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comments1.xml" ContentType="application/vnd.openxmlformats-officedocument.spreadsheetml.comments+xml"/>
  <Override PartName="/xl/pivotCache/pivotCacheRecords2.xml" ContentType="application/vnd.openxmlformats-officedocument.spreadsheetml.pivotCacheRecord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namedSheetViews/namedSheetView1.xml" ContentType="application/vnd.ms-excel.namedsheetview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undp-my.sharepoint.com/personal/yevgen_matiukha_undp_org/Documents/Financial Reports/01001136 Netherlands report my/22.01.2025/"/>
    </mc:Choice>
  </mc:AlternateContent>
  <xr:revisionPtr revIDLastSave="392" documentId="8_{DAB1F24F-19F4-4578-B5CA-528490A1059A}" xr6:coauthVersionLast="47" xr6:coauthVersionMax="47" xr10:uidLastSave="{A4C17397-2D0D-4F2A-BB09-29B628F1F487}"/>
  <bookViews>
    <workbookView xWindow="-108" yWindow="-108" windowWidth="30936" windowHeight="16896" tabRatio="925" xr2:uid="{DAB0BCFD-1B03-454F-A6C8-5396302D8E4D}"/>
  </bookViews>
  <sheets>
    <sheet name="Interim finreport" sheetId="2" r:id="rId1"/>
    <sheet name="IPSAS Comm" sheetId="14" state="hidden" r:id="rId2"/>
    <sheet name="IPSAS Commitment report" sheetId="16" r:id="rId3"/>
    <sheet name="AAA" sheetId="10" r:id="rId4"/>
    <sheet name="CPFR" sheetId="5" r:id="rId5"/>
    <sheet name="Pivot PTR" sheetId="12" state="hidden" r:id="rId6"/>
    <sheet name="Pivot AAA" sheetId="11" r:id="rId7"/>
    <sheet name="PTR" sheetId="4" state="hidden" r:id="rId8"/>
    <sheet name="Mapping Activities to outputs" sheetId="7" r:id="rId9"/>
    <sheet name="Specific mapping" sheetId="9" r:id="rId10"/>
    <sheet name="Cost Type" sheetId="8" r:id="rId11"/>
    <sheet name="Detailed budget" sheetId="1" r:id="rId12"/>
  </sheets>
  <externalReferences>
    <externalReference r:id="rId13"/>
    <externalReference r:id="rId14"/>
  </externalReferences>
  <definedNames>
    <definedName name="_xlnm._FilterDatabase" localSheetId="3" hidden="1">AAA!$A$1:$BH$972</definedName>
    <definedName name="_xlnm._FilterDatabase" localSheetId="11" hidden="1">'Detailed budget'!$B$7:$P$93</definedName>
    <definedName name="_xlnm._FilterDatabase" localSheetId="1" hidden="1">'IPSAS Comm'!$A$1:$AE$24</definedName>
    <definedName name="_xlnm._FilterDatabase" localSheetId="7" hidden="1">PTR!$A$3:$BR$744</definedName>
    <definedName name="XDO_?XDOFIELD1?">PTR!$A$4:$A$9</definedName>
    <definedName name="XDO_?XDOFIELD10?">PTR!$J$4:$J$9</definedName>
    <definedName name="XDO_?XDOFIELD11?">PTR!$K$4:$K$9</definedName>
    <definedName name="XDO_?XDOFIELD12?">PTR!$L$4:$L$9</definedName>
    <definedName name="XDO_?XDOFIELD13?">PTR!$M$4:$M$9</definedName>
    <definedName name="XDO_?XDOFIELD14?">PTR!$N$4:$N$9</definedName>
    <definedName name="XDO_?XDOFIELD15?">PTR!$O$4:$O$9</definedName>
    <definedName name="XDO_?XDOFIELD16?">PTR!$P$4:$P$9</definedName>
    <definedName name="XDO_?XDOFIELD17?">PTR!$Q$4:$Q$9</definedName>
    <definedName name="XDO_?XDOFIELD18?">PTR!$R$4:$R$9</definedName>
    <definedName name="XDO_?XDOFIELD19?">PTR!$S$4:$S$9</definedName>
    <definedName name="XDO_?XDOFIELD2?">PTR!$B$4:$B$9</definedName>
    <definedName name="XDO_?XDOFIELD20?">PTR!$T$4:$T$9</definedName>
    <definedName name="XDO_?XDOFIELD21?">PTR!$U$4:$U$9</definedName>
    <definedName name="XDO_?XDOFIELD22?">PTR!$V$4:$V$9</definedName>
    <definedName name="XDO_?XDOFIELD23?">PTR!$W$4:$W$9</definedName>
    <definedName name="XDO_?XDOFIELD24?">PTR!$X$4:$X$9</definedName>
    <definedName name="XDO_?XDOFIELD25?">PTR!$Y$4:$Y$9</definedName>
    <definedName name="XDO_?XDOFIELD26?">PTR!$Z$4:$Z$9</definedName>
    <definedName name="XDO_?XDOFIELD27?">PTR!$AA$4:$AA$9</definedName>
    <definedName name="XDO_?XDOFIELD28?">PTR!$AB$4:$AB$9</definedName>
    <definedName name="XDO_?XDOFIELD29?">PTR!$AC$4:$AC$9</definedName>
    <definedName name="XDO_?XDOFIELD3?">PTR!$C$4:$C$9</definedName>
    <definedName name="XDO_?XDOFIELD30?" localSheetId="7">PTR!$AD$4:$AD$9</definedName>
    <definedName name="XDO_?XDOFIELD30?">#REF!</definedName>
    <definedName name="XDO_?XDOFIELD31?">PTR!$AE$4:$AE$9</definedName>
    <definedName name="XDO_?XDOFIELD32?">PTR!$AF$4:$AF$9</definedName>
    <definedName name="XDO_?XDOFIELD33?">PTR!$AG$4:$AG$9</definedName>
    <definedName name="XDO_?XDOFIELD34?">PTR!$AH$4:$AH$9</definedName>
    <definedName name="XDO_?XDOFIELD35?">PTR!$AI$4:$AI$9</definedName>
    <definedName name="XDO_?XDOFIELD36?">PTR!$AJ$4:$AJ$9</definedName>
    <definedName name="XDO_?XDOFIELD37?">PTR!$AK$4:$AK$9</definedName>
    <definedName name="XDO_?XDOFIELD38?">PTR!$AL$4:$AL$9</definedName>
    <definedName name="XDO_?XDOFIELD39?">PTR!$AM$4:$AM$9</definedName>
    <definedName name="XDO_?XDOFIELD4?">PTR!$D$4:$D$9</definedName>
    <definedName name="XDO_?XDOFIELD40?">PTR!$AN$4:$AN$9</definedName>
    <definedName name="XDO_?XDOFIELD41?">PTR!$AO$4:$AO$9</definedName>
    <definedName name="XDO_?XDOFIELD42?">PTR!$AP$4:$AP$9</definedName>
    <definedName name="XDO_?XDOFIELD43?">PTR!$AQ$4:$AQ$9</definedName>
    <definedName name="XDO_?XDOFIELD44?">PTR!$AR$4:$AR$9</definedName>
    <definedName name="XDO_?XDOFIELD45?">PTR!$AS$4:$AS$9</definedName>
    <definedName name="XDO_?XDOFIELD46?">PTR!$AT$4:$AT$9</definedName>
    <definedName name="XDO_?XDOFIELD47?">PTR!$AU$4:$AU$9</definedName>
    <definedName name="XDO_?XDOFIELD48?">PTR!$AV$4:$AV$9</definedName>
    <definedName name="XDO_?XDOFIELD49?">PTR!$AW$4:$AW$9</definedName>
    <definedName name="XDO_?XDOFIELD5?">PTR!$E$4:$E$9</definedName>
    <definedName name="XDO_?XDOFIELD50?">PTR!$AX$4:$AX$9</definedName>
    <definedName name="XDO_?XDOFIELD51?">PTR!$AY$4:$AY$9</definedName>
    <definedName name="XDO_?XDOFIELD52?">PTR!$AZ$4:$AZ$9</definedName>
    <definedName name="XDO_?XDOFIELD53?">PTR!$BA$4:$BA$9</definedName>
    <definedName name="XDO_?XDOFIELD54?">PTR!$BB$4:$BB$9</definedName>
    <definedName name="XDO_?XDOFIELD55?" localSheetId="7">PTR!$BC$4:$BC$9</definedName>
    <definedName name="XDO_?XDOFIELD55?">'[1]UN AA Report_01.01.23-01.03.23'!#REF!</definedName>
    <definedName name="XDO_?XDOFIELD56?">PTR!$BD$4:$BD$9</definedName>
    <definedName name="XDO_?XDOFIELD57?">PTR!$BE$4:$BE$9</definedName>
    <definedName name="XDO_?XDOFIELD58?" localSheetId="7">PTR!$BF$4:$BF$9</definedName>
    <definedName name="XDO_?XDOFIELD58?">'[1]UN AA Report_01.01.23-01.03.23'!#REF!</definedName>
    <definedName name="XDO_?XDOFIELD59?">PTR!$BG$4:$BG$9</definedName>
    <definedName name="XDO_?XDOFIELD6?">PTR!$F$4:$F$9</definedName>
    <definedName name="XDO_?XDOFIELD60?">PTR!$BH$4:$BH$9</definedName>
    <definedName name="XDO_?XDOFIELD61?" localSheetId="7">PTR!$BI$4:$BI$9</definedName>
    <definedName name="XDO_?XDOFIELD61?">'[1]UN AA Report_01.01.23-01.03.23'!#REF!</definedName>
    <definedName name="XDO_?XDOFIELD62?">PTR!$BJ$4:$BJ$9</definedName>
    <definedName name="XDO_?XDOFIELD63?">PTR!$BK$4:$BK$9</definedName>
    <definedName name="XDO_?XDOFIELD64?" localSheetId="7">PTR!$BL$4:$BL$9</definedName>
    <definedName name="XDO_?XDOFIELD64?">'[1]UN AA Report_01.01.23-01.03.23'!#REF!</definedName>
    <definedName name="XDO_?XDOFIELD65?">PTR!$BM$4:$BM$9</definedName>
    <definedName name="XDO_?XDOFIELD66?">PTR!$BN$4:$BN$9</definedName>
    <definedName name="XDO_?XDOFIELD67?" localSheetId="7">PTR!$BO$4:$BO$9</definedName>
    <definedName name="XDO_?XDOFIELD67?">'[1]UN AA Report_01.01.23-01.03.23'!#REF!</definedName>
    <definedName name="XDO_?XDOFIELD68?">PTR!$BP$4:$BP$9</definedName>
    <definedName name="XDO_?XDOFIELD69?">PTR!$BQ$4:$BQ$9</definedName>
    <definedName name="XDO_?XDOFIELD7?">PTR!$G$4:$G$9</definedName>
    <definedName name="XDO_?XDOFIELD70?" localSheetId="7">PTR!$BR$4:$BR$9</definedName>
    <definedName name="XDO_?XDOFIELD70?">'[1]UN AA Report_01.01.23-01.03.23'!#REF!</definedName>
    <definedName name="XDO_?XDOFIELD71?">'[1]UN AA Report_01.01.23-01.03.23'!#REF!</definedName>
    <definedName name="XDO_?XDOFIELD72?">'[1]UN AA Report_01.01.23-01.03.23'!#REF!</definedName>
    <definedName name="XDO_?XDOFIELD73?">'[1]UN AA Report_01.01.23-01.03.23'!#REF!</definedName>
    <definedName name="XDO_?XDOFIELD74?">'[1]UN AA Report_01.01.23-01.03.23'!#REF!</definedName>
    <definedName name="XDO_?XDOFIELD75?">'[1]UN AA Report_01.01.23-01.03.23'!#REF!</definedName>
    <definedName name="XDO_?XDOFIELD76?">'[1]UN AA Report_01.01.23-01.03.23'!#REF!</definedName>
    <definedName name="XDO_?XDOFIELD77?">'[1]UN AA Report_01.01.23-01.03.23'!#REF!</definedName>
    <definedName name="XDO_?XDOFIELD78?">'[1]UN AA Report_01.01.23-01.03.23'!#REF!</definedName>
    <definedName name="XDO_?XDOFIELD79?">'[1]UN AA Report_01.01.23-01.03.23'!#REF!</definedName>
    <definedName name="XDO_?XDOFIELD8?">PTR!$H$4:$H$9</definedName>
    <definedName name="XDO_?XDOFIELD80?">'[1]UN AA Report_01.01.23-01.03.23'!#REF!</definedName>
    <definedName name="XDO_?XDOFIELD81?">'[1]UN AA Report_01.01.23-01.03.23'!#REF!</definedName>
    <definedName name="XDO_?XDOFIELD82?">'[1]UN AA Report_01.01.23-01.03.23'!#REF!</definedName>
    <definedName name="XDO_?XDOFIELD83?">'[1]UN AA Report_01.01.23-01.03.23'!#REF!</definedName>
    <definedName name="XDO_?XDOFIELD84?">'[1]UN AA Report_01.01.23-01.03.23'!#REF!</definedName>
    <definedName name="XDO_?XDOFIELD9?">PTR!$I$4:$I$9</definedName>
    <definedName name="XDO_?XDOFIELD91?">'[1]UN AA Report_01.01.23-01.03.23'!#REF!</definedName>
    <definedName name="XDO_?XDOFIELD92?">'[1]UN AA Report_01.01.23-01.03.23'!#REF!</definedName>
    <definedName name="XDO_?XDOFIELD93?">'[1]UN AA Report_01.01.23-01.03.23'!#REF!</definedName>
    <definedName name="XDO_GROUP_?XDOG1?">PTR!$A$4:$BR$9</definedName>
  </definedNames>
  <calcPr calcId="191029"/>
  <pivotCaches>
    <pivotCache cacheId="3" r:id="rId15"/>
    <pivotCache cacheId="10" r:id="rId1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1" i="2" l="1"/>
  <c r="G12" i="2"/>
  <c r="G13" i="2"/>
  <c r="G16" i="2"/>
  <c r="F17" i="2"/>
  <c r="F24" i="2" s="1"/>
  <c r="A971" i="10"/>
  <c r="B971" i="10" s="1"/>
  <c r="C971" i="10" s="1"/>
  <c r="A970" i="10"/>
  <c r="B970" i="10" s="1"/>
  <c r="C970" i="10" s="1"/>
  <c r="A969" i="10"/>
  <c r="B969" i="10" s="1"/>
  <c r="C969" i="10" s="1"/>
  <c r="A968" i="10"/>
  <c r="B968" i="10" s="1"/>
  <c r="C968" i="10" s="1"/>
  <c r="A967" i="10"/>
  <c r="B967" i="10" s="1"/>
  <c r="C967" i="10" s="1"/>
  <c r="A966" i="10"/>
  <c r="B966" i="10" s="1"/>
  <c r="C966" i="10" s="1"/>
  <c r="A965" i="10"/>
  <c r="B965" i="10" s="1"/>
  <c r="C965" i="10" s="1"/>
  <c r="A964" i="10"/>
  <c r="B964" i="10" s="1"/>
  <c r="C964" i="10" s="1"/>
  <c r="A963" i="10"/>
  <c r="B963" i="10" s="1"/>
  <c r="C963" i="10" s="1"/>
  <c r="A962" i="10"/>
  <c r="B962" i="10" s="1"/>
  <c r="C962" i="10" s="1"/>
  <c r="A961" i="10"/>
  <c r="B961" i="10" s="1"/>
  <c r="C961" i="10" s="1"/>
  <c r="A960" i="10"/>
  <c r="B960" i="10" s="1"/>
  <c r="C960" i="10" s="1"/>
  <c r="A959" i="10"/>
  <c r="B959" i="10" s="1"/>
  <c r="C959" i="10" s="1"/>
  <c r="A958" i="10"/>
  <c r="B958" i="10" s="1"/>
  <c r="C958" i="10" s="1"/>
  <c r="A957" i="10"/>
  <c r="B957" i="10" s="1"/>
  <c r="C957" i="10" s="1"/>
  <c r="A956" i="10"/>
  <c r="B956" i="10" s="1"/>
  <c r="C956" i="10" s="1"/>
  <c r="A955" i="10"/>
  <c r="B955" i="10" s="1"/>
  <c r="C955" i="10" s="1"/>
  <c r="A954" i="10"/>
  <c r="B954" i="10" s="1"/>
  <c r="C954" i="10" s="1"/>
  <c r="A953" i="10"/>
  <c r="B953" i="10" s="1"/>
  <c r="C953" i="10" s="1"/>
  <c r="A952" i="10"/>
  <c r="B952" i="10" s="1"/>
  <c r="C952" i="10" s="1"/>
  <c r="A951" i="10"/>
  <c r="B951" i="10" s="1"/>
  <c r="C951" i="10" s="1"/>
  <c r="A950" i="10"/>
  <c r="B950" i="10" s="1"/>
  <c r="C950" i="10" s="1"/>
  <c r="A949" i="10"/>
  <c r="B949" i="10" s="1"/>
  <c r="C949" i="10" s="1"/>
  <c r="A948" i="10"/>
  <c r="B948" i="10" s="1"/>
  <c r="C948" i="10" s="1"/>
  <c r="A947" i="10"/>
  <c r="B947" i="10" s="1"/>
  <c r="C947" i="10" s="1"/>
  <c r="A946" i="10"/>
  <c r="B946" i="10" s="1"/>
  <c r="C946" i="10" s="1"/>
  <c r="A945" i="10"/>
  <c r="B945" i="10" s="1"/>
  <c r="C945" i="10" s="1"/>
  <c r="A944" i="10"/>
  <c r="B944" i="10" s="1"/>
  <c r="C944" i="10" s="1"/>
  <c r="A943" i="10"/>
  <c r="B943" i="10" s="1"/>
  <c r="C943" i="10" s="1"/>
  <c r="A942" i="10"/>
  <c r="B942" i="10" s="1"/>
  <c r="C942" i="10" s="1"/>
  <c r="A941" i="10"/>
  <c r="B941" i="10" s="1"/>
  <c r="C941" i="10" s="1"/>
  <c r="A940" i="10"/>
  <c r="B940" i="10" s="1"/>
  <c r="C940" i="10" s="1"/>
  <c r="A939" i="10"/>
  <c r="B939" i="10" s="1"/>
  <c r="C939" i="10" s="1"/>
  <c r="A938" i="10"/>
  <c r="B938" i="10" s="1"/>
  <c r="C938" i="10" s="1"/>
  <c r="A937" i="10"/>
  <c r="B937" i="10" s="1"/>
  <c r="C937" i="10" s="1"/>
  <c r="A936" i="10"/>
  <c r="B936" i="10" s="1"/>
  <c r="C936" i="10" s="1"/>
  <c r="A935" i="10"/>
  <c r="B935" i="10" s="1"/>
  <c r="C935" i="10" s="1"/>
  <c r="A934" i="10"/>
  <c r="B934" i="10" s="1"/>
  <c r="C934" i="10" s="1"/>
  <c r="A933" i="10"/>
  <c r="B933" i="10" s="1"/>
  <c r="C933" i="10" s="1"/>
  <c r="A932" i="10"/>
  <c r="B932" i="10" s="1"/>
  <c r="C932" i="10" s="1"/>
  <c r="A931" i="10"/>
  <c r="B931" i="10" s="1"/>
  <c r="C931" i="10" s="1"/>
  <c r="A930" i="10"/>
  <c r="B930" i="10" s="1"/>
  <c r="C930" i="10" s="1"/>
  <c r="A929" i="10"/>
  <c r="B929" i="10" s="1"/>
  <c r="C929" i="10" s="1"/>
  <c r="A928" i="10"/>
  <c r="B928" i="10" s="1"/>
  <c r="C928" i="10" s="1"/>
  <c r="A927" i="10"/>
  <c r="B927" i="10" s="1"/>
  <c r="C927" i="10" s="1"/>
  <c r="A926" i="10"/>
  <c r="B926" i="10" s="1"/>
  <c r="C926" i="10" s="1"/>
  <c r="A925" i="10"/>
  <c r="B925" i="10" s="1"/>
  <c r="C925" i="10" s="1"/>
  <c r="A924" i="10"/>
  <c r="B924" i="10" s="1"/>
  <c r="C924" i="10" s="1"/>
  <c r="A923" i="10"/>
  <c r="B923" i="10" s="1"/>
  <c r="C923" i="10" s="1"/>
  <c r="A922" i="10"/>
  <c r="B922" i="10" s="1"/>
  <c r="C922" i="10" s="1"/>
  <c r="A921" i="10"/>
  <c r="B921" i="10" s="1"/>
  <c r="C921" i="10" s="1"/>
  <c r="A920" i="10"/>
  <c r="B920" i="10" s="1"/>
  <c r="C920" i="10" s="1"/>
  <c r="A919" i="10"/>
  <c r="B919" i="10" s="1"/>
  <c r="C919" i="10" s="1"/>
  <c r="A918" i="10"/>
  <c r="B918" i="10" s="1"/>
  <c r="C918" i="10" s="1"/>
  <c r="A917" i="10"/>
  <c r="B917" i="10" s="1"/>
  <c r="C917" i="10" s="1"/>
  <c r="A916" i="10"/>
  <c r="B916" i="10" s="1"/>
  <c r="C916" i="10" s="1"/>
  <c r="A915" i="10"/>
  <c r="B915" i="10" s="1"/>
  <c r="C915" i="10" s="1"/>
  <c r="A914" i="10"/>
  <c r="B914" i="10" s="1"/>
  <c r="C914" i="10" s="1"/>
  <c r="A913" i="10"/>
  <c r="B913" i="10" s="1"/>
  <c r="C913" i="10" s="1"/>
  <c r="A912" i="10"/>
  <c r="B912" i="10" s="1"/>
  <c r="C912" i="10" s="1"/>
  <c r="A911" i="10"/>
  <c r="B911" i="10" s="1"/>
  <c r="C911" i="10" s="1"/>
  <c r="A910" i="10"/>
  <c r="B910" i="10" s="1"/>
  <c r="C910" i="10" s="1"/>
  <c r="A909" i="10"/>
  <c r="B909" i="10" s="1"/>
  <c r="C909" i="10" s="1"/>
  <c r="A908" i="10"/>
  <c r="B908" i="10" s="1"/>
  <c r="C908" i="10" s="1"/>
  <c r="A907" i="10"/>
  <c r="A906" i="10"/>
  <c r="A905" i="10"/>
  <c r="A904" i="10"/>
  <c r="A903" i="10"/>
  <c r="A902" i="10"/>
  <c r="A901" i="10"/>
  <c r="B901" i="10" s="1"/>
  <c r="C901" i="10" s="1"/>
  <c r="A900" i="10"/>
  <c r="B900" i="10" s="1"/>
  <c r="C900" i="10" s="1"/>
  <c r="A899" i="10"/>
  <c r="B899" i="10" s="1"/>
  <c r="C899" i="10" s="1"/>
  <c r="A898" i="10"/>
  <c r="B898" i="10" s="1"/>
  <c r="C898" i="10" s="1"/>
  <c r="A897" i="10"/>
  <c r="B897" i="10" s="1"/>
  <c r="C897" i="10" s="1"/>
  <c r="A896" i="10"/>
  <c r="B896" i="10" s="1"/>
  <c r="C896" i="10" s="1"/>
  <c r="A895" i="10"/>
  <c r="B895" i="10" s="1"/>
  <c r="C895" i="10" s="1"/>
  <c r="A894" i="10"/>
  <c r="B894" i="10" s="1"/>
  <c r="C894" i="10" s="1"/>
  <c r="A893" i="10"/>
  <c r="B893" i="10" s="1"/>
  <c r="C893" i="10" s="1"/>
  <c r="A892" i="10"/>
  <c r="B892" i="10" s="1"/>
  <c r="C892" i="10" s="1"/>
  <c r="A891" i="10"/>
  <c r="B891" i="10" s="1"/>
  <c r="C891" i="10" s="1"/>
  <c r="A890" i="10"/>
  <c r="B890" i="10" s="1"/>
  <c r="C890" i="10" s="1"/>
  <c r="A889" i="10"/>
  <c r="B889" i="10" s="1"/>
  <c r="C889" i="10" s="1"/>
  <c r="A888" i="10"/>
  <c r="B888" i="10" s="1"/>
  <c r="C888" i="10" s="1"/>
  <c r="A887" i="10"/>
  <c r="B887" i="10" s="1"/>
  <c r="C887" i="10" s="1"/>
  <c r="A886" i="10"/>
  <c r="B886" i="10" s="1"/>
  <c r="C886" i="10" s="1"/>
  <c r="A885" i="10"/>
  <c r="B885" i="10" s="1"/>
  <c r="C885" i="10" s="1"/>
  <c r="A884" i="10"/>
  <c r="B884" i="10" s="1"/>
  <c r="C884" i="10" s="1"/>
  <c r="A883" i="10"/>
  <c r="B883" i="10" s="1"/>
  <c r="C883" i="10" s="1"/>
  <c r="A882" i="10"/>
  <c r="B882" i="10" s="1"/>
  <c r="C882" i="10" s="1"/>
  <c r="A881" i="10"/>
  <c r="B881" i="10" s="1"/>
  <c r="C881" i="10" s="1"/>
  <c r="A880" i="10"/>
  <c r="B880" i="10" s="1"/>
  <c r="C880" i="10" s="1"/>
  <c r="A879" i="10"/>
  <c r="B879" i="10" s="1"/>
  <c r="C879" i="10" s="1"/>
  <c r="A878" i="10"/>
  <c r="B878" i="10" s="1"/>
  <c r="C878" i="10" s="1"/>
  <c r="A877" i="10"/>
  <c r="B877" i="10" s="1"/>
  <c r="C877" i="10" s="1"/>
  <c r="A876" i="10"/>
  <c r="B876" i="10" s="1"/>
  <c r="C876" i="10" s="1"/>
  <c r="A875" i="10"/>
  <c r="B875" i="10" s="1"/>
  <c r="C875" i="10" s="1"/>
  <c r="A874" i="10"/>
  <c r="B874" i="10" s="1"/>
  <c r="C874" i="10" s="1"/>
  <c r="A873" i="10"/>
  <c r="B873" i="10" s="1"/>
  <c r="C873" i="10" s="1"/>
  <c r="A872" i="10"/>
  <c r="B872" i="10" s="1"/>
  <c r="C872" i="10" s="1"/>
  <c r="A871" i="10"/>
  <c r="B871" i="10" s="1"/>
  <c r="C871" i="10" s="1"/>
  <c r="A870" i="10"/>
  <c r="B870" i="10" s="1"/>
  <c r="C870" i="10" s="1"/>
  <c r="A869" i="10"/>
  <c r="B869" i="10" s="1"/>
  <c r="C869" i="10" s="1"/>
  <c r="A868" i="10"/>
  <c r="B868" i="10" s="1"/>
  <c r="C868" i="10" s="1"/>
  <c r="A867" i="10"/>
  <c r="B867" i="10" s="1"/>
  <c r="C867" i="10" s="1"/>
  <c r="A866" i="10"/>
  <c r="B866" i="10" s="1"/>
  <c r="C866" i="10" s="1"/>
  <c r="A865" i="10"/>
  <c r="B865" i="10" s="1"/>
  <c r="C865" i="10" s="1"/>
  <c r="A864" i="10"/>
  <c r="B864" i="10" s="1"/>
  <c r="C864" i="10" s="1"/>
  <c r="A863" i="10"/>
  <c r="B863" i="10" s="1"/>
  <c r="C863" i="10" s="1"/>
  <c r="A862" i="10"/>
  <c r="B862" i="10" s="1"/>
  <c r="C862" i="10" s="1"/>
  <c r="A861" i="10"/>
  <c r="B861" i="10" s="1"/>
  <c r="C861" i="10" s="1"/>
  <c r="A860" i="10"/>
  <c r="B860" i="10" s="1"/>
  <c r="C860" i="10" s="1"/>
  <c r="A859" i="10"/>
  <c r="B859" i="10" s="1"/>
  <c r="C859" i="10" s="1"/>
  <c r="A858" i="10"/>
  <c r="B858" i="10" s="1"/>
  <c r="C858" i="10" s="1"/>
  <c r="A857" i="10"/>
  <c r="B857" i="10" s="1"/>
  <c r="C857" i="10" s="1"/>
  <c r="A856" i="10"/>
  <c r="B856" i="10" s="1"/>
  <c r="C856" i="10" s="1"/>
  <c r="A855" i="10"/>
  <c r="B855" i="10" s="1"/>
  <c r="C855" i="10" s="1"/>
  <c r="A854" i="10"/>
  <c r="B854" i="10" s="1"/>
  <c r="C854" i="10" s="1"/>
  <c r="A853" i="10"/>
  <c r="B853" i="10" s="1"/>
  <c r="C853" i="10" s="1"/>
  <c r="A852" i="10"/>
  <c r="B852" i="10" s="1"/>
  <c r="C852" i="10" s="1"/>
  <c r="A851" i="10"/>
  <c r="B851" i="10" s="1"/>
  <c r="C851" i="10" s="1"/>
  <c r="A850" i="10"/>
  <c r="B850" i="10" s="1"/>
  <c r="C850" i="10" s="1"/>
  <c r="A849" i="10"/>
  <c r="B849" i="10" s="1"/>
  <c r="C849" i="10" s="1"/>
  <c r="A848" i="10"/>
  <c r="B848" i="10" s="1"/>
  <c r="C848" i="10" s="1"/>
  <c r="A847" i="10"/>
  <c r="B847" i="10" s="1"/>
  <c r="C847" i="10" s="1"/>
  <c r="A846" i="10"/>
  <c r="B846" i="10" s="1"/>
  <c r="C846" i="10" s="1"/>
  <c r="A845" i="10"/>
  <c r="B845" i="10" s="1"/>
  <c r="C845" i="10" s="1"/>
  <c r="A844" i="10"/>
  <c r="B844" i="10" s="1"/>
  <c r="C844" i="10" s="1"/>
  <c r="A843" i="10"/>
  <c r="B843" i="10" s="1"/>
  <c r="C843" i="10" s="1"/>
  <c r="A842" i="10"/>
  <c r="B842" i="10" s="1"/>
  <c r="C842" i="10" s="1"/>
  <c r="A841" i="10"/>
  <c r="B841" i="10" s="1"/>
  <c r="C841" i="10" s="1"/>
  <c r="A840" i="10"/>
  <c r="B840" i="10" s="1"/>
  <c r="C840" i="10" s="1"/>
  <c r="A839" i="10"/>
  <c r="B839" i="10" s="1"/>
  <c r="C839" i="10" s="1"/>
  <c r="A838" i="10"/>
  <c r="B838" i="10" s="1"/>
  <c r="C838" i="10" s="1"/>
  <c r="A837" i="10"/>
  <c r="B837" i="10" s="1"/>
  <c r="C837" i="10" s="1"/>
  <c r="A836" i="10"/>
  <c r="B836" i="10" s="1"/>
  <c r="C836" i="10" s="1"/>
  <c r="A835" i="10"/>
  <c r="B835" i="10" s="1"/>
  <c r="C835" i="10" s="1"/>
  <c r="A834" i="10"/>
  <c r="B834" i="10" s="1"/>
  <c r="C834" i="10" s="1"/>
  <c r="A833" i="10"/>
  <c r="B833" i="10" s="1"/>
  <c r="C833" i="10" s="1"/>
  <c r="A832" i="10"/>
  <c r="B832" i="10" s="1"/>
  <c r="C832" i="10" s="1"/>
  <c r="A831" i="10"/>
  <c r="B831" i="10" s="1"/>
  <c r="C831" i="10" s="1"/>
  <c r="A830" i="10"/>
  <c r="B830" i="10" s="1"/>
  <c r="C830" i="10" s="1"/>
  <c r="A829" i="10"/>
  <c r="B829" i="10" s="1"/>
  <c r="C829" i="10" s="1"/>
  <c r="A828" i="10"/>
  <c r="B828" i="10" s="1"/>
  <c r="C828" i="10" s="1"/>
  <c r="A827" i="10"/>
  <c r="B827" i="10" s="1"/>
  <c r="C827" i="10" s="1"/>
  <c r="A826" i="10"/>
  <c r="B826" i="10" s="1"/>
  <c r="C826" i="10" s="1"/>
  <c r="A825" i="10"/>
  <c r="B825" i="10" s="1"/>
  <c r="C825" i="10" s="1"/>
  <c r="A824" i="10"/>
  <c r="B824" i="10" s="1"/>
  <c r="C824" i="10" s="1"/>
  <c r="A823" i="10"/>
  <c r="B823" i="10" s="1"/>
  <c r="C823" i="10" s="1"/>
  <c r="A822" i="10"/>
  <c r="B822" i="10" s="1"/>
  <c r="C822" i="10" s="1"/>
  <c r="A821" i="10"/>
  <c r="B821" i="10" s="1"/>
  <c r="C821" i="10" s="1"/>
  <c r="A820" i="10"/>
  <c r="B820" i="10" s="1"/>
  <c r="C820" i="10" s="1"/>
  <c r="A819" i="10"/>
  <c r="B819" i="10" s="1"/>
  <c r="C819" i="10" s="1"/>
  <c r="A818" i="10"/>
  <c r="B818" i="10" s="1"/>
  <c r="C818" i="10" s="1"/>
  <c r="A817" i="10"/>
  <c r="B817" i="10" s="1"/>
  <c r="C817" i="10" s="1"/>
  <c r="A816" i="10"/>
  <c r="B816" i="10" s="1"/>
  <c r="C816" i="10" s="1"/>
  <c r="A815" i="10"/>
  <c r="B815" i="10" s="1"/>
  <c r="C815" i="10" s="1"/>
  <c r="A814" i="10"/>
  <c r="B814" i="10" s="1"/>
  <c r="C814" i="10" s="1"/>
  <c r="A813" i="10"/>
  <c r="B813" i="10" s="1"/>
  <c r="C813" i="10" s="1"/>
  <c r="A812" i="10"/>
  <c r="B812" i="10" s="1"/>
  <c r="C812" i="10" s="1"/>
  <c r="A811" i="10"/>
  <c r="B811" i="10" s="1"/>
  <c r="C811" i="10" s="1"/>
  <c r="A810" i="10"/>
  <c r="B810" i="10" s="1"/>
  <c r="C810" i="10" s="1"/>
  <c r="A809" i="10"/>
  <c r="B809" i="10" s="1"/>
  <c r="C809" i="10" s="1"/>
  <c r="A808" i="10"/>
  <c r="B808" i="10" s="1"/>
  <c r="C808" i="10" s="1"/>
  <c r="A807" i="10"/>
  <c r="B807" i="10" s="1"/>
  <c r="C807" i="10" s="1"/>
  <c r="A806" i="10"/>
  <c r="B806" i="10" s="1"/>
  <c r="C806" i="10" s="1"/>
  <c r="A805" i="10"/>
  <c r="B805" i="10" s="1"/>
  <c r="C805" i="10" s="1"/>
  <c r="A804" i="10"/>
  <c r="B804" i="10" s="1"/>
  <c r="C804" i="10" s="1"/>
  <c r="A803" i="10"/>
  <c r="B803" i="10" s="1"/>
  <c r="C803" i="10" s="1"/>
  <c r="A802" i="10"/>
  <c r="B802" i="10" s="1"/>
  <c r="C802" i="10" s="1"/>
  <c r="A801" i="10"/>
  <c r="B801" i="10" s="1"/>
  <c r="C801" i="10" s="1"/>
  <c r="A800" i="10"/>
  <c r="B800" i="10" s="1"/>
  <c r="C800" i="10" s="1"/>
  <c r="A799" i="10"/>
  <c r="B799" i="10" s="1"/>
  <c r="C799" i="10" s="1"/>
  <c r="A798" i="10"/>
  <c r="B798" i="10" s="1"/>
  <c r="C798" i="10" s="1"/>
  <c r="A797" i="10"/>
  <c r="B797" i="10" s="1"/>
  <c r="C797" i="10" s="1"/>
  <c r="A796" i="10"/>
  <c r="B796" i="10" s="1"/>
  <c r="C796" i="10" s="1"/>
  <c r="A795" i="10"/>
  <c r="B795" i="10" s="1"/>
  <c r="C795" i="10" s="1"/>
  <c r="A794" i="10"/>
  <c r="B794" i="10" s="1"/>
  <c r="C794" i="10" s="1"/>
  <c r="A793" i="10"/>
  <c r="B793" i="10" s="1"/>
  <c r="C793" i="10" s="1"/>
  <c r="A792" i="10"/>
  <c r="B792" i="10" s="1"/>
  <c r="C792" i="10" s="1"/>
  <c r="A791" i="10"/>
  <c r="B791" i="10" s="1"/>
  <c r="C791" i="10" s="1"/>
  <c r="A790" i="10"/>
  <c r="B790" i="10" s="1"/>
  <c r="C790" i="10" s="1"/>
  <c r="A789" i="10"/>
  <c r="B789" i="10" s="1"/>
  <c r="C789" i="10" s="1"/>
  <c r="A788" i="10"/>
  <c r="B788" i="10" s="1"/>
  <c r="C788" i="10" s="1"/>
  <c r="A787" i="10"/>
  <c r="B787" i="10" s="1"/>
  <c r="C787" i="10" s="1"/>
  <c r="A786" i="10"/>
  <c r="B786" i="10" s="1"/>
  <c r="C786" i="10" s="1"/>
  <c r="A785" i="10"/>
  <c r="B785" i="10" s="1"/>
  <c r="C785" i="10" s="1"/>
  <c r="A784" i="10"/>
  <c r="B784" i="10" s="1"/>
  <c r="C784" i="10" s="1"/>
  <c r="A783" i="10"/>
  <c r="B783" i="10" s="1"/>
  <c r="C783" i="10" s="1"/>
  <c r="A782" i="10"/>
  <c r="B782" i="10" s="1"/>
  <c r="C782" i="10" s="1"/>
  <c r="A781" i="10"/>
  <c r="B781" i="10" s="1"/>
  <c r="C781" i="10" s="1"/>
  <c r="A780" i="10"/>
  <c r="B780" i="10" s="1"/>
  <c r="C780" i="10" s="1"/>
  <c r="A779" i="10"/>
  <c r="B779" i="10" s="1"/>
  <c r="C779" i="10" s="1"/>
  <c r="A778" i="10"/>
  <c r="B778" i="10" s="1"/>
  <c r="C778" i="10" s="1"/>
  <c r="A777" i="10"/>
  <c r="B777" i="10" s="1"/>
  <c r="C777" i="10" s="1"/>
  <c r="A776" i="10"/>
  <c r="B776" i="10" s="1"/>
  <c r="C776" i="10" s="1"/>
  <c r="A775" i="10"/>
  <c r="B775" i="10" s="1"/>
  <c r="C775" i="10" s="1"/>
  <c r="A774" i="10"/>
  <c r="B774" i="10" s="1"/>
  <c r="C774" i="10" s="1"/>
  <c r="A773" i="10"/>
  <c r="B773" i="10" s="1"/>
  <c r="C773" i="10" s="1"/>
  <c r="A772" i="10"/>
  <c r="B772" i="10" s="1"/>
  <c r="C772" i="10" s="1"/>
  <c r="A771" i="10"/>
  <c r="B771" i="10" s="1"/>
  <c r="C771" i="10" s="1"/>
  <c r="A770" i="10"/>
  <c r="B770" i="10" s="1"/>
  <c r="C770" i="10" s="1"/>
  <c r="A769" i="10"/>
  <c r="B769" i="10" s="1"/>
  <c r="C769" i="10" s="1"/>
  <c r="A768" i="10"/>
  <c r="B768" i="10" s="1"/>
  <c r="C768" i="10" s="1"/>
  <c r="A767" i="10"/>
  <c r="B767" i="10" s="1"/>
  <c r="C767" i="10" s="1"/>
  <c r="A766" i="10"/>
  <c r="B766" i="10" s="1"/>
  <c r="C766" i="10" s="1"/>
  <c r="A765" i="10"/>
  <c r="B765" i="10" s="1"/>
  <c r="C765" i="10" s="1"/>
  <c r="A764" i="10"/>
  <c r="B764" i="10" s="1"/>
  <c r="C764" i="10" s="1"/>
  <c r="A763" i="10"/>
  <c r="B763" i="10" s="1"/>
  <c r="C763" i="10" s="1"/>
  <c r="A762" i="10"/>
  <c r="B762" i="10" s="1"/>
  <c r="C762" i="10" s="1"/>
  <c r="A761" i="10"/>
  <c r="B761" i="10" s="1"/>
  <c r="C761" i="10" s="1"/>
  <c r="A760" i="10"/>
  <c r="B760" i="10" s="1"/>
  <c r="C760" i="10" s="1"/>
  <c r="A759" i="10"/>
  <c r="B759" i="10" s="1"/>
  <c r="C759" i="10" s="1"/>
  <c r="A758" i="10"/>
  <c r="B758" i="10" s="1"/>
  <c r="C758" i="10" s="1"/>
  <c r="A757" i="10"/>
  <c r="B757" i="10" s="1"/>
  <c r="C757" i="10" s="1"/>
  <c r="A756" i="10"/>
  <c r="B756" i="10" s="1"/>
  <c r="C756" i="10" s="1"/>
  <c r="A755" i="10"/>
  <c r="B755" i="10" s="1"/>
  <c r="C755" i="10" s="1"/>
  <c r="A754" i="10"/>
  <c r="B754" i="10" s="1"/>
  <c r="C754" i="10" s="1"/>
  <c r="A753" i="10"/>
  <c r="B753" i="10" s="1"/>
  <c r="C753" i="10" s="1"/>
  <c r="A752" i="10"/>
  <c r="B752" i="10" s="1"/>
  <c r="C752" i="10" s="1"/>
  <c r="A751" i="10"/>
  <c r="B751" i="10" s="1"/>
  <c r="C751" i="10" s="1"/>
  <c r="A750" i="10"/>
  <c r="B750" i="10" s="1"/>
  <c r="C750" i="10" s="1"/>
  <c r="A749" i="10"/>
  <c r="B749" i="10" s="1"/>
  <c r="C749" i="10" s="1"/>
  <c r="A748" i="10"/>
  <c r="B748" i="10" s="1"/>
  <c r="C748" i="10" s="1"/>
  <c r="A747" i="10"/>
  <c r="B747" i="10" s="1"/>
  <c r="C747" i="10" s="1"/>
  <c r="A746" i="10"/>
  <c r="B746" i="10" s="1"/>
  <c r="C746" i="10" s="1"/>
  <c r="A745" i="10"/>
  <c r="B745" i="10" s="1"/>
  <c r="C745" i="10" s="1"/>
  <c r="A744" i="10"/>
  <c r="A743" i="10"/>
  <c r="A742" i="10"/>
  <c r="A741" i="10"/>
  <c r="A740" i="10"/>
  <c r="A739" i="10"/>
  <c r="A738" i="10"/>
  <c r="A737" i="10"/>
  <c r="A736" i="10"/>
  <c r="A735" i="10"/>
  <c r="A734" i="10"/>
  <c r="A733" i="10"/>
  <c r="A732" i="10"/>
  <c r="A731" i="10"/>
  <c r="A730" i="10"/>
  <c r="A729" i="10"/>
  <c r="A728" i="10"/>
  <c r="A727" i="10"/>
  <c r="A726" i="10"/>
  <c r="A725" i="10"/>
  <c r="A724" i="10"/>
  <c r="A723" i="10"/>
  <c r="A722" i="10"/>
  <c r="A721" i="10"/>
  <c r="A720" i="10"/>
  <c r="A719" i="10"/>
  <c r="B719" i="10" s="1"/>
  <c r="C719" i="10" s="1"/>
  <c r="A718" i="10"/>
  <c r="B718" i="10" s="1"/>
  <c r="C718" i="10" s="1"/>
  <c r="A717" i="10"/>
  <c r="B717" i="10" s="1"/>
  <c r="C717" i="10" s="1"/>
  <c r="A716" i="10"/>
  <c r="B716" i="10" s="1"/>
  <c r="C716" i="10" s="1"/>
  <c r="A715" i="10"/>
  <c r="B715" i="10" s="1"/>
  <c r="C715" i="10" s="1"/>
  <c r="A714" i="10"/>
  <c r="B714" i="10" s="1"/>
  <c r="C714" i="10" s="1"/>
  <c r="A713" i="10"/>
  <c r="B713" i="10" s="1"/>
  <c r="C713" i="10" s="1"/>
  <c r="A712" i="10"/>
  <c r="B712" i="10" s="1"/>
  <c r="C712" i="10" s="1"/>
  <c r="A711" i="10"/>
  <c r="B711" i="10" s="1"/>
  <c r="C711" i="10" s="1"/>
  <c r="A710" i="10"/>
  <c r="B710" i="10" s="1"/>
  <c r="C710" i="10" s="1"/>
  <c r="A709" i="10"/>
  <c r="B709" i="10" s="1"/>
  <c r="C709" i="10" s="1"/>
  <c r="A708" i="10"/>
  <c r="B708" i="10" s="1"/>
  <c r="C708" i="10" s="1"/>
  <c r="A707" i="10"/>
  <c r="B707" i="10" s="1"/>
  <c r="C707" i="10" s="1"/>
  <c r="A706" i="10"/>
  <c r="B706" i="10" s="1"/>
  <c r="C706" i="10" s="1"/>
  <c r="A705" i="10"/>
  <c r="B705" i="10" s="1"/>
  <c r="C705" i="10" s="1"/>
  <c r="A704" i="10"/>
  <c r="B704" i="10" s="1"/>
  <c r="C704" i="10" s="1"/>
  <c r="A703" i="10"/>
  <c r="B703" i="10" s="1"/>
  <c r="C703" i="10" s="1"/>
  <c r="A702" i="10"/>
  <c r="B702" i="10" s="1"/>
  <c r="C702" i="10" s="1"/>
  <c r="A701" i="10"/>
  <c r="B701" i="10" s="1"/>
  <c r="C701" i="10" s="1"/>
  <c r="A700" i="10"/>
  <c r="B700" i="10" s="1"/>
  <c r="C700" i="10" s="1"/>
  <c r="A699" i="10"/>
  <c r="B699" i="10" s="1"/>
  <c r="C699" i="10" s="1"/>
  <c r="A698" i="10"/>
  <c r="B698" i="10" s="1"/>
  <c r="C698" i="10" s="1"/>
  <c r="A697" i="10"/>
  <c r="B697" i="10" s="1"/>
  <c r="C697" i="10" s="1"/>
  <c r="A696" i="10"/>
  <c r="B696" i="10" s="1"/>
  <c r="C696" i="10" s="1"/>
  <c r="A695" i="10"/>
  <c r="B695" i="10" s="1"/>
  <c r="C695" i="10" s="1"/>
  <c r="A694" i="10"/>
  <c r="B694" i="10" s="1"/>
  <c r="C694" i="10" s="1"/>
  <c r="A693" i="10"/>
  <c r="B693" i="10" s="1"/>
  <c r="C693" i="10" s="1"/>
  <c r="A692" i="10"/>
  <c r="B692" i="10" s="1"/>
  <c r="C692" i="10" s="1"/>
  <c r="A691" i="10"/>
  <c r="B691" i="10" s="1"/>
  <c r="C691" i="10" s="1"/>
  <c r="A690" i="10"/>
  <c r="B690" i="10" s="1"/>
  <c r="C690" i="10" s="1"/>
  <c r="A689" i="10"/>
  <c r="B689" i="10" s="1"/>
  <c r="C689" i="10" s="1"/>
  <c r="A688" i="10"/>
  <c r="B688" i="10" s="1"/>
  <c r="C688" i="10" s="1"/>
  <c r="A687" i="10"/>
  <c r="B687" i="10" s="1"/>
  <c r="C687" i="10" s="1"/>
  <c r="A686" i="10"/>
  <c r="B686" i="10" s="1"/>
  <c r="C686" i="10" s="1"/>
  <c r="A685" i="10"/>
  <c r="B685" i="10" s="1"/>
  <c r="C685" i="10" s="1"/>
  <c r="A684" i="10"/>
  <c r="B684" i="10" s="1"/>
  <c r="C684" i="10" s="1"/>
  <c r="A683" i="10"/>
  <c r="B683" i="10" s="1"/>
  <c r="C683" i="10" s="1"/>
  <c r="A682" i="10"/>
  <c r="B682" i="10" s="1"/>
  <c r="C682" i="10" s="1"/>
  <c r="A681" i="10"/>
  <c r="B681" i="10" s="1"/>
  <c r="C681" i="10" s="1"/>
  <c r="A680" i="10"/>
  <c r="B680" i="10" s="1"/>
  <c r="C680" i="10" s="1"/>
  <c r="A679" i="10"/>
  <c r="B679" i="10" s="1"/>
  <c r="C679" i="10" s="1"/>
  <c r="A678" i="10"/>
  <c r="B678" i="10" s="1"/>
  <c r="C678" i="10" s="1"/>
  <c r="A677" i="10"/>
  <c r="B677" i="10" s="1"/>
  <c r="C677" i="10" s="1"/>
  <c r="A676" i="10"/>
  <c r="B676" i="10" s="1"/>
  <c r="C676" i="10" s="1"/>
  <c r="A675" i="10"/>
  <c r="B675" i="10" s="1"/>
  <c r="C675" i="10" s="1"/>
  <c r="A674" i="10"/>
  <c r="B674" i="10" s="1"/>
  <c r="C674" i="10" s="1"/>
  <c r="A673" i="10"/>
  <c r="B673" i="10" s="1"/>
  <c r="C673" i="10" s="1"/>
  <c r="A672" i="10"/>
  <c r="B672" i="10" s="1"/>
  <c r="C672" i="10" s="1"/>
  <c r="A671" i="10"/>
  <c r="B671" i="10" s="1"/>
  <c r="C671" i="10" s="1"/>
  <c r="A670" i="10"/>
  <c r="B670" i="10" s="1"/>
  <c r="C670" i="10" s="1"/>
  <c r="A669" i="10"/>
  <c r="B669" i="10" s="1"/>
  <c r="C669" i="10" s="1"/>
  <c r="A668" i="10"/>
  <c r="B668" i="10" s="1"/>
  <c r="C668" i="10" s="1"/>
  <c r="A667" i="10"/>
  <c r="B667" i="10" s="1"/>
  <c r="C667" i="10" s="1"/>
  <c r="A666" i="10"/>
  <c r="B666" i="10" s="1"/>
  <c r="C666" i="10" s="1"/>
  <c r="A665" i="10"/>
  <c r="B665" i="10" s="1"/>
  <c r="C665" i="10" s="1"/>
  <c r="A664" i="10"/>
  <c r="B664" i="10" s="1"/>
  <c r="C664" i="10" s="1"/>
  <c r="A663" i="10"/>
  <c r="B663" i="10" s="1"/>
  <c r="C663" i="10" s="1"/>
  <c r="A662" i="10"/>
  <c r="B662" i="10" s="1"/>
  <c r="C662" i="10" s="1"/>
  <c r="A661" i="10"/>
  <c r="B661" i="10" s="1"/>
  <c r="C661" i="10" s="1"/>
  <c r="A660" i="10"/>
  <c r="B660" i="10" s="1"/>
  <c r="C660" i="10" s="1"/>
  <c r="A659" i="10"/>
  <c r="B659" i="10" s="1"/>
  <c r="C659" i="10" s="1"/>
  <c r="A658" i="10"/>
  <c r="B658" i="10" s="1"/>
  <c r="C658" i="10" s="1"/>
  <c r="A657" i="10"/>
  <c r="B657" i="10" s="1"/>
  <c r="C657" i="10" s="1"/>
  <c r="A656" i="10"/>
  <c r="B656" i="10" s="1"/>
  <c r="C656" i="10" s="1"/>
  <c r="A655" i="10"/>
  <c r="B655" i="10" s="1"/>
  <c r="C655" i="10" s="1"/>
  <c r="A654" i="10"/>
  <c r="B654" i="10" s="1"/>
  <c r="C654" i="10" s="1"/>
  <c r="A653" i="10"/>
  <c r="B653" i="10" s="1"/>
  <c r="C653" i="10" s="1"/>
  <c r="A652" i="10"/>
  <c r="B652" i="10" s="1"/>
  <c r="C652" i="10" s="1"/>
  <c r="A651" i="10"/>
  <c r="B651" i="10" s="1"/>
  <c r="C651" i="10" s="1"/>
  <c r="A650" i="10"/>
  <c r="B650" i="10" s="1"/>
  <c r="C650" i="10" s="1"/>
  <c r="A649" i="10"/>
  <c r="B649" i="10" s="1"/>
  <c r="C649" i="10" s="1"/>
  <c r="A648" i="10"/>
  <c r="B648" i="10" s="1"/>
  <c r="C648" i="10" s="1"/>
  <c r="A647" i="10"/>
  <c r="B647" i="10" s="1"/>
  <c r="C647" i="10" s="1"/>
  <c r="A646" i="10"/>
  <c r="B646" i="10" s="1"/>
  <c r="C646" i="10" s="1"/>
  <c r="A645" i="10"/>
  <c r="B645" i="10" s="1"/>
  <c r="C645" i="10" s="1"/>
  <c r="A644" i="10"/>
  <c r="B644" i="10" s="1"/>
  <c r="C644" i="10" s="1"/>
  <c r="A643" i="10"/>
  <c r="B643" i="10" s="1"/>
  <c r="C643" i="10" s="1"/>
  <c r="A642" i="10"/>
  <c r="B642" i="10" s="1"/>
  <c r="C642" i="10" s="1"/>
  <c r="A641" i="10"/>
  <c r="B641" i="10" s="1"/>
  <c r="C641" i="10" s="1"/>
  <c r="A640" i="10"/>
  <c r="B640" i="10" s="1"/>
  <c r="C640" i="10" s="1"/>
  <c r="A639" i="10"/>
  <c r="B639" i="10" s="1"/>
  <c r="C639" i="10" s="1"/>
  <c r="A638" i="10"/>
  <c r="B638" i="10" s="1"/>
  <c r="C638" i="10" s="1"/>
  <c r="A637" i="10"/>
  <c r="B637" i="10" s="1"/>
  <c r="C637" i="10" s="1"/>
  <c r="A636" i="10"/>
  <c r="B636" i="10" s="1"/>
  <c r="C636" i="10" s="1"/>
  <c r="A635" i="10"/>
  <c r="B635" i="10" s="1"/>
  <c r="C635" i="10" s="1"/>
  <c r="A634" i="10"/>
  <c r="B634" i="10" s="1"/>
  <c r="C634" i="10" s="1"/>
  <c r="A633" i="10"/>
  <c r="B633" i="10" s="1"/>
  <c r="C633" i="10" s="1"/>
  <c r="A632" i="10"/>
  <c r="B632" i="10" s="1"/>
  <c r="C632" i="10" s="1"/>
  <c r="A631" i="10"/>
  <c r="B631" i="10" s="1"/>
  <c r="C631" i="10" s="1"/>
  <c r="A630" i="10"/>
  <c r="B630" i="10" s="1"/>
  <c r="C630" i="10" s="1"/>
  <c r="A629" i="10"/>
  <c r="B629" i="10" s="1"/>
  <c r="C629" i="10" s="1"/>
  <c r="A628" i="10"/>
  <c r="B628" i="10" s="1"/>
  <c r="C628" i="10" s="1"/>
  <c r="A627" i="10"/>
  <c r="B627" i="10" s="1"/>
  <c r="C627" i="10" s="1"/>
  <c r="A626" i="10"/>
  <c r="B626" i="10" s="1"/>
  <c r="C626" i="10" s="1"/>
  <c r="A625" i="10"/>
  <c r="B625" i="10" s="1"/>
  <c r="C625" i="10" s="1"/>
  <c r="A624" i="10"/>
  <c r="B624" i="10" s="1"/>
  <c r="C624" i="10" s="1"/>
  <c r="A623" i="10"/>
  <c r="B623" i="10" s="1"/>
  <c r="C623" i="10" s="1"/>
  <c r="A622" i="10"/>
  <c r="B622" i="10" s="1"/>
  <c r="C622" i="10" s="1"/>
  <c r="A621" i="10"/>
  <c r="B621" i="10" s="1"/>
  <c r="C621" i="10" s="1"/>
  <c r="A620" i="10"/>
  <c r="B620" i="10" s="1"/>
  <c r="C620" i="10" s="1"/>
  <c r="A619" i="10"/>
  <c r="B619" i="10" s="1"/>
  <c r="C619" i="10" s="1"/>
  <c r="A618" i="10"/>
  <c r="B618" i="10" s="1"/>
  <c r="C618" i="10" s="1"/>
  <c r="A617" i="10"/>
  <c r="B617" i="10" s="1"/>
  <c r="C617" i="10" s="1"/>
  <c r="A616" i="10"/>
  <c r="B616" i="10" s="1"/>
  <c r="C616" i="10" s="1"/>
  <c r="A615" i="10"/>
  <c r="B615" i="10" s="1"/>
  <c r="C615" i="10" s="1"/>
  <c r="A614" i="10"/>
  <c r="B614" i="10" s="1"/>
  <c r="C614" i="10" s="1"/>
  <c r="A613" i="10"/>
  <c r="B613" i="10" s="1"/>
  <c r="C613" i="10" s="1"/>
  <c r="A612" i="10"/>
  <c r="B612" i="10" s="1"/>
  <c r="C612" i="10" s="1"/>
  <c r="A611" i="10"/>
  <c r="B611" i="10" s="1"/>
  <c r="C611" i="10" s="1"/>
  <c r="A610" i="10"/>
  <c r="B610" i="10" s="1"/>
  <c r="C610" i="10" s="1"/>
  <c r="A609" i="10"/>
  <c r="B609" i="10" s="1"/>
  <c r="C609" i="10" s="1"/>
  <c r="A608" i="10"/>
  <c r="B608" i="10" s="1"/>
  <c r="C608" i="10" s="1"/>
  <c r="A607" i="10"/>
  <c r="B607" i="10" s="1"/>
  <c r="C607" i="10" s="1"/>
  <c r="A606" i="10"/>
  <c r="B606" i="10" s="1"/>
  <c r="C606" i="10" s="1"/>
  <c r="A605" i="10"/>
  <c r="B605" i="10" s="1"/>
  <c r="C605" i="10" s="1"/>
  <c r="A604" i="10"/>
  <c r="B604" i="10" s="1"/>
  <c r="C604" i="10" s="1"/>
  <c r="A603" i="10"/>
  <c r="B603" i="10" s="1"/>
  <c r="C603" i="10" s="1"/>
  <c r="A602" i="10"/>
  <c r="B602" i="10" s="1"/>
  <c r="C602" i="10" s="1"/>
  <c r="A601" i="10"/>
  <c r="B601" i="10" s="1"/>
  <c r="C601" i="10" s="1"/>
  <c r="A600" i="10"/>
  <c r="A599" i="10"/>
  <c r="A598" i="10"/>
  <c r="A597" i="10"/>
  <c r="A596" i="10"/>
  <c r="A595" i="10"/>
  <c r="A594" i="10"/>
  <c r="A593" i="10"/>
  <c r="A592" i="10"/>
  <c r="A591" i="10"/>
  <c r="A590" i="10"/>
  <c r="A589" i="10"/>
  <c r="A588" i="10"/>
  <c r="A587" i="10"/>
  <c r="B587" i="10" s="1"/>
  <c r="C587" i="10" s="1"/>
  <c r="A586" i="10"/>
  <c r="B586" i="10" s="1"/>
  <c r="C586" i="10" s="1"/>
  <c r="A585" i="10"/>
  <c r="B585" i="10" s="1"/>
  <c r="C585" i="10" s="1"/>
  <c r="A584" i="10"/>
  <c r="B584" i="10" s="1"/>
  <c r="C584" i="10" s="1"/>
  <c r="A583" i="10"/>
  <c r="B583" i="10" s="1"/>
  <c r="C583" i="10" s="1"/>
  <c r="A582" i="10"/>
  <c r="B582" i="10" s="1"/>
  <c r="C582" i="10" s="1"/>
  <c r="A581" i="10"/>
  <c r="B581" i="10" s="1"/>
  <c r="C581" i="10" s="1"/>
  <c r="A580" i="10"/>
  <c r="B580" i="10" s="1"/>
  <c r="C580" i="10" s="1"/>
  <c r="A579" i="10"/>
  <c r="B579" i="10" s="1"/>
  <c r="C579" i="10" s="1"/>
  <c r="A578" i="10"/>
  <c r="B578" i="10" s="1"/>
  <c r="C578" i="10" s="1"/>
  <c r="A577" i="10"/>
  <c r="B577" i="10" s="1"/>
  <c r="C577" i="10" s="1"/>
  <c r="A576" i="10"/>
  <c r="B576" i="10" s="1"/>
  <c r="C576" i="10" s="1"/>
  <c r="A575" i="10"/>
  <c r="B575" i="10" s="1"/>
  <c r="C575" i="10" s="1"/>
  <c r="A574" i="10"/>
  <c r="B574" i="10" s="1"/>
  <c r="C574" i="10" s="1"/>
  <c r="A573" i="10"/>
  <c r="B573" i="10" s="1"/>
  <c r="C573" i="10" s="1"/>
  <c r="A572" i="10"/>
  <c r="B572" i="10" s="1"/>
  <c r="C572" i="10" s="1"/>
  <c r="A571" i="10"/>
  <c r="B571" i="10" s="1"/>
  <c r="C571" i="10" s="1"/>
  <c r="A570" i="10"/>
  <c r="B570" i="10" s="1"/>
  <c r="C570" i="10" s="1"/>
  <c r="A569" i="10"/>
  <c r="B569" i="10" s="1"/>
  <c r="C569" i="10" s="1"/>
  <c r="A568" i="10"/>
  <c r="B568" i="10" s="1"/>
  <c r="C568" i="10" s="1"/>
  <c r="A567" i="10"/>
  <c r="B567" i="10" s="1"/>
  <c r="C567" i="10" s="1"/>
  <c r="A566" i="10"/>
  <c r="B566" i="10" s="1"/>
  <c r="C566" i="10" s="1"/>
  <c r="A565" i="10"/>
  <c r="B565" i="10" s="1"/>
  <c r="C565" i="10" s="1"/>
  <c r="A564" i="10"/>
  <c r="B564" i="10" s="1"/>
  <c r="C564" i="10" s="1"/>
  <c r="A563" i="10"/>
  <c r="B563" i="10" s="1"/>
  <c r="C563" i="10" s="1"/>
  <c r="A562" i="10"/>
  <c r="B562" i="10" s="1"/>
  <c r="C562" i="10" s="1"/>
  <c r="A561" i="10"/>
  <c r="B561" i="10" s="1"/>
  <c r="C561" i="10" s="1"/>
  <c r="A560" i="10"/>
  <c r="B560" i="10" s="1"/>
  <c r="C560" i="10" s="1"/>
  <c r="A559" i="10"/>
  <c r="B559" i="10" s="1"/>
  <c r="C559" i="10" s="1"/>
  <c r="A558" i="10"/>
  <c r="B558" i="10" s="1"/>
  <c r="C558" i="10" s="1"/>
  <c r="A557" i="10"/>
  <c r="B557" i="10" s="1"/>
  <c r="C557" i="10" s="1"/>
  <c r="A556" i="10"/>
  <c r="B556" i="10" s="1"/>
  <c r="C556" i="10" s="1"/>
  <c r="A555" i="10"/>
  <c r="B555" i="10" s="1"/>
  <c r="C555" i="10" s="1"/>
  <c r="A554" i="10"/>
  <c r="B554" i="10" s="1"/>
  <c r="C554" i="10" s="1"/>
  <c r="A553" i="10"/>
  <c r="B553" i="10" s="1"/>
  <c r="C553" i="10" s="1"/>
  <c r="A552" i="10"/>
  <c r="B552" i="10" s="1"/>
  <c r="C552" i="10" s="1"/>
  <c r="A551" i="10"/>
  <c r="B551" i="10" s="1"/>
  <c r="C551" i="10" s="1"/>
  <c r="A550" i="10"/>
  <c r="B550" i="10" s="1"/>
  <c r="C550" i="10" s="1"/>
  <c r="A549" i="10"/>
  <c r="B549" i="10" s="1"/>
  <c r="C549" i="10" s="1"/>
  <c r="A548" i="10"/>
  <c r="B548" i="10" s="1"/>
  <c r="C548" i="10" s="1"/>
  <c r="A547" i="10"/>
  <c r="B547" i="10" s="1"/>
  <c r="C547" i="10" s="1"/>
  <c r="A546" i="10"/>
  <c r="B546" i="10" s="1"/>
  <c r="C546" i="10" s="1"/>
  <c r="A545" i="10"/>
  <c r="B545" i="10" s="1"/>
  <c r="C545" i="10" s="1"/>
  <c r="A544" i="10"/>
  <c r="B544" i="10" s="1"/>
  <c r="C544" i="10" s="1"/>
  <c r="A543" i="10"/>
  <c r="B543" i="10" s="1"/>
  <c r="C543" i="10" s="1"/>
  <c r="A542" i="10"/>
  <c r="B542" i="10" s="1"/>
  <c r="C542" i="10" s="1"/>
  <c r="A541" i="10"/>
  <c r="B541" i="10" s="1"/>
  <c r="C541" i="10" s="1"/>
  <c r="A540" i="10"/>
  <c r="B540" i="10" s="1"/>
  <c r="C540" i="10" s="1"/>
  <c r="A539" i="10"/>
  <c r="B539" i="10" s="1"/>
  <c r="C539" i="10" s="1"/>
  <c r="A538" i="10"/>
  <c r="B538" i="10" s="1"/>
  <c r="C538" i="10" s="1"/>
  <c r="A537" i="10"/>
  <c r="B537" i="10" s="1"/>
  <c r="C537" i="10" s="1"/>
  <c r="A536" i="10"/>
  <c r="B536" i="10" s="1"/>
  <c r="C536" i="10" s="1"/>
  <c r="A535" i="10"/>
  <c r="B535" i="10" s="1"/>
  <c r="C535" i="10" s="1"/>
  <c r="A534" i="10"/>
  <c r="B534" i="10" s="1"/>
  <c r="C534" i="10" s="1"/>
  <c r="A533" i="10"/>
  <c r="B533" i="10" s="1"/>
  <c r="C533" i="10" s="1"/>
  <c r="A532" i="10"/>
  <c r="B532" i="10" s="1"/>
  <c r="C532" i="10" s="1"/>
  <c r="A531" i="10"/>
  <c r="B531" i="10" s="1"/>
  <c r="C531" i="10" s="1"/>
  <c r="A530" i="10"/>
  <c r="B530" i="10" s="1"/>
  <c r="C530" i="10" s="1"/>
  <c r="A529" i="10"/>
  <c r="B529" i="10" s="1"/>
  <c r="C529" i="10" s="1"/>
  <c r="A528" i="10"/>
  <c r="B528" i="10" s="1"/>
  <c r="C528" i="10" s="1"/>
  <c r="A527" i="10"/>
  <c r="B527" i="10" s="1"/>
  <c r="C527" i="10" s="1"/>
  <c r="A526" i="10"/>
  <c r="B526" i="10" s="1"/>
  <c r="C526" i="10" s="1"/>
  <c r="A525" i="10"/>
  <c r="B525" i="10" s="1"/>
  <c r="C525" i="10" s="1"/>
  <c r="A524" i="10"/>
  <c r="B524" i="10" s="1"/>
  <c r="C524" i="10" s="1"/>
  <c r="A523" i="10"/>
  <c r="B523" i="10" s="1"/>
  <c r="C523" i="10" s="1"/>
  <c r="A522" i="10"/>
  <c r="B522" i="10" s="1"/>
  <c r="C522" i="10" s="1"/>
  <c r="A521" i="10"/>
  <c r="B521" i="10" s="1"/>
  <c r="C521" i="10" s="1"/>
  <c r="A520" i="10"/>
  <c r="B520" i="10" s="1"/>
  <c r="C520" i="10" s="1"/>
  <c r="A519" i="10"/>
  <c r="B519" i="10" s="1"/>
  <c r="C519" i="10" s="1"/>
  <c r="A518" i="10"/>
  <c r="B518" i="10" s="1"/>
  <c r="C518" i="10" s="1"/>
  <c r="A517" i="10"/>
  <c r="B517" i="10" s="1"/>
  <c r="C517" i="10" s="1"/>
  <c r="A516" i="10"/>
  <c r="B516" i="10" s="1"/>
  <c r="C516" i="10" s="1"/>
  <c r="A515" i="10"/>
  <c r="B515" i="10" s="1"/>
  <c r="C515" i="10" s="1"/>
  <c r="A514" i="10"/>
  <c r="B514" i="10" s="1"/>
  <c r="C514" i="10" s="1"/>
  <c r="A513" i="10"/>
  <c r="B513" i="10" s="1"/>
  <c r="C513" i="10" s="1"/>
  <c r="A512" i="10"/>
  <c r="B512" i="10" s="1"/>
  <c r="C512" i="10" s="1"/>
  <c r="A511" i="10"/>
  <c r="B511" i="10" s="1"/>
  <c r="C511" i="10" s="1"/>
  <c r="A510" i="10"/>
  <c r="B510" i="10" s="1"/>
  <c r="C510" i="10" s="1"/>
  <c r="A509" i="10"/>
  <c r="B509" i="10" s="1"/>
  <c r="C509" i="10" s="1"/>
  <c r="A508" i="10"/>
  <c r="B508" i="10" s="1"/>
  <c r="C508" i="10" s="1"/>
  <c r="A507" i="10"/>
  <c r="B507" i="10" s="1"/>
  <c r="C507" i="10" s="1"/>
  <c r="A506" i="10"/>
  <c r="B506" i="10" s="1"/>
  <c r="C506" i="10" s="1"/>
  <c r="A505" i="10"/>
  <c r="B505" i="10" s="1"/>
  <c r="C505" i="10" s="1"/>
  <c r="A504" i="10"/>
  <c r="B504" i="10" s="1"/>
  <c r="C504" i="10" s="1"/>
  <c r="A503" i="10"/>
  <c r="B503" i="10" s="1"/>
  <c r="C503" i="10" s="1"/>
  <c r="A502" i="10"/>
  <c r="B502" i="10" s="1"/>
  <c r="C502" i="10" s="1"/>
  <c r="A501" i="10"/>
  <c r="B501" i="10" s="1"/>
  <c r="C501" i="10" s="1"/>
  <c r="A500" i="10"/>
  <c r="B500" i="10" s="1"/>
  <c r="C500" i="10" s="1"/>
  <c r="A499" i="10"/>
  <c r="B499" i="10" s="1"/>
  <c r="C499" i="10" s="1"/>
  <c r="A498" i="10"/>
  <c r="B498" i="10" s="1"/>
  <c r="C498" i="10" s="1"/>
  <c r="A497" i="10"/>
  <c r="B497" i="10" s="1"/>
  <c r="C497" i="10" s="1"/>
  <c r="A496" i="10"/>
  <c r="B496" i="10" s="1"/>
  <c r="C496" i="10" s="1"/>
  <c r="A495" i="10"/>
  <c r="B495" i="10" s="1"/>
  <c r="C495" i="10" s="1"/>
  <c r="A494" i="10"/>
  <c r="A493" i="10"/>
  <c r="A492" i="10"/>
  <c r="B492" i="10" s="1"/>
  <c r="C492" i="10" s="1"/>
  <c r="A491" i="10"/>
  <c r="B491" i="10" s="1"/>
  <c r="C491" i="10" s="1"/>
  <c r="A490" i="10"/>
  <c r="B490" i="10" s="1"/>
  <c r="C490" i="10" s="1"/>
  <c r="A489" i="10"/>
  <c r="B489" i="10" s="1"/>
  <c r="C489" i="10" s="1"/>
  <c r="A488" i="10"/>
  <c r="B488" i="10" s="1"/>
  <c r="C488" i="10" s="1"/>
  <c r="A487" i="10"/>
  <c r="B487" i="10" s="1"/>
  <c r="C487" i="10" s="1"/>
  <c r="A486" i="10"/>
  <c r="B486" i="10" s="1"/>
  <c r="C486" i="10" s="1"/>
  <c r="A485" i="10"/>
  <c r="B485" i="10" s="1"/>
  <c r="C485" i="10" s="1"/>
  <c r="A484" i="10"/>
  <c r="B484" i="10" s="1"/>
  <c r="C484" i="10" s="1"/>
  <c r="A483" i="10"/>
  <c r="B483" i="10" s="1"/>
  <c r="C483" i="10" s="1"/>
  <c r="A482" i="10"/>
  <c r="B482" i="10" s="1"/>
  <c r="C482" i="10" s="1"/>
  <c r="A481" i="10"/>
  <c r="B481" i="10" s="1"/>
  <c r="C481" i="10" s="1"/>
  <c r="A480" i="10"/>
  <c r="B480" i="10" s="1"/>
  <c r="C480" i="10" s="1"/>
  <c r="A479" i="10"/>
  <c r="B479" i="10" s="1"/>
  <c r="C479" i="10" s="1"/>
  <c r="A478" i="10"/>
  <c r="B478" i="10" s="1"/>
  <c r="C478" i="10" s="1"/>
  <c r="A477" i="10"/>
  <c r="B477" i="10" s="1"/>
  <c r="C477" i="10" s="1"/>
  <c r="A476" i="10"/>
  <c r="B476" i="10" s="1"/>
  <c r="C476" i="10" s="1"/>
  <c r="A475" i="10"/>
  <c r="B475" i="10" s="1"/>
  <c r="C475" i="10" s="1"/>
  <c r="A474" i="10"/>
  <c r="B474" i="10" s="1"/>
  <c r="C474" i="10" s="1"/>
  <c r="A473" i="10"/>
  <c r="B473" i="10" s="1"/>
  <c r="C473" i="10" s="1"/>
  <c r="A472" i="10"/>
  <c r="B472" i="10" s="1"/>
  <c r="C472" i="10" s="1"/>
  <c r="A471" i="10"/>
  <c r="B471" i="10" s="1"/>
  <c r="C471" i="10" s="1"/>
  <c r="A470" i="10"/>
  <c r="B470" i="10" s="1"/>
  <c r="C470" i="10" s="1"/>
  <c r="A469" i="10"/>
  <c r="B469" i="10" s="1"/>
  <c r="C469" i="10" s="1"/>
  <c r="A468" i="10"/>
  <c r="B468" i="10" s="1"/>
  <c r="C468" i="10" s="1"/>
  <c r="A467" i="10"/>
  <c r="B467" i="10" s="1"/>
  <c r="C467" i="10" s="1"/>
  <c r="A466" i="10"/>
  <c r="B466" i="10" s="1"/>
  <c r="C466" i="10" s="1"/>
  <c r="A465" i="10"/>
  <c r="B465" i="10" s="1"/>
  <c r="C465" i="10" s="1"/>
  <c r="A464" i="10"/>
  <c r="B464" i="10" s="1"/>
  <c r="C464" i="10" s="1"/>
  <c r="A463" i="10"/>
  <c r="B463" i="10" s="1"/>
  <c r="C463" i="10" s="1"/>
  <c r="A462" i="10"/>
  <c r="B462" i="10" s="1"/>
  <c r="C462" i="10" s="1"/>
  <c r="A461" i="10"/>
  <c r="B461" i="10" s="1"/>
  <c r="C461" i="10" s="1"/>
  <c r="A460" i="10"/>
  <c r="B460" i="10" s="1"/>
  <c r="C460" i="10" s="1"/>
  <c r="A459" i="10"/>
  <c r="B459" i="10" s="1"/>
  <c r="C459" i="10" s="1"/>
  <c r="A458" i="10"/>
  <c r="B458" i="10" s="1"/>
  <c r="C458" i="10" s="1"/>
  <c r="A457" i="10"/>
  <c r="A456" i="10"/>
  <c r="A455" i="10"/>
  <c r="A454" i="10"/>
  <c r="A453" i="10"/>
  <c r="A452" i="10"/>
  <c r="A451" i="10"/>
  <c r="A450" i="10"/>
  <c r="A449" i="10"/>
  <c r="A448" i="10"/>
  <c r="A447" i="10"/>
  <c r="A446" i="10"/>
  <c r="A445" i="10"/>
  <c r="A444" i="10"/>
  <c r="B444" i="10" s="1"/>
  <c r="C444" i="10" s="1"/>
  <c r="A443" i="10"/>
  <c r="B443" i="10" s="1"/>
  <c r="C443" i="10" s="1"/>
  <c r="A442" i="10"/>
  <c r="B442" i="10" s="1"/>
  <c r="C442" i="10" s="1"/>
  <c r="A441" i="10"/>
  <c r="B441" i="10" s="1"/>
  <c r="C441" i="10" s="1"/>
  <c r="A440" i="10"/>
  <c r="B440" i="10" s="1"/>
  <c r="C440" i="10" s="1"/>
  <c r="A439" i="10"/>
  <c r="B439" i="10" s="1"/>
  <c r="C439" i="10" s="1"/>
  <c r="A438" i="10"/>
  <c r="B438" i="10" s="1"/>
  <c r="C438" i="10" s="1"/>
  <c r="A437" i="10"/>
  <c r="B437" i="10" s="1"/>
  <c r="C437" i="10" s="1"/>
  <c r="A436" i="10"/>
  <c r="B436" i="10" s="1"/>
  <c r="C436" i="10" s="1"/>
  <c r="A435" i="10"/>
  <c r="B435" i="10" s="1"/>
  <c r="C435" i="10" s="1"/>
  <c r="A434" i="10"/>
  <c r="B434" i="10" s="1"/>
  <c r="C434" i="10" s="1"/>
  <c r="A433" i="10"/>
  <c r="B433" i="10" s="1"/>
  <c r="C433" i="10" s="1"/>
  <c r="A432" i="10"/>
  <c r="B432" i="10" s="1"/>
  <c r="C432" i="10" s="1"/>
  <c r="A431" i="10"/>
  <c r="B431" i="10" s="1"/>
  <c r="C431" i="10" s="1"/>
  <c r="A430" i="10"/>
  <c r="B430" i="10" s="1"/>
  <c r="C430" i="10" s="1"/>
  <c r="A429" i="10"/>
  <c r="B429" i="10" s="1"/>
  <c r="C429" i="10" s="1"/>
  <c r="A428" i="10"/>
  <c r="B428" i="10" s="1"/>
  <c r="C428" i="10" s="1"/>
  <c r="A427" i="10"/>
  <c r="B427" i="10" s="1"/>
  <c r="C427" i="10" s="1"/>
  <c r="A426" i="10"/>
  <c r="B426" i="10" s="1"/>
  <c r="C426" i="10" s="1"/>
  <c r="A425" i="10"/>
  <c r="B425" i="10" s="1"/>
  <c r="C425" i="10" s="1"/>
  <c r="A424" i="10"/>
  <c r="B424" i="10" s="1"/>
  <c r="C424" i="10" s="1"/>
  <c r="A423" i="10"/>
  <c r="B423" i="10" s="1"/>
  <c r="C423" i="10" s="1"/>
  <c r="A422" i="10"/>
  <c r="B422" i="10" s="1"/>
  <c r="C422" i="10" s="1"/>
  <c r="A421" i="10"/>
  <c r="B421" i="10" s="1"/>
  <c r="C421" i="10" s="1"/>
  <c r="A420" i="10"/>
  <c r="B420" i="10" s="1"/>
  <c r="C420" i="10" s="1"/>
  <c r="A419" i="10"/>
  <c r="B419" i="10" s="1"/>
  <c r="C419" i="10" s="1"/>
  <c r="A418" i="10"/>
  <c r="B418" i="10" s="1"/>
  <c r="C418" i="10" s="1"/>
  <c r="A417" i="10"/>
  <c r="B417" i="10" s="1"/>
  <c r="C417" i="10" s="1"/>
  <c r="A416" i="10"/>
  <c r="B416" i="10" s="1"/>
  <c r="C416" i="10" s="1"/>
  <c r="A415" i="10"/>
  <c r="B415" i="10" s="1"/>
  <c r="C415" i="10" s="1"/>
  <c r="A414" i="10"/>
  <c r="B414" i="10" s="1"/>
  <c r="C414" i="10" s="1"/>
  <c r="A413" i="10"/>
  <c r="B413" i="10" s="1"/>
  <c r="C413" i="10" s="1"/>
  <c r="A412" i="10"/>
  <c r="B412" i="10" s="1"/>
  <c r="C412" i="10" s="1"/>
  <c r="A411" i="10"/>
  <c r="B411" i="10" s="1"/>
  <c r="C411" i="10" s="1"/>
  <c r="A410" i="10"/>
  <c r="B410" i="10" s="1"/>
  <c r="C410" i="10" s="1"/>
  <c r="A409" i="10"/>
  <c r="B409" i="10" s="1"/>
  <c r="C409" i="10" s="1"/>
  <c r="A408" i="10"/>
  <c r="B408" i="10" s="1"/>
  <c r="C408" i="10" s="1"/>
  <c r="A407" i="10"/>
  <c r="B407" i="10" s="1"/>
  <c r="C407" i="10" s="1"/>
  <c r="A406" i="10"/>
  <c r="B406" i="10" s="1"/>
  <c r="C406" i="10" s="1"/>
  <c r="A405" i="10"/>
  <c r="B405" i="10" s="1"/>
  <c r="C405" i="10" s="1"/>
  <c r="A404" i="10"/>
  <c r="B404" i="10" s="1"/>
  <c r="C404" i="10" s="1"/>
  <c r="A403" i="10"/>
  <c r="B403" i="10" s="1"/>
  <c r="C403" i="10" s="1"/>
  <c r="A402" i="10"/>
  <c r="B402" i="10" s="1"/>
  <c r="C402" i="10" s="1"/>
  <c r="A401" i="10"/>
  <c r="B401" i="10" s="1"/>
  <c r="C401" i="10" s="1"/>
  <c r="A400" i="10"/>
  <c r="B400" i="10" s="1"/>
  <c r="C400" i="10" s="1"/>
  <c r="A399" i="10"/>
  <c r="B399" i="10" s="1"/>
  <c r="C399" i="10" s="1"/>
  <c r="A398" i="10"/>
  <c r="B398" i="10" s="1"/>
  <c r="C398" i="10" s="1"/>
  <c r="A397" i="10"/>
  <c r="B397" i="10" s="1"/>
  <c r="C397" i="10" s="1"/>
  <c r="A396" i="10"/>
  <c r="B396" i="10" s="1"/>
  <c r="C396" i="10" s="1"/>
  <c r="A395" i="10"/>
  <c r="B395" i="10" s="1"/>
  <c r="C395" i="10" s="1"/>
  <c r="A394" i="10"/>
  <c r="B394" i="10" s="1"/>
  <c r="C394" i="10" s="1"/>
  <c r="A393" i="10"/>
  <c r="B393" i="10" s="1"/>
  <c r="C393" i="10" s="1"/>
  <c r="A392" i="10"/>
  <c r="B392" i="10" s="1"/>
  <c r="C392" i="10" s="1"/>
  <c r="A391" i="10"/>
  <c r="B391" i="10" s="1"/>
  <c r="C391" i="10" s="1"/>
  <c r="A390" i="10"/>
  <c r="B390" i="10" s="1"/>
  <c r="C390" i="10" s="1"/>
  <c r="A389" i="10"/>
  <c r="B389" i="10" s="1"/>
  <c r="C389" i="10" s="1"/>
  <c r="A388" i="10"/>
  <c r="B388" i="10" s="1"/>
  <c r="C388" i="10" s="1"/>
  <c r="A387" i="10"/>
  <c r="B387" i="10" s="1"/>
  <c r="C387" i="10" s="1"/>
  <c r="A386" i="10"/>
  <c r="B386" i="10" s="1"/>
  <c r="C386" i="10" s="1"/>
  <c r="A385" i="10"/>
  <c r="B385" i="10" s="1"/>
  <c r="C385" i="10" s="1"/>
  <c r="A384" i="10"/>
  <c r="B384" i="10" s="1"/>
  <c r="C384" i="10" s="1"/>
  <c r="A383" i="10"/>
  <c r="B383" i="10" s="1"/>
  <c r="C383" i="10" s="1"/>
  <c r="A382" i="10"/>
  <c r="B382" i="10" s="1"/>
  <c r="C382" i="10" s="1"/>
  <c r="A381" i="10"/>
  <c r="B381" i="10" s="1"/>
  <c r="C381" i="10" s="1"/>
  <c r="A380" i="10"/>
  <c r="B380" i="10" s="1"/>
  <c r="C380" i="10" s="1"/>
  <c r="A379" i="10"/>
  <c r="B379" i="10" s="1"/>
  <c r="C379" i="10" s="1"/>
  <c r="A378" i="10"/>
  <c r="B378" i="10" s="1"/>
  <c r="C378" i="10" s="1"/>
  <c r="A377" i="10"/>
  <c r="B377" i="10" s="1"/>
  <c r="C377" i="10" s="1"/>
  <c r="A376" i="10"/>
  <c r="B376" i="10" s="1"/>
  <c r="C376" i="10" s="1"/>
  <c r="A375" i="10"/>
  <c r="B375" i="10" s="1"/>
  <c r="C375" i="10" s="1"/>
  <c r="A374" i="10"/>
  <c r="B374" i="10" s="1"/>
  <c r="C374" i="10" s="1"/>
  <c r="A373" i="10"/>
  <c r="B373" i="10" s="1"/>
  <c r="C373" i="10" s="1"/>
  <c r="A372" i="10"/>
  <c r="B372" i="10" s="1"/>
  <c r="C372" i="10" s="1"/>
  <c r="A371" i="10"/>
  <c r="B371" i="10" s="1"/>
  <c r="C371" i="10" s="1"/>
  <c r="A370" i="10"/>
  <c r="B370" i="10" s="1"/>
  <c r="C370" i="10" s="1"/>
  <c r="A369" i="10"/>
  <c r="B369" i="10" s="1"/>
  <c r="C369" i="10" s="1"/>
  <c r="A368" i="10"/>
  <c r="B368" i="10" s="1"/>
  <c r="C368" i="10" s="1"/>
  <c r="A367" i="10"/>
  <c r="B367" i="10" s="1"/>
  <c r="C367" i="10" s="1"/>
  <c r="A366" i="10"/>
  <c r="B366" i="10" s="1"/>
  <c r="C366" i="10" s="1"/>
  <c r="A365" i="10"/>
  <c r="B365" i="10" s="1"/>
  <c r="C365" i="10" s="1"/>
  <c r="A364" i="10"/>
  <c r="B364" i="10" s="1"/>
  <c r="C364" i="10" s="1"/>
  <c r="A363" i="10"/>
  <c r="B363" i="10" s="1"/>
  <c r="C363" i="10" s="1"/>
  <c r="A362" i="10"/>
  <c r="B362" i="10" s="1"/>
  <c r="C362" i="10" s="1"/>
  <c r="A361" i="10"/>
  <c r="B361" i="10" s="1"/>
  <c r="C361" i="10" s="1"/>
  <c r="A360" i="10"/>
  <c r="B360" i="10" s="1"/>
  <c r="C360" i="10" s="1"/>
  <c r="A359" i="10"/>
  <c r="B359" i="10" s="1"/>
  <c r="C359" i="10" s="1"/>
  <c r="A358" i="10"/>
  <c r="B358" i="10" s="1"/>
  <c r="C358" i="10" s="1"/>
  <c r="A357" i="10"/>
  <c r="B357" i="10" s="1"/>
  <c r="C357" i="10" s="1"/>
  <c r="A356" i="10"/>
  <c r="B356" i="10" s="1"/>
  <c r="C356" i="10" s="1"/>
  <c r="A355" i="10"/>
  <c r="B355" i="10" s="1"/>
  <c r="C355" i="10" s="1"/>
  <c r="A354" i="10"/>
  <c r="B354" i="10" s="1"/>
  <c r="C354" i="10" s="1"/>
  <c r="A353" i="10"/>
  <c r="A352" i="10"/>
  <c r="A351" i="10"/>
  <c r="A350" i="10"/>
  <c r="A349" i="10"/>
  <c r="A348" i="10"/>
  <c r="A347" i="10"/>
  <c r="A346" i="10"/>
  <c r="A345" i="10"/>
  <c r="A344" i="10"/>
  <c r="A343" i="10"/>
  <c r="A342" i="10"/>
  <c r="A341" i="10"/>
  <c r="B341" i="10" s="1"/>
  <c r="C341" i="10" s="1"/>
  <c r="A340" i="10"/>
  <c r="B340" i="10" s="1"/>
  <c r="C340" i="10" s="1"/>
  <c r="A339" i="10"/>
  <c r="B339" i="10" s="1"/>
  <c r="C339" i="10" s="1"/>
  <c r="A338" i="10"/>
  <c r="B338" i="10" s="1"/>
  <c r="C338" i="10" s="1"/>
  <c r="A337" i="10"/>
  <c r="B337" i="10" s="1"/>
  <c r="C337" i="10" s="1"/>
  <c r="A336" i="10"/>
  <c r="B336" i="10" s="1"/>
  <c r="C336" i="10" s="1"/>
  <c r="A335" i="10"/>
  <c r="B335" i="10" s="1"/>
  <c r="C335" i="10" s="1"/>
  <c r="A334" i="10"/>
  <c r="B334" i="10" s="1"/>
  <c r="C334" i="10" s="1"/>
  <c r="A333" i="10"/>
  <c r="B333" i="10" s="1"/>
  <c r="C333" i="10" s="1"/>
  <c r="A332" i="10"/>
  <c r="B332" i="10" s="1"/>
  <c r="C332" i="10" s="1"/>
  <c r="A331" i="10"/>
  <c r="B331" i="10" s="1"/>
  <c r="C331" i="10" s="1"/>
  <c r="A330" i="10"/>
  <c r="B330" i="10" s="1"/>
  <c r="C330" i="10" s="1"/>
  <c r="A329" i="10"/>
  <c r="B329" i="10" s="1"/>
  <c r="C329" i="10" s="1"/>
  <c r="A328" i="10"/>
  <c r="B328" i="10" s="1"/>
  <c r="C328" i="10" s="1"/>
  <c r="A327" i="10"/>
  <c r="B327" i="10" s="1"/>
  <c r="C327" i="10" s="1"/>
  <c r="A326" i="10"/>
  <c r="B326" i="10" s="1"/>
  <c r="C326" i="10" s="1"/>
  <c r="A325" i="10"/>
  <c r="B325" i="10" s="1"/>
  <c r="C325" i="10" s="1"/>
  <c r="A324" i="10"/>
  <c r="B324" i="10" s="1"/>
  <c r="C324" i="10" s="1"/>
  <c r="A323" i="10"/>
  <c r="B323" i="10" s="1"/>
  <c r="C323" i="10" s="1"/>
  <c r="A322" i="10"/>
  <c r="B322" i="10" s="1"/>
  <c r="C322" i="10" s="1"/>
  <c r="A321" i="10"/>
  <c r="B321" i="10" s="1"/>
  <c r="C321" i="10" s="1"/>
  <c r="A320" i="10"/>
  <c r="B320" i="10" s="1"/>
  <c r="C320" i="10" s="1"/>
  <c r="A319" i="10"/>
  <c r="B319" i="10" s="1"/>
  <c r="C319" i="10" s="1"/>
  <c r="A318" i="10"/>
  <c r="A317" i="10"/>
  <c r="A316" i="10"/>
  <c r="A315" i="10"/>
  <c r="A314" i="10"/>
  <c r="A313" i="10"/>
  <c r="A312" i="10"/>
  <c r="A311" i="10"/>
  <c r="B311" i="10" s="1"/>
  <c r="C311" i="10" s="1"/>
  <c r="A310" i="10"/>
  <c r="B310" i="10" s="1"/>
  <c r="C310" i="10" s="1"/>
  <c r="A309" i="10"/>
  <c r="B309" i="10" s="1"/>
  <c r="C309" i="10" s="1"/>
  <c r="A308" i="10"/>
  <c r="B308" i="10" s="1"/>
  <c r="C308" i="10" s="1"/>
  <c r="A307" i="10"/>
  <c r="B307" i="10" s="1"/>
  <c r="C307" i="10" s="1"/>
  <c r="A306" i="10"/>
  <c r="B306" i="10" s="1"/>
  <c r="C306" i="10" s="1"/>
  <c r="A305" i="10"/>
  <c r="B305" i="10" s="1"/>
  <c r="C305" i="10" s="1"/>
  <c r="A304" i="10"/>
  <c r="B304" i="10" s="1"/>
  <c r="C304" i="10" s="1"/>
  <c r="A303" i="10"/>
  <c r="B303" i="10" s="1"/>
  <c r="C303" i="10" s="1"/>
  <c r="A302" i="10"/>
  <c r="B302" i="10" s="1"/>
  <c r="C302" i="10" s="1"/>
  <c r="A301" i="10"/>
  <c r="B301" i="10" s="1"/>
  <c r="C301" i="10" s="1"/>
  <c r="A300" i="10"/>
  <c r="B300" i="10" s="1"/>
  <c r="C300" i="10" s="1"/>
  <c r="A299" i="10"/>
  <c r="B299" i="10" s="1"/>
  <c r="C299" i="10" s="1"/>
  <c r="A298" i="10"/>
  <c r="B298" i="10" s="1"/>
  <c r="C298" i="10" s="1"/>
  <c r="A297" i="10"/>
  <c r="B297" i="10" s="1"/>
  <c r="C297" i="10" s="1"/>
  <c r="A296" i="10"/>
  <c r="B296" i="10" s="1"/>
  <c r="C296" i="10" s="1"/>
  <c r="A295" i="10"/>
  <c r="B295" i="10" s="1"/>
  <c r="C295" i="10" s="1"/>
  <c r="A294" i="10"/>
  <c r="B294" i="10" s="1"/>
  <c r="C294" i="10" s="1"/>
  <c r="A293" i="10"/>
  <c r="B293" i="10" s="1"/>
  <c r="C293" i="10" s="1"/>
  <c r="A292" i="10"/>
  <c r="B292" i="10" s="1"/>
  <c r="C292" i="10" s="1"/>
  <c r="A291" i="10"/>
  <c r="B291" i="10" s="1"/>
  <c r="C291" i="10" s="1"/>
  <c r="A290" i="10"/>
  <c r="B290" i="10" s="1"/>
  <c r="C290" i="10" s="1"/>
  <c r="A289" i="10"/>
  <c r="B289" i="10" s="1"/>
  <c r="C289" i="10" s="1"/>
  <c r="A288" i="10"/>
  <c r="B288" i="10" s="1"/>
  <c r="C288" i="10" s="1"/>
  <c r="A287" i="10"/>
  <c r="B287" i="10" s="1"/>
  <c r="C287" i="10" s="1"/>
  <c r="A286" i="10"/>
  <c r="B286" i="10" s="1"/>
  <c r="C286" i="10" s="1"/>
  <c r="A285" i="10"/>
  <c r="B285" i="10" s="1"/>
  <c r="C285" i="10" s="1"/>
  <c r="A284" i="10"/>
  <c r="B284" i="10" s="1"/>
  <c r="C284" i="10" s="1"/>
  <c r="A283" i="10"/>
  <c r="B283" i="10" s="1"/>
  <c r="C283" i="10" s="1"/>
  <c r="A282" i="10"/>
  <c r="B282" i="10" s="1"/>
  <c r="C282" i="10" s="1"/>
  <c r="A281" i="10"/>
  <c r="B281" i="10" s="1"/>
  <c r="C281" i="10" s="1"/>
  <c r="A280" i="10"/>
  <c r="B280" i="10" s="1"/>
  <c r="C280" i="10" s="1"/>
  <c r="A279" i="10"/>
  <c r="B279" i="10" s="1"/>
  <c r="C279" i="10" s="1"/>
  <c r="A278" i="10"/>
  <c r="B278" i="10" s="1"/>
  <c r="C278" i="10" s="1"/>
  <c r="A277" i="10"/>
  <c r="B277" i="10" s="1"/>
  <c r="C277" i="10" s="1"/>
  <c r="A276" i="10"/>
  <c r="B276" i="10" s="1"/>
  <c r="C276" i="10" s="1"/>
  <c r="A275" i="10"/>
  <c r="B275" i="10" s="1"/>
  <c r="C275" i="10" s="1"/>
  <c r="A274" i="10"/>
  <c r="B274" i="10" s="1"/>
  <c r="C274" i="10" s="1"/>
  <c r="A273" i="10"/>
  <c r="B273" i="10" s="1"/>
  <c r="C273" i="10" s="1"/>
  <c r="A272" i="10"/>
  <c r="B272" i="10" s="1"/>
  <c r="C272" i="10" s="1"/>
  <c r="A271" i="10"/>
  <c r="B271" i="10" s="1"/>
  <c r="C271" i="10" s="1"/>
  <c r="A270" i="10"/>
  <c r="B270" i="10" s="1"/>
  <c r="C270" i="10" s="1"/>
  <c r="A269" i="10"/>
  <c r="B269" i="10" s="1"/>
  <c r="C269" i="10" s="1"/>
  <c r="A268" i="10"/>
  <c r="B268" i="10" s="1"/>
  <c r="C268" i="10" s="1"/>
  <c r="A267" i="10"/>
  <c r="B267" i="10" s="1"/>
  <c r="C267" i="10" s="1"/>
  <c r="A266" i="10"/>
  <c r="B266" i="10" s="1"/>
  <c r="C266" i="10" s="1"/>
  <c r="A265" i="10"/>
  <c r="B265" i="10" s="1"/>
  <c r="C265" i="10" s="1"/>
  <c r="A264" i="10"/>
  <c r="B264" i="10" s="1"/>
  <c r="C264" i="10" s="1"/>
  <c r="A263" i="10"/>
  <c r="B263" i="10" s="1"/>
  <c r="C263" i="10" s="1"/>
  <c r="A262" i="10"/>
  <c r="B262" i="10" s="1"/>
  <c r="C262" i="10" s="1"/>
  <c r="A261" i="10"/>
  <c r="B261" i="10" s="1"/>
  <c r="C261" i="10" s="1"/>
  <c r="A260" i="10"/>
  <c r="B260" i="10" s="1"/>
  <c r="C260" i="10" s="1"/>
  <c r="A259" i="10"/>
  <c r="B259" i="10" s="1"/>
  <c r="C259" i="10" s="1"/>
  <c r="A258" i="10"/>
  <c r="B258" i="10" s="1"/>
  <c r="C258" i="10" s="1"/>
  <c r="A257" i="10"/>
  <c r="B257" i="10" s="1"/>
  <c r="C257" i="10" s="1"/>
  <c r="A256" i="10"/>
  <c r="B256" i="10" s="1"/>
  <c r="C256" i="10" s="1"/>
  <c r="A255" i="10"/>
  <c r="B255" i="10" s="1"/>
  <c r="C255" i="10" s="1"/>
  <c r="A254" i="10"/>
  <c r="B254" i="10" s="1"/>
  <c r="C254" i="10" s="1"/>
  <c r="A253" i="10"/>
  <c r="B253" i="10" s="1"/>
  <c r="C253" i="10" s="1"/>
  <c r="A252" i="10"/>
  <c r="B252" i="10" s="1"/>
  <c r="C252" i="10" s="1"/>
  <c r="A251" i="10"/>
  <c r="B251" i="10" s="1"/>
  <c r="C251" i="10" s="1"/>
  <c r="A250" i="10"/>
  <c r="A249" i="10"/>
  <c r="A248" i="10"/>
  <c r="A247" i="10"/>
  <c r="A246" i="10"/>
  <c r="A245" i="10"/>
  <c r="B245" i="10" s="1"/>
  <c r="C245" i="10" s="1"/>
  <c r="A244" i="10"/>
  <c r="B244" i="10" s="1"/>
  <c r="C244" i="10" s="1"/>
  <c r="A243" i="10"/>
  <c r="B243" i="10" s="1"/>
  <c r="C243" i="10" s="1"/>
  <c r="A242" i="10"/>
  <c r="B242" i="10" s="1"/>
  <c r="C242" i="10" s="1"/>
  <c r="A241" i="10"/>
  <c r="B241" i="10" s="1"/>
  <c r="C241" i="10" s="1"/>
  <c r="A240" i="10"/>
  <c r="B240" i="10" s="1"/>
  <c r="C240" i="10" s="1"/>
  <c r="A239" i="10"/>
  <c r="B239" i="10" s="1"/>
  <c r="C239" i="10" s="1"/>
  <c r="A238" i="10"/>
  <c r="B238" i="10" s="1"/>
  <c r="C238" i="10" s="1"/>
  <c r="A237" i="10"/>
  <c r="B237" i="10" s="1"/>
  <c r="C237" i="10" s="1"/>
  <c r="A236" i="10"/>
  <c r="B236" i="10" s="1"/>
  <c r="C236" i="10" s="1"/>
  <c r="A235" i="10"/>
  <c r="B235" i="10" s="1"/>
  <c r="C235" i="10" s="1"/>
  <c r="A234" i="10"/>
  <c r="B234" i="10" s="1"/>
  <c r="C234" i="10" s="1"/>
  <c r="A233" i="10"/>
  <c r="B233" i="10" s="1"/>
  <c r="C233" i="10" s="1"/>
  <c r="A232" i="10"/>
  <c r="B232" i="10" s="1"/>
  <c r="C232" i="10" s="1"/>
  <c r="A231" i="10"/>
  <c r="B231" i="10" s="1"/>
  <c r="C231" i="10" s="1"/>
  <c r="A230" i="10"/>
  <c r="B230" i="10" s="1"/>
  <c r="C230" i="10" s="1"/>
  <c r="A229" i="10"/>
  <c r="B229" i="10" s="1"/>
  <c r="C229" i="10" s="1"/>
  <c r="A228" i="10"/>
  <c r="B228" i="10" s="1"/>
  <c r="C228" i="10" s="1"/>
  <c r="A227" i="10"/>
  <c r="B227" i="10" s="1"/>
  <c r="C227" i="10" s="1"/>
  <c r="A226" i="10"/>
  <c r="B226" i="10" s="1"/>
  <c r="C226" i="10" s="1"/>
  <c r="A225" i="10"/>
  <c r="B225" i="10" s="1"/>
  <c r="C225" i="10" s="1"/>
  <c r="A224" i="10"/>
  <c r="B224" i="10" s="1"/>
  <c r="C224" i="10" s="1"/>
  <c r="A223" i="10"/>
  <c r="B223" i="10" s="1"/>
  <c r="C223" i="10" s="1"/>
  <c r="A222" i="10"/>
  <c r="B222" i="10" s="1"/>
  <c r="C222" i="10" s="1"/>
  <c r="A221" i="10"/>
  <c r="B221" i="10" s="1"/>
  <c r="C221" i="10" s="1"/>
  <c r="A220" i="10"/>
  <c r="B220" i="10" s="1"/>
  <c r="C220" i="10" s="1"/>
  <c r="A219" i="10"/>
  <c r="B219" i="10" s="1"/>
  <c r="C219" i="10" s="1"/>
  <c r="A218" i="10"/>
  <c r="B218" i="10" s="1"/>
  <c r="C218" i="10" s="1"/>
  <c r="A217" i="10"/>
  <c r="B217" i="10" s="1"/>
  <c r="C217" i="10" s="1"/>
  <c r="A216" i="10"/>
  <c r="B216" i="10" s="1"/>
  <c r="C216" i="10" s="1"/>
  <c r="A215" i="10"/>
  <c r="B215" i="10" s="1"/>
  <c r="C215" i="10" s="1"/>
  <c r="A214" i="10"/>
  <c r="B214" i="10" s="1"/>
  <c r="C214" i="10" s="1"/>
  <c r="A213" i="10"/>
  <c r="B213" i="10" s="1"/>
  <c r="C213" i="10" s="1"/>
  <c r="A212" i="10"/>
  <c r="B212" i="10" s="1"/>
  <c r="C212" i="10" s="1"/>
  <c r="A211" i="10"/>
  <c r="B211" i="10" s="1"/>
  <c r="C211" i="10" s="1"/>
  <c r="A210" i="10"/>
  <c r="B210" i="10" s="1"/>
  <c r="C210" i="10" s="1"/>
  <c r="A209" i="10"/>
  <c r="B209" i="10" s="1"/>
  <c r="C209" i="10" s="1"/>
  <c r="A208" i="10"/>
  <c r="B208" i="10" s="1"/>
  <c r="C208" i="10" s="1"/>
  <c r="A207" i="10"/>
  <c r="B207" i="10" s="1"/>
  <c r="C207" i="10" s="1"/>
  <c r="A206" i="10"/>
  <c r="B206" i="10" s="1"/>
  <c r="C206" i="10" s="1"/>
  <c r="A205" i="10"/>
  <c r="B205" i="10" s="1"/>
  <c r="C205" i="10" s="1"/>
  <c r="A204" i="10"/>
  <c r="B204" i="10" s="1"/>
  <c r="C204" i="10" s="1"/>
  <c r="A203" i="10"/>
  <c r="B203" i="10" s="1"/>
  <c r="C203" i="10" s="1"/>
  <c r="A202" i="10"/>
  <c r="B202" i="10" s="1"/>
  <c r="C202" i="10" s="1"/>
  <c r="A201" i="10"/>
  <c r="B201" i="10" s="1"/>
  <c r="C201" i="10" s="1"/>
  <c r="A200" i="10"/>
  <c r="B200" i="10" s="1"/>
  <c r="C200" i="10" s="1"/>
  <c r="A199" i="10"/>
  <c r="B199" i="10" s="1"/>
  <c r="C199" i="10" s="1"/>
  <c r="A198" i="10"/>
  <c r="B198" i="10" s="1"/>
  <c r="C198" i="10" s="1"/>
  <c r="A197" i="10"/>
  <c r="B197" i="10" s="1"/>
  <c r="C197" i="10" s="1"/>
  <c r="A196" i="10"/>
  <c r="B196" i="10" s="1"/>
  <c r="C196" i="10" s="1"/>
  <c r="A195" i="10"/>
  <c r="B195" i="10" s="1"/>
  <c r="C195" i="10" s="1"/>
  <c r="A194" i="10"/>
  <c r="B194" i="10" s="1"/>
  <c r="C194" i="10" s="1"/>
  <c r="A193" i="10"/>
  <c r="B193" i="10" s="1"/>
  <c r="C193" i="10" s="1"/>
  <c r="A192" i="10"/>
  <c r="B192" i="10" s="1"/>
  <c r="C192" i="10" s="1"/>
  <c r="A191" i="10"/>
  <c r="B191" i="10" s="1"/>
  <c r="C191" i="10" s="1"/>
  <c r="A190" i="10"/>
  <c r="B190" i="10" s="1"/>
  <c r="C190" i="10" s="1"/>
  <c r="A189" i="10"/>
  <c r="B189" i="10" s="1"/>
  <c r="C189" i="10" s="1"/>
  <c r="A188" i="10"/>
  <c r="B188" i="10" s="1"/>
  <c r="C188" i="10" s="1"/>
  <c r="A187" i="10"/>
  <c r="B187" i="10" s="1"/>
  <c r="C187" i="10" s="1"/>
  <c r="A186" i="10"/>
  <c r="B186" i="10" s="1"/>
  <c r="C186" i="10" s="1"/>
  <c r="A185" i="10"/>
  <c r="B185" i="10" s="1"/>
  <c r="C185" i="10" s="1"/>
  <c r="A184" i="10"/>
  <c r="B184" i="10" s="1"/>
  <c r="C184" i="10" s="1"/>
  <c r="A183" i="10"/>
  <c r="B183" i="10" s="1"/>
  <c r="C183" i="10" s="1"/>
  <c r="A182" i="10"/>
  <c r="B182" i="10" s="1"/>
  <c r="C182" i="10" s="1"/>
  <c r="A181" i="10"/>
  <c r="B181" i="10" s="1"/>
  <c r="C181" i="10" s="1"/>
  <c r="A180" i="10"/>
  <c r="B180" i="10" s="1"/>
  <c r="C180" i="10" s="1"/>
  <c r="A179" i="10"/>
  <c r="B179" i="10" s="1"/>
  <c r="C179" i="10" s="1"/>
  <c r="A178" i="10"/>
  <c r="B178" i="10" s="1"/>
  <c r="C178" i="10" s="1"/>
  <c r="A177" i="10"/>
  <c r="B177" i="10" s="1"/>
  <c r="C177" i="10" s="1"/>
  <c r="A176" i="10"/>
  <c r="B176" i="10" s="1"/>
  <c r="C176" i="10" s="1"/>
  <c r="A175" i="10"/>
  <c r="B175" i="10" s="1"/>
  <c r="C175" i="10" s="1"/>
  <c r="A174" i="10"/>
  <c r="B174" i="10" s="1"/>
  <c r="C174" i="10" s="1"/>
  <c r="A173" i="10"/>
  <c r="B173" i="10" s="1"/>
  <c r="C173" i="10" s="1"/>
  <c r="A172" i="10"/>
  <c r="B172" i="10" s="1"/>
  <c r="C172" i="10" s="1"/>
  <c r="A171" i="10"/>
  <c r="A170" i="10"/>
  <c r="A169" i="10"/>
  <c r="A168" i="10"/>
  <c r="A167" i="10"/>
  <c r="B167" i="10" s="1"/>
  <c r="C167" i="10" s="1"/>
  <c r="A166" i="10"/>
  <c r="B166" i="10" s="1"/>
  <c r="C166" i="10" s="1"/>
  <c r="A165" i="10"/>
  <c r="B165" i="10" s="1"/>
  <c r="C165" i="10" s="1"/>
  <c r="A164" i="10"/>
  <c r="B164" i="10" s="1"/>
  <c r="C164" i="10" s="1"/>
  <c r="A163" i="10"/>
  <c r="B163" i="10" s="1"/>
  <c r="C163" i="10" s="1"/>
  <c r="A162" i="10"/>
  <c r="B162" i="10" s="1"/>
  <c r="C162" i="10" s="1"/>
  <c r="A161" i="10"/>
  <c r="B161" i="10" s="1"/>
  <c r="C161" i="10" s="1"/>
  <c r="A160" i="10"/>
  <c r="B160" i="10" s="1"/>
  <c r="C160" i="10" s="1"/>
  <c r="A159" i="10"/>
  <c r="B159" i="10" s="1"/>
  <c r="C159" i="10" s="1"/>
  <c r="A158" i="10"/>
  <c r="B158" i="10" s="1"/>
  <c r="C158" i="10" s="1"/>
  <c r="A157" i="10"/>
  <c r="B157" i="10" s="1"/>
  <c r="C157" i="10" s="1"/>
  <c r="A156" i="10"/>
  <c r="B156" i="10" s="1"/>
  <c r="C156" i="10" s="1"/>
  <c r="A155" i="10"/>
  <c r="B155" i="10" s="1"/>
  <c r="C155" i="10" s="1"/>
  <c r="A154" i="10"/>
  <c r="B154" i="10" s="1"/>
  <c r="C154" i="10" s="1"/>
  <c r="A153" i="10"/>
  <c r="B153" i="10" s="1"/>
  <c r="C153" i="10" s="1"/>
  <c r="A152" i="10"/>
  <c r="B152" i="10" s="1"/>
  <c r="C152" i="10" s="1"/>
  <c r="A151" i="10"/>
  <c r="B151" i="10" s="1"/>
  <c r="C151" i="10" s="1"/>
  <c r="A150" i="10"/>
  <c r="B150" i="10" s="1"/>
  <c r="C150" i="10" s="1"/>
  <c r="A149" i="10"/>
  <c r="B149" i="10" s="1"/>
  <c r="C149" i="10" s="1"/>
  <c r="A148" i="10"/>
  <c r="B148" i="10" s="1"/>
  <c r="C148" i="10" s="1"/>
  <c r="A147" i="10"/>
  <c r="B147" i="10" s="1"/>
  <c r="C147" i="10" s="1"/>
  <c r="A146" i="10"/>
  <c r="B146" i="10" s="1"/>
  <c r="C146" i="10" s="1"/>
  <c r="A145" i="10"/>
  <c r="B145" i="10" s="1"/>
  <c r="C145" i="10" s="1"/>
  <c r="A144" i="10"/>
  <c r="B144" i="10" s="1"/>
  <c r="C144" i="10" s="1"/>
  <c r="A143" i="10"/>
  <c r="B143" i="10" s="1"/>
  <c r="C143" i="10" s="1"/>
  <c r="A142" i="10"/>
  <c r="B142" i="10" s="1"/>
  <c r="C142" i="10" s="1"/>
  <c r="A141" i="10"/>
  <c r="B141" i="10" s="1"/>
  <c r="C141" i="10" s="1"/>
  <c r="A140" i="10"/>
  <c r="B140" i="10" s="1"/>
  <c r="C140" i="10" s="1"/>
  <c r="A139" i="10"/>
  <c r="B139" i="10" s="1"/>
  <c r="C139" i="10" s="1"/>
  <c r="A138" i="10"/>
  <c r="B138" i="10" s="1"/>
  <c r="C138" i="10" s="1"/>
  <c r="A137" i="10"/>
  <c r="B137" i="10" s="1"/>
  <c r="C137" i="10" s="1"/>
  <c r="A136" i="10"/>
  <c r="B136" i="10" s="1"/>
  <c r="C136" i="10" s="1"/>
  <c r="A135" i="10"/>
  <c r="B135" i="10" s="1"/>
  <c r="C135" i="10" s="1"/>
  <c r="A134" i="10"/>
  <c r="B134" i="10" s="1"/>
  <c r="C134" i="10" s="1"/>
  <c r="A133" i="10"/>
  <c r="B133" i="10" s="1"/>
  <c r="C133" i="10" s="1"/>
  <c r="A132" i="10"/>
  <c r="B132" i="10" s="1"/>
  <c r="C132" i="10" s="1"/>
  <c r="A131" i="10"/>
  <c r="B131" i="10" s="1"/>
  <c r="C131" i="10" s="1"/>
  <c r="A130" i="10"/>
  <c r="B130" i="10" s="1"/>
  <c r="C130" i="10" s="1"/>
  <c r="A129" i="10"/>
  <c r="B129" i="10" s="1"/>
  <c r="C129" i="10" s="1"/>
  <c r="A128" i="10"/>
  <c r="B128" i="10" s="1"/>
  <c r="C128" i="10" s="1"/>
  <c r="A127" i="10"/>
  <c r="B127" i="10" s="1"/>
  <c r="C127" i="10" s="1"/>
  <c r="A126" i="10"/>
  <c r="B126" i="10" s="1"/>
  <c r="C126" i="10" s="1"/>
  <c r="A125" i="10"/>
  <c r="B125" i="10" s="1"/>
  <c r="C125" i="10" s="1"/>
  <c r="A124" i="10"/>
  <c r="B124" i="10" s="1"/>
  <c r="C124" i="10" s="1"/>
  <c r="A123" i="10"/>
  <c r="B123" i="10" s="1"/>
  <c r="C123" i="10" s="1"/>
  <c r="A122" i="10"/>
  <c r="B122" i="10" s="1"/>
  <c r="C122" i="10" s="1"/>
  <c r="A121" i="10"/>
  <c r="B121" i="10" s="1"/>
  <c r="C121" i="10" s="1"/>
  <c r="A120" i="10"/>
  <c r="B120" i="10" s="1"/>
  <c r="C120" i="10" s="1"/>
  <c r="A119" i="10"/>
  <c r="B119" i="10" s="1"/>
  <c r="C119" i="10" s="1"/>
  <c r="A118" i="10"/>
  <c r="B118" i="10" s="1"/>
  <c r="C118" i="10" s="1"/>
  <c r="A117" i="10"/>
  <c r="B117" i="10" s="1"/>
  <c r="C117" i="10" s="1"/>
  <c r="A116" i="10"/>
  <c r="B116" i="10" s="1"/>
  <c r="C116" i="10" s="1"/>
  <c r="A115" i="10"/>
  <c r="B115" i="10" s="1"/>
  <c r="C115" i="10" s="1"/>
  <c r="A114" i="10"/>
  <c r="B114" i="10" s="1"/>
  <c r="C114" i="10" s="1"/>
  <c r="A113" i="10"/>
  <c r="B113" i="10" s="1"/>
  <c r="C113" i="10" s="1"/>
  <c r="A112" i="10"/>
  <c r="B112" i="10" s="1"/>
  <c r="C112" i="10" s="1"/>
  <c r="A111" i="10"/>
  <c r="B111" i="10" s="1"/>
  <c r="C111" i="10" s="1"/>
  <c r="A110" i="10"/>
  <c r="B110" i="10" s="1"/>
  <c r="C110" i="10" s="1"/>
  <c r="A109" i="10"/>
  <c r="B109" i="10" s="1"/>
  <c r="C109" i="10" s="1"/>
  <c r="A108" i="10"/>
  <c r="B108" i="10" s="1"/>
  <c r="C108" i="10" s="1"/>
  <c r="A107" i="10"/>
  <c r="B107" i="10" s="1"/>
  <c r="C107" i="10" s="1"/>
  <c r="A106" i="10"/>
  <c r="B106" i="10" s="1"/>
  <c r="C106" i="10" s="1"/>
  <c r="A105" i="10"/>
  <c r="B105" i="10" s="1"/>
  <c r="C105" i="10" s="1"/>
  <c r="A104" i="10"/>
  <c r="B104" i="10" s="1"/>
  <c r="C104" i="10" s="1"/>
  <c r="A103" i="10"/>
  <c r="B103" i="10" s="1"/>
  <c r="C103" i="10" s="1"/>
  <c r="A102" i="10"/>
  <c r="B102" i="10" s="1"/>
  <c r="C102" i="10" s="1"/>
  <c r="A101" i="10"/>
  <c r="B101" i="10" s="1"/>
  <c r="C101" i="10" s="1"/>
  <c r="A100" i="10"/>
  <c r="B100" i="10" s="1"/>
  <c r="C100" i="10" s="1"/>
  <c r="A99" i="10"/>
  <c r="B99" i="10" s="1"/>
  <c r="C99" i="10" s="1"/>
  <c r="A98" i="10"/>
  <c r="B98" i="10" s="1"/>
  <c r="C98" i="10" s="1"/>
  <c r="A97" i="10"/>
  <c r="B97" i="10" s="1"/>
  <c r="C97" i="10" s="1"/>
  <c r="A96" i="10"/>
  <c r="B96" i="10" s="1"/>
  <c r="C96" i="10" s="1"/>
  <c r="A95" i="10"/>
  <c r="B95" i="10" s="1"/>
  <c r="C95" i="10" s="1"/>
  <c r="A94" i="10"/>
  <c r="B94" i="10" s="1"/>
  <c r="C94" i="10" s="1"/>
  <c r="A93" i="10"/>
  <c r="B93" i="10" s="1"/>
  <c r="C93" i="10" s="1"/>
  <c r="A92" i="10"/>
  <c r="B92" i="10" s="1"/>
  <c r="C92" i="10" s="1"/>
  <c r="A91" i="10"/>
  <c r="B91" i="10" s="1"/>
  <c r="C91" i="10" s="1"/>
  <c r="A90" i="10"/>
  <c r="B90" i="10" s="1"/>
  <c r="C90" i="10" s="1"/>
  <c r="A89" i="10"/>
  <c r="B89" i="10" s="1"/>
  <c r="C89" i="10" s="1"/>
  <c r="A88" i="10"/>
  <c r="B88" i="10" s="1"/>
  <c r="C88" i="10" s="1"/>
  <c r="A87" i="10"/>
  <c r="A86" i="10"/>
  <c r="A85" i="10"/>
  <c r="A84" i="10"/>
  <c r="B84" i="10" s="1"/>
  <c r="C84" i="10" s="1"/>
  <c r="A83" i="10"/>
  <c r="B83" i="10" s="1"/>
  <c r="C83" i="10" s="1"/>
  <c r="A82" i="10"/>
  <c r="B82" i="10" s="1"/>
  <c r="C82" i="10" s="1"/>
  <c r="A81" i="10"/>
  <c r="B81" i="10" s="1"/>
  <c r="C81" i="10" s="1"/>
  <c r="A80" i="10"/>
  <c r="B80" i="10" s="1"/>
  <c r="C80" i="10" s="1"/>
  <c r="A79" i="10"/>
  <c r="B79" i="10" s="1"/>
  <c r="C79" i="10" s="1"/>
  <c r="A78" i="10"/>
  <c r="B78" i="10" s="1"/>
  <c r="C78" i="10" s="1"/>
  <c r="A77" i="10"/>
  <c r="B77" i="10" s="1"/>
  <c r="C77" i="10" s="1"/>
  <c r="A76" i="10"/>
  <c r="B76" i="10" s="1"/>
  <c r="C76" i="10" s="1"/>
  <c r="A75" i="10"/>
  <c r="B75" i="10" s="1"/>
  <c r="C75" i="10" s="1"/>
  <c r="A74" i="10"/>
  <c r="B74" i="10" s="1"/>
  <c r="C74" i="10" s="1"/>
  <c r="A73" i="10"/>
  <c r="B73" i="10" s="1"/>
  <c r="C73" i="10" s="1"/>
  <c r="A72" i="10"/>
  <c r="B72" i="10" s="1"/>
  <c r="C72" i="10" s="1"/>
  <c r="A71" i="10"/>
  <c r="B71" i="10" s="1"/>
  <c r="C71" i="10" s="1"/>
  <c r="A70" i="10"/>
  <c r="B70" i="10" s="1"/>
  <c r="C70" i="10" s="1"/>
  <c r="A69" i="10"/>
  <c r="B69" i="10" s="1"/>
  <c r="C69" i="10" s="1"/>
  <c r="A68" i="10"/>
  <c r="B68" i="10" s="1"/>
  <c r="C68" i="10" s="1"/>
  <c r="A67" i="10"/>
  <c r="B67" i="10" s="1"/>
  <c r="C67" i="10" s="1"/>
  <c r="A66" i="10"/>
  <c r="B66" i="10" s="1"/>
  <c r="C66" i="10" s="1"/>
  <c r="A65" i="10"/>
  <c r="B65" i="10" s="1"/>
  <c r="C65" i="10" s="1"/>
  <c r="A64" i="10"/>
  <c r="B64" i="10" s="1"/>
  <c r="C64" i="10" s="1"/>
  <c r="A63" i="10"/>
  <c r="B63" i="10" s="1"/>
  <c r="C63" i="10" s="1"/>
  <c r="A62" i="10"/>
  <c r="B62" i="10" s="1"/>
  <c r="C62" i="10" s="1"/>
  <c r="A61" i="10"/>
  <c r="B61" i="10" s="1"/>
  <c r="C61" i="10" s="1"/>
  <c r="A60" i="10"/>
  <c r="B60" i="10" s="1"/>
  <c r="C60" i="10" s="1"/>
  <c r="A59" i="10"/>
  <c r="B59" i="10" s="1"/>
  <c r="C59" i="10" s="1"/>
  <c r="A58" i="10"/>
  <c r="B58" i="10" s="1"/>
  <c r="C58" i="10" s="1"/>
  <c r="A57" i="10"/>
  <c r="B57" i="10" s="1"/>
  <c r="C57" i="10" s="1"/>
  <c r="A56" i="10"/>
  <c r="B56" i="10" s="1"/>
  <c r="C56" i="10" s="1"/>
  <c r="A55" i="10"/>
  <c r="B55" i="10" s="1"/>
  <c r="C55" i="10" s="1"/>
  <c r="A54" i="10"/>
  <c r="B54" i="10" s="1"/>
  <c r="C54" i="10" s="1"/>
  <c r="A53" i="10"/>
  <c r="B53" i="10" s="1"/>
  <c r="C53" i="10" s="1"/>
  <c r="A52" i="10"/>
  <c r="B52" i="10" s="1"/>
  <c r="C52" i="10" s="1"/>
  <c r="A51" i="10"/>
  <c r="A50" i="10"/>
  <c r="A49" i="10"/>
  <c r="B49" i="10" s="1"/>
  <c r="C49" i="10" s="1"/>
  <c r="A48" i="10"/>
  <c r="B48" i="10" s="1"/>
  <c r="C48" i="10" s="1"/>
  <c r="A47" i="10"/>
  <c r="B47" i="10" s="1"/>
  <c r="C47" i="10" s="1"/>
  <c r="A46" i="10"/>
  <c r="B46" i="10" s="1"/>
  <c r="C46" i="10" s="1"/>
  <c r="A45" i="10"/>
  <c r="B45" i="10" s="1"/>
  <c r="C45" i="10" s="1"/>
  <c r="A44" i="10"/>
  <c r="B44" i="10" s="1"/>
  <c r="C44" i="10" s="1"/>
  <c r="A43" i="10"/>
  <c r="B43" i="10" s="1"/>
  <c r="C43" i="10" s="1"/>
  <c r="A42" i="10"/>
  <c r="B42" i="10" s="1"/>
  <c r="C42" i="10" s="1"/>
  <c r="A41" i="10"/>
  <c r="B41" i="10" s="1"/>
  <c r="C41" i="10" s="1"/>
  <c r="A40" i="10"/>
  <c r="A39" i="10"/>
  <c r="B39" i="10" s="1"/>
  <c r="C39" i="10" s="1"/>
  <c r="A38" i="10"/>
  <c r="B38" i="10" s="1"/>
  <c r="C38" i="10" s="1"/>
  <c r="A37" i="10"/>
  <c r="B37" i="10" s="1"/>
  <c r="C37" i="10" s="1"/>
  <c r="A36" i="10"/>
  <c r="B36" i="10" s="1"/>
  <c r="C36" i="10" s="1"/>
  <c r="A35" i="10"/>
  <c r="B35" i="10" s="1"/>
  <c r="C35" i="10" s="1"/>
  <c r="A34" i="10"/>
  <c r="B34" i="10" s="1"/>
  <c r="C34" i="10" s="1"/>
  <c r="A33" i="10"/>
  <c r="B33" i="10" s="1"/>
  <c r="C33" i="10" s="1"/>
  <c r="A32" i="10"/>
  <c r="B32" i="10" s="1"/>
  <c r="C32" i="10" s="1"/>
  <c r="A31" i="10"/>
  <c r="B31" i="10" s="1"/>
  <c r="C31" i="10" s="1"/>
  <c r="A30" i="10"/>
  <c r="B30" i="10" s="1"/>
  <c r="C30" i="10" s="1"/>
  <c r="A29" i="10"/>
  <c r="B29" i="10" s="1"/>
  <c r="C29" i="10" s="1"/>
  <c r="A28" i="10"/>
  <c r="B28" i="10" s="1"/>
  <c r="C28" i="10" s="1"/>
  <c r="A27" i="10"/>
  <c r="A26" i="10"/>
  <c r="B26" i="10" s="1"/>
  <c r="C26" i="10" s="1"/>
  <c r="A25" i="10"/>
  <c r="B25" i="10" s="1"/>
  <c r="C25" i="10" s="1"/>
  <c r="A24" i="10"/>
  <c r="B24" i="10" s="1"/>
  <c r="C24" i="10" s="1"/>
  <c r="A23" i="10"/>
  <c r="B23" i="10" s="1"/>
  <c r="C23" i="10" s="1"/>
  <c r="A22" i="10"/>
  <c r="B22" i="10" s="1"/>
  <c r="C22" i="10" s="1"/>
  <c r="A21" i="10"/>
  <c r="B21" i="10" s="1"/>
  <c r="C21" i="10" s="1"/>
  <c r="A20" i="10"/>
  <c r="B20" i="10" s="1"/>
  <c r="C20" i="10" s="1"/>
  <c r="A19" i="10"/>
  <c r="B19" i="10" s="1"/>
  <c r="C19" i="10" s="1"/>
  <c r="A18" i="10"/>
  <c r="B18" i="10" s="1"/>
  <c r="C18" i="10" s="1"/>
  <c r="A17" i="10"/>
  <c r="B17" i="10" s="1"/>
  <c r="C17" i="10" s="1"/>
  <c r="A16" i="10"/>
  <c r="B16" i="10" s="1"/>
  <c r="C16" i="10" s="1"/>
  <c r="A15" i="10"/>
  <c r="B15" i="10" s="1"/>
  <c r="C15" i="10" s="1"/>
  <c r="A14" i="10"/>
  <c r="B14" i="10" s="1"/>
  <c r="C14" i="10" s="1"/>
  <c r="A13" i="10"/>
  <c r="B13" i="10" s="1"/>
  <c r="C13" i="10" s="1"/>
  <c r="A12" i="10"/>
  <c r="B12" i="10" s="1"/>
  <c r="C12" i="10" s="1"/>
  <c r="A11" i="10"/>
  <c r="B11" i="10" s="1"/>
  <c r="C11" i="10" s="1"/>
  <c r="A10" i="10"/>
  <c r="B10" i="10" s="1"/>
  <c r="C10" i="10" s="1"/>
  <c r="A9" i="10"/>
  <c r="B9" i="10" s="1"/>
  <c r="C9" i="10" s="1"/>
  <c r="A8" i="10"/>
  <c r="B8" i="10" s="1"/>
  <c r="C8" i="10" s="1"/>
  <c r="A7" i="10"/>
  <c r="B7" i="10" s="1"/>
  <c r="C7" i="10" s="1"/>
  <c r="A6" i="10"/>
  <c r="B6" i="10" s="1"/>
  <c r="C6" i="10" s="1"/>
  <c r="A5" i="10"/>
  <c r="B5" i="10" s="1"/>
  <c r="C5" i="10" s="1"/>
  <c r="A4" i="10"/>
  <c r="B4" i="10" s="1"/>
  <c r="C4" i="10" s="1"/>
  <c r="A3" i="10"/>
  <c r="B3" i="10" s="1"/>
  <c r="C3" i="10" s="1"/>
  <c r="A2" i="10"/>
  <c r="B2" i="10" s="1"/>
  <c r="C2" i="10" s="1"/>
  <c r="F971" i="10"/>
  <c r="F970" i="10"/>
  <c r="F969" i="10"/>
  <c r="F968" i="10"/>
  <c r="F967" i="10"/>
  <c r="F966" i="10"/>
  <c r="F965" i="10"/>
  <c r="F964" i="10"/>
  <c r="F963" i="10"/>
  <c r="F962" i="10"/>
  <c r="F961" i="10"/>
  <c r="F960" i="10"/>
  <c r="F959" i="10"/>
  <c r="F958" i="10"/>
  <c r="F957" i="10"/>
  <c r="F956" i="10"/>
  <c r="F955" i="10"/>
  <c r="F954" i="10"/>
  <c r="F953" i="10"/>
  <c r="F952" i="10"/>
  <c r="F951" i="10"/>
  <c r="F950" i="10"/>
  <c r="F949" i="10"/>
  <c r="F948" i="10"/>
  <c r="F947" i="10"/>
  <c r="F946" i="10"/>
  <c r="F945" i="10"/>
  <c r="F944" i="10"/>
  <c r="F943" i="10"/>
  <c r="F942" i="10"/>
  <c r="F941" i="10"/>
  <c r="F940" i="10"/>
  <c r="F939" i="10"/>
  <c r="F938" i="10"/>
  <c r="F937" i="10"/>
  <c r="F936" i="10"/>
  <c r="F935" i="10"/>
  <c r="F934" i="10"/>
  <c r="F933" i="10"/>
  <c r="F932" i="10"/>
  <c r="F931" i="10"/>
  <c r="F930" i="10"/>
  <c r="F929" i="10"/>
  <c r="F928" i="10"/>
  <c r="F927" i="10"/>
  <c r="F926" i="10"/>
  <c r="F925" i="10"/>
  <c r="F924" i="10"/>
  <c r="F923" i="10"/>
  <c r="F922" i="10"/>
  <c r="F921" i="10"/>
  <c r="F920" i="10"/>
  <c r="F919" i="10"/>
  <c r="F918" i="10"/>
  <c r="F917" i="10"/>
  <c r="F916" i="10"/>
  <c r="F915" i="10"/>
  <c r="F914" i="10"/>
  <c r="F913" i="10"/>
  <c r="F912" i="10"/>
  <c r="F911" i="10"/>
  <c r="F910" i="10"/>
  <c r="F909" i="10"/>
  <c r="F908" i="10"/>
  <c r="F907" i="10"/>
  <c r="F906" i="10"/>
  <c r="F905" i="10"/>
  <c r="F904" i="10"/>
  <c r="F903" i="10"/>
  <c r="F902" i="10"/>
  <c r="F901" i="10"/>
  <c r="F900" i="10"/>
  <c r="F899" i="10"/>
  <c r="F898" i="10"/>
  <c r="F897" i="10"/>
  <c r="F896" i="10"/>
  <c r="F895" i="10"/>
  <c r="F894" i="10"/>
  <c r="F893" i="10"/>
  <c r="F892" i="10"/>
  <c r="F891" i="10"/>
  <c r="F890" i="10"/>
  <c r="F889" i="10"/>
  <c r="F888" i="10"/>
  <c r="F887" i="10"/>
  <c r="F886" i="10"/>
  <c r="F885" i="10"/>
  <c r="F884" i="10"/>
  <c r="F883" i="10"/>
  <c r="F882" i="10"/>
  <c r="F881" i="10"/>
  <c r="F880" i="10"/>
  <c r="F879" i="10"/>
  <c r="F878" i="10"/>
  <c r="F877" i="10"/>
  <c r="F876" i="10"/>
  <c r="F875" i="10"/>
  <c r="F874" i="10"/>
  <c r="F873" i="10"/>
  <c r="F872" i="10"/>
  <c r="F871" i="10"/>
  <c r="F870" i="10"/>
  <c r="F869" i="10"/>
  <c r="F868" i="10"/>
  <c r="F867" i="10"/>
  <c r="F866" i="10"/>
  <c r="F865" i="10"/>
  <c r="F864" i="10"/>
  <c r="F863" i="10"/>
  <c r="F862" i="10"/>
  <c r="F861" i="10"/>
  <c r="F860" i="10"/>
  <c r="F859" i="10"/>
  <c r="F858" i="10"/>
  <c r="F857" i="10"/>
  <c r="F856" i="10"/>
  <c r="F855" i="10"/>
  <c r="F854" i="10"/>
  <c r="F853" i="10"/>
  <c r="F852" i="10"/>
  <c r="F851" i="10"/>
  <c r="F850" i="10"/>
  <c r="F849" i="10"/>
  <c r="F848" i="10"/>
  <c r="F847" i="10"/>
  <c r="F846" i="10"/>
  <c r="F845" i="10"/>
  <c r="F844" i="10"/>
  <c r="F843" i="10"/>
  <c r="F842" i="10"/>
  <c r="F841" i="10"/>
  <c r="F840" i="10"/>
  <c r="F839" i="10"/>
  <c r="F838" i="10"/>
  <c r="F837" i="10"/>
  <c r="F836" i="10"/>
  <c r="F835" i="10"/>
  <c r="F834" i="10"/>
  <c r="F833" i="10"/>
  <c r="F832" i="10"/>
  <c r="F831" i="10"/>
  <c r="F830" i="10"/>
  <c r="F829" i="10"/>
  <c r="F828" i="10"/>
  <c r="F827" i="10"/>
  <c r="F826" i="10"/>
  <c r="F825" i="10"/>
  <c r="F824" i="10"/>
  <c r="F823" i="10"/>
  <c r="F822" i="10"/>
  <c r="F821" i="10"/>
  <c r="F820" i="10"/>
  <c r="F819" i="10"/>
  <c r="F818" i="10"/>
  <c r="F817" i="10"/>
  <c r="F816" i="10"/>
  <c r="F815" i="10"/>
  <c r="F814" i="10"/>
  <c r="F813" i="10"/>
  <c r="F812" i="10"/>
  <c r="F811" i="10"/>
  <c r="F810" i="10"/>
  <c r="F809" i="10"/>
  <c r="F808" i="10"/>
  <c r="F807" i="10"/>
  <c r="F806" i="10"/>
  <c r="F805" i="10"/>
  <c r="F804" i="10"/>
  <c r="F803" i="10"/>
  <c r="F802" i="10"/>
  <c r="F801" i="10"/>
  <c r="F800" i="10"/>
  <c r="F799" i="10"/>
  <c r="F798" i="10"/>
  <c r="F797" i="10"/>
  <c r="F796" i="10"/>
  <c r="F795" i="10"/>
  <c r="F794" i="10"/>
  <c r="F793" i="10"/>
  <c r="F792" i="10"/>
  <c r="F791" i="10"/>
  <c r="F790" i="10"/>
  <c r="F789" i="10"/>
  <c r="F788" i="10"/>
  <c r="F787" i="10"/>
  <c r="F786" i="10"/>
  <c r="F785" i="10"/>
  <c r="F784" i="10"/>
  <c r="F783" i="10"/>
  <c r="F782" i="10"/>
  <c r="F781" i="10"/>
  <c r="F780" i="10"/>
  <c r="F779" i="10"/>
  <c r="F778" i="10"/>
  <c r="F777" i="10"/>
  <c r="F776" i="10"/>
  <c r="F775" i="10"/>
  <c r="F774" i="10"/>
  <c r="F773" i="10"/>
  <c r="F772" i="10"/>
  <c r="F771" i="10"/>
  <c r="F770" i="10"/>
  <c r="F769" i="10"/>
  <c r="F768" i="10"/>
  <c r="F767" i="10"/>
  <c r="F766" i="10"/>
  <c r="F765" i="10"/>
  <c r="F764" i="10"/>
  <c r="F763" i="10"/>
  <c r="F762" i="10"/>
  <c r="F761" i="10"/>
  <c r="F760" i="10"/>
  <c r="F759" i="10"/>
  <c r="F758" i="10"/>
  <c r="F757" i="10"/>
  <c r="F756" i="10"/>
  <c r="F755" i="10"/>
  <c r="F754" i="10"/>
  <c r="F753" i="10"/>
  <c r="F752" i="10"/>
  <c r="F751" i="10"/>
  <c r="F750" i="10"/>
  <c r="F749" i="10"/>
  <c r="F748" i="10"/>
  <c r="F747" i="10"/>
  <c r="F746" i="10"/>
  <c r="F745" i="10"/>
  <c r="F744" i="10"/>
  <c r="F743" i="10"/>
  <c r="F742" i="10"/>
  <c r="F741" i="10"/>
  <c r="F740" i="10"/>
  <c r="F739" i="10"/>
  <c r="F738" i="10"/>
  <c r="F737" i="10"/>
  <c r="F736" i="10"/>
  <c r="F735" i="10"/>
  <c r="F734" i="10"/>
  <c r="F733" i="10"/>
  <c r="F732" i="10"/>
  <c r="F731" i="10"/>
  <c r="F730" i="10"/>
  <c r="F729" i="10"/>
  <c r="F728" i="10"/>
  <c r="F727" i="10"/>
  <c r="F726" i="10"/>
  <c r="F725" i="10"/>
  <c r="F724" i="10"/>
  <c r="F723" i="10"/>
  <c r="F722" i="10"/>
  <c r="F721" i="10"/>
  <c r="F720" i="10"/>
  <c r="F719" i="10"/>
  <c r="F718" i="10"/>
  <c r="F717" i="10"/>
  <c r="F716" i="10"/>
  <c r="F715" i="10"/>
  <c r="F714" i="10"/>
  <c r="F713" i="10"/>
  <c r="F712" i="10"/>
  <c r="F711" i="10"/>
  <c r="F710" i="10"/>
  <c r="F709" i="10"/>
  <c r="F708" i="10"/>
  <c r="F707" i="10"/>
  <c r="F706" i="10"/>
  <c r="F705" i="10"/>
  <c r="F704" i="10"/>
  <c r="F703" i="10"/>
  <c r="F702" i="10"/>
  <c r="F701" i="10"/>
  <c r="F700" i="10"/>
  <c r="F699" i="10"/>
  <c r="F698" i="10"/>
  <c r="F697" i="10"/>
  <c r="F696" i="10"/>
  <c r="F695" i="10"/>
  <c r="F694" i="10"/>
  <c r="F693" i="10"/>
  <c r="F692" i="10"/>
  <c r="F691" i="10"/>
  <c r="F690" i="10"/>
  <c r="F689" i="10"/>
  <c r="F688" i="10"/>
  <c r="F687" i="10"/>
  <c r="F686" i="10"/>
  <c r="F685" i="10"/>
  <c r="F684" i="10"/>
  <c r="F683" i="10"/>
  <c r="F682" i="10"/>
  <c r="F681" i="10"/>
  <c r="F680" i="10"/>
  <c r="F679" i="10"/>
  <c r="F678" i="10"/>
  <c r="F677" i="10"/>
  <c r="F676" i="10"/>
  <c r="F675" i="10"/>
  <c r="F674" i="10"/>
  <c r="F673" i="10"/>
  <c r="F672" i="10"/>
  <c r="F671" i="10"/>
  <c r="F670" i="10"/>
  <c r="F669" i="10"/>
  <c r="F668" i="10"/>
  <c r="F667" i="10"/>
  <c r="F666" i="10"/>
  <c r="F665" i="10"/>
  <c r="F664" i="10"/>
  <c r="F663" i="10"/>
  <c r="F662" i="10"/>
  <c r="F661" i="10"/>
  <c r="F660" i="10"/>
  <c r="F659" i="10"/>
  <c r="F658" i="10"/>
  <c r="F657" i="10"/>
  <c r="F656" i="10"/>
  <c r="F655" i="10"/>
  <c r="F654" i="10"/>
  <c r="F653" i="10"/>
  <c r="F652" i="10"/>
  <c r="F651" i="10"/>
  <c r="F650" i="10"/>
  <c r="F649" i="10"/>
  <c r="F648" i="10"/>
  <c r="F647" i="10"/>
  <c r="F646" i="10"/>
  <c r="F645" i="10"/>
  <c r="F644" i="10"/>
  <c r="F643" i="10"/>
  <c r="F642" i="10"/>
  <c r="F641" i="10"/>
  <c r="F640" i="10"/>
  <c r="F639" i="10"/>
  <c r="F638" i="10"/>
  <c r="F637" i="10"/>
  <c r="F636" i="10"/>
  <c r="F635" i="10"/>
  <c r="F634" i="10"/>
  <c r="F633" i="10"/>
  <c r="F632" i="10"/>
  <c r="F631" i="10"/>
  <c r="F630" i="10"/>
  <c r="F629" i="10"/>
  <c r="F628" i="10"/>
  <c r="F627" i="10"/>
  <c r="F626" i="10"/>
  <c r="F625" i="10"/>
  <c r="F624" i="10"/>
  <c r="F623" i="10"/>
  <c r="F622" i="10"/>
  <c r="F621" i="10"/>
  <c r="F620" i="10"/>
  <c r="F619" i="10"/>
  <c r="F618" i="10"/>
  <c r="F617" i="10"/>
  <c r="F616" i="10"/>
  <c r="F615" i="10"/>
  <c r="F614" i="10"/>
  <c r="F613" i="10"/>
  <c r="F612" i="10"/>
  <c r="F611" i="10"/>
  <c r="F610" i="10"/>
  <c r="F609" i="10"/>
  <c r="F608" i="10"/>
  <c r="F607" i="10"/>
  <c r="F606" i="10"/>
  <c r="F605" i="10"/>
  <c r="F604" i="10"/>
  <c r="F603" i="10"/>
  <c r="F602" i="10"/>
  <c r="F601" i="10"/>
  <c r="F600" i="10"/>
  <c r="F599" i="10"/>
  <c r="F598" i="10"/>
  <c r="F597" i="10"/>
  <c r="F596" i="10"/>
  <c r="F595" i="10"/>
  <c r="F594" i="10"/>
  <c r="F593" i="10"/>
  <c r="F592" i="10"/>
  <c r="F591" i="10"/>
  <c r="F590" i="10"/>
  <c r="F589" i="10"/>
  <c r="F588" i="10"/>
  <c r="F587" i="10"/>
  <c r="F586" i="10"/>
  <c r="F585" i="10"/>
  <c r="F584" i="10"/>
  <c r="F583" i="10"/>
  <c r="F582" i="10"/>
  <c r="F581" i="10"/>
  <c r="F580" i="10"/>
  <c r="F579" i="10"/>
  <c r="F578" i="10"/>
  <c r="F577" i="10"/>
  <c r="F576" i="10"/>
  <c r="F575" i="10"/>
  <c r="F574" i="10"/>
  <c r="F573" i="10"/>
  <c r="F572" i="10"/>
  <c r="F571" i="10"/>
  <c r="F570" i="10"/>
  <c r="F569" i="10"/>
  <c r="F568" i="10"/>
  <c r="F567" i="10"/>
  <c r="F566" i="10"/>
  <c r="F565" i="10"/>
  <c r="F564" i="10"/>
  <c r="F563" i="10"/>
  <c r="F562" i="10"/>
  <c r="F561" i="10"/>
  <c r="F560" i="10"/>
  <c r="F559" i="10"/>
  <c r="F558" i="10"/>
  <c r="F557" i="10"/>
  <c r="F556" i="10"/>
  <c r="F555" i="10"/>
  <c r="F554" i="10"/>
  <c r="F553" i="10"/>
  <c r="F552" i="10"/>
  <c r="F551" i="10"/>
  <c r="F550" i="10"/>
  <c r="F549" i="10"/>
  <c r="F548" i="10"/>
  <c r="F547" i="10"/>
  <c r="F546" i="10"/>
  <c r="F545" i="10"/>
  <c r="F544" i="10"/>
  <c r="F543" i="10"/>
  <c r="F542" i="10"/>
  <c r="F541" i="10"/>
  <c r="F540" i="10"/>
  <c r="F539" i="10"/>
  <c r="F538" i="10"/>
  <c r="F537" i="10"/>
  <c r="F536" i="10"/>
  <c r="F535" i="10"/>
  <c r="F534" i="10"/>
  <c r="F533" i="10"/>
  <c r="F532" i="10"/>
  <c r="F531" i="10"/>
  <c r="F530" i="10"/>
  <c r="F529" i="10"/>
  <c r="F528" i="10"/>
  <c r="F527" i="10"/>
  <c r="F526" i="10"/>
  <c r="F525" i="10"/>
  <c r="F524" i="10"/>
  <c r="F523" i="10"/>
  <c r="F522" i="10"/>
  <c r="F521" i="10"/>
  <c r="F520" i="10"/>
  <c r="F519" i="10"/>
  <c r="F518" i="10"/>
  <c r="F517" i="10"/>
  <c r="F516" i="10"/>
  <c r="F515" i="10"/>
  <c r="F514" i="10"/>
  <c r="F513" i="10"/>
  <c r="F512" i="10"/>
  <c r="F511" i="10"/>
  <c r="F510" i="10"/>
  <c r="F509" i="10"/>
  <c r="F508" i="10"/>
  <c r="F507" i="10"/>
  <c r="F506" i="10"/>
  <c r="F505" i="10"/>
  <c r="F504" i="10"/>
  <c r="F503" i="10"/>
  <c r="F502" i="10"/>
  <c r="F501" i="10"/>
  <c r="F500" i="10"/>
  <c r="F499" i="10"/>
  <c r="F498" i="10"/>
  <c r="F497" i="10"/>
  <c r="F496" i="10"/>
  <c r="F495" i="10"/>
  <c r="F494" i="10"/>
  <c r="F493" i="10"/>
  <c r="F492" i="10"/>
  <c r="F491" i="10"/>
  <c r="F490" i="10"/>
  <c r="F489" i="10"/>
  <c r="F488" i="10"/>
  <c r="F487" i="10"/>
  <c r="F486" i="10"/>
  <c r="F485" i="10"/>
  <c r="F484" i="10"/>
  <c r="F483" i="10"/>
  <c r="F482" i="10"/>
  <c r="F481" i="10"/>
  <c r="F480" i="10"/>
  <c r="F479" i="10"/>
  <c r="F478" i="10"/>
  <c r="F477" i="10"/>
  <c r="F476" i="10"/>
  <c r="F475" i="10"/>
  <c r="F474" i="10"/>
  <c r="F473" i="10"/>
  <c r="F472" i="10"/>
  <c r="F471" i="10"/>
  <c r="F470" i="10"/>
  <c r="F469" i="10"/>
  <c r="F468" i="10"/>
  <c r="F467" i="10"/>
  <c r="F466" i="10"/>
  <c r="F465" i="10"/>
  <c r="F464" i="10"/>
  <c r="F463" i="10"/>
  <c r="F462" i="10"/>
  <c r="F461" i="10"/>
  <c r="F460" i="10"/>
  <c r="F459" i="10"/>
  <c r="F458" i="10"/>
  <c r="F457" i="10"/>
  <c r="F456" i="10"/>
  <c r="F455" i="10"/>
  <c r="F454" i="10"/>
  <c r="F453" i="10"/>
  <c r="F452" i="10"/>
  <c r="F451" i="10"/>
  <c r="F450" i="10"/>
  <c r="F449" i="10"/>
  <c r="F448" i="10"/>
  <c r="F447" i="10"/>
  <c r="F446" i="10"/>
  <c r="F445" i="10"/>
  <c r="F444" i="10"/>
  <c r="F443" i="10"/>
  <c r="F442" i="10"/>
  <c r="F441" i="10"/>
  <c r="F440" i="10"/>
  <c r="F439" i="10"/>
  <c r="F438" i="10"/>
  <c r="F437" i="10"/>
  <c r="F436" i="10"/>
  <c r="F435" i="10"/>
  <c r="F434" i="10"/>
  <c r="F433" i="10"/>
  <c r="F432" i="10"/>
  <c r="F431" i="10"/>
  <c r="F430" i="10"/>
  <c r="F429" i="10"/>
  <c r="F428" i="10"/>
  <c r="F427" i="10"/>
  <c r="F426" i="10"/>
  <c r="F425" i="10"/>
  <c r="F424" i="10"/>
  <c r="F423" i="10"/>
  <c r="F422" i="10"/>
  <c r="F421" i="10"/>
  <c r="F420" i="10"/>
  <c r="F419" i="10"/>
  <c r="F418" i="10"/>
  <c r="F417" i="10"/>
  <c r="F416" i="10"/>
  <c r="F415" i="10"/>
  <c r="F414" i="10"/>
  <c r="F413" i="10"/>
  <c r="F412" i="10"/>
  <c r="F411" i="10"/>
  <c r="F410" i="10"/>
  <c r="F409" i="10"/>
  <c r="F408" i="10"/>
  <c r="F407" i="10"/>
  <c r="F406" i="10"/>
  <c r="F405" i="10"/>
  <c r="F404" i="10"/>
  <c r="F403" i="10"/>
  <c r="F402" i="10"/>
  <c r="F401" i="10"/>
  <c r="F400" i="10"/>
  <c r="F399" i="10"/>
  <c r="F398" i="10"/>
  <c r="F397" i="10"/>
  <c r="F396" i="10"/>
  <c r="F395" i="10"/>
  <c r="F394" i="10"/>
  <c r="F393" i="10"/>
  <c r="F392" i="10"/>
  <c r="F391" i="10"/>
  <c r="F390" i="10"/>
  <c r="F389" i="10"/>
  <c r="F388" i="10"/>
  <c r="F387" i="10"/>
  <c r="F386" i="10"/>
  <c r="F385" i="10"/>
  <c r="F384" i="10"/>
  <c r="F383" i="10"/>
  <c r="F382" i="10"/>
  <c r="F381" i="10"/>
  <c r="F380" i="10"/>
  <c r="F379" i="10"/>
  <c r="F378" i="10"/>
  <c r="F377" i="10"/>
  <c r="F376" i="10"/>
  <c r="F375" i="10"/>
  <c r="F374" i="10"/>
  <c r="F373" i="10"/>
  <c r="F372" i="10"/>
  <c r="F371" i="10"/>
  <c r="F370" i="10"/>
  <c r="F369" i="10"/>
  <c r="F368" i="10"/>
  <c r="F367" i="10"/>
  <c r="F366" i="10"/>
  <c r="F365" i="10"/>
  <c r="F364" i="10"/>
  <c r="F363" i="10"/>
  <c r="F362" i="10"/>
  <c r="F361" i="10"/>
  <c r="F360" i="10"/>
  <c r="F359" i="10"/>
  <c r="F358" i="10"/>
  <c r="F357" i="10"/>
  <c r="F356" i="10"/>
  <c r="F355" i="10"/>
  <c r="F354" i="10"/>
  <c r="F353" i="10"/>
  <c r="F352" i="10"/>
  <c r="F351" i="10"/>
  <c r="F350" i="10"/>
  <c r="F349" i="10"/>
  <c r="F348" i="10"/>
  <c r="F347" i="10"/>
  <c r="F346" i="10"/>
  <c r="F345" i="10"/>
  <c r="F344" i="10"/>
  <c r="F343" i="10"/>
  <c r="F342" i="10"/>
  <c r="F341" i="10"/>
  <c r="F340" i="10"/>
  <c r="F339" i="10"/>
  <c r="F338" i="10"/>
  <c r="F337" i="10"/>
  <c r="F336" i="10"/>
  <c r="F335" i="10"/>
  <c r="F334" i="10"/>
  <c r="F333" i="10"/>
  <c r="F332" i="10"/>
  <c r="F331" i="10"/>
  <c r="F330" i="10"/>
  <c r="F329" i="10"/>
  <c r="F328" i="10"/>
  <c r="F327" i="10"/>
  <c r="F326" i="10"/>
  <c r="F325" i="10"/>
  <c r="F324" i="10"/>
  <c r="F323" i="10"/>
  <c r="F322" i="10"/>
  <c r="F321" i="10"/>
  <c r="F320" i="10"/>
  <c r="F319" i="10"/>
  <c r="F318" i="10"/>
  <c r="F317" i="10"/>
  <c r="F316" i="10"/>
  <c r="F315" i="10"/>
  <c r="F314" i="10"/>
  <c r="F313" i="10"/>
  <c r="F312" i="10"/>
  <c r="F311" i="10"/>
  <c r="F310" i="10"/>
  <c r="F309" i="10"/>
  <c r="F308" i="10"/>
  <c r="F307" i="10"/>
  <c r="F306" i="10"/>
  <c r="F305" i="10"/>
  <c r="F304" i="10"/>
  <c r="F303" i="10"/>
  <c r="F302" i="10"/>
  <c r="F301" i="10"/>
  <c r="F300" i="10"/>
  <c r="F299" i="10"/>
  <c r="F298" i="10"/>
  <c r="F297" i="10"/>
  <c r="F296" i="10"/>
  <c r="F295" i="10"/>
  <c r="F294" i="10"/>
  <c r="F293" i="10"/>
  <c r="F292" i="10"/>
  <c r="F291" i="10"/>
  <c r="F290" i="10"/>
  <c r="F289" i="10"/>
  <c r="F288" i="10"/>
  <c r="F287" i="10"/>
  <c r="F286" i="10"/>
  <c r="F285" i="10"/>
  <c r="F284" i="10"/>
  <c r="F283" i="10"/>
  <c r="F282" i="10"/>
  <c r="F281" i="10"/>
  <c r="F280" i="10"/>
  <c r="F279" i="10"/>
  <c r="F278" i="10"/>
  <c r="F277" i="10"/>
  <c r="F276" i="10"/>
  <c r="F275" i="10"/>
  <c r="F274" i="10"/>
  <c r="F273" i="10"/>
  <c r="F272" i="10"/>
  <c r="F271" i="10"/>
  <c r="F270" i="10"/>
  <c r="F269" i="10"/>
  <c r="F268" i="10"/>
  <c r="F267" i="10"/>
  <c r="F266" i="10"/>
  <c r="F265" i="10"/>
  <c r="F264" i="10"/>
  <c r="F263" i="10"/>
  <c r="F262" i="10"/>
  <c r="F261" i="10"/>
  <c r="F260" i="10"/>
  <c r="F259" i="10"/>
  <c r="F258" i="10"/>
  <c r="F257" i="10"/>
  <c r="F256" i="10"/>
  <c r="F255" i="10"/>
  <c r="F254" i="10"/>
  <c r="F253" i="10"/>
  <c r="F252" i="10"/>
  <c r="F251" i="10"/>
  <c r="F250" i="10"/>
  <c r="F249" i="10"/>
  <c r="F248" i="10"/>
  <c r="F247" i="10"/>
  <c r="F246" i="10"/>
  <c r="F245" i="10"/>
  <c r="F244" i="10"/>
  <c r="F243" i="10"/>
  <c r="F242" i="10"/>
  <c r="F241" i="10"/>
  <c r="F240" i="10"/>
  <c r="F239" i="10"/>
  <c r="F238" i="10"/>
  <c r="F237" i="10"/>
  <c r="F236" i="10"/>
  <c r="F235" i="10"/>
  <c r="F234" i="10"/>
  <c r="F233" i="10"/>
  <c r="F232" i="10"/>
  <c r="F231" i="10"/>
  <c r="F230" i="10"/>
  <c r="F229" i="10"/>
  <c r="F228" i="10"/>
  <c r="F227" i="10"/>
  <c r="F226" i="10"/>
  <c r="F225" i="10"/>
  <c r="F224" i="10"/>
  <c r="F223" i="10"/>
  <c r="F222" i="10"/>
  <c r="F221" i="10"/>
  <c r="F220" i="10"/>
  <c r="F219" i="10"/>
  <c r="F218" i="10"/>
  <c r="F217" i="10"/>
  <c r="F216" i="10"/>
  <c r="F215" i="10"/>
  <c r="F214" i="10"/>
  <c r="F213" i="10"/>
  <c r="F212" i="10"/>
  <c r="F211" i="10"/>
  <c r="F210" i="10"/>
  <c r="F209" i="10"/>
  <c r="F208" i="10"/>
  <c r="F207" i="10"/>
  <c r="F206" i="10"/>
  <c r="F205" i="10"/>
  <c r="F204" i="10"/>
  <c r="F203" i="10"/>
  <c r="F202" i="10"/>
  <c r="F201" i="10"/>
  <c r="F200" i="10"/>
  <c r="F199" i="10"/>
  <c r="F198" i="10"/>
  <c r="F197" i="10"/>
  <c r="F196" i="10"/>
  <c r="F195"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F94" i="10"/>
  <c r="F93" i="10"/>
  <c r="F92" i="10"/>
  <c r="F91" i="10"/>
  <c r="F90" i="10"/>
  <c r="F89" i="10"/>
  <c r="F88" i="10"/>
  <c r="F87" i="10"/>
  <c r="F86" i="10"/>
  <c r="F85" i="10"/>
  <c r="F84" i="10"/>
  <c r="F83" i="10"/>
  <c r="F82" i="10"/>
  <c r="F81" i="10"/>
  <c r="F80" i="10"/>
  <c r="F79" i="10"/>
  <c r="F78" i="10"/>
  <c r="F77" i="10"/>
  <c r="F76" i="10"/>
  <c r="F75" i="10"/>
  <c r="F74" i="10"/>
  <c r="F73" i="10"/>
  <c r="F72" i="10"/>
  <c r="F71" i="10"/>
  <c r="F70" i="10"/>
  <c r="F69" i="10"/>
  <c r="F68" i="10"/>
  <c r="F67" i="10"/>
  <c r="F66" i="10"/>
  <c r="F65" i="10"/>
  <c r="F64" i="10"/>
  <c r="F63" i="10"/>
  <c r="F62" i="10"/>
  <c r="F61" i="10"/>
  <c r="F60" i="10"/>
  <c r="F59" i="10"/>
  <c r="F58" i="10"/>
  <c r="F57" i="10"/>
  <c r="F56" i="10"/>
  <c r="F55" i="10"/>
  <c r="F54" i="10"/>
  <c r="F53" i="10"/>
  <c r="F52" i="10"/>
  <c r="F51" i="10"/>
  <c r="F50" i="10"/>
  <c r="F49" i="10"/>
  <c r="F48" i="10"/>
  <c r="F47" i="10"/>
  <c r="F46" i="10"/>
  <c r="F45" i="10"/>
  <c r="F44" i="10"/>
  <c r="F43" i="10"/>
  <c r="F42" i="10"/>
  <c r="F41" i="10"/>
  <c r="F40" i="10"/>
  <c r="F39" i="10"/>
  <c r="F38" i="10"/>
  <c r="F37" i="10"/>
  <c r="F36" i="10"/>
  <c r="F35" i="10"/>
  <c r="F34" i="10"/>
  <c r="F33" i="10"/>
  <c r="F32" i="10"/>
  <c r="F31" i="10"/>
  <c r="F30" i="10"/>
  <c r="F29" i="10"/>
  <c r="F28" i="10"/>
  <c r="F27" i="10"/>
  <c r="F26" i="10"/>
  <c r="F25" i="10"/>
  <c r="F24" i="10"/>
  <c r="F23" i="10"/>
  <c r="F22" i="10"/>
  <c r="F21" i="10"/>
  <c r="F20" i="10"/>
  <c r="F19" i="10"/>
  <c r="F18" i="10"/>
  <c r="F17" i="10"/>
  <c r="F16" i="10"/>
  <c r="F15" i="10"/>
  <c r="F14" i="10"/>
  <c r="F13" i="10"/>
  <c r="F12" i="10"/>
  <c r="F11" i="10"/>
  <c r="F10" i="10"/>
  <c r="F9" i="10"/>
  <c r="F8" i="10"/>
  <c r="F7" i="10"/>
  <c r="F6" i="10"/>
  <c r="F5" i="10"/>
  <c r="F4" i="10"/>
  <c r="F3" i="10"/>
  <c r="F2" i="10"/>
  <c r="F16" i="2"/>
  <c r="F15" i="2"/>
  <c r="F14" i="2"/>
  <c r="F13" i="2"/>
  <c r="F12" i="2"/>
  <c r="F11" i="2"/>
  <c r="A19" i="16"/>
  <c r="A18" i="16"/>
  <c r="A17" i="16"/>
  <c r="A16" i="16"/>
  <c r="A15" i="16"/>
  <c r="A14" i="16"/>
  <c r="A13" i="16"/>
  <c r="A12" i="16"/>
  <c r="A11" i="16"/>
  <c r="A10" i="16"/>
  <c r="A9" i="16"/>
  <c r="A8" i="16"/>
  <c r="A7" i="16"/>
  <c r="A6" i="16"/>
  <c r="A5" i="16"/>
  <c r="A4" i="16"/>
  <c r="A3" i="16"/>
  <c r="A2" i="16"/>
  <c r="B34" i="11"/>
  <c r="E34" i="11" s="1"/>
  <c r="G17" i="2" l="1"/>
  <c r="D12" i="2"/>
  <c r="D11" i="2"/>
  <c r="B3" i="14" l="1"/>
  <c r="B4" i="14"/>
  <c r="B5" i="14"/>
  <c r="B6" i="14"/>
  <c r="B7" i="14"/>
  <c r="B8" i="14"/>
  <c r="B9" i="14"/>
  <c r="B10" i="14"/>
  <c r="B11" i="14"/>
  <c r="B12" i="14"/>
  <c r="B13" i="14"/>
  <c r="B14" i="14"/>
  <c r="B15" i="14"/>
  <c r="B16" i="14"/>
  <c r="B17" i="14"/>
  <c r="B18" i="14"/>
  <c r="B19" i="14"/>
  <c r="B20" i="14"/>
  <c r="B21" i="14"/>
  <c r="B22" i="14"/>
  <c r="B23" i="14"/>
  <c r="B2" i="14"/>
  <c r="E24" i="2" l="1"/>
  <c r="E23" i="2"/>
  <c r="B40" i="10" l="1"/>
  <c r="C40" i="10" s="1"/>
  <c r="B50" i="10"/>
  <c r="C50" i="10" s="1"/>
  <c r="B51" i="10"/>
  <c r="C51" i="10" s="1"/>
  <c r="B85" i="10"/>
  <c r="C85" i="10" s="1"/>
  <c r="B86" i="10"/>
  <c r="C86" i="10" s="1"/>
  <c r="B87" i="10"/>
  <c r="C87" i="10" s="1"/>
  <c r="B168" i="10"/>
  <c r="C168" i="10" s="1"/>
  <c r="B169" i="10"/>
  <c r="C169" i="10" s="1"/>
  <c r="B170" i="10"/>
  <c r="C170" i="10" s="1"/>
  <c r="B171" i="10"/>
  <c r="C171" i="10" s="1"/>
  <c r="B246" i="10"/>
  <c r="C246" i="10" s="1"/>
  <c r="B247" i="10"/>
  <c r="C247" i="10" s="1"/>
  <c r="B248" i="10"/>
  <c r="C248" i="10" s="1"/>
  <c r="B249" i="10"/>
  <c r="C249" i="10" s="1"/>
  <c r="B250" i="10"/>
  <c r="C250" i="10" s="1"/>
  <c r="B312" i="10"/>
  <c r="C312" i="10" s="1"/>
  <c r="B313" i="10"/>
  <c r="C313" i="10" s="1"/>
  <c r="B314" i="10"/>
  <c r="C314" i="10" s="1"/>
  <c r="B315" i="10"/>
  <c r="C315" i="10" s="1"/>
  <c r="B316" i="10"/>
  <c r="C316" i="10" s="1"/>
  <c r="B317" i="10"/>
  <c r="C317" i="10" s="1"/>
  <c r="B318" i="10"/>
  <c r="C318" i="10" s="1"/>
  <c r="B342" i="10"/>
  <c r="C342" i="10" s="1"/>
  <c r="B343" i="10"/>
  <c r="C343" i="10" s="1"/>
  <c r="B344" i="10"/>
  <c r="C344" i="10" s="1"/>
  <c r="B345" i="10"/>
  <c r="C345" i="10" s="1"/>
  <c r="B346" i="10"/>
  <c r="C346" i="10" s="1"/>
  <c r="B347" i="10"/>
  <c r="C347" i="10" s="1"/>
  <c r="B348" i="10"/>
  <c r="C348" i="10" s="1"/>
  <c r="B349" i="10"/>
  <c r="C349" i="10" s="1"/>
  <c r="B350" i="10"/>
  <c r="C350" i="10" s="1"/>
  <c r="B351" i="10"/>
  <c r="C351" i="10" s="1"/>
  <c r="B352" i="10"/>
  <c r="C352" i="10" s="1"/>
  <c r="B353" i="10"/>
  <c r="C353" i="10" s="1"/>
  <c r="B445" i="10"/>
  <c r="C445" i="10" s="1"/>
  <c r="B446" i="10"/>
  <c r="C446" i="10" s="1"/>
  <c r="B447" i="10"/>
  <c r="C447" i="10" s="1"/>
  <c r="B448" i="10"/>
  <c r="C448" i="10" s="1"/>
  <c r="B449" i="10"/>
  <c r="C449" i="10" s="1"/>
  <c r="B450" i="10"/>
  <c r="C450" i="10" s="1"/>
  <c r="B451" i="10"/>
  <c r="C451" i="10" s="1"/>
  <c r="B452" i="10"/>
  <c r="C452" i="10" s="1"/>
  <c r="B453" i="10"/>
  <c r="C453" i="10" s="1"/>
  <c r="B454" i="10"/>
  <c r="C454" i="10" s="1"/>
  <c r="B455" i="10"/>
  <c r="C455" i="10" s="1"/>
  <c r="B456" i="10"/>
  <c r="C456" i="10" s="1"/>
  <c r="B457" i="10"/>
  <c r="C457" i="10" s="1"/>
  <c r="B493" i="10"/>
  <c r="C493" i="10" s="1"/>
  <c r="B494" i="10"/>
  <c r="C494" i="10" s="1"/>
  <c r="B588" i="10"/>
  <c r="C588" i="10" s="1"/>
  <c r="B589" i="10"/>
  <c r="C589" i="10" s="1"/>
  <c r="B590" i="10"/>
  <c r="C590" i="10" s="1"/>
  <c r="B591" i="10"/>
  <c r="C591" i="10" s="1"/>
  <c r="B592" i="10"/>
  <c r="C592" i="10" s="1"/>
  <c r="B593" i="10"/>
  <c r="C593" i="10" s="1"/>
  <c r="B594" i="10"/>
  <c r="C594" i="10" s="1"/>
  <c r="B595" i="10"/>
  <c r="C595" i="10" s="1"/>
  <c r="B596" i="10"/>
  <c r="C596" i="10" s="1"/>
  <c r="B597" i="10"/>
  <c r="C597" i="10" s="1"/>
  <c r="B598" i="10"/>
  <c r="C598" i="10" s="1"/>
  <c r="B599" i="10"/>
  <c r="C599" i="10" s="1"/>
  <c r="B600" i="10"/>
  <c r="C600" i="10" s="1"/>
  <c r="B720" i="10"/>
  <c r="C720" i="10" s="1"/>
  <c r="B721" i="10"/>
  <c r="C721" i="10" s="1"/>
  <c r="B722" i="10"/>
  <c r="C722" i="10" s="1"/>
  <c r="B723" i="10"/>
  <c r="C723" i="10" s="1"/>
  <c r="B724" i="10"/>
  <c r="C724" i="10" s="1"/>
  <c r="B725" i="10"/>
  <c r="C725" i="10" s="1"/>
  <c r="B726" i="10"/>
  <c r="C726" i="10" s="1"/>
  <c r="B727" i="10"/>
  <c r="C727" i="10" s="1"/>
  <c r="B728" i="10"/>
  <c r="C728" i="10" s="1"/>
  <c r="B729" i="10"/>
  <c r="C729" i="10" s="1"/>
  <c r="B730" i="10"/>
  <c r="C730" i="10" s="1"/>
  <c r="B731" i="10"/>
  <c r="C731" i="10" s="1"/>
  <c r="B732" i="10"/>
  <c r="C732" i="10" s="1"/>
  <c r="B733" i="10"/>
  <c r="C733" i="10" s="1"/>
  <c r="B734" i="10"/>
  <c r="C734" i="10" s="1"/>
  <c r="B735" i="10"/>
  <c r="C735" i="10" s="1"/>
  <c r="B736" i="10"/>
  <c r="C736" i="10" s="1"/>
  <c r="B737" i="10"/>
  <c r="C737" i="10" s="1"/>
  <c r="B738" i="10"/>
  <c r="C738" i="10" s="1"/>
  <c r="B739" i="10"/>
  <c r="C739" i="10" s="1"/>
  <c r="B740" i="10"/>
  <c r="C740" i="10" s="1"/>
  <c r="B741" i="10"/>
  <c r="C741" i="10" s="1"/>
  <c r="B742" i="10"/>
  <c r="C742" i="10" s="1"/>
  <c r="B743" i="10"/>
  <c r="C743" i="10" s="1"/>
  <c r="B744" i="10"/>
  <c r="C744" i="10" s="1"/>
  <c r="B902" i="10"/>
  <c r="C902" i="10" s="1"/>
  <c r="B903" i="10"/>
  <c r="C903" i="10" s="1"/>
  <c r="B904" i="10"/>
  <c r="C904" i="10" s="1"/>
  <c r="B905" i="10"/>
  <c r="C905" i="10" s="1"/>
  <c r="B906" i="10"/>
  <c r="C906" i="10" s="1"/>
  <c r="B907" i="10"/>
  <c r="C907" i="10" s="1"/>
  <c r="D13" i="2"/>
  <c r="B27" i="10" l="1"/>
  <c r="C27" i="10" s="1"/>
  <c r="V93" i="1"/>
  <c r="U93" i="1"/>
  <c r="V92" i="1"/>
  <c r="U92" i="1"/>
  <c r="V88" i="1"/>
  <c r="V86" i="1"/>
  <c r="V85" i="1"/>
  <c r="U85" i="1"/>
  <c r="V84" i="1"/>
  <c r="U84" i="1"/>
  <c r="J84" i="1"/>
  <c r="N84" i="1" s="1"/>
  <c r="I84" i="1"/>
  <c r="M84" i="1" s="1"/>
  <c r="H84" i="1"/>
  <c r="L84" i="1" s="1"/>
  <c r="V83" i="1"/>
  <c r="U83" i="1"/>
  <c r="J83" i="1"/>
  <c r="N83" i="1" s="1"/>
  <c r="I83" i="1"/>
  <c r="M83" i="1" s="1"/>
  <c r="H83" i="1"/>
  <c r="L83" i="1" s="1"/>
  <c r="V82" i="1"/>
  <c r="U82" i="1"/>
  <c r="J82" i="1"/>
  <c r="N82" i="1" s="1"/>
  <c r="I82" i="1"/>
  <c r="M82" i="1" s="1"/>
  <c r="H82" i="1"/>
  <c r="L82" i="1" s="1"/>
  <c r="V81" i="1"/>
  <c r="U81" i="1"/>
  <c r="J81" i="1"/>
  <c r="N81" i="1" s="1"/>
  <c r="I81" i="1"/>
  <c r="M81" i="1" s="1"/>
  <c r="H81" i="1"/>
  <c r="L81" i="1" s="1"/>
  <c r="V80" i="1"/>
  <c r="U80" i="1"/>
  <c r="J80" i="1"/>
  <c r="N80" i="1" s="1"/>
  <c r="I80" i="1"/>
  <c r="M80" i="1" s="1"/>
  <c r="H80" i="1"/>
  <c r="L80" i="1" s="1"/>
  <c r="V79" i="1"/>
  <c r="U79" i="1"/>
  <c r="J79" i="1"/>
  <c r="N79" i="1" s="1"/>
  <c r="I79" i="1"/>
  <c r="M79" i="1" s="1"/>
  <c r="H79" i="1"/>
  <c r="L79" i="1" s="1"/>
  <c r="V78" i="1"/>
  <c r="U78" i="1"/>
  <c r="J78" i="1"/>
  <c r="N78" i="1" s="1"/>
  <c r="I78" i="1"/>
  <c r="M78" i="1" s="1"/>
  <c r="H78" i="1"/>
  <c r="L78" i="1" s="1"/>
  <c r="V77" i="1"/>
  <c r="U77" i="1"/>
  <c r="J77" i="1"/>
  <c r="N77" i="1" s="1"/>
  <c r="I77" i="1"/>
  <c r="M77" i="1" s="1"/>
  <c r="H77" i="1"/>
  <c r="L77" i="1" s="1"/>
  <c r="V76" i="1"/>
  <c r="X76" i="1" s="1"/>
  <c r="U76" i="1"/>
  <c r="J76" i="1"/>
  <c r="N76" i="1" s="1"/>
  <c r="I76" i="1"/>
  <c r="M76" i="1" s="1"/>
  <c r="H76" i="1"/>
  <c r="L76" i="1" s="1"/>
  <c r="V75" i="1"/>
  <c r="U75" i="1"/>
  <c r="J75" i="1"/>
  <c r="N75" i="1" s="1"/>
  <c r="I75" i="1"/>
  <c r="H75" i="1"/>
  <c r="L75" i="1" s="1"/>
  <c r="V74" i="1"/>
  <c r="U74" i="1"/>
  <c r="J74" i="1"/>
  <c r="N74" i="1" s="1"/>
  <c r="I74" i="1"/>
  <c r="M74" i="1" s="1"/>
  <c r="H74" i="1"/>
  <c r="L74" i="1" s="1"/>
  <c r="V73" i="1"/>
  <c r="V89" i="1" s="1"/>
  <c r="J73" i="1"/>
  <c r="N73" i="1" s="1"/>
  <c r="I73" i="1"/>
  <c r="M73" i="1" s="1"/>
  <c r="H73" i="1"/>
  <c r="L73" i="1" s="1"/>
  <c r="V71" i="1"/>
  <c r="U71" i="1"/>
  <c r="U70" i="1"/>
  <c r="T70" i="1"/>
  <c r="V70" i="1" s="1"/>
  <c r="V90" i="1" s="1"/>
  <c r="V96" i="1" s="1"/>
  <c r="I70" i="1"/>
  <c r="H70" i="1"/>
  <c r="V69" i="1"/>
  <c r="U69" i="1"/>
  <c r="J69" i="1"/>
  <c r="I69" i="1"/>
  <c r="H69" i="1"/>
  <c r="V68" i="1"/>
  <c r="M68" i="1"/>
  <c r="P68" i="1" s="1"/>
  <c r="Q68" i="1" s="1"/>
  <c r="S68" i="1" s="1"/>
  <c r="U68" i="1" s="1"/>
  <c r="H68" i="1"/>
  <c r="M67" i="1"/>
  <c r="N66" i="1"/>
  <c r="M66" i="1"/>
  <c r="N65" i="1"/>
  <c r="N69" i="1" s="1"/>
  <c r="M65" i="1"/>
  <c r="L65" i="1"/>
  <c r="L69" i="1" s="1"/>
  <c r="V64" i="1"/>
  <c r="N64" i="1"/>
  <c r="M64" i="1"/>
  <c r="P64" i="1" s="1"/>
  <c r="Q64" i="1" s="1"/>
  <c r="S64" i="1" s="1"/>
  <c r="U64" i="1" s="1"/>
  <c r="M63" i="1"/>
  <c r="M62" i="1"/>
  <c r="V61" i="1"/>
  <c r="M61" i="1"/>
  <c r="P61" i="1" s="1"/>
  <c r="Q61" i="1" s="1"/>
  <c r="S61" i="1" s="1"/>
  <c r="U61" i="1" s="1"/>
  <c r="V59" i="1"/>
  <c r="M59" i="1"/>
  <c r="L59" i="1"/>
  <c r="P59" i="1" s="1"/>
  <c r="Q59" i="1" s="1"/>
  <c r="S59" i="1" s="1"/>
  <c r="U59" i="1" s="1"/>
  <c r="M58" i="1"/>
  <c r="L58" i="1"/>
  <c r="M57" i="1"/>
  <c r="L57" i="1"/>
  <c r="V56" i="1"/>
  <c r="M56" i="1"/>
  <c r="P56" i="1" s="1"/>
  <c r="Q56" i="1" s="1"/>
  <c r="S56" i="1" s="1"/>
  <c r="U56" i="1" s="1"/>
  <c r="M55" i="1"/>
  <c r="M69" i="1" s="1"/>
  <c r="L55" i="1"/>
  <c r="M54" i="1"/>
  <c r="L54" i="1"/>
  <c r="V53" i="1"/>
  <c r="M53" i="1"/>
  <c r="L53" i="1"/>
  <c r="V51" i="1"/>
  <c r="U51" i="1"/>
  <c r="J51" i="1"/>
  <c r="I51" i="1"/>
  <c r="H51" i="1"/>
  <c r="M50" i="1"/>
  <c r="L50" i="1"/>
  <c r="M49" i="1"/>
  <c r="L49" i="1"/>
  <c r="M48" i="1"/>
  <c r="L48" i="1"/>
  <c r="M47" i="1"/>
  <c r="L47" i="1"/>
  <c r="V46" i="1"/>
  <c r="M46" i="1"/>
  <c r="L46" i="1"/>
  <c r="P46" i="1" s="1"/>
  <c r="Q46" i="1" s="1"/>
  <c r="S46" i="1" s="1"/>
  <c r="U46" i="1" s="1"/>
  <c r="V45" i="1"/>
  <c r="P45" i="1"/>
  <c r="Q45" i="1" s="1"/>
  <c r="S45" i="1" s="1"/>
  <c r="U45" i="1" s="1"/>
  <c r="M45" i="1"/>
  <c r="V43" i="1"/>
  <c r="M43" i="1"/>
  <c r="P43" i="1" s="1"/>
  <c r="Q43" i="1" s="1"/>
  <c r="S43" i="1" s="1"/>
  <c r="U43" i="1" s="1"/>
  <c r="V42" i="1"/>
  <c r="M42" i="1"/>
  <c r="L42" i="1"/>
  <c r="P42" i="1" s="1"/>
  <c r="Q42" i="1" s="1"/>
  <c r="S42" i="1" s="1"/>
  <c r="U42" i="1" s="1"/>
  <c r="N41" i="1"/>
  <c r="M41" i="1"/>
  <c r="L41" i="1"/>
  <c r="N40" i="1"/>
  <c r="M40" i="1"/>
  <c r="L40" i="1"/>
  <c r="N39" i="1"/>
  <c r="M39" i="1"/>
  <c r="L39" i="1"/>
  <c r="V38" i="1"/>
  <c r="M38" i="1"/>
  <c r="L38" i="1"/>
  <c r="P38" i="1" s="1"/>
  <c r="Q38" i="1" s="1"/>
  <c r="S38" i="1" s="1"/>
  <c r="U38" i="1" s="1"/>
  <c r="N36" i="1"/>
  <c r="M36" i="1"/>
  <c r="L36" i="1"/>
  <c r="N35" i="1"/>
  <c r="M35" i="1"/>
  <c r="L35" i="1"/>
  <c r="N34" i="1"/>
  <c r="M34" i="1"/>
  <c r="L34" i="1"/>
  <c r="N33" i="1"/>
  <c r="N51" i="1" s="1"/>
  <c r="M33" i="1"/>
  <c r="L33" i="1"/>
  <c r="N32" i="1"/>
  <c r="M32" i="1"/>
  <c r="L32" i="1"/>
  <c r="V31" i="1"/>
  <c r="N31" i="1"/>
  <c r="M31" i="1"/>
  <c r="L31" i="1"/>
  <c r="P31" i="1" s="1"/>
  <c r="Q31" i="1" s="1"/>
  <c r="S31" i="1" s="1"/>
  <c r="U31" i="1" s="1"/>
  <c r="M30" i="1"/>
  <c r="L30" i="1"/>
  <c r="M29" i="1"/>
  <c r="P27" i="1" s="1"/>
  <c r="Q27" i="1" s="1"/>
  <c r="S27" i="1" s="1"/>
  <c r="U27" i="1" s="1"/>
  <c r="L29" i="1"/>
  <c r="M28" i="1"/>
  <c r="L28" i="1"/>
  <c r="V27" i="1"/>
  <c r="M27" i="1"/>
  <c r="L27" i="1"/>
  <c r="L51" i="1" s="1"/>
  <c r="V25" i="1"/>
  <c r="U25" i="1"/>
  <c r="N25" i="1"/>
  <c r="M25" i="1"/>
  <c r="J25" i="1"/>
  <c r="I25" i="1"/>
  <c r="H25" i="1"/>
  <c r="M24" i="1"/>
  <c r="M23" i="1"/>
  <c r="M22" i="1"/>
  <c r="V21" i="1"/>
  <c r="M21" i="1"/>
  <c r="P21" i="1" s="1"/>
  <c r="Q21" i="1" s="1"/>
  <c r="S21" i="1" s="1"/>
  <c r="M20" i="1"/>
  <c r="V19" i="1"/>
  <c r="M19" i="1"/>
  <c r="P19" i="1" s="1"/>
  <c r="Q19" i="1" s="1"/>
  <c r="M18" i="1"/>
  <c r="M17" i="1"/>
  <c r="V16" i="1"/>
  <c r="M16" i="1"/>
  <c r="L16" i="1"/>
  <c r="L25" i="1" s="1"/>
  <c r="M14" i="1"/>
  <c r="M13" i="1"/>
  <c r="M12" i="1"/>
  <c r="M11" i="1"/>
  <c r="P11" i="1" s="1"/>
  <c r="Q11" i="1" s="1"/>
  <c r="M10" i="1"/>
  <c r="M9" i="1"/>
  <c r="P9" i="1" s="1"/>
  <c r="Q9" i="1" s="1"/>
  <c r="E16" i="2" l="1"/>
  <c r="P77" i="1"/>
  <c r="Q77" i="1" s="1"/>
  <c r="P81" i="1"/>
  <c r="Q81" i="1" s="1"/>
  <c r="P84" i="1"/>
  <c r="Q84" i="1" s="1"/>
  <c r="P82" i="1"/>
  <c r="Q82" i="1" s="1"/>
  <c r="P79" i="1"/>
  <c r="Q79" i="1" s="1"/>
  <c r="P74" i="1"/>
  <c r="Q74" i="1" s="1"/>
  <c r="P73" i="1"/>
  <c r="Q73" i="1" s="1"/>
  <c r="P83" i="1"/>
  <c r="Q83" i="1" s="1"/>
  <c r="P78" i="1"/>
  <c r="Q78" i="1" s="1"/>
  <c r="I85" i="1"/>
  <c r="M85" i="1" s="1"/>
  <c r="H85" i="1"/>
  <c r="L85" i="1" s="1"/>
  <c r="P76" i="1"/>
  <c r="Q76" i="1" s="1"/>
  <c r="P80" i="1"/>
  <c r="Q80" i="1" s="1"/>
  <c r="V9" i="1"/>
  <c r="U9" i="1"/>
  <c r="S9" i="1"/>
  <c r="P69" i="1"/>
  <c r="Q69" i="1" s="1"/>
  <c r="P51" i="1"/>
  <c r="Q51" i="1" s="1"/>
  <c r="S19" i="1"/>
  <c r="U19" i="1"/>
  <c r="S11" i="1"/>
  <c r="U11" i="1"/>
  <c r="L70" i="1"/>
  <c r="P25" i="1"/>
  <c r="M51" i="1"/>
  <c r="P16" i="1"/>
  <c r="Q16" i="1" s="1"/>
  <c r="M75" i="1"/>
  <c r="P75" i="1" s="1"/>
  <c r="J70" i="1"/>
  <c r="P53" i="1"/>
  <c r="Q53" i="1" s="1"/>
  <c r="S53" i="1" s="1"/>
  <c r="U53" i="1" s="1"/>
  <c r="N70" i="1"/>
  <c r="E14" i="2" l="1"/>
  <c r="E15" i="2"/>
  <c r="I71" i="1"/>
  <c r="I87" i="1" s="1"/>
  <c r="H71" i="1"/>
  <c r="H87" i="1" s="1"/>
  <c r="Q75" i="1"/>
  <c r="I86" i="1"/>
  <c r="I88" i="1" s="1"/>
  <c r="J85" i="1"/>
  <c r="M70" i="1"/>
  <c r="U16" i="1"/>
  <c r="S16" i="1"/>
  <c r="P70" i="1"/>
  <c r="Q25" i="1"/>
  <c r="E12" i="2" l="1"/>
  <c r="H12" i="2" s="1"/>
  <c r="E11" i="2"/>
  <c r="E13" i="2"/>
  <c r="H13" i="2" s="1"/>
  <c r="H86" i="1"/>
  <c r="H88" i="1" s="1"/>
  <c r="L71" i="1"/>
  <c r="M71" i="1"/>
  <c r="M87" i="1" s="1"/>
  <c r="I89" i="1"/>
  <c r="I90" i="1" s="1"/>
  <c r="I93" i="1" s="1"/>
  <c r="N85" i="1"/>
  <c r="P85" i="1" s="1"/>
  <c r="J71" i="1"/>
  <c r="Q70" i="1"/>
  <c r="L87" i="1"/>
  <c r="L86" i="1"/>
  <c r="H11" i="2" l="1"/>
  <c r="E17" i="2"/>
  <c r="H89" i="1"/>
  <c r="H90" i="1" s="1"/>
  <c r="H93" i="1" s="1"/>
  <c r="M86" i="1"/>
  <c r="M88" i="1"/>
  <c r="M89" i="1" s="1"/>
  <c r="M90" i="1" s="1"/>
  <c r="M93" i="1" s="1"/>
  <c r="L88" i="1"/>
  <c r="L89" i="1" s="1"/>
  <c r="L90" i="1" s="1"/>
  <c r="N71" i="1"/>
  <c r="J86" i="1"/>
  <c r="J87" i="1"/>
  <c r="Q85" i="1"/>
  <c r="L20" i="5" l="1"/>
  <c r="J88" i="1"/>
  <c r="J89" i="1" s="1"/>
  <c r="J90" i="1" s="1"/>
  <c r="J93" i="1" s="1"/>
  <c r="N87" i="1"/>
  <c r="N86" i="1"/>
  <c r="P71" i="1"/>
  <c r="N88" i="1" l="1"/>
  <c r="N89" i="1" s="1"/>
  <c r="N90" i="1" s="1"/>
  <c r="N93" i="1" s="1"/>
  <c r="Q71" i="1"/>
  <c r="D14" i="2" s="1"/>
  <c r="P86" i="1"/>
  <c r="S73" i="1" l="1"/>
  <c r="U73" i="1" s="1"/>
  <c r="Q86" i="1"/>
  <c r="D15" i="2" s="1"/>
  <c r="D17" i="2" s="1"/>
  <c r="P88" i="1"/>
  <c r="Q88" i="1" s="1"/>
  <c r="D16" i="2" s="1"/>
  <c r="H16" i="2" l="1"/>
  <c r="S86" i="1"/>
  <c r="U86" i="1" s="1"/>
  <c r="H14" i="2"/>
  <c r="H17" i="2"/>
  <c r="G14" i="2"/>
  <c r="S88" i="1"/>
  <c r="U88" i="1" s="1"/>
  <c r="Q89" i="1"/>
  <c r="P89" i="1"/>
  <c r="P90" i="1" s="1"/>
  <c r="U89" i="1" l="1"/>
  <c r="U90" i="1" s="1"/>
  <c r="U96" i="1" s="1"/>
  <c r="H15" i="2"/>
  <c r="G15" i="2"/>
  <c r="P92" i="1"/>
  <c r="P93" i="1" s="1"/>
  <c r="Q93" i="1" s="1"/>
  <c r="S89" i="1"/>
  <c r="Q90" i="1"/>
  <c r="Q96" i="1" l="1"/>
  <c r="T90" i="1"/>
  <c r="S90" i="1"/>
  <c r="L92" i="1"/>
  <c r="L93" i="1" s="1"/>
  <c r="Q9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tc={439B477B-BC4A-4C4E-BB2F-2CE52B1F92AA}</author>
    <author>tc={1EFE0925-359C-45C0-8524-8F3A46FFD1EB}</author>
    <author>tc={57795C7E-695B-42D3-B17C-165293EB5383}</author>
    <author>Tetiana Lytvyniuk</author>
  </authors>
  <commentList>
    <comment ref="Q7" authorId="0" shapeId="0" xr:uid="{439B477B-BC4A-4C4E-BB2F-2CE52B1F92AA}">
      <text>
        <t xml:space="preserve">[Threaded comment]
Your version of Excel allows you to read this threaded comment; however, any edits to it will get removed if the file is opened in a newer version of Excel. Learn more: https://go.microsoft.com/fwlink/?linkid=870924
Comment:
    please add indicative budget in USD (total and by years)
Reply:
    @Roman Khashchenkov </t>
      </text>
    </comment>
    <comment ref="U7" authorId="1" shapeId="0" xr:uid="{1EFE0925-359C-45C0-8524-8F3A46FFD1EB}">
      <text>
        <t xml:space="preserve">[Threaded comment]
Your version of Excel allows you to read this threaded comment; however, any edits to it will get removed if the file is opened in a newer version of Excel. Learn more: https://go.microsoft.com/fwlink/?linkid=870924
Comment:
    please add indicative budget in USD (total and by years)
Reply:
    @Roman Khashchenkov </t>
      </text>
    </comment>
    <comment ref="V7" authorId="2" shapeId="0" xr:uid="{57795C7E-695B-42D3-B17C-165293EB5383}">
      <text>
        <t xml:space="preserve">[Threaded comment]
Your version of Excel allows you to read this threaded comment; however, any edits to it will get removed if the file is opened in a newer version of Excel. Learn more: https://go.microsoft.com/fwlink/?linkid=870924
Comment:
    please add indicative budget in USD (total and by years)
Reply:
    @Roman Khashchenkov </t>
      </text>
    </comment>
    <comment ref="J39" authorId="3" shapeId="0" xr:uid="{0522365E-230F-4379-A0F1-8471162208AB}">
      <text>
        <r>
          <rPr>
            <b/>
            <sz val="9"/>
            <color indexed="81"/>
            <rFont val="Tahoma"/>
            <family val="2"/>
          </rPr>
          <t>Tetiana Lytvyniuk:</t>
        </r>
        <r>
          <rPr>
            <sz val="9"/>
            <color indexed="81"/>
            <rFont val="Tahoma"/>
            <family val="2"/>
          </rPr>
          <t xml:space="preserve">
for the sake of contingency</t>
        </r>
      </text>
    </comment>
    <comment ref="J64" authorId="3" shapeId="0" xr:uid="{B680BE3C-F307-4BBF-8BBD-5BCD7A3BAFF1}">
      <text>
        <r>
          <rPr>
            <b/>
            <sz val="9"/>
            <color indexed="81"/>
            <rFont val="Tahoma"/>
            <family val="2"/>
          </rPr>
          <t>Tetiana Lytvyniuk:</t>
        </r>
        <r>
          <rPr>
            <sz val="9"/>
            <color indexed="81"/>
            <rFont val="Tahoma"/>
            <family val="2"/>
          </rPr>
          <t xml:space="preserve">
for the sake of contingency</t>
        </r>
      </text>
    </comment>
  </commentList>
</comments>
</file>

<file path=xl/sharedStrings.xml><?xml version="1.0" encoding="utf-8"?>
<sst xmlns="http://schemas.openxmlformats.org/spreadsheetml/2006/main" count="65864" uniqueCount="4628">
  <si>
    <t xml:space="preserve">Recovery and Peacebuilding Programme </t>
  </si>
  <si>
    <t>ANNUAL WORK PLAN 2023</t>
  </si>
  <si>
    <t>Support to the stabilization and recovery of war affected communities (frontline, return and hosting areas)</t>
  </si>
  <si>
    <t>International partner:  Kingdom of the Netherlands</t>
  </si>
  <si>
    <t>Fixed exchange rate EUR/USD at 03 Aug-2023</t>
  </si>
  <si>
    <t>Timeline 2023</t>
  </si>
  <si>
    <t>Budget revision in Quantum, USD</t>
  </si>
  <si>
    <t>PLANNED BUDGET</t>
  </si>
  <si>
    <t>Proposed short name of activity to be entered to Quantum</t>
  </si>
  <si>
    <t>EXPECTED  OUTPUTS</t>
  </si>
  <si>
    <t>PLANNED ACTIVITIES</t>
  </si>
  <si>
    <t>I</t>
  </si>
  <si>
    <t>II</t>
  </si>
  <si>
    <t>III</t>
  </si>
  <si>
    <t>IV</t>
  </si>
  <si>
    <t>08.2023/ 12.2023 USD</t>
  </si>
  <si>
    <t>01.2024/ 12.2024 USD</t>
  </si>
  <si>
    <t>01.2025 USD</t>
  </si>
  <si>
    <t>08.2023/ 12.2023</t>
  </si>
  <si>
    <t>01.2024/ 12.2024</t>
  </si>
  <si>
    <t>01.2025</t>
  </si>
  <si>
    <t>Budget Description</t>
  </si>
  <si>
    <t>Amount (EUR)</t>
  </si>
  <si>
    <t>Amount (USD)</t>
  </si>
  <si>
    <t>Check</t>
  </si>
  <si>
    <t xml:space="preserve">Output 1 –  Local communities and local justice service providers more effectively implement response and recovery processes.
</t>
  </si>
  <si>
    <t>Output 1.1. Community-driven response to the crisis is enabled and supported</t>
  </si>
  <si>
    <t>ACT 1.1.1.</t>
  </si>
  <si>
    <t>Activity 1.1.1. Capacity development of CSOs, NGOs, volunteer, and citizens group</t>
  </si>
  <si>
    <t>х</t>
  </si>
  <si>
    <t>71300 Local Consultants</t>
  </si>
  <si>
    <t>72100 Contractual Services-Companies</t>
  </si>
  <si>
    <t>ACT 1.1.2.</t>
  </si>
  <si>
    <t>Activity 1.1.2. Support Mental Health and Psychosocial Support service provision</t>
  </si>
  <si>
    <t>75700 Training, Workshops and Confer</t>
  </si>
  <si>
    <t>72200 Equipment and Furniture</t>
  </si>
  <si>
    <t>Output 1.2. Enhanced crisis response and capacity of justice system</t>
  </si>
  <si>
    <t>ACT 1.2.1.</t>
  </si>
  <si>
    <t>Activity 1.2.1. Carry out needs assessment of the legal needs of the veterans and their family members</t>
  </si>
  <si>
    <t>71200 International consultants</t>
  </si>
  <si>
    <t>ACT 1.2.2.</t>
  </si>
  <si>
    <t>Activity 1.2.2. Support to veterans and their family members through provision of legal services and awareness raising activities</t>
  </si>
  <si>
    <t>ACT 1.2.3.</t>
  </si>
  <si>
    <t>Activity 1.2.3. Digitalization of the damaged property data base through the development of “eZbytky”</t>
  </si>
  <si>
    <t>71400 1 RoL and Access to Justice Specialist (100%) from Sept 2024</t>
  </si>
  <si>
    <t>Total Output 1</t>
  </si>
  <si>
    <t>s</t>
  </si>
  <si>
    <r>
      <t xml:space="preserve">Output </t>
    </r>
    <r>
      <rPr>
        <sz val="11"/>
        <color theme="1"/>
        <rFont val="Times New Roman"/>
        <family val="1"/>
      </rPr>
      <t> </t>
    </r>
    <r>
      <rPr>
        <b/>
        <sz val="11"/>
        <color rgb="FF000000"/>
        <rFont val="Times New Roman"/>
        <family val="1"/>
      </rPr>
      <t xml:space="preserve">2 – Social fabric is strengthened, and social divisions are bridged through greater institutional and citizen dialogue, and through enabling reintegration of veterans in their communities.
</t>
    </r>
  </si>
  <si>
    <t>Output 2.1. The Community Mobilization for Community Security and Social Cohesion (CSSC) methodology is expanded</t>
  </si>
  <si>
    <t>ACT 2.1.1.</t>
  </si>
  <si>
    <t>Activity 2.1.1. Introduction of community mobilization for CSSC methodology to new target locations and support introduction of participatory assessment and inclusive governance principles</t>
  </si>
  <si>
    <t>71300 Local consultants</t>
  </si>
  <si>
    <t>ACT 2.1.2.</t>
  </si>
  <si>
    <t xml:space="preserve">Activity 2.1.2. Promote the advocacy role of CSSC working groups/recovery working groups </t>
  </si>
  <si>
    <t>74200 Printing and Publications</t>
  </si>
  <si>
    <t>72600 Grants</t>
  </si>
  <si>
    <t>71400 1 Community Mobilization Officer (100%) from November 2023</t>
  </si>
  <si>
    <t>Output 2.2. Solutions are developed, financed, and applied, for community-based reintegration of veterans</t>
  </si>
  <si>
    <t>ACT 2.2.1.</t>
  </si>
  <si>
    <t>Activity 2.2.1. Support the design a community-based pathway for military to civilian transition</t>
  </si>
  <si>
    <t>ACT 2.2.2.</t>
  </si>
  <si>
    <t>Activity 2.2.2. Capacity development for the veteran community to participate in community-led recovery planning</t>
  </si>
  <si>
    <t>ACT 2.2.3.</t>
  </si>
  <si>
    <t>Activity 2.2.3. Provision of seed funding for veteran-led initiatives</t>
  </si>
  <si>
    <t>Output 2.3. Enabling conditions for strengthened community-veteran coordination mechanisms and more effective advocacy efforts and protection of the rights of veterans are created</t>
  </si>
  <si>
    <t>ACT 2.3.1.</t>
  </si>
  <si>
    <t>Activity 2.3.1. Conduct a desk study of existing models of employment of veterans in law enforcement agencies drawing from international experiences</t>
  </si>
  <si>
    <t>ACT 2.3.2.</t>
  </si>
  <si>
    <t xml:space="preserve">Activity 2.3.2. Build capacities to enable the inclusion of veterans with disabilities in law enforcement and civil protection agencies </t>
  </si>
  <si>
    <t>71400 1 Civil Society and Capacity Development  Specialist (100%) from Sep 2024</t>
  </si>
  <si>
    <t>Total Output 2</t>
  </si>
  <si>
    <t>Output  3 – Citizens, especially young women and men, take an active role in inclusive, area-based planning and implementation of security and recovery initiatives.</t>
  </si>
  <si>
    <t>Output 3.1. Youth has enough capacities to be engaged in local recovery and national policy-making</t>
  </si>
  <si>
    <t>ACT 3.1.1.</t>
  </si>
  <si>
    <t xml:space="preserve">Activity 3.1.1. Capacity building for youth leaders and members of youth development infrastructure </t>
  </si>
  <si>
    <t>ACT 3.1.2.</t>
  </si>
  <si>
    <t>Activity 3.1.2. Promote active citizenship and volunteerism</t>
  </si>
  <si>
    <t>ACT 3.1.3.</t>
  </si>
  <si>
    <t>Activity 3.1.3. Support to youth-led local development initiatives</t>
  </si>
  <si>
    <t xml:space="preserve">Output 3.2. Whole-of-community initiatives are identified and financed </t>
  </si>
  <si>
    <t>ACT 3.2.1.</t>
  </si>
  <si>
    <t>Activity 3.2.1. Build local actors’ capacities to design and implement whole-of-community initiatives along the Humanitarian Development Peace Nexus</t>
  </si>
  <si>
    <t>ACT 3.2.2.</t>
  </si>
  <si>
    <t xml:space="preserve">Activity 3.2.2. Seed funding for locally led community security and recovery initiatives, including light repairs of key community infrastructure </t>
  </si>
  <si>
    <t>71400 1 Community Mobilization Specialist (100%) from Sept 2024 to Jan 2025</t>
  </si>
  <si>
    <t>ACT 3.2.3.</t>
  </si>
  <si>
    <t>Activity 3.2.3. Facilitate the development of social entrepreneurship models for civil society organizations</t>
  </si>
  <si>
    <t>Total Output 3</t>
  </si>
  <si>
    <t>SUBTOTAL IMPLEMENTATION</t>
  </si>
  <si>
    <t>ACT 4</t>
  </si>
  <si>
    <t>Management costs</t>
  </si>
  <si>
    <t xml:space="preserve">Management costs directly related to implementation including security costs  </t>
  </si>
  <si>
    <t>x</t>
  </si>
  <si>
    <t>General management expenditures.</t>
  </si>
  <si>
    <t>Detalization below:</t>
  </si>
  <si>
    <t>Payroll to management support team</t>
  </si>
  <si>
    <t>71400 Contractual Services - Individ</t>
  </si>
  <si>
    <t>Fuel for vehicle</t>
  </si>
  <si>
    <t>72300 Materials &amp; Goods</t>
  </si>
  <si>
    <t>Maintenance of vehicle</t>
  </si>
  <si>
    <t>73400 Rental &amp; Maint of Other Equip</t>
  </si>
  <si>
    <t>Rental of premises, incl. utilities, maintenance and small repairs</t>
  </si>
  <si>
    <t>73100 Rental &amp; Maintenance-Premises</t>
  </si>
  <si>
    <t>Audit and evaluation</t>
  </si>
  <si>
    <t>74100 Professional Services</t>
  </si>
  <si>
    <t>Equipment and furniture</t>
  </si>
  <si>
    <t>Office supplies and stationery</t>
  </si>
  <si>
    <t>72500 Supplies</t>
  </si>
  <si>
    <t>Audio Visual  &amp; Print Production Costs, Design, Translations, Promotional Materials</t>
  </si>
  <si>
    <t>74200 Audio Visual&amp;Print Prod Costs</t>
  </si>
  <si>
    <t>Communication Cost and Communication Equipment, Telephone Charges and Postals</t>
  </si>
  <si>
    <t>72400 Communic &amp; Audio Visual Equip</t>
  </si>
  <si>
    <t>Travels</t>
  </si>
  <si>
    <t>71600 Travel</t>
  </si>
  <si>
    <t>Trainings, seminars, workshops</t>
  </si>
  <si>
    <t>75700 Training, Workshops and Conferences</t>
  </si>
  <si>
    <t>Miscellaneous</t>
  </si>
  <si>
    <t>74500 Miscellaneous Expenses</t>
  </si>
  <si>
    <t>Contrinbution to inter-agency security budget (3 years)</t>
  </si>
  <si>
    <t>74300 Contributions</t>
  </si>
  <si>
    <t>ACT 5</t>
  </si>
  <si>
    <t>SUPPORT SERVICES (4%)</t>
  </si>
  <si>
    <t>64300 Support services (4%)</t>
  </si>
  <si>
    <t>74500 Support serbives (4%)</t>
  </si>
  <si>
    <t>GMS (8%)</t>
  </si>
  <si>
    <t>75100 - Facilities &amp; Administration (8%)</t>
  </si>
  <si>
    <t>SUBTOTAL MANAGEMENT SUPPORT</t>
  </si>
  <si>
    <t>TOTAL BUDGET TO IMPLEMENT BY THE PROJECT</t>
  </si>
  <si>
    <t>RC levy (1%)</t>
  </si>
  <si>
    <t>TOTAL</t>
  </si>
  <si>
    <t>INTERIM FINANCIAL REPORT</t>
  </si>
  <si>
    <t xml:space="preserve">Award ID: </t>
  </si>
  <si>
    <t xml:space="preserve">Project Title: </t>
  </si>
  <si>
    <t xml:space="preserve">Project ID: </t>
  </si>
  <si>
    <t>Donor:</t>
  </si>
  <si>
    <t>Approved budget,  USD</t>
  </si>
  <si>
    <t>Total Budget Balance, USD</t>
  </si>
  <si>
    <t>Total Budget Utilization, %</t>
  </si>
  <si>
    <t>Mapping</t>
  </si>
  <si>
    <t>A</t>
  </si>
  <si>
    <t>B</t>
  </si>
  <si>
    <t>C</t>
  </si>
  <si>
    <t>D=A-B-C</t>
  </si>
  <si>
    <t>E=(B+C)/A, %</t>
  </si>
  <si>
    <t>Output 1</t>
  </si>
  <si>
    <t>Output 2</t>
  </si>
  <si>
    <t>Output 3</t>
  </si>
  <si>
    <t>MC</t>
  </si>
  <si>
    <t>Management costs directly related to implementation including security costs  </t>
  </si>
  <si>
    <t>DPC</t>
  </si>
  <si>
    <t>Support services (4%)</t>
  </si>
  <si>
    <t>GMS</t>
  </si>
  <si>
    <t>Facilities &amp; Administration (8%)</t>
  </si>
  <si>
    <r>
      <rPr>
        <b/>
        <i/>
        <sz val="12"/>
        <color theme="1"/>
        <rFont val="Arial"/>
        <family val="2"/>
      </rPr>
      <t>NOTE:</t>
    </r>
    <r>
      <rPr>
        <i/>
        <sz val="12"/>
        <color theme="1"/>
        <rFont val="Arial"/>
        <family val="2"/>
      </rPr>
      <t xml:space="preserve"> Data contained in this report is an extract of UNDP financial records and subject to change. The accounting period is an open period and data from some accounting processes may not have been processed. Financial data above is provisional.</t>
    </r>
  </si>
  <si>
    <t>USD</t>
  </si>
  <si>
    <t>Utilization of tranches</t>
  </si>
  <si>
    <t>Total</t>
  </si>
  <si>
    <t>1176166</t>
  </si>
  <si>
    <t>01001136</t>
  </si>
  <si>
    <t>GOVERNMENT OF NETHERLANDS (000182)</t>
  </si>
  <si>
    <t>Output 1: Local communities and local justice service providers more effectively implement response and recovery processes. </t>
  </si>
  <si>
    <t>Output 2: Social fabric is strengthened, and social divisions are bridged through greater institutional and citizen dialogue, and through enabling reintegration of veterans in their communities. </t>
  </si>
  <si>
    <t>Output 3: Citizens, especially young women and men, take an active role in inclusive, area-based planning and implementation of security and recovery initiatives. </t>
  </si>
  <si>
    <t>2023, tranche #1</t>
  </si>
  <si>
    <t>Project Transaction Details Report</t>
  </si>
  <si>
    <t>Project Details</t>
  </si>
  <si>
    <t>Task Details</t>
  </si>
  <si>
    <t>Award Details</t>
  </si>
  <si>
    <t>Transaction Details</t>
  </si>
  <si>
    <t>Cost Details</t>
  </si>
  <si>
    <t>Accounting Details</t>
  </si>
  <si>
    <t>Invoice Details</t>
  </si>
  <si>
    <t>PO Details</t>
  </si>
  <si>
    <t>Labour Details</t>
  </si>
  <si>
    <t>Project Number</t>
  </si>
  <si>
    <t>Project Name</t>
  </si>
  <si>
    <t>Project Description</t>
  </si>
  <si>
    <t>Project Start Date</t>
  </si>
  <si>
    <t>Project End Date</t>
  </si>
  <si>
    <t>Project Business Unit</t>
  </si>
  <si>
    <t>Project Unit</t>
  </si>
  <si>
    <t>Project Organization</t>
  </si>
  <si>
    <t>Project Status</t>
  </si>
  <si>
    <t>Project Manager</t>
  </si>
  <si>
    <t>Implementing Partner</t>
  </si>
  <si>
    <t>Output</t>
  </si>
  <si>
    <t>Activity</t>
  </si>
  <si>
    <t>Activity Description</t>
  </si>
  <si>
    <t>Responsible Party</t>
  </si>
  <si>
    <t>Task Organization</t>
  </si>
  <si>
    <t>Award Number</t>
  </si>
  <si>
    <t>Donor Name</t>
  </si>
  <si>
    <t>Transaction Type</t>
  </si>
  <si>
    <t>Transaction Number</t>
  </si>
  <si>
    <t>Commitment Number</t>
  </si>
  <si>
    <t>Commitment Approved Flag</t>
  </si>
  <si>
    <t>Transaction Date</t>
  </si>
  <si>
    <t>Expenditure Type</t>
  </si>
  <si>
    <t>Expenditure Organization</t>
  </si>
  <si>
    <t>Transaction Source</t>
  </si>
  <si>
    <t>Document Type</t>
  </si>
  <si>
    <t>Document Name</t>
  </si>
  <si>
    <t>Document Entry Name</t>
  </si>
  <si>
    <t>Raw Cost(Local Currency)</t>
  </si>
  <si>
    <t>Burdened Cost(Local Currency)</t>
  </si>
  <si>
    <t>Currency Code</t>
  </si>
  <si>
    <t>Exchange Rate</t>
  </si>
  <si>
    <t>Raw Cost(Ledger Currency)</t>
  </si>
  <si>
    <t>Burdened Cost(Ledger Currency)</t>
  </si>
  <si>
    <t>Agency</t>
  </si>
  <si>
    <t>Operating Unit</t>
  </si>
  <si>
    <t>Fund Code</t>
  </si>
  <si>
    <t>Department</t>
  </si>
  <si>
    <t>Account</t>
  </si>
  <si>
    <t>Donor Number</t>
  </si>
  <si>
    <t>Accounting String</t>
  </si>
  <si>
    <t>Accounting Period</t>
  </si>
  <si>
    <t>Accounting Date</t>
  </si>
  <si>
    <t>Invoices Business Unit</t>
  </si>
  <si>
    <t>Invoice Number</t>
  </si>
  <si>
    <t>Invoice Amount</t>
  </si>
  <si>
    <t>Invoice Description</t>
  </si>
  <si>
    <t>Invoice Line Number</t>
  </si>
  <si>
    <t>Invoice Line Amount</t>
  </si>
  <si>
    <t>Vendor Number</t>
  </si>
  <si>
    <t>Vendor Name</t>
  </si>
  <si>
    <t>Address</t>
  </si>
  <si>
    <t>City</t>
  </si>
  <si>
    <t>Payment Number</t>
  </si>
  <si>
    <t>Payment Date</t>
  </si>
  <si>
    <t>Payment Currency Code</t>
  </si>
  <si>
    <t>Payment Amount</t>
  </si>
  <si>
    <t>PO Number</t>
  </si>
  <si>
    <t>PO Line Number</t>
  </si>
  <si>
    <t>PO Item Description</t>
  </si>
  <si>
    <t>PO Status</t>
  </si>
  <si>
    <t>Fund Status</t>
  </si>
  <si>
    <t>Employee Number</t>
  </si>
  <si>
    <t>Employee Name</t>
  </si>
  <si>
    <t>Contract Type</t>
  </si>
  <si>
    <t>Department Name</t>
  </si>
  <si>
    <t>Company</t>
  </si>
  <si>
    <t>User Person Type</t>
  </si>
  <si>
    <t>07-08-2023</t>
  </si>
  <si>
    <t>31-01-2025</t>
  </si>
  <si>
    <t>UNDP-UKR</t>
  </si>
  <si>
    <t>UNDP Project Unit</t>
  </si>
  <si>
    <t>B0582 - Ukraine - Kiev</t>
  </si>
  <si>
    <t>On Going</t>
  </si>
  <si>
    <t>DISPENZA, Federica</t>
  </si>
  <si>
    <t>001981-UNDP</t>
  </si>
  <si>
    <t xml:space="preserve">Output  2 </t>
  </si>
  <si>
    <t>GOVERNMENT OF NETHERLANDS</t>
  </si>
  <si>
    <t>Project Expences</t>
  </si>
  <si>
    <t>18-09-2023</t>
  </si>
  <si>
    <t>74215 - Promotional Materials and Distribution</t>
  </si>
  <si>
    <t>58203 - Ukraine - Crisis Prev &amp; Rcvry</t>
  </si>
  <si>
    <t>Oracle Fusion Payables</t>
  </si>
  <si>
    <t>STANDARD</t>
  </si>
  <si>
    <t>Supplier Invoice</t>
  </si>
  <si>
    <t>Item Cost</t>
  </si>
  <si>
    <t>UAH</t>
  </si>
  <si>
    <t>UNDP</t>
  </si>
  <si>
    <t>UKR</t>
  </si>
  <si>
    <t>30000</t>
  </si>
  <si>
    <t>000182</t>
  </si>
  <si>
    <t>UNDP.UKR.30000.58203.74215.01001136.000182.0.0</t>
  </si>
  <si>
    <t>09-2023</t>
  </si>
  <si>
    <t>068</t>
  </si>
  <si>
    <t>65450</t>
  </si>
  <si>
    <t xml:space="preserve">production of 50 sets of promo materials </t>
  </si>
  <si>
    <t>1</t>
  </si>
  <si>
    <t>21816.68</t>
  </si>
  <si>
    <t>KLYMENKO YURII YAKOVYCH FOP</t>
  </si>
  <si>
    <t>4, P. ZAPOROZHTSIA ST., APT. 24</t>
  </si>
  <si>
    <t>KYIV</t>
  </si>
  <si>
    <t>8107012218</t>
  </si>
  <si>
    <t>04-12-2023</t>
  </si>
  <si>
    <t>75105 - Facilities and Administration - Implementation</t>
  </si>
  <si>
    <t>Oracle Fusion Projects</t>
  </si>
  <si>
    <t>Summarized Burden Expenditure</t>
  </si>
  <si>
    <t>Summarized Burden Expenditure Item</t>
  </si>
  <si>
    <t>........</t>
  </si>
  <si>
    <t>01-12-2023</t>
  </si>
  <si>
    <t>72145 - Service Cost - Training and Education Services</t>
  </si>
  <si>
    <t>UNDP.UKR.30000.58203.72145.01001136.000182.0.0</t>
  </si>
  <si>
    <t>12-2023</t>
  </si>
  <si>
    <t>08-12-2023</t>
  </si>
  <si>
    <t>000176043</t>
  </si>
  <si>
    <t>1230190.79</t>
  </si>
  <si>
    <t>Event - Protection of PWD humanrights - 30-31 OCT &amp; 1-2 NOV</t>
  </si>
  <si>
    <t>581965.34</t>
  </si>
  <si>
    <t>1, DMYTRIVSKA ST.</t>
  </si>
  <si>
    <t>8107012715</t>
  </si>
  <si>
    <t>12-12-2023</t>
  </si>
  <si>
    <t>Event - Protection of PWD human
rights - 30-31 OCT &amp; 1-2 NOV</t>
  </si>
  <si>
    <t>FINALLY CLOSED</t>
  </si>
  <si>
    <t>LIQUIDATED</t>
  </si>
  <si>
    <t>Output  3</t>
  </si>
  <si>
    <t>74220 - Translation Costs</t>
  </si>
  <si>
    <t>UNDP.UKR.30000.58203.74220.01001136.000182.0.0</t>
  </si>
  <si>
    <t>774</t>
  </si>
  <si>
    <t>11400</t>
  </si>
  <si>
    <t>verbal simultaneous interpretation services</t>
  </si>
  <si>
    <t>77 Sichovych Striltsiv St.</t>
  </si>
  <si>
    <t>Kyiv</t>
  </si>
  <si>
    <t>8107013224</t>
  </si>
  <si>
    <t>19-12-2023</t>
  </si>
  <si>
    <t>JOURNAL CATEGORY</t>
  </si>
  <si>
    <t>JE_CATEGORY_DESCRIPTION</t>
  </si>
  <si>
    <t>JOURNAL SOURCE</t>
  </si>
  <si>
    <t>JE_SOURCE_DESCRIPTION</t>
  </si>
  <si>
    <t>CONTRACT_NUMBER</t>
  </si>
  <si>
    <t>ACCOUNTING_EVENT</t>
  </si>
  <si>
    <t>PERIOD DISPLAY ORDER</t>
  </si>
  <si>
    <t>PERIOD_NAME</t>
  </si>
  <si>
    <t>AGENCY</t>
  </si>
  <si>
    <t>ACCOUNT</t>
  </si>
  <si>
    <t>ACCOUNT_DESCRIPTION</t>
  </si>
  <si>
    <t>COST_CENTER</t>
  </si>
  <si>
    <t>COST_CENTER_DESCRIPTION</t>
  </si>
  <si>
    <t>OPERATING_UNIT</t>
  </si>
  <si>
    <t>OPERATING_UNIT_DESCRIPTION</t>
  </si>
  <si>
    <t>DONOR</t>
  </si>
  <si>
    <t>DONOR_DESCRIPTION</t>
  </si>
  <si>
    <t>FUND</t>
  </si>
  <si>
    <t>FUND_DESCRIPTION</t>
  </si>
  <si>
    <t>RESPONSIBLE PARTY TRANSACTION</t>
  </si>
  <si>
    <t>RESPONSIBLE_PARTY_PPM</t>
  </si>
  <si>
    <t>TASK_NUMBER</t>
  </si>
  <si>
    <t>PROJECT</t>
  </si>
  <si>
    <t>PROJECT_DESCRIPTION</t>
  </si>
  <si>
    <t>TRANSACTION_NUMBER</t>
  </si>
  <si>
    <t>TRANSACTION_ENTITY_CODE</t>
  </si>
  <si>
    <t>INVOICEHEADERDESCRIPTION</t>
  </si>
  <si>
    <t>INVOICE_ID</t>
  </si>
  <si>
    <t>INVOICE_TYPE</t>
  </si>
  <si>
    <t>INVOICE_AMOUNT</t>
  </si>
  <si>
    <t>INVOICE_LINE_AMOUNT</t>
  </si>
  <si>
    <t>INVOICE_LINE_NUMBER</t>
  </si>
  <si>
    <t>INVOICE_NUMBER</t>
  </si>
  <si>
    <t>SUPPLIER_NUMBER</t>
  </si>
  <si>
    <t>SUPPLIER_NAME</t>
  </si>
  <si>
    <t>JE_LINE_NUM</t>
  </si>
  <si>
    <t>JOURNAL_DESCRIPTION</t>
  </si>
  <si>
    <t>LINE_DESCRIPTION</t>
  </si>
  <si>
    <t>BATCH_NAME</t>
  </si>
  <si>
    <t>JOURNAL_NAME</t>
  </si>
  <si>
    <t>JOURNAL_LINE_CREATED_BY_PERSON_NAME</t>
  </si>
  <si>
    <t>LEDGER_NAME</t>
  </si>
  <si>
    <t>PO HEADER CREATION DATE</t>
  </si>
  <si>
    <t>PO_NUMBER</t>
  </si>
  <si>
    <t>PO_LINE_NUM</t>
  </si>
  <si>
    <t>FISCAL YEAR</t>
  </si>
  <si>
    <t>EFFECTIVE_DATE</t>
  </si>
  <si>
    <t>POSTED_DATE</t>
  </si>
  <si>
    <t>TRANSACTION_LINE_NUMBER</t>
  </si>
  <si>
    <t>CURRENCY_CODE</t>
  </si>
  <si>
    <t>NET_ENTERED_AMOUNT</t>
  </si>
  <si>
    <t>ACCOUNTED_DR</t>
  </si>
  <si>
    <t>ACCOUNTED_CR</t>
  </si>
  <si>
    <t>Net Accounted Amt</t>
  </si>
  <si>
    <t>Purchase Invoices</t>
  </si>
  <si>
    <t>Oracle Fusion Payables invoices.</t>
  </si>
  <si>
    <t>Payables</t>
  </si>
  <si>
    <t>Oracle Fusion Payables subledger.</t>
  </si>
  <si>
    <t>INVOICES</t>
  </si>
  <si>
    <t>SEP-2023</t>
  </si>
  <si>
    <t>58203</t>
  </si>
  <si>
    <t>Ukraine - Crisis Prev &amp; Rcvry</t>
  </si>
  <si>
    <t>Ukraine</t>
  </si>
  <si>
    <t>Programme Cost Sharing</t>
  </si>
  <si>
    <t>AP_INVOICES</t>
  </si>
  <si>
    <t>production of 50 sets of promo materials</t>
  </si>
  <si>
    <t>1058609</t>
  </si>
  <si>
    <t>Journal Import 21006120:</t>
  </si>
  <si>
    <t>Supplier: KLYMENKO YURII YAKOVYCH FOP |Supplier #: 1058609 |Site: UKR |Transaction #: 068 |Transaction Line #: 1 |PO #:  |PO Line #: 0 |Contract #: 1176166 |Project #: 01001136 |Task #: ACT 2.2.1. |Donor: GOVERNMENT OF NETHERLANDS</t>
  </si>
  <si>
    <t>Payables A 21005927000001 21006120 4 Y</t>
  </si>
  <si>
    <t>18-09-2023 Purchase Invoices</t>
  </si>
  <si>
    <t>Quantum Service Account</t>
  </si>
  <si>
    <t>UNDP PL USD</t>
  </si>
  <si>
    <t xml:space="preserve"> </t>
  </si>
  <si>
    <t>DEC-2023</t>
  </si>
  <si>
    <t>arrangement and conducting event</t>
  </si>
  <si>
    <t>1058619</t>
  </si>
  <si>
    <t>Journal Import 21523711:</t>
  </si>
  <si>
    <t>Supplier: KYI AVIA Private Joint Stock Company |Supplier #: 1058619 |Site: UKR |Transaction #: 000176043 |Transaction Line #: 1 |PO #: 10130559 |PO Line #: 2 |Contract #: 1176166 |Project #: 01001136 |Task #: ACT 2.3.2. |Donor: GO</t>
  </si>
  <si>
    <t>Payables A 21523441000001 21523711 Y</t>
  </si>
  <si>
    <t>08-12-2023 Purchase Invoices</t>
  </si>
  <si>
    <t xml:space="preserve">10/27/2023 </t>
  </si>
  <si>
    <t>10130559</t>
  </si>
  <si>
    <t>1161084</t>
  </si>
  <si>
    <t>Journal Import 21798007:</t>
  </si>
  <si>
    <t>Supplier: Alesco Translations LLC |Supplier #: 1161084 |Site: UKR |Transaction #: 774 |Transaction Line #: 1 |PO #:  |PO Line #: 0 |Contract #: 1176166 |Project #: 01001136 |Task #: ACT 4 |Donor: GOVERNMENT OF NETHERLANDS |</t>
  </si>
  <si>
    <t>Payables A 21797475000001 21798007 Y</t>
  </si>
  <si>
    <t>Payments</t>
  </si>
  <si>
    <t>Cash disbursements.</t>
  </si>
  <si>
    <t>PAYMENTS</t>
  </si>
  <si>
    <t>AP_PAYMENTS</t>
  </si>
  <si>
    <t/>
  </si>
  <si>
    <t>Adjustment</t>
  </si>
  <si>
    <t>Adjustment of account balances or transactions.</t>
  </si>
  <si>
    <t>Receivables</t>
  </si>
  <si>
    <t>Oracle Fusion Receivables subledger.</t>
  </si>
  <si>
    <t>ADJUSTMENT</t>
  </si>
  <si>
    <t>Bank Charges</t>
  </si>
  <si>
    <t>14080</t>
  </si>
  <si>
    <t>ADJUSTMENTS</t>
  </si>
  <si>
    <t>Journal Import 20920513:</t>
  </si>
  <si>
    <t>000182 | CONTRACT INVOICES | 14080</t>
  </si>
  <si>
    <t>Receivables A 20920494000001 20920513 N</t>
  </si>
  <si>
    <t>01-09-2023 Adjustment</t>
  </si>
  <si>
    <t>1/1/1970</t>
  </si>
  <si>
    <t>BURDEN_COST</t>
  </si>
  <si>
    <t>Cost of summarized burden expenditure items.</t>
  </si>
  <si>
    <t>Project Accounting</t>
  </si>
  <si>
    <t>Accounting generated by Oracle Fusion Projects for cost, revenue and billing offset transactions.</t>
  </si>
  <si>
    <t>Facilities and Administration - Implementation</t>
  </si>
  <si>
    <t>28041475</t>
  </si>
  <si>
    <t>EXPENDITURES</t>
  </si>
  <si>
    <t>Journal Import 21057263:</t>
  </si>
  <si>
    <t>Expenditure Business Unit : UNDP-UKR , Project Number : 01001136 , Task Number : ACT 2.2.1. , Transaction Number : 28041475 , Expenditure Category : 75100 - Facilities &amp; Administration , Expenditure Type : 75105 - Facilities and Administrat</t>
  </si>
  <si>
    <t>Projects A 21057085000002 21057263 2 Y</t>
  </si>
  <si>
    <t>18-09-2023 Burden Cost</t>
  </si>
  <si>
    <t>30062644</t>
  </si>
  <si>
    <t>Journal Import 21849764:</t>
  </si>
  <si>
    <t>Expenditure Business Unit : UNDP-UKR , Project Number : 01001136 , Task Number : ACT 4 , Transaction Number : 30062644 , Expenditure Category : 75100 - Facilities &amp; Administration , Expenditure Type : 75105 - Facilities and Administration -</t>
  </si>
  <si>
    <t>Projects A 21849694000003 21849764 2 Y</t>
  </si>
  <si>
    <t>08-12-2023 Burden Cost</t>
  </si>
  <si>
    <t>29310612</t>
  </si>
  <si>
    <t>Journal Import 21584286:</t>
  </si>
  <si>
    <t>Expenditure Business Unit : UNDP-UKR , Project Number : 01001136 , Task Number : ACT 2.3.2. , Transaction Number : 29310612 , Expenditure Category : 75100 - Facilities &amp; Administration , Expenditure Type : 75105 - Facilities and Administrat</t>
  </si>
  <si>
    <t>Projects A 21584212000002 21584286 6 Y</t>
  </si>
  <si>
    <t>Promotional Materials and Distribution</t>
  </si>
  <si>
    <t>Service Cost - Training and Education Services</t>
  </si>
  <si>
    <t>Translation Costs</t>
  </si>
  <si>
    <t>Mapping of Activities to related Oututs</t>
  </si>
  <si>
    <t>Without Task</t>
  </si>
  <si>
    <t>Cost Classification by Types (GMS and DPC only)</t>
  </si>
  <si>
    <t>Accounting Code</t>
  </si>
  <si>
    <t>Type</t>
  </si>
  <si>
    <t>JE SOURCE</t>
  </si>
  <si>
    <t>Report category</t>
  </si>
  <si>
    <t>Assets</t>
  </si>
  <si>
    <t>Spreadsheet</t>
  </si>
  <si>
    <t>null in total</t>
  </si>
  <si>
    <t>Receipt Accounting</t>
  </si>
  <si>
    <t>ISAR_2.2.1</t>
  </si>
  <si>
    <t>ISAR_2.2.3</t>
  </si>
  <si>
    <t>ISAR_3.2.2</t>
  </si>
  <si>
    <t>Applicable</t>
  </si>
  <si>
    <t>Cost Type</t>
  </si>
  <si>
    <t>Mapping by Task#</t>
  </si>
  <si>
    <t>Specific mapping</t>
  </si>
  <si>
    <t>Manual task assigment</t>
  </si>
  <si>
    <t>Net amount</t>
  </si>
  <si>
    <t>31-03-2025</t>
  </si>
  <si>
    <t>Project Commitments</t>
  </si>
  <si>
    <t>Yes</t>
  </si>
  <si>
    <t>30-01-2025</t>
  </si>
  <si>
    <t>75709 - Learning Costs - Training of Counter</t>
  </si>
  <si>
    <t>Oracle Fusion Purchasing</t>
  </si>
  <si>
    <t>Purchase Order</t>
  </si>
  <si>
    <t>UNDP.UKR.30000.58203.75709.01001136.000182.0.0</t>
  </si>
  <si>
    <t>KYI AVIA, PJSC</t>
  </si>
  <si>
    <t>3-day course "Protocol for working with depression for veterans and their family members - tools and methods of psychotherapy"</t>
  </si>
  <si>
    <t>OPEN</t>
  </si>
  <si>
    <t>RESERVED</t>
  </si>
  <si>
    <t>30-09-2024</t>
  </si>
  <si>
    <t>72165 - Service Cost - Social Services and Social Sciences</t>
  </si>
  <si>
    <t>UNDP.UKR.30000.58203.72165.01001136.000182.0.0</t>
  </si>
  <si>
    <t>Research Bureau Sociologist, NGO</t>
  </si>
  <si>
    <t>Kosmonavtiv st. 2, app.51</t>
  </si>
  <si>
    <t>Kharkiv</t>
  </si>
  <si>
    <t>Deliverable 4 and Deliverable 5</t>
  </si>
  <si>
    <t>PARTIALLY_LIQUIDATED</t>
  </si>
  <si>
    <t>01-08-2024</t>
  </si>
  <si>
    <t>72605 - Grants to Institutions and Other Benefactors</t>
  </si>
  <si>
    <t>UNDP.UKR.30000.58203.72605.01001136.000182.0.0</t>
  </si>
  <si>
    <t>08-2024</t>
  </si>
  <si>
    <t>2024/07/035/VET, tr. #1</t>
  </si>
  <si>
    <t>613743.5</t>
  </si>
  <si>
    <t>2024/07/035/VET, tranche #1</t>
  </si>
  <si>
    <t>Kyiv School Of Public Administration Named After Serhiy Nyzhnyy NGO</t>
  </si>
  <si>
    <t>Dobrovolchykh Batalioniv str.10</t>
  </si>
  <si>
    <t>8107023555</t>
  </si>
  <si>
    <t>28-08-2024</t>
  </si>
  <si>
    <t>18-09-2024</t>
  </si>
  <si>
    <t>09-2024</t>
  </si>
  <si>
    <t>2024/07/035/VET, tr. #2</t>
  </si>
  <si>
    <t>490986.5</t>
  </si>
  <si>
    <t>2024/07/035/VET, tranche #2</t>
  </si>
  <si>
    <t>216256.5</t>
  </si>
  <si>
    <t>8107024872</t>
  </si>
  <si>
    <t>25-09-2024</t>
  </si>
  <si>
    <t>08-10-2024</t>
  </si>
  <si>
    <t>Nonrecoverable Tax</t>
  </si>
  <si>
    <t>10-2024</t>
  </si>
  <si>
    <t>001</t>
  </si>
  <si>
    <t>387324</t>
  </si>
  <si>
    <t>Conducting an assessment of Civil Society Organizations, del. #1</t>
  </si>
  <si>
    <t>2</t>
  </si>
  <si>
    <t>0</t>
  </si>
  <si>
    <t>8107025635</t>
  </si>
  <si>
    <t>10-10-2024</t>
  </si>
  <si>
    <t xml:space="preserve">Deliverable 1 </t>
  </si>
  <si>
    <t>35211.27</t>
  </si>
  <si>
    <t>13-12-2024</t>
  </si>
  <si>
    <t>12-2024</t>
  </si>
  <si>
    <t>002</t>
  </si>
  <si>
    <t>774648</t>
  </si>
  <si>
    <t>Conducting an assessment of Civil Society Organizations, del. #2:3</t>
  </si>
  <si>
    <t>8107029388</t>
  </si>
  <si>
    <t>17-12-2024</t>
  </si>
  <si>
    <t>Deliverable 2 and Deliverable 3</t>
  </si>
  <si>
    <t>3</t>
  </si>
  <si>
    <t>140845.1</t>
  </si>
  <si>
    <t>31-12-2024</t>
  </si>
  <si>
    <t>76135 - Realized Foreign Exchange Gain</t>
  </si>
  <si>
    <t>Accounted Cost Source</t>
  </si>
  <si>
    <t>UNDP.UKR.30000.58203.76135.01001136.000182.0.0</t>
  </si>
  <si>
    <t>17-07-2024</t>
  </si>
  <si>
    <t>58204 - Ukraine - Dem. Governance</t>
  </si>
  <si>
    <t>UNDP.UKR.30000.58204.75709.01001136.000182.0.0</t>
  </si>
  <si>
    <t>07-2024</t>
  </si>
  <si>
    <t>252_2024</t>
  </si>
  <si>
    <t>1207179.88</t>
  </si>
  <si>
    <t>Training for school psychologists, 17-22 June</t>
  </si>
  <si>
    <t>ARENA CS CONFERENCES AND SEMINARS, LLC</t>
  </si>
  <si>
    <t>2 Chavdar St</t>
  </si>
  <si>
    <t>8107023040</t>
  </si>
  <si>
    <t>16-08-2024</t>
  </si>
  <si>
    <t>Exchange Rate Variance</t>
  </si>
  <si>
    <t>31-08-2024</t>
  </si>
  <si>
    <t>UNDP.UKR.30000.58204.76135.01001136.000182.0.0</t>
  </si>
  <si>
    <t>274730</t>
  </si>
  <si>
    <t>06-11-2024</t>
  </si>
  <si>
    <t>11-2024</t>
  </si>
  <si>
    <t>2024/07/035/VET, tr. #3</t>
  </si>
  <si>
    <t>122708.98</t>
  </si>
  <si>
    <t>2024/07/035/VET, tranche #3</t>
  </si>
  <si>
    <t>8107027258</t>
  </si>
  <si>
    <t>12-11-2024</t>
  </si>
  <si>
    <t>11-09-2024</t>
  </si>
  <si>
    <t>71305 - Local Consultants Expenses - Short-Term Technical Contractors</t>
  </si>
  <si>
    <t>UNDP.UKR.30000.58203.71305.01001136.000182.0.0</t>
  </si>
  <si>
    <t>10205524-1, del. #1</t>
  </si>
  <si>
    <t>28875</t>
  </si>
  <si>
    <t>Deliverable 1 (25% of the total contract amount)</t>
  </si>
  <si>
    <t>REBENKO NATALIIA YEVHENIIVNA</t>
  </si>
  <si>
    <t>47, 36-A, BILORUSKA STREET</t>
  </si>
  <si>
    <t>8107024351</t>
  </si>
  <si>
    <t>16-09-2024</t>
  </si>
  <si>
    <t>CLOSED</t>
  </si>
  <si>
    <t>10205524-1, deliverable #1</t>
  </si>
  <si>
    <t>02-09-2024</t>
  </si>
  <si>
    <t>72155 - Service Cost - Public Admin and Politics</t>
  </si>
  <si>
    <t>UNDP.UKR.30000.58203.72155.01001136.000182.0.0</t>
  </si>
  <si>
    <t>01_UNDP-UKR_INV-IST-24/028</t>
  </si>
  <si>
    <t>22125</t>
  </si>
  <si>
    <t>Deliverable 1-2</t>
  </si>
  <si>
    <t>14000</t>
  </si>
  <si>
    <t>SREO Consulting</t>
  </si>
  <si>
    <t>Fatih Mah., 22047 Nolu Sk, No. 8</t>
  </si>
  <si>
    <t>Gaziantep</t>
  </si>
  <si>
    <t>8109003099</t>
  </si>
  <si>
    <t>20-09-2024</t>
  </si>
  <si>
    <t>veterans’ legal needs survey (Deliverable 1-2)</t>
  </si>
  <si>
    <t>22-10-2024</t>
  </si>
  <si>
    <t>1_UNDP-UKR_INV-IST-24/034</t>
  </si>
  <si>
    <t>veterans’ legal needs survey (Deliverable 3)</t>
  </si>
  <si>
    <t>8109003336</t>
  </si>
  <si>
    <t>24-10-2024</t>
  </si>
  <si>
    <t>Deliverable 3</t>
  </si>
  <si>
    <t>15-11-2024</t>
  </si>
  <si>
    <t>IC/10205524-2, del 2-3</t>
  </si>
  <si>
    <t>86625</t>
  </si>
  <si>
    <t>Deliverable 2-3 (75% of the total contract amount)</t>
  </si>
  <si>
    <t>8107027560</t>
  </si>
  <si>
    <t>19-11-2024</t>
  </si>
  <si>
    <t>IC/10205524-2, deliverables 2-3</t>
  </si>
  <si>
    <t>147</t>
  </si>
  <si>
    <t>7470</t>
  </si>
  <si>
    <t>for the report translation</t>
  </si>
  <si>
    <t>Makhanova Olha Leonidivna, FOP</t>
  </si>
  <si>
    <t>42B, SEVERYNA NALYVAIKA STR</t>
  </si>
  <si>
    <t>ZHYTOMYR</t>
  </si>
  <si>
    <t>8107028349</t>
  </si>
  <si>
    <t>03-12-2024</t>
  </si>
  <si>
    <t>74225 - Other Media Costs</t>
  </si>
  <si>
    <t>UNDP.UKR.30000.58203.74225.01001136.000182.0.0</t>
  </si>
  <si>
    <t>095</t>
  </si>
  <si>
    <t>19300</t>
  </si>
  <si>
    <t xml:space="preserve"> the report layout development</t>
  </si>
  <si>
    <t>Madinov Mykola Leonidovych</t>
  </si>
  <si>
    <t>ave. Lisnii, build. 17A, fl. 32</t>
  </si>
  <si>
    <t>8107028896</t>
  </si>
  <si>
    <t>10-12-2024</t>
  </si>
  <si>
    <t>099</t>
  </si>
  <si>
    <t>15700</t>
  </si>
  <si>
    <t xml:space="preserve"> report layout development (print) and presentation</t>
  </si>
  <si>
    <t>8107029083</t>
  </si>
  <si>
    <t>12-12-2024</t>
  </si>
  <si>
    <t>Event - Report presentation</t>
  </si>
  <si>
    <t>05-06-2024</t>
  </si>
  <si>
    <t>06-2024</t>
  </si>
  <si>
    <t>2024/05/013/AJ, tr. #1</t>
  </si>
  <si>
    <t>612960</t>
  </si>
  <si>
    <t>2024/05/013/AJ, tranche #1</t>
  </si>
  <si>
    <t>European integration center of Slobozhanshchyna, NGO</t>
  </si>
  <si>
    <t>Blagovishchenska str. 58A? room 3</t>
  </si>
  <si>
    <t>Trostyanets</t>
  </si>
  <si>
    <t>8107020253</t>
  </si>
  <si>
    <t>11-06-2024</t>
  </si>
  <si>
    <t>23-08-2024</t>
  </si>
  <si>
    <t>2024/05/013/AJ, tr.#2</t>
  </si>
  <si>
    <t>508748.5</t>
  </si>
  <si>
    <t>2024/05/013/AJ, tranche #2</t>
  </si>
  <si>
    <t>8107023644</t>
  </si>
  <si>
    <t>30-08-2024</t>
  </si>
  <si>
    <t>8125</t>
  </si>
  <si>
    <t>09-12-2024</t>
  </si>
  <si>
    <t>2024/05/013/AJ, tr. #3</t>
  </si>
  <si>
    <t>126684.5</t>
  </si>
  <si>
    <t>2024/05/013/AJ, tranche #3</t>
  </si>
  <si>
    <t>8107029235</t>
  </si>
  <si>
    <t>СФф-16845</t>
  </si>
  <si>
    <t>26-12-2024</t>
  </si>
  <si>
    <t>72410 - Information and Communications Technology (ICT) Equipment</t>
  </si>
  <si>
    <t>Supplier Invoice Commitment</t>
  </si>
  <si>
    <t>UNDP.UKR.30000.58203.72410.01001136.000182.0.0</t>
  </si>
  <si>
    <t>18145626</t>
  </si>
  <si>
    <t>LOT 5</t>
  </si>
  <si>
    <t>4</t>
  </si>
  <si>
    <t>1998640.12</t>
  </si>
  <si>
    <t>LLC IT-INTEGRATOR</t>
  </si>
  <si>
    <t>Kostiantynyvska str. 73</t>
  </si>
  <si>
    <t>1030000000</t>
  </si>
  <si>
    <t>01-09-2024</t>
  </si>
  <si>
    <t>71475 - Labour Cost - National Personnel Services Agreement</t>
  </si>
  <si>
    <t>Labor Distribution</t>
  </si>
  <si>
    <t>Straight Time</t>
  </si>
  <si>
    <t>UNDP.UKR.30000.58203.71475.01001136.000182.0.0</t>
  </si>
  <si>
    <t>71319454</t>
  </si>
  <si>
    <t>HONCHARUK Ivan</t>
  </si>
  <si>
    <t>Service Contract</t>
  </si>
  <si>
    <t>DP</t>
  </si>
  <si>
    <t>Personnel Services Agreement</t>
  </si>
  <si>
    <t>01-10-2024</t>
  </si>
  <si>
    <t>01-11-2024</t>
  </si>
  <si>
    <t>01-12-2024</t>
  </si>
  <si>
    <t>providing of IT and office equipment</t>
  </si>
  <si>
    <t>6</t>
  </si>
  <si>
    <t>GMS on Depreciation</t>
  </si>
  <si>
    <t>GMS on DEPRECIATION</t>
  </si>
  <si>
    <t>UNDP.UKR.30000.58203.75105.01001136.000182.0.0</t>
  </si>
  <si>
    <t>09-04-2024</t>
  </si>
  <si>
    <t>04-2024</t>
  </si>
  <si>
    <t>2024/04/009/СS, tr. #1</t>
  </si>
  <si>
    <t>576294.9</t>
  </si>
  <si>
    <t>2024/04/009/СS, tranche#1</t>
  </si>
  <si>
    <t>Sumy Youth Organization Litsei, NGO</t>
  </si>
  <si>
    <t>Romenska str.87, office 100 Sumy, Sumy Oblast, Ukraine, 40002</t>
  </si>
  <si>
    <t>Sumy</t>
  </si>
  <si>
    <t>8107017921</t>
  </si>
  <si>
    <t>19-04-2024</t>
  </si>
  <si>
    <t>29-10-2024</t>
  </si>
  <si>
    <t>2024/07/032/VET, tr. #2</t>
  </si>
  <si>
    <t>750818</t>
  </si>
  <si>
    <t>2024/07/032/VET, tranche #2</t>
  </si>
  <si>
    <t>153840.5</t>
  </si>
  <si>
    <t>SCHOOL FOR POLITICAL ANALYSIS POLIS NGO</t>
  </si>
  <si>
    <t>Seminarska str.2</t>
  </si>
  <si>
    <t>Ostroh</t>
  </si>
  <si>
    <t>8107026925</t>
  </si>
  <si>
    <t>05-11-2024</t>
  </si>
  <si>
    <t>2024/04/009/СS, tr. #2</t>
  </si>
  <si>
    <t>489326.5</t>
  </si>
  <si>
    <t>2024/04/009/СS, tranche #2</t>
  </si>
  <si>
    <t>8107027140</t>
  </si>
  <si>
    <t>08-11-2024</t>
  </si>
  <si>
    <t>Training for project management trainers</t>
  </si>
  <si>
    <t>01-03-2024</t>
  </si>
  <si>
    <t>71436156</t>
  </si>
  <si>
    <t>REZNICHENKO Olga</t>
  </si>
  <si>
    <t>National PSA</t>
  </si>
  <si>
    <t>01-04-2024</t>
  </si>
  <si>
    <t>01-05-2024</t>
  </si>
  <si>
    <t>01-06-2024</t>
  </si>
  <si>
    <t>01-07-2024</t>
  </si>
  <si>
    <t>000185188</t>
  </si>
  <si>
    <t>263732.81</t>
  </si>
  <si>
    <t>Strategic sessions on creating an ecosystem for veterans' reintegration for 2 partner communities in Sumy region (two two-day sessions in Sumy and in Lebedyn)</t>
  </si>
  <si>
    <t>8107024970</t>
  </si>
  <si>
    <t>26-09-2024</t>
  </si>
  <si>
    <t>72220 - Furniture</t>
  </si>
  <si>
    <t>UNDP.UKR.30000.58203.72220.01001136.000182.0.0</t>
  </si>
  <si>
    <t>#СФ-0000026</t>
  </si>
  <si>
    <t>160379</t>
  </si>
  <si>
    <t>furniture for the arrangement of the Sumy Regional Veterans Centre</t>
  </si>
  <si>
    <t>Zhuk Anastasiia Vadymivna, FOP</t>
  </si>
  <si>
    <t>Kharkivska str. 14, apt 24</t>
  </si>
  <si>
    <t>8107027151</t>
  </si>
  <si>
    <t>Office furniture in accordance with the terms of reference to support the creation and operation of the Sumy Regional Veteran Centre ‘Side by Side with a Hero’</t>
  </si>
  <si>
    <t>30-11-2024</t>
  </si>
  <si>
    <t>18-11-2024</t>
  </si>
  <si>
    <t>008</t>
  </si>
  <si>
    <t>266600</t>
  </si>
  <si>
    <t>Equipment and machinery in accordance with the terms of reference to support the creation and operation of the Sumy Regional Veteran Centre ‘Side by Side with a Hero’</t>
  </si>
  <si>
    <t>Pidkuiko Inna Valeriivna, FOP</t>
  </si>
  <si>
    <t>Metallurgiv str.32A, room 145</t>
  </si>
  <si>
    <t>8107027601</t>
  </si>
  <si>
    <t>Equipment and machinery for creation Sumy Regional Veteran Centre 'Side by Side with a Hero</t>
  </si>
  <si>
    <t>27-11-2024</t>
  </si>
  <si>
    <t>429</t>
  </si>
  <si>
    <t>591164.76</t>
  </si>
  <si>
    <t>One two-day training in Kyiv "Application of the "Build Back Better" approach in the reconstruction of regions and communities"</t>
  </si>
  <si>
    <t>83000</t>
  </si>
  <si>
    <t>KOMPANIIA TOLERAN, LLC</t>
  </si>
  <si>
    <t>6, Zankovetskoi str, of. 6</t>
  </si>
  <si>
    <t>8107028170</t>
  </si>
  <si>
    <t>29-11-2024</t>
  </si>
  <si>
    <t>000185579</t>
  </si>
  <si>
    <t>365824.08</t>
  </si>
  <si>
    <t>Networking for participants from 6 partner communities ‘Civic Activism Factory ’GO, Go!’</t>
  </si>
  <si>
    <t>8107028162</t>
  </si>
  <si>
    <t>16-12-2024</t>
  </si>
  <si>
    <t>000188230</t>
  </si>
  <si>
    <t>2716696.87</t>
  </si>
  <si>
    <t>Network event CSSCRWGs</t>
  </si>
  <si>
    <t>8107030007</t>
  </si>
  <si>
    <t>23-12-2024</t>
  </si>
  <si>
    <t>331999.92</t>
  </si>
  <si>
    <t>20-12-2024</t>
  </si>
  <si>
    <t>Telytsyna Svitlana Mykolaiivna, FOP</t>
  </si>
  <si>
    <t>3/18, Myru Avenue</t>
  </si>
  <si>
    <t>Kramatorsk</t>
  </si>
  <si>
    <t>Equipment for the NPU in Dnipropetrovs'k and Sumy regions, and the SES in Sumy region</t>
  </si>
  <si>
    <t>16-01-2025</t>
  </si>
  <si>
    <t>5-days training for specialists in supporting veterans</t>
  </si>
  <si>
    <t>Strategic sessions to develop a roadmap of services and facilities for veterans for Sumy region level (one two-day sessions)</t>
  </si>
  <si>
    <t>04-07-2024</t>
  </si>
  <si>
    <t>000182476</t>
  </si>
  <si>
    <t>814473.6</t>
  </si>
  <si>
    <t>Networking event of Veterans' Development Centers 30-31 May 2024</t>
  </si>
  <si>
    <t>8107021370</t>
  </si>
  <si>
    <t>08-07-2024</t>
  </si>
  <si>
    <t>146975.95</t>
  </si>
  <si>
    <t>31-07-2024</t>
  </si>
  <si>
    <t>11-07-2024</t>
  </si>
  <si>
    <t>000182770</t>
  </si>
  <si>
    <t>413043.03</t>
  </si>
  <si>
    <t>Strategic sessions on creating an ecosystem for veterans' reintegration for 2 partner communities in Sumy region (two two-day sessions)</t>
  </si>
  <si>
    <t>8107021609</t>
  </si>
  <si>
    <t>12-07-2024</t>
  </si>
  <si>
    <t>17-09-2024</t>
  </si>
  <si>
    <t>292</t>
  </si>
  <si>
    <t>248167.2</t>
  </si>
  <si>
    <t>Super Final FUNdraising challenge – Impactpreneurship 2.0, Kyiv, 05.09.2024</t>
  </si>
  <si>
    <t>74758.55</t>
  </si>
  <si>
    <t>8107024576</t>
  </si>
  <si>
    <t>02-10-2024</t>
  </si>
  <si>
    <t>2024/09/043/PSY, tr. #1</t>
  </si>
  <si>
    <t>1491095</t>
  </si>
  <si>
    <t>2024/09/043/PSY, tranche #1</t>
  </si>
  <si>
    <t>830000</t>
  </si>
  <si>
    <t>Mental Health of Ukraine, CO CF</t>
  </si>
  <si>
    <t>Kudryavska St., bld. 45 sq. 8</t>
  </si>
  <si>
    <t>Kiev</t>
  </si>
  <si>
    <t>8107025453</t>
  </si>
  <si>
    <t>26-11-2024</t>
  </si>
  <si>
    <t>000187209</t>
  </si>
  <si>
    <t>359019.41</t>
  </si>
  <si>
    <t>Training for social workers in Sumy region on psychological aspects of communication with veterans</t>
  </si>
  <si>
    <t>8107028108</t>
  </si>
  <si>
    <t>11-12-2024</t>
  </si>
  <si>
    <t>411</t>
  </si>
  <si>
    <t>688189.19</t>
  </si>
  <si>
    <t>Training for the multidisciplinary teams on the implementation of the social adaptation service for veterans and their family members</t>
  </si>
  <si>
    <t>8107029554</t>
  </si>
  <si>
    <t>18-12-2024</t>
  </si>
  <si>
    <t>261394.66</t>
  </si>
  <si>
    <t>000188262</t>
  </si>
  <si>
    <t>942380.14</t>
  </si>
  <si>
    <t>Training for trainers on the implementation of the social adaptation service for veterans and their family members</t>
  </si>
  <si>
    <t>8107029799</t>
  </si>
  <si>
    <t>611801.91</t>
  </si>
  <si>
    <t>28-01-2025</t>
  </si>
  <si>
    <t>Saienko Maryna Ivanivna, FOP</t>
  </si>
  <si>
    <t>Borysa Hmyri Street, 20</t>
  </si>
  <si>
    <t>25-11-2024</t>
  </si>
  <si>
    <t>IC/10291795, del. #1</t>
  </si>
  <si>
    <t>99600</t>
  </si>
  <si>
    <t>Deliverable 1</t>
  </si>
  <si>
    <t>8107028015</t>
  </si>
  <si>
    <t>IC/10291795, deliverable #1</t>
  </si>
  <si>
    <t>06-12-2024</t>
  </si>
  <si>
    <t>IC/10291795, del. #2</t>
  </si>
  <si>
    <t>132800</t>
  </si>
  <si>
    <t>Deliverable 2</t>
  </si>
  <si>
    <t>8107029108</t>
  </si>
  <si>
    <t>IC/10291795, deliverable #2</t>
  </si>
  <si>
    <t>TELYTSYN SERHII OLEKSANDROVYCH FOP</t>
  </si>
  <si>
    <t>10, MYRU AVE.</t>
  </si>
  <si>
    <t>KRAMATORSK</t>
  </si>
  <si>
    <t>computer equipment for the SES units in Sumy region - workplace arrangement for a veteran with a disability</t>
  </si>
  <si>
    <t>71307006</t>
  </si>
  <si>
    <t>CHMUT Zhanna</t>
  </si>
  <si>
    <t>02-12-2024</t>
  </si>
  <si>
    <t>000187464</t>
  </si>
  <si>
    <t>208608</t>
  </si>
  <si>
    <t>Training "TOOLS AND TECHNIQUES FOR PSYCHOLOGICAL SUPPORT OF VETERANS AND THEIR FAMILY MEMBERS"</t>
  </si>
  <si>
    <t>8107028469</t>
  </si>
  <si>
    <t>04-12-2024</t>
  </si>
  <si>
    <t>000188072</t>
  </si>
  <si>
    <t>180957.32</t>
  </si>
  <si>
    <t xml:space="preserve"> conducting the event on 19;23;30.11.2024</t>
  </si>
  <si>
    <t>8107029448</t>
  </si>
  <si>
    <t>000188384</t>
  </si>
  <si>
    <t>239468.4</t>
  </si>
  <si>
    <t>Veteran Support AssociateEvent: Training "PSYCHOLOGICAL ASSISTANCE USING MODERN TOOLS FOR VULNERABLE</t>
  </si>
  <si>
    <t>8107030244</t>
  </si>
  <si>
    <t>27-12-2024</t>
  </si>
  <si>
    <t>Veteran Support Associate
Event: Training "PSYCHOLOGICAL ASSISTANCE USING MODERN TOOLS FOR VULNERABLE</t>
  </si>
  <si>
    <t>08-01-2025</t>
  </si>
  <si>
    <t>01-2025</t>
  </si>
  <si>
    <t>TCH-015</t>
  </si>
  <si>
    <t>delivery of furniture to equip six workplaces in SESU units and two workplaces in NPU units in Sumy Oblast</t>
  </si>
  <si>
    <t>Furniture for the SES and NPU units in Sumy region</t>
  </si>
  <si>
    <t>CLOSED FOR RECEIVING</t>
  </si>
  <si>
    <t>407730</t>
  </si>
  <si>
    <t>ISAR_2.2.1. RPA with CSO “Ednannia”- Initiative Center to Support Social Action_Activity 2.2.1</t>
  </si>
  <si>
    <t>012666-UKR_ISAR EDNANNIA_RPP</t>
  </si>
  <si>
    <t>72635 - Grant by International Professional (IP) toSubGrantee</t>
  </si>
  <si>
    <t>UNDP.UKR.30000.58203.72635.01001136.000182.0.0</t>
  </si>
  <si>
    <t>25-10-2024</t>
  </si>
  <si>
    <t>08-09'24-DIM Liq-IA#12666</t>
  </si>
  <si>
    <t>11602384.54</t>
  </si>
  <si>
    <t>RPA # 2024/01/003/ADM, FACE FORM# 5, liquidation of prepayment</t>
  </si>
  <si>
    <t>17</t>
  </si>
  <si>
    <t>311250</t>
  </si>
  <si>
    <t>The Initiative Center to Support Social Action "Ednannia", NGO</t>
  </si>
  <si>
    <t>Esplanadna str. 17</t>
  </si>
  <si>
    <t>11-11-2024</t>
  </si>
  <si>
    <t>10-11'24-DIM Liq-IA12666</t>
  </si>
  <si>
    <t>10204153.68</t>
  </si>
  <si>
    <t>RPA # 2024/01/003/ADM, FACE FORM #6 liquidation of advance</t>
  </si>
  <si>
    <t>18</t>
  </si>
  <si>
    <t>456500</t>
  </si>
  <si>
    <t>30-12-2024</t>
  </si>
  <si>
    <t>11-12'24-DIM Liq-IA12666</t>
  </si>
  <si>
    <t>7188581.98</t>
  </si>
  <si>
    <t>RPA # 2024/01/003/ADM, FACE FORM #7 liquidation of advance</t>
  </si>
  <si>
    <t>201973.31</t>
  </si>
  <si>
    <t>RPA with CSO “Ednannia”- Initiative Center to Support Social Action_Activity 2.2.3</t>
  </si>
  <si>
    <t>11-12'24-DIM Adv-IA12666</t>
  </si>
  <si>
    <t>16005 - Operating Funds Accounts - Governments - National Execution (NEX)</t>
  </si>
  <si>
    <t>UNDP.UKR.30000.58203.16005.01001136.000182.0.0</t>
  </si>
  <si>
    <t>20-11-2024</t>
  </si>
  <si>
    <t>11203132.5</t>
  </si>
  <si>
    <t>RPA # 2024/01/003/ADM, FACE FORM #6  new advance</t>
  </si>
  <si>
    <t>15</t>
  </si>
  <si>
    <t>8107028633</t>
  </si>
  <si>
    <t>29-06-2024</t>
  </si>
  <si>
    <t>09-08-2024</t>
  </si>
  <si>
    <t>04-06'24-DIM Liq-IA#12666</t>
  </si>
  <si>
    <t>28532822.9</t>
  </si>
  <si>
    <t>RPA # 2024/01/003/ADM, FACE FORM# 3</t>
  </si>
  <si>
    <t>415837.8</t>
  </si>
  <si>
    <t>05-08-2024</t>
  </si>
  <si>
    <t>01.07-05.08'24-DIM Liq-IA#12666</t>
  </si>
  <si>
    <t>7658816.93</t>
  </si>
  <si>
    <t>RPA # 2024/01/003/ADM, FACE FORM# 4</t>
  </si>
  <si>
    <t>227886</t>
  </si>
  <si>
    <t>8107024087</t>
  </si>
  <si>
    <t>10-09-2024</t>
  </si>
  <si>
    <t>423535.53</t>
  </si>
  <si>
    <t>453781.75</t>
  </si>
  <si>
    <t>19</t>
  </si>
  <si>
    <t>123541.35</t>
  </si>
  <si>
    <t>Vzpl_2.2.2</t>
  </si>
  <si>
    <t>Vzpl_2.2.2_RPA with CSO "Vzaemofia Plus"_2.2.2</t>
  </si>
  <si>
    <t>012676-UKR_VZAIEMODIIA-PLIUS_RPP</t>
  </si>
  <si>
    <t>10-12'24-DIM Adv-IA#12676</t>
  </si>
  <si>
    <t>31-10-2024</t>
  </si>
  <si>
    <t>21739967.56</t>
  </si>
  <si>
    <t>RPA # 2024_09_041_ADM, FACE FORM# 1, prepayment tranche #1</t>
  </si>
  <si>
    <t>12</t>
  </si>
  <si>
    <t>1286500</t>
  </si>
  <si>
    <t>VZAIEMODIIA-PLIUS, PO</t>
  </si>
  <si>
    <t>40/53 KHABAROVSKA STR</t>
  </si>
  <si>
    <t>8107026912</t>
  </si>
  <si>
    <t>71810 - Long Term Contractual Service Cost - Individual Implementing Partners</t>
  </si>
  <si>
    <t>UNDP.UKR.30000.58203.71810.01001136.000182.0.0</t>
  </si>
  <si>
    <t>10-12'24-DIM Liq-IA12676</t>
  </si>
  <si>
    <t>12242242.39</t>
  </si>
  <si>
    <t>RPA # 2024_09_041_ADM, FACE FORM# 2, liquidation of advance</t>
  </si>
  <si>
    <t>20</t>
  </si>
  <si>
    <t>20750</t>
  </si>
  <si>
    <t>21</t>
  </si>
  <si>
    <t>103750</t>
  </si>
  <si>
    <t>72210 - Machinery and Equipment</t>
  </si>
  <si>
    <t>UNDP.UKR.30000.58203.72210.01001136.000182.0.0</t>
  </si>
  <si>
    <t>22</t>
  </si>
  <si>
    <t>193545</t>
  </si>
  <si>
    <t>72399 - Other Materials and Goods</t>
  </si>
  <si>
    <t>UNDP.UKR.30000.58203.72399.01001136.000182.0.0</t>
  </si>
  <si>
    <t>23</t>
  </si>
  <si>
    <t>205195</t>
  </si>
  <si>
    <t>72215 - Transporation Equipment</t>
  </si>
  <si>
    <t>UNDP.UKR.30000.58203.72215.01001136.000182.0.0</t>
  </si>
  <si>
    <t>24</t>
  </si>
  <si>
    <t>211934</t>
  </si>
  <si>
    <t>000186822</t>
  </si>
  <si>
    <t>298602.78</t>
  </si>
  <si>
    <t>"ENABLE" in-country youth exchange for youth councils</t>
  </si>
  <si>
    <t>83000.02</t>
  </si>
  <si>
    <t>8107027484</t>
  </si>
  <si>
    <t>000187838</t>
  </si>
  <si>
    <t>673029.53</t>
  </si>
  <si>
    <t>Youth-led follow-up project initiatives after “InEvolve” youth leadership summer camp</t>
  </si>
  <si>
    <t>299529.68</t>
  </si>
  <si>
    <t>8107028873</t>
  </si>
  <si>
    <t>481</t>
  </si>
  <si>
    <t>912781.74</t>
  </si>
  <si>
    <t>Youth ideathon #SOLVE_IT for the Recovery &amp; Development Offices</t>
  </si>
  <si>
    <t>109974.99</t>
  </si>
  <si>
    <t>8107029560</t>
  </si>
  <si>
    <t>03-2024</t>
  </si>
  <si>
    <t>031</t>
  </si>
  <si>
    <t>427992.64</t>
  </si>
  <si>
    <t>The program of recovery practices for volunteers from the Kharkiv and Sumy oblasts during the war</t>
  </si>
  <si>
    <t>AHEAD INTERNATIONAL, LLC</t>
  </si>
  <si>
    <t>9B Hrushevskoho Street</t>
  </si>
  <si>
    <t>8107015917</t>
  </si>
  <si>
    <t>05-03-2024</t>
  </si>
  <si>
    <t xml:space="preserve"> conduction of the event</t>
  </si>
  <si>
    <t>31-03-2024</t>
  </si>
  <si>
    <t>05-09-2024</t>
  </si>
  <si>
    <t>300</t>
  </si>
  <si>
    <t>675022.47</t>
  </si>
  <si>
    <t>Event - “CREATE” youth-led project initiatives incubator for young volunteers</t>
  </si>
  <si>
    <t>8107024347</t>
  </si>
  <si>
    <t>283499.96</t>
  </si>
  <si>
    <t>04-11-2024</t>
  </si>
  <si>
    <t>000186025</t>
  </si>
  <si>
    <t>304720.25</t>
  </si>
  <si>
    <t>Event - Young Recovery Ambassadors (1-day offline sessions) 2024</t>
  </si>
  <si>
    <t>8107026902</t>
  </si>
  <si>
    <t>81200.02</t>
  </si>
  <si>
    <t>76774.99</t>
  </si>
  <si>
    <t>28-03-2024</t>
  </si>
  <si>
    <t>003</t>
  </si>
  <si>
    <t>281453</t>
  </si>
  <si>
    <t>Procurement of office equipment to implement mini-initiatives developed by Community security Working Groups of Poltava and Kharkiv oblast</t>
  </si>
  <si>
    <t>Pidreza Ihor Pavlovych</t>
  </si>
  <si>
    <t>вул. Ахматової Анни, буд. 13Д, кв. 3</t>
  </si>
  <si>
    <t>8107017003</t>
  </si>
  <si>
    <t>29-03-2024</t>
  </si>
  <si>
    <t>office equipment</t>
  </si>
  <si>
    <t>479</t>
  </si>
  <si>
    <t>478134.2</t>
  </si>
  <si>
    <t>Youth-led follow-up project initiatives after “CREATE” incubator</t>
  </si>
  <si>
    <t>256855.59</t>
  </si>
  <si>
    <t>8107029460</t>
  </si>
  <si>
    <t>97524.99</t>
  </si>
  <si>
    <t>09-05-2024</t>
  </si>
  <si>
    <t>05-2024</t>
  </si>
  <si>
    <t>000180863</t>
  </si>
  <si>
    <t>609065.76</t>
  </si>
  <si>
    <t>Trainings on Project management in 5 communities of Sumy oblast</t>
  </si>
  <si>
    <t>8107018748</t>
  </si>
  <si>
    <t>10-05-2024</t>
  </si>
  <si>
    <t>30-07-2024</t>
  </si>
  <si>
    <t>74110 - Audit Fees</t>
  </si>
  <si>
    <t>UNDP.UKR.30000.58203.74110.01001136.000182.0.0</t>
  </si>
  <si>
    <t>#7/22</t>
  </si>
  <si>
    <t>24480</t>
  </si>
  <si>
    <t xml:space="preserve"> Micro Assessment service</t>
  </si>
  <si>
    <t>3672</t>
  </si>
  <si>
    <t>Audit Firm MK Audit, LLC</t>
  </si>
  <si>
    <t>Radunska 36 office 3</t>
  </si>
  <si>
    <t>8107023144</t>
  </si>
  <si>
    <t>19-08-2024</t>
  </si>
  <si>
    <t>000187467</t>
  </si>
  <si>
    <t>211670.49</t>
  </si>
  <si>
    <t>Training for project management trainers - Sumy</t>
  </si>
  <si>
    <t>8107029159</t>
  </si>
  <si>
    <t>15-09-2024</t>
  </si>
  <si>
    <t>74120 - Capacity Assessment</t>
  </si>
  <si>
    <t>UNDP.UKR.30000.58203.74120.01001136.000182.0.0</t>
  </si>
  <si>
    <t>BDO LLP</t>
  </si>
  <si>
    <t>55 BAKER STREET</t>
  </si>
  <si>
    <t>LONDON</t>
  </si>
  <si>
    <t>HACT Financial Audit 2024 of ISAR Ednannia</t>
  </si>
  <si>
    <t>71324435</t>
  </si>
  <si>
    <t>SYLA Tetiana</t>
  </si>
  <si>
    <t>03-07-2024</t>
  </si>
  <si>
    <t>26-06-2024</t>
  </si>
  <si>
    <t>046</t>
  </si>
  <si>
    <t>40610</t>
  </si>
  <si>
    <t>production of Promotional materials/souvenirs for the participants of the School of Social Entrepreneurship 2024</t>
  </si>
  <si>
    <t>8107021300</t>
  </si>
  <si>
    <t>05-07-2024</t>
  </si>
  <si>
    <t>22-07-2024</t>
  </si>
  <si>
    <t>000183063</t>
  </si>
  <si>
    <t>362381.11</t>
  </si>
  <si>
    <t>School of social entrepreneurship for participants from 6 partner communities of Sumy region</t>
  </si>
  <si>
    <t>8107022046</t>
  </si>
  <si>
    <t>23-07-2024</t>
  </si>
  <si>
    <t>2024/04/008/SE, tr.#2</t>
  </si>
  <si>
    <t>664000</t>
  </si>
  <si>
    <t>2024/04/008/SE, tranche #2</t>
  </si>
  <si>
    <t>207500</t>
  </si>
  <si>
    <t>International Agency of Change, NGO</t>
  </si>
  <si>
    <t>4/1 Mechnykova Str., office 19A</t>
  </si>
  <si>
    <t>8107023684</t>
  </si>
  <si>
    <t>03-09-2024</t>
  </si>
  <si>
    <t>W369309</t>
  </si>
  <si>
    <t>129050</t>
  </si>
  <si>
    <t>purchase of equipment for physical activity and sports in the post-rehabilitation period for veterans and their families in Sumy region</t>
  </si>
  <si>
    <t>Sportmarket Postachannia, LLC</t>
  </si>
  <si>
    <t>Glibochitska street, 13, frame 1, office 3</t>
  </si>
  <si>
    <t>8107025778</t>
  </si>
  <si>
    <t>14-10-2024</t>
  </si>
  <si>
    <t>equipment for physical activity and sports</t>
  </si>
  <si>
    <t>10-01-2025</t>
  </si>
  <si>
    <t>72311 - Consumables - Fuel, Petroleum and Other Oils</t>
  </si>
  <si>
    <t>UNDP.UKR.30000.58203.72311.01001136.000182.0.0</t>
  </si>
  <si>
    <t>Сompany OKKO-BUSINESS, LLC</t>
  </si>
  <si>
    <t>вул.Героїв Маківки, буд.10</t>
  </si>
  <si>
    <t>м.Сколе</t>
  </si>
  <si>
    <t>OKKO fuel account replenishment January 2025</t>
  </si>
  <si>
    <t>9,10,11</t>
  </si>
  <si>
    <t>73410 - Maintenance Cost - Transportation Equipment</t>
  </si>
  <si>
    <t>UNDP.UKR.30000.58203.73410.01001136.000182.0.0</t>
  </si>
  <si>
    <t>19008</t>
  </si>
  <si>
    <t>regular maintenance DP201002SS; accumulator battery replacement DP201108SS, and vehicle windscreen washer;</t>
  </si>
  <si>
    <t>BABANSKYI OLEKSANDR SEHIIOVYCH FOP</t>
  </si>
  <si>
    <t>AP 62 BUILD 7 HRUSHEVSKOGO STREET</t>
  </si>
  <si>
    <t>POLTAVA</t>
  </si>
  <si>
    <t>TC00375993s_0</t>
  </si>
  <si>
    <t>20-01-2025</t>
  </si>
  <si>
    <t>71635 - Travel Cost - Other</t>
  </si>
  <si>
    <t>UNDP.UKR.30000.58203.71635.01001136.000182.0.0</t>
  </si>
  <si>
    <t>21-01-2025</t>
  </si>
  <si>
    <t>720.97</t>
  </si>
  <si>
    <t>Balance Due to Traveler</t>
  </si>
  <si>
    <t>HCM-71315276</t>
  </si>
  <si>
    <t>Yurii Ivanovych PERFILIEV[[71315276]]</t>
  </si>
  <si>
    <t>25 Altaiska St.</t>
  </si>
  <si>
    <t>Alesco Translations, LLC</t>
  </si>
  <si>
    <t>29-02-2024</t>
  </si>
  <si>
    <t>02-2024</t>
  </si>
  <si>
    <t>045</t>
  </si>
  <si>
    <t>14400</t>
  </si>
  <si>
    <t>urgent design of the document “Annual Project Report. Support to the Stabilization and Recovery of War Affected Communities”</t>
  </si>
  <si>
    <t>Yana Vyniarska</t>
  </si>
  <si>
    <t>14, Feodosiiskyi Ln</t>
  </si>
  <si>
    <t>8107016116</t>
  </si>
  <si>
    <t>11-03-2024</t>
  </si>
  <si>
    <t>1 18</t>
  </si>
  <si>
    <t>8600</t>
  </si>
  <si>
    <t>printing two full-colour roll-ups</t>
  </si>
  <si>
    <t>COMPANIYA VAITE, LLC</t>
  </si>
  <si>
    <t>SAPERNE POLE ST., OFF. 27</t>
  </si>
  <si>
    <t>8107017944</t>
  </si>
  <si>
    <t>22-04-2024</t>
  </si>
  <si>
    <t>03-06-2024</t>
  </si>
  <si>
    <t>74325 - Contributions to Country Office Common Security</t>
  </si>
  <si>
    <t>UNDP.UKR.30000.58203.74325.01001136.000182.0.0</t>
  </si>
  <si>
    <t>IPSB/Q1-Q2/2024/1001136</t>
  </si>
  <si>
    <t>13015</t>
  </si>
  <si>
    <t>UNDP Project Adjustment</t>
  </si>
  <si>
    <t>UNDP Journal Voucher</t>
  </si>
  <si>
    <t>New York</t>
  </si>
  <si>
    <t>202318044</t>
  </si>
  <si>
    <t>04-06-2024</t>
  </si>
  <si>
    <t>71325960</t>
  </si>
  <si>
    <t>SKOTARENKO Dmytro</t>
  </si>
  <si>
    <t>13-06-2024</t>
  </si>
  <si>
    <t>TR00308001_1</t>
  </si>
  <si>
    <t>17200</t>
  </si>
  <si>
    <t>Terminal Expense</t>
  </si>
  <si>
    <t>2520</t>
  </si>
  <si>
    <t>HCM-71318443</t>
  </si>
  <si>
    <t>Olha Ivanivna BONDARENKO[[71318443]]</t>
  </si>
  <si>
    <t>17, Yuvileyna Str., Ap. 21</t>
  </si>
  <si>
    <t>8107020529</t>
  </si>
  <si>
    <t>18-06-2024</t>
  </si>
  <si>
    <t>71620 - Daily Subsistence Allowance - Local</t>
  </si>
  <si>
    <t>UNDP.UKR.30000.58203.71620.01001136.000182.0.0</t>
  </si>
  <si>
    <t>DSA (Standards)</t>
  </si>
  <si>
    <t>1780</t>
  </si>
  <si>
    <t>30-06-2024</t>
  </si>
  <si>
    <t>12-06-2024</t>
  </si>
  <si>
    <t>74205 - Audio Visual Productions</t>
  </si>
  <si>
    <t>UNDP.UKR.30000.58203.74205.01001136.000182.0.0</t>
  </si>
  <si>
    <t>038</t>
  </si>
  <si>
    <t>5200</t>
  </si>
  <si>
    <t>providing presentation design services for RPP Board in Kyiv</t>
  </si>
  <si>
    <t>1300</t>
  </si>
  <si>
    <t>8107020893</t>
  </si>
  <si>
    <t>27-06-2024</t>
  </si>
  <si>
    <t>UNDP.UKR.30000.58204.74225.01001136.000182.0.0</t>
  </si>
  <si>
    <t>160</t>
  </si>
  <si>
    <t>6000</t>
  </si>
  <si>
    <t>photo services for RPP Board in Kyiv</t>
  </si>
  <si>
    <t>1500</t>
  </si>
  <si>
    <t>Minenko Serhii Serhiiovych, FOP</t>
  </si>
  <si>
    <t>Sobornosti avenue 17, room1155</t>
  </si>
  <si>
    <t>8107020855</t>
  </si>
  <si>
    <t>25-06-2024</t>
  </si>
  <si>
    <t>UKR/2023/436/1 - 6905188379</t>
  </si>
  <si>
    <t>370000</t>
  </si>
  <si>
    <t>OKKO fuel account replenishment in June 2024</t>
  </si>
  <si>
    <t>8107020828</t>
  </si>
  <si>
    <t>fuel account replenishment to ensure operation of the UNDP RPP vehicles in the Dnipro/Poltava/Odesa offices</t>
  </si>
  <si>
    <t>088</t>
  </si>
  <si>
    <t>99944</t>
  </si>
  <si>
    <t>Procurement of sixteen (16) summer tires for the soft and armored vehicles for daily usage in missions/duty trips in the summer period in the Poltava/Dnipro/Odesa offices.</t>
  </si>
  <si>
    <t>8107021171</t>
  </si>
  <si>
    <t>summer tires for armored and soft vehicles for daily usage in missions/duty trips in summer period by UNDP Programme fleet in Dnipro/Poltava/Odesa offices</t>
  </si>
  <si>
    <t>TR00316662</t>
  </si>
  <si>
    <t>4580</t>
  </si>
  <si>
    <t>HCM-71325972</t>
  </si>
  <si>
    <t>Anton Olehovych METLENKO[[71325972]]</t>
  </si>
  <si>
    <t>Zaliznyaka str., 48 bld.</t>
  </si>
  <si>
    <t>8107021187</t>
  </si>
  <si>
    <t>19-06-2024</t>
  </si>
  <si>
    <t>UNDP.UKR.30000.58204.72145.01001136.000182.0.0</t>
  </si>
  <si>
    <t>000182385</t>
  </si>
  <si>
    <t>126558</t>
  </si>
  <si>
    <t>payment for UN RPP Board, 13 June 2024 in Kyiv</t>
  </si>
  <si>
    <t>31639.5</t>
  </si>
  <si>
    <t>8107021230</t>
  </si>
  <si>
    <t>67405 - Labour Cost - IP Staff</t>
  </si>
  <si>
    <t>UNDP.UKR.30000.58203.67405.01001136.000182.0.0</t>
  </si>
  <si>
    <t>946107</t>
  </si>
  <si>
    <t>DISPENZA Federica</t>
  </si>
  <si>
    <t>Temporary Appointment</t>
  </si>
  <si>
    <t>Staff</t>
  </si>
  <si>
    <t>104122121</t>
  </si>
  <si>
    <t>17033</t>
  </si>
  <si>
    <t>car washing service of UNDP vehicles in Poltava; fan replacement in DP201124; polish purchase for UNDP vehicles</t>
  </si>
  <si>
    <t>8107021554</t>
  </si>
  <si>
    <t>63340 - Rest and Recuperation Allowance - IP Staff</t>
  </si>
  <si>
    <t>UNDP.UKR.30000.58203.63340.01001136.000182.0.0</t>
  </si>
  <si>
    <t>R&amp;R/21-27.06/2024</t>
  </si>
  <si>
    <t>1110</t>
  </si>
  <si>
    <t>5</t>
  </si>
  <si>
    <t>111</t>
  </si>
  <si>
    <t>HCM-946107</t>
  </si>
  <si>
    <t>Federica DISPENZA[[946107]]</t>
  </si>
  <si>
    <t>c o United Nations Development Programme Poltava</t>
  </si>
  <si>
    <t>Poltava</t>
  </si>
  <si>
    <t>8109002690</t>
  </si>
  <si>
    <t>09-07-2024</t>
  </si>
  <si>
    <t>TR00320930</t>
  </si>
  <si>
    <t>4590</t>
  </si>
  <si>
    <t>HCM-71328798</t>
  </si>
  <si>
    <t>Volodymyr Mykolaiovych SOKIL[[71328798]]</t>
  </si>
  <si>
    <t>Kotljarevskogo 6 ap.56</t>
  </si>
  <si>
    <t>8107021623</t>
  </si>
  <si>
    <t>15-07-2024</t>
  </si>
  <si>
    <t>TC00277517s_0</t>
  </si>
  <si>
    <t>10</t>
  </si>
  <si>
    <t>8107021626</t>
  </si>
  <si>
    <t>TC00269824s_1</t>
  </si>
  <si>
    <t>1659.8</t>
  </si>
  <si>
    <t>414.95</t>
  </si>
  <si>
    <t>8107021635</t>
  </si>
  <si>
    <t>125</t>
  </si>
  <si>
    <t>18387</t>
  </si>
  <si>
    <t>vehicle technical accessories for the UNDP vehicles in Poltava;</t>
  </si>
  <si>
    <t>8107021852</t>
  </si>
  <si>
    <t>18-07-2024</t>
  </si>
  <si>
    <t>71615 - Daily Subsistence Allowance - International</t>
  </si>
  <si>
    <t>UNDP.UKR.30000.58203.71615.01001136.000182.0.0</t>
  </si>
  <si>
    <t>TR00317803</t>
  </si>
  <si>
    <t>1832</t>
  </si>
  <si>
    <t>8107021964</t>
  </si>
  <si>
    <t>19-07-2024</t>
  </si>
  <si>
    <t>TC00282518s_0</t>
  </si>
  <si>
    <t>8107022126</t>
  </si>
  <si>
    <t>25-07-2024</t>
  </si>
  <si>
    <t>TC-2171;75;2629;52</t>
  </si>
  <si>
    <t>443721.94</t>
  </si>
  <si>
    <t>Planned expanded regular maintenance with spare parts changing, repair, and other services for the UNDP armored vehicles Toyota Land Cruiser 200   DP201097, DP201079, DP201052, and the soft vehicle Volkswagen T6, minibus DP201098</t>
  </si>
  <si>
    <t>TALISMAN-SERVIS, LLC</t>
  </si>
  <si>
    <t>3A, DNIPROVSKA ST.</t>
  </si>
  <si>
    <t>8107022333</t>
  </si>
  <si>
    <t>regular maintenance with additional spare parts changing, repair, and other services of the armored vehicles Toyota Land Cruiser 200 DP201097, DP201052, DP201079, and soft vehicle Volkswagen T6, minibus DP201098 in the Poltava, Dnipro offic</t>
  </si>
  <si>
    <t>TR00327485</t>
  </si>
  <si>
    <t>4610</t>
  </si>
  <si>
    <t>HCM-71306999</t>
  </si>
  <si>
    <t>Sergiy OLEKSANDROVYCH YASTREBOV[[71306999]]</t>
  </si>
  <si>
    <t>7-B Oleksandra Garceva Str., apt. 35</t>
  </si>
  <si>
    <t>8107022286</t>
  </si>
  <si>
    <t>29-07-2024</t>
  </si>
  <si>
    <t>24-07-2024</t>
  </si>
  <si>
    <t>6905528623</t>
  </si>
  <si>
    <t>fuel</t>
  </si>
  <si>
    <t>8107022347</t>
  </si>
  <si>
    <t>OKKO fuel account replenishment August 2024 to ensure continuous operation of UNDP fleet in Dnipro/Poltava/Odesa offices</t>
  </si>
  <si>
    <t>72140 - Service Cost - Information Technology</t>
  </si>
  <si>
    <t>UNDP.UKR.30000.58203.72140.01001136.000182.0.0</t>
  </si>
  <si>
    <t>32766</t>
  </si>
  <si>
    <t>765</t>
  </si>
  <si>
    <t>domain extension for the Information Management System (IMS)</t>
  </si>
  <si>
    <t>191.25</t>
  </si>
  <si>
    <t>Internet Invest, LLC</t>
  </si>
  <si>
    <t>Novopecherskyi Lane, 3, building 2, office 9</t>
  </si>
  <si>
    <t>8107022455</t>
  </si>
  <si>
    <t>#009</t>
  </si>
  <si>
    <t>109825</t>
  </si>
  <si>
    <t>Procurement of rechargeable lanterns for Project and Field Operations teams in Dnipro/Poltava/Odesa/Kyiv offices.</t>
  </si>
  <si>
    <t>Huz Tetiana Dzhonivna, FOP</t>
  </si>
  <si>
    <t>Danchenka Serhiya str.,34, app.35</t>
  </si>
  <si>
    <t>8107022567</t>
  </si>
  <si>
    <t>rechargeable lanterns for the personnel in preparing for extreme situations in the winter season</t>
  </si>
  <si>
    <t>TC00286681s_0</t>
  </si>
  <si>
    <t>8107022515</t>
  </si>
  <si>
    <t>TR00329989</t>
  </si>
  <si>
    <t>9220</t>
  </si>
  <si>
    <t>8107022511</t>
  </si>
  <si>
    <t>02-08-2024</t>
  </si>
  <si>
    <t>TR00330552</t>
  </si>
  <si>
    <t>17634.4</t>
  </si>
  <si>
    <t>8817.2</t>
  </si>
  <si>
    <t>HCM-71414269</t>
  </si>
  <si>
    <t>Dmytro TOMENKO[[71414269]]</t>
  </si>
  <si>
    <t>73, Sobornosti street, ap.42</t>
  </si>
  <si>
    <t>8107022683</t>
  </si>
  <si>
    <t>07-08-2024</t>
  </si>
  <si>
    <t>СФ - 1907001</t>
  </si>
  <si>
    <t>1550</t>
  </si>
  <si>
    <t>GPS tracker repair and maintenance</t>
  </si>
  <si>
    <t>SKAIRIVER TOV</t>
  </si>
  <si>
    <t>14B, A. AKHMATOVOI ST., APT. 128</t>
  </si>
  <si>
    <t>8107022627</t>
  </si>
  <si>
    <t>TR00330554</t>
  </si>
  <si>
    <t>18760</t>
  </si>
  <si>
    <t>9380</t>
  </si>
  <si>
    <t>8107022669</t>
  </si>
  <si>
    <t>9594668</t>
  </si>
  <si>
    <t>300.51</t>
  </si>
  <si>
    <t xml:space="preserve">Inmarsat Internet satellite services </t>
  </si>
  <si>
    <t>225.38</t>
  </si>
  <si>
    <t>AST Systems LTD</t>
  </si>
  <si>
    <t>Satellite House, Bessemer Way, Harfrey’s Industrial Estate, Gt Yarmouth</t>
  </si>
  <si>
    <t>Norfolk</t>
  </si>
  <si>
    <t>8109002840</t>
  </si>
  <si>
    <t>62335 - Hazard Duty Station Allowance - IP Staff</t>
  </si>
  <si>
    <t>UNDP.UKR.30000.58203.62335.01001136.000182.0.0</t>
  </si>
  <si>
    <t>Danger pay/July 24</t>
  </si>
  <si>
    <t>1698</t>
  </si>
  <si>
    <t>169.8</t>
  </si>
  <si>
    <t>8109002846</t>
  </si>
  <si>
    <t>12-08-2024</t>
  </si>
  <si>
    <t>74210 - Printing and Publications</t>
  </si>
  <si>
    <t>UNDP.UKR.30000.58203.74210.01001136.000182.0.0</t>
  </si>
  <si>
    <t>MC-0763</t>
  </si>
  <si>
    <t>65051.24</t>
  </si>
  <si>
    <t xml:space="preserve">provision safe printing services </t>
  </si>
  <si>
    <t>7227.91</t>
  </si>
  <si>
    <t>MEGAPRYNT SERVIS, TOV</t>
  </si>
  <si>
    <t>BUD. 41 VUL.NYZHNII VAL</t>
  </si>
  <si>
    <t>8107022855</t>
  </si>
  <si>
    <t>71421319</t>
  </si>
  <si>
    <t>VERITOVA Anastasiia</t>
  </si>
  <si>
    <t>Specialist</t>
  </si>
  <si>
    <t>06-02-2024</t>
  </si>
  <si>
    <t>TR00256553_1</t>
  </si>
  <si>
    <t>4290</t>
  </si>
  <si>
    <t>HCM-71411561</t>
  </si>
  <si>
    <t>Tetiana SIHAIEVA[[71411561]]</t>
  </si>
  <si>
    <t>Holovna, 285g\32, Chernivtsi</t>
  </si>
  <si>
    <t>Chernivtsi</t>
  </si>
  <si>
    <t>8107014889</t>
  </si>
  <si>
    <t>07-02-2024</t>
  </si>
  <si>
    <t>TR00294023</t>
  </si>
  <si>
    <t>35543.2</t>
  </si>
  <si>
    <t>25589.2</t>
  </si>
  <si>
    <t>HCM-71436156</t>
  </si>
  <si>
    <t>Olga REZNICHENKO[[71436156]]</t>
  </si>
  <si>
    <t>Prokofieva Street, 26, apt 76</t>
  </si>
  <si>
    <t>8107018998</t>
  </si>
  <si>
    <t>16-05-2024</t>
  </si>
  <si>
    <t>9954</t>
  </si>
  <si>
    <t>TR00332309</t>
  </si>
  <si>
    <t>35584</t>
  </si>
  <si>
    <t>10458</t>
  </si>
  <si>
    <t>HCM-71421319</t>
  </si>
  <si>
    <t>Anastasiia VERITOVA[[71421319]]</t>
  </si>
  <si>
    <t>Sobornosti str 44, flat 67</t>
  </si>
  <si>
    <t>8107022891</t>
  </si>
  <si>
    <t>13-08-2024</t>
  </si>
  <si>
    <t>21-05-2024</t>
  </si>
  <si>
    <t>TC00257262s_0</t>
  </si>
  <si>
    <t>1164.63</t>
  </si>
  <si>
    <t>8107019588</t>
  </si>
  <si>
    <t>28-05-2024</t>
  </si>
  <si>
    <t>25126</t>
  </si>
  <si>
    <t>IPSB/Q3/2024/01001136</t>
  </si>
  <si>
    <t>6507.55</t>
  </si>
  <si>
    <t>202320956</t>
  </si>
  <si>
    <t>08-08-2024</t>
  </si>
  <si>
    <t>TC00289889s_0</t>
  </si>
  <si>
    <t>8107022993</t>
  </si>
  <si>
    <t>15-08-2024</t>
  </si>
  <si>
    <t>TC00289868s_0</t>
  </si>
  <si>
    <t>80</t>
  </si>
  <si>
    <t>72430 - Postage and Pouch System</t>
  </si>
  <si>
    <t>UNDP.UKR.30000.58203.72430.01001136.000182.0.0</t>
  </si>
  <si>
    <t>n/a dd 13.08.2024</t>
  </si>
  <si>
    <t>850</t>
  </si>
  <si>
    <t>reimbursement for delivery service</t>
  </si>
  <si>
    <t>HCM-71437735</t>
  </si>
  <si>
    <t>Olha MORHUN[[71437735]]</t>
  </si>
  <si>
    <t>14, Henerala Zakharchemnka Str., apt.47</t>
  </si>
  <si>
    <t>Dnipro</t>
  </si>
  <si>
    <t>8107023148</t>
  </si>
  <si>
    <t>14-08-2024</t>
  </si>
  <si>
    <t>TR00335912</t>
  </si>
  <si>
    <t>4690</t>
  </si>
  <si>
    <t>8107023190</t>
  </si>
  <si>
    <t>20-08-2024</t>
  </si>
  <si>
    <t>R&amp;R/5.08 - 11.08/2024</t>
  </si>
  <si>
    <t>R&amp;R payment, in August 2024</t>
  </si>
  <si>
    <t>8109002936</t>
  </si>
  <si>
    <t>22-08-2024</t>
  </si>
  <si>
    <t>136</t>
  </si>
  <si>
    <t>830</t>
  </si>
  <si>
    <t>translation services</t>
  </si>
  <si>
    <t>8107023512</t>
  </si>
  <si>
    <t>27-08-2024</t>
  </si>
  <si>
    <t>TC-2756, TC-3039</t>
  </si>
  <si>
    <t>80024.11</t>
  </si>
  <si>
    <t>regular maintenance of the armored vehicles Toyota Land Cruiser 200 DP201056, DP201124 in the Poltava office</t>
  </si>
  <si>
    <t>8107023629</t>
  </si>
  <si>
    <t>The planned regular maintenance of the UNDP armored vehicles Toyota Land Cruiser 200 DP201124, DP201056 in the Poltava office.</t>
  </si>
  <si>
    <t>n/a dd 22.08.2024</t>
  </si>
  <si>
    <t>400</t>
  </si>
  <si>
    <t>reimbursement for the car washing service provided to the UNDP vehicle DP201012</t>
  </si>
  <si>
    <t>HCM-71436030</t>
  </si>
  <si>
    <t>Gennadiy AVRAIMOV[[71436030]]</t>
  </si>
  <si>
    <t>Sicheslavskaya 36, apartment 16</t>
  </si>
  <si>
    <t>Krivyi Rog</t>
  </si>
  <si>
    <t>8107023697</t>
  </si>
  <si>
    <t>TC00297230s_0</t>
  </si>
  <si>
    <t>1236</t>
  </si>
  <si>
    <t>8107023997</t>
  </si>
  <si>
    <t>09-09-2024</t>
  </si>
  <si>
    <t>04-09-2024</t>
  </si>
  <si>
    <t>TR00347628</t>
  </si>
  <si>
    <t>36538</t>
  </si>
  <si>
    <t>HCM-71307006</t>
  </si>
  <si>
    <t>Zhanna MYKOLAYIVNA CHMUT[[71307006]]</t>
  </si>
  <si>
    <t>ap.30, #15 Mayakovskoho Str</t>
  </si>
  <si>
    <t>Sievierodonetsk</t>
  </si>
  <si>
    <t>8107023990</t>
  </si>
  <si>
    <t>26080</t>
  </si>
  <si>
    <t>n/a dd 30.08.2024</t>
  </si>
  <si>
    <t>1010</t>
  </si>
  <si>
    <t xml:space="preserve"> reimbursement for the car washing service provided to the UNDP vehicles</t>
  </si>
  <si>
    <t>HCM-198181</t>
  </si>
  <si>
    <t>Mykhailo VOLKOV[[198181]]</t>
  </si>
  <si>
    <t>str, Vykonkomivska 26A</t>
  </si>
  <si>
    <t>DNIPRO</t>
  </si>
  <si>
    <t>8107024066</t>
  </si>
  <si>
    <t>06-09-2024</t>
  </si>
  <si>
    <t>TR00348264_1</t>
  </si>
  <si>
    <t>24351.2</t>
  </si>
  <si>
    <t>2778.64</t>
  </si>
  <si>
    <t>HCM-71325960</t>
  </si>
  <si>
    <t>Dmytro Oleksandrovych SKOTARENKO[[71325960]]</t>
  </si>
  <si>
    <t>24 H. Ukraine Str. aprt. 124, Poltava</t>
  </si>
  <si>
    <t>Poltavska</t>
  </si>
  <si>
    <t>8107024100</t>
  </si>
  <si>
    <t>2091.6</t>
  </si>
  <si>
    <t>6905949326</t>
  </si>
  <si>
    <t>OKKO fuel account replenishment in September 2024 To ensure continuous operation of the UNDP fleet in the Dnipro/Poltava/Odesa offices</t>
  </si>
  <si>
    <t>8107024181</t>
  </si>
  <si>
    <t>71351495</t>
  </si>
  <si>
    <t>BAIBUZENKO Anastasiia</t>
  </si>
  <si>
    <t>58205 - Ukraine - Energy &amp; Envirnmnt</t>
  </si>
  <si>
    <t>TR00351221</t>
  </si>
  <si>
    <t>13893.2</t>
  </si>
  <si>
    <t>8107024340</t>
  </si>
  <si>
    <t>13-09-2024</t>
  </si>
  <si>
    <t>73125 - Common Services - Premises</t>
  </si>
  <si>
    <t>UNDP.UKR.30000.58203.73125.01001136.000182.0.0</t>
  </si>
  <si>
    <t>2024/1_2 Dnipro Jul-Sep 2024 &amp; 2024/8_2 Dnipro Oct</t>
  </si>
  <si>
    <t>2024/1_2 Dnipro for July-September 2024, 2024/8_2 Dnipro for October - December 2024</t>
  </si>
  <si>
    <t>30439.96</t>
  </si>
  <si>
    <t>202322268</t>
  </si>
  <si>
    <t>Danger pay/August24</t>
  </si>
  <si>
    <t>948.94</t>
  </si>
  <si>
    <t>94.89</t>
  </si>
  <si>
    <t>8109003081</t>
  </si>
  <si>
    <t>14-09-2024</t>
  </si>
  <si>
    <t>TC00303909s_0</t>
  </si>
  <si>
    <t>2693.7</t>
  </si>
  <si>
    <t>8107024853</t>
  </si>
  <si>
    <t>23-09-2024</t>
  </si>
  <si>
    <t>72815 - Information and Communications Technology (ICT) Supplies</t>
  </si>
  <si>
    <t>UNDP.UKR.30000.58203.72815.01001136.000182.0.0</t>
  </si>
  <si>
    <t>СФ-0011</t>
  </si>
  <si>
    <t>405350</t>
  </si>
  <si>
    <t>Headset - JBL Tune 660 NC</t>
  </si>
  <si>
    <t>6625</t>
  </si>
  <si>
    <t>Private Enterprise Cyfralux</t>
  </si>
  <si>
    <t>17, Kotarbinskogo str</t>
  </si>
  <si>
    <t>8107024817</t>
  </si>
  <si>
    <t>Laptop computer / HP EliteBook 840-G10 819W3EA</t>
  </si>
  <si>
    <t>193800</t>
  </si>
  <si>
    <t>ICT equipment</t>
  </si>
  <si>
    <t>Set - HP 230 Wireless Black (18H24AA)</t>
  </si>
  <si>
    <t>2250</t>
  </si>
  <si>
    <t>19-09-2024</t>
  </si>
  <si>
    <t>#L-00000176</t>
  </si>
  <si>
    <t>8920</t>
  </si>
  <si>
    <t>office chairs provided to the UNDP IDRPB in the Kyiv office</t>
  </si>
  <si>
    <t>FOP LANDAR NINA IVANIVNA</t>
  </si>
  <si>
    <t>GONCNAROVA STREET 21 7</t>
  </si>
  <si>
    <t>8107024890</t>
  </si>
  <si>
    <t>24-09-2024</t>
  </si>
  <si>
    <t>TC00307874</t>
  </si>
  <si>
    <t>795.63</t>
  </si>
  <si>
    <t>Local Transport (Taxi, bus, etc)</t>
  </si>
  <si>
    <t>159.13</t>
  </si>
  <si>
    <t>8107025222</t>
  </si>
  <si>
    <t>03-10-2024</t>
  </si>
  <si>
    <t>TR00360791</t>
  </si>
  <si>
    <t>5440</t>
  </si>
  <si>
    <t>HCM-71330413</t>
  </si>
  <si>
    <t>Sergiy Mykolaiovych KUMEYKO[[71330413]]</t>
  </si>
  <si>
    <t>Aartilleriysky laine 12</t>
  </si>
  <si>
    <t>Мариуполь</t>
  </si>
  <si>
    <t>8107025213</t>
  </si>
  <si>
    <t>TR00360767</t>
  </si>
  <si>
    <t>16320</t>
  </si>
  <si>
    <t>HCM-71319454</t>
  </si>
  <si>
    <t>Ivan Hryhororvych HONCHARUK[[71319454]]</t>
  </si>
  <si>
    <t>12 1 Ivana Sirka str., apt. 116</t>
  </si>
  <si>
    <t>8107025219</t>
  </si>
  <si>
    <t>10880</t>
  </si>
  <si>
    <t>МС-0973</t>
  </si>
  <si>
    <t>Provision of safe printing equipment for RPP projects in Dnipro</t>
  </si>
  <si>
    <t>8107025775</t>
  </si>
  <si>
    <t>safe printing equipment</t>
  </si>
  <si>
    <t>424/24</t>
  </si>
  <si>
    <t>189170</t>
  </si>
  <si>
    <t>The tires Goodyear UltraGrip Performance+ SUV 215/60 R17 96H</t>
  </si>
  <si>
    <t>11120</t>
  </si>
  <si>
    <t>Mihol Maksym Volodymyrovych FOP</t>
  </si>
  <si>
    <t xml:space="preserve">1 Volodymyrska Street building 2, apartment 69 Slobozhanske urban-type settlement </t>
  </si>
  <si>
    <t>Dniprovskyi District, Dnipropetrovska Oblast</t>
  </si>
  <si>
    <t>8107025671</t>
  </si>
  <si>
    <t>11-10-2024</t>
  </si>
  <si>
    <t>The tires Goodyear UltraGrip Performance 3 SUV 215/60 R16 99H XL</t>
  </si>
  <si>
    <t>11330</t>
  </si>
  <si>
    <t>The tires Goodyear UltraGrip Ice SUV Gen-1 265/65 R17 112T</t>
  </si>
  <si>
    <t>14490</t>
  </si>
  <si>
    <t>winter tires for the armored and soft vehicles for daily usage in winter period by UNDP Programme fleet in Dnipro/Poltava/Odesa offices;</t>
  </si>
  <si>
    <t>The tires Sailun LT 275/70/18 ICE Blazer WST2 125/122</t>
  </si>
  <si>
    <t>57645</t>
  </si>
  <si>
    <t>6906194414</t>
  </si>
  <si>
    <t>622500</t>
  </si>
  <si>
    <t>fuel account replenishment to ensure operation of the UNDP vehicles in the Dnipro/Poltava/Odesa offices</t>
  </si>
  <si>
    <t>8107025833</t>
  </si>
  <si>
    <t>15-10-2024</t>
  </si>
  <si>
    <t>OKKO fuel account replenishment October-December 2024</t>
  </si>
  <si>
    <t>166000</t>
  </si>
  <si>
    <t>#525/24</t>
  </si>
  <si>
    <t>13550</t>
  </si>
  <si>
    <t>accumulator for vehicle DP201052AV in Dnipro</t>
  </si>
  <si>
    <t>8107026076</t>
  </si>
  <si>
    <t>21-10-2024</t>
  </si>
  <si>
    <t>17-10-2024</t>
  </si>
  <si>
    <t>Danger pay/September 24</t>
  </si>
  <si>
    <t>339.6</t>
  </si>
  <si>
    <t>8109003311</t>
  </si>
  <si>
    <t>16-10-2024</t>
  </si>
  <si>
    <t>TC00319155s_0</t>
  </si>
  <si>
    <t>412</t>
  </si>
  <si>
    <t>8107026285</t>
  </si>
  <si>
    <t>23-10-2024</t>
  </si>
  <si>
    <t>09-10-2024</t>
  </si>
  <si>
    <t>TR00369094</t>
  </si>
  <si>
    <t>8107026288</t>
  </si>
  <si>
    <t>TR00377376</t>
  </si>
  <si>
    <t>10130</t>
  </si>
  <si>
    <t>8107026427</t>
  </si>
  <si>
    <t>n/a dd 14.10.2024</t>
  </si>
  <si>
    <t>3513</t>
  </si>
  <si>
    <t>reimbursement for the blankets for the vehicles in Dnipro and Odesa office</t>
  </si>
  <si>
    <t>3400</t>
  </si>
  <si>
    <t>8107026457</t>
  </si>
  <si>
    <t>113</t>
  </si>
  <si>
    <t>72505 - Consumables - Stationery and Other Office Supplies</t>
  </si>
  <si>
    <t>UNDP.UKR.30000.58203.72505.01001136.000182.0.0</t>
  </si>
  <si>
    <t>041</t>
  </si>
  <si>
    <t>1762.5</t>
  </si>
  <si>
    <t>office supplies to UNDP office in Dnipro</t>
  </si>
  <si>
    <t>POVALIAIEVA NADIIA VALERIIVNA FOP</t>
  </si>
  <si>
    <t>APP 95 BUILD 16 NOVE SHOSSE STR</t>
  </si>
  <si>
    <t>BUCHA</t>
  </si>
  <si>
    <t>8107026578</t>
  </si>
  <si>
    <t>TR00377835</t>
  </si>
  <si>
    <t>HCM-71331985</t>
  </si>
  <si>
    <t>Denys Mykhailovych HORKOVOI[[71331985]]</t>
  </si>
  <si>
    <t>st. Lavitskogo 14, app 53</t>
  </si>
  <si>
    <t>Mariupol</t>
  </si>
  <si>
    <t>8107026467</t>
  </si>
  <si>
    <t>28-10-2024</t>
  </si>
  <si>
    <t>4949320</t>
  </si>
  <si>
    <t>11680</t>
  </si>
  <si>
    <t>regular maintenance of UNDP vehicles DP201082 in Dnipro</t>
  </si>
  <si>
    <t>Zavhorodnii Dmytro Sergiiovych, FOP</t>
  </si>
  <si>
    <t>Vitchyznyana str. 24B</t>
  </si>
  <si>
    <t>8107026510</t>
  </si>
  <si>
    <t>TR00380066</t>
  </si>
  <si>
    <t>24528</t>
  </si>
  <si>
    <t>14070</t>
  </si>
  <si>
    <t>8107026606</t>
  </si>
  <si>
    <t>30-10-2024</t>
  </si>
  <si>
    <t>TR00379840</t>
  </si>
  <si>
    <t>23965.2</t>
  </si>
  <si>
    <t>13507.2</t>
  </si>
  <si>
    <t>HCM-71324435</t>
  </si>
  <si>
    <t>Tetiana Ivanivna SYLA[[71324435]]</t>
  </si>
  <si>
    <t>Dvortsova street, 32 53</t>
  </si>
  <si>
    <t>8107026607</t>
  </si>
  <si>
    <t>R&amp;R/03-09.10/2024</t>
  </si>
  <si>
    <t>222</t>
  </si>
  <si>
    <t>8109003367</t>
  </si>
  <si>
    <t>n/a dd 25.10.2024</t>
  </si>
  <si>
    <t>2100</t>
  </si>
  <si>
    <t>reimbursement for the blankets in the armored vehicles of the UNDP office in Poltava</t>
  </si>
  <si>
    <t>HCM-71408545</t>
  </si>
  <si>
    <t>Svitlana KOBZAR[[71408545]]</t>
  </si>
  <si>
    <t>171/79, Horodotska Str</t>
  </si>
  <si>
    <t>Lviv</t>
  </si>
  <si>
    <t>8107026783</t>
  </si>
  <si>
    <t>TR00382926</t>
  </si>
  <si>
    <t>8107026803</t>
  </si>
  <si>
    <t>TR00385284</t>
  </si>
  <si>
    <t>25238</t>
  </si>
  <si>
    <t>14780</t>
  </si>
  <si>
    <t>8107026968</t>
  </si>
  <si>
    <t>75705 - Learning Costs - Course Fee (staff)</t>
  </si>
  <si>
    <t>UNDP.UKR.30000.58203.75705.01001136.000182.0.0</t>
  </si>
  <si>
    <t>2024-51-CET-079939</t>
  </si>
  <si>
    <t>CIPS 3/UKR/S.Sakhanda</t>
  </si>
  <si>
    <t>395</t>
  </si>
  <si>
    <t>202324435</t>
  </si>
  <si>
    <t>MC-1078</t>
  </si>
  <si>
    <t>8107027077</t>
  </si>
  <si>
    <t>07-11-2024</t>
  </si>
  <si>
    <t>TR00387144</t>
  </si>
  <si>
    <t>13414</t>
  </si>
  <si>
    <t>2956</t>
  </si>
  <si>
    <t>8107027193</t>
  </si>
  <si>
    <t>71318443</t>
  </si>
  <si>
    <t>BONDARENKO Olha</t>
  </si>
  <si>
    <t>71400722</t>
  </si>
  <si>
    <t>HORBUNOV Yevhen</t>
  </si>
  <si>
    <t>71421174</t>
  </si>
  <si>
    <t>GOLOVINOV Ruslan</t>
  </si>
  <si>
    <t>71314878</t>
  </si>
  <si>
    <t>BAHINSKA Oksana</t>
  </si>
  <si>
    <t>71408545</t>
  </si>
  <si>
    <t>KOBZAR Svitlana</t>
  </si>
  <si>
    <t>58208 - Ukraine - Poverty Reduction</t>
  </si>
  <si>
    <t>TR00390289_1</t>
  </si>
  <si>
    <t>16961.2</t>
  </si>
  <si>
    <t>6503.2</t>
  </si>
  <si>
    <t>8107027339</t>
  </si>
  <si>
    <t>13-11-2024</t>
  </si>
  <si>
    <t>n/a dd 05.11.2024</t>
  </si>
  <si>
    <t>280</t>
  </si>
  <si>
    <t xml:space="preserve"> reimbursement for the tire service for vehicle DP201082</t>
  </si>
  <si>
    <t>HCM-71421174</t>
  </si>
  <si>
    <t>Ruslan GOLOVINOV[[71421174]]</t>
  </si>
  <si>
    <t>Mukasha Salakunova, 25/74</t>
  </si>
  <si>
    <t>8107027311</t>
  </si>
  <si>
    <t>10-11-2024</t>
  </si>
  <si>
    <t>TR00391948</t>
  </si>
  <si>
    <t>TR00391898</t>
  </si>
  <si>
    <t>20260</t>
  </si>
  <si>
    <t>8107027433</t>
  </si>
  <si>
    <t>-9380</t>
  </si>
  <si>
    <t>-5440</t>
  </si>
  <si>
    <t>14-11-2024</t>
  </si>
  <si>
    <t>TR00395937</t>
  </si>
  <si>
    <t>15570</t>
  </si>
  <si>
    <t>8107027533</t>
  </si>
  <si>
    <t>TC00335328s_0</t>
  </si>
  <si>
    <t>991.33</t>
  </si>
  <si>
    <t>8107027525</t>
  </si>
  <si>
    <t>IPSB/Q4/2024/1001136</t>
  </si>
  <si>
    <t>202325070</t>
  </si>
  <si>
    <t>TC-00004432</t>
  </si>
  <si>
    <t>115006.69</t>
  </si>
  <si>
    <t>Regular maintenance, spare parts changing, repair, and other services for UNDP vehicles DP201079, DP201030, and DP201012.</t>
  </si>
  <si>
    <t>8107027680</t>
  </si>
  <si>
    <t>regular maintenance of the vehicles DP201079, DP201012, and DP201030 in the Poltava and Dnipro office</t>
  </si>
  <si>
    <t>Danger pay/October24</t>
  </si>
  <si>
    <t>1674.6</t>
  </si>
  <si>
    <t>334.92</t>
  </si>
  <si>
    <t>8109003479</t>
  </si>
  <si>
    <t>TC00336866s_0</t>
  </si>
  <si>
    <t>1200</t>
  </si>
  <si>
    <t>8107027724</t>
  </si>
  <si>
    <t>21-11-2024</t>
  </si>
  <si>
    <t>TR00401138</t>
  </si>
  <si>
    <t>12518</t>
  </si>
  <si>
    <t>2060</t>
  </si>
  <si>
    <t>8107028099</t>
  </si>
  <si>
    <t>TR00401377</t>
  </si>
  <si>
    <t>23450</t>
  </si>
  <si>
    <t>8107028090</t>
  </si>
  <si>
    <t>TR00401364</t>
  </si>
  <si>
    <t>8107028092</t>
  </si>
  <si>
    <t>R&amp;R/21-27.11/2024</t>
  </si>
  <si>
    <t>8109003521</t>
  </si>
  <si>
    <t>TC00338601s_0</t>
  </si>
  <si>
    <t>1460</t>
  </si>
  <si>
    <t>8107028307</t>
  </si>
  <si>
    <t>TR00401375</t>
  </si>
  <si>
    <t>8107028261</t>
  </si>
  <si>
    <t>23-11-2024</t>
  </si>
  <si>
    <t>24-11-2024</t>
  </si>
  <si>
    <t>TC00340691s_0</t>
  </si>
  <si>
    <t>2149.85</t>
  </si>
  <si>
    <t>8107028300</t>
  </si>
  <si>
    <t>TR00403582</t>
  </si>
  <si>
    <t>14911</t>
  </si>
  <si>
    <t>9682</t>
  </si>
  <si>
    <t>8107028268</t>
  </si>
  <si>
    <t>5229</t>
  </si>
  <si>
    <t>TC00340694s_0</t>
  </si>
  <si>
    <t>2406.16</t>
  </si>
  <si>
    <t>TC00340693s_0</t>
  </si>
  <si>
    <t>2850.5</t>
  </si>
  <si>
    <t>TR00403954</t>
  </si>
  <si>
    <t>HCM-71354092</t>
  </si>
  <si>
    <t>Viktor TARANOV[[71354092]]</t>
  </si>
  <si>
    <t>8, Chuguivska Street</t>
  </si>
  <si>
    <t>8107028289</t>
  </si>
  <si>
    <t>TC00343832s_0</t>
  </si>
  <si>
    <t>1122.01</t>
  </si>
  <si>
    <t>8107028399</t>
  </si>
  <si>
    <t>132,133,134</t>
  </si>
  <si>
    <t>14465</t>
  </si>
  <si>
    <t>tire fitting, winter season equipment for the vehicles in the Poltava, Dnipro, and Odesa office</t>
  </si>
  <si>
    <t>Hulina Tetiana Yuriivna, FOP</t>
  </si>
  <si>
    <t>Ovidiopolska str.6 ap.35</t>
  </si>
  <si>
    <t>Odesa</t>
  </si>
  <si>
    <t>8107028556</t>
  </si>
  <si>
    <t>05-12-2024</t>
  </si>
  <si>
    <t>TR00410410</t>
  </si>
  <si>
    <t>8107028765</t>
  </si>
  <si>
    <t>TR00411479</t>
  </si>
  <si>
    <t>15152.4</t>
  </si>
  <si>
    <t>8107028721</t>
  </si>
  <si>
    <t>4694.4</t>
  </si>
  <si>
    <t>TR00412938</t>
  </si>
  <si>
    <t>8107028960</t>
  </si>
  <si>
    <t>n/a dd 09.12.2024</t>
  </si>
  <si>
    <t>1422.3</t>
  </si>
  <si>
    <t xml:space="preserve"> reimbursement for the office supplies and delivery service</t>
  </si>
  <si>
    <t>1322.3</t>
  </si>
  <si>
    <t>8107029054</t>
  </si>
  <si>
    <t>100</t>
  </si>
  <si>
    <t>n/a dd 06.12.2024</t>
  </si>
  <si>
    <t>10257.15</t>
  </si>
  <si>
    <t>reimbursement for the office supplies for project team in Poltava;</t>
  </si>
  <si>
    <t>8107029034</t>
  </si>
  <si>
    <t>CREDIT</t>
  </si>
  <si>
    <t>TC00336119c_0</t>
  </si>
  <si>
    <t>-4380</t>
  </si>
  <si>
    <t>Balance Due to Organization</t>
  </si>
  <si>
    <t>TC00355125s_0</t>
  </si>
  <si>
    <t>4326.27</t>
  </si>
  <si>
    <t>8107029303</t>
  </si>
  <si>
    <t>TR00415994</t>
  </si>
  <si>
    <t>8107029291</t>
  </si>
  <si>
    <t>TR00416003</t>
  </si>
  <si>
    <t>17848</t>
  </si>
  <si>
    <t>7390</t>
  </si>
  <si>
    <t>MC-1193</t>
  </si>
  <si>
    <t>provision safe printing equipment, November</t>
  </si>
  <si>
    <t>8107029367</t>
  </si>
  <si>
    <t>680/24</t>
  </si>
  <si>
    <t>18575</t>
  </si>
  <si>
    <t>tire service for the vehicles in Dnipro office</t>
  </si>
  <si>
    <t>8107029374</t>
  </si>
  <si>
    <t>TC00355781s_0</t>
  </si>
  <si>
    <t>1667</t>
  </si>
  <si>
    <t>8107029418</t>
  </si>
  <si>
    <t>230</t>
  </si>
  <si>
    <t>64323</t>
  </si>
  <si>
    <t>Repair works and service maintenance and other services provided to vehicles used by the Area-Based Projects in Poltava.</t>
  </si>
  <si>
    <t>8107029480</t>
  </si>
  <si>
    <t>repair works and service maintenance and other services provided to vehicles</t>
  </si>
  <si>
    <t>n/a dd 13.12.2024</t>
  </si>
  <si>
    <t>1050</t>
  </si>
  <si>
    <t xml:space="preserve"> reimbursement for the car washing service for Dnipro office vehicles</t>
  </si>
  <si>
    <t>8107029573</t>
  </si>
  <si>
    <t>Danger pay/November 24</t>
  </si>
  <si>
    <t>1507.14</t>
  </si>
  <si>
    <t>301.43</t>
  </si>
  <si>
    <t>8109003692</t>
  </si>
  <si>
    <t>TC00357118s_0</t>
  </si>
  <si>
    <t>600</t>
  </si>
  <si>
    <t>8107029639</t>
  </si>
  <si>
    <t>19-12-2024</t>
  </si>
  <si>
    <t>TC-5168; TC-5414</t>
  </si>
  <si>
    <t>152932.85</t>
  </si>
  <si>
    <t>Regular maintenance, spare parts changing, repair, and other services for UNDP armored vehicles DP201097 and DP201124.</t>
  </si>
  <si>
    <t>8107029700</t>
  </si>
  <si>
    <t>regular maintenance, spare parts changing, repair and other services for UND armored vehicles DP201097 and DP201124</t>
  </si>
  <si>
    <t>72435 - E-mail-Subscription</t>
  </si>
  <si>
    <t>UNDP.UKR.30000.58203.72435.01001136.000182.0.0</t>
  </si>
  <si>
    <t>UNDP-HQ</t>
  </si>
  <si>
    <t>ITM/SIS_19122024_UKR_DS</t>
  </si>
  <si>
    <t>RPP</t>
  </si>
  <si>
    <t>99.75</t>
  </si>
  <si>
    <t>202326784</t>
  </si>
  <si>
    <t>ITM/SIS 20122024 CNTR_UKR</t>
  </si>
  <si>
    <t>Office 365</t>
  </si>
  <si>
    <t>11</t>
  </si>
  <si>
    <t>347.88</t>
  </si>
  <si>
    <t>202326934</t>
  </si>
  <si>
    <t>ITM/SIS 20122024_UKR_DS</t>
  </si>
  <si>
    <t>DocuSign</t>
  </si>
  <si>
    <t>n/a dd 19.12.2024</t>
  </si>
  <si>
    <t>785</t>
  </si>
  <si>
    <t>reimbursement for the delivery service</t>
  </si>
  <si>
    <t>8107030123</t>
  </si>
  <si>
    <t>24-12-2024</t>
  </si>
  <si>
    <t>135; 146; 151</t>
  </si>
  <si>
    <t>11420</t>
  </si>
  <si>
    <t>window heating repair car washing service (DP 201024 and DP201091)</t>
  </si>
  <si>
    <t>8107030124</t>
  </si>
  <si>
    <t>n/a dd 20.12.2024</t>
  </si>
  <si>
    <t>650</t>
  </si>
  <si>
    <t xml:space="preserve"> reimbursement for the car washing service</t>
  </si>
  <si>
    <t>8107030121</t>
  </si>
  <si>
    <t>15-12-2024</t>
  </si>
  <si>
    <t>TC00358135s_0</t>
  </si>
  <si>
    <t>2251.08</t>
  </si>
  <si>
    <t>8107029978</t>
  </si>
  <si>
    <t>reimbursement for the car washing service</t>
  </si>
  <si>
    <t>8107030145</t>
  </si>
  <si>
    <t>TC00365618s_0</t>
  </si>
  <si>
    <t>1006.76</t>
  </si>
  <si>
    <t>8107030186</t>
  </si>
  <si>
    <t>TC00365624s_0</t>
  </si>
  <si>
    <t>1012.47</t>
  </si>
  <si>
    <t>02-01-2025</t>
  </si>
  <si>
    <t>TR00421469</t>
  </si>
  <si>
    <t>27732</t>
  </si>
  <si>
    <t>5292</t>
  </si>
  <si>
    <t>8107030326</t>
  </si>
  <si>
    <t>06-01-2025</t>
  </si>
  <si>
    <t>DSA (Standard)</t>
  </si>
  <si>
    <t>22440</t>
  </si>
  <si>
    <t>TR00421531</t>
  </si>
  <si>
    <t>37774</t>
  </si>
  <si>
    <t>4750</t>
  </si>
  <si>
    <t>8107030319</t>
  </si>
  <si>
    <t>10584</t>
  </si>
  <si>
    <t>03-01-2025</t>
  </si>
  <si>
    <t>#1/25</t>
  </si>
  <si>
    <t>4700</t>
  </si>
  <si>
    <t>tire storage of the vehicles in the Dnipro office</t>
  </si>
  <si>
    <t>8107030408</t>
  </si>
  <si>
    <t>71328798</t>
  </si>
  <si>
    <t>SOKIL Volodymyr</t>
  </si>
  <si>
    <t>71441300</t>
  </si>
  <si>
    <t>HERUK Diana</t>
  </si>
  <si>
    <t>71406490</t>
  </si>
  <si>
    <t>YAKHEDS Tetiana</t>
  </si>
  <si>
    <t>71440971</t>
  </si>
  <si>
    <t>GOLYNSKYY Nazariy</t>
  </si>
  <si>
    <t>71315276</t>
  </si>
  <si>
    <t>PERFILIEV Yurii</t>
  </si>
  <si>
    <t>71351466</t>
  </si>
  <si>
    <t>POLIAKOVA Kateryna</t>
  </si>
  <si>
    <t>71330413</t>
  </si>
  <si>
    <t>KUMEYKO Sergiy</t>
  </si>
  <si>
    <t>71327841</t>
  </si>
  <si>
    <t>NOVOBRANETS Olena</t>
  </si>
  <si>
    <t>71420292</t>
  </si>
  <si>
    <t>CHERNENKO Oksana</t>
  </si>
  <si>
    <t>71437735</t>
  </si>
  <si>
    <t>MORHUN Olha</t>
  </si>
  <si>
    <t>71432725</t>
  </si>
  <si>
    <t>MATIUKHA Yevgen</t>
  </si>
  <si>
    <t>71430389</t>
  </si>
  <si>
    <t>DOBRIAK Ihor</t>
  </si>
  <si>
    <t>71318341</t>
  </si>
  <si>
    <t>MURAKHTANOV Anton</t>
  </si>
  <si>
    <t>MC-1266</t>
  </si>
  <si>
    <t>65835</t>
  </si>
  <si>
    <t>7315</t>
  </si>
  <si>
    <t>8107030433</t>
  </si>
  <si>
    <t>09-01-2025</t>
  </si>
  <si>
    <t>72440 - Connectivity Charges</t>
  </si>
  <si>
    <t>UNDP.UKR.30000.58203.72440.01001136.000182.0.0</t>
  </si>
  <si>
    <t>9603550/51/53/56</t>
  </si>
  <si>
    <t>226.2</t>
  </si>
  <si>
    <t xml:space="preserve">iridium satellite services </t>
  </si>
  <si>
    <t>8109003801</t>
  </si>
  <si>
    <t>#2,3,4</t>
  </si>
  <si>
    <t>19951</t>
  </si>
  <si>
    <t>сar wash in December in Poltava office; Constricting windscreen and booster tube replacement in DP201124AV, winter cleaner for the Odesa vehicles</t>
  </si>
  <si>
    <t>8107030517</t>
  </si>
  <si>
    <t>14-01-2025</t>
  </si>
  <si>
    <t>EP-226404175</t>
  </si>
  <si>
    <t>14807</t>
  </si>
  <si>
    <t>car insurance certificate for the UNDP vehicles Toyota Land Cruiser 300 DP201012 AV and KIA Sorento DP201108SS;</t>
  </si>
  <si>
    <t>USK KNIAZHA VIENNA INSURANCE GROUP, PJSC</t>
  </si>
  <si>
    <t>44 GLYBOCHITSKAYA STREET</t>
  </si>
  <si>
    <t>8107030511</t>
  </si>
  <si>
    <t>TR00423484</t>
  </si>
  <si>
    <t>24834</t>
  </si>
  <si>
    <t>8107030549</t>
  </si>
  <si>
    <t>14250</t>
  </si>
  <si>
    <t>TR00423845</t>
  </si>
  <si>
    <t>9500</t>
  </si>
  <si>
    <t>8107030545</t>
  </si>
  <si>
    <t>13-01-2025</t>
  </si>
  <si>
    <t>TR00424114</t>
  </si>
  <si>
    <t>8107030551</t>
  </si>
  <si>
    <t>TR00424124</t>
  </si>
  <si>
    <t>33024</t>
  </si>
  <si>
    <t>8107030546</t>
  </si>
  <si>
    <t>TR00424120</t>
  </si>
  <si>
    <t>8107030540</t>
  </si>
  <si>
    <t>TR00424119</t>
  </si>
  <si>
    <t>8107030544</t>
  </si>
  <si>
    <t>TC00373860s_0</t>
  </si>
  <si>
    <t>334.63</t>
  </si>
  <si>
    <t>8107030681</t>
  </si>
  <si>
    <t>17-01-2025</t>
  </si>
  <si>
    <t>TC00373775s_0</t>
  </si>
  <si>
    <t>367.5</t>
  </si>
  <si>
    <t>8107030672</t>
  </si>
  <si>
    <t>TC00374247s_0</t>
  </si>
  <si>
    <t>1281.29</t>
  </si>
  <si>
    <t>8107030684</t>
  </si>
  <si>
    <t>15-01-2025</t>
  </si>
  <si>
    <t>TC00374464s_0</t>
  </si>
  <si>
    <t>737.01</t>
  </si>
  <si>
    <t>8107030693</t>
  </si>
  <si>
    <t>n/a dd 14.01.2024</t>
  </si>
  <si>
    <t>1848</t>
  </si>
  <si>
    <t>reimbursement of car washing service and supplies for vehicles in the Dnipro office</t>
  </si>
  <si>
    <t>8107030717</t>
  </si>
  <si>
    <t>TC00375327s_0</t>
  </si>
  <si>
    <t>1357.4</t>
  </si>
  <si>
    <t>8107030807</t>
  </si>
  <si>
    <t>R&amp;R/28.12-03.01./2025</t>
  </si>
  <si>
    <t>8109003845</t>
  </si>
  <si>
    <t>22-01-2025</t>
  </si>
  <si>
    <t>5/25</t>
  </si>
  <si>
    <t>16050</t>
  </si>
  <si>
    <t>starter batteries for vehicles DP201103 and DP201103</t>
  </si>
  <si>
    <t>8107030881</t>
  </si>
  <si>
    <t>Danger pay/December 24</t>
  </si>
  <si>
    <t>8109003844</t>
  </si>
  <si>
    <t>n/a dd 16.01.2025</t>
  </si>
  <si>
    <t>2135</t>
  </si>
  <si>
    <t>delivery service and office supplies</t>
  </si>
  <si>
    <t>8107030882</t>
  </si>
  <si>
    <t>TC00375879s_0</t>
  </si>
  <si>
    <t>1000</t>
  </si>
  <si>
    <t>TR00427380</t>
  </si>
  <si>
    <t>21850</t>
  </si>
  <si>
    <t>11140</t>
  </si>
  <si>
    <t>10710</t>
  </si>
  <si>
    <t>05-02-2024</t>
  </si>
  <si>
    <t>20-05-2024</t>
  </si>
  <si>
    <t>64397 - Direct Project Cost - Services provided by CO Staff</t>
  </si>
  <si>
    <t>UNDP.UKR.30000.58203.64397.01001136.000182.0.0</t>
  </si>
  <si>
    <t>DES/Q1-Q2/2024/1001136</t>
  </si>
  <si>
    <t>18585.7</t>
  </si>
  <si>
    <t>202318045</t>
  </si>
  <si>
    <t>74596 - Services to Projects - General Opex</t>
  </si>
  <si>
    <t>7965.3</t>
  </si>
  <si>
    <t>-4290</t>
  </si>
  <si>
    <t>-25589.2</t>
  </si>
  <si>
    <t>-9954</t>
  </si>
  <si>
    <t>-1164.63</t>
  </si>
  <si>
    <t>DES/Q3/2024/01001136</t>
  </si>
  <si>
    <t>9292.78</t>
  </si>
  <si>
    <t>UNDP.UKR.30000.58203.74596.01001136.000182.0.0</t>
  </si>
  <si>
    <t>3982.62</t>
  </si>
  <si>
    <t>-7965.3</t>
  </si>
  <si>
    <t>DES/Q4/2024/1001136</t>
  </si>
  <si>
    <t>7</t>
  </si>
  <si>
    <t>8</t>
  </si>
  <si>
    <t>RPA with CSO “Ednannia”- Initiative Center to Support Social Action_Activity 3.2.2</t>
  </si>
  <si>
    <t>01-03'24-DIM Liq-IA12666</t>
  </si>
  <si>
    <t>3339075.48</t>
  </si>
  <si>
    <t>RPA # 2024/01/003/ADM, FACE FORM#2</t>
  </si>
  <si>
    <t>157320</t>
  </si>
  <si>
    <t>16</t>
  </si>
  <si>
    <t>1053797</t>
  </si>
  <si>
    <t>339708.98</t>
  </si>
  <si>
    <t>694481.75</t>
  </si>
  <si>
    <t>1291567.15</t>
  </si>
  <si>
    <t>1245000</t>
  </si>
  <si>
    <t>92007.25</t>
  </si>
  <si>
    <t>Vzpl_3.2.2</t>
  </si>
  <si>
    <t>Vzpl_3.2.2_RPA with CSO "Vzaemofia Plus"_3.2.2</t>
  </si>
  <si>
    <t>13</t>
  </si>
  <si>
    <t>2490000</t>
  </si>
  <si>
    <t>25</t>
  </si>
  <si>
    <t>340300</t>
  </si>
  <si>
    <t>26</t>
  </si>
  <si>
    <t>10402.54</t>
  </si>
  <si>
    <t>27</t>
  </si>
  <si>
    <t>265985.95</t>
  </si>
  <si>
    <t>28</t>
  </si>
  <si>
    <t>645685</t>
  </si>
  <si>
    <t>29</t>
  </si>
  <si>
    <t>40230</t>
  </si>
  <si>
    <t>Vzpl_3.2.3</t>
  </si>
  <si>
    <t>Vzpl_3.2.3_RPA with CSO "Vzaemofia Plus"_3.2.3</t>
  </si>
  <si>
    <t>14</t>
  </si>
  <si>
    <t>1452500</t>
  </si>
  <si>
    <t>30</t>
  </si>
  <si>
    <t>228250</t>
  </si>
  <si>
    <t>31</t>
  </si>
  <si>
    <t>687787</t>
  </si>
  <si>
    <t>32</t>
  </si>
  <si>
    <t>101780</t>
  </si>
  <si>
    <t>AUG-2024</t>
  </si>
  <si>
    <t>18851</t>
  </si>
  <si>
    <t>Journal Import 38209554:</t>
  </si>
  <si>
    <t>000182 | CONTRACT INVOICES | 18851</t>
  </si>
  <si>
    <t>Receivables A 38209554000001 38209554 N</t>
  </si>
  <si>
    <t>22-08-2024 Adjustment</t>
  </si>
  <si>
    <t>Sam SHINDANO</t>
  </si>
  <si>
    <t>NOV-2024</t>
  </si>
  <si>
    <t>58495844</t>
  </si>
  <si>
    <t>Journal Import 43509374:</t>
  </si>
  <si>
    <t>Expenditure Business Unit : UNDP-UKR , Project Number : 01001136 , Task Number : ACT 3.2.1. , Transaction Number : 58495844 , Expenditure Category : 75100 - Facilities &amp; Administration , Expenditure Type : 75105 - Facilities and Administrat</t>
  </si>
  <si>
    <t>Projects A 43509153000001 43509374 2 Y</t>
  </si>
  <si>
    <t>25-11-2024 Burden Cost</t>
  </si>
  <si>
    <t>52171337</t>
  </si>
  <si>
    <t>Journal Import 36951602:</t>
  </si>
  <si>
    <t>Expenditure Business Unit : UNDP-UKR , Project Number : 01001136 , Task Number : ACT 4 , Transaction Number : 52171337 , Expenditure Category : 75100 - Facilities &amp; Administration , Expenditure Type : 75105 - Facilities and Administration -</t>
  </si>
  <si>
    <t>Projects A 36951332000001 36951602 2 Y</t>
  </si>
  <si>
    <t>14-08-2024 Burden Cost</t>
  </si>
  <si>
    <t>52333084</t>
  </si>
  <si>
    <t>Journal Import 37218450:</t>
  </si>
  <si>
    <t>Expenditure Business Unit : UNDP-UKR , Project Number : 01001136 , Task Number : ACT 4 , Transaction Number : 52333084 , Expenditure Category : 75100 - Facilities &amp; Administration , Expenditure Type : 75105 - Facilities and Administration -</t>
  </si>
  <si>
    <t>Projects A 37217797000002 37218450 2 Y</t>
  </si>
  <si>
    <t>16-08-2024 Burden Cost</t>
  </si>
  <si>
    <t>56602301</t>
  </si>
  <si>
    <t>Journal Import 41853747:</t>
  </si>
  <si>
    <t>Expenditure Business Unit : UNDP-UKR , Project Number : 01001136 , Task Number : ACT 4 , Transaction Number : 56602301 , Expenditure Category : 75100 - Facilities &amp; Administration , Expenditure Type : 75105 - Facilities and Administration -</t>
  </si>
  <si>
    <t>Projects A 41853695000002 41853747 2 Y</t>
  </si>
  <si>
    <t>10-11-2024 Burden Cost</t>
  </si>
  <si>
    <t>JAN-2025</t>
  </si>
  <si>
    <t>61237125</t>
  </si>
  <si>
    <t>Journal Import 45622605:</t>
  </si>
  <si>
    <t>Expenditure Business Unit : UNDP-UKR , Project Number : 01001136 , Task Number : ACT 4 , Transaction Number : 61237125 , Expenditure Category : 75100 - Facilities &amp; Administration , Expenditure Type : 75105 - Facilities and Administration -</t>
  </si>
  <si>
    <t>Projects A 45622447000003 45622605 4 Y</t>
  </si>
  <si>
    <t>14-01-2025 Burden Cost</t>
  </si>
  <si>
    <t>56660817</t>
  </si>
  <si>
    <t>Journal Import 41917280:</t>
  </si>
  <si>
    <t>Expenditure Business Unit : UNDP-UKR , Project Number : 01001136 , Task Number : ACT 4 , Transaction Number : 56660817 , Expenditure Category : 75100 - Facilities &amp; Administration , Expenditure Type : 75105 - Facilities and Administration -</t>
  </si>
  <si>
    <t>Projects A 41916994000003 41917280 2 Y</t>
  </si>
  <si>
    <t>57777220</t>
  </si>
  <si>
    <t>Journal Import 42817264:</t>
  </si>
  <si>
    <t>Expenditure Business Unit : UNDP-UKR , Project Number : 01001136 , Task Number : ACT 1.2.1. , Transaction Number : 57777220 , Expenditure Category : 75100 - Facilities &amp; Administration , Expenditure Type : 75105 - Facilities and Administrat</t>
  </si>
  <si>
    <t>Projects A 42817159000002 42817264 2 Y</t>
  </si>
  <si>
    <t>19-11-2024 Burden Cost</t>
  </si>
  <si>
    <t>60200965</t>
  </si>
  <si>
    <t>Journal Import 45019537:</t>
  </si>
  <si>
    <t>Expenditure Business Unit : UNDP-UKR , Project Number : 01001136 , Task Number : ACT 4 , Transaction Number : 60200965 , Expenditure Category : 75100 - Facilities &amp; Administration , Expenditure Type : 75105 - Facilities and Administration -</t>
  </si>
  <si>
    <t>Projects A 45019324000002 45019537 4 Y</t>
  </si>
  <si>
    <t>03-01-2025 Burden Cost</t>
  </si>
  <si>
    <t>61237127</t>
  </si>
  <si>
    <t>Expenditure Business Unit : UNDP-UKR , Project Number : 01001136 , Task Number : ACT 4 , Transaction Number : 61237127 , Expenditure Category : 75100 - Facilities &amp; Administration , Expenditure Type : 75105 - Facilities and Administration -</t>
  </si>
  <si>
    <t>JUL-2024</t>
  </si>
  <si>
    <t>51432886</t>
  </si>
  <si>
    <t>Journal Import 35780880:</t>
  </si>
  <si>
    <t>Expenditure Business Unit : UNDP-UKR , Project Number : 01001136 , Task Number : ACT 4 , Transaction Number : 51432886 , Expenditure Category : 75100 - Facilities &amp; Administration , Expenditure Type : 75105 - Facilities and Administration -</t>
  </si>
  <si>
    <t>Projects A 35780698000002 35780880 4 Y</t>
  </si>
  <si>
    <t>24-07-2024 Burden Cost</t>
  </si>
  <si>
    <t>56276054</t>
  </si>
  <si>
    <t>Journal Import 41580815:</t>
  </si>
  <si>
    <t>Expenditure Business Unit : UNDP-UKR , Project Number : 01001136 , Task Number : ACT 1.1.2. , Transaction Number : 56276054 , Expenditure Category : 75100 - Facilities &amp; Administration , Expenditure Type : 75105 - Facilities and Administrat</t>
  </si>
  <si>
    <t>Projects A 41580804000002 41580815 Y</t>
  </si>
  <si>
    <t>06-11-2024 Burden Cost</t>
  </si>
  <si>
    <t>57777219</t>
  </si>
  <si>
    <t>Expenditure Business Unit : UNDP-UKR , Project Number : 01001136 , Task Number : ACT 4 , Transaction Number : 57777219 , Expenditure Category : 75100 - Facilities &amp; Administration , Expenditure Type : 75105 - Facilities and Administration -</t>
  </si>
  <si>
    <t>27-11-2024 Burden Cost</t>
  </si>
  <si>
    <t>APR-2024</t>
  </si>
  <si>
    <t>45409716</t>
  </si>
  <si>
    <t>Journal Import 28779920:</t>
  </si>
  <si>
    <t>Expenditure Business Unit : UNDP-UKR , Project Number : 01001136 , Task Number : ACT 4 , Transaction Number : 45409716 , Expenditure Category : 75100 - Facilities &amp; Administration , Expenditure Type : 75105 - Facilities and Administration -</t>
  </si>
  <si>
    <t>Projects A 28779697000002 28779920 4 Y</t>
  </si>
  <si>
    <t>01-04-2024 Burden Cost</t>
  </si>
  <si>
    <t>45555064</t>
  </si>
  <si>
    <t>Journal Import 28878813:</t>
  </si>
  <si>
    <t>Expenditure Business Unit : UNDP-UKR , Project Number : 01001136 , Task Number : ACT 2.1.1. , Transaction Number : 45555064 , Expenditure Category : 75100 - Facilities &amp; Administration , Expenditure Type : 75105 - Facilities and Administrat</t>
  </si>
  <si>
    <t>Projects A 28878797000002 28878813 4 Y</t>
  </si>
  <si>
    <t>09-04-2024 Burden Cost</t>
  </si>
  <si>
    <t>51538969</t>
  </si>
  <si>
    <t>Journal Import 36086691:</t>
  </si>
  <si>
    <t>Expenditure Business Unit : UNDP-UKR , Project Number : 01001136 , Task Number : ACT 4 , Transaction Number : 51538969 , Expenditure Category : 75100 - Facilities &amp; Administration , Expenditure Type : 75105 - Facilities and Administration -</t>
  </si>
  <si>
    <t>Projects A 36086679000002 36086691 2 Y</t>
  </si>
  <si>
    <t>31-07-2024 Burden Cost</t>
  </si>
  <si>
    <t>60983450</t>
  </si>
  <si>
    <t>Journal Import 45424697:</t>
  </si>
  <si>
    <t>Expenditure Business Unit : UNDP-UKR , Project Number : 01001136 , Task Number : ACT 4 , Transaction Number : 60983450 , Expenditure Category : 75100 - Facilities &amp; Administration , Expenditure Type : 75105 - Facilities and Administration -</t>
  </si>
  <si>
    <t>Projects A 45424407000002 45424697 4 Y</t>
  </si>
  <si>
    <t>08-01-2025 Burden Cost</t>
  </si>
  <si>
    <t>MAY-2024</t>
  </si>
  <si>
    <t>47802996</t>
  </si>
  <si>
    <t>Journal Import 30892644:</t>
  </si>
  <si>
    <t>Expenditure Business Unit : UNDP-UKR , Project Number : 01001136 , Task Number : ACT 5 , Transaction Number : 47802996 , Expenditure Category : 75100 - Facilities &amp; Administration , Expenditure Type : 75105 - Facilities and Administration -</t>
  </si>
  <si>
    <t>Projects A 30892160000004 30892644 2 Y</t>
  </si>
  <si>
    <t>21-05-2024 Burden Cost</t>
  </si>
  <si>
    <t>51601488</t>
  </si>
  <si>
    <t>Journal Import 36252088:</t>
  </si>
  <si>
    <t>Expenditure Business Unit : UNDP-UKR , Project Number : 01001136 , Task Number : ACT 4 , Transaction Number : 51601488 , Expenditure Category : 75100 - Facilities &amp; Administration , Expenditure Type : 75105 - Facilities and Administration -</t>
  </si>
  <si>
    <t>Projects A 36251827000001 36252088 5 Y</t>
  </si>
  <si>
    <t>19-07-2024 Burden Cost</t>
  </si>
  <si>
    <t>OCT-2024</t>
  </si>
  <si>
    <t>53910735</t>
  </si>
  <si>
    <t>Journal Import 39760409:</t>
  </si>
  <si>
    <t>Expenditure Business Unit : UNDP-UKR , Project Number : 01001136 , Task Number : ACT 2.2.1. , Transaction Number : 53910735 , Expenditure Category : 75100 - Facilities &amp; Administration , Expenditure Type : 75105 - Facilities and Administrat</t>
  </si>
  <si>
    <t>Projects A 39760014000002 39760409 3 Y</t>
  </si>
  <si>
    <t>02-10-2024 Burden Cost</t>
  </si>
  <si>
    <t>52796008</t>
  </si>
  <si>
    <t>Journal Import 38188492:</t>
  </si>
  <si>
    <t>Expenditure Business Unit : UNDP-UKR , Project Number : 01001136 , Task Number : ISAR_2.2.3 , Transaction Number : 52796008 , Expenditure Category : 75100 - Facilities &amp; Administration , Expenditure Type : 75105 - Facilities and Administrat</t>
  </si>
  <si>
    <t>Projects A 38188429000002 38188492 3 Y</t>
  </si>
  <si>
    <t>05-08-2024 Burden Cost</t>
  </si>
  <si>
    <t>52796009</t>
  </si>
  <si>
    <t>Expenditure Business Unit : UNDP-UKR , Project Number : 01001136 , Task Number : ISAR_3.2.2 , Transaction Number : 52796009 , Expenditure Category : 75100 - Facilities &amp; Administration , Expenditure Type : 75105 - Facilities and Administrat</t>
  </si>
  <si>
    <t>56417010</t>
  </si>
  <si>
    <t>Journal Import 41724823:</t>
  </si>
  <si>
    <t>Expenditure Business Unit : UNDP-UKR , Project Number : 01001136 , Task Number : ACT 4 , Transaction Number : 56417010 , Expenditure Category : 75100 - Facilities &amp; Administration , Expenditure Type : 75105 - Facilities and Administration -</t>
  </si>
  <si>
    <t>Projects A 41724355000004 41724823 2 Y</t>
  </si>
  <si>
    <t>07-11-2024 Burden Cost</t>
  </si>
  <si>
    <t>SEP-2024</t>
  </si>
  <si>
    <t>53501839</t>
  </si>
  <si>
    <t>Journal Import 39077730:</t>
  </si>
  <si>
    <t>Expenditure Business Unit : UNDP-UKR , Project Number : 01001136 , Task Number : ACT 1.1.1. , Transaction Number : 53501839 , Expenditure Category : 75100 - Facilities &amp; Administration , Expenditure Type : 75105 - Facilities and Administrat</t>
  </si>
  <si>
    <t>Projects A 39077653000002 39077730 3 Y</t>
  </si>
  <si>
    <t>18-09-2024 Burden Cost</t>
  </si>
  <si>
    <t>53501840</t>
  </si>
  <si>
    <t>Expenditure Business Unit : UNDP-UKR , Project Number : 01001136 , Task Number : ACT 1.1.2. , Transaction Number : 53501840 , Expenditure Category : 75100 - Facilities &amp; Administration , Expenditure Type : 75105 - Facilities and Administrat</t>
  </si>
  <si>
    <t>51297650</t>
  </si>
  <si>
    <t>Journal Import 35325803:</t>
  </si>
  <si>
    <t>Expenditure Business Unit : UNDP-UKR , Project Number : 01001136 , Task Number : ACT 4 , Transaction Number : 51297650 , Expenditure Category : 75100 - Facilities &amp; Administration , Expenditure Type : 75105 - Facilities and Administration -</t>
  </si>
  <si>
    <t>Projects A 35325707000001 35325803 4 Y</t>
  </si>
  <si>
    <t>55795133</t>
  </si>
  <si>
    <t>Journal Import 41139613:</t>
  </si>
  <si>
    <t>Expenditure Business Unit : UNDP-UKR , Project Number : 01001136 , Task Number : ACT 4 , Transaction Number : 55795133 , Expenditure Category : 75100 - Facilities &amp; Administration , Expenditure Type : 75105 - Facilities and Administration -</t>
  </si>
  <si>
    <t>Projects A 41139546000002 41139613 4 Y</t>
  </si>
  <si>
    <t>25-10-2024 Burden Cost</t>
  </si>
  <si>
    <t>DEC-2024</t>
  </si>
  <si>
    <t>58592918</t>
  </si>
  <si>
    <t>Journal Import 43578801:</t>
  </si>
  <si>
    <t>Expenditure Business Unit : UNDP-UKR , Project Number : 01001136 , Task Number : ACT 1.2.2. , Transaction Number : 58592918 , Expenditure Category : 75100 - Facilities &amp; Administration , Expenditure Type : 75105 - Facilities and Administrat</t>
  </si>
  <si>
    <t>Projects A 43578610000003 43578801 3 Y</t>
  </si>
  <si>
    <t>09-12-2024 Burden Cost</t>
  </si>
  <si>
    <t>60474762</t>
  </si>
  <si>
    <t>Journal Import 45155646:</t>
  </si>
  <si>
    <t>Expenditure Business Unit : UNDP-UKR , Project Number : 01001136 , Task Number : ACT 4 , Transaction Number : 60474762 , Expenditure Category : 75100 - Facilities &amp; Administration , Expenditure Type : 75105 - Facilities and Administration -</t>
  </si>
  <si>
    <t>Projects A 45155363000003 45155646 Y</t>
  </si>
  <si>
    <t>31-12-2024 Burden Cost</t>
  </si>
  <si>
    <t>54495027</t>
  </si>
  <si>
    <t>Journal Import 40400522:</t>
  </si>
  <si>
    <t>Expenditure Business Unit : UNDP-UKR , Project Number : 01001136 , Task Number : ACT 4 , Transaction Number : 54495027 , Expenditure Category : 75100 - Facilities &amp; Administration , Expenditure Type : 75105 - Facilities and Administration -</t>
  </si>
  <si>
    <t>Projects A 40400521000001 40400522 3 Y</t>
  </si>
  <si>
    <t>14-10-2024 Burden Cost</t>
  </si>
  <si>
    <t>55795135</t>
  </si>
  <si>
    <t>Expenditure Business Unit : UNDP-UKR , Project Number : 01001136 , Task Number : ISAR_2.2.1 , Transaction Number : 55795135 , Expenditure Category : 75100 - Facilities &amp; Administration , Expenditure Type : 75105 - Facilities and Administrat</t>
  </si>
  <si>
    <t>51538968</t>
  </si>
  <si>
    <t>Expenditure Business Unit : UNDP-UKR , Project Number : 01001136 , Task Number : ACT 4 , Transaction Number : 51538968 , Expenditure Category : 75100 - Facilities &amp; Administration , Expenditure Type : 75105 - Facilities and Administration -</t>
  </si>
  <si>
    <t>Projects A 36086679000002 36086691 Y</t>
  </si>
  <si>
    <t>01-08-2024 Burden Cost</t>
  </si>
  <si>
    <t>53501837</t>
  </si>
  <si>
    <t>Expenditure Business Unit : UNDP-UKR , Project Number : 01001136 , Task Number : ACT 4 , Transaction Number : 53501837 , Expenditure Category : 75100 - Facilities &amp; Administration , Expenditure Type : 75105 - Facilities and Administration -</t>
  </si>
  <si>
    <t>16-09-2024 Burden Cost</t>
  </si>
  <si>
    <t>55795136</t>
  </si>
  <si>
    <t>Expenditure Business Unit : UNDP-UKR , Project Number : 01001136 , Task Number : ISAR_2.2.3 , Transaction Number : 55795136 , Expenditure Category : 75100 - Facilities &amp; Administration , Expenditure Type : 75105 - Facilities and Administrat</t>
  </si>
  <si>
    <t>61237126</t>
  </si>
  <si>
    <t>Expenditure Business Unit : UNDP-UKR , Project Number : 01001136 , Task Number : ACT 4 , Transaction Number : 61237126 , Expenditure Category : 75100 - Facilities &amp; Administration , Expenditure Type : 75105 - Facilities and Administration -</t>
  </si>
  <si>
    <t>15-01-2025 Burden Cost</t>
  </si>
  <si>
    <t>55795137</t>
  </si>
  <si>
    <t>Expenditure Business Unit : UNDP-UKR , Project Number : 01001136 , Task Number : ISAR_3.2.2 , Transaction Number : 55795137 , Expenditure Category : 75100 - Facilities &amp; Administration , Expenditure Type : 75105 - Facilities and Administrat</t>
  </si>
  <si>
    <t>JUN-2024</t>
  </si>
  <si>
    <t>49957078</t>
  </si>
  <si>
    <t>Journal Import 32111577:</t>
  </si>
  <si>
    <t>Expenditure Business Unit : UNDP-UKR , Project Number : 01001136 , Task Number : ACT 4 , Transaction Number : 49957078 , Expenditure Category : 75100 - Facilities &amp; Administration , Expenditure Type : 75105 - Facilities and Administration -</t>
  </si>
  <si>
    <t>Projects A 32111562000001 32111577 3 Y</t>
  </si>
  <si>
    <t>12-06-2024 Burden Cost</t>
  </si>
  <si>
    <t>51734923</t>
  </si>
  <si>
    <t>Journal Import 36482111:</t>
  </si>
  <si>
    <t>Expenditure Business Unit : UNDP-UKR , Project Number : 01001136 , Task Number : ACT 4 , Transaction Number : 51734923 , Expenditure Category : 75100 - Facilities &amp; Administration , Expenditure Type : 75105 - Facilities and Administration -</t>
  </si>
  <si>
    <t>Projects A 36481230000029 36482111 2 Y</t>
  </si>
  <si>
    <t>07-08-2024 Burden Cost</t>
  </si>
  <si>
    <t>59105130</t>
  </si>
  <si>
    <t>Journal Import 43866343:</t>
  </si>
  <si>
    <t>Expenditure Business Unit : UNDP-UKR , Project Number : 01001136 , Task Number : ACT 2.2.1. , Transaction Number : 59105130 , Expenditure Category : 75100 - Facilities &amp; Administration , Expenditure Type : 75105 - Facilities and Administrat</t>
  </si>
  <si>
    <t>Projects A 43866298000001 43866343 2 Y</t>
  </si>
  <si>
    <t>11-12-2024 Burden Cost</t>
  </si>
  <si>
    <t>58592917</t>
  </si>
  <si>
    <t>Expenditure Business Unit : UNDP-UKR , Project Number : 01001136 , Task Number : ACT 4 , Transaction Number : 58592917 , Expenditure Category : 75100 - Facilities &amp; Administration , Expenditure Type : 75105 - Facilities and Administration -</t>
  </si>
  <si>
    <t>Projects A 43578610000003 43578801 Y</t>
  </si>
  <si>
    <t>30-11-2024 Burden Cost</t>
  </si>
  <si>
    <t>58035335</t>
  </si>
  <si>
    <t>Journal Import 43099504:</t>
  </si>
  <si>
    <t>Expenditure Business Unit : UNDP-UKR , Project Number : 01001136 , Task Number : ACT 4 , Transaction Number : 58035335 , Expenditure Category : 75100 - Facilities &amp; Administration , Expenditure Type : 75105 - Facilities and Administration -</t>
  </si>
  <si>
    <t>Projects A 43099483000002 43099504 3 Y</t>
  </si>
  <si>
    <t>52535396</t>
  </si>
  <si>
    <t>Journal Import 37577578:</t>
  </si>
  <si>
    <t>Expenditure Business Unit : UNDP-UKR , Project Number : 01001136 , Task Number : ACT 1.2.2. , Transaction Number : 52535396 , Expenditure Category : 75100 - Facilities &amp; Administration , Expenditure Type : 75105 - Facilities and Administrat</t>
  </si>
  <si>
    <t>Projects A 37577349000001 37577578 2 Y</t>
  </si>
  <si>
    <t>23-08-2024 Burden Cost</t>
  </si>
  <si>
    <t>56048661</t>
  </si>
  <si>
    <t>Journal Import 41333510:</t>
  </si>
  <si>
    <t>Expenditure Business Unit : UNDP-UKR , Project Number : 01001136 , Task Number : ACT 2.1.1. , Transaction Number : 56048661 , Expenditure Category : 75100 - Facilities &amp; Administration , Expenditure Type : 75105 - Facilities and Administrat</t>
  </si>
  <si>
    <t>Projects A 41333414000001 41333510 Y</t>
  </si>
  <si>
    <t>29-10-2024 Burden Cost</t>
  </si>
  <si>
    <t>50416854</t>
  </si>
  <si>
    <t>Journal Import 33348683:</t>
  </si>
  <si>
    <t>Expenditure Business Unit : UNDP-UKR , Project Number : 01001136 , Task Number : ACT 3.2.3. , Transaction Number : 50416854 , Expenditure Category : 75100 - Facilities &amp; Administration , Expenditure Type : 75105 - Facilities and Administrat</t>
  </si>
  <si>
    <t>Projects A 33348597000001 33348683 4 Y</t>
  </si>
  <si>
    <t>26-06-2024 Burden Cost</t>
  </si>
  <si>
    <t>51390979</t>
  </si>
  <si>
    <t>Journal Import 35646261:</t>
  </si>
  <si>
    <t>Expenditure Business Unit : UNDP-UKR , Project Number : 01001136 , Task Number : ACT 4 , Transaction Number : 51390979 , Expenditure Category : 75100 - Facilities &amp; Administration , Expenditure Type : 75105 - Facilities and Administration -</t>
  </si>
  <si>
    <t>Projects A 35645973000001 35646261 Y</t>
  </si>
  <si>
    <t>17-07-2024 Burden Cost</t>
  </si>
  <si>
    <t>52575923</t>
  </si>
  <si>
    <t>Journal Import 37687869:</t>
  </si>
  <si>
    <t>Expenditure Business Unit : UNDP-UKR , Project Number : 01001136 , Task Number : ACT 4 , Transaction Number : 52575923 , Expenditure Category : 75100 - Facilities &amp; Administration , Expenditure Type : 75105 - Facilities and Administration -</t>
  </si>
  <si>
    <t>Projects A 37687424000001 37687869 2 Y</t>
  </si>
  <si>
    <t>22-08-2024 Burden Cost</t>
  </si>
  <si>
    <t>52796007</t>
  </si>
  <si>
    <t>Expenditure Business Unit : UNDP-UKR , Project Number : 01001136 , Task Number : ACT 4 , Transaction Number : 52796007 , Expenditure Category : 75100 - Facilities &amp; Administration , Expenditure Type : 75105 - Facilities and Administration -</t>
  </si>
  <si>
    <t>Projects A 38188429000002 38188492 2 Y</t>
  </si>
  <si>
    <t>06-09-2024 Burden Cost</t>
  </si>
  <si>
    <t>52063573</t>
  </si>
  <si>
    <t>Journal Import 36814127:</t>
  </si>
  <si>
    <t>Expenditure Business Unit : UNDP-UKR , Project Number : 01001136 , Task Number : ACT 3.2.1. , Transaction Number : 52063573 , Expenditure Category : 75100 - Facilities &amp; Administration , Expenditure Type : 75105 - Facilities and Administrat</t>
  </si>
  <si>
    <t>Projects A 36814046000001 36814127 Y</t>
  </si>
  <si>
    <t>30-07-2024 Burden Cost</t>
  </si>
  <si>
    <t>58495842</t>
  </si>
  <si>
    <t>Expenditure Business Unit : UNDP-UKR , Project Number : 01001136 , Task Number : ACT 2.3.1. , Transaction Number : 58495842 , Expenditure Category : 75100 - Facilities &amp; Administration , Expenditure Type : 75105 - Facilities and Administrat</t>
  </si>
  <si>
    <t>Projects A 43509153000001 43509374 3 Y</t>
  </si>
  <si>
    <t>06-12-2024 Burden Cost</t>
  </si>
  <si>
    <t>50957717</t>
  </si>
  <si>
    <t>Journal Import 34316088:</t>
  </si>
  <si>
    <t>Expenditure Business Unit : UNDP-UKR , Project Number : 01001136 , Task Number : ACT 4 , Transaction Number : 50957717 , Expenditure Category : 75100 - Facilities &amp; Administration , Expenditure Type : 75105 - Facilities and Administration -</t>
  </si>
  <si>
    <t>Projects A 34315888000001 34316088 3 Y</t>
  </si>
  <si>
    <t>09-07-2024 Burden Cost</t>
  </si>
  <si>
    <t>46869205</t>
  </si>
  <si>
    <t>Journal Import 29832062:</t>
  </si>
  <si>
    <t>Expenditure Business Unit : UNDP-UKR , Project Number : 01001136 , Task Number : ISAR_3.2.2 , Transaction Number : 46869205 , Expenditure Category : 75100 - Facilities &amp; Administration , Expenditure Type : 75105 - Facilities and Administrat</t>
  </si>
  <si>
    <t>Projects A 29832030000001 29832062 5 Y</t>
  </si>
  <si>
    <t>53542103</t>
  </si>
  <si>
    <t>Journal Import 39135404:</t>
  </si>
  <si>
    <t>Expenditure Business Unit : UNDP-UKR , Project Number : 01001136 , Task Number : ACT 2.1.2. , Transaction Number : 53542103 , Expenditure Category : 75100 - Facilities &amp; Administration , Expenditure Type : 75105 - Facilities and Administrat</t>
  </si>
  <si>
    <t>Projects A 39135106000001 39135404 3 Y</t>
  </si>
  <si>
    <t>20-09-2024 Burden Cost</t>
  </si>
  <si>
    <t>58237153</t>
  </si>
  <si>
    <t>Journal Import 43372836:</t>
  </si>
  <si>
    <t>Expenditure Business Unit : UNDP-UKR , Project Number : 01001136 , Task Number : ACT 3.1.1. , Transaction Number : 58237153 , Expenditure Category : 75100 - Facilities &amp; Administration , Expenditure Type : 75105 - Facilities and Administrat</t>
  </si>
  <si>
    <t>Projects A 43372725000001 43372836 2 Y</t>
  </si>
  <si>
    <t>29-11-2024 Burden Cost</t>
  </si>
  <si>
    <t>57447114</t>
  </si>
  <si>
    <t>Journal Import 42566432:</t>
  </si>
  <si>
    <t>Expenditure Business Unit : UNDP-UKR , Project Number : 01001136 , Task Number : ISAR_2.2.3 , Transaction Number : 57447114 , Expenditure Category : 75100 - Facilities &amp; Administration , Expenditure Type : 75105 - Facilities and Administrat</t>
  </si>
  <si>
    <t>Projects A 42566131000001 42566432 2 Y</t>
  </si>
  <si>
    <t>11-11-2024 Burden Cost</t>
  </si>
  <si>
    <t>52535395</t>
  </si>
  <si>
    <t>Expenditure Business Unit : UNDP-UKR , Project Number : 01001136 , Task Number : ACT 4 , Transaction Number : 52535395 , Expenditure Category : 75100 - Facilities &amp; Administration , Expenditure Type : 75105 - Facilities and Administration -</t>
  </si>
  <si>
    <t>57447113</t>
  </si>
  <si>
    <t>Expenditure Business Unit : UNDP-UKR , Project Number : 01001136 , Task Number : ISAR_2.2.1 , Transaction Number : 57447113 , Expenditure Category : 75100 - Facilities &amp; Administration , Expenditure Type : 75105 - Facilities and Administrat</t>
  </si>
  <si>
    <t>57447115</t>
  </si>
  <si>
    <t>Expenditure Business Unit : UNDP-UKR , Project Number : 01001136 , Task Number : ISAR_3.2.2 , Transaction Number : 57447115 , Expenditure Category : 75100 - Facilities &amp; Administration , Expenditure Type : 75105 - Facilities and Administrat</t>
  </si>
  <si>
    <t>60126283</t>
  </si>
  <si>
    <t>Journal Import 44871351:</t>
  </si>
  <si>
    <t>Expenditure Business Unit : UNDP-UKR , Project Number : 01001136 , Task Number : ACT 4 , Transaction Number : 60126283 , Expenditure Category : 75100 - Facilities &amp; Administration , Expenditure Type : 75105 - Facilities and Administration -</t>
  </si>
  <si>
    <t>Projects A 44871316000001 44871351 4 Y</t>
  </si>
  <si>
    <t>02-01-2025 Burden Cost</t>
  </si>
  <si>
    <t>47247662</t>
  </si>
  <si>
    <t>Journal Import 30273450:</t>
  </si>
  <si>
    <t>Expenditure Business Unit : UNDP-UKR , Project Number : 01001136 , Task Number : ACT 5 , Transaction Number : 47247662 , Expenditure Category : 75100 - Facilities &amp; Administration , Expenditure Type : 75105 - Facilities and Administration -</t>
  </si>
  <si>
    <t>Projects A 30273136000001 30273450 Y</t>
  </si>
  <si>
    <t>10-05-2024 Burden Cost</t>
  </si>
  <si>
    <t>53084279</t>
  </si>
  <si>
    <t>Journal Import 38453286:</t>
  </si>
  <si>
    <t>Expenditure Business Unit : UNDP-UKR , Project Number : 01001136 , Task Number : ACT 3.1.2. , Transaction Number : 53084279 , Expenditure Category : 75100 - Facilities &amp; Administration , Expenditure Type : 75105 - Facilities and Administrat</t>
  </si>
  <si>
    <t>Projects A 38453238000001 38453286 3 Y</t>
  </si>
  <si>
    <t>05-09-2024 Burden Cost</t>
  </si>
  <si>
    <t>56533035</t>
  </si>
  <si>
    <t>Journal Import 41789899:</t>
  </si>
  <si>
    <t>Expenditure Business Unit : UNDP-UKR , Project Number : 01001136 , Task Number : ACT 4 , Transaction Number : 56533035 , Expenditure Category : 75100 - Facilities &amp; Administration , Expenditure Type : 75105 - Facilities and Administration -</t>
  </si>
  <si>
    <t>Projects A 41789706000002 41789899 2 Y</t>
  </si>
  <si>
    <t>05-11-2024 Burden Cost</t>
  </si>
  <si>
    <t>58833886</t>
  </si>
  <si>
    <t>Journal Import 43661032:</t>
  </si>
  <si>
    <t>Expenditure Business Unit : UNDP-UKR , Project Number : 01001136 , Task Number : ACT 3.1.3. , Transaction Number : 58833886 , Expenditure Category : 75100 - Facilities &amp; Administration , Expenditure Type : 75105 - Facilities and Administrat</t>
  </si>
  <si>
    <t>Projects A 43660872000002 43661032 3 Y</t>
  </si>
  <si>
    <t>10-12-2024 Burden Cost</t>
  </si>
  <si>
    <t>56192388</t>
  </si>
  <si>
    <t>Journal Import 41522002:</t>
  </si>
  <si>
    <t>Expenditure Business Unit : UNDP-UKR , Project Number : 01001136 , Task Number : ACT 4 , Transaction Number : 56192388 , Expenditure Category : 75100 - Facilities &amp; Administration , Expenditure Type : 75105 - Facilities and Administration -</t>
  </si>
  <si>
    <t>Projects A 41521581000002 41522002 2 Y</t>
  </si>
  <si>
    <t>04-11-2024 Burden Cost</t>
  </si>
  <si>
    <t>50827017</t>
  </si>
  <si>
    <t>Journal Import 34066534:</t>
  </si>
  <si>
    <t>Expenditure Business Unit : UNDP-UKR , Project Number : 01001136 , Task Number : ACT 4 , Transaction Number : 50827017 , Expenditure Category : 75100 - Facilities &amp; Administration , Expenditure Type : 75105 - Facilities and Administration -</t>
  </si>
  <si>
    <t>Projects A 34066402000001 34066534 2 Y</t>
  </si>
  <si>
    <t>04-07-2024 Burden Cost</t>
  </si>
  <si>
    <t>59367858</t>
  </si>
  <si>
    <t>Journal Import 44124491:</t>
  </si>
  <si>
    <t>Expenditure Business Unit : UNDP-UKR , Project Number : 01001136 , Task Number : ACT 2.1.2. , Transaction Number : 59367858 , Expenditure Category : 75100 - Facilities &amp; Administration , Expenditure Type : 75105 - Facilities and Administrat</t>
  </si>
  <si>
    <t>Projects A 44124442000002 44124491 Y</t>
  </si>
  <si>
    <t>16-12-2024 Burden Cost</t>
  </si>
  <si>
    <t>60983459</t>
  </si>
  <si>
    <t>Expenditure Business Unit : UNDP-UKR , Project Number : 01001136 , Task Number : ACT 4 , Transaction Number : 60983459 , Expenditure Category : 75100 - Facilities &amp; Administration , Expenditure Type : 75105 - Facilities and Administration -</t>
  </si>
  <si>
    <t>13-01-2025 Burden Cost</t>
  </si>
  <si>
    <t>51135923</t>
  </si>
  <si>
    <t>Journal Import 34779098:</t>
  </si>
  <si>
    <t>Expenditure Business Unit : UNDP-UKR , Project Number : 01001136 , Task Number : ACT 4 , Transaction Number : 51135923 , Expenditure Category : 75100 - Facilities &amp; Administration , Expenditure Type : 75105 - Facilities and Administration -</t>
  </si>
  <si>
    <t>Projects A 34778678000001 34779098 Y</t>
  </si>
  <si>
    <t>11-07-2024 Burden Cost</t>
  </si>
  <si>
    <t>56192389</t>
  </si>
  <si>
    <t>Expenditure Business Unit : UNDP-UKR , Project Number : 01001136 , Task Number : ACT 2.1.1. , Transaction Number : 56192389 , Expenditure Category : 75100 - Facilities &amp; Administration , Expenditure Type : 75105 - Facilities and Administrat</t>
  </si>
  <si>
    <t>52063571</t>
  </si>
  <si>
    <t>Expenditure Business Unit : UNDP-UKR , Project Number : 01001136 , Task Number : ACT 4 , Transaction Number : 52063571 , Expenditure Category : 75100 - Facilities &amp; Administration , Expenditure Type : 75105 - Facilities and Administration -</t>
  </si>
  <si>
    <t>Projects A 36814046000001 36814127 2 Y</t>
  </si>
  <si>
    <t>13-08-2024 Burden Cost</t>
  </si>
  <si>
    <t>54084198</t>
  </si>
  <si>
    <t>Journal Import 39940499:</t>
  </si>
  <si>
    <t>Expenditure Business Unit : UNDP-UKR , Project Number : 01001136 , Task Number : ACT 4 , Transaction Number : 54084198 , Expenditure Category : 75100 - Facilities &amp; Administration , Expenditure Type : 75105 - Facilities and Administration -</t>
  </si>
  <si>
    <t>Projects A 39940471000005 39940499 2 Y</t>
  </si>
  <si>
    <t>10-10-2024 Burden Cost</t>
  </si>
  <si>
    <t>52506054</t>
  </si>
  <si>
    <t>Journal Import 37551474:</t>
  </si>
  <si>
    <t>Expenditure Business Unit : UNDP-UKR , Project Number : 01001136 , Task Number : ISAR_2.2.3 , Transaction Number : 52506054 , Expenditure Category : 75100 - Facilities &amp; Administration , Expenditure Type : 75105 - Facilities and Administrat</t>
  </si>
  <si>
    <t>Projects A 37551273000001 37551474 2 Y</t>
  </si>
  <si>
    <t>09-08-2024 Burden Cost</t>
  </si>
  <si>
    <t>52506055</t>
  </si>
  <si>
    <t>Expenditure Business Unit : UNDP-UKR , Project Number : 01001136 , Task Number : ISAR_3.2.2 , Transaction Number : 52506055 , Expenditure Category : 75100 - Facilities &amp; Administration , Expenditure Type : 75105 - Facilities and Administrat</t>
  </si>
  <si>
    <t>49160028</t>
  </si>
  <si>
    <t>Journal Import 31552350:</t>
  </si>
  <si>
    <t>Expenditure Business Unit : UNDP-UKR , Project Number : 01001136 , Task Number : ACT 1.2.2. , Transaction Number : 49160028 , Expenditure Category : 75100 - Facilities &amp; Administration , Expenditure Type : 75105 - Facilities and Administrat</t>
  </si>
  <si>
    <t>Projects A 31551906000002 31552350 2 Y</t>
  </si>
  <si>
    <t>05-06-2024 Burden Cost</t>
  </si>
  <si>
    <t>52750510</t>
  </si>
  <si>
    <t>Journal Import 38047825:</t>
  </si>
  <si>
    <t>Expenditure Business Unit : UNDP-UKR , Project Number : 01001136 , Task Number : ACT 4 , Transaction Number : 52750510 , Expenditure Category : 75100 - Facilities &amp; Administration , Expenditure Type : 75105 - Facilities and Administration -</t>
  </si>
  <si>
    <t>Projects A 38047572000001 38047825 Y</t>
  </si>
  <si>
    <t>30-08-2024 Burden Cost</t>
  </si>
  <si>
    <t>58237152</t>
  </si>
  <si>
    <t>Expenditure Business Unit : UNDP-UKR , Project Number : 01001136 , Task Number : ACT 1.2.1. , Transaction Number : 58237152 , Expenditure Category : 75100 - Facilities &amp; Administration , Expenditure Type : 75105 - Facilities and Administrat</t>
  </si>
  <si>
    <t>Projects A 43372725000001 43372836 Y</t>
  </si>
  <si>
    <t>03-12-2024 Burden Cost</t>
  </si>
  <si>
    <t>52474633</t>
  </si>
  <si>
    <t>Journal Import 37490670:</t>
  </si>
  <si>
    <t>Expenditure Business Unit : UNDP-UKR , Project Number : 01001136 , Task Number : ACT 1.1.1. , Transaction Number : 52474633 , Expenditure Category : 75100 - Facilities &amp; Administration , Expenditure Type : 75105 - Facilities and Administrat</t>
  </si>
  <si>
    <t>Projects A 37490612000001 37490670 2 Y</t>
  </si>
  <si>
    <t>51459595</t>
  </si>
  <si>
    <t>Journal Import 35855918:</t>
  </si>
  <si>
    <t>Expenditure Business Unit : UNDP-UKR , Project Number : 01001136 , Task Number : ACT 4 , Transaction Number : 51459595 , Expenditure Category : 75100 - Facilities &amp; Administration , Expenditure Type : 75105 - Facilities and Administration -</t>
  </si>
  <si>
    <t>Projects A 35855590000002 35855918 4 Y</t>
  </si>
  <si>
    <t>58178918</t>
  </si>
  <si>
    <t>Journal Import 43245288:</t>
  </si>
  <si>
    <t>Expenditure Business Unit : UNDP-UKR , Project Number : 01001136 , Task Number : ACT 4 , Transaction Number : 58178918 , Expenditure Category : 75100 - Facilities &amp; Administration , Expenditure Type : 75105 - Facilities and Administration -</t>
  </si>
  <si>
    <t>Projects A 43245244000001 43245288 3 Y</t>
  </si>
  <si>
    <t>04-12-2024 Burden Cost</t>
  </si>
  <si>
    <t>59224666</t>
  </si>
  <si>
    <t>Journal Import 44042877:</t>
  </si>
  <si>
    <t>Expenditure Business Unit : UNDP-UKR , Project Number : 01001136 , Task Number : ACT 2.2.1. , Transaction Number : 59224666 , Expenditure Category : 75100 - Facilities &amp; Administration , Expenditure Type : 75105 - Facilities and Administrat</t>
  </si>
  <si>
    <t>Projects A 44042807000002 44042877 Y</t>
  </si>
  <si>
    <t>55472582</t>
  </si>
  <si>
    <t>Journal Import 40835338:</t>
  </si>
  <si>
    <t>Expenditure Business Unit : UNDP-UKR , Project Number : 01001136 , Task Number : ACT 4 , Transaction Number : 55472582 , Expenditure Category : 75100 - Facilities &amp; Administration , Expenditure Type : 75105 - Facilities and Administration -</t>
  </si>
  <si>
    <t>Projects A 40835330000001 40835338 Y</t>
  </si>
  <si>
    <t>23-10-2024 Burden Cost</t>
  </si>
  <si>
    <t>58495840</t>
  </si>
  <si>
    <t>Expenditure Business Unit : UNDP-UKR , Project Number : 01001136 , Task Number : ACT 1.2.1. , Transaction Number : 58495840 , Expenditure Category : 75100 - Facilities &amp; Administration , Expenditure Type : 75105 - Facilities and Administrat</t>
  </si>
  <si>
    <t>56903564</t>
  </si>
  <si>
    <t>Journal Import 42123590:</t>
  </si>
  <si>
    <t>Expenditure Business Unit : UNDP-UKR , Project Number : 01001136 , Task Number : ACT 4 , Transaction Number : 56903564 , Expenditure Category : 75100 - Facilities &amp; Administration , Expenditure Type : 75105 - Facilities and Administration -</t>
  </si>
  <si>
    <t>Projects A 42122999000001 42123590 2 Y</t>
  </si>
  <si>
    <t>14-11-2024 Burden Cost</t>
  </si>
  <si>
    <t>61342669</t>
  </si>
  <si>
    <t>Journal Import 45678477:</t>
  </si>
  <si>
    <t>Expenditure Business Unit : UNDP-UKR , Project Number : 01001136 , Task Number : Vzpl_2.2.2 , Transaction Number : 61342669 , Expenditure Category : 75100 - Facilities &amp; Administration , Expenditure Type : 75105 - Facilities and Administrat</t>
  </si>
  <si>
    <t>Projects A 45678425000002 45678477 Y</t>
  </si>
  <si>
    <t>30-12-2024 Burden Cost</t>
  </si>
  <si>
    <t>61342671</t>
  </si>
  <si>
    <t>Expenditure Business Unit : UNDP-UKR , Project Number : 01001136 , Task Number : Vzpl_3.2.3 , Transaction Number : 61342671 , Expenditure Category : 75100 - Facilities &amp; Administration , Expenditure Type : 75105 - Facilities and Administrat</t>
  </si>
  <si>
    <t>61342670</t>
  </si>
  <si>
    <t>Expenditure Business Unit : UNDP-UKR , Project Number : 01001136 , Task Number : Vzpl_3.2.2 , Transaction Number : 61342670 , Expenditure Category : 75100 - Facilities &amp; Administration , Expenditure Type : 75105 - Facilities and Administrat</t>
  </si>
  <si>
    <t>51905391</t>
  </si>
  <si>
    <t>Journal Import 36655475:</t>
  </si>
  <si>
    <t>Expenditure Business Unit : UNDP-UKR , Project Number : 01001136 , Task Number : ACT 4 , Transaction Number : 51905391 , Expenditure Category : 75100 - Facilities &amp; Administration , Expenditure Type : 75105 - Facilities and Administration -</t>
  </si>
  <si>
    <t>Projects A 36655407000002 36655475 2 Y</t>
  </si>
  <si>
    <t>58833882</t>
  </si>
  <si>
    <t>Expenditure Business Unit : UNDP-UKR , Project Number : 01001136 , Task Number : ACT 4 , Transaction Number : 58833882 , Expenditure Category : 75100 - Facilities &amp; Administration , Expenditure Type : 75105 - Facilities and Administration -</t>
  </si>
  <si>
    <t>54584066</t>
  </si>
  <si>
    <t>Journal Import 40521009:</t>
  </si>
  <si>
    <t>Expenditure Business Unit : UNDP-UKR , Project Number : 01001136 , Task Number : ACT 4 , Transaction Number : 54584066 , Expenditure Category : 75100 - Facilities &amp; Administration , Expenditure Type : 75105 - Facilities and Administration -</t>
  </si>
  <si>
    <t>Projects A 40521001000001 40521009 4 Y</t>
  </si>
  <si>
    <t>17-10-2024 Burden Cost</t>
  </si>
  <si>
    <t>61237128</t>
  </si>
  <si>
    <t>Expenditure Business Unit : UNDP-UKR , Project Number : 01001136 , Task Number : ISAR_2.2.1 , Transaction Number : 61237128 , Expenditure Category : 75100 - Facilities &amp; Administration , Expenditure Type : 75105 - Facilities and Administrat</t>
  </si>
  <si>
    <t>Projects A 45622447000003 45622605 2 Y</t>
  </si>
  <si>
    <t>55982791</t>
  </si>
  <si>
    <t>Journal Import 41197945:</t>
  </si>
  <si>
    <t>Expenditure Business Unit : UNDP-UKR , Project Number : 01001136 , Task Number : ACT 4 , Transaction Number : 55982791 , Expenditure Category : 75100 - Facilities &amp; Administration , Expenditure Type : 75105 - Facilities and Administration -</t>
  </si>
  <si>
    <t>Projects A 41197791000001 41197945 4 Y</t>
  </si>
  <si>
    <t>30-10-2024 Burden Cost</t>
  </si>
  <si>
    <t>61237129</t>
  </si>
  <si>
    <t>Expenditure Business Unit : UNDP-UKR , Project Number : 01001136 , Task Number : ISAR_3.2.2 , Transaction Number : 61237129 , Expenditure Category : 75100 - Facilities &amp; Administration , Expenditure Type : 75105 - Facilities and Administrat</t>
  </si>
  <si>
    <t>50549546</t>
  </si>
  <si>
    <t>Journal Import 33591806:</t>
  </si>
  <si>
    <t>Expenditure Business Unit : UNDP-UKR , Project Number : 01001136 , Task Number : ACT 2.2.1. , Transaction Number : 50549546 , Expenditure Category : 75100 - Facilities &amp; Administration , Expenditure Type : 75105 - Facilities and Administrat</t>
  </si>
  <si>
    <t>Projects A 33591329000005 33591806 2 Y</t>
  </si>
  <si>
    <t>52575921</t>
  </si>
  <si>
    <t>Expenditure Business Unit : UNDP-UKR , Project Number : 01001136 , Task Number : ACT 3.2.3. , Transaction Number : 52575921 , Expenditure Category : 75100 - Facilities &amp; Administration , Expenditure Type : 75105 - Facilities and Administrat</t>
  </si>
  <si>
    <t>28-08-2024 Burden Cost</t>
  </si>
  <si>
    <t>53702075</t>
  </si>
  <si>
    <t>Journal Import 39389239:</t>
  </si>
  <si>
    <t>Expenditure Business Unit : UNDP-UKR , Project Number : 01001136 , Task Number : ACT 4 , Transaction Number : 53702075 , Expenditure Category : 75100 - Facilities &amp; Administration , Expenditure Type : 75105 - Facilities and Administration -</t>
  </si>
  <si>
    <t>Projects A 39389230000001 39389239 Y</t>
  </si>
  <si>
    <t>26-09-2024 Burden Cost</t>
  </si>
  <si>
    <t>59167311</t>
  </si>
  <si>
    <t>Journal Import 43895606:</t>
  </si>
  <si>
    <t>Expenditure Business Unit : UNDP-UKR , Project Number : 01001136 , Task Number : ACT 4 , Transaction Number : 59167311 , Expenditure Category : 75100 - Facilities &amp; Administration , Expenditure Type : 75105 - Facilities and Administration -</t>
  </si>
  <si>
    <t>Projects A 43895447000002 43895606 2 Y</t>
  </si>
  <si>
    <t>58070539</t>
  </si>
  <si>
    <t>Journal Import 43165322:</t>
  </si>
  <si>
    <t>Expenditure Business Unit : UNDP-UKR , Project Number : 01001136 , Task Number : ACT 4 , Transaction Number : 58070539 , Expenditure Category : 75100 - Facilities &amp; Administration , Expenditure Type : 75105 - Facilities and Administration -</t>
  </si>
  <si>
    <t>Projects A 43165194000002 43165322 2 Y</t>
  </si>
  <si>
    <t>59105131</t>
  </si>
  <si>
    <t>Expenditure Business Unit : UNDP-UKR , Project Number : 01001136 , Task Number : ACT 4 , Transaction Number : 59105131 , Expenditure Category : 75100 - Facilities &amp; Administration , Expenditure Type : 75105 - Facilities and Administration -</t>
  </si>
  <si>
    <t>13-12-2024 Burden Cost</t>
  </si>
  <si>
    <t>54709231</t>
  </si>
  <si>
    <t>Journal Import 40756954:</t>
  </si>
  <si>
    <t>Expenditure Business Unit : UNDP-UKR , Project Number : 01001136 , Task Number : ACT 4 , Transaction Number : 54709231 , Expenditure Category : 75100 - Facilities &amp; Administration , Expenditure Type : 75105 - Facilities and Administration -</t>
  </si>
  <si>
    <t>Projects A 40756758000002 40756954 4 Y</t>
  </si>
  <si>
    <t>55550684</t>
  </si>
  <si>
    <t>Journal Import 40956682:</t>
  </si>
  <si>
    <t>Expenditure Business Unit : UNDP-UKR , Project Number : 01001136 , Task Number : ACT 4 , Transaction Number : 55550684 , Expenditure Category : 75100 - Facilities &amp; Administration , Expenditure Type : 75105 - Facilities and Administration -</t>
  </si>
  <si>
    <t>Projects A 40956668000001 40956682 4 Y</t>
  </si>
  <si>
    <t>24-10-2024 Burden Cost</t>
  </si>
  <si>
    <t>60786954</t>
  </si>
  <si>
    <t>Journal Import 45302457:</t>
  </si>
  <si>
    <t>Expenditure Business Unit : UNDP-UKR , Project Number : 01001136 , Task Number : ACT 4 , Transaction Number : 60786954 , Expenditure Category : 75100 - Facilities &amp; Administration , Expenditure Type : 75105 - Facilities and Administration -</t>
  </si>
  <si>
    <t>Projects A 45302267000001 45302457 2 Y</t>
  </si>
  <si>
    <t>09-01-2025 Burden Cost</t>
  </si>
  <si>
    <t>51601486</t>
  </si>
  <si>
    <t>Expenditure Business Unit : UNDP-UKR , Project Number : 01001136 , Task Number : ACT 4 , Transaction Number : 51601486 , Expenditure Category : 75100 - Facilities &amp; Administration , Expenditure Type : 75105 - Facilities and Administration -</t>
  </si>
  <si>
    <t>Projects A 36251827000001 36252088 4 Y</t>
  </si>
  <si>
    <t>50321365</t>
  </si>
  <si>
    <t>Journal Import 33060526:</t>
  </si>
  <si>
    <t>Expenditure Business Unit : UNDP-UKR , Project Number : 01001136 , Task Number : ACT 4 , Transaction Number : 50321365 , Expenditure Category : 75100 - Facilities &amp; Administration , Expenditure Type : 75105 - Facilities and Administration -</t>
  </si>
  <si>
    <t>Projects A 33060278000001 33060526 4 Y</t>
  </si>
  <si>
    <t>27-06-2024 Burden Cost</t>
  </si>
  <si>
    <t>54670196</t>
  </si>
  <si>
    <t>Journal Import 40691063:</t>
  </si>
  <si>
    <t>Expenditure Business Unit : UNDP-UKR , Project Number : 01001136 , Task Number : ACT 4 , Transaction Number : 54670196 , Expenditure Category : 75100 - Facilities &amp; Administration , Expenditure Type : 75105 - Facilities and Administration -</t>
  </si>
  <si>
    <t>Projects A 40691037000001 40691063 Y</t>
  </si>
  <si>
    <t>21-10-2024 Burden Cost</t>
  </si>
  <si>
    <t>57655735</t>
  </si>
  <si>
    <t>Journal Import 42758564:</t>
  </si>
  <si>
    <t>Expenditure Business Unit : UNDP-UKR , Project Number : 01001136 , Task Number : ACT 4 , Transaction Number : 57655735 , Expenditure Category : 75100 - Facilities &amp; Administration , Expenditure Type : 75105 - Facilities and Administration -</t>
  </si>
  <si>
    <t>Projects A 42758251000001 42758564 2 Y</t>
  </si>
  <si>
    <t>26-11-2024 Burden Cost</t>
  </si>
  <si>
    <t>58385028</t>
  </si>
  <si>
    <t>Journal Import 43440391:</t>
  </si>
  <si>
    <t>Expenditure Business Unit : UNDP-UKR , Project Number : 01001136 , Task Number : ACT 4 , Transaction Number : 58385028 , Expenditure Category : 75100 - Facilities &amp; Administration , Expenditure Type : 75105 - Facilities and Administration -</t>
  </si>
  <si>
    <t>Projects A 43439807000005 43440391 2 Y</t>
  </si>
  <si>
    <t>51646734</t>
  </si>
  <si>
    <t>Journal Import 36422788:</t>
  </si>
  <si>
    <t>Expenditure Business Unit : UNDP-UKR , Project Number : 01001136 , Task Number : ACT 4 , Transaction Number : 51646734 , Expenditure Category : 75100 - Facilities &amp; Administration , Expenditure Type : 75105 - Facilities and Administration -</t>
  </si>
  <si>
    <t>Projects A 36422660000001 36422788 Y</t>
  </si>
  <si>
    <t>53501838</t>
  </si>
  <si>
    <t>Expenditure Business Unit : UNDP-UKR , Project Number : 01001136 , Task Number : ACT 4 , Transaction Number : 53501838 , Expenditure Category : 75100 - Facilities &amp; Administration , Expenditure Type : 75105 - Facilities and Administration -</t>
  </si>
  <si>
    <t>23-09-2024 Burden Cost</t>
  </si>
  <si>
    <t>58237151</t>
  </si>
  <si>
    <t>Expenditure Business Unit : UNDP-UKR , Project Number : 01001136 , Task Number : ACT 4 , Transaction Number : 58237151 , Expenditure Category : 75100 - Facilities &amp; Administration , Expenditure Type : 75105 - Facilities and Administration -</t>
  </si>
  <si>
    <t>58833885</t>
  </si>
  <si>
    <t>Expenditure Business Unit : UNDP-UKR , Project Number : 01001136 , Task Number : ACT 2.3.2. , Transaction Number : 58833885 , Expenditure Category : 75100 - Facilities &amp; Administration , Expenditure Type : 75105 - Facilities and Administrat</t>
  </si>
  <si>
    <t>Projects A 43660872000002 43661032 Y</t>
  </si>
  <si>
    <t>53003574</t>
  </si>
  <si>
    <t>Journal Import 38376087:</t>
  </si>
  <si>
    <t>Expenditure Business Unit : UNDP-UKR , Project Number : 01001136 , Task Number : ACT 4 , Transaction Number : 53003574 , Expenditure Category : 75100 - Facilities &amp; Administration , Expenditure Type : 75105 - Facilities and Administration -</t>
  </si>
  <si>
    <t>Projects A 38375993000001 38376087 3 Y</t>
  </si>
  <si>
    <t>11-09-2024 Burden Cost</t>
  </si>
  <si>
    <t>53003611</t>
  </si>
  <si>
    <t>Expenditure Business Unit : UNDP-UKR , Project Number : 01001136 , Task Number : ACT 1.2.1. , Transaction Number : 53003611 , Expenditure Category : 75100 - Facilities &amp; Administration , Expenditure Type : 75105 - Facilities and Administrat</t>
  </si>
  <si>
    <t>57447111</t>
  </si>
  <si>
    <t>Expenditure Business Unit : UNDP-UKR , Project Number : 01001136 , Task Number : ACT 4 , Transaction Number : 57447111 , Expenditure Category : 75100 - Facilities &amp; Administration , Expenditure Type : 75105 - Facilities and Administration -</t>
  </si>
  <si>
    <t>21-11-2024 Burden Cost</t>
  </si>
  <si>
    <t>56660822</t>
  </si>
  <si>
    <t>Expenditure Business Unit : UNDP-UKR , Project Number : 01001136 , Task Number : ACT 3.1.1. , Transaction Number : 56660822 , Expenditure Category : 75100 - Facilities &amp; Administration , Expenditure Type : 75105 - Facilities and Administrat</t>
  </si>
  <si>
    <t>Projects A 41916994000003 41917280 Y</t>
  </si>
  <si>
    <t>31-10-2024 Burden Cost</t>
  </si>
  <si>
    <t>58592915</t>
  </si>
  <si>
    <t>Expenditure Business Unit : UNDP-UKR , Project Number : 01001136 , Task Number : ACT 4 , Transaction Number : 58592915 , Expenditure Category : 75100 - Facilities &amp; Administration , Expenditure Type : 75105 - Facilities and Administration -</t>
  </si>
  <si>
    <t>58592914</t>
  </si>
  <si>
    <t>Expenditure Business Unit : UNDP-UKR , Project Number : 01001136 , Task Number : ACT 4 , Transaction Number : 58592914 , Expenditure Category : 75100 - Facilities &amp; Administration , Expenditure Type : 75105 - Facilities and Administration -</t>
  </si>
  <si>
    <t>56162587</t>
  </si>
  <si>
    <t>Journal Import 41458743:</t>
  </si>
  <si>
    <t>Expenditure Business Unit : UNDP-UKR , Project Number : 01001136 , Task Number : ACT 4 , Transaction Number : 56162587 , Expenditure Category : 75100 - Facilities &amp; Administration , Expenditure Type : 75105 - Facilities and Administration -</t>
  </si>
  <si>
    <t>Projects A 41458573000001 41458743 Y</t>
  </si>
  <si>
    <t>56791446</t>
  </si>
  <si>
    <t>Journal Import 41995768:</t>
  </si>
  <si>
    <t>Expenditure Business Unit : UNDP-UKR , Project Number : 01001136 , Task Number : ACT 4 , Transaction Number : 56791446 , Expenditure Category : 75100 - Facilities &amp; Administration , Expenditure Type : 75105 - Facilities and Administration -</t>
  </si>
  <si>
    <t>Projects A 41995661000002 41995768 2 Y</t>
  </si>
  <si>
    <t>53943471</t>
  </si>
  <si>
    <t>Journal Import 39820604:</t>
  </si>
  <si>
    <t>Expenditure Business Unit : UNDP-UKR , Project Number : 01001136 , Task Number : ACT 4 , Transaction Number : 53943471 , Expenditure Category : 75100 - Facilities &amp; Administration , Expenditure Type : 75105 - Facilities and Administration -</t>
  </si>
  <si>
    <t>Projects A 39820396000001 39820604 4 Y</t>
  </si>
  <si>
    <t>30-09-2024 Burden Cost</t>
  </si>
  <si>
    <t>FEB-2024</t>
  </si>
  <si>
    <t>40476820</t>
  </si>
  <si>
    <t>Journal Import 26418166:</t>
  </si>
  <si>
    <t>Expenditure Business Unit : UNDP-UKR , Project Number : 01001136 , Task Number : ACT 4 , Transaction Number : 40476820 , Expenditure Category : 75100 - Facilities &amp; Administration , Expenditure Type : 75105 - Facilities and Administration -</t>
  </si>
  <si>
    <t>Projects A 26418089000001 26418166 2 Y</t>
  </si>
  <si>
    <t>29-02-2024 Burden Cost</t>
  </si>
  <si>
    <t>56048660</t>
  </si>
  <si>
    <t>Expenditure Business Unit : UNDP-UKR , Project Number : 01001136 , Task Number : ACT 4 , Transaction Number : 56048660 , Expenditure Category : 75100 - Facilities &amp; Administration , Expenditure Type : 75105 - Facilities and Administration -</t>
  </si>
  <si>
    <t>56791449</t>
  </si>
  <si>
    <t>Expenditure Business Unit : UNDP-UKR , Project Number : 01001136 , Task Number : ACT 1.2.1. , Transaction Number : 56791449 , Expenditure Category : 75100 - Facilities &amp; Administration , Expenditure Type : 75105 - Facilities and Administrat</t>
  </si>
  <si>
    <t>15-11-2024 Burden Cost</t>
  </si>
  <si>
    <t>58833883</t>
  </si>
  <si>
    <t>Expenditure Business Unit : UNDP-UKR , Project Number : 01001136 , Task Number : ACT 4 , Transaction Number : 58833883 , Expenditure Category : 75100 - Facilities &amp; Administration , Expenditure Type : 75105 - Facilities and Administration -</t>
  </si>
  <si>
    <t>12-12-2024 Burden Cost</t>
  </si>
  <si>
    <t>50097546</t>
  </si>
  <si>
    <t>Journal Import 32285332:</t>
  </si>
  <si>
    <t>Expenditure Business Unit : UNDP-UKR , Project Number : 01001136 , Task Number : ACT 4 , Transaction Number : 50097546 , Expenditure Category : 75100 - Facilities &amp; Administration , Expenditure Type : 75105 - Facilities and Administration -</t>
  </si>
  <si>
    <t>Projects A 32285212000002 32285332 3 Y</t>
  </si>
  <si>
    <t>25-06-2024 Burden Cost</t>
  </si>
  <si>
    <t>59659752</t>
  </si>
  <si>
    <t>Journal Import 44392474:</t>
  </si>
  <si>
    <t>Expenditure Business Unit : UNDP-UKR , Project Number : 01001136 , Task Number : ACT 2.3.2. , Transaction Number : 59659752 , Expenditure Category : 75100 - Facilities &amp; Administration , Expenditure Type : 75105 - Facilities and Administrat</t>
  </si>
  <si>
    <t>Projects A 44392252000001 44392474 3 Y</t>
  </si>
  <si>
    <t>26-12-2024 Burden Cost</t>
  </si>
  <si>
    <t>39422504</t>
  </si>
  <si>
    <t>Journal Import 24736819:</t>
  </si>
  <si>
    <t>Expenditure Business Unit : UNDP-UKR , Project Number : 01001136 , Task Number : ACT 5 , Transaction Number : 39422504 , Expenditure Category : 75100 - Facilities &amp; Administration , Expenditure Type : 75105 - Facilities and Administration -</t>
  </si>
  <si>
    <t>Projects A 24736764000001 24736819 2 Y</t>
  </si>
  <si>
    <t>06-02-2024 Burden Cost</t>
  </si>
  <si>
    <t>49558720</t>
  </si>
  <si>
    <t>Journal Import 31783630:</t>
  </si>
  <si>
    <t>Expenditure Business Unit : UNDP-UKR , Project Number : 01001136 , Task Number : ACT 4 , Transaction Number : 49558720 , Expenditure Category : 75100 - Facilities &amp; Administration , Expenditure Type : 75105 - Facilities and Administration -</t>
  </si>
  <si>
    <t>Projects A 31783607000001 31783630 2 Y</t>
  </si>
  <si>
    <t>13-06-2024 Burden Cost</t>
  </si>
  <si>
    <t>59105134</t>
  </si>
  <si>
    <t>Expenditure Business Unit : UNDP-UKR , Project Number : 01001136 , Task Number : ACT 3.1.2. , Transaction Number : 59105134 , Expenditure Category : 75100 - Facilities &amp; Administration , Expenditure Type : 75105 - Facilities and Administrat</t>
  </si>
  <si>
    <t>52826967</t>
  </si>
  <si>
    <t>Journal Import 38251566:</t>
  </si>
  <si>
    <t>Expenditure Business Unit : UNDP-UKR , Project Number : 01001136 , Task Number : ACT 4 , Transaction Number : 52826967 , Expenditure Category : 75100 - Facilities &amp; Administration , Expenditure Type : 75105 - Facilities and Administration -</t>
  </si>
  <si>
    <t>Projects A 38251534000001 38251566 2 Y</t>
  </si>
  <si>
    <t>09-09-2024 Burden Cost</t>
  </si>
  <si>
    <t>59105135</t>
  </si>
  <si>
    <t>Expenditure Business Unit : UNDP-UKR , Project Number : 01001136 , Task Number : ACT 3.1.3. , Transaction Number : 59105135 , Expenditure Category : 75100 - Facilities &amp; Administration , Expenditure Type : 75105 - Facilities and Administrat</t>
  </si>
  <si>
    <t>59105133</t>
  </si>
  <si>
    <t>Expenditure Business Unit : UNDP-UKR , Project Number : 01001136 , Task Number : ACT 3.1.1. , Transaction Number : 59105133 , Expenditure Category : 75100 - Facilities &amp; Administration , Expenditure Type : 75105 - Facilities and Administrat</t>
  </si>
  <si>
    <t>52750512</t>
  </si>
  <si>
    <t>Expenditure Business Unit : UNDP-UKR , Project Number : 01001136 , Task Number : ACT 4 , Transaction Number : 52750512 , Expenditure Category : 75100 - Facilities &amp; Administration , Expenditure Type : 75105 - Facilities and Administration -</t>
  </si>
  <si>
    <t>Projects A 38047572000001 38047825 2 Y</t>
  </si>
  <si>
    <t>57076178</t>
  </si>
  <si>
    <t>Journal Import 42257631:</t>
  </si>
  <si>
    <t>Expenditure Business Unit : UNDP-UKR , Project Number : 01001136 , Task Number : ACT 4 , Transaction Number : 57076178 , Expenditure Category : 75100 - Facilities &amp; Administration , Expenditure Type : 75105 - Facilities and Administration -</t>
  </si>
  <si>
    <t>Projects A 42257378000001 42257631 2 Y</t>
  </si>
  <si>
    <t>57575112</t>
  </si>
  <si>
    <t>Journal Import 42632096:</t>
  </si>
  <si>
    <t>Expenditure Business Unit : UNDP-UKR , Project Number : 01001136 , Task Number : ACT 2.2.1. , Transaction Number : 57575112 , Expenditure Category : 75100 - Facilities &amp; Administration , Expenditure Type : 75105 - Facilities and Administrat</t>
  </si>
  <si>
    <t>Projects A 42631924000002 42632096 2 Y</t>
  </si>
  <si>
    <t>51171129</t>
  </si>
  <si>
    <t>Journal Import 34828357:</t>
  </si>
  <si>
    <t>Expenditure Business Unit : UNDP-UKR , Project Number : 01001136 , Task Number : ACT 4 , Transaction Number : 51171129 , Expenditure Category : 75100 - Facilities &amp; Administration , Expenditure Type : 75105 - Facilities and Administration -</t>
  </si>
  <si>
    <t>Projects A 34828320000002 34828357 Y</t>
  </si>
  <si>
    <t>18-07-2024 Burden Cost</t>
  </si>
  <si>
    <t>51390987</t>
  </si>
  <si>
    <t>Expenditure Business Unit : UNDP-UKR , Project Number : 01001136 , Task Number : ACT 4 , Transaction Number : 51390987 , Expenditure Category : 75100 - Facilities &amp; Administration , Expenditure Type : 75105 - Facilities and Administration -</t>
  </si>
  <si>
    <t>25-07-2024 Burden Cost</t>
  </si>
  <si>
    <t>50878574</t>
  </si>
  <si>
    <t>Journal Import 34177440:</t>
  </si>
  <si>
    <t>Expenditure Business Unit : UNDP-UKR , Project Number : 01001136 , Task Number : ACT 2.2.1. , Transaction Number : 50878574 , Expenditure Category : 75100 - Facilities &amp; Administration , Expenditure Type : 75105 - Facilities and Administrat</t>
  </si>
  <si>
    <t>Projects A 34177379000002 34177440 4 Y</t>
  </si>
  <si>
    <t>57870010</t>
  </si>
  <si>
    <t>Journal Import 42968090:</t>
  </si>
  <si>
    <t>Expenditure Business Unit : UNDP-UKR , Project Number : 01001136 , Task Number : ACT 2.3.2. , Transaction Number : 57870010 , Expenditure Category : 75100 - Facilities &amp; Administration , Expenditure Type : 75105 - Facilities and Administrat</t>
  </si>
  <si>
    <t>Projects A 42967750000002 42968090 3 Y</t>
  </si>
  <si>
    <t>02-12-2024 Burden Cost</t>
  </si>
  <si>
    <t>59462342</t>
  </si>
  <si>
    <t>Journal Import 44249698:</t>
  </si>
  <si>
    <t>Expenditure Business Unit : UNDP-UKR , Project Number : 01001136 , Task Number : ACT 4 , Transaction Number : 59462342 , Expenditure Category : 75100 - Facilities &amp; Administration , Expenditure Type : 75105 - Facilities and Administration -</t>
  </si>
  <si>
    <t>Projects A 44249485000002 44249698 3 Y</t>
  </si>
  <si>
    <t>23-12-2024 Burden Cost</t>
  </si>
  <si>
    <t>58833884</t>
  </si>
  <si>
    <t>Expenditure Business Unit : UNDP-UKR , Project Number : 01001136 , Task Number : ACT 1.1.1. , Transaction Number : 58833884 , Expenditure Category : 75100 - Facilities &amp; Administration , Expenditure Type : 75105 - Facilities and Administrat</t>
  </si>
  <si>
    <t>47052665</t>
  </si>
  <si>
    <t>Journal Import 30052340:</t>
  </si>
  <si>
    <t>Expenditure Business Unit : UNDP-UKR , Project Number : 01001136 , Task Number : ACT 3.2.1. , Transaction Number : 47052665 , Expenditure Category : 75100 - Facilities &amp; Administration , Expenditure Type : 75105 - Facilities and Administrat</t>
  </si>
  <si>
    <t>Projects A 30052330000001 30052340 4 Y</t>
  </si>
  <si>
    <t>09-05-2024 Burden Cost</t>
  </si>
  <si>
    <t>54275829</t>
  </si>
  <si>
    <t>Journal Import 40139432:</t>
  </si>
  <si>
    <t>Expenditure Business Unit : UNDP-UKR , Project Number : 01001136 , Task Number : ACT 4 , Transaction Number : 54275829 , Expenditure Category : 75100 - Facilities &amp; Administration , Expenditure Type : 75105 - Facilities and Administration -</t>
  </si>
  <si>
    <t>Projects A 40139404000001 40139432 4 Y</t>
  </si>
  <si>
    <t>51268452</t>
  </si>
  <si>
    <t>Journal Import 35282889:</t>
  </si>
  <si>
    <t>Expenditure Business Unit : UNDP-UKR , Project Number : 01001136 , Task Number : ACT 3.2.3. , Transaction Number : 51268452 , Expenditure Category : 75100 - Facilities &amp; Administration , Expenditure Type : 75105 - Facilities and Administrat</t>
  </si>
  <si>
    <t>Projects A 35282583000001 35282889 4 Y</t>
  </si>
  <si>
    <t>22-07-2024 Burden Cost</t>
  </si>
  <si>
    <t>58971585</t>
  </si>
  <si>
    <t>Journal Import 43791837:</t>
  </si>
  <si>
    <t>Expenditure Business Unit : UNDP-UKR , Project Number : 01001136 , Task Number : ACT 4 , Transaction Number : 58971585 , Expenditure Category : 75100 - Facilities &amp; Administration , Expenditure Type : 75105 - Facilities and Administration -</t>
  </si>
  <si>
    <t>Projects A 43791782000002 43791837 2 Y</t>
  </si>
  <si>
    <t>57615207</t>
  </si>
  <si>
    <t>Journal Import 42696937:</t>
  </si>
  <si>
    <t>Expenditure Business Unit : UNDP-UKR , Project Number : 01001136 , Task Number : ACT 2.1.2. , Transaction Number : 57615207 , Expenditure Category : 75100 - Facilities &amp; Administration , Expenditure Type : 75105 - Facilities and Administrat</t>
  </si>
  <si>
    <t>Projects A 42696863000002 42696937 2 Y</t>
  </si>
  <si>
    <t>53943472</t>
  </si>
  <si>
    <t>Expenditure Business Unit : UNDP-UKR , Project Number : 01001136 , Task Number : ACT 1.1.1. , Transaction Number : 53943472 , Expenditure Category : 75100 - Facilities &amp; Administration , Expenditure Type : 75105 - Facilities and Administrat</t>
  </si>
  <si>
    <t>Projects A 39820396000001 39820604 3 Y</t>
  </si>
  <si>
    <t>08-10-2024 Burden Cost</t>
  </si>
  <si>
    <t>53943470</t>
  </si>
  <si>
    <t>Expenditure Business Unit : UNDP-UKR , Project Number : 01001136 , Task Number : ACT 3.2.3. , Transaction Number : 53943470 , Expenditure Category : 75100 - Facilities &amp; Administration , Expenditure Type : 75105 - Facilities and Administrat</t>
  </si>
  <si>
    <t>59367857</t>
  </si>
  <si>
    <t>Expenditure Business Unit : UNDP-UKR , Project Number : 01001136 , Task Number : ACT 4 , Transaction Number : 59367857 , Expenditure Category : 75100 - Facilities &amp; Administration , Expenditure Type : 75105 - Facilities and Administration -</t>
  </si>
  <si>
    <t>20-12-2024 Burden Cost</t>
  </si>
  <si>
    <t>50286761</t>
  </si>
  <si>
    <t>Journal Import 32813955:</t>
  </si>
  <si>
    <t>Expenditure Business Unit : UNDP-UKR , Project Number : 01001136 , Task Number : ACT 4 , Transaction Number : 50286761 , Expenditure Category : 75100 - Facilities &amp; Administration , Expenditure Type : 75105 - Facilities and Administration -</t>
  </si>
  <si>
    <t>Projects A 32813847000001 32813955 3 Y</t>
  </si>
  <si>
    <t>01-07-2024 Burden Cost</t>
  </si>
  <si>
    <t>56903565</t>
  </si>
  <si>
    <t>Expenditure Business Unit : UNDP-UKR , Project Number : 01001136 , Task Number : ACT 4 , Transaction Number : 56903565 , Expenditure Category : 75100 - Facilities &amp; Administration , Expenditure Type : 75105 - Facilities and Administration -</t>
  </si>
  <si>
    <t>18-11-2024 Burden Cost</t>
  </si>
  <si>
    <t>56048662</t>
  </si>
  <si>
    <t>Expenditure Business Unit : UNDP-UKR , Project Number : 01001136 , Task Number : ACT 3.1.2. , Transaction Number : 56048662 , Expenditure Category : 75100 - Facilities &amp; Administration , Expenditure Type : 75105 - Facilities and Administrat</t>
  </si>
  <si>
    <t>Projects A 41333414000001 41333510 2 Y</t>
  </si>
  <si>
    <t>MAR-2024</t>
  </si>
  <si>
    <t>40359284</t>
  </si>
  <si>
    <t>Journal Import 26183719:</t>
  </si>
  <si>
    <t>Expenditure Business Unit : UNDP-UKR , Project Number : 01001136 , Task Number : ACT 3.1.2. , Transaction Number : 40359284 , Expenditure Category : 75100 - Facilities &amp; Administration , Expenditure Type : 75105 - Facilities and Administrat</t>
  </si>
  <si>
    <t>Projects A 26183701000001 26183719 2 Y</t>
  </si>
  <si>
    <t>01-03-2024 Burden Cost</t>
  </si>
  <si>
    <t>57447112</t>
  </si>
  <si>
    <t>Expenditure Business Unit : UNDP-UKR , Project Number : 01001136 , Task Number : ACT 2.3.1. , Transaction Number : 57447112 , Expenditure Category : 75100 - Facilities &amp; Administration , Expenditure Type : 75105 - Facilities and Administrat</t>
  </si>
  <si>
    <t>53229984</t>
  </si>
  <si>
    <t>Journal Import 38642860:</t>
  </si>
  <si>
    <t>Expenditure Business Unit : UNDP-UKR , Project Number : 01001136 , Task Number : ACT 2.2.1. , Transaction Number : 53229984 , Expenditure Category : 75100 - Facilities &amp; Administration , Expenditure Type : 75105 - Facilities and Administrat</t>
  </si>
  <si>
    <t>Projects A 38642846000001 38642860 Y</t>
  </si>
  <si>
    <t>17-09-2024 Burden Cost</t>
  </si>
  <si>
    <t>51734924</t>
  </si>
  <si>
    <t>Expenditure Business Unit : UNDP-UKR , Project Number : 01001136 , Task Number : ACT 4 , Transaction Number : 51734924 , Expenditure Category : 75100 - Facilities &amp; Administration , Expenditure Type : 75105 - Facilities and Administration -</t>
  </si>
  <si>
    <t>Projects A 36481230000029 36482111 Y</t>
  </si>
  <si>
    <t>51734927</t>
  </si>
  <si>
    <t>Expenditure Business Unit : UNDP-UKR , Project Number : 01001136 , Task Number : ACT 5 , Transaction Number : 51734927 , Expenditure Category : 75100 - Facilities &amp; Administration , Expenditure Type : 75105 - Facilities and Administration -</t>
  </si>
  <si>
    <t>55795134</t>
  </si>
  <si>
    <t>Expenditure Business Unit : UNDP-UKR , Project Number : 01001136 , Task Number : ACT 4 , Transaction Number : 55795134 , Expenditure Category : 75100 - Facilities &amp; Administration , Expenditure Type : 75105 - Facilities and Administration -</t>
  </si>
  <si>
    <t>28-10-2024 Burden Cost</t>
  </si>
  <si>
    <t>57029791</t>
  </si>
  <si>
    <t>Journal Import 42191682:</t>
  </si>
  <si>
    <t>Expenditure Business Unit : UNDP-UKR , Project Number : 01001136 , Task Number : ACT 4 , Transaction Number : 57029791 , Expenditure Category : 75100 - Facilities &amp; Administration , Expenditure Type : 75105 - Facilities and Administration -</t>
  </si>
  <si>
    <t>Projects A 42191627000001 42191682 2 Y</t>
  </si>
  <si>
    <t>13-11-2024 Burden Cost</t>
  </si>
  <si>
    <t>51625742</t>
  </si>
  <si>
    <t>Journal Import 36358130:</t>
  </si>
  <si>
    <t>Expenditure Business Unit : UNDP-UKR , Project Number : 01001136 , Task Number : ACT 4 , Transaction Number : 51625742 , Expenditure Category : 75100 - Facilities &amp; Administration , Expenditure Type : 75105 - Facilities and Administration -</t>
  </si>
  <si>
    <t>Projects A 36357916000002 36358130 5 Y</t>
  </si>
  <si>
    <t>52298101</t>
  </si>
  <si>
    <t>Journal Import 37107942:</t>
  </si>
  <si>
    <t>Expenditure Business Unit : UNDP-UKR , Project Number : 01001136 , Task Number : ACT 4 , Transaction Number : 52298101 , Expenditure Category : 75100 - Facilities &amp; Administration , Expenditure Type : 75105 - Facilities and Administration -</t>
  </si>
  <si>
    <t>Projects A 37107915000001 37107942 2 Y</t>
  </si>
  <si>
    <t>53177608</t>
  </si>
  <si>
    <t>Journal Import 38577843:</t>
  </si>
  <si>
    <t>Expenditure Business Unit : UNDP-UKR , Project Number : 01001136 , Task Number : ACT 1.2.2. , Transaction Number : 53177608 , Expenditure Category : 75100 - Facilities &amp; Administration , Expenditure Type : 75105 - Facilities and Administrat</t>
  </si>
  <si>
    <t>Projects A 38577837000001 38577843 2 Y</t>
  </si>
  <si>
    <t>02-09-2024 Burden Cost</t>
  </si>
  <si>
    <t>53177607</t>
  </si>
  <si>
    <t>Expenditure Business Unit : UNDP-UKR , Project Number : 01001136 , Task Number : ACT 1.2.1. , Transaction Number : 53177607 , Expenditure Category : 75100 - Facilities &amp; Administration , Expenditure Type : 75105 - Facilities and Administrat</t>
  </si>
  <si>
    <t>51646730</t>
  </si>
  <si>
    <t>Expenditure Business Unit : UNDP-UKR , Project Number : 01001136 , Task Number : ACT 4 , Transaction Number : 51646730 , Expenditure Category : 75100 - Facilities &amp; Administration , Expenditure Type : 75105 - Facilities and Administration -</t>
  </si>
  <si>
    <t>Projects A 36422660000001 36422788 2 Y</t>
  </si>
  <si>
    <t>53229985</t>
  </si>
  <si>
    <t>Expenditure Business Unit : UNDP-UKR , Project Number : 01001136 , Task Number : ACT 4 , Transaction Number : 53229985 , Expenditure Category : 75100 - Facilities &amp; Administration , Expenditure Type : 75105 - Facilities and Administration -</t>
  </si>
  <si>
    <t>13-09-2024 Burden Cost</t>
  </si>
  <si>
    <t>57575113</t>
  </si>
  <si>
    <t>Expenditure Business Unit : UNDP-UKR , Project Number : 01001136 , Task Number : ACT 4 , Transaction Number : 57575113 , Expenditure Category : 75100 - Facilities &amp; Administration , Expenditure Type : 75105 - Facilities and Administration -</t>
  </si>
  <si>
    <t>54584070</t>
  </si>
  <si>
    <t>Expenditure Business Unit : UNDP-UKR , Project Number : 01001136 , Task Number : ACT 4 , Transaction Number : 54584070 , Expenditure Category : 75100 - Facilities &amp; Administration , Expenditure Type : 75105 - Facilities and Administration -</t>
  </si>
  <si>
    <t>48483189</t>
  </si>
  <si>
    <t>Journal Import 31268866:</t>
  </si>
  <si>
    <t>Expenditure Business Unit : UNDP-UKR , Project Number : 01001136 , Task Number : ACT 4 , Transaction Number : 48483189 , Expenditure Category : 75100 - Facilities &amp; Administration , Expenditure Type : 75105 - Facilities and Administration -</t>
  </si>
  <si>
    <t>Projects A 31268629000002 31268866 6 Y</t>
  </si>
  <si>
    <t>03-06-2024 Burden Cost</t>
  </si>
  <si>
    <t>48483190</t>
  </si>
  <si>
    <t>Expenditure Business Unit : UNDP-UKR , Project Number : 01001136 , Task Number : ACT 5 , Transaction Number : 48483190 , Expenditure Category : 75100 - Facilities &amp; Administration , Expenditure Type : 75105 - Facilities and Administration -</t>
  </si>
  <si>
    <t>50827018</t>
  </si>
  <si>
    <t>Expenditure Business Unit : UNDP-UKR , Project Number : 01001136 , Task Number : ACT 4 , Transaction Number : 50827018 , Expenditure Category : 75100 - Facilities &amp; Administration , Expenditure Type : 75105 - Facilities and Administration -</t>
  </si>
  <si>
    <t>08-07-2024 Burden Cost</t>
  </si>
  <si>
    <t>51847358</t>
  </si>
  <si>
    <t>Journal Import 36627602:</t>
  </si>
  <si>
    <t>Expenditure Business Unit : UNDP-UKR , Project Number : 01001136 , Task Number : ACT 4 , Transaction Number : 51847358 , Expenditure Category : 75100 - Facilities &amp; Administration , Expenditure Type : 75105 - Facilities and Administration -</t>
  </si>
  <si>
    <t>Projects A 36627288000001 36627602 2 Y</t>
  </si>
  <si>
    <t>51847363</t>
  </si>
  <si>
    <t>Expenditure Business Unit : UNDP-UKR , Project Number : 01001136 , Task Number : ACT 5 , Transaction Number : 51847363 , Expenditure Category : 75100 - Facilities &amp; Administration , Expenditure Type : 75105 - Facilities and Administration -</t>
  </si>
  <si>
    <t>54384835</t>
  </si>
  <si>
    <t>Journal Import 40258948:</t>
  </si>
  <si>
    <t>Expenditure Business Unit : UNDP-UKR , Project Number : 01001136 , Task Number : ACT 4 , Transaction Number : 54384835 , Expenditure Category : 75100 - Facilities &amp; Administration , Expenditure Type : 75105 - Facilities and Administration -</t>
  </si>
  <si>
    <t>Projects A 40258934000002 40258948 Y</t>
  </si>
  <si>
    <t>01-09-2024 Burden Cost</t>
  </si>
  <si>
    <t>54384837</t>
  </si>
  <si>
    <t>Expenditure Business Unit : UNDP-UKR , Project Number : 01001136 , Task Number : ACT 2.3.2. , Transaction Number : 54384837 , Expenditure Category : 75100 - Facilities &amp; Administration , Expenditure Type : 75105 - Facilities and Administrat</t>
  </si>
  <si>
    <t>54384838</t>
  </si>
  <si>
    <t>Expenditure Business Unit : UNDP-UKR , Project Number : 01001136 , Task Number : ACT 3.2.2. , Transaction Number : 54384838 , Expenditure Category : 75100 - Facilities &amp; Administration , Expenditure Type : 75105 - Facilities and Administrat</t>
  </si>
  <si>
    <t>54384836</t>
  </si>
  <si>
    <t>Expenditure Business Unit : UNDP-UKR , Project Number : 01001136 , Task Number : ACT 1.2.3. , Transaction Number : 54384836 , Expenditure Category : 75100 - Facilities &amp; Administration , Expenditure Type : 75105 - Facilities and Administrat</t>
  </si>
  <si>
    <t>54384834</t>
  </si>
  <si>
    <t>Expenditure Business Unit : UNDP-UKR , Project Number : 01001136 , Task Number : ACT 3.2.3. , Transaction Number : 54384834 , Expenditure Category : 75100 - Facilities &amp; Administration , Expenditure Type : 75105 - Facilities and Administrat</t>
  </si>
  <si>
    <t>54670186</t>
  </si>
  <si>
    <t>Expenditure Business Unit : UNDP-UKR , Project Number : 01001136 , Task Number : ACT 1.2.2. , Transaction Number : 54670186 , Expenditure Category : 75100 - Facilities &amp; Administration , Expenditure Type : 75105 - Facilities and Administrat</t>
  </si>
  <si>
    <t>22-10-2024 Burden Cost</t>
  </si>
  <si>
    <t>54670198</t>
  </si>
  <si>
    <t>Expenditure Business Unit : UNDP-UKR , Project Number : 01001136 , Task Number : ACT 1.2.1. , Transaction Number : 54670198 , Expenditure Category : 75100 - Facilities &amp; Administration , Expenditure Type : 75105 - Facilities and Administrat</t>
  </si>
  <si>
    <t>60595483</t>
  </si>
  <si>
    <t>Journal Import 45224198:</t>
  </si>
  <si>
    <t>Expenditure Business Unit : UNDP-UKR , Project Number : 01001136 , Task Number : ACT 4 , Transaction Number : 60595483 , Expenditure Category : 75100 - Facilities &amp; Administration , Expenditure Type : 75105 - Facilities and Administration -</t>
  </si>
  <si>
    <t>Projects A 45223974000001 45224198 Y</t>
  </si>
  <si>
    <t>59105132</t>
  </si>
  <si>
    <t>Expenditure Business Unit : UNDP-UKR , Project Number : 01001136 , Task Number : ACT 4 , Transaction Number : 59105132 , Expenditure Category : 75100 - Facilities &amp; Administration , Expenditure Type : 75105 - Facilities and Administration -</t>
  </si>
  <si>
    <t>46760308</t>
  </si>
  <si>
    <t>Journal Import 29701691:</t>
  </si>
  <si>
    <t>Expenditure Business Unit : UNDP-UKR , Project Number : 01001136 , Task Number : ACT 2.1.2. , Transaction Number : 46760308 , Expenditure Category : 75100 - Facilities &amp; Administration , Expenditure Type : 75105 - Facilities and Administrat</t>
  </si>
  <si>
    <t>Projects A 29701309000002 29701691 Y</t>
  </si>
  <si>
    <t>53084277</t>
  </si>
  <si>
    <t>Expenditure Business Unit : UNDP-UKR , Project Number : 01001136 , Task Number : ACT 4 , Transaction Number : 53084277 , Expenditure Category : 75100 - Facilities &amp; Administration , Expenditure Type : 75105 - Facilities and Administration -</t>
  </si>
  <si>
    <t>56903566</t>
  </si>
  <si>
    <t>Expenditure Business Unit : UNDP-UKR , Project Number : 01001136 , Task Number : ACT 4 , Transaction Number : 56903566 , Expenditure Category : 75100 - Facilities &amp; Administration , Expenditure Type : 75105 - Facilities and Administration -</t>
  </si>
  <si>
    <t>56903567</t>
  </si>
  <si>
    <t>Expenditure Business Unit : UNDP-UKR , Project Number : 01001136 , Task Number : ACT 5 , Transaction Number : 56903567 , Expenditure Category : 75100 - Facilities &amp; Administration , Expenditure Type : 75105 - Facilities and Administration -</t>
  </si>
  <si>
    <t>59367139</t>
  </si>
  <si>
    <t>Journal Import 44124452:</t>
  </si>
  <si>
    <t>Expenditure Business Unit : UNDP-HQ , Project Number : 01001136 , Task Number : ACT 4 , Transaction Number : 59367139 , Expenditure Category : 75100 - Facilities &amp; Administration , Expenditure Type : 75105 - Facilities and Administration -</t>
  </si>
  <si>
    <t>Projects A 44124442000001 44124452 Y</t>
  </si>
  <si>
    <t>59367240</t>
  </si>
  <si>
    <t>Expenditure Business Unit : UNDP-HQ , Project Number : 01001136 , Task Number : ACT 4 , Transaction Number : 59367240 , Expenditure Category : 75100 - Facilities &amp; Administration , Expenditure Type : 75105 - Facilities and Administration -</t>
  </si>
  <si>
    <t>56048659</t>
  </si>
  <si>
    <t>Expenditure Business Unit : UNDP-UKR , Project Number : 01001136 , Task Number : ACT 4 , Transaction Number : 56048659 , Expenditure Category : 75100 - Facilities &amp; Administration , Expenditure Type : 75105 - Facilities and Administration -</t>
  </si>
  <si>
    <t>59222322</t>
  </si>
  <si>
    <t>Expenditure Business Unit : UNDP-HQ , Project Number : 01001136 , Task Number : ACT 4 , Transaction Number : 59222322 , Expenditure Category : 75100 - Facilities &amp; Administration , Expenditure Type : 75105 - Facilities and Administration -</t>
  </si>
  <si>
    <t>19-12-2024 Burden Cost</t>
  </si>
  <si>
    <t>53528563</t>
  </si>
  <si>
    <t>Journal Import 39291404:</t>
  </si>
  <si>
    <t>Expenditure Business Unit : UNDP-UKR , Project Number : 01001136 , Task Number : ACT 4 , Transaction Number : 53528563 , Expenditure Category : 75100 - Facilities &amp; Administration , Expenditure Type : 75105 - Facilities and Administration -</t>
  </si>
  <si>
    <t>Projects A 39291385000002 39291404 3 Y</t>
  </si>
  <si>
    <t>53487385</t>
  </si>
  <si>
    <t>Expenditure Business Unit : UNDP-UKR , Project Number : 01001136 , Task Number : ACT 4 , Transaction Number : 53487385 , Expenditure Category : 75100 - Facilities &amp; Administration , Expenditure Type : 75105 - Facilities and Administration -</t>
  </si>
  <si>
    <t>61326731</t>
  </si>
  <si>
    <t>Journal Import 45678476:</t>
  </si>
  <si>
    <t>Expenditure Business Unit : UNDP-UKR , Project Number : 01001136 , Task Number : Vzpl_2.2.2 , Transaction Number : 61326731 , Expenditure Category : 75100 - Facilities &amp; Administration , Expenditure Type : 75105 - Facilities and Administrat</t>
  </si>
  <si>
    <t>Projects A 45678425000001 45678476 Y</t>
  </si>
  <si>
    <t>61326736</t>
  </si>
  <si>
    <t>Expenditure Business Unit : UNDP-UKR , Project Number : 01001136 , Task Number : Vzpl_2.2.2 , Transaction Number : 61326736 , Expenditure Category : 75100 - Facilities &amp; Administration , Expenditure Type : 75105 - Facilities and Administrat</t>
  </si>
  <si>
    <t>61326730</t>
  </si>
  <si>
    <t>Expenditure Business Unit : UNDP-UKR , Project Number : 01001136 , Task Number : Vzpl_3.2.2 , Transaction Number : 61326730 , Expenditure Category : 75100 - Facilities &amp; Administration , Expenditure Type : 75105 - Facilities and Administrat</t>
  </si>
  <si>
    <t>61326735</t>
  </si>
  <si>
    <t>Expenditure Business Unit : UNDP-UKR , Project Number : 01001136 , Task Number : Vzpl_3.2.3 , Transaction Number : 61326735 , Expenditure Category : 75100 - Facilities &amp; Administration , Expenditure Type : 75105 - Facilities and Administrat</t>
  </si>
  <si>
    <t>58385031</t>
  </si>
  <si>
    <t>Expenditure Business Unit : UNDP-UKR , Project Number : 01001136 , Task Number : ACT 2.1.2. , Transaction Number : 58385031 , Expenditure Category : 75100 - Facilities &amp; Administration , Expenditure Type : 75105 - Facilities and Administrat</t>
  </si>
  <si>
    <t>Projects A 43439807000005 43440391 Y</t>
  </si>
  <si>
    <t>01-11-2024 Burden Cost</t>
  </si>
  <si>
    <t>58385032</t>
  </si>
  <si>
    <t>Expenditure Business Unit : UNDP-UKR , Project Number : 01001136 , Task Number : ACT 2.3.2. , Transaction Number : 58385032 , Expenditure Category : 75100 - Facilities &amp; Administration , Expenditure Type : 75105 - Facilities and Administrat</t>
  </si>
  <si>
    <t>58385030</t>
  </si>
  <si>
    <t>Expenditure Business Unit : UNDP-UKR , Project Number : 01001136 , Task Number : ACT 1.2.3. , Transaction Number : 58385030 , Expenditure Category : 75100 - Facilities &amp; Administration , Expenditure Type : 75105 - Facilities and Administrat</t>
  </si>
  <si>
    <t>58385033</t>
  </si>
  <si>
    <t>Expenditure Business Unit : UNDP-UKR , Project Number : 01001136 , Task Number : ACT 3.2.2. , Transaction Number : 58385033 , Expenditure Category : 75100 - Facilities &amp; Administration , Expenditure Type : 75105 - Facilities and Administrat</t>
  </si>
  <si>
    <t>58385029</t>
  </si>
  <si>
    <t>Expenditure Business Unit : UNDP-UKR , Project Number : 01001136 , Task Number : ACT 4 , Transaction Number : 58385029 , Expenditure Category : 75100 - Facilities &amp; Administration , Expenditure Type : 75105 - Facilities and Administration -</t>
  </si>
  <si>
    <t>41297344</t>
  </si>
  <si>
    <t>Journal Import 27812547:</t>
  </si>
  <si>
    <t>Expenditure Business Unit : UNDP-UKR , Project Number : 01001136 , Task Number : ACT 3.1.3. , Transaction Number : 41297344 , Expenditure Category : 75100 - Facilities &amp; Administration , Expenditure Type : 75105 - Facilities and Administrat</t>
  </si>
  <si>
    <t>Projects A 27812449000001 27812547 3 Y</t>
  </si>
  <si>
    <t>31-03-2024 Burden Cost</t>
  </si>
  <si>
    <t>54084201</t>
  </si>
  <si>
    <t>Expenditure Business Unit : UNDP-UKR , Project Number : 01001136 , Task Number : ACT 2.1.2. , Transaction Number : 54084201 , Expenditure Category : 75100 - Facilities &amp; Administration , Expenditure Type : 75105 - Facilities and Administrat</t>
  </si>
  <si>
    <t>Projects A 39940471000005 39940499 Y</t>
  </si>
  <si>
    <t>54084199</t>
  </si>
  <si>
    <t>Expenditure Business Unit : UNDP-UKR , Project Number : 01001136 , Task Number : ACT 4 , Transaction Number : 54084199 , Expenditure Category : 75100 - Facilities &amp; Administration , Expenditure Type : 75105 - Facilities and Administration -</t>
  </si>
  <si>
    <t>54084200</t>
  </si>
  <si>
    <t>Expenditure Business Unit : UNDP-UKR , Project Number : 01001136 , Task Number : ACT 1.2.3. , Transaction Number : 54084200 , Expenditure Category : 75100 - Facilities &amp; Administration , Expenditure Type : 75105 - Facilities and Administrat</t>
  </si>
  <si>
    <t>54084197</t>
  </si>
  <si>
    <t>Expenditure Business Unit : UNDP-UKR , Project Number : 01001136 , Task Number : ACT 3.2.3. , Transaction Number : 54084197 , Expenditure Category : 75100 - Facilities &amp; Administration , Expenditure Type : 75105 - Facilities and Administrat</t>
  </si>
  <si>
    <t>50549547</t>
  </si>
  <si>
    <t>Expenditure Business Unit : UNDP-UKR , Project Number : 01001136 , Task Number : ACT 4 , Transaction Number : 50549547 , Expenditure Category : 75100 - Facilities &amp; Administration , Expenditure Type : 75105 - Facilities and Administration -</t>
  </si>
  <si>
    <t>Projects A 33591329000005 33591806 Y</t>
  </si>
  <si>
    <t>01-06-2024 Burden Cost</t>
  </si>
  <si>
    <t>50549548</t>
  </si>
  <si>
    <t>Expenditure Business Unit : UNDP-UKR , Project Number : 01001136 , Task Number : ACT 2.1.2. , Transaction Number : 50549548 , Expenditure Category : 75100 - Facilities &amp; Administration , Expenditure Type : 75105 - Facilities and Administrat</t>
  </si>
  <si>
    <t>56417013</t>
  </si>
  <si>
    <t>Expenditure Business Unit : UNDP-UKR , Project Number : 01001136 , Task Number : ACT 2.1.2. , Transaction Number : 56417013 , Expenditure Category : 75100 - Facilities &amp; Administration , Expenditure Type : 75105 - Facilities and Administrat</t>
  </si>
  <si>
    <t>Projects A 41724355000004 41724823 Y</t>
  </si>
  <si>
    <t>01-10-2024 Burden Cost</t>
  </si>
  <si>
    <t>56417014</t>
  </si>
  <si>
    <t>Expenditure Business Unit : UNDP-UKR , Project Number : 01001136 , Task Number : ACT 2.3.2. , Transaction Number : 56417014 , Expenditure Category : 75100 - Facilities &amp; Administration , Expenditure Type : 75105 - Facilities and Administrat</t>
  </si>
  <si>
    <t>56417012</t>
  </si>
  <si>
    <t>Expenditure Business Unit : UNDP-UKR , Project Number : 01001136 , Task Number : ACT 1.2.3. , Transaction Number : 56417012 , Expenditure Category : 75100 - Facilities &amp; Administration , Expenditure Type : 75105 - Facilities and Administrat</t>
  </si>
  <si>
    <t>56417015</t>
  </si>
  <si>
    <t>Expenditure Business Unit : UNDP-UKR , Project Number : 01001136 , Task Number : ACT 3.2.2. , Transaction Number : 56417015 , Expenditure Category : 75100 - Facilities &amp; Administration , Expenditure Type : 75105 - Facilities and Administrat</t>
  </si>
  <si>
    <t>56417011</t>
  </si>
  <si>
    <t>Expenditure Business Unit : UNDP-UKR , Project Number : 01001136 , Task Number : ACT 4 , Transaction Number : 56417011 , Expenditure Category : 75100 - Facilities &amp; Administration , Expenditure Type : 75105 - Facilities and Administration -</t>
  </si>
  <si>
    <t>48731479</t>
  </si>
  <si>
    <t>Journal Import 31380350:</t>
  </si>
  <si>
    <t>Expenditure Business Unit : UNDP-UKR , Project Number : 01001136 , Task Number : ACT 4 , Transaction Number : 48731479 , Expenditure Category : 75100 - Facilities &amp; Administration , Expenditure Type : 75105 - Facilities and Administration -</t>
  </si>
  <si>
    <t>Projects A 31379206000004 31380350 Y</t>
  </si>
  <si>
    <t>01-05-2024 Burden Cost</t>
  </si>
  <si>
    <t>48731480</t>
  </si>
  <si>
    <t>Expenditure Business Unit : UNDP-UKR , Project Number : 01001136 , Task Number : ACT 2.1.2. , Transaction Number : 48731480 , Expenditure Category : 75100 - Facilities &amp; Administration , Expenditure Type : 75105 - Facilities and Administrat</t>
  </si>
  <si>
    <t>47802994</t>
  </si>
  <si>
    <t>Expenditure Business Unit : UNDP-UKR , Project Number : 01001136 , Task Number : ACT 2.1.2. , Transaction Number : 47802994 , Expenditure Category : 75100 - Facilities &amp; Administration , Expenditure Type : 75105 - Facilities and Administrat</t>
  </si>
  <si>
    <t>Projects A 30892160000004 30892644 Y</t>
  </si>
  <si>
    <t>52942512</t>
  </si>
  <si>
    <t>Journal Import 38313174:</t>
  </si>
  <si>
    <t>Expenditure Business Unit : UNDP-UKR , Project Number : 01001136 , Task Number : ACT 2.1.2. , Transaction Number : 52942512 , Expenditure Category : 75100 - Facilities &amp; Administration , Expenditure Type : 75105 - Facilities and Administrat</t>
  </si>
  <si>
    <t>Projects A 38313034000003 38313174 Y</t>
  </si>
  <si>
    <t>52942511</t>
  </si>
  <si>
    <t>Expenditure Business Unit : UNDP-UKR , Project Number : 01001136 , Task Number : ACT 4 , Transaction Number : 52942511 , Expenditure Category : 75100 - Facilities &amp; Administration , Expenditure Type : 75105 - Facilities and Administration -</t>
  </si>
  <si>
    <t>51734926</t>
  </si>
  <si>
    <t>Expenditure Business Unit : UNDP-UKR , Project Number : 01001136 , Task Number : ACT 2.1.2. , Transaction Number : 51734926 , Expenditure Category : 75100 - Facilities &amp; Administration , Expenditure Type : 75105 - Facilities and Administrat</t>
  </si>
  <si>
    <t>51734925</t>
  </si>
  <si>
    <t>Expenditure Business Unit : UNDP-UKR , Project Number : 01001136 , Task Number : ACT 4 , Transaction Number : 51734925 , Expenditure Category : 75100 - Facilities &amp; Administration , Expenditure Type : 75105 - Facilities and Administration -</t>
  </si>
  <si>
    <t>60474765</t>
  </si>
  <si>
    <t>Expenditure Business Unit : UNDP-UKR , Project Number : 01001136 , Task Number : ACT 2.1.2. , Transaction Number : 60474765 , Expenditure Category : 75100 - Facilities &amp; Administration , Expenditure Type : 75105 - Facilities and Administrat</t>
  </si>
  <si>
    <t>01-12-2024 Burden Cost</t>
  </si>
  <si>
    <t>60474764</t>
  </si>
  <si>
    <t>Expenditure Business Unit : UNDP-UKR , Project Number : 01001136 , Task Number : ACT 1.2.3. , Transaction Number : 60474764 , Expenditure Category : 75100 - Facilities &amp; Administration , Expenditure Type : 75105 - Facilities and Administrat</t>
  </si>
  <si>
    <t>60474766</t>
  </si>
  <si>
    <t>Expenditure Business Unit : UNDP-UKR , Project Number : 01001136 , Task Number : ACT 2.3.2. , Transaction Number : 60474766 , Expenditure Category : 75100 - Facilities &amp; Administration , Expenditure Type : 75105 - Facilities and Administrat</t>
  </si>
  <si>
    <t>60474767</t>
  </si>
  <si>
    <t>Expenditure Business Unit : UNDP-UKR , Project Number : 01001136 , Task Number : ACT 3.2.2. , Transaction Number : 60474767 , Expenditure Category : 75100 - Facilities &amp; Administration , Expenditure Type : 75105 - Facilities and Administrat</t>
  </si>
  <si>
    <t>60474763</t>
  </si>
  <si>
    <t>Expenditure Business Unit : UNDP-UKR , Project Number : 01001136 , Task Number : ACT 4 , Transaction Number : 60474763 , Expenditure Category : 75100 - Facilities &amp; Administration , Expenditure Type : 75105 - Facilities and Administration -</t>
  </si>
  <si>
    <t>51524351</t>
  </si>
  <si>
    <t>Journal Import 37646785:</t>
  </si>
  <si>
    <t>Expenditure Business Unit : UNDP-UKR , Project Number : 01001136 , Task Number : ACT 4 , Transaction Number : 51524351 , Expenditure Category : 75100 - Facilities &amp; Administration , Expenditure Type : 75105 - Facilities and Administration -</t>
  </si>
  <si>
    <t>Projects A 37646516000001 37646785 2 Y</t>
  </si>
  <si>
    <t>31-08-2024 Burden Cost</t>
  </si>
  <si>
    <t>56187385</t>
  </si>
  <si>
    <t>Journal Import 42797381:</t>
  </si>
  <si>
    <t>Expenditure Business Unit : UNDP-UKR , Project Number : 01001136 , Task Number : ACT 2.1.2. , Transaction Number : 56187385 , Expenditure Category : 75100 - Facilities &amp; Administration , Expenditure Type : 75105 - Facilities and Administrat</t>
  </si>
  <si>
    <t>Projects A 42797343000001 42797381 Y</t>
  </si>
  <si>
    <t>56888058</t>
  </si>
  <si>
    <t>Expenditure Business Unit : UNDP-UKR , Project Number : 01001136 , Task Number : ACT 2.1.2. , Transaction Number : 56888058 , Expenditure Category : 75100 - Facilities &amp; Administration , Expenditure Type : 75105 - Facilities and Administrat</t>
  </si>
  <si>
    <t>58204</t>
  </si>
  <si>
    <t>Ukraine - Dem. Governance</t>
  </si>
  <si>
    <t>52063572</t>
  </si>
  <si>
    <t>Expenditure Business Unit : UNDP-UKR , Project Number : 01001136 , Task Number : ACT 1.1.2. , Transaction Number : 52063572 , Expenditure Category : 75100 - Facilities &amp; Administration , Expenditure Type : 75105 - Facilities and Administrat</t>
  </si>
  <si>
    <t>50359238</t>
  </si>
  <si>
    <t>Journal Import 33206680:</t>
  </si>
  <si>
    <t>Expenditure Business Unit : UNDP-UKR , Project Number : 01001136 , Task Number : ACT 4 , Transaction Number : 50359238 , Expenditure Category : 75100 - Facilities &amp; Administration , Expenditure Type : 75105 - Facilities and Administration -</t>
  </si>
  <si>
    <t>Projects A 33206348000001 33206680 3 Y</t>
  </si>
  <si>
    <t>19-06-2024 Burden Cost</t>
  </si>
  <si>
    <t>49957080</t>
  </si>
  <si>
    <t>Expenditure Business Unit : UNDP-UKR , Project Number : 01001136 , Task Number : ACT 4 , Transaction Number : 49957080 , Expenditure Category : 75100 - Facilities &amp; Administration , Expenditure Type : 75105 - Facilities and Administration -</t>
  </si>
  <si>
    <t>57615206</t>
  </si>
  <si>
    <t>Expenditure Business Unit : UNDP-UKR , Project Number : 01001136 , Task Number : ACT 2.1.2. , Transaction Number : 57615206 , Expenditure Category : 75100 - Facilities &amp; Administration , Expenditure Type : 75105 - Facilities and Administrat</t>
  </si>
  <si>
    <t>LABOR_COST</t>
  </si>
  <si>
    <t>Cost of services performed by workers for wages.</t>
  </si>
  <si>
    <t>Labour Cost – IP Staff</t>
  </si>
  <si>
    <t>54347341</t>
  </si>
  <si>
    <t>Journal Import 40200717:</t>
  </si>
  <si>
    <t>Expenditure Business Unit : UNDP-UKR , Project Number : 01001136 , Task Number : ACT 4 , Transaction Number : 54347341 , Expenditure Category : 67400 - Labour Cost – IP Staff , Expenditure Type : 67405 - Labour Cost - IP Staff</t>
  </si>
  <si>
    <t>Projects A 40200466000002 40200717 2 Y</t>
  </si>
  <si>
    <t>01-09-2024 Labor Cost</t>
  </si>
  <si>
    <t>56880654</t>
  </si>
  <si>
    <t>Journal Import 42056878:</t>
  </si>
  <si>
    <t>Expenditure Business Unit : UNDP-UKR , Project Number : 01001136 , Task Number : ACT 4 , Transaction Number : 56880654 , Expenditure Category : 67400 - Labour Cost – IP Staff , Expenditure Type : 67405 - Labour Cost - IP Staff</t>
  </si>
  <si>
    <t>Projects A 42056839000001 42056878 Y</t>
  </si>
  <si>
    <t>01-10-2024 Labor Cost</t>
  </si>
  <si>
    <t>50482675</t>
  </si>
  <si>
    <t>Journal Import 33470433:</t>
  </si>
  <si>
    <t>Expenditure Business Unit : UNDP-UKR , Project Number : 01001136 , Task Number : ACT 4 , Transaction Number : 50482675 , Expenditure Category : 67400 - Labour Cost – IP Staff , Expenditure Type : 67405 - Labour Cost - IP Staff</t>
  </si>
  <si>
    <t>Projects A 33469980000012 33470433 Y</t>
  </si>
  <si>
    <t>01-06-2024 Labor Cost</t>
  </si>
  <si>
    <t>52837447</t>
  </si>
  <si>
    <t>Journal Import 38252218:</t>
  </si>
  <si>
    <t>Expenditure Business Unit : UNDP-UKR , Project Number : 01001136 , Task Number : ACT 4 , Transaction Number : 52837447 , Expenditure Category : 67400 - Labour Cost – IP Staff , Expenditure Type : 67405 - Labour Cost - IP Staff</t>
  </si>
  <si>
    <t>Projects A 38251534000009 38252218 Y</t>
  </si>
  <si>
    <t>01-08-2024 Labor Cost</t>
  </si>
  <si>
    <t>53986767</t>
  </si>
  <si>
    <t>Journal Import 39883277:</t>
  </si>
  <si>
    <t>Expenditure Business Unit : UNDP-UKR , Project Number : 01001136 , Task Number : ACT 4 , Transaction Number : 53986767 , Expenditure Category : 67400 - Labour Cost – IP Staff , Expenditure Type : 67405 - Labour Cost - IP Staff</t>
  </si>
  <si>
    <t>Projects A 39882148000012 39883277 Y</t>
  </si>
  <si>
    <t>51681322</t>
  </si>
  <si>
    <t>Journal Import 36460009:</t>
  </si>
  <si>
    <t>Expenditure Business Unit : UNDP-UKR , Project Number : 01001136 , Task Number : ACT 4 , Transaction Number : 51681322 , Expenditure Category : 67400 - Labour Cost – IP Staff , Expenditure Type : 67405 - Labour Cost - IP Staff</t>
  </si>
  <si>
    <t>Projects A 36459972000010 36460009 Y</t>
  </si>
  <si>
    <t>01-07-2024 Labor Cost</t>
  </si>
  <si>
    <t>58367029</t>
  </si>
  <si>
    <t>Journal Import 43403141:</t>
  </si>
  <si>
    <t>Expenditure Business Unit : UNDP-UKR , Project Number : 01001136 , Task Number : ACT 4 , Transaction Number : 58367029 , Expenditure Category : 67400 - Labour Cost – IP Staff , Expenditure Type : 67405 - Labour Cost - IP Staff</t>
  </si>
  <si>
    <t>Projects A 43401594000008 43403141 Y</t>
  </si>
  <si>
    <t>01-11-2024 Labor Cost</t>
  </si>
  <si>
    <t>56320166</t>
  </si>
  <si>
    <t>Journal Import 41660846:</t>
  </si>
  <si>
    <t>Expenditure Business Unit : UNDP-UKR , Project Number : 01001136 , Task Number : ACT 4 , Transaction Number : 56320166 , Expenditure Category : 67400 - Labour Cost – IP Staff , Expenditure Type : 67405 - Labour Cost - IP Staff</t>
  </si>
  <si>
    <t>Projects A 41660670000012 41660846 Y</t>
  </si>
  <si>
    <t>60289531</t>
  </si>
  <si>
    <t>Journal Import 45087190:</t>
  </si>
  <si>
    <t>Expenditure Business Unit : UNDP-UKR , Project Number : 01001136 , Task Number : ACT 4 , Transaction Number : 60289531 , Expenditure Category : 67400 - Labour Cost – IP Staff , Expenditure Type : 67405 - Labour Cost - IP Staff</t>
  </si>
  <si>
    <t>Projects A 45086303000014 45087190 Y</t>
  </si>
  <si>
    <t>01-12-2024 Labor Cost</t>
  </si>
  <si>
    <t>LABOR_COST_ADJ</t>
  </si>
  <si>
    <t>54347342</t>
  </si>
  <si>
    <t>Journal Import 40200718:</t>
  </si>
  <si>
    <t>Journal Import Created</t>
  </si>
  <si>
    <t>Projects A 40200466000003 40200718 3 Y</t>
  </si>
  <si>
    <t>56880655</t>
  </si>
  <si>
    <t>Journal Import 42056895:</t>
  </si>
  <si>
    <t>Projects A 42056839000002 42056895 Y</t>
  </si>
  <si>
    <t>Labour Cost - National Personnel Services Agreement</t>
  </si>
  <si>
    <t>54347655</t>
  </si>
  <si>
    <t>Expenditure Business Unit : UNDP-UKR , Project Number : 01001136 , Task Number : ACT 4 , Transaction Number : 54347655 , Expenditure Category : 71400 - Contractual Services - Individ , Expenditure Type : 71475 - Labour Cost - National Perso</t>
  </si>
  <si>
    <t>Projects A 40200466000002 40200717 3 Y</t>
  </si>
  <si>
    <t>54347650</t>
  </si>
  <si>
    <t>Expenditure Business Unit : UNDP-UKR , Project Number : 01001136 , Task Number : ACT 4 , Transaction Number : 54347650 , Expenditure Category : 71400 - Contractual Services - Individ , Expenditure Type : 71475 - Labour Cost - National Perso</t>
  </si>
  <si>
    <t>Projects A 40200466000002 40200717 Y</t>
  </si>
  <si>
    <t>54347646</t>
  </si>
  <si>
    <t>Expenditure Business Unit : UNDP-UKR , Project Number : 01001136 , Task Number : ACT 4 , Transaction Number : 54347646 , Expenditure Category : 71400 - Contractual Services - Individ , Expenditure Type : 71475 - Labour Cost - National Perso</t>
  </si>
  <si>
    <t>54347636</t>
  </si>
  <si>
    <t>Expenditure Business Unit : UNDP-UKR , Project Number : 01001136 , Task Number : ACT 2.3.2. , Transaction Number : 54347636 , Expenditure Category : 71400 - Contractual Services - Individ , Expenditure Type : 71475 - Labour Cost - National</t>
  </si>
  <si>
    <t>54347340</t>
  </si>
  <si>
    <t>Expenditure Business Unit : UNDP-UKR , Project Number : 01001136 , Task Number : ACT 3.2.2. , Transaction Number : 54347340 , Expenditure Category : 71400 - Contractual Services - Individ , Expenditure Type : 71475 - Labour Cost - National</t>
  </si>
  <si>
    <t>46716290</t>
  </si>
  <si>
    <t>Journal Import 29642171:</t>
  </si>
  <si>
    <t>Expenditure Business Unit : UNDP-UKR , Project Number : 01001136 , Task Number : ACT 2.1.2. , Transaction Number : 46716290 , Expenditure Category : 71400 - Contractual Services - Individ , Expenditure Type : 71475 - Labour Cost - National</t>
  </si>
  <si>
    <t>Projects A 29641683000004 29642171 3 Y</t>
  </si>
  <si>
    <t>01-03-2024 Labor Cost</t>
  </si>
  <si>
    <t>50482583</t>
  </si>
  <si>
    <t>Expenditure Business Unit : UNDP-UKR , Project Number : 01001136 , Task Number : ACT 4 , Transaction Number : 50482583 , Expenditure Category : 71400 - Contractual Services - Individ , Expenditure Type : 71475 - Labour Cost - National Perso</t>
  </si>
  <si>
    <t>50482720</t>
  </si>
  <si>
    <t>Expenditure Business Unit : UNDP-UKR , Project Number : 01001136 , Task Number : ACT 2.1.2. , Transaction Number : 50482720 , Expenditure Category : 71400 - Contractual Services - Individ , Expenditure Type : 71475 - Labour Cost - National</t>
  </si>
  <si>
    <t>48566482</t>
  </si>
  <si>
    <t>Journal Import 31324757:</t>
  </si>
  <si>
    <t>Expenditure Business Unit : UNDP-UKR , Project Number : 01001136 , Task Number : ACT 4 , Transaction Number : 48566482 , Expenditure Category : 71400 - Contractual Services - Individ , Expenditure Type : 71475 - Labour Cost - National Perso</t>
  </si>
  <si>
    <t>Projects A 31324694000005 31324757 Y</t>
  </si>
  <si>
    <t>01-05-2024 Labor Cost</t>
  </si>
  <si>
    <t>48565931</t>
  </si>
  <si>
    <t>Expenditure Business Unit : UNDP-UKR , Project Number : 01001136 , Task Number : ACT 2.1.2. , Transaction Number : 48565931 , Expenditure Category : 71400 - Contractual Services - Individ , Expenditure Type : 71475 - Labour Cost - National</t>
  </si>
  <si>
    <t>58367168</t>
  </si>
  <si>
    <t>Expenditure Business Unit : UNDP-UKR , Project Number : 01001136 , Task Number : ACT 4 , Transaction Number : 58367168 , Expenditure Category : 71400 - Contractual Services - Individ , Expenditure Type : 71475 - Labour Cost - National Perso</t>
  </si>
  <si>
    <t>58366952</t>
  </si>
  <si>
    <t>Expenditure Business Unit : UNDP-UKR , Project Number : 01001136 , Task Number : ACT 4 , Transaction Number : 58366952 , Expenditure Category : 71400 - Contractual Services - Individ , Expenditure Type : 71475 - Labour Cost - National Perso</t>
  </si>
  <si>
    <t>58367105</t>
  </si>
  <si>
    <t>Expenditure Business Unit : UNDP-UKR , Project Number : 01001136 , Task Number : ACT 4 , Transaction Number : 58367105 , Expenditure Category : 71400 - Contractual Services - Individ , Expenditure Type : 71475 - Labour Cost - National Perso</t>
  </si>
  <si>
    <t>58366713</t>
  </si>
  <si>
    <t>Expenditure Business Unit : UNDP-UKR , Project Number : 01001136 , Task Number : ACT 4 , Transaction Number : 58366713 , Expenditure Category : 71400 - Contractual Services - Individ , Expenditure Type : 71475 - Labour Cost - National Perso</t>
  </si>
  <si>
    <t>58366625</t>
  </si>
  <si>
    <t>Expenditure Business Unit : UNDP-UKR , Project Number : 01001136 , Task Number : ACT 2.3.2. , Transaction Number : 58366625 , Expenditure Category : 71400 - Contractual Services - Individ , Expenditure Type : 71475 - Labour Cost - National</t>
  </si>
  <si>
    <t>58366909</t>
  </si>
  <si>
    <t>Expenditure Business Unit : UNDP-UKR , Project Number : 01001136 , Task Number : ACT 3.2.2. , Transaction Number : 58366909 , Expenditure Category : 71400 - Contractual Services - Individ , Expenditure Type : 71475 - Labour Cost - National</t>
  </si>
  <si>
    <t>56321147</t>
  </si>
  <si>
    <t>Journal Import 41660860:</t>
  </si>
  <si>
    <t>Expenditure Business Unit : UNDP-UKR , Project Number : 01001136 , Task Number : ACT 4 , Transaction Number : 56321147 , Expenditure Category : 71400 - Contractual Services - Individ , Expenditure Type : 71475 - Labour Cost - National Perso</t>
  </si>
  <si>
    <t>Projects A 41660670000013 41660860 Y</t>
  </si>
  <si>
    <t>56320639</t>
  </si>
  <si>
    <t>Expenditure Business Unit : UNDP-UKR , Project Number : 01001136 , Task Number : ACT 4 , Transaction Number : 56320639 , Expenditure Category : 71400 - Contractual Services - Individ , Expenditure Type : 71475 - Labour Cost - National Perso</t>
  </si>
  <si>
    <t>56321031</t>
  </si>
  <si>
    <t>Expenditure Business Unit : UNDP-UKR , Project Number : 01001136 , Task Number : ACT 4 , Transaction Number : 56321031 , Expenditure Category : 71400 - Contractual Services - Individ , Expenditure Type : 71475 - Labour Cost - National Perso</t>
  </si>
  <si>
    <t>56319818</t>
  </si>
  <si>
    <t>Expenditure Business Unit : UNDP-UKR , Project Number : 01001136 , Task Number : ACT 4 , Transaction Number : 56319818 , Expenditure Category : 71400 - Contractual Services - Individ , Expenditure Type : 71475 - Labour Cost - National Perso</t>
  </si>
  <si>
    <t>56320202</t>
  </si>
  <si>
    <t>Expenditure Business Unit : UNDP-UKR , Project Number : 01001136 , Task Number : ACT 4 , Transaction Number : 56320202 , Expenditure Category : 71400 - Contractual Services - Individ , Expenditure Type : 71475 - Labour Cost - National Perso</t>
  </si>
  <si>
    <t>56320447</t>
  </si>
  <si>
    <t>Expenditure Business Unit : UNDP-UKR , Project Number : 01001136 , Task Number : ACT 1.2.3. , Transaction Number : 56320447 , Expenditure Category : 71400 - Contractual Services - Individ , Expenditure Type : 71475 - Labour Cost - National</t>
  </si>
  <si>
    <t>56320280</t>
  </si>
  <si>
    <t>Expenditure Business Unit : UNDP-UKR , Project Number : 01001136 , Task Number : ACT 3.2.2. , Transaction Number : 56320280 , Expenditure Category : 71400 - Contractual Services - Individ , Expenditure Type : 71475 - Labour Cost - National</t>
  </si>
  <si>
    <t>47732795</t>
  </si>
  <si>
    <t>Journal Import 30844532:</t>
  </si>
  <si>
    <t>Expenditure Business Unit : UNDP-UKR , Project Number : 01001136 , Task Number : ACT 2.1.2. , Transaction Number : 47732795 , Expenditure Category : 71400 - Contractual Services - Individ , Expenditure Type : 71475 - Labour Cost - National</t>
  </si>
  <si>
    <t>Projects A 30843087000031 30844532 Y</t>
  </si>
  <si>
    <t>01-04-2024 Labor Cost</t>
  </si>
  <si>
    <t>52837413</t>
  </si>
  <si>
    <t>Expenditure Business Unit : UNDP-UKR , Project Number : 01001136 , Task Number : ACT 4 , Transaction Number : 52837413 , Expenditure Category : 71400 - Contractual Services - Individ , Expenditure Type : 71475 - Labour Cost - National Perso</t>
  </si>
  <si>
    <t>52837152</t>
  </si>
  <si>
    <t>Expenditure Business Unit : UNDP-UKR , Project Number : 01001136 , Task Number : ACT 4 , Transaction Number : 52837152 , Expenditure Category : 71400 - Contractual Services - Individ , Expenditure Type : 71475 - Labour Cost - National Perso</t>
  </si>
  <si>
    <t>52837372</t>
  </si>
  <si>
    <t>Expenditure Business Unit : UNDP-UKR , Project Number : 01001136 , Task Number : ACT 4 , Transaction Number : 52837372 , Expenditure Category : 71400 - Contractual Services - Individ , Expenditure Type : 71475 - Labour Cost - National Perso</t>
  </si>
  <si>
    <t>52835302</t>
  </si>
  <si>
    <t>Expenditure Business Unit : UNDP-UKR , Project Number : 01001136 , Task Number : ACT 2.1.2. , Transaction Number : 52835302 , Expenditure Category : 71400 - Contractual Services - Individ , Expenditure Type : 71475 - Labour Cost - National</t>
  </si>
  <si>
    <t>53985246</t>
  </si>
  <si>
    <t>Journal Import 39883276:</t>
  </si>
  <si>
    <t>Expenditure Business Unit : UNDP-UKR , Project Number : 01001136 , Task Number : ACT 4 , Transaction Number : 53985246 , Expenditure Category : 71400 - Contractual Services - Individ , Expenditure Type : 71475 - Labour Cost - National Perso</t>
  </si>
  <si>
    <t>Projects A 39882148000011 39883276 Y</t>
  </si>
  <si>
    <t>53987293</t>
  </si>
  <si>
    <t>Expenditure Business Unit : UNDP-UKR , Project Number : 01001136 , Task Number : ACT 4 , Transaction Number : 53987293 , Expenditure Category : 71400 - Contractual Services - Individ , Expenditure Type : 71475 - Labour Cost - National Perso</t>
  </si>
  <si>
    <t>53986745</t>
  </si>
  <si>
    <t>Expenditure Business Unit : UNDP-UKR , Project Number : 01001136 , Task Number : ACT 4 , Transaction Number : 53986745 , Expenditure Category : 71400 - Contractual Services - Individ , Expenditure Type : 71475 - Labour Cost - National Perso</t>
  </si>
  <si>
    <t>53986544</t>
  </si>
  <si>
    <t>Expenditure Business Unit : UNDP-UKR , Project Number : 01001136 , Task Number : ACT 2.1.2. , Transaction Number : 53986544 , Expenditure Category : 71400 - Contractual Services - Individ , Expenditure Type : 71475 - Labour Cost - National</t>
  </si>
  <si>
    <t>53986576</t>
  </si>
  <si>
    <t>Expenditure Business Unit : UNDP-UKR , Project Number : 01001136 , Task Number : ACT 1.2.3. , Transaction Number : 53986576 , Expenditure Category : 71400 - Contractual Services - Individ , Expenditure Type : 71475 - Labour Cost - National</t>
  </si>
  <si>
    <t>60289795</t>
  </si>
  <si>
    <t>Expenditure Business Unit : UNDP-UKR , Project Number : 01001136 , Task Number : ACT 4 , Transaction Number : 60289795 , Expenditure Category : 71400 - Contractual Services - Individ , Expenditure Type : 71475 - Labour Cost - National Perso</t>
  </si>
  <si>
    <t>60289007</t>
  </si>
  <si>
    <t>Expenditure Business Unit : UNDP-UKR , Project Number : 01001136 , Task Number : ACT 4 , Transaction Number : 60289007 , Expenditure Category : 71400 - Contractual Services - Individ , Expenditure Type : 71475 - Labour Cost - National Perso</t>
  </si>
  <si>
    <t>60289246</t>
  </si>
  <si>
    <t>Expenditure Business Unit : UNDP-UKR , Project Number : 01001136 , Task Number : ACT 4 , Transaction Number : 60289246 , Expenditure Category : 71400 - Contractual Services - Individ , Expenditure Type : 71475 - Labour Cost - National Perso</t>
  </si>
  <si>
    <t>60290352</t>
  </si>
  <si>
    <t>Expenditure Business Unit : UNDP-UKR , Project Number : 01001136 , Task Number : ACT 4 , Transaction Number : 60290352 , Expenditure Category : 71400 - Contractual Services - Individ , Expenditure Type : 71475 - Labour Cost - National Perso</t>
  </si>
  <si>
    <t>60289460</t>
  </si>
  <si>
    <t>Expenditure Business Unit : UNDP-UKR , Project Number : 01001136 , Task Number : ACT 4 , Transaction Number : 60289460 , Expenditure Category : 71400 - Contractual Services - Individ , Expenditure Type : 71475 - Labour Cost - National Perso</t>
  </si>
  <si>
    <t>60289470</t>
  </si>
  <si>
    <t>Expenditure Business Unit : UNDP-UKR , Project Number : 01001136 , Task Number : ACT 4 , Transaction Number : 60289470 , Expenditure Category : 71400 - Contractual Services - Individ , Expenditure Type : 71475 - Labour Cost - National Perso</t>
  </si>
  <si>
    <t>60289786</t>
  </si>
  <si>
    <t>Expenditure Business Unit : UNDP-UKR , Project Number : 01001136 , Task Number : ACT 4 , Transaction Number : 60289786 , Expenditure Category : 71400 - Contractual Services - Individ , Expenditure Type : 71475 - Labour Cost - National Perso</t>
  </si>
  <si>
    <t>60289230</t>
  </si>
  <si>
    <t>Expenditure Business Unit : UNDP-UKR , Project Number : 01001136 , Task Number : ACT 2.3.2. , Transaction Number : 60289230 , Expenditure Category : 71400 - Contractual Services - Individ , Expenditure Type : 71475 - Labour Cost - National</t>
  </si>
  <si>
    <t>60289206</t>
  </si>
  <si>
    <t>Expenditure Business Unit : UNDP-UKR , Project Number : 01001136 , Task Number : ACT 1.2.3. , Transaction Number : 60289206 , Expenditure Category : 71400 - Contractual Services - Individ , Expenditure Type : 71475 - Labour Cost - National</t>
  </si>
  <si>
    <t>58366495</t>
  </si>
  <si>
    <t>Journal Import 43403140:</t>
  </si>
  <si>
    <t>Expenditure Business Unit : UNDP-UKR , Project Number : 01001136 , Task Number : ACT 4 , Transaction Number : 58366495 , Expenditure Category : 71400 - Contractual Services - Individ , Expenditure Type : 71475 - Labour Cost - National Perso</t>
  </si>
  <si>
    <t>Projects A 43401594000007 43403140 Y</t>
  </si>
  <si>
    <t>58366695</t>
  </si>
  <si>
    <t>Expenditure Business Unit : UNDP-UKR , Project Number : 01001136 , Task Number : ACT 4 , Transaction Number : 58366695 , Expenditure Category : 71400 - Contractual Services - Individ , Expenditure Type : 71475 - Labour Cost - National Perso</t>
  </si>
  <si>
    <t>58367774</t>
  </si>
  <si>
    <t>Expenditure Business Unit : UNDP-UKR , Project Number : 01001136 , Task Number : ACT 4 , Transaction Number : 58367774 , Expenditure Category : 71400 - Contractual Services - Individ , Expenditure Type : 71475 - Labour Cost - National Perso</t>
  </si>
  <si>
    <t>58367249</t>
  </si>
  <si>
    <t>Expenditure Business Unit : UNDP-UKR , Project Number : 01001136 , Task Number : ACT 4 , Transaction Number : 58367249 , Expenditure Category : 71400 - Contractual Services - Individ , Expenditure Type : 71475 - Labour Cost - National Perso</t>
  </si>
  <si>
    <t>58366492</t>
  </si>
  <si>
    <t>Expenditure Business Unit : UNDP-UKR , Project Number : 01001136 , Task Number : ACT 2.1.2. , Transaction Number : 58366492 , Expenditure Category : 71400 - Contractual Services - Individ , Expenditure Type : 71475 - Labour Cost - National</t>
  </si>
  <si>
    <t>58367533</t>
  </si>
  <si>
    <t>Expenditure Business Unit : UNDP-UKR , Project Number : 01001136 , Task Number : ACT 1.2.3. , Transaction Number : 58367533 , Expenditure Category : 71400 - Contractual Services - Individ , Expenditure Type : 71475 - Labour Cost - National</t>
  </si>
  <si>
    <t>60289182</t>
  </si>
  <si>
    <t>Journal Import 45087185:</t>
  </si>
  <si>
    <t>Expenditure Business Unit : UNDP-UKR , Project Number : 01001136 , Task Number : ACT 4 , Transaction Number : 60289182 , Expenditure Category : 71400 - Contractual Services - Individ , Expenditure Type : 71475 - Labour Cost - National Perso</t>
  </si>
  <si>
    <t>Projects A 45086303000013 45087185 Y</t>
  </si>
  <si>
    <t>60290174</t>
  </si>
  <si>
    <t>Expenditure Business Unit : UNDP-UKR , Project Number : 01001136 , Task Number : ACT 4 , Transaction Number : 60290174 , Expenditure Category : 71400 - Contractual Services - Individ , Expenditure Type : 71475 - Labour Cost - National Perso</t>
  </si>
  <si>
    <t>60290057</t>
  </si>
  <si>
    <t>Expenditure Business Unit : UNDP-UKR , Project Number : 01001136 , Task Number : ACT 4 , Transaction Number : 60290057 , Expenditure Category : 71400 - Contractual Services - Individ , Expenditure Type : 71475 - Labour Cost - National Perso</t>
  </si>
  <si>
    <t>60289894</t>
  </si>
  <si>
    <t>Expenditure Business Unit : UNDP-UKR , Project Number : 01001136 , Task Number : ACT 4 , Transaction Number : 60289894 , Expenditure Category : 71400 - Contractual Services - Individ , Expenditure Type : 71475 - Labour Cost - National Perso</t>
  </si>
  <si>
    <t>60290274</t>
  </si>
  <si>
    <t>Expenditure Business Unit : UNDP-UKR , Project Number : 01001136 , Task Number : ACT 4 , Transaction Number : 60290274 , Expenditure Category : 71400 - Contractual Services - Individ , Expenditure Type : 71475 - Labour Cost - National Perso</t>
  </si>
  <si>
    <t>60290279</t>
  </si>
  <si>
    <t>Expenditure Business Unit : UNDP-UKR , Project Number : 01001136 , Task Number : ACT 4 , Transaction Number : 60290279 , Expenditure Category : 71400 - Contractual Services - Individ , Expenditure Type : 71475 - Labour Cost - National Perso</t>
  </si>
  <si>
    <t>60289184</t>
  </si>
  <si>
    <t>Expenditure Business Unit : UNDP-UKR , Project Number : 01001136 , Task Number : ACT 4 , Transaction Number : 60289184 , Expenditure Category : 71400 - Contractual Services - Individ , Expenditure Type : 71475 - Labour Cost - National Perso</t>
  </si>
  <si>
    <t>60289430</t>
  </si>
  <si>
    <t>Expenditure Business Unit : UNDP-UKR , Project Number : 01001136 , Task Number : ACT 4 , Transaction Number : 60289430 , Expenditure Category : 71400 - Contractual Services - Individ , Expenditure Type : 71475 - Labour Cost - National Perso</t>
  </si>
  <si>
    <t>60289790</t>
  </si>
  <si>
    <t>Expenditure Business Unit : UNDP-UKR , Project Number : 01001136 , Task Number : ACT 4 , Transaction Number : 60289790 , Expenditure Category : 71400 - Contractual Services - Individ , Expenditure Type : 71475 - Labour Cost - National Perso</t>
  </si>
  <si>
    <t>60289688</t>
  </si>
  <si>
    <t>Expenditure Business Unit : UNDP-UKR , Project Number : 01001136 , Task Number : ACT 4 , Transaction Number : 60289688 , Expenditure Category : 71400 - Contractual Services - Individ , Expenditure Type : 71475 - Labour Cost - National Perso</t>
  </si>
  <si>
    <t>60289989</t>
  </si>
  <si>
    <t>Expenditure Business Unit : UNDP-UKR , Project Number : 01001136 , Task Number : ACT 4 , Transaction Number : 60289989 , Expenditure Category : 71400 - Contractual Services - Individ , Expenditure Type : 71475 - Labour Cost - National Perso</t>
  </si>
  <si>
    <t>60290194</t>
  </si>
  <si>
    <t>Expenditure Business Unit : UNDP-UKR , Project Number : 01001136 , Task Number : ACT 4 , Transaction Number : 60290194 , Expenditure Category : 71400 - Contractual Services - Individ , Expenditure Type : 71475 - Labour Cost - National Perso</t>
  </si>
  <si>
    <t>60289179</t>
  </si>
  <si>
    <t>Expenditure Business Unit : UNDP-UKR , Project Number : 01001136 , Task Number : ACT 2.1.2. , Transaction Number : 60289179 , Expenditure Category : 71400 - Contractual Services - Individ , Expenditure Type : 71475 - Labour Cost - National</t>
  </si>
  <si>
    <t>60289811</t>
  </si>
  <si>
    <t>Journal Import 45087199:</t>
  </si>
  <si>
    <t>Expenditure Business Unit : UNDP-UKR , Project Number : 01001136 , Task Number : ACT 4 , Transaction Number : 60289811 , Expenditure Category : 71400 - Contractual Services - Individ , Expenditure Type : 71475 - Labour Cost - National Perso</t>
  </si>
  <si>
    <t>Projects A 45086303000015 45087199 Y</t>
  </si>
  <si>
    <t>60289951</t>
  </si>
  <si>
    <t>Expenditure Business Unit : UNDP-UKR , Project Number : 01001136 , Task Number : ACT 3.2.2. , Transaction Number : 60289951 , Expenditure Category : 71400 - Contractual Services - Individ , Expenditure Type : 71475 - Labour Cost - National</t>
  </si>
  <si>
    <t>53987319</t>
  </si>
  <si>
    <t>Expenditure Business Unit : UNDP-UKR , Project Number : 01001136 , Task Number : ACT 3.2.3. , Transaction Number : 53987319 , Expenditure Category : 71400 - Contractual Services - Individ , Expenditure Type : 71475 - Labour Cost - National</t>
  </si>
  <si>
    <t>56319897</t>
  </si>
  <si>
    <t>Expenditure Business Unit : UNDP-UKR , Project Number : 01001136 , Task Number : ACT 4 , Transaction Number : 56319897 , Expenditure Category : 71400 - Contractual Services - Individ , Expenditure Type : 71475 - Labour Cost - National Perso</t>
  </si>
  <si>
    <t>56320386</t>
  </si>
  <si>
    <t>Expenditure Business Unit : UNDP-UKR , Project Number : 01001136 , Task Number : ACT 4 , Transaction Number : 56320386 , Expenditure Category : 71400 - Contractual Services - Individ , Expenditure Type : 71475 - Labour Cost - National Perso</t>
  </si>
  <si>
    <t>56320243</t>
  </si>
  <si>
    <t>Expenditure Business Unit : UNDP-UKR , Project Number : 01001136 , Task Number : ACT 4 , Transaction Number : 56320243 , Expenditure Category : 71400 - Contractual Services - Individ , Expenditure Type : 71475 - Labour Cost - National Perso</t>
  </si>
  <si>
    <t>56319839</t>
  </si>
  <si>
    <t>Expenditure Business Unit : UNDP-UKR , Project Number : 01001136 , Task Number : ACT 2.1.2. , Transaction Number : 56319839 , Expenditure Category : 71400 - Contractual Services - Individ , Expenditure Type : 71475 - Labour Cost - National</t>
  </si>
  <si>
    <t>56319850</t>
  </si>
  <si>
    <t>Expenditure Business Unit : UNDP-UKR , Project Number : 01001136 , Task Number : ACT 2.3.2. , Transaction Number : 56319850 , Expenditure Category : 71400 - Contractual Services - Individ , Expenditure Type : 71475 - Labour Cost - National</t>
  </si>
  <si>
    <t>51681897</t>
  </si>
  <si>
    <t>Journal Import 36460008:</t>
  </si>
  <si>
    <t>Expenditure Business Unit : UNDP-UKR , Project Number : 01001136 , Task Number : ACT 4 , Transaction Number : 51681897 , Expenditure Category : 71400 - Contractual Services - Individ , Expenditure Type : 71475 - Labour Cost - National Perso</t>
  </si>
  <si>
    <t>Projects A 36459972000009 36460008 Y</t>
  </si>
  <si>
    <t>51679743</t>
  </si>
  <si>
    <t>Expenditure Business Unit : UNDP-UKR , Project Number : 01001136 , Task Number : ACT 4 , Transaction Number : 51679743 , Expenditure Category : 71400 - Contractual Services - Individ , Expenditure Type : 71475 - Labour Cost - National Perso</t>
  </si>
  <si>
    <t>51681537</t>
  </si>
  <si>
    <t>Expenditure Business Unit : UNDP-UKR , Project Number : 01001136 , Task Number : ACT 2.1.2. , Transaction Number : 51681537 , Expenditure Category : 71400 - Contractual Services - Individ , Expenditure Type : 71475 - Labour Cost - National</t>
  </si>
  <si>
    <t>54347653</t>
  </si>
  <si>
    <t>Projects A 40200466000003 40200718 2 Y</t>
  </si>
  <si>
    <t>54347647</t>
  </si>
  <si>
    <t>54347644</t>
  </si>
  <si>
    <t>54347339</t>
  </si>
  <si>
    <t>54347651</t>
  </si>
  <si>
    <t>Projects A 40200466000003 40200718 Y</t>
  </si>
  <si>
    <t>Labour Cost - Project expense recovery</t>
  </si>
  <si>
    <t>99981</t>
  </si>
  <si>
    <t>Payroll Passthrough Fund</t>
  </si>
  <si>
    <t>Travel Entitlements</t>
  </si>
  <si>
    <t>Journal Import 36470409:</t>
  </si>
  <si>
    <t>8107015846</t>
  </si>
  <si>
    <t>New Advance Request 01-03'24-DIM Adv-IA12666-RPA # 2024/01/003/ADM</t>
  </si>
  <si>
    <t>PREPAYMENT</t>
  </si>
  <si>
    <t>01-03'24-DIM Adv-IA12666</t>
  </si>
  <si>
    <t>2052132</t>
  </si>
  <si>
    <t>Journal Import 26094378:</t>
  </si>
  <si>
    <t>Supplier: The Initiative Center to Support Social Action "Ednannia", NGO |Supplier #: 2052132 |Transaction #: 01-03'24-DIM Adv-IA12666 |Payment # : 8107015846 |Payment Method : TRF |</t>
  </si>
  <si>
    <t>Payables A 26093806000001 26094378 3 N</t>
  </si>
  <si>
    <t>01-03-2024 Payments</t>
  </si>
  <si>
    <t>conduction of the event</t>
  </si>
  <si>
    <t>1078762</t>
  </si>
  <si>
    <t>Journal Import 26304731:</t>
  </si>
  <si>
    <t>Supplier: LLC AHEAD INTERNATIONAL |Supplier #: 1078762 |Transaction #: 031 |Payment # : 8107015917 |Payment Method : TRF |</t>
  </si>
  <si>
    <t>Payables A 26304066000001 26304731 N</t>
  </si>
  <si>
    <t>05-03-2024 Payments</t>
  </si>
  <si>
    <t xml:space="preserve">1/22/2024 </t>
  </si>
  <si>
    <t>10173988</t>
  </si>
  <si>
    <t>1931668</t>
  </si>
  <si>
    <t>Journal Import 26656762:</t>
  </si>
  <si>
    <t>Supplier: Yana Vyniarska |Supplier #: 1931668 |Transaction #: 045 |Payment # : 8107016116 |Payment Method : TRF |</t>
  </si>
  <si>
    <t>Payables A 26655649000002 26656762 N</t>
  </si>
  <si>
    <t>11-03-2024 Payments</t>
  </si>
  <si>
    <t>2009297</t>
  </si>
  <si>
    <t>Supplier: Pidreza Ihor Pavlovych |Supplier #: 2009297 |Transaction #: 003 |Payment # : 8107017003 |Payment Method : TRF |</t>
  </si>
  <si>
    <t xml:space="preserve">1/19/2024 </t>
  </si>
  <si>
    <t>10173392</t>
  </si>
  <si>
    <t>1058590</t>
  </si>
  <si>
    <t>2120006</t>
  </si>
  <si>
    <t>conducting of the event</t>
  </si>
  <si>
    <t xml:space="preserve">4/12/2024 </t>
  </si>
  <si>
    <t>10207105</t>
  </si>
  <si>
    <t>2137702</t>
  </si>
  <si>
    <t>Journal Import 31849189:</t>
  </si>
  <si>
    <t>Supplier: Olha Ivanivna BONDARENKO[[71318443]] |Supplier #: HCM-71318443 |Transaction #: TR00308001_1 |Payment # : 8107020529 |Payment Method : TRF |</t>
  </si>
  <si>
    <t>Payables A 31847104000001 31849189 2 N</t>
  </si>
  <si>
    <t>18-06-2024 Payments</t>
  </si>
  <si>
    <t>1262007</t>
  </si>
  <si>
    <t>Journal Import 32340541:</t>
  </si>
  <si>
    <t>Supplier: Madinov Mykola Leonidovych |Supplier #: 1262007 |Transaction #: 038 |Payment # : 8107020893 |Payment Method : TRF |</t>
  </si>
  <si>
    <t>Payables A 32338695000002 32340541 N</t>
  </si>
  <si>
    <t>27-06-2024 Payments</t>
  </si>
  <si>
    <t>2026363</t>
  </si>
  <si>
    <t>Journal Import 33162026:</t>
  </si>
  <si>
    <t>Supplier: Anton Olehovych METLENKO[[71325972]] |Supplier #: HCM-71325972 |Transaction #: TR00316662 |Payment # : 8107021187 |Payment Method : TRF |</t>
  </si>
  <si>
    <t>Payables A 33160283000001 33162026 3 N</t>
  </si>
  <si>
    <t>04-07-2024 Payments</t>
  </si>
  <si>
    <t>1059137</t>
  </si>
  <si>
    <t>Journal Import 32983142:</t>
  </si>
  <si>
    <t>Supplier: BABANSKYI OLEKSANDR SEHIIOVYCH FOP |Supplier #: 1059137 |Transaction #: 088 |Payment # : 8107021171 |Payment Method : TRF |</t>
  </si>
  <si>
    <t>Payables A 32980766000002 32983142 N</t>
  </si>
  <si>
    <t>03-07-2024 Payments</t>
  </si>
  <si>
    <t xml:space="preserve">6/19/2024 </t>
  </si>
  <si>
    <t>10239415</t>
  </si>
  <si>
    <t>Journal Import 33306119:</t>
  </si>
  <si>
    <t>Supplier: KLYMENKO YURII YAKOVYCH FOP |Supplier #: 1058609 |Transaction #: 046 |Payment # : 8107021300 |Payment Method : TRF |</t>
  </si>
  <si>
    <t>Payables A 33304946000002 33306119 N</t>
  </si>
  <si>
    <t>05-07-2024 Payments</t>
  </si>
  <si>
    <t>Networking event of Veterans Development Centers 30-31 May 2024</t>
  </si>
  <si>
    <t>Journal Import 33652076:</t>
  </si>
  <si>
    <t>Supplier: KYI AVIA, PJSC |Supplier #: 1058619 |Transaction #: 000182476 |Payment # : 8107021370 |Payment Method : TRF |</t>
  </si>
  <si>
    <t>Payables A 33649727000002 33652076 N</t>
  </si>
  <si>
    <t>08-07-2024 Payments</t>
  </si>
  <si>
    <t xml:space="preserve">5/17/2024 </t>
  </si>
  <si>
    <t>10224136</t>
  </si>
  <si>
    <t>Journal Import 34412884:</t>
  </si>
  <si>
    <t>Payables A 34411428000001 34412884 N</t>
  </si>
  <si>
    <t>15-07-2024 Payments</t>
  </si>
  <si>
    <t>Journal Import 34122074:</t>
  </si>
  <si>
    <t>Payables A 34119318000001 34122074 2 N</t>
  </si>
  <si>
    <t>12-07-2024 Payments</t>
  </si>
  <si>
    <t>Supplier: Olha Ivanivna BONDARENKO[[71318443]] |Supplier #: HCM-71318443 |Transaction #: TC00269824s_1 |Payment # : 8107021635 |Payment Method : TRF |</t>
  </si>
  <si>
    <t>Supplier: Volodymyr Mykolaiovych SOKIL[[71328798]] |Supplier #: HCM-71328798 |Transaction #: TR00320930 |Payment # : 8107021623 |Payment Method : TRF |</t>
  </si>
  <si>
    <t>Strategic sessions on creating an ecosystem for veterans' reintegration for 2 partner communities in Sumy region</t>
  </si>
  <si>
    <t>Supplier: KYI AVIA, PJSC |Supplier #: 1058619 |Transaction #: 000182770 |Payment # : 8107021609 |Payment Method : TRF |</t>
  </si>
  <si>
    <t xml:space="preserve">6/11/2024 </t>
  </si>
  <si>
    <t>10236088</t>
  </si>
  <si>
    <t>Journal Import 34745984:</t>
  </si>
  <si>
    <t>Supplier: BABANSKYI OLEKSANDR SEHIIOVYCH FOP |Supplier #: 1059137 |Transaction #: 125 |Payment # : 8107021852 |Payment Method : TRF |</t>
  </si>
  <si>
    <t>Payables A 34743655000001 34745984 2 N</t>
  </si>
  <si>
    <t>18-07-2024 Payments</t>
  </si>
  <si>
    <t>conducting of event</t>
  </si>
  <si>
    <t xml:space="preserve">5/21/2024 </t>
  </si>
  <si>
    <t>10225741</t>
  </si>
  <si>
    <t>1058715</t>
  </si>
  <si>
    <t xml:space="preserve">7/16/2024 </t>
  </si>
  <si>
    <t>10252071</t>
  </si>
  <si>
    <t xml:space="preserve">7/23/2024 </t>
  </si>
  <si>
    <t>10255028</t>
  </si>
  <si>
    <t>2049624</t>
  </si>
  <si>
    <t>Journal Import 35889859:</t>
  </si>
  <si>
    <t>Supplier: Internet Invest, LLC |Supplier #: 2049624 |Transaction #: 32766 |Payment # : 8107022455 |Payment Method : TRF |</t>
  </si>
  <si>
    <t>Payables A 35889327000001 35889859 2 N</t>
  </si>
  <si>
    <t>01-08-2024 Payments</t>
  </si>
  <si>
    <t>2063272</t>
  </si>
  <si>
    <t xml:space="preserve">7/26/2024 </t>
  </si>
  <si>
    <t>10256858</t>
  </si>
  <si>
    <t>1058643</t>
  </si>
  <si>
    <t>Journal Import 36269090:</t>
  </si>
  <si>
    <t>Supplier: SKAIRIVER TOV |Supplier #: 1058643 |Transaction #: СФ - 1907001 |Payment # : 8107022627 |Payment Method : TRF |</t>
  </si>
  <si>
    <t>Payables A 36267245000002 36269090 N</t>
  </si>
  <si>
    <t>07-08-2024 Payments</t>
  </si>
  <si>
    <t>2156985</t>
  </si>
  <si>
    <t>Journal Import 37454778:</t>
  </si>
  <si>
    <t>provision safe printing services</t>
  </si>
  <si>
    <t>2013146</t>
  </si>
  <si>
    <t>Journal Import 36526711:</t>
  </si>
  <si>
    <t>Supplier: MEGAPRYNT SERVIS, TOV |Supplier #: 2013146 |Transaction #: MC-0763 |Payment # : 8107022855 |Payment Method : TRF |</t>
  </si>
  <si>
    <t>Payables A 36524430000001 36526711 N</t>
  </si>
  <si>
    <t>12-08-2024 Payments</t>
  </si>
  <si>
    <t>Micro Assessment service</t>
  </si>
  <si>
    <t>2030968</t>
  </si>
  <si>
    <t>Journal Import 36916374:</t>
  </si>
  <si>
    <t>Supplier: Audit Firm MK Audit, LLC |Supplier #: 2030968 |Transaction #: #7/22 |Payment # : 8107023144 |Payment Method : TRF |</t>
  </si>
  <si>
    <t>Payables A 36914725000001 36916374 2 N</t>
  </si>
  <si>
    <t>19-08-2024 Payments</t>
  </si>
  <si>
    <t>Translation services</t>
  </si>
  <si>
    <t>1196522</t>
  </si>
  <si>
    <t>Journal Import 37392485:</t>
  </si>
  <si>
    <t>1013798</t>
  </si>
  <si>
    <t xml:space="preserve">8/20/2024 </t>
  </si>
  <si>
    <t>10266882</t>
  </si>
  <si>
    <t>reimbursement for the car washing service provided to the UNDP vehicles</t>
  </si>
  <si>
    <t xml:space="preserve">9/6/2024 </t>
  </si>
  <si>
    <t>10275533</t>
  </si>
  <si>
    <t>1104666</t>
  </si>
  <si>
    <t xml:space="preserve">4/9/2024 </t>
  </si>
  <si>
    <t>10205524</t>
  </si>
  <si>
    <t>conducting the event</t>
  </si>
  <si>
    <t>1058630</t>
  </si>
  <si>
    <t xml:space="preserve">6/27/2024 </t>
  </si>
  <si>
    <t>10243979</t>
  </si>
  <si>
    <t>logistic support on one-day event in Kyiv</t>
  </si>
  <si>
    <t>1058777</t>
  </si>
  <si>
    <t xml:space="preserve">8/27/2024 </t>
  </si>
  <si>
    <t>10270144</t>
  </si>
  <si>
    <t>1111222</t>
  </si>
  <si>
    <t>1003757</t>
  </si>
  <si>
    <t>10266892</t>
  </si>
  <si>
    <t>2117442</t>
  </si>
  <si>
    <t>2164803</t>
  </si>
  <si>
    <t xml:space="preserve">9/10/2024 </t>
  </si>
  <si>
    <t>10276906</t>
  </si>
  <si>
    <t xml:space="preserve">9/26/2024 </t>
  </si>
  <si>
    <t>10284947</t>
  </si>
  <si>
    <t>2142388</t>
  </si>
  <si>
    <t xml:space="preserve">9/5/2024 </t>
  </si>
  <si>
    <t>10274675</t>
  </si>
  <si>
    <t>2042008</t>
  </si>
  <si>
    <t xml:space="preserve">10/9/2024 </t>
  </si>
  <si>
    <t>10291992</t>
  </si>
  <si>
    <t>1058883</t>
  </si>
  <si>
    <t>2086094</t>
  </si>
  <si>
    <t>2155048</t>
  </si>
  <si>
    <t>Journal Import 41300530:</t>
  </si>
  <si>
    <t>Payables A 41299406000002 41300530 N</t>
  </si>
  <si>
    <t>05-11-2024 Payments</t>
  </si>
  <si>
    <t>1058892</t>
  </si>
  <si>
    <t>Supplier: VZAIEMODIIA-PLIUS, PO |Supplier #: 1058892 |Transaction #: 10-12'24-DIM Adv-IA#12676 |Payment # : 8107026912 |Payment Method : TRF |</t>
  </si>
  <si>
    <t xml:space="preserve">7/12/2024 </t>
  </si>
  <si>
    <t>10250829</t>
  </si>
  <si>
    <t>reimbursement for the tire service for vehicle DP201082</t>
  </si>
  <si>
    <t>2179576</t>
  </si>
  <si>
    <t xml:space="preserve">10/10/2024 </t>
  </si>
  <si>
    <t>10292581</t>
  </si>
  <si>
    <t xml:space="preserve">9/13/2024 </t>
  </si>
  <si>
    <t>10278914</t>
  </si>
  <si>
    <t>2181408</t>
  </si>
  <si>
    <t>2162001</t>
  </si>
  <si>
    <t>10291795</t>
  </si>
  <si>
    <t>Training for social workers in Sumy region</t>
  </si>
  <si>
    <t xml:space="preserve">10/15/2024 </t>
  </si>
  <si>
    <t>10295159</t>
  </si>
  <si>
    <t xml:space="preserve">10/8/2024 </t>
  </si>
  <si>
    <t>10291217</t>
  </si>
  <si>
    <t>2126600</t>
  </si>
  <si>
    <t xml:space="preserve">11/5/2024 </t>
  </si>
  <si>
    <t>10307765</t>
  </si>
  <si>
    <t>UN Integration ERP Schedule Job User</t>
  </si>
  <si>
    <t>the report layout development</t>
  </si>
  <si>
    <t>conducting event</t>
  </si>
  <si>
    <t xml:space="preserve">10/11/2024 </t>
  </si>
  <si>
    <t>10293557</t>
  </si>
  <si>
    <t>reimbursement for the office supplies and delivery service</t>
  </si>
  <si>
    <t>report layout development (print) and presentation</t>
  </si>
  <si>
    <t xml:space="preserve">10/25/2024 </t>
  </si>
  <si>
    <t>10301754</t>
  </si>
  <si>
    <t>Journal Import 43540195:</t>
  </si>
  <si>
    <t>Supplier: European integration center of Slobozhanshchyna, NGO |Supplier #: 2137702 |Transaction #: 2024/05/013/AJ, tr. #3 |Payment # : 8107029235 |Payment Method : TRF |</t>
  </si>
  <si>
    <t>Payables A 43538809000002 43540195 N</t>
  </si>
  <si>
    <t>13-12-2024 Payments</t>
  </si>
  <si>
    <t>Journal Import 43687099:</t>
  </si>
  <si>
    <t>Supplier: Ivan Hryhororvych HONCHARUK[[71319454]] |Supplier #: HCM-71319454 |Transaction #: TR00415994 |Payment # : 8107029291 |Payment Method : TRF |</t>
  </si>
  <si>
    <t>Payables A 43685794000002 43687099 N</t>
  </si>
  <si>
    <t>16-12-2024 Payments</t>
  </si>
  <si>
    <t>Supplier: Ivan Hryhororvych HONCHARUK[[71319454]] |Supplier #: HCM-71319454 |Transaction #: TR00416003 |Payment # : 8107029291 |Payment Method : TRF |</t>
  </si>
  <si>
    <t>Supplier: Olga REZNICHENKO[[71436156]] |Supplier #: HCM-71436156 |Transaction #: TC00355125s_0 |Payment # : 8107029303 |Payment Method : TRF |</t>
  </si>
  <si>
    <t>Journal Import 43755728:</t>
  </si>
  <si>
    <t>Supplier: Anastasiia VERITOVA[[71421319]] |Supplier #: HCM-71421319 |Transaction #: TC00355781s_0 |Payment # : 8107029418 |Payment Method : TRF |</t>
  </si>
  <si>
    <t>Payables A 43754626000003 43755728 N</t>
  </si>
  <si>
    <t>17-12-2024 Payments</t>
  </si>
  <si>
    <t>Supplier: MEGAPRYNT SERVIS, TOV |Supplier #: 2013146 |Transaction #: MC-1193 |Payment # : 8107029367 |Payment Method : TRF |</t>
  </si>
  <si>
    <t>Supplier: Research Bureau Sociologist, NGO |Supplier #: 2142388 |Transaction #: 002 |Payment # : 8107029388 |Payment Method : TRF |</t>
  </si>
  <si>
    <t>Supplier: KOMPANIIA TOLERAN, LLC |Supplier #: 1058777 |Transaction #: 479 |Payment # : 8107029460 |Payment Method : TRF |</t>
  </si>
  <si>
    <t xml:space="preserve">9/3/2024 </t>
  </si>
  <si>
    <t>10273626</t>
  </si>
  <si>
    <t>Supplier: Mihol Maksym Volodymyrovych FOP |Supplier #: 2042008 |Transaction #: 680/24 |Payment # : 8107029374 |Payment Method : TRF |</t>
  </si>
  <si>
    <t>conducting the event on 19;23;30.11.2024</t>
  </si>
  <si>
    <t>Supplier: KYI AVIA, PJSC |Supplier #: 1058619 |Transaction #: 000188072 |Payment # : 8107029448 |Payment Method : TRF |</t>
  </si>
  <si>
    <t>reimbursement for the car washing service for Dnipro office vehicles</t>
  </si>
  <si>
    <t>Journal Import 43823175:</t>
  </si>
  <si>
    <t>Payables A 43822413000001 43823175 N</t>
  </si>
  <si>
    <t>18-12-2024 Payments</t>
  </si>
  <si>
    <t>conducting the event - Youth ideathon #SOLVE_IT for the Recovery &amp; Development Offices</t>
  </si>
  <si>
    <t>Supplier: KOMPANIIA TOLERAN, LLC |Supplier #: 1058777 |Transaction #: 481 |Payment # : 8107029560 |Payment Method : TRF |</t>
  </si>
  <si>
    <t>10307741</t>
  </si>
  <si>
    <t xml:space="preserve">12/13/2024 </t>
  </si>
  <si>
    <t>10332051</t>
  </si>
  <si>
    <t>Supplier: ARENA CS CONFERENCES AND SEMINARS, LLC |Supplier #: 1058630 |Transaction #: 411 |Payment # : 8107029554 |Payment Method : TRF |</t>
  </si>
  <si>
    <t xml:space="preserve">7/27/2024 </t>
  </si>
  <si>
    <t>10257016</t>
  </si>
  <si>
    <t>10332172</t>
  </si>
  <si>
    <t xml:space="preserve">11/22/2024 </t>
  </si>
  <si>
    <t>10318980</t>
  </si>
  <si>
    <t>10318919</t>
  </si>
  <si>
    <t>Veteran Support Associate Event</t>
  </si>
  <si>
    <t xml:space="preserve">11/8/2024 </t>
  </si>
  <si>
    <t>10310269</t>
  </si>
  <si>
    <t>1058644</t>
  </si>
  <si>
    <t>Kyiv 06-09 January 2025</t>
  </si>
  <si>
    <t>Kyiv, 13-16 January</t>
  </si>
  <si>
    <t>Cherkasy, Kyiv, 06-10 January 2025</t>
  </si>
  <si>
    <t>Journal Import 45585329:</t>
  </si>
  <si>
    <t>Supplier: Anton Olehovych METLENKO[[71325972]] |Supplier #: HCM-71325972 |Transaction #: TC00373775s_0 |Payment # : 8107030672 |Payment Method : TRF |</t>
  </si>
  <si>
    <t>Payables A 45585043000001 45585329 2 N</t>
  </si>
  <si>
    <t>17-01-2025 Payments</t>
  </si>
  <si>
    <t>Supplier: Anton Olehovych METLENKO[[71325972]] |Supplier #: HCM-71325972 |Transaction #: n/a dd 14.01.2024 |Payment # : 8107030717 |Payment Method : TRF |</t>
  </si>
  <si>
    <t>Kyiv, 06-09 January</t>
  </si>
  <si>
    <t>Supplier: Dmytro Oleksandrovych SKOTARENKO[[71325960]] |Supplier #: HCM-71325960 |Transaction #: TC00373860s_0 |Payment # : 8107030681 |Payment Method : TRF |</t>
  </si>
  <si>
    <t>Participation in Veteran Discussion Panel</t>
  </si>
  <si>
    <t>Supplier: Zhanna MYKOLAYIVNA CHMUT[[71307006]] |Supplier #: HCM-71307006 |Transaction #: TC00374247s_0 |Payment # : 8107030684 |Payment Method : TRF |</t>
  </si>
  <si>
    <t>Inmarsat Internet satellite services</t>
  </si>
  <si>
    <t>1058778</t>
  </si>
  <si>
    <t>1159306</t>
  </si>
  <si>
    <t xml:space="preserve">6/4/2024 </t>
  </si>
  <si>
    <t>10232687</t>
  </si>
  <si>
    <t>Iridium satellite services</t>
  </si>
  <si>
    <t>2033367</t>
  </si>
  <si>
    <t>Supplier: Minenko Serhii Serhiiovych, FOP |Supplier #: 2033367 |Transaction #: 160 |Payment # : 8107020855 |Payment Method : TRF |</t>
  </si>
  <si>
    <t>Supplier: KYI AVIA, PJSC |Supplier #: 1058619 |Transaction #: 000182385 |Payment # : 8107021230 |Payment Method : TRF |</t>
  </si>
  <si>
    <t>Organization of training</t>
  </si>
  <si>
    <t>Journal Import 36780340:</t>
  </si>
  <si>
    <t>Supplier: ARENA CS CONFERENCES &amp; SEMINARS, LLC |Supplier #: 1058630 |Transaction #: 252_2024 |Payment # : 8107023040 |Payment Method : TRF |</t>
  </si>
  <si>
    <t>Payables A 36778372000001 36780340 N</t>
  </si>
  <si>
    <t>16-08-2024 Payments</t>
  </si>
  <si>
    <t xml:space="preserve">5/24/2024 </t>
  </si>
  <si>
    <t>10227700</t>
  </si>
  <si>
    <t>10273594</t>
  </si>
  <si>
    <t>Correction of the account for DES/Q1-Q2/2024/1001136</t>
  </si>
  <si>
    <t>Journal Import 39431838:</t>
  </si>
  <si>
    <t>Journal Import 44054197:</t>
  </si>
  <si>
    <t>Realized Foreign Exchange Gain - AP</t>
  </si>
  <si>
    <t>Period End Accrual</t>
  </si>
  <si>
    <t>Period end accruals.</t>
  </si>
  <si>
    <t>Source for all receiving transactions.</t>
  </si>
  <si>
    <t>PERIOD_END_ACCRUAL</t>
  </si>
  <si>
    <t>Information and Communications Technology (ICT) Equipment</t>
  </si>
  <si>
    <t>10294933</t>
  </si>
  <si>
    <t>Journal Import 42492352:</t>
  </si>
  <si>
    <t>Receipt Accounting A 42492304000012 42492352 N</t>
  </si>
  <si>
    <t>31-10-2024 Period End Accrual</t>
  </si>
  <si>
    <t>Gangadhar Dharani</t>
  </si>
  <si>
    <t>Journal Import 42493271:</t>
  </si>
  <si>
    <t>Receipt Accounting A 42493253000001 42493271 N</t>
  </si>
  <si>
    <t>01-11-2024 Period End Accrual</t>
  </si>
  <si>
    <t>Learning Costs - Training of Counter</t>
  </si>
  <si>
    <t>Journal Import 35111206:</t>
  </si>
  <si>
    <t>Receipt Accounting A 35111124000013 35111206 N</t>
  </si>
  <si>
    <t>30-06-2024 Period End Accrual</t>
  </si>
  <si>
    <t>Abdul Raheem SHAIK</t>
  </si>
  <si>
    <t>Journal Import 44043260:</t>
  </si>
  <si>
    <t>Receipt Accounting A 44043182000013 44043260 N</t>
  </si>
  <si>
    <t>30-11-2024 Period End Accrual</t>
  </si>
  <si>
    <t>Journal Import 35113159:</t>
  </si>
  <si>
    <t>Receipt Accounting A 35112806000001 35113159 N</t>
  </si>
  <si>
    <t>01-07-2024 Period End Accrual</t>
  </si>
  <si>
    <t>Journal Import 44043739:</t>
  </si>
  <si>
    <t>Receipt Accounting A 44043705000001 44043739 N</t>
  </si>
  <si>
    <t>01-12-2024 Period End Accrual</t>
  </si>
  <si>
    <t>Maintenance Cost - Transportation Equipment</t>
  </si>
  <si>
    <t>Other Materials and Goods</t>
  </si>
  <si>
    <t>Journal Import 40496554:</t>
  </si>
  <si>
    <t>Receipt Accounting A 40496390000013 40496554 N</t>
  </si>
  <si>
    <t>30-09-2024 Period End Accrual</t>
  </si>
  <si>
    <t>Journal Import 40497618:</t>
  </si>
  <si>
    <t>Receipt Accounting A 40497615000001 40497618 N</t>
  </si>
  <si>
    <t>01-10-2024 Period End Accrual</t>
  </si>
  <si>
    <t>Service Cost - Public Admin and Politics</t>
  </si>
  <si>
    <t>Service Cost - Social Services and Social Sciences</t>
  </si>
  <si>
    <t>CREDIT MEMOS</t>
  </si>
  <si>
    <t>Journal Import 43499047:</t>
  </si>
  <si>
    <t>Payables A 43498724000001 43499047 Y</t>
  </si>
  <si>
    <t>11-12-2024 Purchase Invoices</t>
  </si>
  <si>
    <t>Supplier: Tetiana SIHAIEVA[[71411561]] |Supplier #: HCM-71411561 |Site: Primary |Transaction #: TR00256553_1 |Transaction Line #: 1 |PO #:  |PO Line #: 0 |Contract #: 1176166 |Project #: 01001136 |Task #: ACT 5 |Donor: GOVERNMENT</t>
  </si>
  <si>
    <t>Payables A 36469760000001 36470409 Y</t>
  </si>
  <si>
    <t>01-07-2024 Purchase Invoices</t>
  </si>
  <si>
    <t>Supplier: Tetiana SIHAIEVA[[71411561]] |Supplier #: HCM-71411561 |Site: Primary |Transaction #: TR00256553_1 |Transaction Line #: 1 |PO #:  |PO Line #: 0 |Contract #: 1176166 |Project #: 01001136 |Task #: ACT 4 |Donor: GOVERNMENT</t>
  </si>
  <si>
    <t>Journal Import 24684648:</t>
  </si>
  <si>
    <t>Payables A 24684061000001 24684648 Y</t>
  </si>
  <si>
    <t>06-02-2024 Purchase Invoices</t>
  </si>
  <si>
    <t>Journal Import 26125763:</t>
  </si>
  <si>
    <t>Supplier: LLC AHEAD INTERNATIONAL |Supplier #: 1078762 |Site: UKR |Transaction #: 031 |Transaction Line #: 1 |PO #: 10173988 |PO Line #: 1 |Contract #: 1176166 |Project #: 01001136 |Task #: ACT 3.1.2. |Donor: GOVERNMENT OF NETHERL</t>
  </si>
  <si>
    <t>Payables A 26125175000001 26125763 2 Y</t>
  </si>
  <si>
    <t>01-03-2024 Purchase Invoices</t>
  </si>
  <si>
    <t>Journal Import 26387188:</t>
  </si>
  <si>
    <t>Supplier: Yana Vyniarska |Supplier #: 1931668 |Site: Main address |Transaction #: 045 |Transaction Line #: 1 |PO #:  |PO Line #: 0 |Contract #: 1176166 |Project #: 01001136 |Task #: ACT 4 |Donor: GOVERNMENT OF NETHERLANDS |</t>
  </si>
  <si>
    <t>Payables A 26387046000001 26387188 Y</t>
  </si>
  <si>
    <t>29-02-2024 Purchase Invoices</t>
  </si>
  <si>
    <t>Journal Import 27682674:</t>
  </si>
  <si>
    <t>Supplier: Pidreza Ihor Pavlovych |Supplier #: 2009297 |Site: UKR |Transaction #: 003 |Transaction Line #: 1 |PO #: 10173392 |PO Line #: 1 |Contract #: 1176166 |Project #: 01001136 |Task #: ACT 3.1.3. |Donor: GOVERNMENT OF NETHERLA</t>
  </si>
  <si>
    <t>Payables A 27681613000001 27682674 N</t>
  </si>
  <si>
    <t>28-03-2024 Purchase Invoices</t>
  </si>
  <si>
    <t>Payables A 27681613000001 27682674 Y</t>
  </si>
  <si>
    <t>Journal Import 28764684:</t>
  </si>
  <si>
    <t>Supplier: COMPANIYA VAITE, LLC |Supplier #: 1058590 |Site: UKR |Transaction #: 1 18 |Transaction Line #: 1 |PO #:  |PO Line #: 0 |Contract #: 1176166 |Project #: 01001136 |Task #: ACT 4 |Donor: GOVERNMENT OF NETHERLANDS |</t>
  </si>
  <si>
    <t>Payables A 28763086000001 28764684 Y</t>
  </si>
  <si>
    <t>01-04-2024 Purchase Invoices</t>
  </si>
  <si>
    <t>Journal Import 28781545:</t>
  </si>
  <si>
    <t>Supplier: Sumy Youth Organization Litsei, NGO |Supplier #: 2120006 |Site: UKR |Transaction #: 2024/04/009/СS, tr. #1 |Transaction Line #: 1 |PO #:  |PO Line #: 0 |Contract #: 1176166 |Project #: 01001136 |Task #: ACT 2.1.1. |Donor</t>
  </si>
  <si>
    <t>Payables A 28779888000001 28781545 Y</t>
  </si>
  <si>
    <t>09-04-2024 Purchase Invoices</t>
  </si>
  <si>
    <t>Journal Import 29772536:</t>
  </si>
  <si>
    <t>Supplier: The Initiative Center to Support Social Action "Ednannia", NGO |Supplier #: 2052132 |Site: UKR |Transaction #: 01-03'24-DIM Liq-IA12666 |Transaction Line #: 10 |PO #:  |PO Line #: 0 |Contract #: 1176166 |Project #: 0100113</t>
  </si>
  <si>
    <t>Payables A 29772010000001 29772536 2 Y</t>
  </si>
  <si>
    <t>Journal Import 29987932:</t>
  </si>
  <si>
    <t>Supplier: KYI AVIA, PJSC |Supplier #: 1058619 |Site: UKR |Transaction #: 000180863 |Transaction Line #: 1 |PO #: 10207105 |PO Line #: 1 |Contract #: 1176166 |Project #: 01001136 |Task #: ACT 3.2.1. |Donor: GOVERNMENT OF NETHERLAND</t>
  </si>
  <si>
    <t>Payables A 29987715000001 29987932 2 N</t>
  </si>
  <si>
    <t>09-05-2024 Purchase Invoices</t>
  </si>
  <si>
    <t>Payables A 29987715000001 29987932 2 Y</t>
  </si>
  <si>
    <t>Journal Import 30221799:</t>
  </si>
  <si>
    <t>Supplier: Olga REZNICHENKO[[71436156]] |Supplier #: HCM-71436156 |Site: Primary |Transaction #: TR00294023 |Transaction Line #: 2 |PO #:  |PO Line #: 0 |Contract #: 1176166 |Project #: 01001136 |Task #: ACT 5 |Donor: GOVERNMENT OF</t>
  </si>
  <si>
    <t>Payables A 30220639000001 30221799 Y</t>
  </si>
  <si>
    <t>10-05-2024 Purchase Invoices</t>
  </si>
  <si>
    <t>Supplier: Olga REZNICHENKO[[71436156]] |Supplier #: HCM-71436156 |Site: Primary |Transaction #: TR00294023 |Transaction Line #: 2 |PO #:  |PO Line #: 0 |Contract #: 1176166 |Project #: 01001136 |Task #: ACT 4 |Donor: GOVERNMENT OF</t>
  </si>
  <si>
    <t>Supplier: Olga REZNICHENKO[[71436156]] |Supplier #: HCM-71436156 |Site: Primary |Transaction #: TR00294023 |Transaction Line #: 1 |PO #:  |PO Line #: 0 |Contract #: 1176166 |Project #: 01001136 |Task #: ACT 5 |Donor: GOVERNMENT OF</t>
  </si>
  <si>
    <t>Supplier: Olga REZNICHENKO[[71436156]] |Supplier #: HCM-71436156 |Site: Primary |Transaction #: TR00294023 |Transaction Line #: 1 |PO #:  |PO Line #: 0 |Contract #: 1176166 |Project #: 01001136 |Task #: ACT 4 |Donor: GOVERNMENT OF</t>
  </si>
  <si>
    <t>Supplier: Olga REZNICHENKO[[71436156]] |Supplier #: HCM-71436156 |Site: Primary |Transaction #: TC00257262s_0 |Transaction Line #: 1 |PO #:  |PO Line #: 0 |Contract #: 1176166 |Project #: 01001136 |Task #: ACT 5 |Donor: GOVERNMENT</t>
  </si>
  <si>
    <t>Supplier: Olga REZNICHENKO[[71436156]] |Supplier #: HCM-71436156 |Site: Primary |Transaction #: TC00257262s_0 |Transaction Line #: 1 |PO #:  |PO Line #: 0 |Contract #: 1176166 |Project #: 01001136 |Task #: ACT 4 |Donor: GOVERNMENT</t>
  </si>
  <si>
    <t>Journal Import 30837063:</t>
  </si>
  <si>
    <t>Payables A 30835786000001 30837063 Y</t>
  </si>
  <si>
    <t>21-05-2024 Purchase Invoices</t>
  </si>
  <si>
    <t>Journal Import 31470569:</t>
  </si>
  <si>
    <t>Supplier: European integration center of Slobozhanshchyna, NGO |Supplier #: 2137702 |Site: UKR |Transaction #: 2024/05/013/AJ, tr. #1 |Transaction Line #: 1 |PO #:  |PO Line #: 0 |Contract #: 1176166 |Project #: 01001136 |Task #: A</t>
  </si>
  <si>
    <t>Payables A 31468948000001 31470569 2 Y</t>
  </si>
  <si>
    <t>05-06-2024 Purchase Invoices</t>
  </si>
  <si>
    <t>Journal Import 31718748:</t>
  </si>
  <si>
    <t>Supplier: Olha Ivanivna BONDARENKO[[71318443]] |Supplier #: HCM-71318443 |Site: Primary |Transaction #: TR00308001_1 |Transaction Line #: 1 |PO #:  |PO Line #: 0 |Contract #: 1176166 |Project #: 01001136 |Task #: ACT 4 |Donor: GOV</t>
  </si>
  <si>
    <t>Payables A 31717186000001 31718748 Y</t>
  </si>
  <si>
    <t>13-06-2024 Purchase Invoices</t>
  </si>
  <si>
    <t>Supplier: Olha Ivanivna BONDARENKO[[71318443]] |Supplier #: HCM-71318443 |Site: Primary |Transaction #: TR00308001_1 |Transaction Line #: 2 |PO #:  |PO Line #: 0 |Contract #: 1176166 |Project #: 01001136 |Task #: ACT 4 |Donor: GOV</t>
  </si>
  <si>
    <t>Journal Import 32045085:</t>
  </si>
  <si>
    <t>Supplier: Madinov Mykola Leonidovych |Supplier #: 1262007 |Site: UKR |Transaction #: 038 |Transaction Line #: 4 |PO #:  |PO Line #: 0 |Contract #: 1176166 |Project #: 01001136 |Task #: ACT 4 |Donor: GOVERNMENT OF NETHERLANDS |</t>
  </si>
  <si>
    <t>Payables A 32043359000001 32045085 Y</t>
  </si>
  <si>
    <t>12-06-2024 Purchase Invoices</t>
  </si>
  <si>
    <t>TC00269824s_0</t>
  </si>
  <si>
    <t>Journal Import 33796179:</t>
  </si>
  <si>
    <t>Supplier: Olha Ivanivna BONDARENKO[[71318443]] |Supplier #: HCM-71318443 |Site: Primary |Transaction #: TC00269824s_0 |Transaction Line #: 1 |PO #:  |PO Line #: 0 |Contract #: 1176166 |Project #: 01001136 |Task #: ACT 4 |Donor: GO</t>
  </si>
  <si>
    <t>Payables A 33794434000001 33796179 Y</t>
  </si>
  <si>
    <t>20-06-2024 Purchase Invoices</t>
  </si>
  <si>
    <t>Journal Import 32245532:</t>
  </si>
  <si>
    <t>Supplier: Сompany OKKO-BUSINESS, LLC |Supplier #: 2026363 |Site: UKR2 |Transaction #: UKR/2023/436/1 - 6905188379 |Transaction Line #: 1 |PO #: 10239586 |PO Line #: 1 |Contract #: 1176166 |Project #: 01001136 |Task #: ACT 4 |Donor</t>
  </si>
  <si>
    <t>Payables A 32244705000001 32245532 2 Y</t>
  </si>
  <si>
    <t>25-06-2024 Purchase Invoices</t>
  </si>
  <si>
    <t>10239586</t>
  </si>
  <si>
    <t>Journal Import 32887876:</t>
  </si>
  <si>
    <t>Supplier: Anton Olehovych METLENKO[[71325972]] |Supplier #: HCM-71325972 |Site: Primary |Transaction #: TR00316662 |Transaction Line #: 1 |PO #:  |PO Line #: 0 |Contract #: 1176166 |Project #: 01001136 |Task #: ACT 4 |Donor: GOVER</t>
  </si>
  <si>
    <t>Payables A 32887136000001 32887876 3 Y</t>
  </si>
  <si>
    <t>27-06-2024 Purchase Invoices</t>
  </si>
  <si>
    <t>Journal Import 32728612:</t>
  </si>
  <si>
    <t>Supplier: BABANSKYI OLEKSANDR SEHIIOVYCH FOP |Supplier #: 1059137 |Site: UKR |Transaction #: 088 |Transaction Line #: 1 |PO #: 10239415 |PO Line #: 1 |Contract #: 1176166 |Project #: 01001136 |Task #: ACT 4 |Donor: GOVERNMENT OF N</t>
  </si>
  <si>
    <t>Payables A 32726680000001 32728612 Y</t>
  </si>
  <si>
    <t>Journal Import 33184432:</t>
  </si>
  <si>
    <t>Supplier: KLYMENKO YURII YAKOVYCH FOP |Supplier #: 1058609 |Site: UKR |Transaction #: 046 |Transaction Line #: 1 |PO #:  |PO Line #: 0 |Contract #: 1176166 |Project #: 01001136 |Task #: ACT 3.2.3. |Donor: GOVERNMENT OF NETHERLANDS</t>
  </si>
  <si>
    <t>Payables A 33182387000001 33184432 3 Y</t>
  </si>
  <si>
    <t>26-06-2024 Purchase Invoices</t>
  </si>
  <si>
    <t>Journal Import 33278924:</t>
  </si>
  <si>
    <t>Supplier: KYI AVIA, PJSC |Supplier #: 1058619 |Site: UKR |Transaction #: 000182476 |Transaction Line #: 1 |PO #: 10224136 |PO Line #: 1 |Contract #: 1176166 |Project #: 01001136 |Task #: ACT 2.2.1. |Donor: GOVERNMENT OF NETHERLAND</t>
  </si>
  <si>
    <t>Payables A 33276558000001 33278924 N</t>
  </si>
  <si>
    <t>04-07-2024 Purchase Invoices</t>
  </si>
  <si>
    <t>Payables A 33276558000001 33278924 2 Y</t>
  </si>
  <si>
    <t>Journal Import 34161423:</t>
  </si>
  <si>
    <t>Supplier: Anton Olehovych METLENKO[[71325972]] |Supplier #: HCM-71325972 |Site: Primary |Transaction #: TC00277517s_0 |Transaction Line #: 1 |PO #:  |PO Line #: 0 |Contract #: 1176166 |Project #: 01001136 |Task #: ACT 4 |Donor: GO</t>
  </si>
  <si>
    <t>Payables A 34158948000001 34161423 Y</t>
  </si>
  <si>
    <t>09-07-2024 Purchase Invoices</t>
  </si>
  <si>
    <t>Journal Import 33956277:</t>
  </si>
  <si>
    <t>Supplier: BABANSKYI OLEKSANDR SEHIIOVYCH FOP |Supplier #: 1059137 |Site: UKR |Transaction #: 104122121 |Transaction Line #: 1 |PO #:  |PO Line #: 0 |Contract #: 1176166 |Project #: 01001136 |Task #: ACT 4 |Donor: GOVERNMENT OF NET</t>
  </si>
  <si>
    <t>Payables A 33953953000001 33956277 Y</t>
  </si>
  <si>
    <t>Supplier: Olha Ivanivna BONDARENKO[[71318443]] |Supplier #: HCM-71318443 |Site: Primary |Transaction #: TC00269824s_1 |Transaction Line #: 1 |PO #:  |PO Line #: 0 |Contract #: 1176166 |Project #: 01001136 |Task #: ACT 4 |Donor: GO</t>
  </si>
  <si>
    <t>Supplier: Volodymyr Mykolaiovych SOKIL[[71328798]] |Supplier #: HCM-71328798 |Site: Primary |Transaction #: TR00320930 |Transaction Line #: 1 |PO #:  |PO Line #: 0 |Contract #: 1176166 |Project #: 01001136 |Task #: ACT 4 |Donor: G</t>
  </si>
  <si>
    <t>Journal Import 34051838:</t>
  </si>
  <si>
    <t>Supplier: KYI AVIA, PJSC |Supplier #: 1058619 |Site: UKR |Transaction #: 000182770 |Transaction Line #: 1 |PO #: 10236088 |PO Line #: 1 |Contract #: 1176166 |Project #: 01001136 |Task #: ACT 2.2.1. |Donor: GOVERNMENT OF NETHERLAND</t>
  </si>
  <si>
    <t>Payables A 34050000000002 34051838 N</t>
  </si>
  <si>
    <t>11-07-2024 Purchase Invoices</t>
  </si>
  <si>
    <t>Payables A 34050000000002 34051838 2 Y</t>
  </si>
  <si>
    <t>Journal Import 34655769:</t>
  </si>
  <si>
    <t>Supplier: BABANSKYI OLEKSANDR SEHIIOVYCH FOP |Supplier #: 1059137 |Site: UKR |Transaction #: 125 |Transaction Line #: 1 |PO #:  |PO Line #: 0 |Contract #: 1176166 |Project #: 01001136 |Task #: ACT 4 |Donor: GOVERNMENT OF NETHERLAN</t>
  </si>
  <si>
    <t>Payables A 34654014000001 34655769 2 Y</t>
  </si>
  <si>
    <t>Journal Import 34780721:</t>
  </si>
  <si>
    <t>Supplier: Yurii Ivanovych PERFILIEV[[71315276]] |Supplier #: HCM-71315276 |Site: Primary |Transaction #: TR00317803 |Transaction Line #: 1 |PO #:  |PO Line #: 0 |Contract #: 1176166 |Project #: 01001136 |Task #: ACT 4 |Donor: GOVE</t>
  </si>
  <si>
    <t>Payables A 34778750000001 34780721 2 Y</t>
  </si>
  <si>
    <t>18-07-2024 Purchase Invoices</t>
  </si>
  <si>
    <t>Journal Import 35299605:</t>
  </si>
  <si>
    <t>Supplier: Volodymyr Mykolaiovych SOKIL[[71328798]] |Supplier #: HCM-71328798 |Site: Primary |Transaction #: TC00282518s_0 |Transaction Line #: 1 |PO #:  |PO Line #: 0 |Contract #: 1176166 |Project #: 01001136 |Task #: ACT 4 |Donor</t>
  </si>
  <si>
    <t>Payables A 35297817000001 35299605 Y</t>
  </si>
  <si>
    <t>19-07-2024 Purchase Invoices</t>
  </si>
  <si>
    <t>Journal Import 35145211:</t>
  </si>
  <si>
    <t>Supplier: KYI AVIA, PJSC |Supplier #: 1058619 |Site: UKR |Transaction #: 000183063 |Transaction Line #: 1 |PO #: 10225741 |PO Line #: 1 |Contract #: 1176166 |Project #: 01001136 |Task #: ACT 3.2.3. |Donor: GOVERNMENT OF NETHERLAND</t>
  </si>
  <si>
    <t>Payables A 35144133000001 35145211 N</t>
  </si>
  <si>
    <t>22-07-2024 Purchase Invoices</t>
  </si>
  <si>
    <t>Payables A 35144133000001 35145211 Y</t>
  </si>
  <si>
    <t>Journal Import 35563203:</t>
  </si>
  <si>
    <t>Supplier: Sergiy OLEKSANDROVYCH YASTREBOV[[71306999]] |Supplier #: HCM-71306999 |Site: Primary |Transaction #: TR00327485 |Transaction Line #: 1 |PO #:  |PO Line #: 0 |Contract #: 1176166 |Project #: 01001136 |Task #: ACT 4 |Donor</t>
  </si>
  <si>
    <t>Payables A 35561462000001 35563203 Y</t>
  </si>
  <si>
    <t>25-07-2024 Purchase Invoices</t>
  </si>
  <si>
    <t>Journal Import 35548604:</t>
  </si>
  <si>
    <t>Supplier: TALISMAN-SERVIS, LLC |Supplier #: 1058715 |Site: UKR |Transaction #: TC-2171;75;2629;52 |Transaction Line #: 1 |PO #: 10252071 |PO Line #: 1 |Contract #: 1176166 |Project #: 01001136 |Task #: ACT 4 |Donor: GOVERNMENT OF</t>
  </si>
  <si>
    <t>Payables A 35546571000001 35548604 Y</t>
  </si>
  <si>
    <t>17-07-2024 Purchase Invoices</t>
  </si>
  <si>
    <t>Journal Import 35688726:</t>
  </si>
  <si>
    <t>Supplier: Сompany OKKO-BUSINESS, LLC |Supplier #: 2026363 |Site: UKR2 |Transaction #: 6905528623 |Transaction Line #: 1 |PO #: 10255028 |PO Line #: 1 |Contract #: 1176166 |Project #: 01001136 |Task #: ACT 4 |Donor: GOVERNMENT OF N</t>
  </si>
  <si>
    <t>Payables A 35688004000001 35688726 Y</t>
  </si>
  <si>
    <t>24-07-2024 Purchase Invoices</t>
  </si>
  <si>
    <t>Journal Import 35782690:</t>
  </si>
  <si>
    <t>Supplier: Internet Invest, LLC |Supplier #: 2049624 |Site: UKR |Transaction #: 32766 |Transaction Line #: 3 |PO #:  |PO Line #: 0 |Contract #: 1176166 |Project #: 01001136 |Task #: ACT 4 |Donor: GOVERNMENT OF NETHERLANDS |</t>
  </si>
  <si>
    <t>Payables A 35781486000002 35782690 Y</t>
  </si>
  <si>
    <t>Journal Import 35985986:</t>
  </si>
  <si>
    <t>Supplier: Yurii Ivanovych PERFILIEV[[71315276]] |Supplier #: HCM-71315276 |Site: Primary |Transaction #: TC00286681s_0 |Transaction Line #: 1 |PO #:  |PO Line #: 0 |Contract #: 1176166 |Project #: 01001136 |Task #: ACT 4 |Donor: G</t>
  </si>
  <si>
    <t>Payables A 35984163000001 35985986 2 Y</t>
  </si>
  <si>
    <t>31-07-2024 Purchase Invoices</t>
  </si>
  <si>
    <t>Supplier: Sergiy OLEKSANDROVYCH YASTREBOV[[71306999]] |Supplier #: HCM-71306999 |Site: Primary |Transaction #: TR00329989 |Transaction Line #: 1 |PO #:  |PO Line #: 0 |Contract #: 1176166 |Project #: 01001136 |Task #: ACT 4 |Donor</t>
  </si>
  <si>
    <t>Payables A 35984163000001 35985986 Y</t>
  </si>
  <si>
    <t>01-08-2024 Purchase Invoices</t>
  </si>
  <si>
    <t>Journal Import 35974177:</t>
  </si>
  <si>
    <t>Supplier: Huz Tetiana Dzhonivna, FOP |Supplier #: 2063272 |Site: UKR |Transaction #: #009 |Transaction Line #: 1 |PO #: 10256858 |PO Line #: 1 |Contract #: 1176166 |Project #: 01001136 |Task #: ACT 4 |Donor: GOVERNMENT OF NETHERLA</t>
  </si>
  <si>
    <t>Payables A 35972342000001 35974177 N</t>
  </si>
  <si>
    <t>Payables A 35972342000001 35974177 Y</t>
  </si>
  <si>
    <t>Journal Import 36211906:</t>
  </si>
  <si>
    <t>Supplier: SKAIRIVER TOV |Supplier #: 1058643 |Site: UKR |Transaction #: СФ - 1907001 |Transaction Line #: 1 |PO #:  |PO Line #: 0 |Contract #: 1176166 |Project #: 01001136 |Task #: ACT 4 |Donor: GOVERNMENT OF NETHERLANDS |</t>
  </si>
  <si>
    <t>Payables A 36211111000001 36211906 Y</t>
  </si>
  <si>
    <t>Supplier: Kyiv School Of Public Administration Named After Serhiy Nyzhnyy NGO |Supplier #: 2156985 |Site: UKR |Transaction #: 2024/07/035/VET, tr. #1 |Transaction Line #: 1 |PO #:  |PO Line #: 0 |Contract #: 1176166 |Project #: 0100</t>
  </si>
  <si>
    <t>Payables A 37390911000001 37392485 Y</t>
  </si>
  <si>
    <t>Supplier: Volodymyr Mykolaiovych SOKIL[[71328798]] |Supplier #: HCM-71328798 |Site: Primary |Transaction #: TR00330554 |Transaction Line #: 1 |PO #:  |PO Line #: 0 |Contract #: 1176166 |Project #: 01001136 |Task #: ACT 4 |Donor: G</t>
  </si>
  <si>
    <t>Payables A 36211111000001 36211906 2 Y</t>
  </si>
  <si>
    <t>05-08-2024 Purchase Invoices</t>
  </si>
  <si>
    <t>Supplier: Dmytro TOMENKO[[71414269]] |Supplier #: HCM-71414269 |Site: Primary |Transaction #: TR00330552 |Transaction Line #: 1 |PO #:  |PO Line #: 0 |Contract #: 1176166 |Project #: 01001136 |Task #: ACT 4 |Donor: GOVERNMENT OF N</t>
  </si>
  <si>
    <t>04-06'24-DIM Liq-IA12666</t>
  </si>
  <si>
    <t>Journal Import 36401959:</t>
  </si>
  <si>
    <t>Supplier: The Initiative Center to Support Social Action "Ednannia", NGO |Supplier #: 2052132 |Site: UKR |Transaction #: 04-06'24-DIM Liq-IA12666 |Transaction Line #: 16 |PO #:  |PO Line #: 0 |Contract #: 1176166 |Project #: 0100113</t>
  </si>
  <si>
    <t>Payables A 36400090000001 36401959 2 Y</t>
  </si>
  <si>
    <t>Supplier: The Initiative Center to Support Social Action "Ednannia", NGO |Supplier #: 2052132 |Site: UKR |Transaction #: 04-06'24-DIM Liq-IA12666 |Transaction Line #: 17 |PO #:  |PO Line #: 0 |Contract #: 1176166 |Project #: 0100113</t>
  </si>
  <si>
    <t>Supplier: Anastasiia VERITOVA[[71421319]] |Supplier #: HCM-71421319 |Site: Primary |Transaction #: TR00332309 |Transaction Line #: 2 |PO #:  |PO Line #: 0 |Contract #: 1176166 |Project #: 01001136 |Task #: ACT 4 |Donor: GOVERNMENT</t>
  </si>
  <si>
    <t>Payables A 36469760000001 36470409 2 Y</t>
  </si>
  <si>
    <t>07-08-2024 Purchase Invoices</t>
  </si>
  <si>
    <t>Supplier: Anastasiia VERITOVA[[71421319]] |Supplier #: HCM-71421319 |Site: Primary |Transaction #: TR00332309 |Transaction Line #: 1 |PO #:  |PO Line #: 0 |Contract #: 1176166 |Project #: 01001136 |Task #: ACT 4 |Donor: GOVERNMENT</t>
  </si>
  <si>
    <t>Journal Import 36359689:</t>
  </si>
  <si>
    <t>Supplier: MEGAPRYNT SERVIS, TOV |Supplier #: 2013146 |Site: UKR |Transaction #: MC-0763 |Transaction Line #: 3 |PO #:  |PO Line #: 0 |Contract #: 1176166 |Project #: 01001136 |Task #: ACT 4 |Donor: GOVERNMENT OF NETHERLANDS |</t>
  </si>
  <si>
    <t>Payables A 36358544000001 36359689 2 Y</t>
  </si>
  <si>
    <t>Supplier: The Initiative Center to Support Social Action "Ednannia", NGO |Supplier #: 2052132 |Site: UKR |Transaction #: 04-06'24-DIM Liq-IA#12666 |Transaction Line #: 17 |PO #:  |PO Line #: 0 |Contract #: 1176166 |Project #: 010011</t>
  </si>
  <si>
    <t>Payables A 37453327000001 37454778 Y</t>
  </si>
  <si>
    <t>09-08-2024 Purchase Invoices</t>
  </si>
  <si>
    <t>Supplier: The Initiative Center to Support Social Action "Ednannia", NGO |Supplier #: 2052132 |Site: UKR |Transaction #: 04-06'24-DIM Liq-IA#12666 |Transaction Line #: 16 |PO #:  |PO Line #: 0 |Contract #: 1176166 |Project #: 010011</t>
  </si>
  <si>
    <t>Journal Import 36639733:</t>
  </si>
  <si>
    <t>Supplier: Sergiy OLEKSANDROVYCH YASTREBOV[[71306999]] |Supplier #: HCM-71306999 |Site: Primary |Transaction #: TC00289889s_0 |Transaction Line #: 1 |PO #:  |PO Line #: 0 |Contract #: 1176166 |Project #: 01001136 |Task #: ACT 4 |Do</t>
  </si>
  <si>
    <t>Payables A 36637944000001 36639733 Y</t>
  </si>
  <si>
    <t>Supplier: Sergiy OLEKSANDROVYCH YASTREBOV[[71306999]] |Supplier #: HCM-71306999 |Site: Primary |Transaction #: TC00289868s_0 |Transaction Line #: 1 |PO #:  |PO Line #: 0 |Contract #: 1176166 |Project #: 01001136 |Task #: ACT 4 |Do</t>
  </si>
  <si>
    <t>Journal Import 36753269:</t>
  </si>
  <si>
    <t>Supplier: Audit Firm MK Audit, LLC |Supplier #: 2030968 |Site: UKR |Transaction #: #7/22 |Transaction Line #: 4 |PO #:  |PO Line #: 0 |Contract #: 1176166 |Project #: 01001136 |Task #: ACT 3.2.1. |Donor: GOVERNMENT OF NETHERLANDS</t>
  </si>
  <si>
    <t>Payables A 36751500000001 36753269 2 Y</t>
  </si>
  <si>
    <t>30-07-2024 Purchase Invoices</t>
  </si>
  <si>
    <t>Supplier: Olha Morhun[[71437735]] |Supplier #: HCM-71437735 |Site: Primary |Transaction #: n/a dd 13.08.2024 |Transaction Line #: 1 |PO #:  |PO Line #: 0 |Contract #: 1176166 |Project #: 01001136 |Task #: ACT 4 |Donor: GOVERNMENT</t>
  </si>
  <si>
    <t>Payables A 36751500000001 36753269 Y</t>
  </si>
  <si>
    <t>13-08-2024 Purchase Invoices</t>
  </si>
  <si>
    <t>Journal Import 36907124:</t>
  </si>
  <si>
    <t>Supplier: Anton Olehovych METLENKO[[71325972]] |Supplier #: HCM-71325972 |Site: Primary |Transaction #: TR00335912 |Transaction Line #: 1 |PO #:  |PO Line #: 0 |Contract #: 1176166 |Project #: 01001136 |Task #: ACT 4 |Donor: GOVER</t>
  </si>
  <si>
    <t>Payables A 36905553000001 36907124 Y</t>
  </si>
  <si>
    <t>14-08-2024 Purchase Invoices</t>
  </si>
  <si>
    <t>Journal Import 37145047:</t>
  </si>
  <si>
    <t>Supplier: Makhanova Olha Leonidivna, FOP |Supplier #: 1196522 |Site: UKR |Transaction #: 136 |Transaction Line #: 1 |PO #:  |PO Line #: 0 |Contract #: 1176166 |Project #: 01001136 |Task #: ACT 4 |Donor: GOVERNMENT OF NETHERLANDS |</t>
  </si>
  <si>
    <t>Payables A 37143875000001 37145047 2 Y</t>
  </si>
  <si>
    <t>16-08-2024 Purchase Invoices</t>
  </si>
  <si>
    <t>Journal Import 37518860:</t>
  </si>
  <si>
    <t>Supplier: European integration center of Slobozhanshchyna, NGO |Supplier #: 2137702 |Site: UKR |Transaction #: 2024/05/013/AJ, tr.#2 |Transaction Line #: 1 |PO #:  |PO Line #: 0 |Contract #: 1176166 |Project #: 01001136 |Task #: AC</t>
  </si>
  <si>
    <t>Payables A 37516865000001 37518860 Y</t>
  </si>
  <si>
    <t>23-08-2024 Purchase Invoices</t>
  </si>
  <si>
    <t>Journal Import 37578698:</t>
  </si>
  <si>
    <t>Supplier: International Agency of Change, NGO |Supplier #: 1013798 |Site: Ukr |Transaction #: 2024/04/008/SE, tr.#2 |Transaction Line #: 3 |PO #:  |PO Line #: 0 |Contract #: 1176166 |Project #: 01001136 |Task #: ACT 3.2.3. |Donor:</t>
  </si>
  <si>
    <t>Payables A 37576278000001 37578698 Y</t>
  </si>
  <si>
    <t>28-08-2024 Purchase Invoices</t>
  </si>
  <si>
    <t>Journal Import 38106566:</t>
  </si>
  <si>
    <t>Supplier: The Initiative Center to Support Social Action "Ednannia", NGO |Supplier #: 2052132 |Site: UKR |Transaction #: 01.07-05.08'24-DIM Liq-IA#12666 |Transaction Line #: 17 |PO #:  |PO Line #: 0 |Contract #: 1176166 |Project #:</t>
  </si>
  <si>
    <t>Payables A 38105037000001 38106566 Y</t>
  </si>
  <si>
    <t>Supplier: The Initiative Center to Support Social Action "Ednannia", NGO |Supplier #: 2052132 |Site: UKR |Transaction #: 01.07-05.08'24-DIM Liq-IA#12666 |Transaction Line #: 16 |PO #:  |PO Line #: 0 |Contract #: 1176166 |Project #:</t>
  </si>
  <si>
    <t>Journal Import 37542495:</t>
  </si>
  <si>
    <t>Supplier: TALISMAN-SERVIS, LLC |Supplier #: 1058715 |Site: UKR |Transaction #: TC-2756, TC-3039 |Transaction Line #: 1 |PO #: 10266882 |PO Line #: 1 |Contract #: 1176166 |Project #: 01001136 |Task #: ACT 4 |Donor: GOVERNMENT OF NE</t>
  </si>
  <si>
    <t>Payables A 37540834000002 37542495 Y</t>
  </si>
  <si>
    <t>22-08-2024 Purchase Invoices</t>
  </si>
  <si>
    <t>Journal Import 37640255:</t>
  </si>
  <si>
    <t>Supplier: Gennadiy AVRAIMOV[[71436030]] |Supplier #: HCM-71436030 |Site: Primary |Transaction #: n/a dd 22.08.2024 |Transaction Line #: 1 |PO #:  |PO Line #: 0 |Contract #: 1176166 |Project #: 01001136 |Task #: ACT 4 |Donor: GOVER</t>
  </si>
  <si>
    <t>Payables A 37639112000001 37640255 Y</t>
  </si>
  <si>
    <t>Journal Import 37984144:</t>
  </si>
  <si>
    <t>Supplier: Anastasiia VERITOVA[[71421319]] |Supplier #: HCM-71421319 |Site: Primary |Transaction #: TC00297230s_0 |Transaction Line #: 1 |PO #:  |PO Line #: 0 |Contract #: 1176166 |Project #: 01001136 |Task #: ACT 4 |Donor: GOVERNM</t>
  </si>
  <si>
    <t>Payables A 37982619000001 37984144 Y</t>
  </si>
  <si>
    <t>03-09-2024 Purchase Invoices</t>
  </si>
  <si>
    <t>Supplier: Zhanna MYKOLAYIVNA CHMUT[[71307006]] |Supplier #: HCM-71307006 |Site: Primary |Transaction #: TR00347628 |Transaction Line #: 1 |PO #:  |PO Line #: 0 |Contract #: 1176166 |Project #: 01001136 |Task #: ACT 4 |Donor: GOVER</t>
  </si>
  <si>
    <t>05-09-2024 Purchase Invoices</t>
  </si>
  <si>
    <t>Supplier: Zhanna MYKOLAYIVNA CHMUT[[71307006]] |Supplier #: HCM-71307006 |Site: Primary |Transaction #: TR00347628 |Transaction Line #: 2 |PO #:  |PO Line #: 0 |Contract #: 1176166 |Project #: 01001136 |Task #: ACT 4 |Donor: GOVER</t>
  </si>
  <si>
    <t>TR00348264</t>
  </si>
  <si>
    <t>Journal Import 37984496:</t>
  </si>
  <si>
    <t>Supplier: Dmytro Oleksandrovych SKOTARENKO[[71325960]] |Supplier #: HCM-71325960 |Site: Primary |Transaction #: TR00348264 |Transaction Line #: 1 |PO #:  |PO Line #: 0 |Contract #: 1176166 |Project #: 01001136 |Task #: ACT 4 |Dono</t>
  </si>
  <si>
    <t>Payables A 37982619000002 37984496 2 Y</t>
  </si>
  <si>
    <t>06-09-2024 Purchase Invoices</t>
  </si>
  <si>
    <t>Supplier: Dmytro Oleksandrovych SKOTARENKO[[71325960]] |Supplier #: HCM-71325960 |Site: Primary |Transaction #: TR00348264 |Transaction Line #: 2 |PO #:  |PO Line #: 0 |Contract #: 1176166 |Project #: 01001136 |Task #: ACT 4 |Dono</t>
  </si>
  <si>
    <t>Journal Import 38127253:</t>
  </si>
  <si>
    <t>Supplier: Dmytro Oleksandrovych SKOTARENKO[[71325960]] |Supplier #: HCM-71325960 |Site: Primary |Transaction #: TR00348264_1 |Transaction Line #: 2 |PO #:  |PO Line #: 0 |Contract #: 1176166 |Project #: 01001136 |Task #: ACT 4 |Do</t>
  </si>
  <si>
    <t>Payables A 38125417000001 38127253 Y</t>
  </si>
  <si>
    <t>Supplier: Dmytro Oleksandrovych SKOTARENKO[[71325960]] |Supplier #: HCM-71325960 |Site: Primary |Transaction #: TR00348264_1 |Transaction Line #: 1 |PO #:  |PO Line #: 0 |Contract #: 1176166 |Project #: 01001136 |Task #: ACT 4 |Do</t>
  </si>
  <si>
    <t>Journal Import 38038204:</t>
  </si>
  <si>
    <t>Supplier: Mykhailo VOLKOV[[198181]] |Supplier #: HCM-198181 |Site: Primary |Transaction #: n/a dd 30.08.2024 |Transaction Line #: 1 |PO #:  |PO Line #: 0 |Contract #: 1176166 |Project #: 01001136 |Task #: ACT 4 |Donor: GOVERNMENT</t>
  </si>
  <si>
    <t>Payables A 38037068000001 38038204 Y</t>
  </si>
  <si>
    <t>30-08-2024 Purchase Invoices</t>
  </si>
  <si>
    <t>Journal Import 38167452:</t>
  </si>
  <si>
    <t>Supplier: Сompany OKKO-BUSINESS, LLC |Supplier #: 2026363 |Site: UKR2 |Transaction #: 6905949326 |Transaction Line #: 1 |PO #: 10275533 |PO Line #: 1 |Contract #: 1176166 |Project #: 01001136 |Task #: ACT 4 |Donor: GOVERNMENT OF N</t>
  </si>
  <si>
    <t>Payables A 38165631000001 38167452 Y</t>
  </si>
  <si>
    <t>09-09-2024 Purchase Invoices</t>
  </si>
  <si>
    <t>Journal Import 38314836:</t>
  </si>
  <si>
    <t>Supplier: Anastasiia VERITOVA[[71421319]] |Supplier #: HCM-71421319 |Site: Primary |Transaction #: TR00351221 |Transaction Line #: 1 |PO #:  |PO Line #: 0 |Contract #: 1176166 |Project #: 01001136 |Task #: ACT 4 |Donor: GOVERNMENT</t>
  </si>
  <si>
    <t>Payables A 38313130000001 38314836 Y</t>
  </si>
  <si>
    <t>11-09-2024 Purchase Invoices</t>
  </si>
  <si>
    <t>Supplier: Anastasiia VERITOVA[[71421319]] |Supplier #: HCM-71421319 |Site: Primary |Transaction #: TR00351221 |Transaction Line #: 2 |PO #:  |PO Line #: 0 |Contract #: 1176166 |Project #: 01001136 |Task #: ACT 4 |Donor: GOVERNMENT</t>
  </si>
  <si>
    <t>Supplier: REBENKO NATALIIA YEVHENIIVNA |Supplier #: 1104666 |Site: UKR |Transaction #: 10205524-1, del. #1 |Transaction Line #: 1 |PO #: 10205524 |PO Line #: 1 |Contract #: 1176166 |Project #: 01001136 |Task #: ACT 1.2.1. |Donor:</t>
  </si>
  <si>
    <t>Payables A 38313130000001 38314836 N</t>
  </si>
  <si>
    <t>Journal Import 38377949:</t>
  </si>
  <si>
    <t>Supplier: ARENA CS CONFERENCES AND SEMINARS, LLC |Supplier #: 1058630 |Site: UKR |Transaction #: 300 |Transaction Line #: 1 |PO #: 10243979 |PO Line #: 1 |Contract #: 1176166 |Project #: 01001136 |Task #: ACT 3.1.2. |Donor: GOVERN</t>
  </si>
  <si>
    <t>Payables A 38376344000002 38377949 2 N</t>
  </si>
  <si>
    <t>Payables A 38376344000002 38377949 Y</t>
  </si>
  <si>
    <t>Journal Import 39007611:</t>
  </si>
  <si>
    <t>Supplier: Zhanna MYKOLAYIVNA CHMUT[[71307006]] |Supplier #: HCM-71307006 |Site: Primary |Transaction #: TC00303909s_0 |Transaction Line #: 1 |PO #:  |PO Line #: 0 |Contract #: 1176166 |Project #: 01001136 |Task #: ACT 4 |Donor: GO</t>
  </si>
  <si>
    <t>Payables A 39006191000001 39007611 Y</t>
  </si>
  <si>
    <t>16-09-2024 Purchase Invoices</t>
  </si>
  <si>
    <t>Journal Import 38579535:</t>
  </si>
  <si>
    <t>Supplier: KOMPANIIA TOLERAN, LLC |Supplier #: 1058777 |Site: UKR |Transaction #: 292 |Transaction Line #: 1 |PO #: 10270144 |PO Line #: 1 |Contract #: 1176166 |Project #: 01001136 |Task #: ACT 2.2.1. |Donor: GOVERNMENT OF NETHERLA</t>
  </si>
  <si>
    <t>Payables A 38577930000001 38579535 Y</t>
  </si>
  <si>
    <t>17-09-2024 Purchase Invoices</t>
  </si>
  <si>
    <t>Journal Import 38982862:</t>
  </si>
  <si>
    <t>Supplier: Kyiv School Of Public Administration Named After Serhiy Nyzhnyy NGO |Supplier #: 2156985 |Site: UKR |Transaction #: 2024/07/035/VET, tr. #2 |Transaction Line #: 1 |PO #:  |PO Line #: 0 |Contract #: 1176166 |Project #: 0100</t>
  </si>
  <si>
    <t>Payables A 38981417000001 38982862 Y</t>
  </si>
  <si>
    <t>18-09-2024 Purchase Invoices</t>
  </si>
  <si>
    <t>Supplier: Kyiv School Of Public Administration Named After Serhiy Nyzhnyy NGO |Supplier #: 2156985 |Site: UKR |Transaction #: 2024/07/035/VET, tr. #2 |Transaction Line #: 2 |PO #:  |PO Line #: 0 |Contract #: 1176166 |Project #: 0100</t>
  </si>
  <si>
    <t>Journal Import 39077922:</t>
  </si>
  <si>
    <t>Supplier: FOP LANDAR NINA IVANIVNA |Supplier #: 1111222 |Site: UKR |Transaction #: #L-00000176 |Transaction Line #: 1 |PO #:  |PO Line #: 0 |Contract #: 1176166 |Project #: 01001136 |Task #: ACT 4 |Donor: GOVERNMENT OF NETHERLANDS</t>
  </si>
  <si>
    <t>Payables A 39076634000001 39077922 Y</t>
  </si>
  <si>
    <t>19-09-2024 Purchase Invoices</t>
  </si>
  <si>
    <t>Journal Import 39017723:</t>
  </si>
  <si>
    <t>Supplier: Private Enterprise Cyfralux |Supplier #: 1003757 |Site: main office |Transaction #: СФ-0011 |Transaction Line #: 1 |PO #: 10277693 |PO Line #: 3 |Contract #: 1176166 |Project #: 01001136 |Task #: ACT 4 |Donor: GOVERNMENT</t>
  </si>
  <si>
    <t>Payables A 39016141000001 39017723 Y</t>
  </si>
  <si>
    <t>23-09-2024 Purchase Invoices</t>
  </si>
  <si>
    <t xml:space="preserve">9/11/2024 </t>
  </si>
  <si>
    <t>10277693</t>
  </si>
  <si>
    <t>Supplier: Private Enterprise Cyfralux |Supplier #: 1003757 |Site: main office |Transaction #: СФ-0011 |Transaction Line #: 2 |PO #: 10277693 |PO Line #: 4 |Contract #: 1176166 |Project #: 01001136 |Task #: ACT 4 |Donor: GOVERNMENT</t>
  </si>
  <si>
    <t>Supplier: Private Enterprise Cyfralux |Supplier #: 1003757 |Site: main office |Transaction #: СФ-0011 |Transaction Line #: 3 |PO #: 10277693 |PO Line #: 1 |Contract #: 1176166 |Project #: 01001136 |Task #: ACT 4 |Donor: GOVERNMENT</t>
  </si>
  <si>
    <t>Journal Import 39077959:</t>
  </si>
  <si>
    <t>Supplier: KYI AVIA, PJSC |Supplier #: 1058619 |Site: UKR |Transaction #: 000185188 |Transaction Line #: 1 |PO #: 10266892 |PO Line #: 1 |Contract #: 1176166 |Project #: 01001136 |Task #: ACT 2.1.2. |Donor: GOVERNMENT OF NETHERLAND</t>
  </si>
  <si>
    <t>Payables A 39076634000002 39077959 Y</t>
  </si>
  <si>
    <t>20-09-2024 Purchase Invoices</t>
  </si>
  <si>
    <t>Journal Import 39329327:</t>
  </si>
  <si>
    <t>Supplier: Sergiy Mykolaiovych KUMEYKO[[71330413]] |Supplier #: HCM-71330413 |Site: Primary |Transaction #: TR00360791 |Transaction Line #: 1 |PO #:  |PO Line #: 0 |Contract #: 1176166 |Project #: 01001136 |Task #: ACT 4 |Donor: GO</t>
  </si>
  <si>
    <t>Payables A 39328687000001 39329327 Y</t>
  </si>
  <si>
    <t>26-09-2024 Purchase Invoices</t>
  </si>
  <si>
    <t>Supplier: Ivan Hryhororvych HONCHARUK[[71319454]] |Supplier #: HCM-71319454 |Site: Primary |Transaction #: TR00360767 |Transaction Line #: 1 |PO #:  |PO Line #: 0 |Contract #: 1176166 |Project #: 01001136 |Task #: ACT 4 |Donor: GO</t>
  </si>
  <si>
    <t>Supplier: Ivan Hryhororvych HONCHARUK[[71319454]] |Supplier #: HCM-71319454 |Site: Primary |Transaction #: TR00360767 |Transaction Line #: 2 |PO #:  |PO Line #: 0 |Contract #: 1176166 |Project #: 01001136 |Task #: ACT 4 |Donor: GO</t>
  </si>
  <si>
    <t>Supplier: Dmytro Oleksandrovych SKOTARENKO[[71325960]] |Supplier #: HCM-71325960 |Site: Primary |Transaction #: TC00307874 |Transaction Line #: 1 |PO #:  |PO Line #: 0 |Contract #: 1176166 |Project #: 01001136 |Task #: ACT 4 |Dono</t>
  </si>
  <si>
    <t>Journal Import 39668564:</t>
  </si>
  <si>
    <t>Supplier: Mental Health of Ukraine, CO CF |Supplier #: 2117442 |Site: UKR |Transaction #: 2024/09/043/PSY, tr. #1 |Transaction Line #: 1 |PO #:  |PO Line #: 0 |Contract #: 1176166 |Project #: 01001136 |Task #: ACT 2.2.1. |Donor: G</t>
  </si>
  <si>
    <t>Payables A 39666999000001 39668564 2 Y</t>
  </si>
  <si>
    <t>02-10-2024 Purchase Invoices</t>
  </si>
  <si>
    <t>Journal Import 39741603:</t>
  </si>
  <si>
    <t>Supplier: Sportmarket Postachannia, LLC |Supplier #: 2164803 |Site: UKR |Transaction #: W369309 |Transaction Line #: 1 |PO #: 10276906 |PO Line #: 1 |Contract #: 1176166 |Project #: 01001136 |Task #: ACT 3.2.3. |Donor: GOVERNMENT</t>
  </si>
  <si>
    <t>Payables A 39739696000001 39741603 2 Y</t>
  </si>
  <si>
    <t>08-10-2024 Purchase Invoices</t>
  </si>
  <si>
    <t>Journal Import 39755009:</t>
  </si>
  <si>
    <t>Supplier: MEGAPRYNT SERVIS, TOV |Supplier #: 2013146 |Site: UKR |Transaction #: МС-0973 |Transaction Line #: 3 |PO #: 10284947 |PO Line #: 3 |Contract #: 1176166 |Project #: 01001136 |Task #: ACT 4 |Donor: GOVERNMENT OF NETHERLAND</t>
  </si>
  <si>
    <t>Payables A 39753657000001 39755009 2 Y</t>
  </si>
  <si>
    <t>30-09-2024 Purchase Invoices</t>
  </si>
  <si>
    <t>nagaraju vallala</t>
  </si>
  <si>
    <t>Journal Import 39761615:</t>
  </si>
  <si>
    <t>Supplier: Research Bureau Sociologist, NGO |Supplier #: 2142388 |Site: UKR |Transaction #: 001 |Transaction Line #: 1 |PO #: 10274675 |PO Line #: 1 |Contract #: 1176166 |Project #: 01001136 |Task #: ACT 1.1.1. |Donor: GOVERNMENT O</t>
  </si>
  <si>
    <t>Payables A 39759872000001 39761615 Y</t>
  </si>
  <si>
    <t>Journal Import 39860144:</t>
  </si>
  <si>
    <t>Supplier: Mihol Maksym Volodymyrovych FOP |Supplier #: 2042008 |Site: UKR |Transaction #: 424/24 |Transaction Line #: 2 |PO #: 10279530 |PO Line #: 2 |Contract #: 1176166 |Project #: 01001136 |Task #: ACT 4 |Donor: GOVERNMENT OF N</t>
  </si>
  <si>
    <t>Payables A 39859009000001 39860144 Y</t>
  </si>
  <si>
    <t>10-10-2024 Purchase Invoices</t>
  </si>
  <si>
    <t xml:space="preserve">9/16/2024 </t>
  </si>
  <si>
    <t>10279530</t>
  </si>
  <si>
    <t>Supplier: Mihol Maksym Volodymyrovych FOP |Supplier #: 2042008 |Site: UKR |Transaction #: 424/24 |Transaction Line #: 3 |PO #: 10279530 |PO Line #: 3 |Contract #: 1176166 |Project #: 01001136 |Task #: ACT 4 |Donor: GOVERNMENT OF N</t>
  </si>
  <si>
    <t>Supplier: Mihol Maksym Volodymyrovych FOP |Supplier #: 2042008 |Site: UKR |Transaction #: 424/24 |Transaction Line #: 4 |PO #: 10279530 |PO Line #: 4 |Contract #: 1176166 |Project #: 01001136 |Task #: ACT 4 |Donor: GOVERNMENT OF N</t>
  </si>
  <si>
    <t>Supplier: Mihol Maksym Volodymyrovych FOP |Supplier #: 2042008 |Site: UKR |Transaction #: 424/24 |Transaction Line #: 1 |PO #: 10279530 |PO Line #: 1 |Contract #: 1176166 |Project #: 01001136 |Task #: ACT 4 |Donor: GOVERNMENT OF N</t>
  </si>
  <si>
    <t>Journal Import 40056231:</t>
  </si>
  <si>
    <t>Supplier: Сompany OKKO-BUSINESS, LLC |Supplier #: 2026363 |Site: UKR2 |Transaction #: 6906194414 |Transaction Line #: 1 |PO #: 10291992 |PO Line #: 1 |Contract #: 1176166 |Project #: 01001136 |Task #: ACT 4 |Donor: GOVERNMENT OF N</t>
  </si>
  <si>
    <t>Payables A 40054296000001 40056231 Y</t>
  </si>
  <si>
    <t>14-10-2024 Purchase Invoices</t>
  </si>
  <si>
    <t>Journal Import 40314636:</t>
  </si>
  <si>
    <t>Supplier: Mihol Maksym Volodymyrovych FOP |Supplier #: 2042008 |Site: UKR |Transaction #: #525/24 |Transaction Line #: 1 |PO #:  |PO Line #: 0 |Contract #: 1176166 |Project #: 01001136 |Task #: ACT 4 |Donor: GOVERNMENT OF NETHERLA</t>
  </si>
  <si>
    <t>Payables A 40312517000001 40314636 2 Y</t>
  </si>
  <si>
    <t>Journal Import 40460839:</t>
  </si>
  <si>
    <t>Supplier: Anastasiia VERITOVA[[71421319]] |Supplier #: HCM-71421319 |Site: Primary |Transaction #: TC00319155s_0 |Transaction Line #: 1 |PO #:  |PO Line #: 0 |Contract #: 1176166 |Project #: 01001136 |Task #: ACT 4 |Donor: GOVERNM</t>
  </si>
  <si>
    <t>Payables A 40459074000001 40460839 Y</t>
  </si>
  <si>
    <t>17-10-2024 Purchase Invoices</t>
  </si>
  <si>
    <t>Supplier: Gennadiy AVRAIMOV[[71436030]] |Supplier #: HCM-71436030 |Site: Primary |Transaction #: TR00369094 |Transaction Line #: 1 |PO #:  |PO Line #: 0 |Contract #: 1176166 |Project #: 01001136 |Task #: ACT 4 |Donor: GOVERNMENT O</t>
  </si>
  <si>
    <t>Journal Import 40633220:</t>
  </si>
  <si>
    <t>Supplier: Olga REZNICHENKO[[71436156]] |Supplier #: HCM-71436156 |Site: Primary |Transaction #: TR00377376 |Transaction Line #: 1 |PO #:  |PO Line #: 0 |Contract #: 1176166 |Project #: 01001136 |Task #: ACT 4 |Donor: GOVERNMENT OF</t>
  </si>
  <si>
    <t>Payables A 40631523000001 40633220 Y</t>
  </si>
  <si>
    <t>21-10-2024 Purchase Invoices</t>
  </si>
  <si>
    <t>Supplier: Olga REZNICHENKO[[71436156]] |Supplier #: HCM-71436156 |Site: Primary |Transaction #: TR00377376 |Transaction Line #: 2 |PO #:  |PO Line #: 0 |Contract #: 1176166 |Project #: 01001136 |Task #: ACT 4 |Donor: GOVERNMENT OF</t>
  </si>
  <si>
    <t>Journal Import 40683216:</t>
  </si>
  <si>
    <t>Supplier: Olha Morhun[[71437735]] |Supplier #: HCM-71437735 |Site: Primary |Transaction #: n/a dd 14.10.2024 |Transaction Line #: 2 |PO #:  |PO Line #: 0 |Contract #: 1176166 |Project #: 01001136 |Task #: ACT 4 |Donor: GOVERNMENT</t>
  </si>
  <si>
    <t>Payables A 40681589000001 40683216 Y</t>
  </si>
  <si>
    <t>Supplier: Olha Morhun[[71437735]] |Supplier #: HCM-71437735 |Site: Primary |Transaction #: n/a dd 14.10.2024 |Transaction Line #: 1 |PO #:  |PO Line #: 0 |Contract #: 1176166 |Project #: 01001136 |Task #: ACT 4 |Donor: GOVERNMENT</t>
  </si>
  <si>
    <t>Journal Import 40745524:</t>
  </si>
  <si>
    <t>Supplier: Denys Mykhailovych HORKOVOI[[71331985]] |Supplier #: HCM-71331985 |Site: Primary |Transaction #: TR00377835 |Transaction Line #: 1 |PO #:  |PO Line #: 0 |Contract #: 1176166 |Project #: 01001136 |Task #: ACT 4 |Donor: GO</t>
  </si>
  <si>
    <t>Payables A 40744397000001 40745524 Y</t>
  </si>
  <si>
    <t>23-10-2024 Purchase Invoices</t>
  </si>
  <si>
    <t>Supplier: POVALIAIEVA NADIIA VALERIIVNA FOP |Supplier #: 1058883 |Site: UKR |Transaction #: 041 |Transaction Line #: 1 |PO #:  |PO Line #: 0 |Contract #: 1176166 |Project #: 01001136 |Task #: ACT 4 |Donor: GOVERNMENT OF NETHERLAND</t>
  </si>
  <si>
    <t>Supplier: Zavhorodnii Dmytro Sergiiovych, FOP |Supplier #: 2086094 |Site: UKR |Transaction #: 4949320 |Transaction Line #: 1 |PO #:  |PO Line #: 0 |Contract #: 1176166 |Project #: 01001136 |Task #: ACT 4 |Donor: GOVERNMENT OF NETH</t>
  </si>
  <si>
    <t>16-10-2024 Purchase Invoices</t>
  </si>
  <si>
    <t>Journal Import 40896296:</t>
  </si>
  <si>
    <t>Supplier: Zhanna MYKOLAYIVNA CHMUT[[71307006]] |Supplier #: HCM-71307006 |Site: Primary |Transaction #: TR00380066 |Transaction Line #: 2 |PO #:  |PO Line #: 0 |Contract #: 1176166 |Project #: 01001136 |Task #: ACT 4 |Donor: GOVER</t>
  </si>
  <si>
    <t>Payables A 40895010000001 40896296 Y</t>
  </si>
  <si>
    <t>24-10-2024 Purchase Invoices</t>
  </si>
  <si>
    <t>Supplier: Zhanna MYKOLAYIVNA CHMUT[[71307006]] |Supplier #: HCM-71307006 |Site: Primary |Transaction #: TR00380066 |Transaction Line #: 1 |PO #:  |PO Line #: 0 |Contract #: 1176166 |Project #: 01001136 |Task #: ACT 4 |Donor: GOVER</t>
  </si>
  <si>
    <t>Supplier: Tetiana Ivanivna SYLA[[71324435]] |Supplier #: HCM-71324435 |Site: Primary |Transaction #: TR00379840 |Transaction Line #: 2 |PO #:  |PO Line #: 0 |Contract #: 1176166 |Project #: 01001136 |Task #: ACT 4 |Donor: GOVERNME</t>
  </si>
  <si>
    <t>Supplier: Tetiana Ivanivna SYLA[[71324435]] |Supplier #: HCM-71324435 |Site: Primary |Transaction #: TR00379840 |Transaction Line #: 1 |PO #:  |PO Line #: 0 |Contract #: 1176166 |Project #: 01001136 |Task #: ACT 4 |Donor: GOVERNME</t>
  </si>
  <si>
    <t>Journal Import 41047909:</t>
  </si>
  <si>
    <t>Supplier: The Initiative Center to Support Social Action "Ednannia", NGO |Supplier #: 2052132 |Site: UKR |Transaction #: 08-09'24-DIM Liq-IA#12666 |Transaction Line #: 17 |PO #:  |PO Line #: 0 |Contract #: 1176166 |Project #: 010011</t>
  </si>
  <si>
    <t>Payables A 41046049000001 41047909 Y</t>
  </si>
  <si>
    <t>25-10-2024 Purchase Invoices</t>
  </si>
  <si>
    <t>Supplier: The Initiative Center to Support Social Action "Ednannia", NGO |Supplier #: 2052132 |Site: UKR |Transaction #: 08-09'24-DIM Liq-IA#12666 |Transaction Line #: 18 |PO #:  |PO Line #: 0 |Contract #: 1176166 |Project #: 010011</t>
  </si>
  <si>
    <t>Supplier: The Initiative Center to Support Social Action "Ednannia", NGO |Supplier #: 2052132 |Site: UKR |Transaction #: 08-09'24-DIM Liq-IA#12666 |Transaction Line #: 19 |PO #:  |PO Line #: 0 |Contract #: 1176166 |Project #: 010011</t>
  </si>
  <si>
    <t>Journal Import 41070662:</t>
  </si>
  <si>
    <t>Supplier: Svitlana KOBZAR[[71408545]] |Supplier #: HCM-71408545 |Site: Primary |Transaction #: n/a dd 25.10.2024 |Transaction Line #: 1 |PO #:  |PO Line #: 0 |Contract #: 1176166 |Project #: 01001136 |Task #: ACT 4 |Donor: GOVERNM</t>
  </si>
  <si>
    <t>Payables A 41068968000001 41070662 Y</t>
  </si>
  <si>
    <t>Journal Import 41142183:</t>
  </si>
  <si>
    <t>Supplier: Volodymyr Mykolaiovych SOKIL[[71328798]] |Supplier #: HCM-71328798 |Site: Primary |Transaction #: TR00382926 |Transaction Line #: 1 |PO #:  |PO Line #: 0 |Contract #: 1176166 |Project #: 01001136 |Task #: ACT 4 |Donor: G</t>
  </si>
  <si>
    <t>Payables A 41140037000001 41142183 2 Y</t>
  </si>
  <si>
    <t>30-10-2024 Purchase Invoices</t>
  </si>
  <si>
    <t>Journal Import 41236957:</t>
  </si>
  <si>
    <t>Supplier: SCHOOL FOR POLITICAL ANALYSIS POLIS NGO |Supplier #: 2155048 |Site: UKR |Transaction #: 2024/07/032/VET, tr. #2 |Transaction Line #: 2 |PO #:  |PO Line #: 0 |Contract #: 1176166 |Project #: 01001136 |Task #: ACT 2.1.1. |</t>
  </si>
  <si>
    <t>Payables A 41236734000001 41236957 Y</t>
  </si>
  <si>
    <t>29-10-2024 Purchase Invoices</t>
  </si>
  <si>
    <t>Luis CHAVEZ PIERCE</t>
  </si>
  <si>
    <t>Journal Import 41275099:</t>
  </si>
  <si>
    <t>Supplier: Ivan Hryhororvych HONCHARUK[[71319454]] |Supplier #: HCM-71319454 |Site: Primary |Transaction #: TR00385284 |Transaction Line #: 1 |PO #:  |PO Line #: 0 |Contract #: 1176166 |Project #: 01001136 |Task #: ACT 4 |Donor: GO</t>
  </si>
  <si>
    <t>Payables A 41274646000001 41275099 2 Y</t>
  </si>
  <si>
    <t>31-10-2024 Purchase Invoices</t>
  </si>
  <si>
    <t>Supplier: Ivan Hryhororvych HONCHARUK[[71319454]] |Supplier #: HCM-71319454 |Site: Primary |Transaction #: TR00385284 |Transaction Line #: 2 |PO #:  |PO Line #: 0 |Contract #: 1176166 |Project #: 01001136 |Task #: ACT 4 |Donor: GO</t>
  </si>
  <si>
    <t>Journal Import 41255451:</t>
  </si>
  <si>
    <t>Supplier: KYI AVIA, PJSC |Supplier #: 1058619 |Site: UKR |Transaction #: 000186025 |Transaction Line #: 1 |PO #: 10250829 |PO Line #: 1 |Contract #: 1176166 |Project #: 01001136 |Task #: ACT 3.1.2. |Donor: GOVERNMENT OF NETHERLAND</t>
  </si>
  <si>
    <t>Payables A 41255241000001 41255451 2 N</t>
  </si>
  <si>
    <t>04-11-2024 Purchase Invoices</t>
  </si>
  <si>
    <t>Payables A 41255241000001 41255451 Y</t>
  </si>
  <si>
    <t>Journal Import 41459434:</t>
  </si>
  <si>
    <t>Supplier: Tetiana Ivanivna SYLA[[71324435]] |Supplier #: HCM-71324435 |Site: Primary |Transaction #: TR00387144 |Transaction Line #: 2 |PO #:  |PO Line #: 0 |Contract #: 1176166 |Project #: 01001136 |Task #: ACT 4 |Donor: GOVERNME</t>
  </si>
  <si>
    <t>Payables A 41458651000001 41459434 2 Y</t>
  </si>
  <si>
    <t>Supplier: Tetiana Ivanivna SYLA[[71324435]] |Supplier #: HCM-71324435 |Site: Primary |Transaction #: TR00387144 |Transaction Line #: 1 |PO #:  |PO Line #: 0 |Contract #: 1176166 |Project #: 01001136 |Task #: ACT 4 |Donor: GOVERNME</t>
  </si>
  <si>
    <t>Journal Import 41714198:</t>
  </si>
  <si>
    <t>Supplier: Ruslan GOLOVINOV[[71421174]] |Supplier #: HCM-71421174 |Site: Primary |Transaction #: n/a dd 05.11.2024 |Transaction Line #: 1 |PO #:  |PO Line #: 0 |Contract #: 1176166 |Project #: 01001136 |Task #: ACT 4 |Donor: GOVERN</t>
  </si>
  <si>
    <t>Payables A 41712896000001 41714198 Y</t>
  </si>
  <si>
    <t>05-11-2024 Purchase Invoices</t>
  </si>
  <si>
    <t>Journal Import 41437133:</t>
  </si>
  <si>
    <t>Supplier: Sumy Youth Organization Litsei, NGO |Supplier #: 2120006 |Site: UKR |Transaction #: 2024/04/009/СS, tr. #2 |Transaction Line #: 1 |PO #:  |PO Line #: 0 |Contract #: 1176166 |Project #: 01001136 |Task #: ACT 2.1.1. |Donor</t>
  </si>
  <si>
    <t>Payables A 41436791000001 41437133 Y</t>
  </si>
  <si>
    <t>Journal Import 41396121:</t>
  </si>
  <si>
    <t>Supplier: MEGAPRYNT SERVIS, TOV |Supplier #: 2013146 |Site: UKR |Transaction #: MC-1078 |Transaction Line #: 3 |PO #: 10284947 |PO Line #: 3 |Contract #: 1176166 |Project #: 01001136 |Task #: ACT 4 |Donor: GOVERNMENT OF NETHERLAND</t>
  </si>
  <si>
    <t>Payables A 41395728000001 41396121 2 Y</t>
  </si>
  <si>
    <t>Journal Import 41437173:</t>
  </si>
  <si>
    <t>Supplier: Zhuk Anastasiia Vadymivna, FOP |Supplier #: 2179576 |Site: UKR |Transaction #: #СФ-0000026 |Transaction Line #: 1 |PO #: 10292581 |PO Line #: 1 |Contract #: 1176166 |Project #: 01001136 |Task #: ACT 2.1.2. |Donor: GOVERN</t>
  </si>
  <si>
    <t>Payables A 41436791000002 41437173 2 Y</t>
  </si>
  <si>
    <t>01-11-2024 Purchase Invoices</t>
  </si>
  <si>
    <t>TR00390289</t>
  </si>
  <si>
    <t>Journal Import 41448021:</t>
  </si>
  <si>
    <t>Supplier: Tetiana Ivanivna SYLA[[71324435]] |Supplier #: HCM-71324435 |Site: Primary |Transaction #: TR00390289 |Transaction Line #: 1 |PO #:  |PO Line #: 0 |Contract #: 1176166 |Project #: 01001136 |Task #: ACT 4 |Donor: GOVERNME</t>
  </si>
  <si>
    <t>Payables A 41447354000002 41448021 2 Y</t>
  </si>
  <si>
    <t>07-11-2024 Purchase Invoices</t>
  </si>
  <si>
    <t>Supplier: Tetiana Ivanivna SYLA[[71324435]] |Supplier #: HCM-71324435 |Site: Primary |Transaction #: TR00390289 |Transaction Line #: 2 |PO #:  |PO Line #: 0 |Contract #: 1176166 |Project #: 01001136 |Task #: ACT 4 |Donor: GOVERNME</t>
  </si>
  <si>
    <t>Journal Import 41661152:</t>
  </si>
  <si>
    <t>Supplier: Tetiana Ivanivna SYLA[[71324435]] |Supplier #: HCM-71324435 |Site: Primary |Transaction #: TR00390289_1 |Transaction Line #: 1 |PO #:  |PO Line #: 0 |Contract #: 1176166 |Project #: 01001136 |Task #: ACT 4 |Donor: GOVERN</t>
  </si>
  <si>
    <t>Payables A 41660630000001 41661152 Y</t>
  </si>
  <si>
    <t>Supplier: Tetiana Ivanivna SYLA[[71324435]] |Supplier #: HCM-71324435 |Site: Primary |Transaction #: TR00390289_1 |Transaction Line #: 2 |PO #:  |PO Line #: 0 |Contract #: 1176166 |Project #: 01001136 |Task #: ACT 4 |Donor: GOVERN</t>
  </si>
  <si>
    <t>Journal Import 41533482:</t>
  </si>
  <si>
    <t>Supplier: Kyiv School Of Public Administration Named After Serhiy Nyzhnyy NGO |Supplier #: 2156985 |Site: UKR |Transaction #: 2024/07/035/VET, tr. #3 |Transaction Line #: 1 |PO #:  |PO Line #: 0 |Contract #: 1176166 |Project #: 0100</t>
  </si>
  <si>
    <t>Payables A 41532943000001 41533482 Y</t>
  </si>
  <si>
    <t>06-11-2024 Purchase Invoices</t>
  </si>
  <si>
    <t>Journal Import 41790153:</t>
  </si>
  <si>
    <t>Supplier: Ruslan GOLOVINOV[[71421174]] |Supplier #: HCM-71421174 |Site: Primary |Transaction #: TR00391948 |Transaction Line #: 1 |PO #:  |PO Line #: 0 |Contract #: 1176166 |Project #: 01001136 |Task #: ACT 4 |Donor: GOVERNMENT OF</t>
  </si>
  <si>
    <t>Payables A 41789511000001 41790153 2 Y</t>
  </si>
  <si>
    <t>10-11-2024 Purchase Invoices</t>
  </si>
  <si>
    <t>Journal Import 41843307:</t>
  </si>
  <si>
    <t>Payables A 41842487000001 41843307 Y</t>
  </si>
  <si>
    <t>Supplier: Ruslan GOLOVINOV[[71421174]] |Supplier #: HCM-71421174 |Site: Primary |Transaction #: TR00391948 |Transaction Line #: 2 |PO #:  |PO Line #: 0 |Contract #: 1176166 |Project #: 01001136 |Task #: ACT 4 |Donor: GOVERNMENT OF</t>
  </si>
  <si>
    <t>Supplier: Ruslan GOLOVINOV[[71421174]] |Supplier #: HCM-71421174 |Site: Primary |Transaction #: TR00391948 |Transaction Line #: 3 |PO #:  |PO Line #: 0 |Contract #: 1176166 |Project #: 01001136 |Task #: ACT 4 |Donor: GOVERNMENT OF</t>
  </si>
  <si>
    <t>Supplier: Anton Olehovych METLENKO[[71325972]] |Supplier #: HCM-71325972 |Site: Primary |Transaction #: TR00391898 |Transaction Line #: 2 |PO #:  |PO Line #: 0 |Contract #: 1176166 |Project #: 01001136 |Task #: ACT 4 |Donor: GOVER</t>
  </si>
  <si>
    <t>Supplier: Anton Olehovych METLENKO[[71325972]] |Supplier #: HCM-71325972 |Site: Primary |Transaction #: TR00391898 |Transaction Line #: 3 |PO #:  |PO Line #: 0 |Contract #: 1176166 |Project #: 01001136 |Task #: ACT 4 |Donor: GOVER</t>
  </si>
  <si>
    <t>Supplier: Anton Olehovych METLENKO[[71325972]] |Supplier #: HCM-71325972 |Site: Primary |Transaction #: TR00391898 |Transaction Line #: 1 |PO #:  |PO Line #: 0 |Contract #: 1176166 |Project #: 01001136 |Task #: ACT 4 |Donor: GOVER</t>
  </si>
  <si>
    <t>Journal Import 41843779:</t>
  </si>
  <si>
    <t>Supplier: KYI AVIA, PJSC |Supplier #: 1058619 |Site: UKR |Transaction #: 000186822 |Transaction Line #: 1 |PO #: 10278914 |PO Line #: 1 |Contract #: 1176166 |Project #: 01001136 |Task #: ACT 3.1.1. |Donor: GOVERNMENT OF NETHERLAND</t>
  </si>
  <si>
    <t>Payables A 41842487000002 41843779 2 Y</t>
  </si>
  <si>
    <t>Journal Import 41927776:</t>
  </si>
  <si>
    <t>Supplier: Ruslan GOLOVINOV[[71421174]] |Supplier #: HCM-71421174 |Site: Primary |Transaction #: TR00395937 |Transaction Line #: 1 |PO #:  |PO Line #: 0 |Contract #: 1176166 |Project #: 01001136 |Task #: ACT 4 |Donor: GOVERNMENT OF</t>
  </si>
  <si>
    <t>Payables A 41927552000001 41927776 Y</t>
  </si>
  <si>
    <t>14-11-2024 Purchase Invoices</t>
  </si>
  <si>
    <t>Supplier: Ruslan GOLOVINOV[[71421174]] |Supplier #: HCM-71421174 |Site: Primary |Transaction #: TR00395937 |Transaction Line #: 2 |PO #:  |PO Line #: 0 |Contract #: 1176166 |Project #: 01001136 |Task #: ACT 4 |Donor: GOVERNMENT OF</t>
  </si>
  <si>
    <t>Supplier: Ruslan GOLOVINOV[[71421174]] |Supplier #: HCM-71421174 |Site: Primary |Transaction #: TR00395937 |Transaction Line #: 3 |PO #:  |PO Line #: 0 |Contract #: 1176166 |Project #: 01001136 |Task #: ACT 4 |Donor: GOVERNMENT OF</t>
  </si>
  <si>
    <t>Journal Import 42046122:</t>
  </si>
  <si>
    <t>Supplier: Ivan Hryhororvych HONCHARUK[[71319454]] |Supplier #: HCM-71319454 |Site: Primary |Transaction #: TC00335328s_0 |Transaction Line #: 1 |PO #:  |PO Line #: 0 |Contract #: 1176166 |Project #: 01001136 |Task #: ACT 4 |Donor:</t>
  </si>
  <si>
    <t>Payables A 42045308000001 42046122 Y</t>
  </si>
  <si>
    <t>Journal Import 41907472:</t>
  </si>
  <si>
    <t>Supplier: REBENKO NATALIIA YEVHENIIVNA |Supplier #: 1104666 |Site: UKR |Transaction #: IC/10205524-2, del 2-3 |Transaction Line #: 1 |PO #: 10205524 |PO Line #: 2 |Contract #: 1176166 |Project #: 01001136 |Task #: ACT 1.2.1. |Dono</t>
  </si>
  <si>
    <t>Payables A 41906740000001 41907472 N</t>
  </si>
  <si>
    <t>15-11-2024 Purchase Invoices</t>
  </si>
  <si>
    <t>Payables A 41906740000001 41907472 Y</t>
  </si>
  <si>
    <t>Journal Import 42035444:</t>
  </si>
  <si>
    <t>Supplier: Pidkuiko Inna Valeriivna, FOP |Supplier #: 2181408 |Site: UKR |Transaction #: 008 |Transaction Line #: 1 |PO #: 10294933 |PO Line #: 1 |Contract #: 1176166 |Project #: 01001136 |Task #: ACT 2.1.2. |Donor: GOVERNMENT OF N</t>
  </si>
  <si>
    <t>Payables A 42034761000001 42035444 Y</t>
  </si>
  <si>
    <t>18-11-2024 Purchase Invoices</t>
  </si>
  <si>
    <t>Journal Import 42057922:</t>
  </si>
  <si>
    <t>Supplier: TALISMAN-SERVIS, LLC |Supplier #: 1058715 |Site: UKR |Transaction #: TC-00004432 |Transaction Line #: 1 |PO #: 10307754 |PO Line #: 1 |Contract #: 1176166 |Project #: 01001136 |Task #: ACT 4 |Donor: GOVERNMENT OF NETHERL</t>
  </si>
  <si>
    <t>Payables A 42057359000001 42057922 2 Y</t>
  </si>
  <si>
    <t>10307754</t>
  </si>
  <si>
    <t>Journal Import 42180545:</t>
  </si>
  <si>
    <t>Supplier: Volodymyr Mykolaiovych SOKIL[[71328798]] |Supplier #: HCM-71328798 |Site: Primary |Transaction #: TC00336866s_0 |Transaction Line #: 1 |PO #:  |PO Line #: 0 |Contract #: 1176166 |Project #: 01001136 |Task #: ACT 4 |Donor</t>
  </si>
  <si>
    <t>Payables A 42180147000001 42180545 Y</t>
  </si>
  <si>
    <t>19-11-2024 Purchase Invoices</t>
  </si>
  <si>
    <t>Journal Import 42482876:</t>
  </si>
  <si>
    <t>Supplier: The Initiative Center to Support Social Action "Ednannia", NGO |Supplier #: 2052132 |Site: UKR |Transaction #: 10-11'24-DIM Liq-IA12666 |Transaction Line #: 19 |PO #:  |PO Line #: 0 |Contract #: 1176166 |Project #: 0100113</t>
  </si>
  <si>
    <t>Payables A 42482283000001 42482876 Y</t>
  </si>
  <si>
    <t>11-11-2024 Purchase Invoices</t>
  </si>
  <si>
    <t>Supplier: The Initiative Center to Support Social Action "Ednannia", NGO |Supplier #: 2052132 |Site: UKR |Transaction #: 10-11'24-DIM Liq-IA12666 |Transaction Line #: 18 |PO #:  |PO Line #: 0 |Contract #: 1176166 |Project #: 0100113</t>
  </si>
  <si>
    <t>Supplier: The Initiative Center to Support Social Action "Ednannia", NGO |Supplier #: 2052132 |Site: UKR |Transaction #: 10-11'24-DIM Liq-IA12666 |Transaction Line #: 17 |PO #:  |PO Line #: 0 |Contract #: 1176166 |Project #: 0100113</t>
  </si>
  <si>
    <t>Journal Import 42687740:</t>
  </si>
  <si>
    <t>Supplier: Ruslan GOLOVINOV[[71421174]] |Supplier #: HCM-71421174 |Site: Primary |Transaction #: TC00338601s_0 |Transaction Line #: 1 |PO #:  |PO Line #: 0 |Contract #: 1176166 |Project #: 01001136 |Task #: ACT 4 |Donor: GOVERNMENT</t>
  </si>
  <si>
    <t>Payables A 42686890000001 42687740 Y</t>
  </si>
  <si>
    <t>20-11-2024 Purchase Invoices</t>
  </si>
  <si>
    <t>Journal Import 42504323:</t>
  </si>
  <si>
    <t>Supplier: Anastasiia VERITOVA[[71421319]] |Supplier #: HCM-71421319 |Site: Primary |Transaction #: TR00401138 |Transaction Line #: 1 |PO #:  |PO Line #: 0 |Contract #: 1176166 |Project #: 01001136 |Task #: ACT 4 |Donor: GOVERNMENT</t>
  </si>
  <si>
    <t>Payables A 42503824000001 42504323 Y</t>
  </si>
  <si>
    <t>21-11-2024 Purchase Invoices</t>
  </si>
  <si>
    <t>Supplier: Anastasiia VERITOVA[[71421319]] |Supplier #: HCM-71421319 |Site: Primary |Transaction #: TR00401138 |Transaction Line #: 2 |PO #:  |PO Line #: 0 |Contract #: 1176166 |Project #: 01001136 |Task #: ACT 4 |Donor: GOVERNMENT</t>
  </si>
  <si>
    <t>Supplier: Yurii Ivanovych PERFILIEV[[71315276]] |Supplier #: HCM-71315276 |Site: Primary |Transaction #: TR00401377 |Transaction Line #: 1 |PO #:  |PO Line #: 0 |Contract #: 1176166 |Project #: 01001136 |Task #: ACT 4 |Donor: GOVE</t>
  </si>
  <si>
    <t>Supplier: Ivan Hryhororvych HONCHARUK[[71319454]] |Supplier #: HCM-71319454 |Site: Primary |Transaction #: TR00401375 |Transaction Line #: 1 |PO #:  |PO Line #: 0 |Contract #: 1176166 |Project #: 01001136 |Task #: ACT 4 |Donor: GO</t>
  </si>
  <si>
    <t>Supplier: Ivan Hryhororvych HONCHARUK[[71319454]] |Supplier #: HCM-71319454 |Site: Primary |Transaction #: TR00401364 |Transaction Line #: 1 |PO #:  |PO Line #: 0 |Contract #: 1176166 |Project #: 01001136 |Task #: ACT 4 |Donor: GO</t>
  </si>
  <si>
    <t>Supplier: Ivan Hryhororvych HONCHARUK[[71319454]] |Supplier #: HCM-71319454 |Site: Primary |Transaction #: TR00401364 |Transaction Line #: 2 |PO #:  |PO Line #: 0 |Contract #: 1176166 |Project #: 01001136 |Task #: ACT 4 |Donor: GO</t>
  </si>
  <si>
    <t>Supplier: Tetiana Ivanivna SYLA[[71324435]] |Supplier #: HCM-71324435 |Site: Primary |Transaction #: TC00340691s_0 |Transaction Line #: 1 |PO #:  |PO Line #: 0 |Contract #: 1176166 |Project #: 01001136 |Task #: ACT 4 |Donor: GOVER</t>
  </si>
  <si>
    <t>24-11-2024 Purchase Invoices</t>
  </si>
  <si>
    <t>Supplier: Tetiana Ivanivna SYLA[[71324435]] |Supplier #: HCM-71324435 |Site: Primary |Transaction #: TR00403582 |Transaction Line #: 2 |PO #:  |PO Line #: 0 |Contract #: 1176166 |Project #: 01001136 |Task #: ACT 4 |Donor: GOVERNME</t>
  </si>
  <si>
    <t>Supplier: Tetiana Ivanivna SYLA[[71324435]] |Supplier #: HCM-71324435 |Site: Primary |Transaction #: TR00403582 |Transaction Line #: 1 |PO #:  |PO Line #: 0 |Contract #: 1176166 |Project #: 01001136 |Task #: ACT 4 |Donor: GOVERNME</t>
  </si>
  <si>
    <t>Supplier: Saienko Maryna Ivanivna, FOP |Supplier #: 2162001 |Site: UKR |Transaction #: IC/10291795, del. #1 |Transaction Line #: 1 |PO #: 10291795 |PO Line #: 1 |Contract #: 1176166 |Project #: 01001136 |Task #: ACT 2.3.1. |Donor:</t>
  </si>
  <si>
    <t>25-11-2024 Purchase Invoices</t>
  </si>
  <si>
    <t>Supplier: Tetiana Ivanivna SYLA[[71324435]] |Supplier #: HCM-71324435 |Site: Primary |Transaction #: TC00340694s_0 |Transaction Line #: 1 |PO #:  |PO Line #: 0 |Contract #: 1176166 |Project #: 01001136 |Task #: ACT 4 |Donor: GOVER</t>
  </si>
  <si>
    <t>Supplier: Tetiana Ivanivna SYLA[[71324435]] |Supplier #: HCM-71324435 |Site: Primary |Transaction #: TC00340693s_0 |Transaction Line #: 1 |PO #:  |PO Line #: 0 |Contract #: 1176166 |Project #: 01001136 |Task #: ACT 4 |Donor: GOVER</t>
  </si>
  <si>
    <t>Journal Import 42759213:</t>
  </si>
  <si>
    <t>Supplier: Makhanova Olha Leonidivna, FOP |Supplier #: 1196522 |Site: UKR |Transaction #: 147 |Transaction Line #: 1 |PO #:  |PO Line #: 0 |Contract #: 1176166 |Project #: 01001136 |Task #: ACT 1.2.1. |Donor: GOVERNMENT OF NETHERLA</t>
  </si>
  <si>
    <t>Payables A 42758233000001 42759213 Y</t>
  </si>
  <si>
    <t>Journal Import 42557147:</t>
  </si>
  <si>
    <t>Supplier: KYI AVIA, PJSC |Supplier #: 1058619 |Site: UKR |Transaction #: 000187209 |Transaction Line #: 1 |PO #: 10295159 |PO Line #: 1 |Contract #: 1176166 |Project #: 01001136 |Task #: ACT 2.2.1. |Donor: GOVERNMENT OF NETHERLAND</t>
  </si>
  <si>
    <t>Payables A 42555945000002 42557147 Y</t>
  </si>
  <si>
    <t>26-11-2024 Purchase Invoices</t>
  </si>
  <si>
    <t>Supplier: Viktor TARANOV[[71354092]] |Supplier #: HCM-71354092 |Site: Primary |Transaction #: TR00403954 |Transaction Line #: 1 |PO #:  |PO Line #: 0 |Contract #: 1176166 |Project #: 01001136 |Task #: ACT 4 |Donor: GOVERNMENT OF N</t>
  </si>
  <si>
    <t>Journal Import 42632536:</t>
  </si>
  <si>
    <t>Supplier: KOMPANIIA TOLERAN, LLC |Supplier #: 1058777 |Site: UKR |Transaction #: 429 |Transaction Line #: 1 |PO #: 10291217 |PO Line #: 1 |Contract #: 1176166 |Project #: 01001136 |Task #: ACT 2.1.2. |Donor: GOVERNMENT OF NETHERLA</t>
  </si>
  <si>
    <t>Payables A 42632071000002 42632536 Y</t>
  </si>
  <si>
    <t>27-11-2024 Purchase Invoices</t>
  </si>
  <si>
    <t>Journal Import 43022956:</t>
  </si>
  <si>
    <t>Supplier: Hulina Tetiana Yuriivna, FOP |Supplier #: 2126600 |Site: UKR |Transaction #: 132,133,134 |Transaction Line #: 1 |PO #:  |PO Line #: 0 |Contract #: 1176166 |Project #: 01001136 |Task #: ACT 4 |Donor: GOVERNMENT OF NETHERL</t>
  </si>
  <si>
    <t>Payables A 43022600000001 43022956 2 Y</t>
  </si>
  <si>
    <t>Supplier: Ivan Hryhororvych HONCHARUK[[71319454]] |Supplier #: HCM-71319454 |Site: Primary |Transaction #: TC00343832s_0 |Transaction Line #: 1 |PO #:  |PO Line #: 0 |Contract #: 1176166 |Project #: 01001136 |Task #: ACT 4 |Donor:</t>
  </si>
  <si>
    <t>Journal Import 42901271:</t>
  </si>
  <si>
    <t>Supplier: KYI AVIA, PJSC |Supplier #: 1058619 |Site: UKR |Transaction #: 000187464 |Transaction Line #: 1 |PO #: 10307765 |PO Line #: 1 |Contract #: 1176166 |Project #: 01001136 |Task #: ACT 2.3.2. |Donor: GOVERNMENT OF NETHERLAND</t>
  </si>
  <si>
    <t>Payables A 42900232000001 42901271 2 Y</t>
  </si>
  <si>
    <t>02-12-2024 Purchase Invoices</t>
  </si>
  <si>
    <t>Journal Import 43100727:</t>
  </si>
  <si>
    <t>Supplier: Volodymyr Mykolaiovych SOKIL[[71328798]] |Supplier #: HCM-71328798 |Site: Primary |Transaction #: TR00410410 |Transaction Line #: 1 |PO #:  |PO Line #: 0 |Contract #: 1176166 |Project #: 01001136 |Task #: ACT 4 |Donor: G</t>
  </si>
  <si>
    <t>Payables A 43100160000001 43100727 Y</t>
  </si>
  <si>
    <t>03-12-2024 Purchase Invoices</t>
  </si>
  <si>
    <t>Journal Import 43155484:</t>
  </si>
  <si>
    <t>Supplier: Olga REZNICHENKO[[71436156]] |Supplier #: HCM-71436156 |Site: Primary |Transaction #: TR00411479 |Transaction Line #: 2 |PO #:  |PO Line #: 0 |Contract #: 1176166 |Project #: 01001136 |Task #: ACT 4 |Donor: GOVERNMENT OF</t>
  </si>
  <si>
    <t>Payables A 43154560000001 43155484 2 Y</t>
  </si>
  <si>
    <t>04-12-2024 Purchase Invoices</t>
  </si>
  <si>
    <t>Supplier: Olga REZNICHENKO[[71436156]] |Supplier #: HCM-71436156 |Site: Primary |Transaction #: TR00411479 |Transaction Line #: 1 |PO #:  |PO Line #: 0 |Contract #: 1176166 |Project #: 01001136 |Task #: ACT 4 |Donor: GOVERNMENT OF</t>
  </si>
  <si>
    <t>Journal Import 43306526:</t>
  </si>
  <si>
    <t>Supplier: Volodymyr Mykolaiovych SOKIL[[71328798]] |Supplier #: HCM-71328798 |Site: Primary |Transaction #: TR00412938 |Transaction Line #: 1 |PO #:  |PO Line #: 0 |Contract #: 1176166 |Project #: 01001136 |Task #: ACT 4 |Donor: G</t>
  </si>
  <si>
    <t>Payables A 43306102000001 43306526 2 Y</t>
  </si>
  <si>
    <t>06-12-2024 Purchase Invoices</t>
  </si>
  <si>
    <t>Journal Import 43294397:</t>
  </si>
  <si>
    <t>Supplier: Madinov Mykola Leonidovych |Supplier #: 1262007 |Site: UKR |Transaction #: 095 |Transaction Line #: 1 |PO #:  |PO Line #: 0 |Contract #: 1176166 |Project #: 01001136 |Task #: ACT 1.2.1. |Donor: GOVERNMENT OF NETHERLANDS</t>
  </si>
  <si>
    <t>Payables A 43293784000001 43294397 2 Y</t>
  </si>
  <si>
    <t>Journal Import 43284700:</t>
  </si>
  <si>
    <t>Supplier: KYI AVIA, PJSC |Supplier #: 1058619 |Site: UKR |Transaction #: 000187838 |Transaction Line #: 1 |PO #: 10293557 |PO Line #: 1 |Contract #: 1176166 |Project #: 01001136 |Task #: ACT 3.1.1. |Donor: GOVERNMENT OF NETHERLAND</t>
  </si>
  <si>
    <t>Payables A 43283793000001 43284700 Y</t>
  </si>
  <si>
    <t>29-11-2024 Purchase Invoices</t>
  </si>
  <si>
    <t>Supplier: KYI AVIA, PJSC |Supplier #: 1058619 |Site: UKR |Transaction #: 000187838 |Transaction Line #: 2 |PO #: 10293557 |PO Line #: 1 |Contract #: 1176166 |Project #: 01001136 |Task #: ACT 3.1.1. |Donor: GOVERNMENT OF NETHERLAND</t>
  </si>
  <si>
    <t>Journal Import 43361924:</t>
  </si>
  <si>
    <t>Supplier: Svitlana KOBZAR[[71408545]] |Supplier #: HCM-71408545 |Site: Primary |Transaction #: n/a dd 06.12.2024 |Transaction Line #: 1 |PO #:  |PO Line #: 0 |Contract #: 1176166 |Project #: 01001136 |Task #: ACT 4 |Donor: GOVERNM</t>
  </si>
  <si>
    <t>Payables A 43360967000001 43361924 Y</t>
  </si>
  <si>
    <t>Supplier: Olha MORHUN[[71437735]] |Supplier #: HCM-71437735 |Site: Primary |Transaction #: n/a dd 09.12.2024 |Transaction Line #: 2 |PO #:  |PO Line #: 0 |Contract #: 1176166 |Project #: 01001136 |Task #: ACT 4 |Donor: GOVERNMENT</t>
  </si>
  <si>
    <t>09-12-2024 Purchase Invoices</t>
  </si>
  <si>
    <t>Supplier: Olha MORHUN[[71437735]] |Supplier #: HCM-71437735 |Site: Primary |Transaction #: n/a dd 09.12.2024 |Transaction Line #: 1 |PO #:  |PO Line #: 0 |Contract #: 1176166 |Project #: 01001136 |Task #: ACT 4 |Donor: GOVERNMENT</t>
  </si>
  <si>
    <t>Journal Import 43430381:</t>
  </si>
  <si>
    <t>Supplier: Madinov Mykola Leonidovych |Supplier #: 1262007 |Site: UKR |Transaction #: 099 |Transaction Line #: 1 |PO #:  |PO Line #: 0 |Contract #: 1176166 |Project #: 01001136 |Task #: ACT 1.2.1. |Donor: GOVERNMENT OF NETHERLANDS</t>
  </si>
  <si>
    <t>Payables A 43429465000001 43430381 2 Y</t>
  </si>
  <si>
    <t>10-12-2024 Purchase Invoices</t>
  </si>
  <si>
    <t>Journal Import 43452407:</t>
  </si>
  <si>
    <t>Supplier: KYI AVIA, PJSC |Supplier #: 1058619 |Site: UKR |Transaction #: 000187467 |Transaction Line #: 1 |PO #: 10301754 |PO Line #: 1 |Contract #: 1176166 |Project #: 01001136 |Task #: ACT 3.2.1. |Donor: GOVERNMENT OF NETHERLAND</t>
  </si>
  <si>
    <t>Payables A 43439610000005 43452407 2 Y</t>
  </si>
  <si>
    <t>Supplier: Saienko Maryna Ivanivna, FOP |Supplier #: 2162001 |Site: UKR |Transaction #: IC/10291795, del. #2 |Transaction Line #: 1 |PO #: 10291795 |PO Line #: 2 |Contract #: 1176166 |Project #: 01001136 |Task #: ACT 2.3.1. |Donor:</t>
  </si>
  <si>
    <t>Supplier: European integration center of Slobozhanshchyna, NGO |Supplier #: 2137702 |Site: UKR |Transaction #: 2024/05/013/AJ, tr. #3 |Transaction Line #: 1 |PO #:  |PO Line #: 0 |Contract #: 1176166 |Project #: 01001136 |Task #: A</t>
  </si>
  <si>
    <t>Journal Import 43509967:</t>
  </si>
  <si>
    <t>Supplier: Ivan Hryhororvych HONCHARUK[[71319454]] |Supplier #: HCM-71319454 |Site: Primary |Transaction #: TR00415994 |Transaction Line #: 1 |PO #:  |PO Line #: 0 |Contract #: 1176166 |Project #: 01001136 |Task #: ACT 4 |Donor: GO</t>
  </si>
  <si>
    <t>Payables A 43509361000001 43509967 Y</t>
  </si>
  <si>
    <t>Supplier: Ivan Hryhororvych HONCHARUK[[71319454]] |Supplier #: HCM-71319454 |Site: Primary |Transaction #: TR00415994 |Transaction Line #: 2 |PO #:  |PO Line #: 0 |Contract #: 1176166 |Project #: 01001136 |Task #: ACT 4 |Donor: GO</t>
  </si>
  <si>
    <t>Supplier: Ivan Hryhororvych HONCHARUK[[71319454]] |Supplier #: HCM-71319454 |Site: Primary |Transaction #: TR00416003 |Transaction Line #: 1 |PO #:  |PO Line #: 0 |Contract #: 1176166 |Project #: 01001136 |Task #: ACT 4 |Donor: GO</t>
  </si>
  <si>
    <t>Supplier: Ivan Hryhororvych HONCHARUK[[71319454]] |Supplier #: HCM-71319454 |Site: Primary |Transaction #: TR00416003 |Transaction Line #: 2 |PO #:  |PO Line #: 0 |Contract #: 1176166 |Project #: 01001136 |Task #: ACT 4 |Donor: GO</t>
  </si>
  <si>
    <t>Supplier: Olga REZNICHENKO[[71436156]] |Supplier #: HCM-71436156 |Site: Primary |Transaction #: TC00355125s_0 |Transaction Line #: 1 |PO #:  |PO Line #: 0 |Contract #: 1176166 |Project #: 01001136 |Task #: ACT 4 |Donor: GOVERNMENT</t>
  </si>
  <si>
    <t>Journal Import 43611088:</t>
  </si>
  <si>
    <t>Supplier: Anastasiia VERITOVA[[71421319]] |Supplier #: HCM-71421319 |Site: Primary |Transaction #: TC00355781s_0 |Transaction Line #: 1 |PO #:  |PO Line #: 0 |Contract #: 1176166 |Project #: 01001136 |Task #: ACT 4 |Donor: GOVERNM</t>
  </si>
  <si>
    <t>Payables A 43610910000001 43611088 2 Y</t>
  </si>
  <si>
    <t>12-12-2024 Purchase Invoices</t>
  </si>
  <si>
    <t>Journal Import 43510382:</t>
  </si>
  <si>
    <t>Supplier: MEGAPRYNT SERVIS, TOV |Supplier #: 2013146 |Site: UKR |Transaction #: MC-1193 |Transaction Line #: 3 |PO #: 10284947 |PO Line #: 3 |Contract #: 1176166 |Project #: 01001136 |Task #: ACT 4 |Donor: GOVERNMENT OF NETHERLAND</t>
  </si>
  <si>
    <t>Payables A 43509361000002 43510382 2 Y</t>
  </si>
  <si>
    <t>30-11-2024 Purchase Invoices</t>
  </si>
  <si>
    <t>Journal Import 43568100:</t>
  </si>
  <si>
    <t>Supplier: Research Bureau Sociologist, NGO |Supplier #: 2142388 |Site: UKR |Transaction #: 002 |Transaction Line #: 1 |PO #: 10274675 |PO Line #: 3 |Contract #: 1176166 |Project #: 01001136 |Task #: ACT 1.1.1. |Donor: GOVERNMENT O</t>
  </si>
  <si>
    <t>Payables A 43567236000002 43568100 Y</t>
  </si>
  <si>
    <t>13-12-2024 Purchase Invoices</t>
  </si>
  <si>
    <t>Journal Import 43578938:</t>
  </si>
  <si>
    <t>Payables A 43578587000001 43578938 Y</t>
  </si>
  <si>
    <t>Supplier: Research Bureau Sociologist, NGO |Supplier #: 2142388 |Site: UKR |Transaction #: 002 |Transaction Line #: 3 |PO #: 10274675 |PO Line #: 3 |Contract #: 1176166 |Project #: 01001136 |Task #: ACT 1.1.1. |Donor: GOVERNMENT O</t>
  </si>
  <si>
    <t>Journal Import 43852187:</t>
  </si>
  <si>
    <t>Supplier: Volodymyr Mykolaiovych SOKIL[[71328798]] |Supplier #: HCM-71328798 |Site: Primary |Transaction #: TC00357118s_0 |Transaction Line #: 1 |PO #:  |PO Line #: 0 |Contract #: 1176166 |Project #: 01001136 |Task #: ACT 4 |Donor</t>
  </si>
  <si>
    <t>Payables A 43850964000001 43852187 Y</t>
  </si>
  <si>
    <t>Supplier: KOMPANIIA TOLERAN, LLC |Supplier #: 1058777 |Site: UKR |Transaction #: 479 |Transaction Line #: 1 |PO #: 10273626 |PO Line #: 1 |Contract #: 1176166 |Project #: 01001136 |Task #: ACT 3.1.3. |Donor: GOVERNMENT OF NETHERLA</t>
  </si>
  <si>
    <t>Journal Import 43597347:</t>
  </si>
  <si>
    <t>Supplier: Mihol Maksym Volodymyrovych FOP |Supplier #: 2042008 |Site: UKR |Transaction #: 680/24 |Transaction Line #: 1 |PO #:  |PO Line #: 0 |Contract #: 1176166 |Project #: 01001136 |Task #: ACT 4 |Donor: GOVERNMENT OF NETHERLAN</t>
  </si>
  <si>
    <t>Payables A 43596604000001 43597347 2 Y</t>
  </si>
  <si>
    <t>Supplier: KYI AVIA, PJSC |Supplier #: 1058619 |Site: UKR |Transaction #: 000188072 |Transaction Line #: 1 |PO #:  |PO Line #: 0 |Contract #: 1176166 |Project #: 01001136 |Task #: ACT 2.3.2. |Donor: GOVERNMENT OF NETHERLANDS |</t>
  </si>
  <si>
    <t>Payables A 43596604000001 43597347 Y</t>
  </si>
  <si>
    <t>Journal Import 43782176:</t>
  </si>
  <si>
    <t>Supplier: Sergiy Mykolaiovych KUMEYKO[[71330413]] |Supplier #: HCM-71330413 |Site: Primary |Transaction #: n/a dd 13.12.2024 |Transaction Line #: 1 |PO #:  |PO Line #: 0 |Contract #: 1176166 |Project #: 01001136 |Task #: ACT 4 |Do</t>
  </si>
  <si>
    <t>Payables A 43780918000001 43782176 Y</t>
  </si>
  <si>
    <t>Journal Import 43755105:</t>
  </si>
  <si>
    <t>Supplier: KOMPANIIA TOLERAN, LLC |Supplier #: 1058777 |Site: UKR |Transaction #: 481 |Transaction Line #: 1 |PO #: 10307741 |PO Line #: 1 |Contract #: 1176166 |Project #: 01001136 |Task #: ACT 3.1.2. |Donor: GOVERNMENT OF NETHERLA</t>
  </si>
  <si>
    <t>Payables A 43754626000001 43755105 2 Y</t>
  </si>
  <si>
    <t>16-12-2024 Purchase Invoices</t>
  </si>
  <si>
    <t>Supplier: KOMPANIIA TOLERAN, LLC |Supplier #: 1058777 |Site: UKR |Transaction #: 481 |Transaction Line #: 1 |PO #: 10307741 |PO Line #: 1 |Contract #: 1176166 |Project #: 01001136 |Task #: ACT 3.1.3. |Donor: GOVERNMENT OF NETHERLA</t>
  </si>
  <si>
    <t>Supplier: KOMPANIIA TOLERAN, LLC |Supplier #: 1058777 |Site: UKR |Transaction #: 481 |Transaction Line #: 1 |PO #: 10307741 |PO Line #: 1 |Contract #: 1176166 |Project #: 01001136 |Task #: ACT 3.1.1. |Donor: GOVERNMENT OF NETHERLA</t>
  </si>
  <si>
    <t>Journal Import 43713837:</t>
  </si>
  <si>
    <t>Supplier: BABANSKYI OLEKSANDR SEHIIOVYCH FOP |Supplier #: 1059137 |Site: UKR |Transaction #: 230 |Transaction Line #: 1 |PO #: 10332051 |PO Line #: 1 |Contract #: 1176166 |Project #: 01001136 |Task #: ACT 4 |Donor: GOVERNMENT OF N</t>
  </si>
  <si>
    <t>Payables A 43712868000002 43713837 Y</t>
  </si>
  <si>
    <t>Journal Import 43782772:</t>
  </si>
  <si>
    <t>Supplier: ARENA CS CONFERENCES AND SEMINARS, LLC |Supplier #: 1058630 |Site: UKR |Transaction #: 411 |Transaction Line #: 1 |PO #: 10257016 |PO Line #: 1 |Contract #: 1176166 |Project #: 01001136 |Task #: ACT 2.2.1. |Donor: GOVERN</t>
  </si>
  <si>
    <t>Payables A 43780918000003 43782772 2 N</t>
  </si>
  <si>
    <t>Payables A 43780918000003 43782772 Y</t>
  </si>
  <si>
    <t>Journal Import 43852887:</t>
  </si>
  <si>
    <t>Supplier: TALISMAN-SERVIS, LLC |Supplier #: 1058715 |Site: UKR |Transaction #: TC-5168; TC-5414 |Transaction Line #: 1 |PO #: 10332172 |PO Line #: 1 |Contract #: 1176166 |Project #: 01001136 |Task #: ACT 4 |Donor: GOVERNMENT OF NE</t>
  </si>
  <si>
    <t>Payables A 43850964000002 43852887 Y</t>
  </si>
  <si>
    <t>Journal Import 43900615:</t>
  </si>
  <si>
    <t>Supplier: KYI AVIA, PJSC |Supplier #: 1058619 |Site: UKR |Transaction #: 000188262 |Transaction Line #: 1 |PO #: 10318980 |PO Line #: 1 |Contract #: 1176166 |Project #: 01001136 |Task #: ACT 2.2.1. |Donor: GOVERNMENT OF NETHERLAND</t>
  </si>
  <si>
    <t>Payables A 43895498000001 43900615 N</t>
  </si>
  <si>
    <t>Payables A 43895498000001 43900615 Y</t>
  </si>
  <si>
    <t>Journal Import 44061115:</t>
  </si>
  <si>
    <t>Supplier: Tetiana Ivanivna SYLA[[71324435]] |Supplier #: HCM-71324435 |Site: Primary |Transaction #: TC00358135s_0 |Transaction Line #: 1 |PO #:  |PO Line #: 0 |Contract #: 1176166 |Project #: 01001136 |Task #: ACT 4 |Donor: GOVER</t>
  </si>
  <si>
    <t>Payables A 44060386000001 44061115 Y</t>
  </si>
  <si>
    <t>18-12-2024 Purchase Invoices</t>
  </si>
  <si>
    <t>Journal Import 44005375:</t>
  </si>
  <si>
    <t>Supplier: KYI AVIA, PJSC |Supplier #: 1058619 |Site: UKR |Transaction #: 000188230 |Transaction Line #: 1 |PO #: 10318919 |PO Line #: 1 |Contract #: 1176166 |Project #: 01001136 |Task #: ACT 2.1.2. |Donor: GOVERNMENT OF NETHERLAND</t>
  </si>
  <si>
    <t>Payables A 44003826000001 44005375 N</t>
  </si>
  <si>
    <t>Payables A 44003826000001 44005375 Y</t>
  </si>
  <si>
    <t>Supplier: Olha MORHUN[[71437735]] |Supplier #: HCM-71437735 |Site: Primary |Transaction #: n/a dd 19.12.2024 |Transaction Line #: 1 |PO #:  |PO Line #: 0 |Contract #: 1176166 |Project #: 01001136 |Task #: ACT 4 |Donor: GOVERNMENT</t>
  </si>
  <si>
    <t>19-12-2024 Purchase Invoices</t>
  </si>
  <si>
    <t>Supplier: Hulina Tetiana Yuriivna, FOP |Supplier #: 2126600 |Site: UKR |Transaction #: 135; 146; 151 |Transaction Line #: 1 |PO #:  |PO Line #: 0 |Contract #: 1176166 |Project #: 01001136 |Task #: ACT 4 |Donor: GOVERNMENT OF NETHE</t>
  </si>
  <si>
    <t>Supplier: Gennadiy AVRAIMOV[[71436030]] |Supplier #: HCM-71436030 |Site: Primary |Transaction #: n/a dd 20.12.2024 |Transaction Line #: 1 |PO #:  |PO Line #: 0 |Contract #: 1176166 |Project #: 01001136 |Task #: ACT 4 |Donor: GOVER</t>
  </si>
  <si>
    <t>20-12-2024 Purchase Invoices</t>
  </si>
  <si>
    <t>Journal Import 44185056:</t>
  </si>
  <si>
    <t>Supplier: Ruslan GOLOVINOV[[71421174]] |Supplier #: HCM-71421174 |Site: Primary |Transaction #: n/a dd 19.12.2024 |Transaction Line #: 1 |PO #:  |PO Line #: 0 |Contract #: 1176166 |Project #: 01001136 |Task #: ACT 4 |Donor: GOVERN</t>
  </si>
  <si>
    <t>Payables A 44184430000001 44185056 Y</t>
  </si>
  <si>
    <t>Journal Import 44185281:</t>
  </si>
  <si>
    <t>Supplier: Ivan Hryhororvych HONCHARUK[[71319454]] |Supplier #: HCM-71319454 |Site: Primary |Transaction #: TC00365618s_0 |Transaction Line #: 1 |PO #:  |PO Line #: 0 |Contract #: 1176166 |Project #: 01001136 |Task #: ACT 4 |Donor:</t>
  </si>
  <si>
    <t>Payables A 44184430000002 44185281 Y</t>
  </si>
  <si>
    <t>23-12-2024 Purchase Invoices</t>
  </si>
  <si>
    <t>Supplier: Ivan Hryhororvych HONCHARUK[[71319454]] |Supplier #: HCM-71319454 |Site: Primary |Transaction #: TC00365624s_0 |Transaction Line #: 1 |PO #:  |PO Line #: 0 |Contract #: 1176166 |Project #: 01001136 |Task #: ACT 4 |Donor:</t>
  </si>
  <si>
    <t>Journal Import 44354509:</t>
  </si>
  <si>
    <t>Supplier: KYI AVIA, PJSC |Supplier #: 1058619 |Site: UKR |Transaction #: 000188384 |Transaction Line #: 1 |PO #: 10310269 |PO Line #: 1 |Contract #: 1176166 |Project #: 01001136 |Task #: ACT 2.3.2. |Donor: GOVERNMENT OF NETHERLAND</t>
  </si>
  <si>
    <t>Payables A 44353806000001 44354509 N</t>
  </si>
  <si>
    <t>26-12-2024 Purchase Invoices</t>
  </si>
  <si>
    <t>Payables A 44353806000001 44354509 Y</t>
  </si>
  <si>
    <t>Journal Import 44805440:</t>
  </si>
  <si>
    <t>Supplier: Dmytro Oleksandrovych SKOTARENKO[[71325960]] |Supplier #: HCM-71325960 |Site: Primary |Transaction #: TR00421469 |Transaction Line #: 2 |PO #:  |PO Line #: 0 |Contract #: 1176166 |Project #: 01001136 |Task #: ACT 4 |Dono</t>
  </si>
  <si>
    <t>Payables A 44804650000001 44805440 2 Y</t>
  </si>
  <si>
    <t>02-01-2025 Purchase Invoices</t>
  </si>
  <si>
    <t>Supplier: Dmytro Oleksandrovych SKOTARENKO[[71325960]] |Supplier #: HCM-71325960 |Site: Primary |Transaction #: TR00421469 |Transaction Line #: 1 |PO #:  |PO Line #: 0 |Contract #: 1176166 |Project #: 01001136 |Task #: ACT 4 |Dono</t>
  </si>
  <si>
    <t>Supplier: Anton Olehovych METLENKO[[71325972]] |Supplier #: HCM-71325972 |Site: Primary |Transaction #: TR00421531 |Transaction Line #: 1 |PO #:  |PO Line #: 0 |Contract #: 1176166 |Project #: 01001136 |Task #: ACT 4 |Donor: GOVER</t>
  </si>
  <si>
    <t>Supplier: Anton Olehovych METLENKO[[71325972]] |Supplier #: HCM-71325972 |Site: Primary |Transaction #: TR00421531 |Transaction Line #: 2 |PO #:  |PO Line #: 0 |Contract #: 1176166 |Project #: 01001136 |Task #: ACT 4 |Donor: GOVER</t>
  </si>
  <si>
    <t>Supplier: Anton Olehovych METLENKO[[71325972]] |Supplier #: HCM-71325972 |Site: Primary |Transaction #: TR00421531 |Transaction Line #: 3 |PO #:  |PO Line #: 0 |Contract #: 1176166 |Project #: 01001136 |Task #: ACT 4 |Donor: GOVER</t>
  </si>
  <si>
    <t>Journal Import 44954115:</t>
  </si>
  <si>
    <t>Supplier: Mihol Maksym Volodymyrovych FOP |Supplier #: 2042008 |Site: UKR |Transaction #: #1/25 |Transaction Line #: 1 |PO #:  |PO Line #: 0 |Contract #: 1176166 |Project #: 01001136 |Task #: ACT 4 |Donor: GOVERNMENT OF NETHERLAND</t>
  </si>
  <si>
    <t>Payables A 44953642000001 44954115 Y</t>
  </si>
  <si>
    <t>03-01-2025 Purchase Invoices</t>
  </si>
  <si>
    <t>Journal Import 45066292:</t>
  </si>
  <si>
    <t>Supplier: MEGAPRYNT SERVIS, TOV |Supplier #: 2013146 |Site: UKR |Transaction #: MC-1266 |Transaction Line #: 3 |PO #: 10284947 |PO Line #: 3 |Contract #: 1176166 |Project #: 01001136 |Task #: ACT 4 |Donor: GOVERNMENT OF NETHERLAND</t>
  </si>
  <si>
    <t>Payables A 45066081000001 45066292 N</t>
  </si>
  <si>
    <t>31-12-2024 Purchase Invoices</t>
  </si>
  <si>
    <t>Payables A 45066081000001 45066292 Y</t>
  </si>
  <si>
    <t>Journal Import 45236570:</t>
  </si>
  <si>
    <t>Supplier: BABANSKYI OLEKSANDR SEHIIOVYCH FOP |Supplier #: 1059137 |Site: UKR |Transaction #: #2,3,4 |Transaction Line #: 1 |PO #:  |PO Line #: 0 |Contract #: 1176166 |Project #: 01001136 |Task #: ACT 4 |Donor: GOVERNMENT OF NETHER</t>
  </si>
  <si>
    <t>Payables A 45236460000001 45236570 2 Y</t>
  </si>
  <si>
    <t>Journal Import 45339998:</t>
  </si>
  <si>
    <t>Supplier: Zhanna MYKOLAYIVNA CHMUT[[71307006]] |Supplier #: HCM-71307006 |Site: Primary |Transaction #: TR00423484 |Transaction Line #: 2 |PO #:  |PO Line #: 0 |Contract #: 1176166 |Project #: 01001136 |Task #: ACT 4 |Donor: GOVER</t>
  </si>
  <si>
    <t>Payables A 45339563000001 45339998 Y</t>
  </si>
  <si>
    <t>08-01-2025 Purchase Invoices</t>
  </si>
  <si>
    <t>Supplier: Zhanna MYKOLAYIVNA CHMUT[[71307006]] |Supplier #: HCM-71307006 |Site: Primary |Transaction #: TR00423484 |Transaction Line #: 1 |PO #:  |PO Line #: 0 |Contract #: 1176166 |Project #: 01001136 |Task #: ACT 4 |Donor: GOVER</t>
  </si>
  <si>
    <t>Journal Import 45362785:</t>
  </si>
  <si>
    <t>Supplier: Sergiy OLEKSANDROVYCH YASTREBOV[[71306999]] |Supplier #: HCM-71306999 |Site: Primary |Transaction #: TR00423845 |Transaction Line #: 1 |PO #:  |PO Line #: 0 |Contract #: 1176166 |Project #: 01001136 |Task #: ACT 4 |Donor</t>
  </si>
  <si>
    <t>Payables A 45361663000001 45362785 Y</t>
  </si>
  <si>
    <t>10-01-2025 Purchase Invoices</t>
  </si>
  <si>
    <t>Supplier: USK KNIAZHA VIENNA INSURANCE GROUP, PJSC |Supplier #: 1058644 |Site: UKR |Transaction #: EP-226404175 |Transaction Line #: 1 |PO #:  |PO Line #: 0 |Contract #: 1176166 |Project #: 01001136 |Task #: ACT 4 |Donor: GOVERNME</t>
  </si>
  <si>
    <t>09-01-2025 Purchase Invoices</t>
  </si>
  <si>
    <t>Supplier: Ruslan GOLOVINOV[[71421174]] |Supplier #: HCM-71421174 |Site: Primary |Transaction #: TR00424114 |Transaction Line #: 2 |PO #:  |PO Line #: 0 |Contract #: 1176166 |Project #: 01001136 |Task #: ACT 4 |Donor: GOVERNMENT OF</t>
  </si>
  <si>
    <t>13-01-2025 Purchase Invoices</t>
  </si>
  <si>
    <t>Supplier: Ruslan GOLOVINOV[[71421174]] |Supplier #: HCM-71421174 |Site: Primary |Transaction #: TR00424114 |Transaction Line #: 1 |PO #:  |PO Line #: 0 |Contract #: 1176166 |Project #: 01001136 |Task #: ACT 4 |Donor: GOVERNMENT OF</t>
  </si>
  <si>
    <t>Supplier: Yurii Ivanovych PERFILIEV[[71315276]] |Supplier #: HCM-71315276 |Site: Primary |Transaction #: TR00424124 |Transaction Line #: 1 |PO #:  |PO Line #: 0 |Contract #: 1176166 |Project #: 01001136 |Task #: ACT 4 |Donor: GOVE</t>
  </si>
  <si>
    <t>Supplier: Yurii Ivanovych PERFILIEV[[71315276]] |Supplier #: HCM-71315276 |Site: Primary |Transaction #: TR00424124 |Transaction Line #: 2 |PO #:  |PO Line #: 0 |Contract #: 1176166 |Project #: 01001136 |Task #: ACT 4 |Donor: GOVE</t>
  </si>
  <si>
    <t>Supplier: Volodymyr Mykolaiovych SOKIL[[71328798]] |Supplier #: HCM-71328798 |Site: Primary |Transaction #: TR00424120 |Transaction Line #: 1 |PO #:  |PO Line #: 0 |Contract #: 1176166 |Project #: 01001136 |Task #: ACT 4 |Donor: G</t>
  </si>
  <si>
    <t>Supplier: Volodymyr Mykolaiovych SOKIL[[71328798]] |Supplier #: HCM-71328798 |Site: Primary |Transaction #: TR00424120 |Transaction Line #: 2 |PO #:  |PO Line #: 0 |Contract #: 1176166 |Project #: 01001136 |Task #: ACT 4 |Donor: G</t>
  </si>
  <si>
    <t>Supplier: Sergiy Mykolaiovych KUMEYKO[[71330413]] |Supplier #: HCM-71330413 |Site: Primary |Transaction #: TR00424119 |Transaction Line #: 1 |PO #:  |PO Line #: 0 |Contract #: 1176166 |Project #: 01001136 |Task #: ACT 4 |Donor: GO</t>
  </si>
  <si>
    <t>Supplier: Sergiy Mykolaiovych KUMEYKO[[71330413]] |Supplier #: HCM-71330413 |Site: Primary |Transaction #: TR00424119 |Transaction Line #: 2 |PO #:  |PO Line #: 0 |Contract #: 1176166 |Project #: 01001136 |Task #: ACT 4 |Donor: GO</t>
  </si>
  <si>
    <t>Journal Import 45543859:</t>
  </si>
  <si>
    <t>Supplier: Anton Olehovych METLENKO[[71325972]] |Supplier #: HCM-71325972 |Site: Primary |Transaction #: TC00373775s_0 |Transaction Line #: 1 |PO #:  |PO Line #: 0 |Contract #: 1176166 |Project #: 01001136 |Task #: ACT 4 |Donor: GO</t>
  </si>
  <si>
    <t>Payables A 45543527000001 45543859 2 Y</t>
  </si>
  <si>
    <t>Supplier: The Initiative Center to Support Social Action "Ednannia", NGO |Supplier #: 2052132 |Site: UKR |Transaction #: 11-12'24-DIM Liq-IA12666 |Transaction Line #: 20 |PO #:  |PO Line #: 0 |Contract #: 1176166 |Project #: 0100113</t>
  </si>
  <si>
    <t>Payables A 45543527000001 45543859 Y</t>
  </si>
  <si>
    <t>30-12-2024 Purchase Invoices</t>
  </si>
  <si>
    <t>Supplier: The Initiative Center to Support Social Action "Ednannia", NGO |Supplier #: 2052132 |Site: UKR |Transaction #: 11-12'24-DIM Liq-IA12666 |Transaction Line #: 18 |PO #:  |PO Line #: 0 |Contract #: 1176166 |Project #: 0100113</t>
  </si>
  <si>
    <t>Supplier: The Initiative Center to Support Social Action "Ednannia", NGO |Supplier #: 2052132 |Site: UKR |Transaction #: 11-12'24-DIM Liq-IA12666 |Transaction Line #: 19 |PO #:  |PO Line #: 0 |Contract #: 1176166 |Project #: 0100113</t>
  </si>
  <si>
    <t>Journal Import 45557795:</t>
  </si>
  <si>
    <t>Supplier: Anton Olehovych METLENKO[[71325972]] |Supplier #: HCM-71325972 |Site: Primary |Transaction #: n/a dd 14.01.2024 |Transaction Line #: 1 |PO #:  |PO Line #: 0 |Contract #: 1176166 |Project #: 01001136 |Task #: ACT 4 |Donor</t>
  </si>
  <si>
    <t>Payables A 45557418000001 45557795 2 Y</t>
  </si>
  <si>
    <t>14-01-2025 Purchase Invoices</t>
  </si>
  <si>
    <t>Journal Import 45534400:</t>
  </si>
  <si>
    <t>Supplier: Dmytro Oleksandrovych SKOTARENKO[[71325960]] |Supplier #: HCM-71325960 |Site: Primary |Transaction #: TC00373860s_0 |Transaction Line #: 1 |PO #:  |PO Line #: 0 |Contract #: 1176166 |Project #: 01001136 |Task #: ACT 4 |D</t>
  </si>
  <si>
    <t>Payables A 45533966000001 45534400 Y</t>
  </si>
  <si>
    <t>Supplier: Zhanna MYKOLAYIVNA CHMUT[[71307006]] |Supplier #: HCM-71307006 |Site: Primary |Transaction #: TC00374247s_0 |Transaction Line #: 1 |PO #:  |PO Line #: 0 |Contract #: 1176166 |Project #: 01001136 |Task #: ACT 4 |Donor: GO</t>
  </si>
  <si>
    <t>Supplier: Ruslan GOLOVINOV[[71421174]] |Supplier #: HCM-71421174 |Site: Primary |Transaction #: TC00374464s_0 |Transaction Line #: 1 |PO #:  |PO Line #: 0 |Contract #: 1176166 |Project #: 01001136 |Task #: ACT 4 |Donor: GOVERNMENT</t>
  </si>
  <si>
    <t>15-01-2025 Purchase Invoices</t>
  </si>
  <si>
    <t>TR00425372</t>
  </si>
  <si>
    <t>Participation in the handover meeting with the supervisor</t>
  </si>
  <si>
    <t>Journal Import 45599761:</t>
  </si>
  <si>
    <t>Supplier: Tetiana Ivanivna SYLA[[71324435]] |Supplier #: HCM-71324435 |Site: Primary |Transaction #: TR00425372 |Transaction Line #: 1 |PO #:  |PO Line #: 0 |Contract #: 1176166 |Project #: 01001136 |Task #: ACT 4 |Donor: GOVERNME</t>
  </si>
  <si>
    <t>Payables A 45599421000001 45599761 Y</t>
  </si>
  <si>
    <t>Supplier: Tetiana Ivanivna SYLA[[71324435]] |Supplier #: HCM-71324435 |Site: Primary |Transaction #: TR00425372 |Transaction Line #: 2 |PO #:  |PO Line #: 0 |Contract #: 1176166 |Project #: 01001136 |Task #: ACT 4 |Donor: GOVERNME</t>
  </si>
  <si>
    <t>Journal Import 45653227:</t>
  </si>
  <si>
    <t>Supplier: VZAIEMODIIA-PLIUS, PO |Supplier #: 1058892 |Site: UKR |Transaction #: 10-12'24-DIM Liq-IA12676 |Transaction Line #: 26 |PO #:  |PO Line #: 0 |Contract #: 1176166 |Project #: 01001136 |Task #: Vzpl_3.2.2 |Donor: GOVERNMEN</t>
  </si>
  <si>
    <t>Payables A 45653174000001 45653227 Y</t>
  </si>
  <si>
    <t>Supplier: VZAIEMODIIA-PLIUS, PO |Supplier #: 1058892 |Site: UKR |Transaction #: 10-12'24-DIM Liq-IA12676 |Transaction Line #: 20 |PO #:  |PO Line #: 0 |Contract #: 1176166 |Project #: 01001136 |Task #: Vzpl_2.2.2 |Donor: GOVERNMEN</t>
  </si>
  <si>
    <t>Supplier: VZAIEMODIIA-PLIUS, PO |Supplier #: 1058892 |Site: UKR |Transaction #: 10-12'24-DIM Liq-IA12676 |Transaction Line #: 29 |PO #:  |PO Line #: 0 |Contract #: 1176166 |Project #: 01001136 |Task #: Vzpl_3.2.2 |Donor: GOVERNMEN</t>
  </si>
  <si>
    <t>Supplier: VZAIEMODIIA-PLIUS, PO |Supplier #: 1058892 |Site: UKR |Transaction #: 10-12'24-DIM Liq-IA12676 |Transaction Line #: 32 |PO #:  |PO Line #: 0 |Contract #: 1176166 |Project #: 01001136 |Task #: Vzpl_3.2.3 |Donor: GOVERNMEN</t>
  </si>
  <si>
    <t>Supplier: VZAIEMODIIA-PLIUS, PO |Supplier #: 1058892 |Site: UKR |Transaction #: 10-12'24-DIM Liq-IA12676 |Transaction Line #: 21 |PO #:  |PO Line #: 0 |Contract #: 1176166 |Project #: 01001136 |Task #: Vzpl_2.2.2 |Donor: GOVERNMEN</t>
  </si>
  <si>
    <t>Supplier: VZAIEMODIIA-PLIUS, PO |Supplier #: 1058892 |Site: UKR |Transaction #: 10-12'24-DIM Liq-IA12676 |Transaction Line #: 22 |PO #:  |PO Line #: 0 |Contract #: 1176166 |Project #: 01001136 |Task #: Vzpl_2.2.2 |Donor: GOVERNMEN</t>
  </si>
  <si>
    <t>Supplier: VZAIEMODIIA-PLIUS, PO |Supplier #: 1058892 |Site: UKR |Transaction #: 10-12'24-DIM Liq-IA12676 |Transaction Line #: 23 |PO #:  |PO Line #: 0 |Contract #: 1176166 |Project #: 01001136 |Task #: Vzpl_2.2.2 |Donor: GOVERNMEN</t>
  </si>
  <si>
    <t>Supplier: VZAIEMODIIA-PLIUS, PO |Supplier #: 1058892 |Site: UKR |Transaction #: 10-12'24-DIM Liq-IA12676 |Transaction Line #: 24 |PO #:  |PO Line #: 0 |Contract #: 1176166 |Project #: 01001136 |Task #: Vzpl_2.2.2 |Donor: GOVERNMEN</t>
  </si>
  <si>
    <t>Supplier: VZAIEMODIIA-PLIUS, PO |Supplier #: 1058892 |Site: UKR |Transaction #: 10-12'24-DIM Liq-IA12676 |Transaction Line #: 30 |PO #:  |PO Line #: 0 |Contract #: 1176166 |Project #: 01001136 |Task #: Vzpl_3.2.3 |Donor: GOVERNMEN</t>
  </si>
  <si>
    <t>Supplier: VZAIEMODIIA-PLIUS, PO |Supplier #: 1058892 |Site: UKR |Transaction #: 10-12'24-DIM Liq-IA12676 |Transaction Line #: 27 |PO #:  |PO Line #: 0 |Contract #: 1176166 |Project #: 01001136 |Task #: Vzpl_3.2.2 |Donor: GOVERNMEN</t>
  </si>
  <si>
    <t>Supplier: VZAIEMODIIA-PLIUS, PO |Supplier #: 1058892 |Site: UKR |Transaction #: 10-12'24-DIM Liq-IA12676 |Transaction Line #: 25 |PO #:  |PO Line #: 0 |Contract #: 1176166 |Project #: 01001136 |Task #: Vzpl_3.2.2 |Donor: GOVERNMEN</t>
  </si>
  <si>
    <t>Supplier: VZAIEMODIIA-PLIUS, PO |Supplier #: 1058892 |Site: UKR |Transaction #: 10-12'24-DIM Liq-IA12676 |Transaction Line #: 28 |PO #:  |PO Line #: 0 |Contract #: 1176166 |Project #: 01001136 |Task #: Vzpl_3.2.2 |Donor: GOVERNMEN</t>
  </si>
  <si>
    <t>Supplier: VZAIEMODIIA-PLIUS, PO |Supplier #: 1058892 |Site: UKR |Transaction #: 10-12'24-DIM Liq-IA12676 |Transaction Line #: 31 |PO #:  |PO Line #: 0 |Contract #: 1176166 |Project #: 01001136 |Task #: Vzpl_3.2.3 |Donor: GOVERNMEN</t>
  </si>
  <si>
    <t>Journal Import 45738181:</t>
  </si>
  <si>
    <t>Supplier: Sergiy Mykolaiovych KUMEYKO[[71330413]] |Supplier #: HCM-71330413 |Site: Primary |Transaction #: TC00375327s_0 |Transaction Line #: 1 |PO #:  |PO Line #: 0 |Contract #: 1176166 |Project #: 01001136 |Task #: ACT 4 |Donor:</t>
  </si>
  <si>
    <t>Payables A 45737846000001 45738181 2 Y</t>
  </si>
  <si>
    <t>17-01-2025 Purchase Invoices</t>
  </si>
  <si>
    <t>2157501</t>
  </si>
  <si>
    <t>Journal Import 45759470:</t>
  </si>
  <si>
    <t>Supplier: Telytsyna Svitlana Mykolaiivna, FOP |Supplier #: 2157501 |Site: UKR |Transaction #: TCH-015 |Transaction Line #: 1 |PO #: 10309117 |PO Line #: 1 |Contract #: 1176166 |Project #: 01001136 |Task #: ACT 2.3.2. |Donor: GOVER</t>
  </si>
  <si>
    <t>Payables A 45759190000001 45759470 N</t>
  </si>
  <si>
    <t xml:space="preserve">11/7/2024 </t>
  </si>
  <si>
    <t>10309117</t>
  </si>
  <si>
    <t>Payables A 45759190000001 45759470 Y</t>
  </si>
  <si>
    <t>Supplier: Federica DISPENZA[[946107]] |Supplier #: HCM-946107 |Site: UKR |Transaction #: R&amp;R/21-27.06/2024 |Transaction Line #: 5 |PO #:  |PO Line #: 0 |Contract #: 1176166 |Project #: 01001136 |Task #: ACT 4 |Donor: GOVERNMENT OF</t>
  </si>
  <si>
    <t>08-07-2024 Purchase Invoices</t>
  </si>
  <si>
    <t>Supplier: Federica DISPENZA[[946107]] |Supplier #: HCM-946107 |Site: UKR |Transaction #: Danger pay/July 24 |Transaction Line #: 5 |PO #:  |PO Line #: 0 |Contract #: 1176166 |Project #: 01001136 |Task #: ACT 4 |Donor: GOVERNMENT O</t>
  </si>
  <si>
    <t>Payables A 36358544000001 36359689 Y</t>
  </si>
  <si>
    <t>Journal Import 36289025:</t>
  </si>
  <si>
    <t>Supplier: AST Systems LTD |Supplier #: 1058778 |Site: GBR |Transaction #: 9594668 |Transaction Line #: 2 |PO #:  |PO Line #: 0 |Contract #: 1176166 |Project #: 01001136 |Task #: ACT 4 |Donor: GOVERNMENT OF NETHERLANDS |</t>
  </si>
  <si>
    <t>Payables A 36288911000001 36289025 Y</t>
  </si>
  <si>
    <t>Journal Import 37059666:</t>
  </si>
  <si>
    <t>Supplier: Federica DISPENZA[[946107]] |Supplier #: HCM-946107 |Site: UKR |Transaction #: R&amp;R/5.08 - 11.08/2024 |Transaction Line #: 5 |PO #:  |PO Line #: 0 |Contract #: 1176166 |Project #: 01001136 |Task #: ACT 4 |Donor: GOVERNMEN</t>
  </si>
  <si>
    <t>Payables A 37058085000001 37059666 Y</t>
  </si>
  <si>
    <t>Journal Import 38478392:</t>
  </si>
  <si>
    <t>Supplier: SREO Consulting |Supplier #: 1159306 |Site: TR |Transaction #: 01_UNDP-UKR_INV-IST-24/028 |Transaction Line #: 1 |PO #: 10232687 |PO Line #: 1 |Contract #: 1176166 |Project #: 01001136 |Task #: ACT 1.2.2. |Donor: GOVERNM</t>
  </si>
  <si>
    <t>Payables A 38476319000001 38478392 2 Y</t>
  </si>
  <si>
    <t>02-09-2024 Purchase Invoices</t>
  </si>
  <si>
    <t>Supplier: SREO Consulting |Supplier #: 1159306 |Site: TR |Transaction #: 01_UNDP-UKR_INV-IST-24/028 |Transaction Line #: 1 |PO #: 10232687 |PO Line #: 1 |Contract #: 1176166 |Project #: 01001136 |Task #: ACT 1.2.1. |Donor: GOVERNM</t>
  </si>
  <si>
    <t>Supplier: Federica DISPENZA[[946107]] |Supplier #: HCM-946107 |Site: UKR |Transaction #: Danger pay/August24 |Transaction Line #: 5 |PO #:  |PO Line #: 0 |Contract #: 1176166 |Project #: 01001136 |Task #: ACT 4 |Donor: GOVERNMENT</t>
  </si>
  <si>
    <t>13-09-2024 Purchase Invoices</t>
  </si>
  <si>
    <t>Journal Import 40451570:</t>
  </si>
  <si>
    <t>Supplier: Federica DISPENZA[[946107]] |Supplier #: HCM-946107 |Site: UKR |Transaction #: Danger pay/September 24 |Transaction Line #: 4 |PO #:  |PO Line #: 0 |Contract #: 1176166 |Project #: 01001136 |Task #: ACT 4 |Donor: GOVERNM</t>
  </si>
  <si>
    <t>Payables A 40451544000001 40451570 Y</t>
  </si>
  <si>
    <t>Journal Import 40550724:</t>
  </si>
  <si>
    <t>Supplier: SREO Consulting |Supplier #: 1159306 |Site: TR |Transaction #: 1_UNDP-UKR_INV-IST-24/034 |Transaction Line #: 1 |PO #: 10232687 |PO Line #: 2 |Contract #: 1176166 |Project #: 01001136 |Task #: ACT 1.2.2. |Donor: GOVERNME</t>
  </si>
  <si>
    <t>Payables A 40548039000001 40550724 Y</t>
  </si>
  <si>
    <t>22-10-2024 Purchase Invoices</t>
  </si>
  <si>
    <t>Supplier: SREO Consulting |Supplier #: 1159306 |Site: TR |Transaction #: 1_UNDP-UKR_INV-IST-24/034 |Transaction Line #: 1 |PO #: 10232687 |PO Line #: 2 |Contract #: 1176166 |Project #: 01001136 |Task #: ACT 1.2.1. |Donor: GOVERNME</t>
  </si>
  <si>
    <t>Supplier: Federica DISPENZA[[946107]] |Supplier #: HCM-946107 |Site: UKR |Transaction #: R&amp;R/03-09.10/2024 |Transaction Line #: 3 |PO #:  |PO Line #: 0 |Contract #: 1176166 |Project #: 01001136 |Task #: ACT 4 |Donor: GOVERNMENT OF</t>
  </si>
  <si>
    <t>28-10-2024 Purchase Invoices</t>
  </si>
  <si>
    <t>Journal Import 42112583:</t>
  </si>
  <si>
    <t>Supplier: Federica DISPENZA[[946107]] |Supplier #: HCM-946107 |Site: UKR |Transaction #: Danger pay/October24 |Transaction Line #: 3 |PO #:  |PO Line #: 0 |Contract #: 1176166 |Project #: 01001136 |Task #: ACT 4 |Donor: GOVERNMENT</t>
  </si>
  <si>
    <t>Payables A 42112230000001 42112583 2 Y</t>
  </si>
  <si>
    <t>13-11-2024 Purchase Invoices</t>
  </si>
  <si>
    <t>Journal Import 42556957:</t>
  </si>
  <si>
    <t>Supplier: Federica DISPENZA[[946107]] |Supplier #: HCM-946107 |Site: UKR |Transaction #: R&amp;R/21-27.11/2024 |Transaction Line #: 2 |PO #:  |PO Line #: 0 |Contract #: 1176166 |Project #: 01001136 |Task #: ACT 4 |Donor: GOVERNMENT OF</t>
  </si>
  <si>
    <t>Payables A 42555945000001 42556957 Y</t>
  </si>
  <si>
    <t>Supplier: Federica DISPENZA[[946107]] |Supplier #: HCM-946107 |Site: UKR |Transaction #: Danger pay/November 24 |Transaction Line #: 2 |PO #:  |PO Line #: 0 |Contract #: 1176166 |Project #: 01001136 |Task #: ACT 4 |Donor: GOVERNME</t>
  </si>
  <si>
    <t>Journal Import 45144499:</t>
  </si>
  <si>
    <t>Supplier: AST Systems LTD |Supplier #: 1058778 |Site: GBR |Transaction #: 9603550/51/53/56 |Transaction Line #: 1 |PO #:  |PO Line #: 0 |Contract #: 1176166 |Project #: 01001136 |Task #: ACT 4 |Donor: GOVERNMENT OF NETHERLANDS |</t>
  </si>
  <si>
    <t>Payables A 45144034000001 45144499 Y</t>
  </si>
  <si>
    <t>Supplier: Minenko Serhii Serhiiovych, FOP |Supplier #: 2033367 |Site: UKR |Transaction #: 160 |Transaction Line #: 4 |PO #:  |PO Line #: 0 |Contract #: 1176166 |Project #: 01001136 |Task #: ACT 4 |Donor: GOVERNMENT OF NETHERLANDS</t>
  </si>
  <si>
    <t>Journal Import 33038027:</t>
  </si>
  <si>
    <t>Supplier: KYI AVIA, PJSC |Supplier #: 1058619 |Site: UKR |Transaction #: 000182385 |Transaction Line #: 4 |PO #:  |PO Line #: 0 |Contract #: 1176166 |Project #: 01001136 |Task #: ACT 4 |Donor: GOVERNMENT OF NETHERLANDS |</t>
  </si>
  <si>
    <t>Payables A 33036018000001 33038027 2 Y</t>
  </si>
  <si>
    <t>19-06-2024 Purchase Invoices</t>
  </si>
  <si>
    <t>Journal Import 36725092:</t>
  </si>
  <si>
    <t>Supplier: ARENA CS CONFERENCES &amp; SEMINARS, LLC |Supplier #: 1058630 |Site: UKR |Transaction #: 252_2024 |Transaction Line #: 1 |PO #: 10227700 |PO Line #: 1 |Contract #: 1176166 |Project #: 01001136 |Task #: ACT 1.1.2. |Donor: GOV</t>
  </si>
  <si>
    <t>Payables A 36725041000001 36725092 Y</t>
  </si>
  <si>
    <t>Payables A 36725041000001 36725092 N</t>
  </si>
  <si>
    <t>Supplier: KYI AVIA, PJSC |Supplier #: 1058619 |Site: UKR |Transaction #: 000185579 |Transaction Line #: 1 |PO #: 10273594 |PO Line #: 1 |Contract #: 1176166 |Project #: 01001136 |Task #: ACT 2.1.2. |Donor: GOVERNMENT OF NETHERLAND</t>
  </si>
  <si>
    <t>PREPAYMENT APPLICATIONS</t>
  </si>
  <si>
    <t>Supplier Name: The Initiative Center to Support Social Action "Ednannia", NGO |Supplier #: 2052132 |Supplier Site: UKR |Transaction #: 01-03'24-DIM Liq-IA12666 |Prepayment Invoice #: 01-03'24-DIM Adv-IA12666 |</t>
  </si>
  <si>
    <t>Payables A 29772010000001 29772536 2 N</t>
  </si>
  <si>
    <t>Journal Import 37454808:</t>
  </si>
  <si>
    <t>Supplier Name: The Initiative Center to Support Social Action "Ednannia", NGO |Supplier #: 2052132 |Supplier Site: UKR |Transaction #: 04-06'24-DIM Liq-IA#12666 |Prepayment Invoice #: 01-03'24-DIM Adv-IA12666 |</t>
  </si>
  <si>
    <t>Payables A 37453327000002 37454808 Y</t>
  </si>
  <si>
    <t>Journal Import 38345373:</t>
  </si>
  <si>
    <t>Supplier Name: The Initiative Center to Support Social Action "Ednannia", NGO |Supplier #: 2052132 |Supplier Site: UKR |Transaction #: 01.07-05.08'24-DIM Liq-IA#12666 |Prepayment Invoice #: 01-03'24-DIM Adv-IA12666 |</t>
  </si>
  <si>
    <t>Payables A 38345301000001 38345373 Y</t>
  </si>
  <si>
    <t>Journal Import 41552623:</t>
  </si>
  <si>
    <t>Payables A 41552494000001 41552623 2 Y</t>
  </si>
  <si>
    <t>Supplier Name: The Initiative Center to Support Social Action "Ednannia", NGO |Supplier #: 2052132 |Supplier Site: UKR |Transaction #: 08-09'24-DIM Liq-IA#12666 |Prepayment Invoice #: 01-03'24-DIM Adv-IA12666 |</t>
  </si>
  <si>
    <t>Journal Import 42483581:</t>
  </si>
  <si>
    <t>Payables A 42482283000004 42483581 Y</t>
  </si>
  <si>
    <t>Supplier Name: The Initiative Center to Support Social Action "Ednannia", NGO |Supplier #: 2052132 |Supplier Site: UKR |Transaction #: 10-11'24-DIM Liq-IA12666 |Prepayment Invoice #: 01-03'24-DIM Adv-IA12666 |</t>
  </si>
  <si>
    <t>Journal Import 45543870:</t>
  </si>
  <si>
    <t>Supplier Name: The Initiative Center to Support Social Action "Ednannia", NGO |Supplier #: 2052132 |Supplier Site: UKR |Transaction #: 11-12'24-DIM Liq-IA12666 |Prepayment Invoice #: 11-12'24-DIM Adv-IA12666 |</t>
  </si>
  <si>
    <t>Payables A 45543527000002 45543870 Y</t>
  </si>
  <si>
    <t>Supplier Name: The Initiative Center to Support Social Action "Ednannia", NGO |Supplier #: 2052132 |Supplier Site: UKR |Transaction #: 11-12'24-DIM Liq-IA12666 |Prepayment Invoice #: 05.08-30.09'24-DIM Adv-IA#12666 |</t>
  </si>
  <si>
    <t>Supplier Name: VZAIEMODIIA-PLIUS, PO |Supplier #: 1058892 |Supplier Site: UKR |Transaction #: 10-12'24-DIM Liq-IA12676 |Prepayment Invoice #: 10-12'24-DIM Adv-IA#12676 |</t>
  </si>
  <si>
    <t>Supplier: UNDP Project Adjustment |Supplier #: UNDP Project Adjustment |Site: PROJ_ADJ |Transaction #: DES/Q1-Q2/2024/1001136 |Transaction Line #: 5 |PO #:  |PO Line #: 0 |Contract #: 1176166 |Project #: 01001136 |Task #: ACT 5 |D</t>
  </si>
  <si>
    <t>Payables A 39430209000001 39431838 Y</t>
  </si>
  <si>
    <t>01-09-2024 Purchase Invoices</t>
  </si>
  <si>
    <t>Supplier: UNDP Project Adjustment |Supplier #: UNDP Project Adjustment |Site: PROJ_ADJ |Transaction #: DES/Q1-Q2/2024/1001136 |Transaction Line #: 7 |PO #:  |PO Line #: 0 |Contract #: 1176166 |Project #: 01001136 |Task #: ACT 5 |D</t>
  </si>
  <si>
    <t>Journal Import 31199192:</t>
  </si>
  <si>
    <t>Supplier: UNDP Project Adjustment |Supplier #: UNDP Project Adjustment |Site: PROJ_ADJ |Transaction #: DES/Q1-Q2/2024/1001136 |Transaction Line #: 2 |PO #:  |PO Line #: 0 |Contract #: 1176166 |Project #: 01001136 |Task #: ACT 5 |D</t>
  </si>
  <si>
    <t>Payables A 31198098000001 31199192 Y</t>
  </si>
  <si>
    <t>03-06-2024 Purchase Invoices</t>
  </si>
  <si>
    <t>Supplier: UNDP Project Adjustment |Supplier #: UNDP Project Adjustment |Site: PROJ_ADJ |Transaction #: DES/Q1-Q2/2024/1001136 |Transaction Line #: 6 |PO #:  |PO Line #: 0 |Contract #: 1176166 |Project #: 01001136 |Task #: ACT 5 |D</t>
  </si>
  <si>
    <t>Supplier: UNDP Project Adjustment |Supplier #: UNDP Project Adjustment |Site: PROJ_ADJ |Transaction #: DES/Q1-Q2/2024/1001136 |Transaction Line #: 8 |PO #:  |PO Line #: 0 |Contract #: 1176166 |Project #: 01001136 |Task #: ACT 5 |D</t>
  </si>
  <si>
    <t>Supplier: UNDP Project Adjustment |Supplier #: UNDP Project Adjustment |Site: PROJ_ADJ |Transaction #: DES/Q1-Q2/2024/1001136 |Transaction Line #: 1 |PO #:  |PO Line #: 0 |Contract #: 1176166 |Project #: 01001136 |Task #: ACT 5 |D</t>
  </si>
  <si>
    <t>Supplier: UNDP Project Adjustment |Supplier #: UNDP Project Adjustment |Site: PROJ_ADJ |Transaction #: IPSB/Q1-Q2/2024/1001136 |Transaction Line #: 1 |PO #:  |PO Line #: 0 |Contract #: 1176166 |Project #: 01001136 |Task #: ACT 4 |</t>
  </si>
  <si>
    <t>Journal Import 36564146:</t>
  </si>
  <si>
    <t>Supplier: UNDP Project Adjustment |Supplier #: UNDP Project Adjustment |Site: PROJ_ADJ |Transaction #: DES/Q3/2024/01001136 |Transaction Line #: 2 |PO #:  |PO Line #: 0 |Contract #: 1176166 |Project #: 01001136 |Task #: ACT 5 |Don</t>
  </si>
  <si>
    <t>Payables A 36562650000001 36564146 2 Y</t>
  </si>
  <si>
    <t>Supplier: UNDP Project Adjustment |Supplier #: UNDP Project Adjustment |Site: PROJ_ADJ |Transaction #: DES/Q3/2024/01001136 |Transaction Line #: 1 |PO #:  |PO Line #: 0 |Contract #: 1176166 |Project #: 01001136 |Task #: ACT 5 |Don</t>
  </si>
  <si>
    <t>Supplier: UNDP Project Adjustment |Supplier #: UNDP Project Adjustment |Site: PROJ_ADJ |Transaction #: IPSB/Q3/2024/01001136 |Transaction Line #: 1 |PO #:  |PO Line #: 0 |Contract #: 1176166 |Project #: 01001136 |Task #: ACT 4 |Do</t>
  </si>
  <si>
    <t>Journal Import 38356386:</t>
  </si>
  <si>
    <t>Supplier: UNDP Project Adjustment |Supplier #: UNDP Project Adjustment |Site: PROJ_ADJ |Transaction #: 2024/1_2 Dnipro Jul-Sep 2024 &amp; 2024/8_2 Dnipro Oct |Transaction Line #: 4 |PO #:  |PO Line #: 0 |Contract #: 1176166 |Project #:</t>
  </si>
  <si>
    <t>Payables A 38354951000001 38356386 2 Y</t>
  </si>
  <si>
    <t>Supplier: UNDP Project Adjustment |Supplier #: UNDP Project Adjustment |Site: PROJ_ADJ |Transaction #: 2024-51-CET-079939 |Transaction Line #: 2 |PO #:  |PO Line #: 0 |Contract #: 1176166 |Project #: 01001136 |Task #: ACT 4 |Donor</t>
  </si>
  <si>
    <t>Payables A 41274646000001 41275099 Y</t>
  </si>
  <si>
    <t>Supplier: UNDP Project Adjustment |Supplier #: UNDP Project Adjustment |Site: PROJ_ADJ |Transaction #: DES/Q4/2024/1001136 |Transaction Line #: 2 |PO #:  |PO Line #: 0 |Contract #: 1176166 |Project #: 01001136 |Task #: ACT 5 |Dono</t>
  </si>
  <si>
    <t>Supplier: UNDP Project Adjustment |Supplier #: UNDP Project Adjustment |Site: PROJ_ADJ |Transaction #: DES/Q4/2024/1001136 |Transaction Line #: 1 |PO #:  |PO Line #: 0 |Contract #: 1176166 |Project #: 01001136 |Task #: ACT 5 |Dono</t>
  </si>
  <si>
    <t>Supplier: UNDP Project Adjustment |Supplier #: UNDP Project Adjustment |Site: PROJ_ADJ |Transaction #: IPSB/Q4/2024/1001136 |Transaction Line #: 1 |PO #:  |PO Line #: 0 |Contract #: 1176166 |Project #: 01001136 |Task #: ACT 4 |Don</t>
  </si>
  <si>
    <t>Journal Import 43976446:</t>
  </si>
  <si>
    <t>Supplier: UNDP Project Adjustment |Supplier #: UNDP Project Adjustment |Site: PROJ_ADJ |Transaction #: ITM/SIS_19122024_UKR_DS |Transaction Line #: 2 |PO #:  |PO Line #: 0 |Contract #: 1176166 |Project #: 01001136 |Task #: ACT 4 |</t>
  </si>
  <si>
    <t>Payables A 43975870000001 43976446 Y</t>
  </si>
  <si>
    <t>Journal Import 44043195:</t>
  </si>
  <si>
    <t>Supplier: UNDP Project Adjustment |Supplier #: UNDP Project Adjustment |Site: PROJ_ADJ |Transaction #: ITM/SIS 20122024 CNTR_UKR |Transaction Line #: 11 |PO #:  |PO Line #: 0 |Contract #: 1176166 |Project #: 01001136 |Task #: ACT 4</t>
  </si>
  <si>
    <t>Payables A 44042525000001 44043195 Y</t>
  </si>
  <si>
    <t>Supplier: UNDP Project Adjustment |Supplier #: UNDP Project Adjustment |Site: PROJ_ADJ |Transaction #: ITM/SIS 20122024_UKR_DS |Transaction Line #: 2 |PO #:  |PO Line #: 0 |Contract #: 1176166 |Project #: 01001136 |Task #: ACT 4 |</t>
  </si>
  <si>
    <t>Payables A 44053855000001 44054197 Y</t>
  </si>
  <si>
    <t>Audio Visual Productions</t>
  </si>
  <si>
    <t>Audit Fees</t>
  </si>
  <si>
    <t>Common Services - Premises</t>
  </si>
  <si>
    <t>Connectivity Charges</t>
  </si>
  <si>
    <t>Consumables - Fuel, Petroleum and Other Oils</t>
  </si>
  <si>
    <t>Consumables - Stationery and Other Office Supplies</t>
  </si>
  <si>
    <t>Contributions to Country Office Common Security</t>
  </si>
  <si>
    <t>Daily Subsistence Allowance - International</t>
  </si>
  <si>
    <t>Daily Subsistence Allowance - Local</t>
  </si>
  <si>
    <t>Direct Project Cost - Services provided by CO Staff</t>
  </si>
  <si>
    <t>E-mail-Subscription</t>
  </si>
  <si>
    <t>Furniture</t>
  </si>
  <si>
    <t>Grant by International Professional (IP) toSubGrantee</t>
  </si>
  <si>
    <t>Grants to Institutions and Other Benefactors</t>
  </si>
  <si>
    <t>Hazard Duty Station Allowance - IP Staff</t>
  </si>
  <si>
    <t>Information and Communications Technology (ICT) Supplies</t>
  </si>
  <si>
    <t>Learning Costs - Course Fee (non staff)</t>
  </si>
  <si>
    <t>Local Consultants Expenses - Short-Term Technical Contractors</t>
  </si>
  <si>
    <t>Long Term Contractual Service Cost - Individual Implementing Partners</t>
  </si>
  <si>
    <t>Machinery and Equipment</t>
  </si>
  <si>
    <t>Other Media Costs</t>
  </si>
  <si>
    <t>Postage and Pouch System</t>
  </si>
  <si>
    <t>Printing and Publications</t>
  </si>
  <si>
    <t>Realized Loss</t>
  </si>
  <si>
    <t>Rest and Recuperation Allowance - IP Staff</t>
  </si>
  <si>
    <t>Service Cost - Information Technology</t>
  </si>
  <si>
    <t>Services to Projects - General Opex</t>
  </si>
  <si>
    <t>Transporation Equipment</t>
  </si>
  <si>
    <t>Travel Cost - Other</t>
  </si>
  <si>
    <t>Reconciled Payments</t>
  </si>
  <si>
    <t>Reconciled disbursements.</t>
  </si>
  <si>
    <t>RECONCILED PAYMENTS</t>
  </si>
  <si>
    <t>Journal Import 27936814:</t>
  </si>
  <si>
    <t>Payables A 27935164000002 27936814 2 N</t>
  </si>
  <si>
    <t>01-04-2024 Reconciled Payments</t>
  </si>
  <si>
    <t>2024, tranche #2</t>
  </si>
  <si>
    <t>Expenses ,
period 08.2023-31.12.2024, USD</t>
  </si>
  <si>
    <t>Sum of Net Accounted Amt</t>
  </si>
  <si>
    <t>Row Labels</t>
  </si>
  <si>
    <t>Grand Total</t>
  </si>
  <si>
    <t>(All)</t>
  </si>
  <si>
    <t>(Multiple Items)</t>
  </si>
  <si>
    <t>Sum of Burdened Cost(Ledger Currency)</t>
  </si>
  <si>
    <t>Sum of Burdened Cost(Local Currency)</t>
  </si>
  <si>
    <t>Cutoff Date</t>
  </si>
  <si>
    <t>Region/Bureau</t>
  </si>
  <si>
    <t>Office</t>
  </si>
  <si>
    <t>COST_CENTRE</t>
  </si>
  <si>
    <t>PURCHASE_ORDER_NUMBER</t>
  </si>
  <si>
    <t>BUSINESS_UNIT</t>
  </si>
  <si>
    <t>PROJECT_NUMBER</t>
  </si>
  <si>
    <t>RESPONSIBLE_PARTY</t>
  </si>
  <si>
    <t>EXPENDITURE_TYPE</t>
  </si>
  <si>
    <t>EXPENDITURE_ORGANIZATION</t>
  </si>
  <si>
    <t>FUNDING_SOURCE</t>
  </si>
  <si>
    <t>PO_CURRENCY</t>
  </si>
  <si>
    <t>ORDERED_AMOUNT</t>
  </si>
  <si>
    <t>ORDERED_AMOUNT_FUNC_CURRENCY</t>
  </si>
  <si>
    <t>OPEN_ORDERED_AMOUNT</t>
  </si>
  <si>
    <t>OPEN_ORDERED_AMOUNT_FUNC_CURRENCY</t>
  </si>
  <si>
    <t>EXCHANGE_RATE</t>
  </si>
  <si>
    <t>REVALUED_OPEN_ORDERED_AMOUNT</t>
  </si>
  <si>
    <t>REPORT_DATE</t>
  </si>
  <si>
    <t>REPORT_RUN_BY</t>
  </si>
  <si>
    <t>PO_HEADER_STATUS</t>
  </si>
  <si>
    <t>RBEC</t>
  </si>
  <si>
    <t>10264305</t>
  </si>
  <si>
    <t>74120</t>
  </si>
  <si>
    <t>01-01-2025 02.01.34</t>
  </si>
  <si>
    <t>varun.panchal@undp.org</t>
  </si>
  <si>
    <t>Act 2.1.2.</t>
  </si>
  <si>
    <t>75709</t>
  </si>
  <si>
    <t>72165</t>
  </si>
  <si>
    <t>74210</t>
  </si>
  <si>
    <t>71305</t>
  </si>
  <si>
    <t>10301459</t>
  </si>
  <si>
    <t>Act 1.2.3.</t>
  </si>
  <si>
    <t>72410</t>
  </si>
  <si>
    <t>10301460</t>
  </si>
  <si>
    <t>Integrations Systems, LLC</t>
  </si>
  <si>
    <t>72220</t>
  </si>
  <si>
    <t>10312039</t>
  </si>
  <si>
    <t>10320738</t>
  </si>
  <si>
    <t>10327869</t>
  </si>
  <si>
    <t>10331457</t>
  </si>
  <si>
    <t>10336790</t>
  </si>
  <si>
    <t>10337819</t>
  </si>
  <si>
    <t>10337857</t>
  </si>
  <si>
    <t>Applied filters:
UN_BUREAU is RBEC
PROJECT is 01001136
PO_CREATION_CUTOFF is 31/12/2024
Office is not  or -</t>
  </si>
  <si>
    <t>Mapping Activities to outputs</t>
  </si>
  <si>
    <t>Will be transferred to 2025</t>
  </si>
  <si>
    <t>COMMENTS</t>
  </si>
  <si>
    <t>Commitments as of 31.12.2024, USD</t>
  </si>
  <si>
    <t>Finally Closed</t>
  </si>
  <si>
    <t>CHECKING</t>
  </si>
  <si>
    <t>24-01-2025 12.39.24</t>
  </si>
  <si>
    <t>10345423</t>
  </si>
  <si>
    <t>10346026</t>
  </si>
  <si>
    <t>Applied filters:
PROJECT is 01001136
PO_CREATION_CUTOFF is 31/12/2024
Office is not  or -</t>
  </si>
  <si>
    <t>Participation in Veteran Practical Workshop.</t>
  </si>
  <si>
    <t>Journal Import 45825205:</t>
  </si>
  <si>
    <t>Supplier: Zhanna MYKOLAYIVNA CHMUT[[71307006]] |Supplier #: HCM-71307006 |Site: Primary |Transaction #: TR00427380 |Transaction Line #: 2 |PO #:  |PO Line #: 0 |Contract #: 1176166 |Project #: 01001136 |Task #: ACT 4 |Donor: GOVER</t>
  </si>
  <si>
    <t>Payables A 45824421000001 45825205 Y</t>
  </si>
  <si>
    <t>21-01-2025 Purchase Invoices</t>
  </si>
  <si>
    <t>61430870</t>
  </si>
  <si>
    <t>Journal Import 45824665:</t>
  </si>
  <si>
    <t>Expenditure Business Unit : UNDP-UKR , Project Number : 01001136 , Task Number : ACT 4 , Transaction Number : 61430870 , Expenditure Category : 75100 - Facilities &amp; Administration , Expenditure Type : 75105 - Facilities and Administration -</t>
  </si>
  <si>
    <t>Projects A 45824444000002 45824665 4 Y</t>
  </si>
  <si>
    <t>17-01-2025 Burden Cost</t>
  </si>
  <si>
    <t>Journal Import 45810690:</t>
  </si>
  <si>
    <t>Supplier: Federica DISPENZA[[946107]] |Supplier #: HCM-946107 |Site: UKR |Transaction #: Danger pay/December 24 |Transaction Line #: 2 |PO #:  |PO Line #: 0 |Contract #: 1176166 |Project #: 01001136 |Task #: ACT 4 |Donor: GOVERNME</t>
  </si>
  <si>
    <t>Payables A 45809618000001 45810690 2 Y</t>
  </si>
  <si>
    <t>Supplier: Mihol Maksym Volodymyrovych FOP |Supplier #: 2042008 |Site: UKR |Transaction #: 5/25 |Transaction Line #: 1 |PO #:  |PO Line #: 0 |Contract #: 1176166 |Project #: 01001136 |Task #: ACT 4 |Donor: GOVERNMENT OF NETHERLANDS</t>
  </si>
  <si>
    <t>Supplier: Olha MORHUN[[71437735]] |Supplier #: HCM-71437735 |Site: Primary |Transaction #: n/a dd 16.01.2025 |Transaction Line #: 1 |PO #:  |PO Line #: 0 |Contract #: 1176166 |Project #: 01001136 |Task #: ACT 4 |Donor: GOVERNMENT</t>
  </si>
  <si>
    <t>16-01-2025 Purchase Invoices</t>
  </si>
  <si>
    <t>Supplier: Federica DISPENZA[[946107]] |Supplier #: HCM-946107 |Site: UKR |Transaction #: R&amp;R/28.12-03.01./2025 |Transaction Line #: 3 |PO #:  |PO Line #: 0 |Contract #: 1176166 |Project #: 01001136 |Task #: ACT 4 |Donor: GOVERNMEN</t>
  </si>
  <si>
    <t>Cherkasy, 13-15 January 2025</t>
  </si>
  <si>
    <t>Supplier: Sergiy OLEKSANDROVYCH YASTREBOV[[71306999]] |Supplier #: HCM-71306999 |Site: Primary |Transaction #: TC00375879s_0 |Transaction Line #: 1 |PO #:  |PO Line #: 0 |Contract #: 1176166 |Project #: 01001136 |Task #: ACT 4 |Do</t>
  </si>
  <si>
    <t>20-01-2025 Purchase Invoices</t>
  </si>
  <si>
    <t>Supplier: Zhanna MYKOLAYIVNA CHMUT[[71307006]] |Supplier #: HCM-71307006 |Site: Primary |Transaction #: TR00427380 |Transaction Line #: 1 |PO #:  |PO Line #: 0 |Contract #: 1176166 |Project #: 01001136 |Task #: ACT 4 |Donor: GOVER</t>
  </si>
  <si>
    <t>61517754</t>
  </si>
  <si>
    <t>Journal Import 45892527:</t>
  </si>
  <si>
    <t>Expenditure Business Unit : UNDP-UKR , Project Number : 01001136 , Task Number : ACT 4 , Transaction Number : 61517754 , Expenditure Category : 75100 - Facilities &amp; Administration , Expenditure Type : 75105 - Facilities and Administration -</t>
  </si>
  <si>
    <t>Projects A 45892324000002 45892527 4 Y</t>
  </si>
  <si>
    <t>16-01-2025 Burden Cost</t>
  </si>
  <si>
    <t>61517755</t>
  </si>
  <si>
    <t>Expenditure Business Unit : UNDP-UKR , Project Number : 01001136 , Task Number : ACT 4 , Transaction Number : 61517755 , Expenditure Category : 75100 - Facilities &amp; Administration , Expenditure Type : 75105 - Facilities and Administration -</t>
  </si>
  <si>
    <t>21-01-2025 Burden Cost</t>
  </si>
  <si>
    <t>61517756</t>
  </si>
  <si>
    <t>Expenditure Business Unit : UNDP-UKR , Project Number : 01001136 , Task Number : ACT 4 , Transaction Number : 61517756 , Expenditure Category : 75100 - Facilities &amp; Administration , Expenditure Type : 75105 - Facilities and Administration -</t>
  </si>
  <si>
    <t>61519639</t>
  </si>
  <si>
    <t>Expenditure Business Unit : UNDP-UKR , Project Number : 01001136 , Task Number : ACT 1.2.3. , Transaction Number : 61519639 , Expenditure Category : 75100 - Facilities &amp; Administration , Expenditure Type : 75105 - Facilities and Administrat</t>
  </si>
  <si>
    <t>Projects A 45892324000002 45892527 2 Y</t>
  </si>
  <si>
    <t>Journal Import 45869360:</t>
  </si>
  <si>
    <t>Payables A 45868947000001 45869360 2 N</t>
  </si>
  <si>
    <t>Payables A 45868947000001 45869360 2 Y</t>
  </si>
  <si>
    <t>351</t>
  </si>
  <si>
    <t>providing of IT and office equipment to the judiciary and free legal aid system offices</t>
  </si>
  <si>
    <t>1003167</t>
  </si>
  <si>
    <t>Journal Import 45881723:</t>
  </si>
  <si>
    <t>Supplier: Integrations Systems, LLC |Supplier #: 1003167 |Site: Main |Transaction #: 351 |Transaction Line #: 1 |PO #: 10301460 |PO Line #: 1 |Contract #: 1176166 |Project #: 01001136 |Task #: ACT 1.2.2. |Donor: GOVERNMENT OF NETH</t>
  </si>
  <si>
    <t>Payables A 45881263000002 45881723 2 Y</t>
  </si>
  <si>
    <t>27-12-2024 Purchase Invoices</t>
  </si>
  <si>
    <t>Supplier: Integrations Systems, LLC |Supplier #: 1003167 |Site: Main |Transaction #: 351 |Transaction Line #: 1 |PO #: 10301460 |PO Line #: 1 |Contract #: 1176166 |Project #: 01001136 |Task #: ACT 1.2.3. |Donor: GOVERNMENT OF NETH</t>
  </si>
  <si>
    <t>Payables A 45881263000002 45881723 2 N</t>
  </si>
  <si>
    <t>1001868</t>
  </si>
  <si>
    <t>Journal Import 45854321:</t>
  </si>
  <si>
    <t>Supplier: LLC IT-INTEGRATOR |Supplier #: 1001868 |Site: UKR |Transaction #: СФф-16845 |Transaction Line #: 4 |PO #: 10301459 |PO Line #: 4 |Contract #: 1176166 |Project #: 01001136 |Task #: ACT 1.2.3. |Donor: GOVERNMENT OF NETHERL</t>
  </si>
  <si>
    <t>Payables A 45853599000001 45854321 2 N</t>
  </si>
  <si>
    <t>Payables A 45853599000001 45854321 2 Y</t>
  </si>
  <si>
    <t>conducting the event - Report presentation</t>
  </si>
  <si>
    <t>Supplier: ARENA CS CONFERENCES AND SEMINARS, LLC |Supplier #: 1058630 |Site: UKR |Transaction #: 008 |Transaction Line #: 1 |PO #: 10320738 |PO Line #: 1 |Contract #: 1176166 |Project #: 01001136 |Task #: ACT 1.2.2. |Donor: GOVERN</t>
  </si>
  <si>
    <t>22-01-2025 Purchase Invoices</t>
  </si>
  <si>
    <t xml:space="preserve">11/26/2024 </t>
  </si>
  <si>
    <t>Supplier: BABANSKYI OLEKSANDR SEHIIOVYCH FOP |Supplier #: 1059137 |Site: UKR |Transaction #: 9,10,11 |Transaction Line #: 1 |PO #:  |PO Line #: 0 |Contract #: 1176166 |Project #: 01001136 |Task #: ACT 4 |Donor: GOVERNMENT OF NETHE</t>
  </si>
  <si>
    <t>Supplier: Mihol Maksym Volodymyrovych FOP |Supplier #: 2042008 |Transaction #: 5/25 |Payment # : 8107030881 |Payment Method : TRF |</t>
  </si>
  <si>
    <t>Payables A 45853599000001 45854321 N</t>
  </si>
  <si>
    <t>22-01-2025 Payments</t>
  </si>
  <si>
    <t>Journal Import 45881534:</t>
  </si>
  <si>
    <t>Supplier: Yurii Ivanovych PERFILIEV[[71315276]] |Supplier #: HCM-71315276 |Site: Primary |Transaction #: TC00375993s_0 |Transaction Line #: 1 |PO #:  |PO Line #: 0 |Contract #: 1176166 |Project #: 01001136 |Task #: ACT 4 |Donor: G</t>
  </si>
  <si>
    <t>Payables A 45881263000001 45881534 2 Y</t>
  </si>
  <si>
    <t>6906980710</t>
  </si>
  <si>
    <t>fuel account replenishment</t>
  </si>
  <si>
    <t>Journal Import 45990117:</t>
  </si>
  <si>
    <t>Supplier: Сompany OKKO-BUSINESS, LLC |Supplier #: 2026363 |Site: UKR2 |Transaction #: 6906980710 |Transaction Line #: 1 |PO #: 10341125 |PO Line #: 1 |Contract #: 1176166 |Project #: 01001136 |Task #: ACT 4 |Donor: GOVERNMENT OF N</t>
  </si>
  <si>
    <t>Payables A 45988001000001 45990117 N</t>
  </si>
  <si>
    <t xml:space="preserve">1/7/2025 </t>
  </si>
  <si>
    <t>10341125</t>
  </si>
  <si>
    <t>Payables A 45988001000001 45990117 Y</t>
  </si>
  <si>
    <t>TR00427389</t>
  </si>
  <si>
    <t>Participation in Veterans Working Group in Poltava and Sumy</t>
  </si>
  <si>
    <t>Journal Import 45965263:</t>
  </si>
  <si>
    <t>Supplier: Zhanna MYKOLAYIVNA CHMUT[[71307006]] |Supplier #: HCM-71307006 |Site: Primary |Transaction #: TR00427389 |Transaction Line #: 2 |PO #:  |PO Line #: 0 |Contract #: 1176166 |Project #: 01001136 |Task #: ACT 4 |Donor: GOVER</t>
  </si>
  <si>
    <t>Payables A 45964361000001 45965263 Y</t>
  </si>
  <si>
    <t>61560925</t>
  </si>
  <si>
    <t>Journal Import 46001199:</t>
  </si>
  <si>
    <t>Expenditure Business Unit : UNDP-UKR , Project Number : 01001136 , Task Number : ACT 4 , Transaction Number : 61560925 , Expenditure Category : 75100 - Facilities &amp; Administration , Expenditure Type : 75105 - Facilities and Administration -</t>
  </si>
  <si>
    <t>Projects A 46001111000002 46001199 4 Y</t>
  </si>
  <si>
    <t>61560928</t>
  </si>
  <si>
    <t>Expenditure Business Unit : UNDP-UKR , Project Number : 01001136 , Task Number : ACT 4 , Transaction Number : 61560928 , Expenditure Category : 75100 - Facilities &amp; Administration , Expenditure Type : 75105 - Facilities and Administration -</t>
  </si>
  <si>
    <t>61560930</t>
  </si>
  <si>
    <t>Expenditure Business Unit : UNDP-UKR , Project Number : 01001136 , Task Number : ACT 1.2.2. , Transaction Number : 61560930 , Expenditure Category : 75100 - Facilities &amp; Administration , Expenditure Type : 75105 - Facilities and Administrat</t>
  </si>
  <si>
    <t>22-01-2025 Burden Cost</t>
  </si>
  <si>
    <t>8107030943</t>
  </si>
  <si>
    <t>Journal Import 45922711:</t>
  </si>
  <si>
    <t>Supplier: LLC IT-INTEGRATOR |Supplier #: 1001868 |Transaction #: СФф-16845 |Payment # : 8107030943 |Payment Method : TRF |</t>
  </si>
  <si>
    <t>Payables A 45918507000001 45922711 N</t>
  </si>
  <si>
    <t>23-01-2025 Payments</t>
  </si>
  <si>
    <t>8107030918</t>
  </si>
  <si>
    <t>Supplier: ARENA CS CONFERENCES AND SEMINARS, LLC |Supplier #: 1058630 |Transaction #: 008 |Payment # : 8107030918 |Payment Method : TRF |</t>
  </si>
  <si>
    <t>Supplier: Zhanna MYKOLAYIVNA CHMUT[[71307006]] |Supplier #: HCM-71307006 |Site: Primary |Transaction #: TR00427389 |Transaction Line #: 1 |PO #:  |PO Line #: 0 |Contract #: 1176166 |Project #: 01001136 |Task #: ACT 4 |Donor: GOVER</t>
  </si>
  <si>
    <t>61594134</t>
  </si>
  <si>
    <t>Journal Import 46062625:</t>
  </si>
  <si>
    <t>Expenditure Business Unit : UNDP-UKR , Project Number : 01001136 , Task Number : ACT 4 , Transaction Number : 61594134 , Expenditure Category : 75100 - Facilities &amp; Administration , Expenditure Type : 75105 - Facilities and Administration -</t>
  </si>
  <si>
    <t>Projects A 46062257000001 46062625 4 Y</t>
  </si>
  <si>
    <t>61594135</t>
  </si>
  <si>
    <t>Expenditure Business Unit : UNDP-UKR , Project Number : 01001136 , Task Number : ACT 4 , Transaction Number : 61594135 , Expenditure Category : 75100 - Facilities &amp; Administration , Expenditure Type : 75105 - Facilities and Administration -</t>
  </si>
  <si>
    <t>Journal Import 46026168:</t>
  </si>
  <si>
    <t>Receipt Accounting A 46026060000015 46026168 N</t>
  </si>
  <si>
    <t>31-12-2024 Period End Accrual</t>
  </si>
  <si>
    <t>Journal Import 46026378:</t>
  </si>
  <si>
    <t>Receipt Accounting A 46026372000001 46026378 N</t>
  </si>
  <si>
    <t>01-01-2025 Period End Accrual</t>
  </si>
  <si>
    <t>TC00377738s_0</t>
  </si>
  <si>
    <t>Journal Import 46195015:</t>
  </si>
  <si>
    <t>Supplier: Zhanna MYKOLAYIVNA CHMUT[[71307006]] |Supplier #: HCM-71307006 |Site: Primary |Transaction #: TC00377738s_0 |Transaction Line #: 1 |PO #:  |PO Line #: 0 |Contract #: 1176166 |Project #: 01001136 |Task #: ACT 4 |Donor: GO</t>
  </si>
  <si>
    <t>Payables A 46194408000001 46195015 Y</t>
  </si>
  <si>
    <t>27-01-2025 Purchase Invoices</t>
  </si>
  <si>
    <t>TR00430425</t>
  </si>
  <si>
    <t>Participation, monitoring and cofacilitation of the program</t>
  </si>
  <si>
    <t>Journal Import 46256880:</t>
  </si>
  <si>
    <t>Supplier: Zhanna MYKOLAYIVNA CHMUT[[71307006]] |Supplier #: HCM-71307006 |Site: Primary |Transaction #: TR00430425 |Transaction Line #: 2 |PO #:  |PO Line #: 0 |Contract #: 1176166 |Project #: 01001136 |Task #: ACT 4 |Donor: GOVER</t>
  </si>
  <si>
    <t>Payables A 46256116000001 46256880 Y</t>
  </si>
  <si>
    <t>28-01-2025 Purchase Invoices</t>
  </si>
  <si>
    <t>TR00430539</t>
  </si>
  <si>
    <t>Meeting with the Deputy Minister of Justice of Ukraine</t>
  </si>
  <si>
    <t>Supplier: Ivan Hryhororvych HONCHARUK[[71319454]] |Supplier #: HCM-71319454 |Site: Primary |Transaction #: TR00430539 |Transaction Line #: 2 |PO #:  |PO Line #: 0 |Contract #: 1176166 |Project #: 01001136 |Task #: ACT 4 |Donor: GO</t>
  </si>
  <si>
    <t>61708744</t>
  </si>
  <si>
    <t>Journal Import 46256294:</t>
  </si>
  <si>
    <t>Expenditure Business Unit : UNDP-UKR , Project Number : 01001136 , Task Number : ACT 4 , Transaction Number : 61708744 , Expenditure Category : 75100 - Facilities &amp; Administration , Expenditure Type : 75105 - Facilities and Administration -</t>
  </si>
  <si>
    <t>Projects A 46256043000001 46256294 4 Y</t>
  </si>
  <si>
    <t>27-01-2025 Burden Cost</t>
  </si>
  <si>
    <t>#TCH-015</t>
  </si>
  <si>
    <t>Journal Import 46235815:</t>
  </si>
  <si>
    <t>Supplier: Telytsyna Svitlana Mykolaiivna, FOP |Supplier #: 2157501 |Site: UKR |Transaction #: #TCH-015 |Transaction Line #: 1 |PO #: 10309117 |PO Line #: 1 |Contract #: 1176166 |Project #: 01001136 |Task #: ACT 2.3.2. |Donor: GOVE</t>
  </si>
  <si>
    <t>Payables A 46235476000001 46235815 N</t>
  </si>
  <si>
    <t>Payables A 46235476000001 46235815 Y</t>
  </si>
  <si>
    <t>TC-00000138;166</t>
  </si>
  <si>
    <t>regular maintenance of the vehicles DP201052, DP201056 in the Poltava and Dnipro office</t>
  </si>
  <si>
    <t>Supplier: TALISMAN-SERVIS, LLC |Supplier #: 1058715 |Site: UKR |Transaction #: TC-00000138;166 |Transaction Line #: 1 |PO #: 10346468 |PO Line #: 1 |Contract #: 1176166 |Project #: 01001136 |Task #: ACT 4 |Donor: GOVERNMENT OF NET</t>
  </si>
  <si>
    <t xml:space="preserve">1/24/2025 </t>
  </si>
  <si>
    <t>10346468</t>
  </si>
  <si>
    <t>Supplier: Zhanna MYKOLAYIVNA CHMUT[[71307006]] |Supplier #: HCM-71307006 |Site: Primary |Transaction #: TR00430425 |Transaction Line #: 1 |PO #:  |PO Line #: 0 |Contract #: 1176166 |Project #: 01001136 |Task #: ACT 4 |Donor: GOVER</t>
  </si>
  <si>
    <t>Supplier: Ivan Hryhororvych HONCHARUK[[71319454]] |Supplier #: HCM-71319454 |Site: Primary |Transaction #: TR00430539 |Transaction Line #: 1 |PO #:  |PO Line #: 0 |Contract #: 1176166 |Project #: 01001136 |Task #: ACT 4 |Donor: GO</t>
  </si>
  <si>
    <t>61764651</t>
  </si>
  <si>
    <t>Journal Import 46282332:</t>
  </si>
  <si>
    <t>Expenditure Business Unit : UNDP-UKR , Project Number : 01001136 , Task Number : ACT 4 , Transaction Number : 61764651 , Expenditure Category : 75100 - Facilities &amp; Administration , Expenditure Type : 75105 - Facilities and Administration -</t>
  </si>
  <si>
    <t>Projects A 46282231000001 46282332 4 Y</t>
  </si>
  <si>
    <t>28-01-2025 Burden Cost</t>
  </si>
  <si>
    <t>61764650</t>
  </si>
  <si>
    <t>Expenditure Business Unit : UNDP-UKR , Project Number : 01001136 , Task Number : ACT 4 , Transaction Number : 61764650 , Expenditure Category : 75100 - Facilities &amp; Administration , Expenditure Type : 75105 - Facilities and Administration -</t>
  </si>
  <si>
    <t>8107031165</t>
  </si>
  <si>
    <t>Journal Import 46296201:</t>
  </si>
  <si>
    <t>Supplier: Telytsyna Svitlana Mykolaiivna, FOP |Supplier #: 2157501 |Transaction #: #TCH-015 |Payment # : 8107031165 |Payment Method : TRF |</t>
  </si>
  <si>
    <t>Payables A 46295675000002 46296201 N</t>
  </si>
  <si>
    <t>29-01-2025 Payments</t>
  </si>
  <si>
    <t>TC00378300s_0</t>
  </si>
  <si>
    <t>Journal Import 46365197:</t>
  </si>
  <si>
    <t>Supplier: Volodymyr Mykolaiovych SOKIL[[71328798]] |Supplier #: HCM-71328798 |Site: Primary |Transaction #: TC00378300s_0 |Transaction Line #: 1 |PO #:  |PO Line #: 0 |Contract #: 1176166 |Project #: 01001136 |Task #: ACT 4 |Donor</t>
  </si>
  <si>
    <t>Payables A 46364494000001 46365197 Y</t>
  </si>
  <si>
    <t>TСА-041</t>
  </si>
  <si>
    <t>delivery of technical equipment in Sumy Oblast</t>
  </si>
  <si>
    <t>1058881</t>
  </si>
  <si>
    <t>Journal Import 46374999:</t>
  </si>
  <si>
    <t>Supplier: TELYTSYN SERHII OLEKSANDROVYCH FOP |Supplier #: 1058881 |Site: UKR |Transaction #: TСА-041 |Transaction Line #: 1 |PO #: 10312039 |PO Line #: 1 |Contract #: 1176166 |Project #: 01001136 |Task #: ACT 2.3.2. |Donor: GOVERN</t>
  </si>
  <si>
    <t>Payables A 46374280000001 46374999 N</t>
  </si>
  <si>
    <t>30-01-2025 Purchase Invoices</t>
  </si>
  <si>
    <t xml:space="preserve">11/12/2024 </t>
  </si>
  <si>
    <t>Payables A 46374280000001 46374999 Y</t>
  </si>
  <si>
    <t>IC/10291795, del.#3</t>
  </si>
  <si>
    <t>IC/10291795, deliverable #3</t>
  </si>
  <si>
    <t>Supplier: Saienko Maryna Ivanivna, FOP |Supplier #: 2162001 |Site: UKR |Transaction #: IC/10291795, del.#3 |Transaction Line #: 1 |PO #: 10291795 |PO Line #: 3 |Contract #: 1176166 |Project #: 01001136 |Task #: ACT 2.3.1. |Donor:</t>
  </si>
  <si>
    <t>16/25</t>
  </si>
  <si>
    <t>motor oil for vehicle DP201030</t>
  </si>
  <si>
    <t>Supplier: Mihol Maksym Volodymyrovych FOP |Supplier #: 2042008 |Site: UKR |Transaction #: 16/25 |Transaction Line #: 1 |PO #:  |PO Line #: 0 |Contract #: 1176166 |Project #: 01001136 |Task #: ACT 4 |Donor: GOVERNMENT OF NETHERLAND</t>
  </si>
  <si>
    <t>ГЛ00000041</t>
  </si>
  <si>
    <t>maintenance of vehicle DP201082 in the Dnipro</t>
  </si>
  <si>
    <t>2125621</t>
  </si>
  <si>
    <t>Holotsvan Serhii Volodymyrovych, FOP</t>
  </si>
  <si>
    <t>Supplier: Holotsvan Serhii Volodymyrovych, FOP |Supplier #: 2125621 |Site: UKR |Transaction #: ГЛ00000041 |Transaction Line #: 1 |PO #:  |PO Line #: 0 |Contract #: 1176166 |Project #: 01001136 |Task #: ACT 4 |Donor: GOVERNMENT OF</t>
  </si>
  <si>
    <t>Office Equipment</t>
  </si>
  <si>
    <t>CФ-00003/2025</t>
  </si>
  <si>
    <t>Office supplies</t>
  </si>
  <si>
    <t>1058665</t>
  </si>
  <si>
    <t>Soloshenko Pavlo Viacheslavovych, FOP</t>
  </si>
  <si>
    <t>Supplier: Soloshenko Pavlo Viacheslavovych, FOP |Supplier #: 1058665 |Site: UKR |Transaction #: CФ-00003/2025 |Transaction Line #: 1 |PO #:  |PO Line #: 0 |Contract #: 1176166 |Project #: 01001136 |Task #: ACT 4 |Donor: GOVERNMENT</t>
  </si>
  <si>
    <t>n/a dd 22.01.2025</t>
  </si>
  <si>
    <t>reimbursement for the Nova Poshta service</t>
  </si>
  <si>
    <t>Supplier: Svitlana KOBZAR[[71408545]] |Supplier #: HCM-71408545 |Site: Primary |Transaction #: n/a dd 22.01.2025 |Transaction Line #: 1 |PO #:  |PO Line #: 0 |Contract #: 1176166 |Project #: 01001136 |Task #: ACT 4 |Donor: GOVERNM</t>
  </si>
  <si>
    <t>n/a dd 16.01.25</t>
  </si>
  <si>
    <t>reimbursement for the delivery service and office supplies</t>
  </si>
  <si>
    <t>Supplier: Olha MORHUN[[71437735]] |Supplier #: HCM-71437735 |Site: Primary |Transaction #: n/a dd 16.01.25 |Transaction Line #: 1 |PO #:  |PO Line #: 0 |Contract #: 1176166 |Project #: 01001136 |Task #: ACT 4 |Donor: GOVERNMENT OF</t>
  </si>
  <si>
    <t>R&amp;R payment/06-15.05.2023</t>
  </si>
  <si>
    <t>R&amp;R payment/06-15.05.23</t>
  </si>
  <si>
    <t>Supplier: Federica DISPENZA[[946107]] |Supplier #: HCM-946107 |Site: UKR |Transaction #: R&amp;R payment/06-15.05.2023 |Transaction Line #: 2 |PO #:  |PO Line #: 0 |Contract #: 1176166 |Project #: 01001136 |Task #: ACT 4 |Donor: GOVER</t>
  </si>
  <si>
    <t>29-01-2025 Purchase Invoices</t>
  </si>
  <si>
    <t>TC00378868s_0</t>
  </si>
  <si>
    <t>Journal Import 46437561:</t>
  </si>
  <si>
    <t>Supplier: Ivan Hryhororvych HONCHARUK[[71319454]] |Supplier #: HCM-71319454 |Site: Primary |Transaction #: TC00378868s_0 |Transaction Line #: 1 |PO #:  |PO Line #: 0 |Contract #: 1176166 |Project #: 01001136 |Task #: ACT 4 |Donor:</t>
  </si>
  <si>
    <t>Payables A 46436958000001 46437561 Y</t>
  </si>
  <si>
    <t>61869782</t>
  </si>
  <si>
    <t>Journal Import 46428670:</t>
  </si>
  <si>
    <t>Expenditure Business Unit : UNDP-UKR , Project Number : 01001136 , Task Number : ACT 4 , Transaction Number : 61869782 , Expenditure Category : 75100 - Facilities &amp; Administration , Expenditure Type : 75105 - Facilities and Administration -</t>
  </si>
  <si>
    <t>Projects A 46428669000001 46428670 4 Y</t>
  </si>
  <si>
    <t>Rajat Somani</t>
  </si>
  <si>
    <t>61869784</t>
  </si>
  <si>
    <t>Expenditure Business Unit : UNDP-UKR , Project Number : 01001136 , Task Number : ACT 2.3.1. , Transaction Number : 61869784 , Expenditure Category : 75100 - Facilities &amp; Administration , Expenditure Type : 75105 - Facilities and Administrat</t>
  </si>
  <si>
    <t>61869783</t>
  </si>
  <si>
    <t>Expenditure Business Unit : UNDP-UKR , Project Number : 01001136 , Task Number : ACT 4 , Transaction Number : 61869783 , Expenditure Category : 75100 - Facilities &amp; Administration , Expenditure Type : 75105 - Facilities and Administration -</t>
  </si>
  <si>
    <t>29-01-2025 Burden Cost</t>
  </si>
  <si>
    <t>61864787</t>
  </si>
  <si>
    <t>Journal Import 46401869:</t>
  </si>
  <si>
    <t>Expenditure Business Unit : UNDP-UKR , Project Number : 01001136 , Task Number : ACT 2.3.2. , Transaction Number : 61864787 , Expenditure Category : 75100 - Facilities &amp; Administration , Expenditure Type : 75105 - Facilities and Administrat</t>
  </si>
  <si>
    <t>Projects A 46401790000001 46401869 4 Y</t>
  </si>
  <si>
    <t>31-01-2025 Burden Cost</t>
  </si>
  <si>
    <t>61760397</t>
  </si>
  <si>
    <t>Expenditure Business Unit : UNDP-UKR , Project Number : 01001136 , Task Number : ACT 2.3.2. , Transaction Number : 61760397 , Expenditure Category : 75100 - Facilities &amp; Administration , Expenditure Type : 75105 - Facilities and Administrat</t>
  </si>
  <si>
    <t>61413492</t>
  </si>
  <si>
    <t>Expenditure Business Unit : UNDP-UKR , Project Number : 01001136 , Task Number : ACT 2.3.2. , Transaction Number : 61413492 , Expenditure Category : 75100 - Facilities &amp; Administration , Expenditure Type : 75105 - Facilities and Administrat</t>
  </si>
  <si>
    <t>61907831</t>
  </si>
  <si>
    <t>Expenditure Business Unit : UNDP-UKR , Project Number : 01001136 , Task Number : ACT 4 , Transaction Number : 61907831 , Expenditure Category : 67400 - Labour Cost – IP Staff , Expenditure Type : 67405 - Labour Cost - IP Staff</t>
  </si>
  <si>
    <t>Projects A 46428669000001 46428670 2 Y</t>
  </si>
  <si>
    <t>61908493</t>
  </si>
  <si>
    <t>Expenditure Business Unit : UNDP-UKR , Project Number : 01001136 , Task Number : ACT 4 , Transaction Number : 61908493 , Expenditure Category : 67400 - Labour Cost – IP Staff , Expenditure Type : 67405 - Labour Cost - IP Staff</t>
  </si>
  <si>
    <t>61907913</t>
  </si>
  <si>
    <t>Journal Import 46428671:</t>
  </si>
  <si>
    <t>Expenditure Business Unit : UNDP-UKR , Project Number : 01001136 , Task Number : ACT 4 , Transaction Number : 61907913 , Expenditure Category : 67400 - Labour Cost – IP Staff , Expenditure Type : 67405 - Labour Cost - IP Staff</t>
  </si>
  <si>
    <t>Projects A 46428669000002 46428671 Y</t>
  </si>
  <si>
    <t>61907914</t>
  </si>
  <si>
    <t>61907832</t>
  </si>
  <si>
    <t>61908494</t>
  </si>
  <si>
    <t>2024/07/032/VET, tr. #3</t>
  </si>
  <si>
    <t>2024/07/032/VET, tranche  #3</t>
  </si>
  <si>
    <t>Journal Import 46482068:</t>
  </si>
  <si>
    <t>Supplier: SCHOOL FOR POLITICAL ANALYSIS POLIS NGO |Supplier #: 2155048 |Site: UKR |Transaction #: 2024/07/032/VET, tr. #3 |Transaction Line #: 1 |PO #:  |PO Line #: 0 |Contract #: 1176166 |Project #: 01001136 |Task #: ACT 2.1.1. |</t>
  </si>
  <si>
    <t>Payables A 46482007000001 46482068 Y</t>
  </si>
  <si>
    <t>61914125</t>
  </si>
  <si>
    <t>Journal Import 46512803:</t>
  </si>
  <si>
    <t>Expenditure Business Unit : UNDP-UKR , Project Number : 01001136 , Task Number : ACT 4 , Transaction Number : 61914125 , Expenditure Category : 75100 - Facilities &amp; Administration , Expenditure Type : 75105 - Facilities and Administration -</t>
  </si>
  <si>
    <t>Projects A 46512789000001 46512803 Y</t>
  </si>
  <si>
    <t>30-01-2025 Burden Cost</t>
  </si>
  <si>
    <t>61914127</t>
  </si>
  <si>
    <t>Expenditure Business Unit : UNDP-UKR , Project Number : 01001136 , Task Number : ACT 2.1.1. , Transaction Number : 61914127 , Expenditure Category : 75100 - Facilities &amp; Administration , Expenditure Type : 75105 - Facilities and Administrat</t>
  </si>
  <si>
    <t>Danger pay/September 2023</t>
  </si>
  <si>
    <t>Danger pay/September 23</t>
  </si>
  <si>
    <t>Journal Import 46570228:</t>
  </si>
  <si>
    <t>Supplier: Federica DISPENZA[[946107]] |Supplier #: HCM-946107 |Site: UKR |Transaction #: Danger pay/September 2023 |Transaction Line #: 2 |PO #:  |PO Line #: 0 |Contract #: 1176166 |Project #: 01001136 |Task #: ACT 4 |Donor: GOVER</t>
  </si>
  <si>
    <t>Payables A 46570022000001 46570228 Y</t>
  </si>
  <si>
    <t>31-01-2025 Purchase Invoices</t>
  </si>
  <si>
    <t>regular maintenance of the vehicle DP201030 in the Dnipro office</t>
  </si>
  <si>
    <t>2203028</t>
  </si>
  <si>
    <t>Kovalenko Vitalii Mykolaiiovych, FOP</t>
  </si>
  <si>
    <t>Supplier: Kovalenko Vitalii Mykolaiiovych, FOP |Supplier #: 2203028 |Site: UKR |Transaction #: 002 |Transaction Line #: 1 |PO #:  |PO Line #: 0 |Contract #: 1176166 |Project #: 01001136 |Task #: ACT 4 |Donor: GOVERNMENT OF NETHERL</t>
  </si>
  <si>
    <t>31-01/2025</t>
  </si>
  <si>
    <t>car insurance certificate for the UNDP vehicles Toyota Land Cruiser 200 DP201052AV, DP201056AV;</t>
  </si>
  <si>
    <t>Supplier: USK KNIAZHA VIENNA INSURANCE GROUP, PJSC |Supplier #: 1058644 |Site: UKR |Transaction #: 31-01/2025 |Transaction Line #: 1 |PO #:  |PO Line #: 0 |Contract #: 1176166 |Project #: 01001136 |Task #: ACT 4 |Donor: GOVERNMENT</t>
  </si>
  <si>
    <t>spare parts for vehicle DP 201052</t>
  </si>
  <si>
    <t>2207193</t>
  </si>
  <si>
    <t>Shkarupa Vitalii Volodymyrovych, FOP</t>
  </si>
  <si>
    <t>Supplier: Shkarupa Vitalii Volodymyrovych, FOP |Supplier #: 2207193 |Site: UKR |Transaction #: 002 |Transaction Line #: 1 |PO #:  |PO Line #: 0 |Contract #: 1176166 |Project #: 01001136 |Task #: ACT 4 |Donor: GOVERNMENT OF NETHERL</t>
  </si>
  <si>
    <t>FEB-2025</t>
  </si>
  <si>
    <t>8107031271</t>
  </si>
  <si>
    <t>Journal Import 46535267:</t>
  </si>
  <si>
    <t>Supplier: Ivan Hryhororvych HONCHARUK[[71319454]] |Supplier #: HCM-71319454 |Transaction #: TC00378868s_0 |Payment # : 8107031271 |Payment Method : TRF |</t>
  </si>
  <si>
    <t>Payables A 46535097000001 46535267 2 N</t>
  </si>
  <si>
    <t>03-02-2025 Payments</t>
  </si>
  <si>
    <t>8107031323</t>
  </si>
  <si>
    <t>Supplier: Saienko Maryna Ivanivna, FOP |Supplier #: 2162001 |Transaction #: IC/10291795, del.#3 |Payment # : 8107031323 |Payment Method : TRF |</t>
  </si>
  <si>
    <t>8107031309</t>
  </si>
  <si>
    <t>Supplier: TELYTSYN SERHII OLEKSANDROVYCH FOP |Supplier #: 1058881 |Transaction #: TСА-041 |Payment # : 8107031309 |Payment Method : TRF |</t>
  </si>
  <si>
    <t>61949903</t>
  </si>
  <si>
    <t>Journal Import 46631305:</t>
  </si>
  <si>
    <t>Expenditure Business Unit : UNDP-UKR , Project Number : 01001136 , Task Number : ACT 4 , Transaction Number : 61949903 , Expenditure Category : 75100 - Facilities &amp; Administration , Expenditure Type : 75105 - Facilities and Administration -</t>
  </si>
  <si>
    <t>Projects A 46630901000001 46631305 4 Y</t>
  </si>
  <si>
    <t>61949910</t>
  </si>
  <si>
    <t>Expenditure Business Unit : UNDP-UKR , Project Number : 01001136 , Task Number : ACT 4 , Transaction Number : 61949910 , Expenditure Category : 75100 - Facilities &amp; Administration , Expenditure Type : 75105 - Facilities and Administration -</t>
  </si>
  <si>
    <t>000189394</t>
  </si>
  <si>
    <t>Journal Import 46622023:</t>
  </si>
  <si>
    <t>Supplier: KYI AVIA, PJSC |Supplier #: 1058619 |Site: UKR |Transaction #: 000189394 |Transaction Line #: 1 |PO #: 10345423 |PO Line #: 1 |Contract #: 1176166 |Project #: 01001136 |Task #: ACT 2.1.1. |Donor: GOVERNMENT OF NETHERLAND</t>
  </si>
  <si>
    <t>Payables A 46620391000002 46622023 Y</t>
  </si>
  <si>
    <t xml:space="preserve">1/22/2025 </t>
  </si>
  <si>
    <t>Supplier: KYI AVIA, PJSC |Supplier #: 1058619 |Site: UKR |Transaction #: 000189394 |Transaction Line #: 1 |PO #: 10345423 |PO Line #: 1 |Contract #: 1176166 |Project #: 01001136 |Task #: ACT 2.1.2. |Donor: GOVERNMENT OF NETHERLAND</t>
  </si>
  <si>
    <t>Supplier: KYI AVIA, PJSC |Supplier #: 1058619 |Site: UKR |Transaction #: 000189394 |Transaction Line #: 2 |PO #: 10345423 |PO Line #: 1 |Contract #: 1176166 |Project #: 01001136 |Task #: ACT 2.1.1. |Donor: GOVERNMENT OF NETHERLAND</t>
  </si>
  <si>
    <t>Supplier: KYI AVIA, PJSC |Supplier #: 1058619 |Site: UKR |Transaction #: 000189394 |Transaction Line #: 2 |PO #: 10345423 |PO Line #: 1 |Contract #: 1176166 |Project #: 01001136 |Task #: ACT 2.1.2. |Donor: GOVERNMENT OF NETHERLAND</t>
  </si>
  <si>
    <t>8107031351</t>
  </si>
  <si>
    <t>Journal Import 46610522:</t>
  </si>
  <si>
    <t>Supplier: SCHOOL FOR POLITICAL ANALYSIS POLIS NGO |Supplier #: 2155048 |Transaction #: 2024/07/032/VET, tr. #3 |Payment # : 8107031351 |Payment Method : TRF |</t>
  </si>
  <si>
    <t>Payables A 46610151000001 46610522 2 N</t>
  </si>
  <si>
    <t>04-02-2025 Payments</t>
  </si>
  <si>
    <t>61964055</t>
  </si>
  <si>
    <t>Journal Import 46658937:</t>
  </si>
  <si>
    <t>Expenditure Business Unit : UNDP-UKR , Project Number : 01001136 , Task Number : ACT 2.1.1. , Transaction Number : 61964055 , Expenditure Category : 75100 - Facilities &amp; Administration , Expenditure Type : 75105 - Facilities and Administrat</t>
  </si>
  <si>
    <t>Projects A 46658876000001 46658937 5 Y</t>
  </si>
  <si>
    <t>61964056</t>
  </si>
  <si>
    <t>Expenditure Business Unit : UNDP-UKR , Project Number : 01001136 , Task Number : ACT 2.1.2. , Transaction Number : 61964056 , Expenditure Category : 75100 - Facilities &amp; Administration , Expenditure Type : 75105 - Facilities and Administrat</t>
  </si>
  <si>
    <t>61964761</t>
  </si>
  <si>
    <t>Journal Import 46690655:</t>
  </si>
  <si>
    <t>Expenditure Business Unit : UNDP-UKR , Project Number : 01001136 , Task Number : ACT 1.2.2. , Transaction Number : 61964761 , Expenditure Category : 75100 - Facilities &amp; Administration , Expenditure Type : 75105 - Facilities and Administrat</t>
  </si>
  <si>
    <t>Projects A 46690609000001 46690655 4 Y</t>
  </si>
  <si>
    <t>61964763</t>
  </si>
  <si>
    <t>Expenditure Business Unit : UNDP-UKR , Project Number : 01001136 , Task Number : ACT 1.2.3. , Transaction Number : 61964763 , Expenditure Category : 75100 - Facilities &amp; Administration , Expenditure Type : 75105 - Facilities and Administrat</t>
  </si>
  <si>
    <t>023</t>
  </si>
  <si>
    <t>Journal Import 46659196:</t>
  </si>
  <si>
    <t>Supplier: Integrations Systems, LLC |Supplier #: 1003167 |Site: Main |Transaction #: 023 |Transaction Line #: 1 |PO #: 10301460 |PO Line #: 1 |Contract #: 1176166 |Project #: 01001136 |Task #: ACT 1.2.2. |Donor: GOVERNMENT OF NETH</t>
  </si>
  <si>
    <t>Payables A 46657987000001 46659196 2 N</t>
  </si>
  <si>
    <t>06-01-2025 Purchase Invoices</t>
  </si>
  <si>
    <t>Supplier: Integrations Systems, LLC |Supplier #: 1003167 |Site: Main |Transaction #: 023 |Transaction Line #: 1 |PO #: 10301460 |PO Line #: 1 |Contract #: 1176166 |Project #: 01001136 |Task #: ACT 1.2.3. |Donor: GOVERNMENT OF NETH</t>
  </si>
  <si>
    <t>Payables A 46657987000001 46659196 Y</t>
  </si>
  <si>
    <t>ТСH-016</t>
  </si>
  <si>
    <t>procurement of equipment for the Juvenile Prevention and Patrol Police units in Dnipropetrovsk Oblast</t>
  </si>
  <si>
    <t>Journal Import 46690620:</t>
  </si>
  <si>
    <t>Supplier: Telytsyna Svitlana Mykolaiivna, FOP |Supplier #: 2157501 |Site: UKR |Transaction #: ТСH-016 |Transaction Line #: 1 |PO #: 10331457 |PO Line #: 1 |Contract #: 1176166 |Project #: 01001136 |Task #: ACT 2.2.1. |Donor: GOVER</t>
  </si>
  <si>
    <t>Payables A 46682060000002 46690620 Y</t>
  </si>
  <si>
    <t xml:space="preserve">12/12/2024 </t>
  </si>
  <si>
    <t>Payables A 46682060000002 46690620 2 N</t>
  </si>
  <si>
    <t>000189471</t>
  </si>
  <si>
    <t>Journal Import 46690622:</t>
  </si>
  <si>
    <t>Supplier: KYI AVIA, PJSC |Supplier #: 1058619 |Site: UKR |Transaction #: 000189471 |Transaction Line #: 1 |PO #: 10337857 |PO Line #: 1 |Contract #: 1176166 |Project #: 01001136 |Task #: ACT 2.2.1. |Donor: GOVERNMENT OF NETHERLAND</t>
  </si>
  <si>
    <t>Payables A 46682060000003 46690622 Y</t>
  </si>
  <si>
    <t xml:space="preserve">12/26/2024 </t>
  </si>
  <si>
    <t>Payables A 46682060000003 46690622 N</t>
  </si>
  <si>
    <t>000189478</t>
  </si>
  <si>
    <t>Journal Import 46691702:</t>
  </si>
  <si>
    <t>Supplier: KYI AVIA, PJSC |Supplier #: 1058619 |Site: UKR |Transaction #: 000189478 |Transaction Line #: 1 |PO #: 10336790 |PO Line #: 1 |Contract #: 1176166 |Project #: 01001136 |Task #: ACT 1.1.2. |Donor: GOVERNMENT OF NETHERLAND</t>
  </si>
  <si>
    <t>Payables A 46690908000001 46691702 N</t>
  </si>
  <si>
    <t xml:space="preserve">12/23/2024 </t>
  </si>
  <si>
    <t>Supplier: KYI AVIA, PJSC |Supplier #: 1058619 |Site: UKR |Transaction #: 000189478 |Transaction Line #: 1 |PO #: 10336790 |PO Line #: 1 |Contract #: 1176166 |Project #: 01001136 |Task #: ACT 1.1.1. |Donor: GOVERNMENT OF NETHERLAND</t>
  </si>
  <si>
    <t>Payables A 46690908000001 46691702 2 Y</t>
  </si>
  <si>
    <t>W410840</t>
  </si>
  <si>
    <t>Sports equipment</t>
  </si>
  <si>
    <t>Supplier: Sportmarket Postachannia, LLC |Supplier #: 2164803 |Site: UKR |Transaction #: W410840 |Transaction Line #: 1 |PO #: 10347728 |PO Line #: 1 |Contract #: 1176166 |Project #: 01001136 |Task #: ACT 2.1.2. |Donor: GOVERNMENT</t>
  </si>
  <si>
    <t xml:space="preserve">1/28/2025 </t>
  </si>
  <si>
    <t>10347728</t>
  </si>
  <si>
    <t>Supplier: Sportmarket Postachannia, LLC |Supplier #: 2164803 |Site: UKR |Transaction #: W410840 |Transaction Line #: 1 |PO #: 10347728 |PO Line #: 1 |Contract #: 1176166 |Project #: 01001136 |Task #: ACT 2.1.1. |Donor: GOVERNMENT</t>
  </si>
  <si>
    <t>8107031418</t>
  </si>
  <si>
    <t>Supplier: Kovalenko Vitalii Mykolaiiovych, FOP |Supplier #: 2203028 |Transaction #: 002 |Payment # : 8107031418 |Payment Method : TRF |</t>
  </si>
  <si>
    <t>Payables A 46657987000001 46659196 N</t>
  </si>
  <si>
    <t>05-02-2025 Payments</t>
  </si>
  <si>
    <t>8107031387</t>
  </si>
  <si>
    <t>Supplier: USK KNIAZHA VIENNA INSURANCE GROUP, PJSC |Supplier #: 1058644 |Transaction #: 31-01/2025 |Payment # : 8107031387 |Payment Method : TRF |</t>
  </si>
  <si>
    <t>8107031420</t>
  </si>
  <si>
    <t>Supplier: Shkarupa Vitalii Volodymyrovych, FOP |Supplier #: 2207193 |Transaction #: 002 |Payment # : 8107031420 |Payment Method : TRF |</t>
  </si>
  <si>
    <t>8107031386</t>
  </si>
  <si>
    <t>Supplier: KYI AVIA, PJSC |Supplier #: 1058619 |Transaction #: 000189394 |Payment # : 8107031386 |Payment Method : TRF |</t>
  </si>
  <si>
    <t>61976161</t>
  </si>
  <si>
    <t>Journal Import 46761240:</t>
  </si>
  <si>
    <t>Expenditure Business Unit : UNDP-UKR , Project Number : 01001136 , Task Number : ACT 2.1.2. , Transaction Number : 61976161 , Expenditure Category : 75100 - Facilities &amp; Administration , Expenditure Type : 75105 - Facilities and Administrat</t>
  </si>
  <si>
    <t>Projects A 46761016000001 46761240 Y</t>
  </si>
  <si>
    <t>61976160</t>
  </si>
  <si>
    <t>Expenditure Business Unit : UNDP-UKR , Project Number : 01001136 , Task Number : ACT 2.1.1. , Transaction Number : 61976160 , Expenditure Category : 75100 - Facilities &amp; Administration , Expenditure Type : 75105 - Facilities and Administrat</t>
  </si>
  <si>
    <t>61976154</t>
  </si>
  <si>
    <t>Expenditure Business Unit : UNDP-UKR , Project Number : 01001136 , Task Number : ACT 2.2.1. , Transaction Number : 61976154 , Expenditure Category : 75100 - Facilities &amp; Administration , Expenditure Type : 75105 - Facilities and Administrat</t>
  </si>
  <si>
    <t>61976158</t>
  </si>
  <si>
    <t>Expenditure Business Unit : UNDP-UKR , Project Number : 01001136 , Task Number : ACT 1.1.2. , Transaction Number : 61976158 , Expenditure Category : 75100 - Facilities &amp; Administration , Expenditure Type : 75105 - Facilities and Administrat</t>
  </si>
  <si>
    <t>61976155</t>
  </si>
  <si>
    <t>Expenditure Business Unit : UNDP-UKR , Project Number : 01001136 , Task Number : ACT 1.1.1. , Transaction Number : 61976155 , Expenditure Category : 75100 - Facilities &amp; Administration , Expenditure Type : 75105 - Facilities and Administrat</t>
  </si>
  <si>
    <t>61973090</t>
  </si>
  <si>
    <t>Journal Import 46721103:</t>
  </si>
  <si>
    <t>Expenditure Business Unit : UNDP-UKR , Project Number : 01001136 , Task Number : ACT 2.2.1. , Transaction Number : 61973090 , Expenditure Category : 75100 - Facilities &amp; Administration , Expenditure Type : 75105 - Facilities and Administrat</t>
  </si>
  <si>
    <t>Projects A 46720357000001 46721103 2 Y</t>
  </si>
  <si>
    <t>000189525</t>
  </si>
  <si>
    <t>conference services - 3-day psychological course "Сhildren and war"</t>
  </si>
  <si>
    <t>Journal Import 46749327:</t>
  </si>
  <si>
    <t>Supplier: KYI AVIA, PJSC |Supplier #: 1058619 |Site: UKR |Transaction #: 000189525 |Transaction Line #: 1 |PO #: 10346026 |PO Line #: 1 |Contract #: 1176166 |Project #: 01001136 |Task #: ACT 1.1.2. |Donor: GOVERNMENT OF NETHERLAND</t>
  </si>
  <si>
    <t>Payables A 46748428000001 46749327 2 Y</t>
  </si>
  <si>
    <t xml:space="preserve">1/23/2025 </t>
  </si>
  <si>
    <t>kits for modernization of the headlights on the UNDP armored and soft vehicles DP201052, DP201097, DP201098, DP201002, DP201101, DP201103, DP201108, DP201082 in the Poltava and Dnipro office;</t>
  </si>
  <si>
    <t>2214973</t>
  </si>
  <si>
    <t>Berduta Yevheniy Ivanovych, FOP</t>
  </si>
  <si>
    <t>Journal Import 46736962:</t>
  </si>
  <si>
    <t>Supplier: Berduta Yevheniy Ivanovych, FOP |Supplier #: 2214973 |Site: UKR |Transaction #: 002 |Transaction Line #: 1 |PO #: 10346574 |PO Line #: 1 |Contract #: 1176166 |Project #: 01001136 |Task #: ACT 4 |Donor: GOVERNMENT OF NETH</t>
  </si>
  <si>
    <t>Payables A 46736505000001 46736962 Y</t>
  </si>
  <si>
    <t>10346574</t>
  </si>
  <si>
    <t>8107031451</t>
  </si>
  <si>
    <t>Journal Import 46721545:</t>
  </si>
  <si>
    <t>Supplier: Sportmarket Postachannia, LLC |Supplier #: 2164803 |Transaction #: W410840 |Payment # : 8107031451 |Payment Method : TRF |</t>
  </si>
  <si>
    <t>Payables A 46721020000001 46721545 2 N</t>
  </si>
  <si>
    <t>06-02-2025 Payments</t>
  </si>
  <si>
    <t>8107031450</t>
  </si>
  <si>
    <t>Supplier: Telytsyna Svitlana Mykolaiivna, FOP |Supplier #: 2157501 |Transaction #: ТСH-016 |Payment # : 8107031450 |Payment Method : TRF |</t>
  </si>
  <si>
    <t>#005</t>
  </si>
  <si>
    <t>report layout development (English version)</t>
  </si>
  <si>
    <t>Supplier: Madinov Mykola Leonidovych |Supplier #: 1262007 |Site: UKR |Transaction #: #005 |Transaction Line #: 1 |PO #:  |PO Line #: 0 |Contract #: 1176166 |Project #: 01001136 |Task #: ACT 2.1.2. |Donor: GOVERNMENT OF NETHERLANDS</t>
  </si>
  <si>
    <t>1453</t>
  </si>
  <si>
    <t>Supplier: Alesco Translations, LLC |Supplier #: 1161084 |Site: UKR |Transaction #: 1453 |Transaction Line #: 1 |PO #:  |PO Line #: 0 |Contract #: 1176166 |Project #: 01001136 |Task #: ACT 2.1.2. |Donor: GOVERNMENT OF NETHERLANDS |</t>
  </si>
  <si>
    <t>61996642</t>
  </si>
  <si>
    <t>Journal Import 46830838:</t>
  </si>
  <si>
    <t>Expenditure Business Unit : UNDP-UKR , Project Number : 01001136 , Task Number : ACT 4 , Transaction Number : 61996642 , Expenditure Category : 75100 - Facilities &amp; Administration , Expenditure Type : 75105 - Facilities and Administration -</t>
  </si>
  <si>
    <t>Projects A 46830785000001 46830838 2 Y</t>
  </si>
  <si>
    <t>61996625</t>
  </si>
  <si>
    <t>Expenditure Business Unit : UNDP-UKR , Project Number : 01001136 , Task Number : ACT 2.1.2. , Transaction Number : 61996625 , Expenditure Category : 75100 - Facilities &amp; Administration , Expenditure Type : 75105 - Facilities and Administrat</t>
  </si>
  <si>
    <t>61996643</t>
  </si>
  <si>
    <t>Expenditure Business Unit : UNDP-UKR , Project Number : 01001136 , Task Number : ACT 1.1.2. , Transaction Number : 61996643 , Expenditure Category : 75100 - Facilities &amp; Administration , Expenditure Type : 75105 - Facilities and Administrat</t>
  </si>
  <si>
    <t>019</t>
  </si>
  <si>
    <t>Brake pads for DP201052AV, winter cleaner for the Poltava vehicles; brake pads for DP201052AV</t>
  </si>
  <si>
    <t>Journal Import 46831205:</t>
  </si>
  <si>
    <t>Supplier: BABANSKYI OLEKSANDR SEHIIOVYCH FOP |Supplier #: 1059137 |Site: UKR |Transaction #: 019 |Transaction Line #: 1 |PO #:  |PO Line #: 0 |Contract #: 1176166 |Project #: 01001136 |Task #: ACT 4 |Donor: GOVERNMENT OF NETHERLAN</t>
  </si>
  <si>
    <t>Payables A 46830741000001 46831205 2 Y</t>
  </si>
  <si>
    <t>8107031521</t>
  </si>
  <si>
    <t>Journal Import 46793618:</t>
  </si>
  <si>
    <t>Supplier: KYI AVIA, PJSC |Supplier #: 1058619 |Transaction #: 000189471 |Payment # : 8107031521 |Payment Method : TRF |</t>
  </si>
  <si>
    <t>Payables A 46792404000002 46793618 N</t>
  </si>
  <si>
    <t>07-02-2025 Payments</t>
  </si>
  <si>
    <t>8107031537</t>
  </si>
  <si>
    <t>Supplier: Madinov Mykola Leonidovych |Supplier #: 1262007 |Transaction #: #005 |Payment # : 8107031537 |Payment Method : TRF |</t>
  </si>
  <si>
    <t>8107031520</t>
  </si>
  <si>
    <t>Supplier: KYI AVIA, PJSC |Supplier #: 1058619 |Transaction #: 000189478 |Payment # : 8107031520 |Payment Method : TRF |</t>
  </si>
  <si>
    <t>8107031548</t>
  </si>
  <si>
    <t>Supplier: Berduta Yevheniy Ivanovych, FOP |Supplier #: 2214973 |Transaction #: 002 |Payment # : 8107031548 |Payment Method : TRF |</t>
  </si>
  <si>
    <t>8107031518</t>
  </si>
  <si>
    <t>Supplier: KYI AVIA, PJSC |Supplier #: 1058619 |Transaction #: 000189525 |Payment # : 8107031518 |Payment Method : TRF |</t>
  </si>
  <si>
    <t>8107031535</t>
  </si>
  <si>
    <t>Supplier: Alesco Translations, LLC |Supplier #: 1161084 |Transaction #: 1453 |Payment # : 8107031535 |Payment Method : TRF |</t>
  </si>
  <si>
    <t>62009327</t>
  </si>
  <si>
    <t>Journal Import 46918169:</t>
  </si>
  <si>
    <t>Expenditure Business Unit : UNDP-UKR , Project Number : 01001136 , Task Number : ACT 4 , Transaction Number : 62009327 , Expenditure Category : 75100 - Facilities &amp; Administration , Expenditure Type : 75105 - Facilities and Administration -</t>
  </si>
  <si>
    <t>Projects A 46918119000001 46918169 Y</t>
  </si>
  <si>
    <t>net to zero</t>
  </si>
  <si>
    <t>AAA</t>
  </si>
  <si>
    <t>calculated</t>
  </si>
  <si>
    <t>diff</t>
  </si>
  <si>
    <t>Net of GMS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</si>
</sst>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0.00_ ;[Red]\-#,##0.00\ "/>
    <numFmt numFmtId="165" formatCode="_(* #,##0_);_(* \(#,##0\);_(* &quot;-&quot;??_);_(@_)"/>
    <numFmt numFmtId="166" formatCode="_-* #,##0.00\ _₽_-;\-* #,##0.00\ _₽_-;_-* &quot;-&quot;??\ _₽_-;_-@_-"/>
    <numFmt numFmtId="167" formatCode="&quot;€&quot;#,##0.00"/>
    <numFmt numFmtId="168" formatCode="_-* #,##0.00_-;\-* #,##0.00_-;_-* &quot;-&quot;??_-;_-@_-"/>
    <numFmt numFmtId="169" formatCode="_-* #,##0_-;\-* #,##0_-;_-* &quot;-&quot;??_-;_-@_-"/>
    <numFmt numFmtId="170" formatCode="0.00;[Red]0.00"/>
    <numFmt numFmtId="171" formatCode="mm/dd/yyyy"/>
    <numFmt numFmtId="172" formatCode="\$#,##0.00;\(\$#,##0.00\);\$#,##0.00"/>
    <numFmt numFmtId="173" formatCode="dd/mm/yyyy"/>
  </numFmts>
  <fonts count="59">
    <font>
      <sz val="12"/>
      <color theme="1"/>
      <name val="Calibri"/>
      <family val="2"/>
      <scheme val="minor"/>
    </font>
    <font>
      <sz val="11"/>
      <color theme="1"/>
      <name val="Calibri"/>
      <family val="2"/>
      <scheme val="minor"/>
    </font>
    <font>
      <sz val="12"/>
      <color theme="1"/>
      <name val="Calibri"/>
      <family val="2"/>
      <scheme val="minor"/>
    </font>
    <font>
      <sz val="11"/>
      <color theme="1"/>
      <name val="Times New Roman"/>
      <family val="1"/>
    </font>
    <font>
      <b/>
      <sz val="14"/>
      <color theme="1"/>
      <name val="Times New Roman"/>
      <family val="1"/>
    </font>
    <font>
      <sz val="8"/>
      <color theme="1"/>
      <name val="Times New Roman"/>
      <family val="1"/>
    </font>
    <font>
      <sz val="14"/>
      <color theme="1"/>
      <name val="Times New Roman"/>
      <family val="1"/>
    </font>
    <font>
      <b/>
      <sz val="11"/>
      <color rgb="FF2F75B5"/>
      <name val="Times New Roman"/>
      <family val="1"/>
    </font>
    <font>
      <b/>
      <sz val="11"/>
      <name val="Calibri"/>
      <family val="2"/>
      <scheme val="minor"/>
    </font>
    <font>
      <b/>
      <sz val="11"/>
      <color theme="0"/>
      <name val="Times New Roman"/>
      <family val="1"/>
    </font>
    <font>
      <b/>
      <sz val="12"/>
      <color theme="0"/>
      <name val="Times New Roman"/>
      <family val="1"/>
    </font>
    <font>
      <b/>
      <sz val="12"/>
      <color rgb="FFFF0000"/>
      <name val="Times New Roman"/>
      <family val="1"/>
    </font>
    <font>
      <b/>
      <sz val="8"/>
      <color rgb="FFFF0000"/>
      <name val="Times New Roman"/>
      <family val="1"/>
    </font>
    <font>
      <b/>
      <sz val="12"/>
      <color theme="1"/>
      <name val="Times New Roman"/>
      <family val="1"/>
    </font>
    <font>
      <b/>
      <sz val="11"/>
      <color theme="1"/>
      <name val="Times New Roman"/>
      <family val="1"/>
    </font>
    <font>
      <b/>
      <sz val="11"/>
      <color rgb="FF000000"/>
      <name val="Times New Roman"/>
      <family val="1"/>
    </font>
    <font>
      <sz val="11"/>
      <color rgb="FF000000"/>
      <name val="Times New Roman"/>
      <family val="1"/>
    </font>
    <font>
      <b/>
      <sz val="8"/>
      <color theme="1"/>
      <name val="Times New Roman"/>
      <family val="1"/>
    </font>
    <font>
      <b/>
      <sz val="11"/>
      <name val="Times New Roman"/>
      <family val="1"/>
    </font>
    <font>
      <b/>
      <sz val="11"/>
      <color theme="1"/>
      <name val="Times New Roman"/>
      <family val="1"/>
      <charset val="204"/>
    </font>
    <font>
      <b/>
      <sz val="8"/>
      <name val="Times New Roman"/>
      <family val="1"/>
    </font>
    <font>
      <sz val="11"/>
      <name val="Times New Roman"/>
      <family val="1"/>
    </font>
    <font>
      <b/>
      <sz val="8"/>
      <color theme="0"/>
      <name val="Times New Roman"/>
      <family val="1"/>
    </font>
    <font>
      <b/>
      <sz val="12"/>
      <color rgb="FFFFFFFF"/>
      <name val="Times New Roman"/>
      <family val="1"/>
    </font>
    <font>
      <b/>
      <sz val="11"/>
      <color rgb="FFFFFFFF"/>
      <name val="Times New Roman"/>
      <family val="1"/>
    </font>
    <font>
      <sz val="11"/>
      <color rgb="FFFFFFFF"/>
      <name val="Times New Roman"/>
      <family val="1"/>
    </font>
    <font>
      <b/>
      <sz val="8"/>
      <color rgb="FFFFFFFF"/>
      <name val="Times New Roman"/>
      <family val="1"/>
    </font>
    <font>
      <b/>
      <sz val="13"/>
      <color theme="0"/>
      <name val="Times New Roman"/>
      <family val="1"/>
    </font>
    <font>
      <b/>
      <sz val="13"/>
      <color rgb="FF000000"/>
      <name val="Times New Roman"/>
      <family val="1"/>
    </font>
    <font>
      <b/>
      <sz val="13"/>
      <color theme="1"/>
      <name val="Times New Roman"/>
      <family val="1"/>
    </font>
    <font>
      <sz val="13"/>
      <color theme="1"/>
      <name val="Times New Roman"/>
      <family val="1"/>
    </font>
    <font>
      <b/>
      <sz val="14"/>
      <color theme="0"/>
      <name val="Times New Roman"/>
      <family val="1"/>
    </font>
    <font>
      <b/>
      <sz val="14"/>
      <color theme="1"/>
      <name val="Times New Roman"/>
      <family val="1"/>
      <charset val="204"/>
    </font>
    <font>
      <b/>
      <sz val="9"/>
      <color indexed="81"/>
      <name val="Tahoma"/>
      <family val="2"/>
    </font>
    <font>
      <sz val="9"/>
      <color indexed="81"/>
      <name val="Tahoma"/>
      <family val="2"/>
    </font>
    <font>
      <sz val="12"/>
      <color theme="1"/>
      <name val="Arial"/>
      <family val="2"/>
    </font>
    <font>
      <b/>
      <sz val="14"/>
      <color theme="1"/>
      <name val="Arial"/>
      <family val="2"/>
    </font>
    <font>
      <b/>
      <sz val="12"/>
      <color rgb="FF44546A"/>
      <name val="Arial"/>
      <family val="2"/>
    </font>
    <font>
      <b/>
      <sz val="12"/>
      <color rgb="FF000000"/>
      <name val="Arial"/>
      <family val="2"/>
    </font>
    <font>
      <b/>
      <sz val="12"/>
      <color rgb="FF548235"/>
      <name val="Arial"/>
      <family val="2"/>
    </font>
    <font>
      <b/>
      <sz val="12"/>
      <name val="Arial"/>
      <family val="2"/>
    </font>
    <font>
      <b/>
      <sz val="12"/>
      <color theme="0"/>
      <name val="Arial"/>
      <family val="2"/>
    </font>
    <font>
      <b/>
      <sz val="12"/>
      <color theme="1"/>
      <name val="Arial"/>
      <family val="2"/>
    </font>
    <font>
      <sz val="10"/>
      <name val="Arial"/>
      <family val="2"/>
      <charset val="204"/>
    </font>
    <font>
      <i/>
      <sz val="12"/>
      <color theme="1"/>
      <name val="Arial"/>
      <family val="2"/>
    </font>
    <font>
      <b/>
      <i/>
      <sz val="12"/>
      <color theme="1"/>
      <name val="Arial"/>
      <family val="2"/>
    </font>
    <font>
      <sz val="11"/>
      <color rgb="FFFF0000"/>
      <name val="Calibri"/>
      <family val="2"/>
    </font>
    <font>
      <b/>
      <sz val="22"/>
      <color indexed="8"/>
      <name val="Calibri"/>
      <family val="2"/>
    </font>
    <font>
      <b/>
      <sz val="14"/>
      <color indexed="8"/>
      <name val="Calibri"/>
      <family val="2"/>
    </font>
    <font>
      <b/>
      <sz val="12"/>
      <color indexed="8"/>
      <name val="Calibri"/>
      <family val="2"/>
    </font>
    <font>
      <b/>
      <sz val="11"/>
      <color indexed="8"/>
      <name val="Calibri"/>
      <family val="2"/>
    </font>
    <font>
      <sz val="11"/>
      <name val="Calibri"/>
      <family val="2"/>
    </font>
    <font>
      <sz val="10"/>
      <name val="Arial Unicode MS"/>
    </font>
    <font>
      <b/>
      <sz val="10"/>
      <name val="Arial Unicode MS"/>
    </font>
    <font>
      <b/>
      <sz val="9"/>
      <color indexed="8"/>
      <name val="Arial"/>
      <family val="2"/>
    </font>
    <font>
      <b/>
      <sz val="11"/>
      <name val="Calibri"/>
      <family val="2"/>
    </font>
    <font>
      <sz val="11"/>
      <name val="Calibri"/>
      <family val="2"/>
    </font>
    <font>
      <sz val="11"/>
      <name val="Aptos Narrow"/>
    </font>
    <font>
      <b/>
      <sz val="11"/>
      <name val="Aptos Narrow"/>
    </font>
  </fonts>
  <fills count="19">
    <fill>
      <patternFill patternType="none"/>
    </fill>
    <fill>
      <patternFill patternType="gray125"/>
    </fill>
    <fill>
      <patternFill patternType="solid">
        <fgColor theme="0"/>
        <bgColor indexed="64"/>
      </patternFill>
    </fill>
    <fill>
      <patternFill patternType="solid">
        <fgColor theme="4" tint="0.79998168889431442"/>
        <bgColor rgb="FF000000"/>
      </patternFill>
    </fill>
    <fill>
      <patternFill patternType="solid">
        <fgColor theme="4" tint="-0.249977111117893"/>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D9E1F2"/>
        <bgColor indexed="64"/>
      </patternFill>
    </fill>
    <fill>
      <patternFill patternType="solid">
        <fgColor rgb="FF808080"/>
        <bgColor indexed="64"/>
      </patternFill>
    </fill>
    <fill>
      <patternFill patternType="solid">
        <fgColor rgb="FF8EA9DB"/>
        <bgColor indexed="64"/>
      </patternFill>
    </fill>
    <fill>
      <patternFill patternType="solid">
        <fgColor rgb="FFE2EFDA"/>
        <bgColor indexed="64"/>
      </patternFill>
    </fill>
    <fill>
      <patternFill patternType="solid">
        <fgColor rgb="FFBFBFBF"/>
        <bgColor indexed="64"/>
      </patternFill>
    </fill>
    <fill>
      <patternFill patternType="solid">
        <fgColor rgb="FFDDEBF7"/>
        <bgColor indexed="64"/>
      </patternFill>
    </fill>
    <fill>
      <patternFill patternType="solid">
        <fgColor theme="9" tint="0.79998168889431442"/>
        <bgColor indexed="64"/>
      </patternFill>
    </fill>
    <fill>
      <patternFill patternType="solid">
        <fgColor indexed="55"/>
        <bgColor indexed="64"/>
      </patternFill>
    </fill>
    <fill>
      <patternFill patternType="solid">
        <fgColor indexed="22"/>
        <bgColor indexed="64"/>
      </patternFill>
    </fill>
    <fill>
      <patternFill patternType="solid">
        <fgColor indexed="49"/>
        <bgColor indexed="64"/>
      </patternFill>
    </fill>
    <fill>
      <patternFill patternType="solid">
        <fgColor rgb="FFFFFF00"/>
        <bgColor indexed="64"/>
      </patternFill>
    </fill>
    <fill>
      <patternFill patternType="solid">
        <fgColor theme="7" tint="0.79998168889431442"/>
        <bgColor indexed="64"/>
      </patternFill>
    </fill>
  </fills>
  <borders count="60">
    <border>
      <left/>
      <right/>
      <top/>
      <bottom/>
      <diagonal/>
    </border>
    <border>
      <left style="thin">
        <color auto="1"/>
      </left>
      <right style="thin">
        <color auto="1"/>
      </right>
      <top style="medium">
        <color indexed="64"/>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theme="0"/>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indexed="64"/>
      </left>
      <right style="thin">
        <color indexed="64"/>
      </right>
      <top/>
      <bottom/>
      <diagonal/>
    </border>
    <border>
      <left/>
      <right style="thin">
        <color theme="0"/>
      </right>
      <top style="thin">
        <color theme="0"/>
      </top>
      <bottom/>
      <diagonal/>
    </border>
    <border>
      <left style="thin">
        <color indexed="64"/>
      </left>
      <right style="thin">
        <color indexed="64"/>
      </right>
      <top style="thin">
        <color indexed="64"/>
      </top>
      <bottom style="thin">
        <color indexed="64"/>
      </bottom>
      <diagonal/>
    </border>
    <border>
      <left style="thin">
        <color theme="4" tint="-0.249977111117893"/>
      </left>
      <right style="thin">
        <color theme="4" tint="-0.249977111117893"/>
      </right>
      <top style="thin">
        <color theme="4" tint="-0.249977111117893"/>
      </top>
      <bottom style="thin">
        <color theme="4" tint="-0.249977111117893"/>
      </bottom>
      <diagonal/>
    </border>
    <border>
      <left style="thin">
        <color theme="4" tint="-0.249977111117893"/>
      </left>
      <right/>
      <top style="thin">
        <color theme="4" tint="-0.249977111117893"/>
      </top>
      <bottom/>
      <diagonal/>
    </border>
    <border>
      <left style="thin">
        <color theme="4" tint="-0.249977111117893"/>
      </left>
      <right/>
      <top style="thin">
        <color theme="4" tint="-0.249977111117893"/>
      </top>
      <bottom style="thin">
        <color theme="4" tint="-0.249977111117893"/>
      </bottom>
      <diagonal/>
    </border>
    <border>
      <left/>
      <right style="thin">
        <color theme="4" tint="-0.249977111117893"/>
      </right>
      <top style="thin">
        <color theme="4" tint="-0.249977111117893"/>
      </top>
      <bottom style="thin">
        <color theme="4" tint="-0.249977111117893"/>
      </bottom>
      <diagonal/>
    </border>
    <border>
      <left/>
      <right style="thin">
        <color theme="4" tint="-0.249977111117893"/>
      </right>
      <top style="thin">
        <color theme="4" tint="-0.249977111117893"/>
      </top>
      <bottom/>
      <diagonal/>
    </border>
    <border>
      <left style="thin">
        <color theme="4" tint="-0.249977111117893"/>
      </left>
      <right style="thin">
        <color theme="4" tint="-0.249977111117893"/>
      </right>
      <top style="thin">
        <color theme="4" tint="-0.249977111117893"/>
      </top>
      <bottom/>
      <diagonal/>
    </border>
    <border>
      <left style="thin">
        <color theme="4" tint="-0.249977111117893"/>
      </left>
      <right/>
      <top/>
      <bottom/>
      <diagonal/>
    </border>
    <border>
      <left style="thin">
        <color indexed="64"/>
      </left>
      <right style="thin">
        <color indexed="64"/>
      </right>
      <top style="thin">
        <color indexed="64"/>
      </top>
      <bottom/>
      <diagonal/>
    </border>
    <border>
      <left style="thin">
        <color theme="4" tint="-0.249977111117893"/>
      </left>
      <right style="thin">
        <color theme="4" tint="-0.249977111117893"/>
      </right>
      <top/>
      <bottom style="thin">
        <color theme="4" tint="-0.249977111117893"/>
      </bottom>
      <diagonal/>
    </border>
    <border>
      <left style="thin">
        <color theme="4" tint="-0.249977111117893"/>
      </left>
      <right/>
      <top/>
      <bottom style="thin">
        <color theme="4" tint="-0.249977111117893"/>
      </bottom>
      <diagonal/>
    </border>
    <border>
      <left style="thin">
        <color theme="4" tint="-0.249977111117893"/>
      </left>
      <right style="thin">
        <color theme="4" tint="-0.249977111117893"/>
      </right>
      <top/>
      <bottom/>
      <diagonal/>
    </border>
    <border>
      <left/>
      <right style="thin">
        <color theme="4" tint="-0.249977111117893"/>
      </right>
      <top/>
      <bottom style="thin">
        <color theme="4" tint="-0.249977111117893"/>
      </bottom>
      <diagonal/>
    </border>
    <border>
      <left/>
      <right/>
      <top style="thin">
        <color indexed="64"/>
      </top>
      <bottom/>
      <diagonal/>
    </border>
    <border>
      <left style="thin">
        <color indexed="64"/>
      </left>
      <right style="thin">
        <color indexed="64"/>
      </right>
      <top/>
      <bottom style="thin">
        <color indexed="64"/>
      </bottom>
      <diagonal/>
    </border>
    <border>
      <left/>
      <right style="thin">
        <color theme="4" tint="-0.249977111117893"/>
      </right>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theme="4" tint="-0.249977111117893"/>
      </top>
      <bottom/>
      <diagonal/>
    </border>
    <border>
      <left/>
      <right/>
      <top style="thin">
        <color theme="4" tint="-0.249977111117893"/>
      </top>
      <bottom style="thin">
        <color theme="4" tint="-0.249977111117893"/>
      </bottom>
      <diagonal/>
    </border>
    <border>
      <left/>
      <right style="thin">
        <color rgb="FF000000"/>
      </right>
      <top style="thin">
        <color rgb="FF000000"/>
      </top>
      <bottom style="thin">
        <color rgb="FF000000"/>
      </bottom>
      <diagonal/>
    </border>
    <border>
      <left/>
      <right/>
      <top/>
      <bottom style="thin">
        <color theme="4" tint="-0.249977111117893"/>
      </bottom>
      <diagonal/>
    </border>
    <border>
      <left style="thin">
        <color theme="4" tint="-0.249977111117893"/>
      </left>
      <right style="thin">
        <color indexed="64"/>
      </right>
      <top style="thin">
        <color theme="4" tint="-0.249977111117893"/>
      </top>
      <bottom/>
      <diagonal/>
    </border>
    <border>
      <left style="thin">
        <color indexed="64"/>
      </left>
      <right/>
      <top/>
      <bottom/>
      <diagonal/>
    </border>
    <border>
      <left style="thin">
        <color rgb="FF000000"/>
      </left>
      <right/>
      <top style="thin">
        <color rgb="FF000000"/>
      </top>
      <bottom style="thin">
        <color rgb="FF000000"/>
      </bottom>
      <diagonal/>
    </border>
    <border>
      <left style="thin">
        <color indexed="64"/>
      </left>
      <right/>
      <top style="thin">
        <color indexed="64"/>
      </top>
      <bottom/>
      <diagonal/>
    </border>
    <border>
      <left/>
      <right/>
      <top style="thin">
        <color rgb="FF000000"/>
      </top>
      <bottom style="thin">
        <color rgb="FF000000"/>
      </bottom>
      <diagonal/>
    </border>
    <border>
      <left/>
      <right style="thin">
        <color indexed="64"/>
      </right>
      <top style="thin">
        <color rgb="FF000000"/>
      </top>
      <bottom/>
      <diagonal/>
    </border>
    <border>
      <left/>
      <right style="thin">
        <color indexed="64"/>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theme="0"/>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right/>
      <top/>
      <bottom style="thin">
        <color auto="1"/>
      </bottom>
      <diagonal/>
    </border>
  </borders>
  <cellStyleXfs count="10">
    <xf numFmtId="0" fontId="0" fillId="0" borderId="0"/>
    <xf numFmtId="43" fontId="2" fillId="0" borderId="0" applyFont="0" applyFill="0" applyBorder="0" applyAlignment="0" applyProtection="0"/>
    <xf numFmtId="0" fontId="1" fillId="0" borderId="0"/>
    <xf numFmtId="0" fontId="43" fillId="0" borderId="0"/>
    <xf numFmtId="168" fontId="1" fillId="0" borderId="0" applyFont="0" applyFill="0" applyBorder="0" applyAlignment="0" applyProtection="0"/>
    <xf numFmtId="9" fontId="1" fillId="0" borderId="0" applyFont="0" applyFill="0" applyBorder="0" applyAlignment="0" applyProtection="0"/>
    <xf numFmtId="0" fontId="51" fillId="0" borderId="0"/>
    <xf numFmtId="0" fontId="52" fillId="0" borderId="0"/>
    <xf numFmtId="0" fontId="56" fillId="0" borderId="0"/>
    <xf numFmtId="0" fontId="57" fillId="0" borderId="0"/>
  </cellStyleXfs>
  <cellXfs count="466">
    <xf numFmtId="0" fontId="0" fillId="0" borderId="0" xfId="0"/>
    <xf numFmtId="0" fontId="3" fillId="0" borderId="0" xfId="0" applyFont="1" applyAlignment="1">
      <alignment horizontal="center" vertical="center"/>
    </xf>
    <xf numFmtId="0" fontId="4" fillId="0" borderId="0" xfId="0" applyFont="1" applyAlignment="1">
      <alignment horizontal="left" vertical="center"/>
    </xf>
    <xf numFmtId="43" fontId="4" fillId="2" borderId="0" xfId="1" applyFont="1" applyFill="1" applyAlignment="1">
      <alignment horizontal="center" vertical="center"/>
    </xf>
    <xf numFmtId="43" fontId="3" fillId="0" borderId="0" xfId="1" applyFont="1" applyAlignment="1">
      <alignment horizontal="center" vertical="top"/>
    </xf>
    <xf numFmtId="0" fontId="3" fillId="0" borderId="0" xfId="0" applyFont="1" applyAlignment="1">
      <alignment vertical="top" wrapText="1"/>
    </xf>
    <xf numFmtId="43" fontId="3" fillId="0" borderId="0" xfId="1" applyFont="1" applyAlignment="1">
      <alignment horizontal="right" vertical="top"/>
    </xf>
    <xf numFmtId="43" fontId="3" fillId="0" borderId="0" xfId="1" applyFont="1" applyAlignment="1">
      <alignment vertical="top"/>
    </xf>
    <xf numFmtId="0" fontId="3" fillId="0" borderId="0" xfId="0" applyFont="1" applyAlignment="1">
      <alignment vertical="top"/>
    </xf>
    <xf numFmtId="164" fontId="5" fillId="0" borderId="0" xfId="0" applyNumberFormat="1" applyFont="1" applyAlignment="1">
      <alignment horizontal="center" vertical="center"/>
    </xf>
    <xf numFmtId="0" fontId="4" fillId="0" borderId="0" xfId="0" applyFont="1" applyAlignment="1">
      <alignment vertical="center"/>
    </xf>
    <xf numFmtId="0" fontId="3" fillId="0" borderId="0" xfId="0" applyFont="1" applyAlignment="1">
      <alignment vertical="center" wrapText="1"/>
    </xf>
    <xf numFmtId="43" fontId="3" fillId="2" borderId="0" xfId="1" applyFont="1" applyFill="1" applyAlignment="1">
      <alignment horizontal="center" vertical="center" wrapText="1"/>
    </xf>
    <xf numFmtId="43" fontId="6" fillId="0" borderId="0" xfId="1" applyFont="1" applyAlignment="1">
      <alignment horizontal="center" vertical="top"/>
    </xf>
    <xf numFmtId="0" fontId="6" fillId="0" borderId="0" xfId="0" applyFont="1" applyAlignment="1">
      <alignment vertical="center" wrapText="1"/>
    </xf>
    <xf numFmtId="43" fontId="6" fillId="2" borderId="0" xfId="1" applyFont="1" applyFill="1" applyAlignment="1">
      <alignment horizontal="center" vertical="center" wrapText="1"/>
    </xf>
    <xf numFmtId="43" fontId="3" fillId="0" borderId="0" xfId="1" applyFont="1" applyAlignment="1">
      <alignment horizontal="center"/>
    </xf>
    <xf numFmtId="43" fontId="3" fillId="0" borderId="0" xfId="1" applyFont="1" applyAlignment="1">
      <alignment wrapText="1"/>
    </xf>
    <xf numFmtId="43" fontId="7" fillId="0" borderId="0" xfId="1" applyFont="1" applyAlignment="1">
      <alignment horizontal="right" wrapText="1"/>
    </xf>
    <xf numFmtId="43" fontId="7" fillId="0" borderId="0" xfId="1" applyFont="1" applyAlignment="1">
      <alignment horizontal="right"/>
    </xf>
    <xf numFmtId="0" fontId="7" fillId="0" borderId="0" xfId="0" applyFont="1" applyAlignment="1">
      <alignment horizontal="right"/>
    </xf>
    <xf numFmtId="43" fontId="3" fillId="0" borderId="0" xfId="1" applyFont="1"/>
    <xf numFmtId="0" fontId="3" fillId="0" borderId="0" xfId="0" applyFont="1"/>
    <xf numFmtId="0" fontId="3" fillId="0" borderId="0" xfId="0" applyFont="1" applyAlignment="1">
      <alignment horizontal="left" vertical="center"/>
    </xf>
    <xf numFmtId="0" fontId="3" fillId="0" borderId="0" xfId="0" applyFont="1" applyAlignment="1">
      <alignment vertical="center"/>
    </xf>
    <xf numFmtId="43" fontId="8" fillId="3" borderId="5" xfId="1" applyFont="1" applyFill="1" applyBorder="1" applyAlignment="1">
      <alignment horizontal="center" vertical="center" wrapText="1"/>
    </xf>
    <xf numFmtId="0" fontId="8" fillId="3" borderId="2" xfId="0" applyFont="1" applyFill="1" applyBorder="1" applyAlignment="1">
      <alignment horizontal="center" vertical="center" wrapText="1"/>
    </xf>
    <xf numFmtId="0" fontId="10" fillId="4" borderId="9" xfId="0" applyFont="1" applyFill="1" applyBorder="1" applyAlignment="1">
      <alignment horizontal="left" vertical="center" wrapText="1"/>
    </xf>
    <xf numFmtId="0" fontId="10" fillId="4" borderId="10" xfId="0" applyFont="1" applyFill="1" applyBorder="1" applyAlignment="1">
      <alignment horizontal="center" vertical="center" wrapText="1"/>
    </xf>
    <xf numFmtId="0" fontId="8" fillId="3" borderId="11" xfId="0" applyFont="1" applyFill="1" applyBorder="1" applyAlignment="1">
      <alignment horizontal="center" vertical="center" wrapText="1"/>
    </xf>
    <xf numFmtId="43" fontId="10" fillId="4" borderId="12" xfId="1" applyFont="1" applyFill="1" applyBorder="1" applyAlignment="1">
      <alignment horizontal="center" vertical="top" wrapText="1"/>
    </xf>
    <xf numFmtId="43" fontId="10" fillId="4" borderId="9" xfId="1" applyFont="1" applyFill="1" applyBorder="1" applyAlignment="1">
      <alignment horizontal="center" vertical="top" wrapText="1"/>
    </xf>
    <xf numFmtId="43" fontId="11" fillId="4" borderId="12" xfId="1" applyFont="1" applyFill="1" applyBorder="1" applyAlignment="1">
      <alignment horizontal="center" vertical="top" wrapText="1"/>
    </xf>
    <xf numFmtId="43" fontId="10" fillId="4" borderId="9" xfId="1" quotePrefix="1" applyFont="1" applyFill="1" applyBorder="1" applyAlignment="1">
      <alignment horizontal="center" vertical="top" wrapText="1"/>
    </xf>
    <xf numFmtId="0" fontId="10" fillId="4" borderId="9" xfId="0" applyFont="1" applyFill="1" applyBorder="1" applyAlignment="1">
      <alignment horizontal="center" vertical="top" wrapText="1"/>
    </xf>
    <xf numFmtId="43" fontId="10" fillId="4" borderId="10" xfId="1" applyFont="1" applyFill="1" applyBorder="1" applyAlignment="1">
      <alignment horizontal="right" vertical="top" wrapText="1"/>
    </xf>
    <xf numFmtId="43" fontId="10" fillId="4" borderId="13" xfId="1" applyFont="1" applyFill="1" applyBorder="1" applyAlignment="1">
      <alignment horizontal="right" vertical="top" wrapText="1"/>
    </xf>
    <xf numFmtId="0" fontId="10" fillId="0" borderId="0" xfId="0" applyFont="1" applyAlignment="1">
      <alignment horizontal="right" vertical="top" wrapText="1"/>
    </xf>
    <xf numFmtId="164" fontId="12" fillId="0" borderId="13" xfId="0" applyNumberFormat="1" applyFont="1" applyBorder="1" applyAlignment="1">
      <alignment horizontal="center" vertical="center"/>
    </xf>
    <xf numFmtId="43" fontId="13" fillId="0" borderId="0" xfId="1" applyFont="1" applyAlignment="1">
      <alignment vertical="top"/>
    </xf>
    <xf numFmtId="0" fontId="13" fillId="0" borderId="0" xfId="0" applyFont="1" applyAlignment="1">
      <alignment vertical="top"/>
    </xf>
    <xf numFmtId="0" fontId="14" fillId="5" borderId="14" xfId="0" applyFont="1" applyFill="1" applyBorder="1" applyAlignment="1">
      <alignment horizontal="center" vertical="center"/>
    </xf>
    <xf numFmtId="0" fontId="14" fillId="5" borderId="16" xfId="0" applyFont="1" applyFill="1" applyBorder="1" applyAlignment="1">
      <alignment horizontal="left" vertical="center"/>
    </xf>
    <xf numFmtId="37" fontId="14" fillId="5" borderId="17" xfId="1" applyNumberFormat="1" applyFont="1" applyFill="1" applyBorder="1" applyAlignment="1">
      <alignment horizontal="right" vertical="top"/>
    </xf>
    <xf numFmtId="43" fontId="14" fillId="5" borderId="17" xfId="1" applyFont="1" applyFill="1" applyBorder="1" applyAlignment="1">
      <alignment horizontal="center" vertical="center"/>
    </xf>
    <xf numFmtId="43" fontId="14" fillId="5" borderId="18" xfId="1" applyFont="1" applyFill="1" applyBorder="1" applyAlignment="1">
      <alignment horizontal="center" vertical="center"/>
    </xf>
    <xf numFmtId="43" fontId="14" fillId="5" borderId="18" xfId="1" applyFont="1" applyFill="1" applyBorder="1" applyAlignment="1">
      <alignment horizontal="center" vertical="top"/>
    </xf>
    <xf numFmtId="43" fontId="14" fillId="5" borderId="19" xfId="1" applyFont="1" applyFill="1" applyBorder="1" applyAlignment="1">
      <alignment horizontal="center" vertical="top"/>
    </xf>
    <xf numFmtId="0" fontId="3" fillId="5" borderId="19" xfId="0" applyFont="1" applyFill="1" applyBorder="1" applyAlignment="1">
      <alignment vertical="top" wrapText="1"/>
    </xf>
    <xf numFmtId="43" fontId="14" fillId="5" borderId="16" xfId="1" applyFont="1" applyFill="1" applyBorder="1" applyAlignment="1">
      <alignment horizontal="center" vertical="top"/>
    </xf>
    <xf numFmtId="43" fontId="14" fillId="5" borderId="13" xfId="1" applyFont="1" applyFill="1" applyBorder="1" applyAlignment="1">
      <alignment horizontal="center" vertical="top"/>
    </xf>
    <xf numFmtId="165" fontId="14" fillId="0" borderId="0" xfId="1" applyNumberFormat="1" applyFont="1" applyFill="1" applyBorder="1" applyAlignment="1">
      <alignment horizontal="center" vertical="top"/>
    </xf>
    <xf numFmtId="164" fontId="5" fillId="0" borderId="13" xfId="0" applyNumberFormat="1" applyFont="1" applyBorder="1" applyAlignment="1">
      <alignment horizontal="center" vertical="center"/>
    </xf>
    <xf numFmtId="0" fontId="3" fillId="6" borderId="13" xfId="0" applyFont="1" applyFill="1" applyBorder="1" applyAlignment="1">
      <alignment horizontal="left" vertical="center" wrapText="1"/>
    </xf>
    <xf numFmtId="0" fontId="14" fillId="6" borderId="13" xfId="0" applyFont="1" applyFill="1" applyBorder="1" applyAlignment="1">
      <alignment horizontal="left" vertical="center" wrapText="1"/>
    </xf>
    <xf numFmtId="43" fontId="3" fillId="0" borderId="13" xfId="1" applyFont="1" applyBorder="1" applyAlignment="1">
      <alignment vertical="center"/>
    </xf>
    <xf numFmtId="43" fontId="3" fillId="0" borderId="13" xfId="1" applyFont="1" applyBorder="1" applyAlignment="1">
      <alignment horizontal="center" vertical="center"/>
    </xf>
    <xf numFmtId="0" fontId="3" fillId="0" borderId="17" xfId="0" applyFont="1" applyBorder="1" applyAlignment="1">
      <alignment vertical="top" wrapText="1"/>
    </xf>
    <xf numFmtId="43" fontId="3" fillId="0" borderId="0" xfId="0" applyNumberFormat="1" applyFont="1" applyAlignment="1">
      <alignment horizontal="center" vertical="center"/>
    </xf>
    <xf numFmtId="0" fontId="16" fillId="6" borderId="13" xfId="0" applyFont="1" applyFill="1" applyBorder="1" applyAlignment="1">
      <alignment horizontal="left" vertical="center" wrapText="1"/>
    </xf>
    <xf numFmtId="0" fontId="15" fillId="6" borderId="13" xfId="0" applyFont="1" applyFill="1" applyBorder="1" applyAlignment="1">
      <alignment horizontal="left" vertical="center" wrapText="1"/>
    </xf>
    <xf numFmtId="0" fontId="3" fillId="0" borderId="25" xfId="0" applyFont="1" applyBorder="1" applyAlignment="1">
      <alignment vertical="top" wrapText="1"/>
    </xf>
    <xf numFmtId="0" fontId="3" fillId="0" borderId="26" xfId="0" applyFont="1" applyBorder="1" applyAlignment="1">
      <alignment vertical="top" wrapText="1"/>
    </xf>
    <xf numFmtId="43" fontId="14" fillId="5" borderId="28" xfId="1" applyFont="1" applyFill="1" applyBorder="1" applyAlignment="1">
      <alignment horizontal="center" vertical="center"/>
    </xf>
    <xf numFmtId="43" fontId="14" fillId="5" borderId="28" xfId="1" applyFont="1" applyFill="1" applyBorder="1" applyAlignment="1">
      <alignment horizontal="center" vertical="top"/>
    </xf>
    <xf numFmtId="43" fontId="14" fillId="5" borderId="24" xfId="1" applyFont="1" applyFill="1" applyBorder="1" applyAlignment="1">
      <alignment horizontal="center" vertical="top"/>
    </xf>
    <xf numFmtId="0" fontId="3" fillId="5" borderId="14" xfId="0" applyFont="1" applyFill="1" applyBorder="1" applyAlignment="1">
      <alignment vertical="top" wrapText="1"/>
    </xf>
    <xf numFmtId="164" fontId="17" fillId="5" borderId="13" xfId="1" applyNumberFormat="1" applyFont="1" applyFill="1" applyBorder="1" applyAlignment="1">
      <alignment horizontal="center" vertical="center"/>
    </xf>
    <xf numFmtId="43" fontId="3" fillId="0" borderId="21" xfId="1" applyFont="1" applyBorder="1" applyAlignment="1">
      <alignment vertical="center"/>
    </xf>
    <xf numFmtId="43" fontId="3" fillId="0" borderId="21" xfId="1" applyFont="1" applyBorder="1" applyAlignment="1">
      <alignment horizontal="center" vertical="center"/>
    </xf>
    <xf numFmtId="43" fontId="3" fillId="0" borderId="11" xfId="1" applyFont="1" applyBorder="1" applyAlignment="1">
      <alignment vertical="center"/>
    </xf>
    <xf numFmtId="43" fontId="3" fillId="0" borderId="11" xfId="1" applyFont="1" applyBorder="1" applyAlignment="1">
      <alignment horizontal="center" vertical="center"/>
    </xf>
    <xf numFmtId="43" fontId="3" fillId="0" borderId="27" xfId="1" applyFont="1" applyBorder="1" applyAlignment="1">
      <alignment vertical="center"/>
    </xf>
    <xf numFmtId="43" fontId="3" fillId="0" borderId="27" xfId="1" applyFont="1" applyBorder="1" applyAlignment="1">
      <alignment horizontal="center" vertical="center"/>
    </xf>
    <xf numFmtId="43" fontId="3" fillId="0" borderId="29" xfId="1" applyFont="1" applyBorder="1" applyAlignment="1">
      <alignment horizontal="center" vertical="center"/>
    </xf>
    <xf numFmtId="43" fontId="3" fillId="0" borderId="4" xfId="1" applyFont="1" applyBorder="1" applyAlignment="1">
      <alignment vertical="center"/>
    </xf>
    <xf numFmtId="43" fontId="3" fillId="0" borderId="30" xfId="1" applyFont="1" applyBorder="1" applyAlignment="1">
      <alignment horizontal="center" vertical="center"/>
    </xf>
    <xf numFmtId="43" fontId="3" fillId="0" borderId="5" xfId="1" applyFont="1" applyBorder="1" applyAlignment="1">
      <alignment horizontal="center" vertical="center"/>
    </xf>
    <xf numFmtId="0" fontId="15" fillId="6" borderId="14" xfId="0" applyFont="1" applyFill="1" applyBorder="1" applyAlignment="1">
      <alignment horizontal="center" vertical="center" wrapText="1"/>
    </xf>
    <xf numFmtId="0" fontId="15" fillId="6" borderId="14" xfId="0" applyFont="1" applyFill="1" applyBorder="1" applyAlignment="1">
      <alignment horizontal="left" vertical="center" wrapText="1"/>
    </xf>
    <xf numFmtId="0" fontId="15" fillId="6" borderId="16" xfId="0" applyFont="1" applyFill="1" applyBorder="1" applyAlignment="1">
      <alignment horizontal="left" vertical="center" wrapText="1"/>
    </xf>
    <xf numFmtId="43" fontId="18" fillId="7" borderId="4" xfId="1" applyFont="1" applyFill="1" applyBorder="1" applyAlignment="1">
      <alignment horizontal="center" vertical="top"/>
    </xf>
    <xf numFmtId="43" fontId="18" fillId="7" borderId="13" xfId="1" applyFont="1" applyFill="1" applyBorder="1" applyAlignment="1">
      <alignment horizontal="center" vertical="top"/>
    </xf>
    <xf numFmtId="0" fontId="18" fillId="7" borderId="13" xfId="0" applyFont="1" applyFill="1" applyBorder="1" applyAlignment="1">
      <alignment vertical="top" wrapText="1"/>
    </xf>
    <xf numFmtId="43" fontId="18" fillId="7" borderId="2" xfId="1" applyFont="1" applyFill="1" applyBorder="1" applyAlignment="1">
      <alignment horizontal="right" vertical="top"/>
    </xf>
    <xf numFmtId="43" fontId="19" fillId="7" borderId="13" xfId="1" applyFont="1" applyFill="1" applyBorder="1" applyAlignment="1">
      <alignment vertical="top"/>
    </xf>
    <xf numFmtId="4" fontId="19" fillId="0" borderId="0" xfId="0" applyNumberFormat="1" applyFont="1" applyAlignment="1">
      <alignment vertical="top"/>
    </xf>
    <xf numFmtId="164" fontId="20" fillId="7" borderId="13" xfId="1" applyNumberFormat="1" applyFont="1" applyFill="1" applyBorder="1" applyAlignment="1">
      <alignment horizontal="center" vertical="center"/>
    </xf>
    <xf numFmtId="0" fontId="14" fillId="5" borderId="15" xfId="0" applyFont="1" applyFill="1" applyBorder="1" applyAlignment="1">
      <alignment horizontal="center" vertical="center"/>
    </xf>
    <xf numFmtId="0" fontId="14" fillId="5" borderId="15" xfId="0" applyFont="1" applyFill="1" applyBorder="1" applyAlignment="1">
      <alignment vertical="center"/>
    </xf>
    <xf numFmtId="0" fontId="14" fillId="5" borderId="31" xfId="0" applyFont="1" applyFill="1" applyBorder="1" applyAlignment="1">
      <alignment vertical="top" wrapText="1"/>
    </xf>
    <xf numFmtId="43" fontId="14" fillId="5" borderId="31" xfId="1" applyFont="1" applyFill="1" applyBorder="1" applyAlignment="1">
      <alignment horizontal="center" vertical="center" wrapText="1"/>
    </xf>
    <xf numFmtId="43" fontId="14" fillId="5" borderId="31" xfId="1" applyFont="1" applyFill="1" applyBorder="1" applyAlignment="1">
      <alignment horizontal="center" vertical="top" wrapText="1"/>
    </xf>
    <xf numFmtId="43" fontId="14" fillId="5" borderId="31" xfId="1" applyFont="1" applyFill="1" applyBorder="1" applyAlignment="1">
      <alignment vertical="top" wrapText="1"/>
    </xf>
    <xf numFmtId="164" fontId="17" fillId="5" borderId="13" xfId="0" applyNumberFormat="1" applyFont="1" applyFill="1" applyBorder="1" applyAlignment="1">
      <alignment horizontal="center" vertical="center" wrapText="1"/>
    </xf>
    <xf numFmtId="43" fontId="16" fillId="0" borderId="13" xfId="1" applyFont="1" applyFill="1" applyBorder="1" applyAlignment="1">
      <alignment vertical="center" wrapText="1"/>
    </xf>
    <xf numFmtId="43" fontId="16" fillId="0" borderId="13" xfId="1" applyFont="1" applyFill="1" applyBorder="1" applyAlignment="1">
      <alignment horizontal="center" vertical="center" wrapText="1"/>
    </xf>
    <xf numFmtId="0" fontId="3" fillId="0" borderId="32" xfId="0" applyFont="1" applyBorder="1" applyAlignment="1">
      <alignment vertical="top" wrapText="1"/>
    </xf>
    <xf numFmtId="43" fontId="3" fillId="0" borderId="13" xfId="1" applyFont="1" applyFill="1" applyBorder="1" applyAlignment="1">
      <alignment vertical="center" wrapText="1"/>
    </xf>
    <xf numFmtId="43" fontId="3" fillId="0" borderId="13" xfId="1" applyFont="1" applyFill="1" applyBorder="1" applyAlignment="1">
      <alignment horizontal="center" vertical="center" wrapText="1"/>
    </xf>
    <xf numFmtId="0" fontId="3" fillId="2" borderId="26" xfId="0" applyFont="1" applyFill="1" applyBorder="1" applyAlignment="1">
      <alignment vertical="top" wrapText="1"/>
    </xf>
    <xf numFmtId="0" fontId="3" fillId="2" borderId="33" xfId="0" applyFont="1" applyFill="1" applyBorder="1" applyAlignment="1">
      <alignment vertical="top" wrapText="1"/>
    </xf>
    <xf numFmtId="0" fontId="3" fillId="0" borderId="34" xfId="0" applyFont="1" applyBorder="1" applyAlignment="1">
      <alignment vertical="top"/>
    </xf>
    <xf numFmtId="0" fontId="14" fillId="5" borderId="20" xfId="0" applyFont="1" applyFill="1" applyBorder="1" applyAlignment="1">
      <alignment horizontal="center" vertical="center"/>
    </xf>
    <xf numFmtId="0" fontId="14" fillId="5" borderId="0" xfId="0" applyFont="1" applyFill="1" applyAlignment="1">
      <alignment vertical="top"/>
    </xf>
    <xf numFmtId="0" fontId="14" fillId="5" borderId="0" xfId="0" applyFont="1" applyFill="1" applyAlignment="1">
      <alignment vertical="top" wrapText="1"/>
    </xf>
    <xf numFmtId="43" fontId="14" fillId="5" borderId="0" xfId="1" applyFont="1" applyFill="1" applyAlignment="1">
      <alignment horizontal="center" vertical="center" wrapText="1"/>
    </xf>
    <xf numFmtId="43" fontId="14" fillId="5" borderId="0" xfId="1" applyFont="1" applyFill="1" applyAlignment="1">
      <alignment horizontal="center" vertical="top" wrapText="1"/>
    </xf>
    <xf numFmtId="43" fontId="14" fillId="5" borderId="0" xfId="1" applyFont="1" applyFill="1" applyAlignment="1">
      <alignment vertical="top" wrapText="1"/>
    </xf>
    <xf numFmtId="0" fontId="3" fillId="0" borderId="17" xfId="0" applyFont="1" applyBorder="1" applyAlignment="1">
      <alignment vertical="center" wrapText="1"/>
    </xf>
    <xf numFmtId="0" fontId="3" fillId="0" borderId="31" xfId="0" applyFont="1" applyBorder="1" applyAlignment="1">
      <alignment vertical="center" wrapText="1"/>
    </xf>
    <xf numFmtId="0" fontId="3" fillId="0" borderId="4" xfId="0" applyFont="1" applyBorder="1" applyAlignment="1">
      <alignment vertical="center" wrapText="1"/>
    </xf>
    <xf numFmtId="43" fontId="16" fillId="0" borderId="2" xfId="1"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15" xfId="0" applyFont="1" applyFill="1" applyBorder="1" applyAlignment="1">
      <alignment horizontal="left" vertical="center" wrapText="1"/>
    </xf>
    <xf numFmtId="43" fontId="16" fillId="0" borderId="0" xfId="1" applyFont="1" applyFill="1" applyBorder="1" applyAlignment="1">
      <alignment horizontal="center" vertical="center" wrapText="1"/>
    </xf>
    <xf numFmtId="43" fontId="21" fillId="0" borderId="13" xfId="1" applyFont="1" applyBorder="1" applyAlignment="1">
      <alignment horizontal="center" vertical="center"/>
    </xf>
    <xf numFmtId="43" fontId="21" fillId="0" borderId="28" xfId="1" applyFont="1" applyBorder="1" applyAlignment="1">
      <alignment horizontal="center" vertical="center"/>
    </xf>
    <xf numFmtId="43" fontId="21" fillId="0" borderId="20" xfId="1" applyFont="1" applyBorder="1" applyAlignment="1">
      <alignment horizontal="center" vertical="center"/>
    </xf>
    <xf numFmtId="0" fontId="3" fillId="0" borderId="23" xfId="0" applyFont="1" applyBorder="1" applyAlignment="1">
      <alignment vertical="center" wrapText="1"/>
    </xf>
    <xf numFmtId="43" fontId="3" fillId="0" borderId="2" xfId="1" applyFont="1" applyBorder="1" applyAlignment="1">
      <alignment horizontal="center" vertical="center"/>
    </xf>
    <xf numFmtId="43" fontId="3" fillId="0" borderId="0" xfId="0" applyNumberFormat="1" applyFont="1" applyAlignment="1">
      <alignment vertical="center"/>
    </xf>
    <xf numFmtId="164" fontId="5" fillId="0" borderId="13" xfId="1" applyNumberFormat="1" applyFont="1" applyBorder="1" applyAlignment="1">
      <alignment horizontal="center" vertical="center"/>
    </xf>
    <xf numFmtId="0" fontId="3" fillId="0" borderId="19" xfId="0" applyFont="1" applyBorder="1" applyAlignment="1">
      <alignment horizontal="center" vertical="center" wrapText="1"/>
    </xf>
    <xf numFmtId="0" fontId="3" fillId="0" borderId="15" xfId="0" applyFont="1" applyBorder="1" applyAlignment="1">
      <alignment horizontal="left" vertical="center" wrapText="1"/>
    </xf>
    <xf numFmtId="43" fontId="3" fillId="0" borderId="0" xfId="1" applyFont="1" applyFill="1" applyBorder="1" applyAlignment="1">
      <alignment horizontal="center" vertical="center" wrapText="1"/>
    </xf>
    <xf numFmtId="43" fontId="3" fillId="0" borderId="18" xfId="1" applyFont="1" applyBorder="1" applyAlignment="1">
      <alignment horizontal="center" vertical="center"/>
    </xf>
    <xf numFmtId="43" fontId="3" fillId="0" borderId="15" xfId="1" applyFont="1" applyBorder="1" applyAlignment="1">
      <alignment horizontal="center" vertical="center"/>
    </xf>
    <xf numFmtId="0" fontId="3" fillId="0" borderId="35" xfId="0" applyFont="1" applyBorder="1" applyAlignment="1">
      <alignment horizontal="left" vertical="center" wrapText="1"/>
    </xf>
    <xf numFmtId="0" fontId="14" fillId="5" borderId="13" xfId="0" applyFont="1" applyFill="1" applyBorder="1" applyAlignment="1">
      <alignment horizontal="center" vertical="center"/>
    </xf>
    <xf numFmtId="0" fontId="14" fillId="5" borderId="2" xfId="0" applyFont="1" applyFill="1" applyBorder="1" applyAlignment="1">
      <alignment vertical="center"/>
    </xf>
    <xf numFmtId="0" fontId="14" fillId="5" borderId="13" xfId="0" applyFont="1" applyFill="1" applyBorder="1" applyAlignment="1">
      <alignment vertical="center"/>
    </xf>
    <xf numFmtId="43" fontId="14" fillId="5" borderId="4" xfId="1" applyFont="1" applyFill="1" applyBorder="1" applyAlignment="1">
      <alignment horizontal="center" vertical="center"/>
    </xf>
    <xf numFmtId="43" fontId="14" fillId="5" borderId="3" xfId="1" applyFont="1" applyFill="1" applyBorder="1" applyAlignment="1">
      <alignment horizontal="center" vertical="center"/>
    </xf>
    <xf numFmtId="43" fontId="14" fillId="5" borderId="4" xfId="1" applyFont="1" applyFill="1" applyBorder="1" applyAlignment="1">
      <alignment horizontal="center" vertical="top"/>
    </xf>
    <xf numFmtId="0" fontId="14" fillId="5" borderId="13" xfId="0" applyFont="1" applyFill="1" applyBorder="1" applyAlignment="1">
      <alignment vertical="top"/>
    </xf>
    <xf numFmtId="43" fontId="14" fillId="5" borderId="2" xfId="1" applyFont="1" applyFill="1" applyBorder="1" applyAlignment="1">
      <alignment vertical="top"/>
    </xf>
    <xf numFmtId="164" fontId="17" fillId="5" borderId="13" xfId="0" applyNumberFormat="1" applyFont="1" applyFill="1" applyBorder="1" applyAlignment="1">
      <alignment horizontal="center" vertical="center"/>
    </xf>
    <xf numFmtId="0" fontId="3" fillId="0" borderId="24" xfId="0" applyFont="1" applyBorder="1" applyAlignment="1">
      <alignment horizontal="center" vertical="center" wrapText="1"/>
    </xf>
    <xf numFmtId="0" fontId="3" fillId="0" borderId="20" xfId="0" applyFont="1" applyBorder="1" applyAlignment="1">
      <alignment vertical="center" wrapText="1"/>
    </xf>
    <xf numFmtId="43" fontId="3" fillId="0" borderId="5" xfId="1" applyFont="1" applyFill="1" applyBorder="1" applyAlignment="1">
      <alignment horizontal="center" vertical="center" wrapText="1"/>
    </xf>
    <xf numFmtId="0" fontId="3" fillId="0" borderId="21" xfId="0" applyFont="1" applyBorder="1" applyAlignment="1">
      <alignment horizontal="left" vertical="center" wrapText="1"/>
    </xf>
    <xf numFmtId="43" fontId="3" fillId="0" borderId="36" xfId="1" applyFont="1" applyBorder="1" applyAlignment="1">
      <alignment horizontal="center" vertical="center"/>
    </xf>
    <xf numFmtId="0" fontId="3" fillId="0" borderId="32" xfId="0" applyFont="1" applyBorder="1" applyAlignment="1">
      <alignment horizontal="left" vertical="center" wrapText="1"/>
    </xf>
    <xf numFmtId="0" fontId="3" fillId="0" borderId="34" xfId="0" applyFont="1" applyBorder="1" applyAlignment="1">
      <alignment horizontal="left" vertical="center" wrapText="1"/>
    </xf>
    <xf numFmtId="0" fontId="3" fillId="2" borderId="26" xfId="0" applyFont="1" applyFill="1" applyBorder="1" applyAlignment="1">
      <alignment horizontal="left" vertical="center" wrapText="1"/>
    </xf>
    <xf numFmtId="0" fontId="3" fillId="6" borderId="14" xfId="0" applyFont="1" applyFill="1" applyBorder="1" applyAlignment="1">
      <alignment horizontal="center" vertical="center"/>
    </xf>
    <xf numFmtId="0" fontId="3" fillId="6" borderId="16" xfId="0" applyFont="1" applyFill="1" applyBorder="1" applyAlignment="1">
      <alignment vertical="center"/>
    </xf>
    <xf numFmtId="0" fontId="3" fillId="6" borderId="13" xfId="0" applyFont="1" applyFill="1" applyBorder="1" applyAlignment="1">
      <alignment vertical="center"/>
    </xf>
    <xf numFmtId="0" fontId="14" fillId="6" borderId="13" xfId="0" applyFont="1" applyFill="1" applyBorder="1" applyAlignment="1">
      <alignment vertical="center"/>
    </xf>
    <xf numFmtId="43" fontId="14" fillId="6" borderId="25" xfId="1" applyFont="1" applyFill="1" applyBorder="1" applyAlignment="1">
      <alignment horizontal="center" vertical="top"/>
    </xf>
    <xf numFmtId="43" fontId="14" fillId="6" borderId="22" xfId="1" applyFont="1" applyFill="1" applyBorder="1" applyAlignment="1">
      <alignment horizontal="center" vertical="top"/>
    </xf>
    <xf numFmtId="0" fontId="3" fillId="6" borderId="20" xfId="0" applyFont="1" applyFill="1" applyBorder="1" applyAlignment="1">
      <alignment horizontal="center" vertical="top" wrapText="1"/>
    </xf>
    <xf numFmtId="43" fontId="14" fillId="6" borderId="37" xfId="1" applyFont="1" applyFill="1" applyBorder="1" applyAlignment="1">
      <alignment horizontal="center" vertical="top"/>
    </xf>
    <xf numFmtId="43" fontId="14" fillId="6" borderId="13" xfId="1" applyFont="1" applyFill="1" applyBorder="1" applyAlignment="1">
      <alignment horizontal="center" vertical="top"/>
    </xf>
    <xf numFmtId="164" fontId="17" fillId="6" borderId="13" xfId="1" applyNumberFormat="1" applyFont="1" applyFill="1" applyBorder="1" applyAlignment="1">
      <alignment horizontal="center" vertical="center"/>
    </xf>
    <xf numFmtId="0" fontId="14" fillId="5" borderId="31" xfId="0" applyFont="1" applyFill="1" applyBorder="1" applyAlignment="1">
      <alignment vertical="top"/>
    </xf>
    <xf numFmtId="43" fontId="14" fillId="5" borderId="31" xfId="1" applyFont="1" applyFill="1" applyBorder="1" applyAlignment="1">
      <alignment horizontal="center" vertical="center"/>
    </xf>
    <xf numFmtId="43" fontId="14" fillId="5" borderId="31" xfId="1" applyFont="1" applyFill="1" applyBorder="1" applyAlignment="1">
      <alignment horizontal="center" vertical="top"/>
    </xf>
    <xf numFmtId="43" fontId="14" fillId="5" borderId="0" xfId="1" applyFont="1" applyFill="1" applyAlignment="1">
      <alignment vertical="top"/>
    </xf>
    <xf numFmtId="0" fontId="3" fillId="0" borderId="26" xfId="0" applyFont="1" applyBorder="1" applyAlignment="1">
      <alignment vertical="center" wrapText="1"/>
    </xf>
    <xf numFmtId="0" fontId="3" fillId="0" borderId="32" xfId="0" applyFont="1" applyBorder="1" applyAlignment="1">
      <alignment vertical="center" wrapText="1"/>
    </xf>
    <xf numFmtId="0" fontId="3" fillId="2" borderId="26" xfId="0" applyFont="1" applyFill="1" applyBorder="1" applyAlignment="1">
      <alignment vertical="center" wrapText="1"/>
    </xf>
    <xf numFmtId="0" fontId="3" fillId="0" borderId="21" xfId="0" applyFont="1" applyBorder="1" applyAlignment="1">
      <alignment horizontal="center" vertical="center" wrapText="1"/>
    </xf>
    <xf numFmtId="0" fontId="3" fillId="0" borderId="38" xfId="0" applyFont="1" applyBorder="1" applyAlignment="1">
      <alignment horizontal="left" vertical="center" wrapText="1"/>
    </xf>
    <xf numFmtId="0" fontId="3" fillId="0" borderId="3" xfId="0" applyFont="1" applyBorder="1" applyAlignment="1">
      <alignment vertical="center" wrapText="1"/>
    </xf>
    <xf numFmtId="43" fontId="3" fillId="0" borderId="13" xfId="1" applyFont="1" applyBorder="1" applyAlignment="1">
      <alignment horizontal="right" vertical="center"/>
    </xf>
    <xf numFmtId="4" fontId="3" fillId="0" borderId="0" xfId="0" applyNumberFormat="1" applyFont="1" applyAlignment="1">
      <alignment horizontal="right" vertical="center"/>
    </xf>
    <xf numFmtId="43" fontId="14" fillId="5" borderId="0" xfId="1" applyFont="1" applyFill="1" applyAlignment="1">
      <alignment horizontal="center" vertical="center"/>
    </xf>
    <xf numFmtId="43" fontId="14" fillId="5" borderId="0" xfId="1" applyFont="1" applyFill="1" applyAlignment="1">
      <alignment horizontal="center" vertical="top"/>
    </xf>
    <xf numFmtId="43" fontId="14" fillId="5" borderId="13" xfId="1" applyFont="1" applyFill="1" applyBorder="1" applyAlignment="1">
      <alignment vertical="top"/>
    </xf>
    <xf numFmtId="43" fontId="21" fillId="0" borderId="13" xfId="1" applyFont="1" applyBorder="1" applyAlignment="1">
      <alignment vertical="center"/>
    </xf>
    <xf numFmtId="0" fontId="3" fillId="2" borderId="33" xfId="0" applyFont="1" applyFill="1" applyBorder="1" applyAlignment="1">
      <alignment vertical="center" wrapText="1"/>
    </xf>
    <xf numFmtId="0" fontId="3" fillId="0" borderId="33" xfId="0" applyFont="1" applyBorder="1" applyAlignment="1">
      <alignment vertical="center" wrapText="1"/>
    </xf>
    <xf numFmtId="0" fontId="3" fillId="0" borderId="33" xfId="0" applyFont="1" applyBorder="1" applyAlignment="1">
      <alignment vertical="top" wrapText="1"/>
    </xf>
    <xf numFmtId="0" fontId="3" fillId="0" borderId="15" xfId="0" applyFont="1" applyBorder="1" applyAlignment="1">
      <alignment vertical="center" wrapText="1"/>
    </xf>
    <xf numFmtId="43" fontId="3" fillId="0" borderId="27" xfId="1" applyFont="1" applyFill="1" applyBorder="1" applyAlignment="1">
      <alignment horizontal="center" vertical="center" wrapText="1"/>
    </xf>
    <xf numFmtId="43" fontId="3" fillId="0" borderId="28" xfId="1" applyFont="1" applyBorder="1" applyAlignment="1">
      <alignment horizontal="center" vertical="center"/>
    </xf>
    <xf numFmtId="43" fontId="3" fillId="0" borderId="20" xfId="1" applyFont="1" applyBorder="1" applyAlignment="1">
      <alignment horizontal="center" vertical="center"/>
    </xf>
    <xf numFmtId="0" fontId="3" fillId="0" borderId="0" xfId="0" applyFont="1" applyAlignment="1">
      <alignment horizontal="left" vertical="center" wrapText="1"/>
    </xf>
    <xf numFmtId="43" fontId="3" fillId="0" borderId="37" xfId="1" applyFont="1" applyBorder="1" applyAlignment="1">
      <alignment horizontal="center" vertical="center"/>
    </xf>
    <xf numFmtId="43" fontId="14" fillId="6" borderId="17" xfId="1" applyFont="1" applyFill="1" applyBorder="1" applyAlignment="1">
      <alignment horizontal="center" vertical="top"/>
    </xf>
    <xf numFmtId="43" fontId="14" fillId="6" borderId="14" xfId="1" applyFont="1" applyFill="1" applyBorder="1" applyAlignment="1">
      <alignment horizontal="center" vertical="top"/>
    </xf>
    <xf numFmtId="165" fontId="14" fillId="6" borderId="23" xfId="1" applyNumberFormat="1" applyFont="1" applyFill="1" applyBorder="1" applyAlignment="1">
      <alignment horizontal="center" vertical="top"/>
    </xf>
    <xf numFmtId="165" fontId="10" fillId="8" borderId="13" xfId="0" applyNumberFormat="1" applyFont="1" applyFill="1" applyBorder="1" applyAlignment="1">
      <alignment horizontal="center" vertical="center"/>
    </xf>
    <xf numFmtId="165" fontId="10" fillId="8" borderId="13" xfId="0" applyNumberFormat="1" applyFont="1" applyFill="1" applyBorder="1" applyAlignment="1">
      <alignment horizontal="left" vertical="center"/>
    </xf>
    <xf numFmtId="165" fontId="10" fillId="8" borderId="2" xfId="0" applyNumberFormat="1" applyFont="1" applyFill="1" applyBorder="1" applyAlignment="1">
      <alignment horizontal="left" vertical="center"/>
    </xf>
    <xf numFmtId="43" fontId="10" fillId="8" borderId="4" xfId="1" applyFont="1" applyFill="1" applyBorder="1" applyAlignment="1">
      <alignment horizontal="center" vertical="center"/>
    </xf>
    <xf numFmtId="43" fontId="10" fillId="8" borderId="13" xfId="1" applyFont="1" applyFill="1" applyBorder="1" applyAlignment="1">
      <alignment horizontal="center" vertical="center"/>
    </xf>
    <xf numFmtId="43" fontId="10" fillId="8" borderId="37" xfId="1" applyFont="1" applyFill="1" applyBorder="1" applyAlignment="1">
      <alignment horizontal="left" vertical="center"/>
    </xf>
    <xf numFmtId="43" fontId="10" fillId="8" borderId="13" xfId="1" applyFont="1" applyFill="1" applyBorder="1" applyAlignment="1">
      <alignment horizontal="left" vertical="center"/>
    </xf>
    <xf numFmtId="165" fontId="10" fillId="0" borderId="0" xfId="0" applyNumberFormat="1" applyFont="1" applyAlignment="1">
      <alignment horizontal="left" vertical="center"/>
    </xf>
    <xf numFmtId="164" fontId="22" fillId="8" borderId="13" xfId="0" applyNumberFormat="1" applyFont="1" applyFill="1" applyBorder="1" applyAlignment="1">
      <alignment horizontal="center" vertical="center"/>
    </xf>
    <xf numFmtId="0" fontId="18" fillId="9" borderId="13" xfId="0" applyFont="1" applyFill="1" applyBorder="1" applyAlignment="1">
      <alignment horizontal="center" vertical="center" wrapText="1"/>
    </xf>
    <xf numFmtId="0" fontId="15" fillId="9" borderId="28" xfId="0" applyFont="1" applyFill="1" applyBorder="1" applyAlignment="1">
      <alignment horizontal="left" vertical="center" wrapText="1"/>
    </xf>
    <xf numFmtId="0" fontId="18" fillId="9" borderId="2" xfId="0" applyFont="1" applyFill="1" applyBorder="1" applyAlignment="1">
      <alignment horizontal="left" vertical="center" wrapText="1"/>
    </xf>
    <xf numFmtId="0" fontId="18" fillId="6" borderId="13" xfId="0" applyFont="1" applyFill="1" applyBorder="1" applyAlignment="1">
      <alignment horizontal="left" vertical="center" wrapText="1"/>
    </xf>
    <xf numFmtId="43" fontId="14" fillId="9" borderId="13" xfId="1" applyFont="1" applyFill="1" applyBorder="1" applyAlignment="1">
      <alignment vertical="top"/>
    </xf>
    <xf numFmtId="43" fontId="14" fillId="9" borderId="4" xfId="1" applyFont="1" applyFill="1" applyBorder="1" applyAlignment="1">
      <alignment vertical="top"/>
    </xf>
    <xf numFmtId="43" fontId="14" fillId="9" borderId="4" xfId="1" applyFont="1" applyFill="1" applyBorder="1" applyAlignment="1">
      <alignment horizontal="center" vertical="top" wrapText="1"/>
    </xf>
    <xf numFmtId="0" fontId="18" fillId="9" borderId="2" xfId="0" applyFont="1" applyFill="1" applyBorder="1" applyAlignment="1">
      <alignment horizontal="left" vertical="top"/>
    </xf>
    <xf numFmtId="43" fontId="14" fillId="9" borderId="37" xfId="1" applyFont="1" applyFill="1" applyBorder="1" applyAlignment="1">
      <alignment horizontal="center" vertical="top" wrapText="1"/>
    </xf>
    <xf numFmtId="43" fontId="14" fillId="0" borderId="0" xfId="0" applyNumberFormat="1" applyFont="1" applyAlignment="1">
      <alignment vertical="top"/>
    </xf>
    <xf numFmtId="164" fontId="17" fillId="9" borderId="13" xfId="1" applyNumberFormat="1" applyFont="1" applyFill="1" applyBorder="1" applyAlignment="1">
      <alignment horizontal="center" vertical="center" wrapText="1"/>
    </xf>
    <xf numFmtId="43" fontId="14" fillId="0" borderId="0" xfId="1" applyFont="1" applyAlignment="1">
      <alignment vertical="top"/>
    </xf>
    <xf numFmtId="0" fontId="14" fillId="0" borderId="0" xfId="0" applyFont="1" applyAlignment="1">
      <alignment vertical="top"/>
    </xf>
    <xf numFmtId="0" fontId="15" fillId="9" borderId="0" xfId="0" applyFont="1" applyFill="1" applyAlignment="1">
      <alignment horizontal="left" vertical="center" wrapText="1"/>
    </xf>
    <xf numFmtId="0" fontId="18" fillId="0" borderId="13" xfId="0" applyFont="1" applyBorder="1" applyAlignment="1">
      <alignment horizontal="left" vertical="top"/>
    </xf>
    <xf numFmtId="43" fontId="18" fillId="0" borderId="4" xfId="1" applyFont="1" applyFill="1" applyBorder="1" applyAlignment="1">
      <alignment horizontal="center" vertical="center" wrapText="1"/>
    </xf>
    <xf numFmtId="43" fontId="14" fillId="0" borderId="4" xfId="1" applyFont="1" applyFill="1" applyBorder="1" applyAlignment="1">
      <alignment horizontal="center" vertical="top" wrapText="1"/>
    </xf>
    <xf numFmtId="43" fontId="14" fillId="0" borderId="13" xfId="1" applyFont="1" applyFill="1" applyBorder="1" applyAlignment="1">
      <alignment horizontal="center" vertical="top" wrapText="1"/>
    </xf>
    <xf numFmtId="43" fontId="14" fillId="0" borderId="2" xfId="1" applyFont="1" applyFill="1" applyBorder="1" applyAlignment="1">
      <alignment horizontal="center" vertical="top" wrapText="1"/>
    </xf>
    <xf numFmtId="43" fontId="14" fillId="0" borderId="39" xfId="1" applyFont="1" applyFill="1" applyBorder="1" applyAlignment="1">
      <alignment horizontal="center" vertical="top" wrapText="1"/>
    </xf>
    <xf numFmtId="43" fontId="14" fillId="0" borderId="13" xfId="1" applyFont="1" applyFill="1" applyBorder="1" applyAlignment="1">
      <alignment vertical="top"/>
    </xf>
    <xf numFmtId="164" fontId="17" fillId="0" borderId="13" xfId="1" applyNumberFormat="1" applyFont="1" applyFill="1" applyBorder="1" applyAlignment="1">
      <alignment horizontal="center" vertical="center" wrapText="1"/>
    </xf>
    <xf numFmtId="0" fontId="3" fillId="0" borderId="13" xfId="0" applyFont="1" applyBorder="1" applyAlignment="1">
      <alignment horizontal="left" vertical="center" wrapText="1"/>
    </xf>
    <xf numFmtId="43" fontId="21" fillId="0" borderId="4" xfId="1" applyFont="1" applyFill="1" applyBorder="1" applyAlignment="1">
      <alignment horizontal="center" vertical="center" wrapText="1"/>
    </xf>
    <xf numFmtId="43" fontId="3" fillId="0" borderId="13" xfId="1" applyFont="1" applyFill="1" applyBorder="1" applyAlignment="1">
      <alignment horizontal="center" vertical="top" wrapText="1"/>
    </xf>
    <xf numFmtId="166" fontId="14" fillId="0" borderId="0" xfId="0" applyNumberFormat="1" applyFont="1" applyAlignment="1">
      <alignment vertical="top"/>
    </xf>
    <xf numFmtId="164" fontId="17" fillId="0" borderId="27" xfId="1" applyNumberFormat="1" applyFont="1" applyFill="1" applyBorder="1" applyAlignment="1">
      <alignment horizontal="center" vertical="center" wrapText="1"/>
    </xf>
    <xf numFmtId="167" fontId="19" fillId="10" borderId="2" xfId="0" applyNumberFormat="1" applyFont="1" applyFill="1" applyBorder="1" applyAlignment="1">
      <alignment horizontal="left" vertical="center"/>
    </xf>
    <xf numFmtId="167" fontId="19" fillId="6" borderId="13" xfId="0" applyNumberFormat="1" applyFont="1" applyFill="1" applyBorder="1" applyAlignment="1">
      <alignment horizontal="left" vertical="center"/>
    </xf>
    <xf numFmtId="167" fontId="14" fillId="6" borderId="13" xfId="0" applyNumberFormat="1" applyFont="1" applyFill="1" applyBorder="1" applyAlignment="1">
      <alignment horizontal="left" vertical="center"/>
    </xf>
    <xf numFmtId="43" fontId="19" fillId="10" borderId="4" xfId="1" applyFont="1" applyFill="1" applyBorder="1" applyAlignment="1">
      <alignment horizontal="center" vertical="top"/>
    </xf>
    <xf numFmtId="43" fontId="19" fillId="10" borderId="13" xfId="1" applyFont="1" applyFill="1" applyBorder="1" applyAlignment="1">
      <alignment horizontal="center" vertical="top"/>
    </xf>
    <xf numFmtId="0" fontId="19" fillId="10" borderId="23" xfId="0" applyFont="1" applyFill="1" applyBorder="1" applyAlignment="1">
      <alignment vertical="top"/>
    </xf>
    <xf numFmtId="43" fontId="19" fillId="10" borderId="37" xfId="1" applyFont="1" applyFill="1" applyBorder="1" applyAlignment="1">
      <alignment horizontal="center" vertical="top"/>
    </xf>
    <xf numFmtId="43" fontId="19" fillId="10" borderId="13" xfId="1" applyFont="1" applyFill="1" applyBorder="1" applyAlignment="1">
      <alignment vertical="top"/>
    </xf>
    <xf numFmtId="43" fontId="19" fillId="0" borderId="0" xfId="0" applyNumberFormat="1" applyFont="1" applyAlignment="1">
      <alignment vertical="top"/>
    </xf>
    <xf numFmtId="164" fontId="17" fillId="10" borderId="13" xfId="1" applyNumberFormat="1" applyFont="1" applyFill="1" applyBorder="1" applyAlignment="1">
      <alignment horizontal="center" vertical="center"/>
    </xf>
    <xf numFmtId="0" fontId="19" fillId="10" borderId="16" xfId="0" applyFont="1" applyFill="1" applyBorder="1" applyAlignment="1">
      <alignment vertical="top"/>
    </xf>
    <xf numFmtId="0" fontId="19" fillId="10" borderId="13" xfId="0" applyFont="1" applyFill="1" applyBorder="1" applyAlignment="1">
      <alignment horizontal="center" vertical="center"/>
    </xf>
    <xf numFmtId="0" fontId="15" fillId="10" borderId="33" xfId="0" applyFont="1" applyFill="1" applyBorder="1" applyAlignment="1">
      <alignment horizontal="left" vertical="center" wrapText="1"/>
    </xf>
    <xf numFmtId="0" fontId="19" fillId="10" borderId="2" xfId="0" applyFont="1" applyFill="1" applyBorder="1" applyAlignment="1">
      <alignment horizontal="left" vertical="center"/>
    </xf>
    <xf numFmtId="0" fontId="19" fillId="6" borderId="13" xfId="0" applyFont="1" applyFill="1" applyBorder="1" applyAlignment="1">
      <alignment horizontal="left" vertical="center"/>
    </xf>
    <xf numFmtId="0" fontId="14" fillId="6" borderId="13" xfId="0" applyFont="1" applyFill="1" applyBorder="1" applyAlignment="1">
      <alignment horizontal="left" vertical="center"/>
    </xf>
    <xf numFmtId="0" fontId="19" fillId="10" borderId="16" xfId="0" applyFont="1" applyFill="1" applyBorder="1" applyAlignment="1">
      <alignment horizontal="left" vertical="top" wrapText="1"/>
    </xf>
    <xf numFmtId="165" fontId="23" fillId="8" borderId="13" xfId="0" applyNumberFormat="1" applyFont="1" applyFill="1" applyBorder="1" applyAlignment="1">
      <alignment horizontal="left" vertical="center"/>
    </xf>
    <xf numFmtId="0" fontId="24" fillId="8" borderId="2" xfId="0" applyFont="1" applyFill="1" applyBorder="1" applyAlignment="1">
      <alignment vertical="center" wrapText="1"/>
    </xf>
    <xf numFmtId="0" fontId="24" fillId="8" borderId="13" xfId="0" applyFont="1" applyFill="1" applyBorder="1" applyAlignment="1">
      <alignment vertical="center" wrapText="1"/>
    </xf>
    <xf numFmtId="43" fontId="24" fillId="8" borderId="4" xfId="1" applyFont="1" applyFill="1" applyBorder="1" applyAlignment="1">
      <alignment horizontal="center" vertical="top" wrapText="1"/>
    </xf>
    <xf numFmtId="43" fontId="24" fillId="8" borderId="13" xfId="1" applyFont="1" applyFill="1" applyBorder="1" applyAlignment="1">
      <alignment horizontal="center" vertical="top" wrapText="1"/>
    </xf>
    <xf numFmtId="0" fontId="25" fillId="8" borderId="15" xfId="0" applyFont="1" applyFill="1" applyBorder="1" applyAlignment="1">
      <alignment vertical="top" wrapText="1"/>
    </xf>
    <xf numFmtId="43" fontId="24" fillId="8" borderId="37" xfId="1" applyFont="1" applyFill="1" applyBorder="1" applyAlignment="1">
      <alignment horizontal="right" vertical="top" wrapText="1"/>
    </xf>
    <xf numFmtId="37" fontId="24" fillId="0" borderId="0" xfId="1" applyNumberFormat="1" applyFont="1" applyFill="1" applyBorder="1" applyAlignment="1">
      <alignment horizontal="right" vertical="top" wrapText="1"/>
    </xf>
    <xf numFmtId="164" fontId="26" fillId="8" borderId="13" xfId="1" applyNumberFormat="1" applyFont="1" applyFill="1" applyBorder="1" applyAlignment="1">
      <alignment horizontal="center" vertical="center" wrapText="1"/>
    </xf>
    <xf numFmtId="165" fontId="27" fillId="4" borderId="13" xfId="0" applyNumberFormat="1" applyFont="1" applyFill="1" applyBorder="1" applyAlignment="1">
      <alignment horizontal="left" vertical="center"/>
    </xf>
    <xf numFmtId="0" fontId="27" fillId="4" borderId="2" xfId="0" applyFont="1" applyFill="1" applyBorder="1" applyAlignment="1">
      <alignment vertical="center" wrapText="1"/>
    </xf>
    <xf numFmtId="0" fontId="27" fillId="4" borderId="13" xfId="0" applyFont="1" applyFill="1" applyBorder="1" applyAlignment="1">
      <alignment vertical="center" wrapText="1"/>
    </xf>
    <xf numFmtId="43" fontId="27" fillId="4" borderId="4" xfId="1" applyFont="1" applyFill="1" applyBorder="1" applyAlignment="1">
      <alignment horizontal="center" vertical="center" wrapText="1"/>
    </xf>
    <xf numFmtId="43" fontId="27" fillId="4" borderId="13" xfId="1" applyFont="1" applyFill="1" applyBorder="1" applyAlignment="1">
      <alignment horizontal="center" vertical="center" wrapText="1"/>
    </xf>
    <xf numFmtId="165" fontId="27" fillId="4" borderId="2" xfId="0" applyNumberFormat="1" applyFont="1" applyFill="1" applyBorder="1" applyAlignment="1">
      <alignment vertical="center" wrapText="1"/>
    </xf>
    <xf numFmtId="43" fontId="27" fillId="4" borderId="37" xfId="1" applyFont="1" applyFill="1" applyBorder="1" applyAlignment="1">
      <alignment vertical="center" wrapText="1"/>
    </xf>
    <xf numFmtId="165" fontId="27" fillId="0" borderId="0" xfId="0" applyNumberFormat="1" applyFont="1" applyAlignment="1">
      <alignment vertical="center" wrapText="1"/>
    </xf>
    <xf numFmtId="164" fontId="22" fillId="4" borderId="13" xfId="0" applyNumberFormat="1" applyFont="1" applyFill="1" applyBorder="1" applyAlignment="1">
      <alignment horizontal="center" vertical="center" wrapText="1"/>
    </xf>
    <xf numFmtId="0" fontId="14" fillId="6" borderId="2" xfId="0" applyFont="1" applyFill="1" applyBorder="1" applyAlignment="1">
      <alignment vertical="center" wrapText="1"/>
    </xf>
    <xf numFmtId="0" fontId="14" fillId="6" borderId="13" xfId="0" applyFont="1" applyFill="1" applyBorder="1" applyAlignment="1">
      <alignment vertical="center" wrapText="1"/>
    </xf>
    <xf numFmtId="43" fontId="18" fillId="6" borderId="0" xfId="1" applyFont="1" applyFill="1" applyBorder="1" applyAlignment="1">
      <alignment horizontal="center" vertical="center" wrapText="1"/>
    </xf>
    <xf numFmtId="43" fontId="18" fillId="6" borderId="0" xfId="1" applyFont="1" applyFill="1" applyBorder="1" applyAlignment="1">
      <alignment horizontal="center" vertical="top" wrapText="1"/>
    </xf>
    <xf numFmtId="0" fontId="3" fillId="6" borderId="0" xfId="0" applyFont="1" applyFill="1" applyAlignment="1">
      <alignment vertical="top" wrapText="1"/>
    </xf>
    <xf numFmtId="43" fontId="14" fillId="6" borderId="37" xfId="1" applyFont="1" applyFill="1" applyBorder="1" applyAlignment="1">
      <alignment horizontal="right" vertical="top" wrapText="1"/>
    </xf>
    <xf numFmtId="43" fontId="14" fillId="6" borderId="13" xfId="1" applyFont="1" applyFill="1" applyBorder="1" applyAlignment="1">
      <alignment horizontal="right" vertical="top" wrapText="1"/>
    </xf>
    <xf numFmtId="37" fontId="14" fillId="0" borderId="0" xfId="1" applyNumberFormat="1" applyFont="1" applyFill="1" applyBorder="1" applyAlignment="1">
      <alignment horizontal="right" vertical="top" wrapText="1"/>
    </xf>
    <xf numFmtId="164" fontId="17" fillId="6" borderId="13" xfId="1" applyNumberFormat="1" applyFont="1" applyFill="1" applyBorder="1" applyAlignment="1">
      <alignment horizontal="center" vertical="center" wrapText="1"/>
    </xf>
    <xf numFmtId="0" fontId="28" fillId="11" borderId="14" xfId="0" applyFont="1" applyFill="1" applyBorder="1" applyAlignment="1">
      <alignment horizontal="left" vertical="center" wrapText="1"/>
    </xf>
    <xf numFmtId="0" fontId="29" fillId="11" borderId="2" xfId="0" applyFont="1" applyFill="1" applyBorder="1" applyAlignment="1">
      <alignment vertical="center" wrapText="1"/>
    </xf>
    <xf numFmtId="0" fontId="29" fillId="11" borderId="13" xfId="0" applyFont="1" applyFill="1" applyBorder="1" applyAlignment="1">
      <alignment vertical="center" wrapText="1"/>
    </xf>
    <xf numFmtId="43" fontId="29" fillId="11" borderId="17" xfId="1" applyFont="1" applyFill="1" applyBorder="1" applyAlignment="1">
      <alignment horizontal="center" vertical="top"/>
    </xf>
    <xf numFmtId="43" fontId="29" fillId="11" borderId="17" xfId="1" applyFont="1" applyFill="1" applyBorder="1" applyAlignment="1">
      <alignment horizontal="center" vertical="center"/>
    </xf>
    <xf numFmtId="43" fontId="29" fillId="11" borderId="14" xfId="1" applyFont="1" applyFill="1" applyBorder="1" applyAlignment="1">
      <alignment horizontal="center" vertical="top"/>
    </xf>
    <xf numFmtId="43" fontId="30" fillId="11" borderId="2" xfId="0" applyNumberFormat="1" applyFont="1" applyFill="1" applyBorder="1" applyAlignment="1">
      <alignment vertical="top" wrapText="1"/>
    </xf>
    <xf numFmtId="43" fontId="29" fillId="11" borderId="37" xfId="1" applyFont="1" applyFill="1" applyBorder="1" applyAlignment="1">
      <alignment vertical="top"/>
    </xf>
    <xf numFmtId="43" fontId="29" fillId="11" borderId="13" xfId="1" applyFont="1" applyFill="1" applyBorder="1" applyAlignment="1">
      <alignment vertical="top"/>
    </xf>
    <xf numFmtId="43" fontId="29" fillId="0" borderId="0" xfId="0" applyNumberFormat="1" applyFont="1" applyAlignment="1">
      <alignment vertical="top"/>
    </xf>
    <xf numFmtId="164" fontId="17" fillId="11" borderId="13" xfId="0" applyNumberFormat="1" applyFont="1" applyFill="1" applyBorder="1" applyAlignment="1">
      <alignment horizontal="center" vertical="center"/>
    </xf>
    <xf numFmtId="0" fontId="4" fillId="0" borderId="0" xfId="0" applyFont="1" applyAlignment="1">
      <alignment horizontal="center" vertical="center"/>
    </xf>
    <xf numFmtId="165" fontId="31" fillId="4" borderId="21" xfId="0" applyNumberFormat="1" applyFont="1" applyFill="1" applyBorder="1" applyAlignment="1">
      <alignment horizontal="left" vertical="center" wrapText="1"/>
    </xf>
    <xf numFmtId="0" fontId="31" fillId="4" borderId="2" xfId="0" applyFont="1" applyFill="1" applyBorder="1" applyAlignment="1">
      <alignment vertical="center" wrapText="1"/>
    </xf>
    <xf numFmtId="0" fontId="31" fillId="4" borderId="13" xfId="0" applyFont="1" applyFill="1" applyBorder="1" applyAlignment="1">
      <alignment vertical="center" wrapText="1"/>
    </xf>
    <xf numFmtId="43" fontId="31" fillId="4" borderId="4" xfId="1" applyFont="1" applyFill="1" applyBorder="1" applyAlignment="1">
      <alignment horizontal="center" vertical="center" wrapText="1"/>
    </xf>
    <xf numFmtId="43" fontId="31" fillId="4" borderId="13" xfId="1" applyFont="1" applyFill="1" applyBorder="1" applyAlignment="1">
      <alignment horizontal="center" vertical="center" wrapText="1"/>
    </xf>
    <xf numFmtId="0" fontId="31" fillId="4" borderId="2" xfId="0" applyFont="1" applyFill="1" applyBorder="1" applyAlignment="1">
      <alignment wrapText="1"/>
    </xf>
    <xf numFmtId="165" fontId="31" fillId="4" borderId="37" xfId="1" applyNumberFormat="1" applyFont="1" applyFill="1" applyBorder="1" applyAlignment="1">
      <alignment vertical="center" wrapText="1"/>
    </xf>
    <xf numFmtId="43" fontId="31" fillId="4" borderId="13" xfId="1" applyFont="1" applyFill="1" applyBorder="1" applyAlignment="1">
      <alignment vertical="center" wrapText="1"/>
    </xf>
    <xf numFmtId="165" fontId="31" fillId="0" borderId="0" xfId="0" applyNumberFormat="1" applyFont="1" applyAlignment="1">
      <alignment vertical="center" wrapText="1"/>
    </xf>
    <xf numFmtId="43" fontId="4" fillId="0" borderId="0" xfId="1" applyFont="1" applyAlignment="1">
      <alignment vertical="top"/>
    </xf>
    <xf numFmtId="0" fontId="4" fillId="0" borderId="0" xfId="0" applyFont="1" applyAlignment="1">
      <alignment vertical="top"/>
    </xf>
    <xf numFmtId="0" fontId="15" fillId="0" borderId="0" xfId="0" applyFont="1" applyAlignment="1">
      <alignment horizontal="left" vertical="center" wrapText="1"/>
    </xf>
    <xf numFmtId="0" fontId="32" fillId="0" borderId="0" xfId="0" applyFont="1" applyAlignment="1">
      <alignment vertical="top" wrapText="1"/>
    </xf>
    <xf numFmtId="0" fontId="35" fillId="0" borderId="0" xfId="2" applyFont="1" applyAlignment="1">
      <alignment horizontal="left" vertical="center"/>
    </xf>
    <xf numFmtId="15" fontId="1" fillId="0" borderId="0" xfId="2" applyNumberFormat="1"/>
    <xf numFmtId="14" fontId="35" fillId="0" borderId="0" xfId="2" applyNumberFormat="1" applyFont="1" applyAlignment="1">
      <alignment horizontal="left" vertical="center"/>
    </xf>
    <xf numFmtId="0" fontId="35" fillId="0" borderId="0" xfId="2" applyFont="1" applyAlignment="1">
      <alignment horizontal="left" vertical="center" wrapText="1"/>
    </xf>
    <xf numFmtId="0" fontId="36" fillId="0" borderId="42" xfId="2" applyFont="1" applyBorder="1" applyAlignment="1">
      <alignment horizontal="left" vertical="center"/>
    </xf>
    <xf numFmtId="0" fontId="35" fillId="0" borderId="43" xfId="2" applyFont="1" applyBorder="1" applyAlignment="1">
      <alignment horizontal="left" vertical="center"/>
    </xf>
    <xf numFmtId="0" fontId="35" fillId="0" borderId="44" xfId="2" applyFont="1" applyBorder="1" applyAlignment="1">
      <alignment horizontal="left" vertical="center"/>
    </xf>
    <xf numFmtId="0" fontId="37" fillId="0" borderId="45" xfId="2" applyFont="1" applyBorder="1" applyAlignment="1">
      <alignment horizontal="right" vertical="center"/>
    </xf>
    <xf numFmtId="0" fontId="38" fillId="0" borderId="0" xfId="2" quotePrefix="1" applyFont="1" applyAlignment="1">
      <alignment horizontal="left" vertical="center" wrapText="1"/>
    </xf>
    <xf numFmtId="0" fontId="39" fillId="0" borderId="46" xfId="2" applyFont="1" applyBorder="1" applyAlignment="1">
      <alignment horizontal="left" vertical="center" wrapText="1"/>
    </xf>
    <xf numFmtId="0" fontId="39" fillId="0" borderId="0" xfId="2" applyFont="1" applyAlignment="1">
      <alignment horizontal="left" vertical="center" wrapText="1"/>
    </xf>
    <xf numFmtId="0" fontId="40" fillId="0" borderId="0" xfId="2" applyFont="1" applyAlignment="1">
      <alignment horizontal="left" vertical="center"/>
    </xf>
    <xf numFmtId="0" fontId="38" fillId="0" borderId="0" xfId="2" applyFont="1" applyAlignment="1">
      <alignment vertical="center"/>
    </xf>
    <xf numFmtId="0" fontId="40" fillId="0" borderId="46" xfId="2" applyFont="1" applyBorder="1" applyAlignment="1">
      <alignment horizontal="left" vertical="center"/>
    </xf>
    <xf numFmtId="0" fontId="35" fillId="0" borderId="45" xfId="2" applyFont="1" applyBorder="1" applyAlignment="1">
      <alignment horizontal="left" vertical="center"/>
    </xf>
    <xf numFmtId="0" fontId="41" fillId="0" borderId="47" xfId="2" applyFont="1" applyBorder="1" applyAlignment="1">
      <alignment horizontal="left" vertical="center" wrapText="1"/>
    </xf>
    <xf numFmtId="0" fontId="41" fillId="0" borderId="0" xfId="2" applyFont="1" applyAlignment="1">
      <alignment horizontal="left" vertical="center" wrapText="1"/>
    </xf>
    <xf numFmtId="0" fontId="41" fillId="0" borderId="46" xfId="2" applyFont="1" applyBorder="1" applyAlignment="1">
      <alignment horizontal="left" vertical="center" wrapText="1"/>
    </xf>
    <xf numFmtId="0" fontId="42" fillId="0" borderId="0" xfId="2" applyFont="1" applyAlignment="1">
      <alignment horizontal="left" vertical="center"/>
    </xf>
    <xf numFmtId="0" fontId="38" fillId="12" borderId="48" xfId="2" applyFont="1" applyFill="1" applyBorder="1" applyAlignment="1">
      <alignment horizontal="center" vertical="center" wrapText="1"/>
    </xf>
    <xf numFmtId="0" fontId="38" fillId="12" borderId="13" xfId="3" applyFont="1" applyFill="1" applyBorder="1" applyAlignment="1">
      <alignment horizontal="center" vertical="center" wrapText="1"/>
    </xf>
    <xf numFmtId="0" fontId="38" fillId="12" borderId="13" xfId="2" applyFont="1" applyFill="1" applyBorder="1" applyAlignment="1">
      <alignment horizontal="center" vertical="center" wrapText="1"/>
    </xf>
    <xf numFmtId="0" fontId="38" fillId="13" borderId="13" xfId="2" applyFont="1" applyFill="1" applyBorder="1" applyAlignment="1">
      <alignment horizontal="center" vertical="center" wrapText="1"/>
    </xf>
    <xf numFmtId="0" fontId="38" fillId="13" borderId="49" xfId="2" applyFont="1" applyFill="1" applyBorder="1" applyAlignment="1">
      <alignment horizontal="center" vertical="center" wrapText="1"/>
    </xf>
    <xf numFmtId="0" fontId="1" fillId="0" borderId="0" xfId="2"/>
    <xf numFmtId="0" fontId="35" fillId="0" borderId="48" xfId="2" applyFont="1" applyBorder="1" applyAlignment="1">
      <alignment horizontal="left" vertical="center" wrapText="1"/>
    </xf>
    <xf numFmtId="165" fontId="35" fillId="0" borderId="13" xfId="4" applyNumberFormat="1" applyFont="1" applyFill="1" applyBorder="1" applyAlignment="1">
      <alignment horizontal="center" vertical="center"/>
    </xf>
    <xf numFmtId="165" fontId="35" fillId="13" borderId="13" xfId="2" applyNumberFormat="1" applyFont="1" applyFill="1" applyBorder="1" applyAlignment="1">
      <alignment horizontal="center" vertical="center"/>
    </xf>
    <xf numFmtId="9" fontId="35" fillId="13" borderId="49" xfId="5" applyFont="1" applyFill="1" applyBorder="1" applyAlignment="1">
      <alignment horizontal="center" vertical="center"/>
    </xf>
    <xf numFmtId="2" fontId="35" fillId="0" borderId="0" xfId="2" applyNumberFormat="1" applyFont="1" applyAlignment="1">
      <alignment horizontal="left" vertical="center"/>
    </xf>
    <xf numFmtId="0" fontId="38" fillId="12" borderId="50" xfId="2" applyFont="1" applyFill="1" applyBorder="1" applyAlignment="1">
      <alignment horizontal="left" vertical="center" wrapText="1"/>
    </xf>
    <xf numFmtId="165" fontId="38" fillId="12" borderId="21" xfId="4" applyNumberFormat="1" applyFont="1" applyFill="1" applyBorder="1" applyAlignment="1">
      <alignment horizontal="center" vertical="center" wrapText="1"/>
    </xf>
    <xf numFmtId="169" fontId="42" fillId="13" borderId="21" xfId="4" applyNumberFormat="1" applyFont="1" applyFill="1" applyBorder="1" applyAlignment="1">
      <alignment horizontal="center" vertical="center"/>
    </xf>
    <xf numFmtId="9" fontId="42" fillId="13" borderId="49" xfId="5" applyFont="1" applyFill="1" applyBorder="1" applyAlignment="1">
      <alignment horizontal="center" vertical="center"/>
    </xf>
    <xf numFmtId="0" fontId="35" fillId="0" borderId="0" xfId="2" applyFont="1" applyAlignment="1">
      <alignment vertical="center" wrapText="1"/>
    </xf>
    <xf numFmtId="0" fontId="35" fillId="0" borderId="45" xfId="2" applyFont="1" applyBorder="1" applyAlignment="1">
      <alignment horizontal="left" vertical="center" wrapText="1"/>
    </xf>
    <xf numFmtId="0" fontId="40" fillId="13" borderId="45" xfId="2" applyFont="1" applyFill="1" applyBorder="1" applyAlignment="1">
      <alignment horizontal="left" vertical="center"/>
    </xf>
    <xf numFmtId="0" fontId="35" fillId="13" borderId="46" xfId="2" applyFont="1" applyFill="1" applyBorder="1" applyAlignment="1">
      <alignment horizontal="left" vertical="center"/>
    </xf>
    <xf numFmtId="168" fontId="40" fillId="13" borderId="45" xfId="4" applyFont="1" applyFill="1" applyBorder="1" applyAlignment="1">
      <alignment horizontal="left" vertical="center"/>
    </xf>
    <xf numFmtId="168" fontId="40" fillId="13" borderId="45" xfId="2" applyNumberFormat="1" applyFont="1" applyFill="1" applyBorder="1" applyAlignment="1">
      <alignment horizontal="left" vertical="center"/>
    </xf>
    <xf numFmtId="9" fontId="40" fillId="13" borderId="45" xfId="5" applyFont="1" applyFill="1" applyBorder="1" applyAlignment="1">
      <alignment horizontal="left" vertical="center"/>
    </xf>
    <xf numFmtId="0" fontId="35" fillId="0" borderId="54" xfId="2" applyFont="1" applyBorder="1" applyAlignment="1">
      <alignment horizontal="left" vertical="center"/>
    </xf>
    <xf numFmtId="0" fontId="40" fillId="13" borderId="54" xfId="2" applyFont="1" applyFill="1" applyBorder="1" applyAlignment="1">
      <alignment horizontal="left" vertical="center"/>
    </xf>
    <xf numFmtId="0" fontId="35" fillId="13" borderId="55" xfId="2" applyFont="1" applyFill="1" applyBorder="1" applyAlignment="1">
      <alignment horizontal="left" vertical="center"/>
    </xf>
    <xf numFmtId="166" fontId="35" fillId="0" borderId="0" xfId="2" applyNumberFormat="1" applyFont="1" applyAlignment="1">
      <alignment horizontal="left" vertical="center"/>
    </xf>
    <xf numFmtId="0" fontId="46" fillId="0" borderId="0" xfId="2" applyFont="1"/>
    <xf numFmtId="168" fontId="35" fillId="0" borderId="0" xfId="2" applyNumberFormat="1" applyFont="1" applyAlignment="1">
      <alignment horizontal="left" vertical="center"/>
    </xf>
    <xf numFmtId="165" fontId="35" fillId="0" borderId="0" xfId="2" applyNumberFormat="1" applyFont="1" applyAlignment="1">
      <alignment horizontal="left" vertical="center"/>
    </xf>
    <xf numFmtId="0" fontId="47" fillId="0" borderId="13" xfId="2" applyFont="1" applyBorder="1"/>
    <xf numFmtId="0" fontId="47" fillId="0" borderId="0" xfId="2" applyFont="1"/>
    <xf numFmtId="0" fontId="50" fillId="14" borderId="13" xfId="2" applyFont="1" applyFill="1" applyBorder="1" applyAlignment="1">
      <alignment vertical="center" wrapText="1"/>
    </xf>
    <xf numFmtId="0" fontId="50" fillId="15" borderId="13" xfId="2" applyFont="1" applyFill="1" applyBorder="1" applyAlignment="1">
      <alignment vertical="center" wrapText="1"/>
    </xf>
    <xf numFmtId="0" fontId="50" fillId="14" borderId="13" xfId="2" applyFont="1" applyFill="1" applyBorder="1"/>
    <xf numFmtId="0" fontId="50" fillId="15" borderId="13" xfId="2" applyFont="1" applyFill="1" applyBorder="1"/>
    <xf numFmtId="0" fontId="1" fillId="0" borderId="13" xfId="2" applyBorder="1"/>
    <xf numFmtId="0" fontId="51" fillId="0" borderId="59" xfId="6" applyBorder="1"/>
    <xf numFmtId="0" fontId="51" fillId="0" borderId="0" xfId="6"/>
    <xf numFmtId="172" fontId="51" fillId="0" borderId="0" xfId="6" applyNumberFormat="1"/>
    <xf numFmtId="0" fontId="53" fillId="0" borderId="0" xfId="7" applyFont="1"/>
    <xf numFmtId="0" fontId="52" fillId="0" borderId="0" xfId="7"/>
    <xf numFmtId="0" fontId="52" fillId="5" borderId="13" xfId="7" applyFill="1" applyBorder="1" applyAlignment="1">
      <alignment wrapText="1"/>
    </xf>
    <xf numFmtId="0" fontId="52" fillId="5" borderId="13" xfId="7" applyFill="1" applyBorder="1" applyAlignment="1">
      <alignment horizontal="center" vertical="center"/>
    </xf>
    <xf numFmtId="0" fontId="52" fillId="0" borderId="13" xfId="7" applyBorder="1"/>
    <xf numFmtId="0" fontId="54" fillId="16" borderId="13" xfId="2" applyFont="1" applyFill="1" applyBorder="1" applyAlignment="1">
      <alignment vertical="center"/>
    </xf>
    <xf numFmtId="0" fontId="0" fillId="0" borderId="0" xfId="0" applyAlignment="1">
      <alignment horizontal="left"/>
    </xf>
    <xf numFmtId="0" fontId="0" fillId="13" borderId="0" xfId="0" applyFill="1"/>
    <xf numFmtId="164" fontId="0" fillId="13" borderId="0" xfId="4" applyNumberFormat="1" applyFont="1" applyFill="1" applyAlignment="1"/>
    <xf numFmtId="0" fontId="51" fillId="17" borderId="59" xfId="6" applyFill="1" applyBorder="1"/>
    <xf numFmtId="0" fontId="1" fillId="0" borderId="13" xfId="2" applyNumberFormat="1" applyBorder="1"/>
    <xf numFmtId="43" fontId="51" fillId="0" borderId="59" xfId="1" applyFont="1" applyBorder="1"/>
    <xf numFmtId="43" fontId="51" fillId="0" borderId="0" xfId="1" applyFont="1"/>
    <xf numFmtId="43" fontId="0" fillId="0" borderId="0" xfId="1" applyFont="1"/>
    <xf numFmtId="0" fontId="0" fillId="0" borderId="13" xfId="0" quotePrefix="1" applyBorder="1"/>
    <xf numFmtId="0" fontId="0" fillId="0" borderId="13" xfId="0" applyBorder="1"/>
    <xf numFmtId="49" fontId="0" fillId="0" borderId="13" xfId="0" applyNumberFormat="1" applyBorder="1"/>
    <xf numFmtId="170" fontId="0" fillId="0" borderId="13" xfId="0" applyNumberFormat="1" applyBorder="1"/>
    <xf numFmtId="1" fontId="0" fillId="0" borderId="0" xfId="0" applyNumberFormat="1"/>
    <xf numFmtId="14" fontId="0" fillId="0" borderId="0" xfId="0" applyNumberFormat="1"/>
    <xf numFmtId="171" fontId="0" fillId="0" borderId="0" xfId="0" applyNumberFormat="1"/>
    <xf numFmtId="172" fontId="0" fillId="0" borderId="0" xfId="0" applyNumberFormat="1"/>
    <xf numFmtId="0" fontId="55" fillId="0" borderId="0" xfId="0" applyFont="1"/>
    <xf numFmtId="1" fontId="55" fillId="0" borderId="0" xfId="0" applyNumberFormat="1" applyFont="1"/>
    <xf numFmtId="14" fontId="55" fillId="0" borderId="0" xfId="0" applyNumberFormat="1" applyFont="1"/>
    <xf numFmtId="171" fontId="55" fillId="0" borderId="0" xfId="0" applyNumberFormat="1" applyFont="1"/>
    <xf numFmtId="172" fontId="55" fillId="0" borderId="0" xfId="0" applyNumberFormat="1" applyFont="1"/>
    <xf numFmtId="172" fontId="51" fillId="13" borderId="0" xfId="6" applyNumberFormat="1" applyFill="1"/>
    <xf numFmtId="0" fontId="0" fillId="0" borderId="0" xfId="0" pivotButton="1"/>
    <xf numFmtId="43" fontId="0" fillId="0" borderId="0" xfId="0" applyNumberFormat="1"/>
    <xf numFmtId="0" fontId="56" fillId="0" borderId="59" xfId="8" applyBorder="1"/>
    <xf numFmtId="0" fontId="56" fillId="0" borderId="0" xfId="8"/>
    <xf numFmtId="173" fontId="56" fillId="0" borderId="0" xfId="8" applyNumberFormat="1"/>
    <xf numFmtId="0" fontId="55" fillId="0" borderId="0" xfId="8" applyFont="1"/>
    <xf numFmtId="43" fontId="56" fillId="0" borderId="59" xfId="1" applyFont="1" applyBorder="1"/>
    <xf numFmtId="43" fontId="56" fillId="0" borderId="0" xfId="1" applyFont="1"/>
    <xf numFmtId="43" fontId="55" fillId="0" borderId="0" xfId="1" applyFont="1"/>
    <xf numFmtId="0" fontId="56" fillId="18" borderId="0" xfId="8" applyFill="1"/>
    <xf numFmtId="173" fontId="56" fillId="18" borderId="0" xfId="8" applyNumberFormat="1" applyFill="1"/>
    <xf numFmtId="43" fontId="56" fillId="18" borderId="0" xfId="1" applyFont="1" applyFill="1"/>
    <xf numFmtId="0" fontId="51" fillId="18" borderId="0" xfId="8" applyFont="1" applyFill="1"/>
    <xf numFmtId="0" fontId="56" fillId="0" borderId="0" xfId="8" applyFill="1"/>
    <xf numFmtId="173" fontId="56" fillId="0" borderId="0" xfId="8" applyNumberFormat="1" applyFill="1"/>
    <xf numFmtId="43" fontId="56" fillId="0" borderId="0" xfId="1" applyFont="1" applyFill="1"/>
    <xf numFmtId="43" fontId="0" fillId="0" borderId="13" xfId="1" applyFont="1" applyBorder="1"/>
    <xf numFmtId="0" fontId="38" fillId="0" borderId="0" xfId="2" applyFont="1" applyAlignment="1">
      <alignment horizontal="left" vertical="center" wrapText="1"/>
    </xf>
    <xf numFmtId="0" fontId="38" fillId="0" borderId="46" xfId="2" applyFont="1" applyBorder="1" applyAlignment="1">
      <alignment horizontal="left" vertical="center" wrapText="1"/>
    </xf>
    <xf numFmtId="0" fontId="44" fillId="0" borderId="51" xfId="2" applyFont="1" applyBorder="1" applyAlignment="1">
      <alignment horizontal="left" vertical="center" wrapText="1"/>
    </xf>
    <xf numFmtId="0" fontId="44" fillId="0" borderId="52" xfId="2" applyFont="1" applyBorder="1" applyAlignment="1">
      <alignment horizontal="left" vertical="center" wrapText="1"/>
    </xf>
    <xf numFmtId="0" fontId="44" fillId="0" borderId="53" xfId="2" applyFont="1" applyBorder="1" applyAlignment="1">
      <alignment horizontal="left" vertical="center" wrapText="1"/>
    </xf>
    <xf numFmtId="0" fontId="40" fillId="0" borderId="0" xfId="2" applyFont="1" applyAlignment="1">
      <alignment horizontal="left" vertical="center" wrapText="1"/>
    </xf>
    <xf numFmtId="0" fontId="40" fillId="0" borderId="46" xfId="2" applyFont="1" applyBorder="1" applyAlignment="1">
      <alignment horizontal="left" vertical="center" wrapText="1"/>
    </xf>
    <xf numFmtId="0" fontId="48" fillId="14" borderId="56" xfId="2" applyFont="1" applyFill="1" applyBorder="1" applyAlignment="1">
      <alignment horizontal="center"/>
    </xf>
    <xf numFmtId="0" fontId="48" fillId="14" borderId="57" xfId="2" applyFont="1" applyFill="1" applyBorder="1" applyAlignment="1">
      <alignment horizontal="center"/>
    </xf>
    <xf numFmtId="0" fontId="48" fillId="14" borderId="58" xfId="2" applyFont="1" applyFill="1" applyBorder="1" applyAlignment="1">
      <alignment horizontal="center"/>
    </xf>
    <xf numFmtId="0" fontId="48" fillId="15" borderId="56" xfId="2" applyFont="1" applyFill="1" applyBorder="1" applyAlignment="1">
      <alignment horizontal="center"/>
    </xf>
    <xf numFmtId="0" fontId="48" fillId="15" borderId="57" xfId="2" applyFont="1" applyFill="1" applyBorder="1" applyAlignment="1">
      <alignment horizontal="center"/>
    </xf>
    <xf numFmtId="0" fontId="48" fillId="15" borderId="58" xfId="2" applyFont="1" applyFill="1" applyBorder="1" applyAlignment="1">
      <alignment horizontal="center"/>
    </xf>
    <xf numFmtId="0" fontId="49" fillId="15" borderId="56" xfId="2" applyFont="1" applyFill="1" applyBorder="1" applyAlignment="1">
      <alignment horizontal="center"/>
    </xf>
    <xf numFmtId="0" fontId="49" fillId="15" borderId="57" xfId="2" applyFont="1" applyFill="1" applyBorder="1" applyAlignment="1">
      <alignment horizontal="center"/>
    </xf>
    <xf numFmtId="0" fontId="4" fillId="0" borderId="0" xfId="0" applyFont="1" applyAlignment="1">
      <alignment horizontal="left" vertical="center"/>
    </xf>
    <xf numFmtId="0" fontId="8" fillId="3" borderId="1" xfId="0" applyFont="1" applyFill="1" applyBorder="1" applyAlignment="1">
      <alignment horizontal="center" vertical="center" wrapText="1"/>
    </xf>
    <xf numFmtId="43" fontId="8" fillId="3" borderId="2" xfId="1" applyFont="1" applyFill="1" applyBorder="1" applyAlignment="1">
      <alignment horizontal="center" vertical="center" wrapText="1"/>
    </xf>
    <xf numFmtId="43" fontId="8" fillId="3" borderId="3" xfId="1" applyFont="1" applyFill="1" applyBorder="1" applyAlignment="1">
      <alignment horizontal="center" vertical="center" wrapText="1"/>
    </xf>
    <xf numFmtId="43" fontId="8" fillId="3" borderId="4" xfId="1" applyFont="1" applyFill="1" applyBorder="1" applyAlignment="1">
      <alignment horizontal="center" vertical="center" wrapText="1"/>
    </xf>
    <xf numFmtId="0" fontId="9" fillId="4" borderId="6" xfId="0" applyFont="1" applyFill="1" applyBorder="1" applyAlignment="1">
      <alignment horizontal="center" vertical="top" wrapText="1"/>
    </xf>
    <xf numFmtId="0" fontId="9" fillId="4" borderId="7" xfId="0" applyFont="1" applyFill="1" applyBorder="1" applyAlignment="1">
      <alignment horizontal="center" vertical="top" wrapText="1"/>
    </xf>
    <xf numFmtId="0" fontId="9" fillId="4" borderId="8" xfId="0" applyFont="1" applyFill="1" applyBorder="1" applyAlignment="1">
      <alignment horizontal="center" vertical="top" wrapText="1"/>
    </xf>
    <xf numFmtId="0" fontId="15" fillId="0" borderId="15" xfId="0" applyFont="1" applyBorder="1" applyAlignment="1">
      <alignment horizontal="left" vertical="center" wrapText="1"/>
    </xf>
    <xf numFmtId="0" fontId="15" fillId="0" borderId="20" xfId="0" applyFont="1" applyBorder="1" applyAlignment="1">
      <alignment horizontal="left" vertical="center" wrapText="1"/>
    </xf>
    <xf numFmtId="0" fontId="15" fillId="0" borderId="23" xfId="0" applyFont="1" applyBorder="1" applyAlignment="1">
      <alignment horizontal="left" vertical="center" wrapText="1"/>
    </xf>
    <xf numFmtId="0" fontId="3" fillId="0" borderId="19"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15" xfId="0" applyFont="1" applyBorder="1" applyAlignment="1">
      <alignment horizontal="left" vertical="center" wrapText="1"/>
    </xf>
    <xf numFmtId="0" fontId="3" fillId="0" borderId="23" xfId="0" applyFont="1" applyBorder="1" applyAlignment="1">
      <alignment horizontal="left" vertical="center" wrapText="1"/>
    </xf>
    <xf numFmtId="43" fontId="3" fillId="0" borderId="21" xfId="1" applyFont="1" applyBorder="1" applyAlignment="1">
      <alignment horizontal="center" vertical="center"/>
    </xf>
    <xf numFmtId="43" fontId="3" fillId="0" borderId="11" xfId="1" applyFont="1" applyBorder="1" applyAlignment="1">
      <alignment horizontal="center" vertical="center"/>
    </xf>
    <xf numFmtId="43" fontId="3" fillId="0" borderId="27" xfId="1" applyFont="1" applyBorder="1" applyAlignment="1">
      <alignment horizontal="center" vertical="center"/>
    </xf>
    <xf numFmtId="43" fontId="3" fillId="0" borderId="15" xfId="1" applyFont="1" applyBorder="1" applyAlignment="1">
      <alignment horizontal="center" vertical="center"/>
    </xf>
    <xf numFmtId="43" fontId="3" fillId="0" borderId="23" xfId="1" applyFont="1" applyBorder="1" applyAlignment="1">
      <alignment horizontal="center" vertical="center"/>
    </xf>
    <xf numFmtId="0" fontId="3" fillId="0" borderId="13" xfId="0" applyFont="1" applyBorder="1" applyAlignment="1">
      <alignment horizontal="center" vertical="center" wrapText="1"/>
    </xf>
    <xf numFmtId="0" fontId="3" fillId="0" borderId="2" xfId="0" applyFont="1" applyBorder="1" applyAlignment="1">
      <alignment horizontal="left" vertical="center" wrapText="1"/>
    </xf>
    <xf numFmtId="43" fontId="3" fillId="0" borderId="13" xfId="1" applyFont="1" applyBorder="1" applyAlignment="1">
      <alignment horizontal="center" vertical="center"/>
    </xf>
    <xf numFmtId="164" fontId="5" fillId="0" borderId="13" xfId="1" applyNumberFormat="1" applyFont="1" applyBorder="1" applyAlignment="1">
      <alignment horizontal="center" vertical="center"/>
    </xf>
    <xf numFmtId="0" fontId="16" fillId="0" borderId="19"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15" xfId="0" applyFont="1" applyBorder="1" applyAlignment="1">
      <alignment horizontal="left" vertical="center" wrapText="1"/>
    </xf>
    <xf numFmtId="0" fontId="16" fillId="0" borderId="20" xfId="0" applyFont="1" applyBorder="1" applyAlignment="1">
      <alignment horizontal="left" vertical="center" wrapText="1"/>
    </xf>
    <xf numFmtId="0" fontId="16" fillId="0" borderId="23" xfId="0" applyFont="1" applyBorder="1" applyAlignment="1">
      <alignment horizontal="left" vertical="center" wrapText="1"/>
    </xf>
    <xf numFmtId="43" fontId="3" fillId="0" borderId="20" xfId="1" applyFont="1" applyBorder="1" applyAlignment="1">
      <alignment horizontal="center" vertical="center"/>
    </xf>
    <xf numFmtId="0" fontId="3" fillId="0" borderId="24" xfId="0" applyFont="1" applyBorder="1" applyAlignment="1">
      <alignment horizontal="center" vertical="center" wrapText="1"/>
    </xf>
    <xf numFmtId="0" fontId="3" fillId="0" borderId="20" xfId="0" applyFont="1" applyBorder="1" applyAlignment="1">
      <alignment horizontal="left" vertical="center" wrapText="1"/>
    </xf>
    <xf numFmtId="43" fontId="3" fillId="0" borderId="2" xfId="1" applyFont="1" applyBorder="1" applyAlignment="1">
      <alignment horizontal="center" vertical="center"/>
    </xf>
    <xf numFmtId="43" fontId="3" fillId="0" borderId="3" xfId="1" applyFont="1" applyBorder="1" applyAlignment="1">
      <alignment horizontal="center" vertical="center"/>
    </xf>
    <xf numFmtId="43" fontId="3" fillId="0" borderId="37" xfId="1" applyFont="1" applyBorder="1" applyAlignment="1">
      <alignment horizontal="center" vertical="center"/>
    </xf>
    <xf numFmtId="0" fontId="16" fillId="2" borderId="19" xfId="0" applyFont="1" applyFill="1" applyBorder="1" applyAlignment="1">
      <alignment horizontal="center" vertical="center" wrapText="1"/>
    </xf>
    <xf numFmtId="0" fontId="16" fillId="2" borderId="24" xfId="0" applyFont="1" applyFill="1" applyBorder="1" applyAlignment="1">
      <alignment horizontal="center" vertical="center" wrapText="1"/>
    </xf>
    <xf numFmtId="0" fontId="16" fillId="2" borderId="15" xfId="0" applyFont="1" applyFill="1" applyBorder="1" applyAlignment="1">
      <alignment horizontal="left" vertical="center" wrapText="1"/>
    </xf>
    <xf numFmtId="0" fontId="16" fillId="2" borderId="20" xfId="0" applyFont="1" applyFill="1" applyBorder="1" applyAlignment="1">
      <alignment horizontal="left" vertical="center" wrapText="1"/>
    </xf>
    <xf numFmtId="43" fontId="3" fillId="0" borderId="0" xfId="1" applyFont="1" applyBorder="1" applyAlignment="1">
      <alignment horizontal="center" vertical="center"/>
    </xf>
    <xf numFmtId="164" fontId="17" fillId="0" borderId="21" xfId="1" applyNumberFormat="1" applyFont="1" applyFill="1" applyBorder="1" applyAlignment="1">
      <alignment horizontal="center" vertical="center" wrapText="1"/>
    </xf>
    <xf numFmtId="164" fontId="17" fillId="0" borderId="11" xfId="1" applyNumberFormat="1" applyFont="1" applyFill="1" applyBorder="1" applyAlignment="1">
      <alignment horizontal="center" vertical="center" wrapText="1"/>
    </xf>
    <xf numFmtId="164" fontId="17" fillId="0" borderId="27" xfId="1" applyNumberFormat="1" applyFont="1" applyFill="1" applyBorder="1" applyAlignment="1">
      <alignment horizontal="center" vertical="center" wrapText="1"/>
    </xf>
    <xf numFmtId="167" fontId="19" fillId="10" borderId="13" xfId="0" applyNumberFormat="1" applyFont="1" applyFill="1" applyBorder="1" applyAlignment="1">
      <alignment horizontal="center" vertical="center"/>
    </xf>
    <xf numFmtId="0" fontId="15" fillId="10" borderId="40" xfId="0" applyFont="1" applyFill="1" applyBorder="1" applyAlignment="1">
      <alignment horizontal="left" vertical="center" wrapText="1"/>
    </xf>
    <xf numFmtId="0" fontId="15" fillId="10" borderId="41" xfId="0" applyFont="1" applyFill="1" applyBorder="1" applyAlignment="1">
      <alignment horizontal="left" vertical="center" wrapText="1"/>
    </xf>
    <xf numFmtId="43" fontId="3" fillId="0" borderId="26" xfId="1" applyFont="1" applyBorder="1" applyAlignment="1">
      <alignment horizontal="center" vertical="center"/>
    </xf>
    <xf numFmtId="0" fontId="57" fillId="0" borderId="59" xfId="9" applyBorder="1"/>
    <xf numFmtId="0" fontId="57" fillId="0" borderId="0" xfId="9"/>
    <xf numFmtId="173" fontId="57" fillId="0" borderId="0" xfId="9" applyNumberFormat="1"/>
    <xf numFmtId="0" fontId="58" fillId="0" borderId="0" xfId="9" applyFont="1"/>
    <xf numFmtId="0" fontId="58" fillId="0" borderId="0" xfId="0" applyFont="1"/>
    <xf numFmtId="1" fontId="58" fillId="0" borderId="0" xfId="0" applyNumberFormat="1" applyFont="1"/>
    <xf numFmtId="14" fontId="58" fillId="0" borderId="0" xfId="0" applyNumberFormat="1" applyFont="1"/>
    <xf numFmtId="171" fontId="58" fillId="0" borderId="0" xfId="0" applyNumberFormat="1" applyFont="1"/>
    <xf numFmtId="172" fontId="58" fillId="0" borderId="0" xfId="0" applyNumberFormat="1" applyFont="1"/>
    <xf numFmtId="43" fontId="35" fillId="0" borderId="0" xfId="2" applyNumberFormat="1" applyFont="1" applyAlignment="1">
      <alignment horizontal="left" vertical="center"/>
    </xf>
    <xf numFmtId="1" fontId="0" fillId="0" borderId="0" xfId="0" applyNumberFormat="1" applyAlignment="1">
      <alignment horizontal="left"/>
    </xf>
  </cellXfs>
  <cellStyles count="10">
    <cellStyle name="Comma" xfId="1" builtinId="3"/>
    <cellStyle name="Comma 2" xfId="4" xr:uid="{01964E77-FC8E-4259-99C4-350FD2E5C205}"/>
    <cellStyle name="Normal" xfId="0" builtinId="0"/>
    <cellStyle name="Normal 2" xfId="2" xr:uid="{47DCA7B6-85C4-4378-8215-218335EE062C}"/>
    <cellStyle name="Normal 2 2" xfId="3" xr:uid="{82E227F3-0C2F-4DD3-BF2B-4AD230682207}"/>
    <cellStyle name="Normal 2 2 2" xfId="7" xr:uid="{0A7AEDEC-A933-4277-9042-A61441987DCF}"/>
    <cellStyle name="Normal 3" xfId="6" xr:uid="{1625C92E-AA75-46A4-9EE6-344316981AD1}"/>
    <cellStyle name="Normal 4" xfId="8" xr:uid="{6DEB7A45-034B-49EB-8392-4831F375CB7F}"/>
    <cellStyle name="Normal 5" xfId="9" xr:uid="{E95EFBD1-E6DF-4EB9-8ED5-C4BC65A15EC4}"/>
    <cellStyle name="Percent 2" xfId="5" xr:uid="{6AD1A299-1BAC-4440-9ABB-2E4E5A6E57E2}"/>
  </cellStyles>
  <dxfs count="9">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
      <numFmt numFmtId="35" formatCode="_(* #,##0.00_);_(* \(#,##0.00\);_(* &quot;-&quot;??_);_(@_)"/>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pivotCacheDefinition" Target="pivotCache/pivotCacheDefinition2.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12</xdr:col>
      <xdr:colOff>370622</xdr:colOff>
      <xdr:row>45</xdr:row>
      <xdr:rowOff>28585</xdr:rowOff>
    </xdr:to>
    <xdr:pic>
      <xdr:nvPicPr>
        <xdr:cNvPr id="2" name="Picture 1">
          <a:extLst>
            <a:ext uri="{FF2B5EF4-FFF2-40B4-BE49-F238E27FC236}">
              <a16:creationId xmlns:a16="http://schemas.microsoft.com/office/drawing/2014/main" id="{DDDF5977-B69B-25F7-75EF-ECDC551DFFCD}"/>
            </a:ext>
          </a:extLst>
        </xdr:cNvPr>
        <xdr:cNvPicPr>
          <a:picLocks noChangeAspect="1"/>
        </xdr:cNvPicPr>
      </xdr:nvPicPr>
      <xdr:blipFill>
        <a:blip xmlns:r="http://schemas.openxmlformats.org/officeDocument/2006/relationships" r:embed="rId1"/>
        <a:stretch>
          <a:fillRect/>
        </a:stretch>
      </xdr:blipFill>
      <xdr:spPr>
        <a:xfrm>
          <a:off x="0" y="0"/>
          <a:ext cx="8726118" cy="89738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anton_murakhtanov_undp_org/Documents/Financial%20reports/2023/00115372_interim%20report_01.03.2023/Interim%20report%20115372-DFADT-01.03.2023-WORKING.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undp-my.sharepoint.com/personal/yevgen_matiukha_undp_org/Documents/BUDGETS/2023/New%20Netherlands%20project%2001001136/Annex%20C_Multi-year%20budget%20NL_AWP%20codes%20-%20v.4_upd.xlsx" TargetMode="External"/><Relationship Id="rId1" Type="http://schemas.openxmlformats.org/officeDocument/2006/relationships/externalLinkPath" Target="/personal/yevgen_matiukha_undp_org/Documents/BUDGETS/2023/New%20Netherlands%20project%2001001136/Annex%20C_Multi-year%20budget%20NL_AWP%20codes%20-%20v.4_up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interim report"/>
      <sheetName val="UN AA Report_01.01.23-01.03.23"/>
      <sheetName val="AAA 01.04.2019-31.12.2022"/>
      <sheetName val="PO Balance report 01.03.2023"/>
      <sheetName val="Mapping Activities to outputs"/>
      <sheetName val="Cost Type"/>
    </sheetNames>
    <sheetDataSet>
      <sheetData sheetId="0" refreshError="1"/>
      <sheetData sheetId="1"/>
      <sheetData sheetId="2" refreshError="1"/>
      <sheetData sheetId="3" refreshError="1"/>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etailed budget"/>
      <sheetName val="MC Projections"/>
      <sheetName val="Liquidity plan"/>
      <sheetName val="Sheet1"/>
    </sheetNames>
    <sheetDataSet>
      <sheetData sheetId="0"/>
      <sheetData sheetId="1">
        <row r="2">
          <cell r="C2">
            <v>4295</v>
          </cell>
          <cell r="D2">
            <v>25769</v>
          </cell>
          <cell r="E2">
            <v>2147</v>
          </cell>
          <cell r="H2">
            <v>15819.08</v>
          </cell>
        </row>
        <row r="3">
          <cell r="C3">
            <v>3999.52</v>
          </cell>
          <cell r="D3">
            <v>30000</v>
          </cell>
          <cell r="E3">
            <v>0</v>
          </cell>
          <cell r="H3"/>
        </row>
        <row r="4">
          <cell r="C4">
            <v>4000</v>
          </cell>
          <cell r="D4">
            <v>30000</v>
          </cell>
          <cell r="E4">
            <v>0</v>
          </cell>
          <cell r="H4"/>
        </row>
        <row r="5">
          <cell r="C5">
            <v>5000</v>
          </cell>
          <cell r="D5">
            <v>22500</v>
          </cell>
          <cell r="E5">
            <v>0</v>
          </cell>
          <cell r="H5"/>
        </row>
        <row r="6">
          <cell r="C6">
            <v>0</v>
          </cell>
          <cell r="D6">
            <v>5000</v>
          </cell>
          <cell r="E6">
            <v>0</v>
          </cell>
          <cell r="H6"/>
        </row>
        <row r="7">
          <cell r="C7">
            <v>0</v>
          </cell>
          <cell r="D7">
            <v>15000</v>
          </cell>
          <cell r="E7">
            <v>0</v>
          </cell>
          <cell r="H7">
            <v>5000</v>
          </cell>
        </row>
        <row r="8">
          <cell r="C8">
            <v>0</v>
          </cell>
          <cell r="D8">
            <v>5000</v>
          </cell>
          <cell r="E8">
            <v>0</v>
          </cell>
          <cell r="H8"/>
        </row>
        <row r="9">
          <cell r="C9">
            <v>300</v>
          </cell>
          <cell r="D9">
            <v>4650</v>
          </cell>
          <cell r="E9">
            <v>300</v>
          </cell>
          <cell r="H9">
            <v>20000</v>
          </cell>
        </row>
        <row r="10">
          <cell r="C10">
            <v>300</v>
          </cell>
          <cell r="D10">
            <v>4650</v>
          </cell>
          <cell r="E10">
            <v>300</v>
          </cell>
          <cell r="H10"/>
        </row>
        <row r="11">
          <cell r="C11">
            <v>1000</v>
          </cell>
          <cell r="D11">
            <v>13187</v>
          </cell>
          <cell r="E11">
            <v>1000</v>
          </cell>
          <cell r="H11">
            <v>20000</v>
          </cell>
        </row>
        <row r="12">
          <cell r="C12">
            <v>1000</v>
          </cell>
          <cell r="D12">
            <v>10000</v>
          </cell>
          <cell r="E12">
            <v>0</v>
          </cell>
          <cell r="H12"/>
        </row>
        <row r="13">
          <cell r="C13">
            <v>200</v>
          </cell>
          <cell r="D13">
            <v>1000</v>
          </cell>
          <cell r="E13">
            <v>500</v>
          </cell>
          <cell r="H13"/>
        </row>
      </sheetData>
      <sheetData sheetId="2"/>
      <sheetData sheetId="3"/>
    </sheetDataSet>
  </externalBook>
</externalLink>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persons/person.xml><?xml version="1.0" encoding="utf-8"?>
<personList xmlns="http://schemas.microsoft.com/office/spreadsheetml/2018/threadedcomments" xmlns:x="http://schemas.openxmlformats.org/spreadsheetml/2006/main">
  <person displayName="Roman Khashchenkov" id="{C84A1689-F7C5-4223-BAC8-7FBDAC1CB963}" userId="roman.khashchenkov@undp.org" providerId="PeoplePicker"/>
  <person displayName="Olha Bondarenko" id="{30FD58B0-F76B-4D7D-9F74-C2E26725D1DF}" userId="S::olha.bondarenko@undp.org::d14dc7f4-f04c-454b-89ff-b11392751740"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Yevgen Matiukha" refreshedDate="45679.518711921293" createdVersion="8" refreshedVersion="8" minRefreshableVersion="3" recordCount="741" xr:uid="{E4650D1B-0818-4752-BA51-4ED3295C9D58}">
  <cacheSource type="worksheet">
    <worksheetSource ref="A3:BR744" sheet="PTR"/>
  </cacheSource>
  <cacheFields count="70">
    <cacheField name="Project Number" numFmtId="0">
      <sharedItems/>
    </cacheField>
    <cacheField name="Project Name" numFmtId="0">
      <sharedItems/>
    </cacheField>
    <cacheField name="Project Description" numFmtId="0">
      <sharedItems containsNonDate="0" containsString="0" containsBlank="1"/>
    </cacheField>
    <cacheField name="Project Start Date" numFmtId="49">
      <sharedItems/>
    </cacheField>
    <cacheField name="Project End Date" numFmtId="49">
      <sharedItems/>
    </cacheField>
    <cacheField name="Project Business Unit" numFmtId="0">
      <sharedItems/>
    </cacheField>
    <cacheField name="Project Unit" numFmtId="0">
      <sharedItems/>
    </cacheField>
    <cacheField name="Project Organization" numFmtId="0">
      <sharedItems/>
    </cacheField>
    <cacheField name="Project Status" numFmtId="0">
      <sharedItems/>
    </cacheField>
    <cacheField name="Project Manager" numFmtId="0">
      <sharedItems/>
    </cacheField>
    <cacheField name="Implementing Partner" numFmtId="0">
      <sharedItems/>
    </cacheField>
    <cacheField name="Output" numFmtId="0">
      <sharedItems/>
    </cacheField>
    <cacheField name="Activity" numFmtId="0">
      <sharedItems count="24">
        <s v="ACT 1.1.1."/>
        <s v="ACT 1.1.2."/>
        <s v="ACT 1.2.1."/>
        <s v="ACT 1.2.2."/>
        <s v="ACT 1.2.3."/>
        <s v="ACT 2.1.1."/>
        <s v="ACT 2.1.2."/>
        <s v="ACT 2.2.1."/>
        <s v="ACT 2.3.1."/>
        <s v="ACT 2.3.2."/>
        <s v="ISAR_2.2.1"/>
        <s v="ISAR_2.2.3"/>
        <s v="Vzpl_2.2.2"/>
        <s v="ACT 3.1.1."/>
        <s v="ACT 3.1.2."/>
        <s v="ACT 3.1.3."/>
        <s v="ACT 3.2.1."/>
        <s v="ACT 3.2.2."/>
        <s v="ACT 3.2.3."/>
        <s v="ACT 4"/>
        <s v="ACT 5"/>
        <s v="ISAR_3.2.2"/>
        <s v="Vzpl_3.2.2"/>
        <s v="Vzpl_3.2.3"/>
      </sharedItems>
    </cacheField>
    <cacheField name="Activity Description" numFmtId="0">
      <sharedItems/>
    </cacheField>
    <cacheField name="Responsible Party" numFmtId="0">
      <sharedItems/>
    </cacheField>
    <cacheField name="Task Organization" numFmtId="0">
      <sharedItems/>
    </cacheField>
    <cacheField name="Award Number" numFmtId="0">
      <sharedItems/>
    </cacheField>
    <cacheField name="Donor Name" numFmtId="0">
      <sharedItems/>
    </cacheField>
    <cacheField name="Transaction Type" numFmtId="0">
      <sharedItems count="2">
        <s v="Project Commitments"/>
        <s v="Project Expences"/>
      </sharedItems>
    </cacheField>
    <cacheField name="Transaction Number" numFmtId="0">
      <sharedItems containsSemiMixedTypes="0" containsString="0" containsNumber="1" containsInteger="1" minValue="28003898" maxValue="101934493"/>
    </cacheField>
    <cacheField name="Commitment Number" numFmtId="0">
      <sharedItems containsBlank="1" containsMixedTypes="1" containsNumber="1" containsInteger="1" minValue="10264305" maxValue="10341125"/>
    </cacheField>
    <cacheField name="Commitment Approved Flag" numFmtId="0">
      <sharedItems containsBlank="1"/>
    </cacheField>
    <cacheField name="Transaction Date" numFmtId="49">
      <sharedItems/>
    </cacheField>
    <cacheField name="Expenditure Type" numFmtId="0">
      <sharedItems count="43">
        <s v="75709 - Learning Costs - Training of Counter"/>
        <s v="72165 - Service Cost - Social Services and Social Sciences"/>
        <s v="72605 - Grants to Institutions and Other Benefactors"/>
        <s v="75105 - Facilities and Administration - Implementation"/>
        <s v="76135 - Realized Foreign Exchange Gain"/>
        <s v="71305 - Local Consultants Expenses - Short-Term Technical Contractors"/>
        <s v="72155 - Service Cost - Public Admin and Politics"/>
        <s v="74220 - Translation Costs"/>
        <s v="74225 - Other Media Costs"/>
        <s v="74215 - Promotional Materials and Distribution"/>
        <s v="72410 - Information and Communications Technology (ICT) Equipment"/>
        <s v="71475 - Labour Cost - National Personnel Services Agreement"/>
        <s v="72220 - Furniture"/>
        <s v="72145 - Service Cost - Training and Education Services"/>
        <s v="72635 - Grant by International Professional (IP) toSubGrantee"/>
        <s v="16005 - Operating Funds Accounts - Governments - National Execution (NEX)"/>
        <s v="71810 - Long Term Contractual Service Cost - Individual Implementing Partners"/>
        <s v="72210 - Machinery and Equipment"/>
        <s v="72399 - Other Materials and Goods"/>
        <s v="72215 - Transporation Equipment"/>
        <s v="74110 - Audit Fees"/>
        <s v="74120 - Capacity Assessment"/>
        <s v="72311 - Consumables - Fuel, Petroleum and Other Oils"/>
        <s v="73410 - Maintenance Cost - Transportation Equipment"/>
        <s v="71635 - Travel Cost - Other"/>
        <s v="74325 - Contributions to Country Office Common Security"/>
        <s v="71620 - Daily Subsistence Allowance - Local"/>
        <s v="74205 - Audio Visual Productions"/>
        <s v="67405 - Labour Cost - IP Staff"/>
        <s v="63340 - Rest and Recuperation Allowance - IP Staff"/>
        <s v="71615 - Daily Subsistence Allowance - International"/>
        <s v="72140 - Service Cost - Information Technology"/>
        <s v="62335 - Hazard Duty Station Allowance - IP Staff"/>
        <s v="74210 - Printing and Publications"/>
        <s v="72430 - Postage and Pouch System"/>
        <s v="73125 - Common Services - Premises"/>
        <s v="72815 - Information and Communications Technology (ICT) Supplies"/>
        <s v="72505 - Consumables - Stationery and Other Office Supplies"/>
        <s v="75705 - Learning Costs - Course Fee (staff)"/>
        <s v="72435 - E-mail-Subscription"/>
        <s v="72440 - Connectivity Charges"/>
        <s v="64397 - Direct Project Cost - Services provided by CO Staff"/>
        <s v="74596 - Services to Projects - General Opex"/>
      </sharedItems>
    </cacheField>
    <cacheField name="Expenditure Organization" numFmtId="0">
      <sharedItems/>
    </cacheField>
    <cacheField name="Transaction Source" numFmtId="0">
      <sharedItems/>
    </cacheField>
    <cacheField name="Document Type" numFmtId="0">
      <sharedItems containsBlank="1"/>
    </cacheField>
    <cacheField name="Document Name" numFmtId="0">
      <sharedItems/>
    </cacheField>
    <cacheField name="Document Entry Name" numFmtId="0">
      <sharedItems/>
    </cacheField>
    <cacheField name="Raw Cost(Local Currency)" numFmtId="170">
      <sharedItems containsSemiMixedTypes="0" containsString="0" containsNumber="1" minValue="-25589.200000000001" maxValue="1998640.12"/>
    </cacheField>
    <cacheField name="Burdened Cost(Local Currency)" numFmtId="170">
      <sharedItems containsSemiMixedTypes="0" containsString="0" containsNumber="1" minValue="-25589.200000000001" maxValue="1998640.12"/>
    </cacheField>
    <cacheField name="Currency Code" numFmtId="0">
      <sharedItems/>
    </cacheField>
    <cacheField name="Exchange Rate" numFmtId="0">
      <sharedItems containsSemiMixedTypes="0" containsString="0" containsNumber="1" minValue="2.3529410000000001E-2" maxValue="1"/>
    </cacheField>
    <cacheField name="Raw Cost(Ledger Currency)" numFmtId="170">
      <sharedItems containsSemiMixedTypes="0" containsString="0" containsNumber="1" minValue="-7965.3" maxValue="48160.01"/>
    </cacheField>
    <cacheField name="Burdened Cost(Ledger Currency)" numFmtId="170">
      <sharedItems containsSemiMixedTypes="0" containsString="0" containsNumber="1" minValue="-7965.3" maxValue="48160.01"/>
    </cacheField>
    <cacheField name="Agency" numFmtId="0">
      <sharedItems containsBlank="1"/>
    </cacheField>
    <cacheField name="Operating Unit" numFmtId="0">
      <sharedItems containsBlank="1"/>
    </cacheField>
    <cacheField name="Fund Code" numFmtId="0">
      <sharedItems containsBlank="1" count="2">
        <s v="30000"/>
        <m/>
      </sharedItems>
    </cacheField>
    <cacheField name="Department" numFmtId="0">
      <sharedItems containsString="0" containsBlank="1" containsNumber="1" containsInteger="1" minValue="58203" maxValue="58204"/>
    </cacheField>
    <cacheField name="Account" numFmtId="0">
      <sharedItems containsString="0" containsBlank="1" containsNumber="1" containsInteger="1" minValue="16005" maxValue="76135"/>
    </cacheField>
    <cacheField name="Project Number2" numFmtId="0">
      <sharedItems containsBlank="1"/>
    </cacheField>
    <cacheField name="Donor Number" numFmtId="0">
      <sharedItems containsBlank="1"/>
    </cacheField>
    <cacheField name="Accounting String" numFmtId="0">
      <sharedItems/>
    </cacheField>
    <cacheField name="Accounting Period" numFmtId="0">
      <sharedItems containsBlank="1"/>
    </cacheField>
    <cacheField name="Accounting Date" numFmtId="49">
      <sharedItems containsBlank="1"/>
    </cacheField>
    <cacheField name="Invoices Business Unit" numFmtId="0">
      <sharedItems containsBlank="1"/>
    </cacheField>
    <cacheField name="Invoice Number" numFmtId="0">
      <sharedItems containsBlank="1"/>
    </cacheField>
    <cacheField name="Invoice Amount" numFmtId="170">
      <sharedItems containsBlank="1"/>
    </cacheField>
    <cacheField name="Invoice Description" numFmtId="0">
      <sharedItems containsBlank="1"/>
    </cacheField>
    <cacheField name="Invoice Line Number" numFmtId="0">
      <sharedItems containsBlank="1"/>
    </cacheField>
    <cacheField name="Invoice Line Amount" numFmtId="170">
      <sharedItems containsBlank="1"/>
    </cacheField>
    <cacheField name="Vendor Number" numFmtId="0">
      <sharedItems containsBlank="1" containsMixedTypes="1" containsNumber="1" containsInteger="1" minValue="1000760" maxValue="2181408"/>
    </cacheField>
    <cacheField name="Vendor Name" numFmtId="0">
      <sharedItems containsBlank="1"/>
    </cacheField>
    <cacheField name="Address" numFmtId="0">
      <sharedItems containsBlank="1"/>
    </cacheField>
    <cacheField name="City" numFmtId="0">
      <sharedItems containsBlank="1"/>
    </cacheField>
    <cacheField name="Payment Number" numFmtId="0">
      <sharedItems containsBlank="1"/>
    </cacheField>
    <cacheField name="Payment Date" numFmtId="49">
      <sharedItems containsBlank="1"/>
    </cacheField>
    <cacheField name="Payment Currency Code" numFmtId="0">
      <sharedItems containsBlank="1"/>
    </cacheField>
    <cacheField name="Payment Amount" numFmtId="170">
      <sharedItems containsBlank="1"/>
    </cacheField>
    <cacheField name="PO Number" numFmtId="0">
      <sharedItems containsString="0" containsBlank="1" containsNumber="1" containsInteger="1" minValue="10130559" maxValue="10341125"/>
    </cacheField>
    <cacheField name="PO Line Number" numFmtId="0">
      <sharedItems containsString="0" containsBlank="1" containsNumber="1" containsInteger="1" minValue="1" maxValue="16"/>
    </cacheField>
    <cacheField name="PO Item Description" numFmtId="0">
      <sharedItems containsBlank="1"/>
    </cacheField>
    <cacheField name="PO Status" numFmtId="0">
      <sharedItems containsBlank="1"/>
    </cacheField>
    <cacheField name="Fund Status" numFmtId="0">
      <sharedItems containsBlank="1"/>
    </cacheField>
    <cacheField name="Employee Number" numFmtId="0">
      <sharedItems containsBlank="1"/>
    </cacheField>
    <cacheField name="Employee Name" numFmtId="0">
      <sharedItems containsBlank="1"/>
    </cacheField>
    <cacheField name="Contract Type" numFmtId="0">
      <sharedItems containsBlank="1"/>
    </cacheField>
    <cacheField name="Department Name" numFmtId="0">
      <sharedItems containsBlank="1"/>
    </cacheField>
    <cacheField name="Company" numFmtId="0">
      <sharedItems containsBlank="1"/>
    </cacheField>
    <cacheField name="User Person Typ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ton Murakhtanov" refreshedDate="45699.698293634261" createdVersion="8" refreshedVersion="8" minRefreshableVersion="3" recordCount="970" xr:uid="{95AA2534-4969-400E-BB86-451F12CA96C9}">
  <cacheSource type="worksheet">
    <worksheetSource ref="G1:BH971" sheet="AAA"/>
  </cacheSource>
  <cacheFields count="54">
    <cacheField name="JOURNAL CATEGORY" numFmtId="0">
      <sharedItems/>
    </cacheField>
    <cacheField name="JE_CATEGORY_DESCRIPTION" numFmtId="0">
      <sharedItems/>
    </cacheField>
    <cacheField name="JOURNAL SOURCE" numFmtId="0">
      <sharedItems/>
    </cacheField>
    <cacheField name="JE_SOURCE_DESCRIPTION" numFmtId="0">
      <sharedItems/>
    </cacheField>
    <cacheField name="CONTRACT_NUMBER" numFmtId="0">
      <sharedItems/>
    </cacheField>
    <cacheField name="ACCOUNTING_EVENT" numFmtId="0">
      <sharedItems/>
    </cacheField>
    <cacheField name="PERIOD DISPLAY ORDER" numFmtId="0">
      <sharedItems/>
    </cacheField>
    <cacheField name="PERIOD_NAME" numFmtId="0">
      <sharedItems/>
    </cacheField>
    <cacheField name="AGENCY" numFmtId="0">
      <sharedItems containsNonDate="0" containsString="0" containsBlank="1"/>
    </cacheField>
    <cacheField name="ACCOUNT" numFmtId="1">
      <sharedItems containsSemiMixedTypes="0" containsString="0" containsNumber="1" containsInteger="1" minValue="62335" maxValue="76135" count="45">
        <n v="74510"/>
        <n v="74215"/>
        <n v="75105"/>
        <n v="72145"/>
        <n v="74220"/>
        <n v="71620"/>
        <n v="76135"/>
        <n v="74225"/>
        <n v="72220"/>
        <n v="72605"/>
        <n v="71475"/>
        <n v="67105"/>
        <n v="72635"/>
        <n v="76125"/>
        <n v="75709"/>
        <n v="71635"/>
        <n v="74325"/>
        <n v="64397"/>
        <n v="74205"/>
        <n v="72311"/>
        <n v="73410"/>
        <n v="67405"/>
        <n v="63340"/>
        <n v="71615"/>
        <n v="72140"/>
        <n v="72210"/>
        <n v="62335"/>
        <n v="74210"/>
        <n v="74596"/>
        <n v="74110"/>
        <n v="72430"/>
        <n v="71305"/>
        <n v="73125"/>
        <n v="72155"/>
        <n v="72410"/>
        <n v="72815"/>
        <n v="72399"/>
        <n v="72165"/>
        <n v="72505"/>
        <n v="75705"/>
        <n v="72435"/>
        <n v="72440"/>
        <n v="71810"/>
        <n v="72215"/>
        <n v="72205"/>
      </sharedItems>
    </cacheField>
    <cacheField name="ACCOUNT_DESCRIPTION" numFmtId="0">
      <sharedItems/>
    </cacheField>
    <cacheField name="COST_CENTER" numFmtId="0">
      <sharedItems/>
    </cacheField>
    <cacheField name="COST_CENTER_DESCRIPTION" numFmtId="0">
      <sharedItems/>
    </cacheField>
    <cacheField name="OPERATING_UNIT" numFmtId="0">
      <sharedItems/>
    </cacheField>
    <cacheField name="OPERATING_UNIT_DESCRIPTION" numFmtId="0">
      <sharedItems/>
    </cacheField>
    <cacheField name="DONOR" numFmtId="0">
      <sharedItems count="1">
        <s v="000182"/>
      </sharedItems>
    </cacheField>
    <cacheField name="DONOR_DESCRIPTION" numFmtId="0">
      <sharedItems/>
    </cacheField>
    <cacheField name="FUND" numFmtId="0">
      <sharedItems count="2">
        <s v="30000"/>
        <s v="99981"/>
      </sharedItems>
    </cacheField>
    <cacheField name="FUND_DESCRIPTION" numFmtId="0">
      <sharedItems/>
    </cacheField>
    <cacheField name="RESPONSIBLE PARTY TRANSACTION" numFmtId="0">
      <sharedItems/>
    </cacheField>
    <cacheField name="RESPONSIBLE_PARTY_PPM" numFmtId="0">
      <sharedItems/>
    </cacheField>
    <cacheField name="TASK_NUMBER" numFmtId="0">
      <sharedItems count="25">
        <s v=""/>
        <s v="ACT 2.2.1."/>
        <s v="ACT 2.3.2."/>
        <s v="ACT 4"/>
        <s v="ACT 5"/>
        <s v="ISAR_3.2.2"/>
        <s v="ACT 3.1.2."/>
        <s v="ACT 3.1.3."/>
        <s v="ACT 2.1.1."/>
        <s v="ACT 2.1.2."/>
        <s v="ACT 3.2.1."/>
        <s v="ACT 1.2.2."/>
        <s v="ACT 3.2.3."/>
        <s v="ISAR_2.2.3"/>
        <s v="ACT 1.1.2."/>
        <s v="ACT 1.1.1."/>
        <s v="ACT 1.2.1."/>
        <s v="ISAR_2.2.1"/>
        <s v="ACT 1.2.3."/>
        <s v="ACT 3.2.2."/>
        <s v="Vzpl_3.2.3"/>
        <s v="ACT 3.1.1."/>
        <s v="ACT 2.3.1."/>
        <s v="Vzpl_3.2.2"/>
        <s v="Vzpl_2.2.2"/>
      </sharedItems>
    </cacheField>
    <cacheField name="PROJECT" numFmtId="0">
      <sharedItems/>
    </cacheField>
    <cacheField name="PROJECT_DESCRIPTION" numFmtId="0">
      <sharedItems/>
    </cacheField>
    <cacheField name="TRANSACTION_NUMBER" numFmtId="0">
      <sharedItems/>
    </cacheField>
    <cacheField name="TRANSACTION_ENTITY_CODE" numFmtId="0">
      <sharedItems/>
    </cacheField>
    <cacheField name="INVOICEHEADERDESCRIPTION" numFmtId="0">
      <sharedItems containsBlank="1"/>
    </cacheField>
    <cacheField name="INVOICE_ID" numFmtId="1">
      <sharedItems containsString="0" containsBlank="1" containsNumber="1" containsInteger="1" minValue="300001400925445" maxValue="300002392624273"/>
    </cacheField>
    <cacheField name="INVOICE_TYPE" numFmtId="0">
      <sharedItems containsBlank="1"/>
    </cacheField>
    <cacheField name="INVOICE_AMOUNT" numFmtId="0">
      <sharedItems containsString="0" containsBlank="1" containsNumber="1" minValue="-4380" maxValue="39694230"/>
    </cacheField>
    <cacheField name="INVOICE_LINE_AMOUNT" numFmtId="0">
      <sharedItems containsString="0" containsBlank="1" containsNumber="1" minValue="-1302603.49" maxValue="5366089.4400000004"/>
    </cacheField>
    <cacheField name="INVOICE_LINE_NUMBER" numFmtId="1">
      <sharedItems containsString="0" containsBlank="1" containsNumber="1" containsInteger="1" minValue="1" maxValue="49"/>
    </cacheField>
    <cacheField name="INVOICE_NUMBER" numFmtId="0">
      <sharedItems containsBlank="1"/>
    </cacheField>
    <cacheField name="SUPPLIER_NUMBER" numFmtId="0">
      <sharedItems/>
    </cacheField>
    <cacheField name="SUPPLIER_NAME" numFmtId="0">
      <sharedItems/>
    </cacheField>
    <cacheField name="JE_LINE_NUM" numFmtId="1">
      <sharedItems containsSemiMixedTypes="0" containsString="0" containsNumber="1" containsInteger="1" minValue="2" maxValue="29781"/>
    </cacheField>
    <cacheField name="JOURNAL_DESCRIPTION" numFmtId="0">
      <sharedItems/>
    </cacheField>
    <cacheField name="LINE_DESCRIPTION" numFmtId="0">
      <sharedItems/>
    </cacheField>
    <cacheField name="BATCH_NAME" numFmtId="0">
      <sharedItems/>
    </cacheField>
    <cacheField name="JOURNAL_NAME" numFmtId="0">
      <sharedItems/>
    </cacheField>
    <cacheField name="JOURNAL_LINE_CREATED_BY_PERSON_NAME" numFmtId="0">
      <sharedItems/>
    </cacheField>
    <cacheField name="LEDGER_NAME" numFmtId="0">
      <sharedItems/>
    </cacheField>
    <cacheField name="PO HEADER CREATION DATE" numFmtId="0">
      <sharedItems/>
    </cacheField>
    <cacheField name="PO_NUMBER" numFmtId="0">
      <sharedItems containsBlank="1"/>
    </cacheField>
    <cacheField name="PO_LINE_NUM" numFmtId="1">
      <sharedItems containsString="0" containsBlank="1" containsNumber="1" containsInteger="1" minValue="0" maxValue="4"/>
    </cacheField>
    <cacheField name="FISCAL YEAR" numFmtId="1">
      <sharedItems containsSemiMixedTypes="0" containsString="0" containsNumber="1" containsInteger="1" minValue="2023" maxValue="2025" count="3">
        <n v="2023"/>
        <n v="2024"/>
        <n v="2025"/>
      </sharedItems>
    </cacheField>
    <cacheField name="EFFECTIVE_DATE" numFmtId="14">
      <sharedItems containsSemiMixedTypes="0" containsNonDate="0" containsDate="1" containsString="0" minDate="2023-09-01T00:00:00" maxDate="2025-02-08T00:00:00"/>
    </cacheField>
    <cacheField name="POSTED_DATE" numFmtId="171">
      <sharedItems containsSemiMixedTypes="0" containsNonDate="0" containsDate="1" containsString="0" minDate="2023-11-29T00:00:00" maxDate="2025-02-10T00:00:00"/>
    </cacheField>
    <cacheField name="TRANSACTION_LINE_NUMBER" numFmtId="0">
      <sharedItems/>
    </cacheField>
    <cacheField name="CURRENCY_CODE" numFmtId="0">
      <sharedItems/>
    </cacheField>
    <cacheField name="NET_ENTERED_AMOUNT" numFmtId="0">
      <sharedItems containsSemiMixedTypes="0" containsString="0" containsNumber="1" minValue="-1613371.18" maxValue="1998640.12"/>
    </cacheField>
    <cacheField name="ACCOUNTED_DR" numFmtId="0">
      <sharedItems containsString="0" containsBlank="1" containsNumber="1" minValue="0.01" maxValue="48160.01"/>
    </cacheField>
    <cacheField name="ACCOUNTED_CR" numFmtId="0">
      <sharedItems containsString="0" containsBlank="1" containsNumber="1" minValue="0.03" maxValue="38876.42"/>
    </cacheField>
    <cacheField name="Net Accounted Amt" numFmtId="172">
      <sharedItems containsSemiMixedTypes="0" containsString="0" containsNumber="1" minValue="-38876.42" maxValue="48160.0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741">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0"/>
    <n v="101934476"/>
    <n v="10336790"/>
    <s v="Yes"/>
    <s v="30-01-2025"/>
    <x v="0"/>
    <s v="58203 - Ukraine - Crisis Prev &amp; Rcvry"/>
    <s v="Oracle Fusion Purchasing"/>
    <m/>
    <s v="Purchase Order"/>
    <s v="Item Cost"/>
    <n v="208249.94"/>
    <n v="224909.93520000001"/>
    <s v="UAH"/>
    <n v="2.4009599999999999E-2"/>
    <n v="5000"/>
    <n v="5400"/>
    <s v="UNDP"/>
    <s v="UKR"/>
    <x v="0"/>
    <n v="58203"/>
    <n v="75709"/>
    <s v="01001136"/>
    <s v="000182"/>
    <s v="UNDP.UKR.30000.58203.75709.01001136.000182.0.0"/>
    <m/>
    <m/>
    <m/>
    <m/>
    <m/>
    <m/>
    <m/>
    <m/>
    <n v="1058619"/>
    <s v="KYI AVIA, PJSC"/>
    <s v="1, DMYTRIVSKA ST."/>
    <s v="KYIV"/>
    <m/>
    <m/>
    <m/>
    <m/>
    <n v="10336790"/>
    <n v="1"/>
    <s v="3-day course &quot;Protocol for working with depression for veterans and their family members - tools and methods of psychotherapy&quot;"/>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0"/>
    <n v="101934477"/>
    <n v="10274675"/>
    <s v="Yes"/>
    <s v="30-09-2024"/>
    <x v="1"/>
    <s v="58203 - Ukraine - Crisis Prev &amp; Rcvry"/>
    <s v="Oracle Fusion Purchasing"/>
    <m/>
    <s v="Purchase Order"/>
    <s v="Item Cost"/>
    <n v="70422.55"/>
    <n v="76056.354000000007"/>
    <s v="UAH"/>
    <n v="2.4096389999999999E-2"/>
    <n v="1696.93"/>
    <n v="1832.68"/>
    <s v="UNDP"/>
    <s v="UKR"/>
    <x v="0"/>
    <n v="58203"/>
    <n v="72165"/>
    <s v="01001136"/>
    <s v="000182"/>
    <s v="UNDP.UKR.30000.58203.72165.01001136.000182.0.0"/>
    <m/>
    <m/>
    <m/>
    <m/>
    <m/>
    <m/>
    <m/>
    <m/>
    <n v="2142388"/>
    <s v="Research Bureau Sociologist, NGO"/>
    <s v="Kosmonavtiv st. 2, app.51"/>
    <s v="Kharkiv"/>
    <m/>
    <m/>
    <m/>
    <m/>
    <n v="10274675"/>
    <n v="4"/>
    <s v="Deliverable 4 and Deliverable 5"/>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2446518"/>
    <m/>
    <m/>
    <s v="01-08-2024"/>
    <x v="2"/>
    <s v="58203 - Ukraine - Crisis Prev &amp; Rcvry"/>
    <s v="Oracle Fusion Payables"/>
    <s v="STANDARD"/>
    <s v="Supplier Invoice"/>
    <s v="Item Cost"/>
    <n v="613743.5"/>
    <n v="613743.5"/>
    <s v="UAH"/>
    <n v="2.4096389999999999E-2"/>
    <n v="14789"/>
    <n v="14789"/>
    <s v="UNDP"/>
    <s v="UKR"/>
    <x v="0"/>
    <n v="58203"/>
    <n v="72605"/>
    <s v="01001136"/>
    <s v="000182"/>
    <s v="UNDP.UKR.30000.58203.72605.01001136.000182.0.0"/>
    <s v="08-2024"/>
    <s v="01-08-2024"/>
    <s v="UNDP-UKR"/>
    <s v="2024/07/035/VET, tr. #1"/>
    <s v="613743.5"/>
    <s v="2024/07/035/VET, tranche #1"/>
    <s v="1"/>
    <s v="613743.5"/>
    <n v="2156985"/>
    <s v="Kyiv School Of Public Administration Named After Serhiy Nyzhnyy NGO"/>
    <s v="Dobrovolchykh Batalioniv str.10"/>
    <s v="KYIV"/>
    <s v="8107023555"/>
    <s v="28-08-2024"/>
    <s v="UAH"/>
    <s v="613743.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2474633"/>
    <m/>
    <m/>
    <s v="01-08-2024"/>
    <x v="3"/>
    <s v="58203 - Ukraine - Crisis Prev &amp; Rcvry"/>
    <s v="Oracle Fusion Projects"/>
    <m/>
    <s v="Summarized Burden Expenditure"/>
    <s v="Summarized Burden Expenditure Item"/>
    <n v="0"/>
    <n v="49099.48"/>
    <s v="UAH"/>
    <n v="2.4096389999999999E-2"/>
    <n v="0"/>
    <n v="1183.119999999999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3458484"/>
    <m/>
    <m/>
    <s v="18-09-2024"/>
    <x v="2"/>
    <s v="58203 - Ukraine - Crisis Prev &amp; Rcvry"/>
    <s v="Oracle Fusion Payables"/>
    <s v="STANDARD"/>
    <s v="Supplier Invoice"/>
    <s v="Item Cost"/>
    <n v="216256.5"/>
    <n v="216256.5"/>
    <s v="UAH"/>
    <n v="2.4096389999999999E-2"/>
    <n v="5211"/>
    <n v="5211"/>
    <s v="UNDP"/>
    <s v="UKR"/>
    <x v="0"/>
    <n v="58203"/>
    <n v="72605"/>
    <s v="01001136"/>
    <s v="000182"/>
    <s v="UNDP.UKR.30000.58203.72605.01001136.000182.0.0"/>
    <s v="09-2024"/>
    <s v="18-09-2024"/>
    <s v="UNDP-UKR"/>
    <s v="2024/07/035/VET, tr. #2"/>
    <s v="490986.5"/>
    <s v="2024/07/035/VET, tranche #2"/>
    <s v="1"/>
    <s v="216256.5"/>
    <n v="2156985"/>
    <s v="Kyiv School Of Public Administration Named After Serhiy Nyzhnyy NGO"/>
    <s v="Dobrovolchykh Batalioniv str.10"/>
    <s v="KYIV"/>
    <s v="8107024872"/>
    <s v="25-09-2024"/>
    <s v="UAH"/>
    <s v="490986.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3501839"/>
    <m/>
    <m/>
    <s v="18-09-2024"/>
    <x v="3"/>
    <s v="58203 - Ukraine - Crisis Prev &amp; Rcvry"/>
    <s v="Oracle Fusion Projects"/>
    <m/>
    <s v="Summarized Burden Expenditure"/>
    <s v="Summarized Burden Expenditure Item"/>
    <n v="0"/>
    <n v="17300.52"/>
    <s v="UAH"/>
    <n v="2.4096389999999999E-2"/>
    <n v="0"/>
    <n v="416.8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3934668"/>
    <m/>
    <m/>
    <s v="08-10-2024"/>
    <x v="1"/>
    <s v="58203 - Ukraine - Crisis Prev &amp; Rcvry"/>
    <s v="Oracle Fusion Payables"/>
    <s v="STANDARD"/>
    <s v="Supplier Invoice"/>
    <s v="Nonrecoverable Tax"/>
    <n v="0"/>
    <n v="0"/>
    <s v="UAH"/>
    <n v="2.4096389999999999E-2"/>
    <n v="0"/>
    <n v="0"/>
    <s v="UNDP"/>
    <s v="UKR"/>
    <x v="0"/>
    <n v="58203"/>
    <n v="72165"/>
    <s v="01001136"/>
    <s v="000182"/>
    <s v="UNDP.UKR.30000.58203.72165.01001136.000182.0.0"/>
    <s v="10-2024"/>
    <s v="08-10-2024"/>
    <s v="UNDP-UKR"/>
    <s v="001"/>
    <s v="387324"/>
    <s v="Conducting an assessment of Civil Society Organizations, del. #1"/>
    <s v="2"/>
    <s v="0"/>
    <n v="2142388"/>
    <s v="Research Bureau Sociologist, NGO"/>
    <s v="Kosmonavtiv st. 2, app.51"/>
    <s v="Kharkiv"/>
    <s v="8107025635"/>
    <s v="10-10-2024"/>
    <s v="UAH"/>
    <s v="387324"/>
    <n v="10274675"/>
    <n v="1"/>
    <s v="Deliverable 1 "/>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3934672"/>
    <m/>
    <m/>
    <s v="08-10-2024"/>
    <x v="1"/>
    <s v="58203 - Ukraine - Crisis Prev &amp; Rcvry"/>
    <s v="Oracle Fusion Payables"/>
    <s v="STANDARD"/>
    <s v="Supplier Invoice"/>
    <s v="Item Cost"/>
    <n v="35211.269999999997"/>
    <n v="35211.269999999997"/>
    <s v="UAH"/>
    <n v="2.4096389999999999E-2"/>
    <n v="848.46"/>
    <n v="848.46"/>
    <s v="UNDP"/>
    <s v="UKR"/>
    <x v="0"/>
    <n v="58203"/>
    <n v="72165"/>
    <s v="01001136"/>
    <s v="000182"/>
    <s v="UNDP.UKR.30000.58203.72165.01001136.000182.0.0"/>
    <s v="10-2024"/>
    <s v="08-10-2024"/>
    <s v="UNDP-UKR"/>
    <s v="001"/>
    <s v="387324"/>
    <s v="Deliverable 1 "/>
    <s v="1"/>
    <s v="35211.27"/>
    <n v="2142388"/>
    <s v="Research Bureau Sociologist, NGO"/>
    <s v="Kosmonavtiv st. 2, app.51"/>
    <s v="Kharkiv"/>
    <s v="8107025635"/>
    <s v="10-10-2024"/>
    <s v="UAH"/>
    <s v="387324"/>
    <n v="10274675"/>
    <n v="1"/>
    <s v="Deliverable 1 "/>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3943472"/>
    <m/>
    <m/>
    <s v="08-10-2024"/>
    <x v="3"/>
    <s v="58203 - Ukraine - Crisis Prev &amp; Rcvry"/>
    <s v="Oracle Fusion Projects"/>
    <m/>
    <s v="Summarized Burden Expenditure"/>
    <s v="Summarized Burden Expenditure Item"/>
    <n v="0"/>
    <n v="2816.9"/>
    <s v="UAH"/>
    <n v="2.4096389999999999E-2"/>
    <n v="0"/>
    <n v="67.8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8770102"/>
    <m/>
    <m/>
    <s v="13-12-2024"/>
    <x v="1"/>
    <s v="58203 - Ukraine - Crisis Prev &amp; Rcvry"/>
    <s v="Oracle Fusion Payables"/>
    <s v="STANDARD"/>
    <s v="Supplier Invoice"/>
    <s v="Nonrecoverable Tax"/>
    <n v="0"/>
    <n v="0"/>
    <s v="UAH"/>
    <n v="2.4096389999999999E-2"/>
    <n v="0"/>
    <n v="0"/>
    <s v="UNDP"/>
    <s v="UKR"/>
    <x v="0"/>
    <n v="58203"/>
    <n v="72165"/>
    <s v="01001136"/>
    <s v="000182"/>
    <s v="UNDP.UKR.30000.58203.72165.01001136.000182.0.0"/>
    <s v="12-2024"/>
    <s v="13-12-2024"/>
    <s v="UNDP-UKR"/>
    <s v="002"/>
    <s v="774648"/>
    <s v="Conducting an assessment of Civil Society Organizations, del. #2:3"/>
    <s v="2"/>
    <s v="0"/>
    <n v="2142388"/>
    <s v="Research Bureau Sociologist, NGO"/>
    <s v="Kosmonavtiv st. 2, app.51"/>
    <s v="Kharkiv"/>
    <s v="8107029388"/>
    <s v="17-12-2024"/>
    <s v="UAH"/>
    <s v="774648"/>
    <n v="10274675"/>
    <n v="3"/>
    <s v="Deliverable 2 and Deliverable 3"/>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8770107"/>
    <m/>
    <m/>
    <s v="13-12-2024"/>
    <x v="1"/>
    <s v="58203 - Ukraine - Crisis Prev &amp; Rcvry"/>
    <s v="Oracle Fusion Payables"/>
    <s v="STANDARD"/>
    <s v="Supplier Invoice"/>
    <s v="Item Cost"/>
    <n v="140845.1"/>
    <n v="140845.1"/>
    <s v="UAH"/>
    <n v="2.4096389999999999E-2"/>
    <n v="3393.86"/>
    <n v="3393.86"/>
    <s v="UNDP"/>
    <s v="UKR"/>
    <x v="0"/>
    <n v="58203"/>
    <n v="72165"/>
    <s v="01001136"/>
    <s v="000182"/>
    <s v="UNDP.UKR.30000.58203.72165.01001136.000182.0.0"/>
    <s v="12-2024"/>
    <s v="13-12-2024"/>
    <s v="UNDP-UKR"/>
    <s v="002"/>
    <s v="774648"/>
    <s v="Deliverable 2 and Deliverable 3"/>
    <s v="3"/>
    <s v="140845.1"/>
    <n v="2142388"/>
    <s v="Research Bureau Sociologist, NGO"/>
    <s v="Kosmonavtiv st. 2, app.51"/>
    <s v="Kharkiv"/>
    <s v="8107029388"/>
    <s v="17-12-2024"/>
    <s v="UAH"/>
    <s v="774648"/>
    <n v="10274675"/>
    <n v="3"/>
    <s v="Deliverable 2 and Deliverable 3"/>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8833884"/>
    <m/>
    <m/>
    <s v="13-12-2024"/>
    <x v="3"/>
    <s v="58203 - Ukraine - Crisis Prev &amp; Rcvry"/>
    <s v="Oracle Fusion Projects"/>
    <m/>
    <s v="Summarized Burden Expenditure"/>
    <s v="Summarized Burden Expenditure Item"/>
    <n v="0"/>
    <n v="11267.61"/>
    <s v="UAH"/>
    <n v="2.4009599999999999E-2"/>
    <n v="0"/>
    <n v="270.5299999999999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0"/>
    <s v="Activity 1.1.1. Capacity development of CSOs, NGOs, volunteer, and citizens group"/>
    <s v="001981-UNDP"/>
    <s v="B0582 - Ukraine - Kiev"/>
    <s v="1176166"/>
    <s v="GOVERNMENT OF NETHERLANDS"/>
    <x v="1"/>
    <n v="59106294"/>
    <m/>
    <m/>
    <s v="31-12-2024"/>
    <x v="4"/>
    <s v="58203 - Ukraine - Crisis Prev &amp; Rcvry"/>
    <s v="Accounted Cost Source"/>
    <m/>
    <s v="Accounted Cost Source"/>
    <s v="Accounted Cost Source"/>
    <n v="-12.23"/>
    <n v="-12.23"/>
    <s v="USD"/>
    <n v="1"/>
    <n v="-12.23"/>
    <n v="-12.23"/>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0"/>
    <n v="101934478"/>
    <n v="10336790"/>
    <s v="Yes"/>
    <s v="30-01-2025"/>
    <x v="0"/>
    <s v="58203 - Ukraine - Crisis Prev &amp; Rcvry"/>
    <s v="Oracle Fusion Purchasing"/>
    <m/>
    <s v="Purchase Order"/>
    <s v="Item Cost"/>
    <n v="178708.86"/>
    <n v="193005.56880000001"/>
    <s v="UAH"/>
    <n v="2.4009599999999999E-2"/>
    <n v="4290.7299999999996"/>
    <n v="4633.99"/>
    <s v="UNDP"/>
    <s v="UKR"/>
    <x v="0"/>
    <n v="58203"/>
    <n v="75709"/>
    <s v="01001136"/>
    <s v="000182"/>
    <s v="UNDP.UKR.30000.58203.75709.01001136.000182.0.0"/>
    <m/>
    <m/>
    <m/>
    <m/>
    <m/>
    <m/>
    <m/>
    <m/>
    <n v="1058619"/>
    <s v="KYI AVIA, PJSC"/>
    <s v="1, DMYTRIVSKA ST."/>
    <s v="KYIV"/>
    <m/>
    <m/>
    <m/>
    <m/>
    <n v="10336790"/>
    <n v="1"/>
    <s v="3-day course &quot;Protocol for working with depression for veterans and their family members - tools and methods of psychotherapy&quot;"/>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2012711"/>
    <m/>
    <m/>
    <s v="17-07-2024"/>
    <x v="0"/>
    <s v="58204 - Ukraine - Dem. Governance"/>
    <s v="Oracle Fusion Payables"/>
    <s v="STANDARD"/>
    <s v="Supplier Invoice"/>
    <s v="Item Cost"/>
    <n v="1207179.8799999999"/>
    <n v="1207179.8799999999"/>
    <s v="UAH"/>
    <n v="2.4509800000000002E-2"/>
    <n v="30561.52"/>
    <n v="30561.52"/>
    <s v="UNDP"/>
    <s v="UKR"/>
    <x v="0"/>
    <n v="58204"/>
    <n v="75709"/>
    <s v="01001136"/>
    <s v="000182"/>
    <s v="UNDP.UKR.30000.58204.75709.01001136.000182.0.0"/>
    <s v="07-2024"/>
    <s v="17-07-2024"/>
    <s v="UNDP-UKR"/>
    <s v="252_2024"/>
    <s v="1207179.88"/>
    <s v="Training for school psychologists, 17-22 June"/>
    <s v="1"/>
    <s v="1207179.88"/>
    <n v="1058630"/>
    <s v="ARENA CS CONFERENCES AND SEMINARS, LLC"/>
    <s v="2 Chavdar St"/>
    <s v="KYIV"/>
    <s v="8107023040"/>
    <s v="16-08-2024"/>
    <s v="UAH"/>
    <s v="1207179.88"/>
    <n v="10227700"/>
    <n v="1"/>
    <s v="Training for school psychologists, 17-22 June"/>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2012712"/>
    <m/>
    <m/>
    <s v="17-07-2024"/>
    <x v="0"/>
    <s v="58204 - Ukraine - Dem. Governance"/>
    <s v="Oracle Fusion Payables"/>
    <s v="STANDARD"/>
    <s v="Supplier Invoice"/>
    <s v="Exchange Rate Variance"/>
    <n v="0"/>
    <n v="0"/>
    <s v="UAH"/>
    <n v="2.4509800000000002E-2"/>
    <n v="-973.78"/>
    <n v="-973.78"/>
    <s v="UNDP"/>
    <s v="UKR"/>
    <x v="0"/>
    <n v="58204"/>
    <n v="75709"/>
    <s v="01001136"/>
    <s v="000182"/>
    <s v="UNDP.UKR.30000.58204.75709.01001136.000182.0.0"/>
    <s v="07-2024"/>
    <s v="17-07-2024"/>
    <s v="UNDP-UKR"/>
    <s v="252_2024"/>
    <s v="1207179.88"/>
    <s v="Training for school psychologists, 17-22 June"/>
    <s v="1"/>
    <s v="0"/>
    <n v="1058630"/>
    <s v="ARENA CS CONFERENCES AND SEMINARS, LLC"/>
    <s v="2 Chavdar St"/>
    <s v="KYIV"/>
    <s v="8107023040"/>
    <s v="16-08-2024"/>
    <s v="UAH"/>
    <s v="1207179.88"/>
    <n v="10227700"/>
    <n v="1"/>
    <s v="Training for school psychologists, 17-22 June"/>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2063572"/>
    <m/>
    <m/>
    <s v="17-07-2024"/>
    <x v="3"/>
    <s v="58204 - Ukraine - Dem. Governance"/>
    <s v="Oracle Fusion Projects"/>
    <m/>
    <s v="Summarized Burden Expenditure"/>
    <s v="Summarized Burden Expenditure Item"/>
    <n v="0"/>
    <n v="96574.39"/>
    <s v="UAH"/>
    <n v="2.4509800000000002E-2"/>
    <n v="0"/>
    <n v="2367.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2068313"/>
    <m/>
    <m/>
    <s v="31-08-2024"/>
    <x v="4"/>
    <s v="58204 - Ukraine - Dem. Governance"/>
    <s v="Accounted Cost Source"/>
    <m/>
    <s v="Accounted Cost Source"/>
    <s v="Accounted Cost Source"/>
    <n v="-499.06"/>
    <n v="-499.06"/>
    <s v="USD"/>
    <n v="1"/>
    <n v="-499.06"/>
    <n v="-499.06"/>
    <s v="UNDP"/>
    <s v="UKR"/>
    <x v="0"/>
    <n v="58204"/>
    <n v="76135"/>
    <s v="01001136"/>
    <s v="000182"/>
    <s v="UNDP.UKR.30000.58204.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3458487"/>
    <m/>
    <m/>
    <s v="18-09-2024"/>
    <x v="2"/>
    <s v="58203 - Ukraine - Crisis Prev &amp; Rcvry"/>
    <s v="Oracle Fusion Payables"/>
    <s v="STANDARD"/>
    <s v="Supplier Invoice"/>
    <s v="Item Cost"/>
    <n v="274730"/>
    <n v="274730"/>
    <s v="UAH"/>
    <n v="2.4096389999999999E-2"/>
    <n v="6620"/>
    <n v="6620"/>
    <s v="UNDP"/>
    <s v="UKR"/>
    <x v="0"/>
    <n v="58203"/>
    <n v="72605"/>
    <s v="01001136"/>
    <s v="000182"/>
    <s v="UNDP.UKR.30000.58203.72605.01001136.000182.0.0"/>
    <s v="09-2024"/>
    <s v="18-09-2024"/>
    <s v="UNDP-UKR"/>
    <s v="2024/07/035/VET, tr. #2"/>
    <s v="490986.5"/>
    <s v="2024/07/035/VET, tranche #2"/>
    <s v="2"/>
    <s v="274730"/>
    <n v="2156985"/>
    <s v="Kyiv School Of Public Administration Named After Serhiy Nyzhnyy NGO"/>
    <s v="Dobrovolchykh Batalioniv str.10"/>
    <s v="KYIV"/>
    <s v="8107024872"/>
    <s v="25-09-2024"/>
    <s v="UAH"/>
    <s v="490986.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3501840"/>
    <m/>
    <m/>
    <s v="18-09-2024"/>
    <x v="3"/>
    <s v="58203 - Ukraine - Crisis Prev &amp; Rcvry"/>
    <s v="Oracle Fusion Projects"/>
    <m/>
    <s v="Summarized Burden Expenditure"/>
    <s v="Summarized Burden Expenditure Item"/>
    <n v="0"/>
    <n v="21978.400000000001"/>
    <s v="UAH"/>
    <n v="2.4096389999999999E-2"/>
    <n v="0"/>
    <n v="529.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6259889"/>
    <m/>
    <m/>
    <s v="06-11-2024"/>
    <x v="2"/>
    <s v="58203 - Ukraine - Crisis Prev &amp; Rcvry"/>
    <s v="Oracle Fusion Payables"/>
    <s v="STANDARD"/>
    <s v="Supplier Invoice"/>
    <s v="Item Cost"/>
    <n v="122708.98"/>
    <n v="122708.98"/>
    <s v="UAH"/>
    <n v="2.4096389999999999E-2"/>
    <n v="2956.84"/>
    <n v="2956.84"/>
    <s v="UNDP"/>
    <s v="UKR"/>
    <x v="0"/>
    <n v="58203"/>
    <n v="72605"/>
    <s v="01001136"/>
    <s v="000182"/>
    <s v="UNDP.UKR.30000.58203.72605.01001136.000182.0.0"/>
    <s v="11-2024"/>
    <s v="06-11-2024"/>
    <s v="UNDP-UKR"/>
    <s v="2024/07/035/VET, tr. #3"/>
    <s v="122708.98"/>
    <s v="2024/07/035/VET, tranche #3"/>
    <s v="1"/>
    <s v="122708.98"/>
    <n v="2156985"/>
    <s v="Kyiv School Of Public Administration Named After Serhiy Nyzhnyy NGO"/>
    <s v="Dobrovolchykh Batalioniv str.10"/>
    <s v="KYIV"/>
    <s v="8107027258"/>
    <s v="12-11-2024"/>
    <s v="UAH"/>
    <s v="122708.9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1"/>
    <s v="Activity 1.1.2. Support Mental Health and Psychosocial Support service provision"/>
    <s v="001981-UNDP"/>
    <s v="B0582 - Ukraine - Kiev"/>
    <s v="1176166"/>
    <s v="GOVERNMENT OF NETHERLANDS"/>
    <x v="1"/>
    <n v="56276054"/>
    <m/>
    <m/>
    <s v="06-11-2024"/>
    <x v="3"/>
    <s v="58203 - Ukraine - Crisis Prev &amp; Rcvry"/>
    <s v="Oracle Fusion Projects"/>
    <m/>
    <s v="Summarized Burden Expenditure"/>
    <s v="Summarized Burden Expenditure Item"/>
    <n v="0"/>
    <n v="9816.7199999999993"/>
    <s v="UAH"/>
    <n v="2.4096389999999999E-2"/>
    <n v="0"/>
    <n v="236.5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2983467"/>
    <m/>
    <m/>
    <s v="11-09-2024"/>
    <x v="5"/>
    <s v="58203 - Ukraine - Crisis Prev &amp; Rcvry"/>
    <s v="Oracle Fusion Payables"/>
    <s v="STANDARD"/>
    <s v="Supplier Invoice"/>
    <s v="Item Cost"/>
    <n v="28875"/>
    <n v="28875"/>
    <s v="UAH"/>
    <n v="2.4096389999999999E-2"/>
    <n v="721.87"/>
    <n v="721.87"/>
    <s v="UNDP"/>
    <s v="UKR"/>
    <x v="0"/>
    <n v="58203"/>
    <n v="71305"/>
    <s v="01001136"/>
    <s v="000182"/>
    <s v="UNDP.UKR.30000.58203.71305.01001136.000182.0.0"/>
    <s v="09-2024"/>
    <s v="11-09-2024"/>
    <s v="UNDP-UKR"/>
    <s v="10205524-1, del. #1"/>
    <s v="28875"/>
    <s v="Deliverable 1 (25% of the total contract amount)"/>
    <s v="1"/>
    <s v="28875"/>
    <n v="1104666"/>
    <s v="REBENKO NATALIIA YEVHENIIVNA"/>
    <s v="47, 36-A, BILORUSKA STREET"/>
    <s v="KYIV"/>
    <s v="8107024351"/>
    <s v="16-09-2024"/>
    <s v="UAH"/>
    <s v="28875"/>
    <n v="10205524"/>
    <n v="1"/>
    <s v="Deliverable 1 (25% of the total contract amoun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2983468"/>
    <m/>
    <m/>
    <s v="11-09-2024"/>
    <x v="5"/>
    <s v="58203 - Ukraine - Crisis Prev &amp; Rcvry"/>
    <s v="Oracle Fusion Payables"/>
    <s v="STANDARD"/>
    <s v="Supplier Invoice"/>
    <s v="Nonrecoverable Tax"/>
    <n v="0"/>
    <n v="0"/>
    <s v="UAH"/>
    <n v="2.4096389999999999E-2"/>
    <n v="0"/>
    <n v="0"/>
    <s v="UNDP"/>
    <s v="UKR"/>
    <x v="0"/>
    <n v="58203"/>
    <n v="71305"/>
    <s v="01001136"/>
    <s v="000182"/>
    <s v="UNDP.UKR.30000.58203.71305.01001136.000182.0.0"/>
    <s v="09-2024"/>
    <s v="11-09-2024"/>
    <s v="UNDP-UKR"/>
    <s v="10205524-1, del. #1"/>
    <s v="28875"/>
    <s v="10205524-1, deliverable #1"/>
    <s v="2"/>
    <s v="0"/>
    <n v="1104666"/>
    <s v="REBENKO NATALIIA YEVHENIIVNA"/>
    <s v="47, 36-A, BILORUSKA STREET"/>
    <s v="KYIV"/>
    <s v="8107024351"/>
    <s v="16-09-2024"/>
    <s v="UAH"/>
    <s v="28875"/>
    <n v="10205524"/>
    <n v="1"/>
    <s v="Deliverable 1 (25% of the total contract amoun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2983469"/>
    <m/>
    <m/>
    <s v="11-09-2024"/>
    <x v="5"/>
    <s v="58203 - Ukraine - Crisis Prev &amp; Rcvry"/>
    <s v="Oracle Fusion Payables"/>
    <s v="STANDARD"/>
    <s v="Supplier Invoice"/>
    <s v="Exchange Rate Variance"/>
    <n v="0"/>
    <n v="0"/>
    <s v="UAH"/>
    <n v="2.4096389999999999E-2"/>
    <n v="-26.09"/>
    <n v="-26.09"/>
    <s v="UNDP"/>
    <s v="UKR"/>
    <x v="0"/>
    <n v="58203"/>
    <n v="71305"/>
    <s v="01001136"/>
    <s v="000182"/>
    <s v="UNDP.UKR.30000.58203.71305.01001136.000182.0.0"/>
    <s v="09-2024"/>
    <s v="11-09-2024"/>
    <s v="UNDP-UKR"/>
    <s v="10205524-1, del. #1"/>
    <s v="28875"/>
    <s v="Deliverable 1 (25% of the total contract amount)"/>
    <s v="1"/>
    <s v="0"/>
    <n v="1104666"/>
    <s v="REBENKO NATALIIA YEVHENIIVNA"/>
    <s v="47, 36-A, BILORUSKA STREET"/>
    <s v="KYIV"/>
    <s v="8107024351"/>
    <s v="16-09-2024"/>
    <s v="UAH"/>
    <s v="28875"/>
    <n v="10205524"/>
    <n v="1"/>
    <s v="Deliverable 1 (25% of the total contract amoun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3003611"/>
    <m/>
    <m/>
    <s v="11-09-2024"/>
    <x v="3"/>
    <s v="58203 - Ukraine - Crisis Prev &amp; Rcvry"/>
    <s v="Oracle Fusion Projects"/>
    <m/>
    <s v="Summarized Burden Expenditure"/>
    <s v="Summarized Burden Expenditure Item"/>
    <n v="0"/>
    <n v="2310"/>
    <s v="UAH"/>
    <n v="2.4096389999999999E-2"/>
    <n v="0"/>
    <n v="55.6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3128113"/>
    <m/>
    <m/>
    <s v="02-09-2024"/>
    <x v="6"/>
    <s v="58203 - Ukraine - Crisis Prev &amp; Rcvry"/>
    <s v="Oracle Fusion Payables"/>
    <s v="STANDARD"/>
    <s v="Supplier Invoice"/>
    <s v="Item Cost"/>
    <n v="14000"/>
    <n v="14000"/>
    <s v="USD"/>
    <n v="1"/>
    <n v="14000"/>
    <n v="14000"/>
    <s v="UNDP"/>
    <s v="UKR"/>
    <x v="0"/>
    <n v="58203"/>
    <n v="72155"/>
    <s v="01001136"/>
    <s v="000182"/>
    <s v="UNDP.UKR.30000.58203.72155.01001136.000182.0.0"/>
    <s v="09-2024"/>
    <s v="02-09-2024"/>
    <s v="UNDP-UKR"/>
    <s v="01_UNDP-UKR_INV-IST-24/028"/>
    <s v="22125"/>
    <s v="Deliverable 1-2"/>
    <s v="1"/>
    <s v="14000"/>
    <n v="1159306"/>
    <s v="SREO Consulting"/>
    <s v="Fatih Mah., 22047 Nolu Sk, No. 8"/>
    <s v="Gaziantep"/>
    <s v="8109003099"/>
    <s v="20-09-2024"/>
    <s v="USD"/>
    <s v="22125"/>
    <n v="10232687"/>
    <n v="1"/>
    <s v="Deliverable 1-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3128115"/>
    <m/>
    <m/>
    <s v="02-09-2024"/>
    <x v="6"/>
    <s v="58203 - Ukraine - Crisis Prev &amp; Rcvry"/>
    <s v="Oracle Fusion Payables"/>
    <s v="STANDARD"/>
    <s v="Supplier Invoice"/>
    <s v="Nonrecoverable Tax"/>
    <n v="0"/>
    <n v="0"/>
    <s v="USD"/>
    <n v="1"/>
    <n v="0"/>
    <n v="0"/>
    <s v="UNDP"/>
    <s v="UKR"/>
    <x v="0"/>
    <n v="58203"/>
    <n v="72155"/>
    <s v="01001136"/>
    <s v="000182"/>
    <s v="UNDP.UKR.30000.58203.72155.01001136.000182.0.0"/>
    <s v="09-2024"/>
    <s v="02-09-2024"/>
    <s v="UNDP-UKR"/>
    <s v="01_UNDP-UKR_INV-IST-24/028"/>
    <s v="22125"/>
    <s v="veterans’ legal needs survey (Deliverable 1-2)"/>
    <s v="2"/>
    <s v="0"/>
    <n v="1159306"/>
    <s v="SREO Consulting"/>
    <s v="Fatih Mah., 22047 Nolu Sk, No. 8"/>
    <s v="Gaziantep"/>
    <s v="8109003099"/>
    <s v="20-09-2024"/>
    <s v="USD"/>
    <s v="22125"/>
    <n v="10232687"/>
    <n v="1"/>
    <s v="Deliverable 1-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3177607"/>
    <m/>
    <m/>
    <s v="02-09-2024"/>
    <x v="3"/>
    <s v="58203 - Ukraine - Crisis Prev &amp; Rcvry"/>
    <s v="Oracle Fusion Projects"/>
    <m/>
    <s v="Summarized Burden Expenditure"/>
    <s v="Summarized Burden Expenditure Item"/>
    <n v="0"/>
    <n v="1120"/>
    <s v="USD"/>
    <n v="1"/>
    <n v="0"/>
    <n v="112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4638851"/>
    <m/>
    <m/>
    <s v="22-10-2024"/>
    <x v="6"/>
    <s v="58203 - Ukraine - Crisis Prev &amp; Rcvry"/>
    <s v="Oracle Fusion Payables"/>
    <s v="STANDARD"/>
    <s v="Supplier Invoice"/>
    <s v="Nonrecoverable Tax"/>
    <n v="0"/>
    <n v="0"/>
    <s v="USD"/>
    <n v="1"/>
    <n v="0"/>
    <n v="0"/>
    <s v="UNDP"/>
    <s v="UKR"/>
    <x v="0"/>
    <n v="58203"/>
    <n v="72155"/>
    <s v="01001136"/>
    <s v="000182"/>
    <s v="UNDP.UKR.30000.58203.72155.01001136.000182.0.0"/>
    <s v="10-2024"/>
    <s v="22-10-2024"/>
    <s v="UNDP-UKR"/>
    <s v="1_UNDP-UKR_INV-IST-24/034"/>
    <s v="22125"/>
    <s v="veterans’ legal needs survey (Deliverable 3)"/>
    <s v="2"/>
    <s v="0"/>
    <n v="1159306"/>
    <s v="SREO Consulting"/>
    <s v="Fatih Mah., 22047 Nolu Sk, No. 8"/>
    <s v="Gaziantep"/>
    <s v="8109003336"/>
    <s v="24-10-2024"/>
    <s v="USD"/>
    <s v="22125"/>
    <n v="10232687"/>
    <n v="2"/>
    <s v="Deliverable 3"/>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4638864"/>
    <m/>
    <m/>
    <s v="22-10-2024"/>
    <x v="6"/>
    <s v="58203 - Ukraine - Crisis Prev &amp; Rcvry"/>
    <s v="Oracle Fusion Payables"/>
    <s v="STANDARD"/>
    <s v="Supplier Invoice"/>
    <s v="Item Cost"/>
    <n v="14000"/>
    <n v="14000"/>
    <s v="USD"/>
    <n v="1"/>
    <n v="14000"/>
    <n v="14000"/>
    <s v="UNDP"/>
    <s v="UKR"/>
    <x v="0"/>
    <n v="58203"/>
    <n v="72155"/>
    <s v="01001136"/>
    <s v="000182"/>
    <s v="UNDP.UKR.30000.58203.72155.01001136.000182.0.0"/>
    <s v="10-2024"/>
    <s v="22-10-2024"/>
    <s v="UNDP-UKR"/>
    <s v="1_UNDP-UKR_INV-IST-24/034"/>
    <s v="22125"/>
    <s v="Deliverable 3"/>
    <s v="1"/>
    <s v="14000"/>
    <n v="1159306"/>
    <s v="SREO Consulting"/>
    <s v="Fatih Mah., 22047 Nolu Sk, No. 8"/>
    <s v="Gaziantep"/>
    <s v="8109003336"/>
    <s v="24-10-2024"/>
    <s v="USD"/>
    <s v="22125"/>
    <n v="10232687"/>
    <n v="2"/>
    <s v="Deliverable 3"/>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4670198"/>
    <m/>
    <m/>
    <s v="22-10-2024"/>
    <x v="3"/>
    <s v="58203 - Ukraine - Crisis Prev &amp; Rcvry"/>
    <s v="Oracle Fusion Projects"/>
    <m/>
    <s v="Summarized Burden Expenditure"/>
    <s v="Summarized Burden Expenditure Item"/>
    <n v="0"/>
    <n v="1120"/>
    <s v="USD"/>
    <n v="1"/>
    <n v="0"/>
    <n v="112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6738681"/>
    <m/>
    <m/>
    <s v="15-11-2024"/>
    <x v="5"/>
    <s v="58203 - Ukraine - Crisis Prev &amp; Rcvry"/>
    <s v="Oracle Fusion Payables"/>
    <s v="STANDARD"/>
    <s v="Supplier Invoice"/>
    <s v="Item Cost"/>
    <n v="86625"/>
    <n v="86625"/>
    <s v="UAH"/>
    <n v="2.4096389999999999E-2"/>
    <n v="2165.63"/>
    <n v="2165.63"/>
    <s v="UNDP"/>
    <s v="UKR"/>
    <x v="0"/>
    <n v="58203"/>
    <n v="71305"/>
    <s v="01001136"/>
    <s v="000182"/>
    <s v="UNDP.UKR.30000.58203.71305.01001136.000182.0.0"/>
    <s v="11-2024"/>
    <s v="15-11-2024"/>
    <s v="UNDP-UKR"/>
    <s v="IC/10205524-2, del 2-3"/>
    <s v="86625"/>
    <s v="Deliverable 2-3 (75% of the total contract amount)"/>
    <s v="1"/>
    <s v="86625"/>
    <n v="1104666"/>
    <s v="REBENKO NATALIIA YEVHENIIVNA"/>
    <s v="47, 36-A, BILORUSKA STREET"/>
    <s v="KYIV"/>
    <s v="8107027560"/>
    <s v="19-11-2024"/>
    <s v="UAH"/>
    <s v="86625"/>
    <n v="10205524"/>
    <n v="2"/>
    <s v="Deliverable 2-3 (75% of the total contract amoun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6738683"/>
    <m/>
    <m/>
    <s v="15-11-2024"/>
    <x v="5"/>
    <s v="58203 - Ukraine - Crisis Prev &amp; Rcvry"/>
    <s v="Oracle Fusion Payables"/>
    <s v="STANDARD"/>
    <s v="Supplier Invoice"/>
    <s v="Nonrecoverable Tax"/>
    <n v="0"/>
    <n v="0"/>
    <s v="UAH"/>
    <n v="2.4096389999999999E-2"/>
    <n v="0"/>
    <n v="0"/>
    <s v="UNDP"/>
    <s v="UKR"/>
    <x v="0"/>
    <n v="58203"/>
    <n v="71305"/>
    <s v="01001136"/>
    <s v="000182"/>
    <s v="UNDP.UKR.30000.58203.71305.01001136.000182.0.0"/>
    <s v="11-2024"/>
    <s v="15-11-2024"/>
    <s v="UNDP-UKR"/>
    <s v="IC/10205524-2, del 2-3"/>
    <s v="86625"/>
    <s v="IC/10205524-2, deliverables 2-3"/>
    <s v="3"/>
    <s v="0"/>
    <n v="1104666"/>
    <s v="REBENKO NATALIIA YEVHENIIVNA"/>
    <s v="47, 36-A, BILORUSKA STREET"/>
    <s v="KYIV"/>
    <s v="8107027560"/>
    <s v="19-11-2024"/>
    <s v="UAH"/>
    <s v="86625"/>
    <n v="10205524"/>
    <n v="2"/>
    <s v="Deliverable 2-3 (75% of the total contract amoun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6738684"/>
    <m/>
    <m/>
    <s v="15-11-2024"/>
    <x v="5"/>
    <s v="58203 - Ukraine - Crisis Prev &amp; Rcvry"/>
    <s v="Oracle Fusion Payables"/>
    <s v="STANDARD"/>
    <s v="Supplier Invoice"/>
    <s v="Exchange Rate Variance"/>
    <n v="0"/>
    <n v="0"/>
    <s v="UAH"/>
    <n v="2.4096389999999999E-2"/>
    <n v="-78.28"/>
    <n v="-78.28"/>
    <s v="UNDP"/>
    <s v="UKR"/>
    <x v="0"/>
    <n v="58203"/>
    <n v="71305"/>
    <s v="01001136"/>
    <s v="000182"/>
    <s v="UNDP.UKR.30000.58203.71305.01001136.000182.0.0"/>
    <s v="11-2024"/>
    <s v="15-11-2024"/>
    <s v="UNDP-UKR"/>
    <s v="IC/10205524-2, del 2-3"/>
    <s v="86625"/>
    <s v="Deliverable 2-3 (75% of the total contract amount)"/>
    <s v="1"/>
    <s v="0"/>
    <n v="1104666"/>
    <s v="REBENKO NATALIIA YEVHENIIVNA"/>
    <s v="47, 36-A, BILORUSKA STREET"/>
    <s v="KYIV"/>
    <s v="8107027560"/>
    <s v="19-11-2024"/>
    <s v="UAH"/>
    <s v="86625"/>
    <n v="10205524"/>
    <n v="2"/>
    <s v="Deliverable 2-3 (75% of the total contract amoun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6791449"/>
    <m/>
    <m/>
    <s v="15-11-2024"/>
    <x v="3"/>
    <s v="58203 - Ukraine - Crisis Prev &amp; Rcvry"/>
    <s v="Oracle Fusion Projects"/>
    <m/>
    <s v="Summarized Burden Expenditure"/>
    <s v="Summarized Burden Expenditure Item"/>
    <n v="0"/>
    <n v="6930"/>
    <s v="UAH"/>
    <n v="2.4096389999999999E-2"/>
    <n v="0"/>
    <n v="166.9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7759297"/>
    <m/>
    <m/>
    <s v="19-11-2024"/>
    <x v="7"/>
    <s v="58203 - Ukraine - Crisis Prev &amp; Rcvry"/>
    <s v="Oracle Fusion Payables"/>
    <s v="STANDARD"/>
    <s v="Supplier Invoice"/>
    <s v="Item Cost"/>
    <n v="7470"/>
    <n v="7470"/>
    <s v="UAH"/>
    <n v="2.4096389999999999E-2"/>
    <n v="180"/>
    <n v="180"/>
    <s v="UNDP"/>
    <s v="UKR"/>
    <x v="0"/>
    <n v="58203"/>
    <n v="74220"/>
    <s v="01001136"/>
    <s v="000182"/>
    <s v="UNDP.UKR.30000.58203.74220.01001136.000182.0.0"/>
    <s v="11-2024"/>
    <s v="19-11-2024"/>
    <s v="UNDP-UKR"/>
    <s v="147"/>
    <s v="7470"/>
    <s v="for the report translation"/>
    <s v="1"/>
    <s v="7470"/>
    <n v="1196522"/>
    <s v="Makhanova Olha Leonidivna, FOP"/>
    <s v="42B, SEVERYNA NALYVAIKA STR"/>
    <s v="ZHYTOMYR"/>
    <s v="8107028349"/>
    <s v="03-12-2024"/>
    <s v="UAH"/>
    <s v="747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7777220"/>
    <m/>
    <m/>
    <s v="19-11-2024"/>
    <x v="3"/>
    <s v="58203 - Ukraine - Crisis Prev &amp; Rcvry"/>
    <s v="Oracle Fusion Projects"/>
    <m/>
    <s v="Summarized Burden Expenditure"/>
    <s v="Summarized Burden Expenditure Item"/>
    <n v="0"/>
    <n v="597.6"/>
    <s v="UAH"/>
    <n v="2.4096389999999999E-2"/>
    <n v="0"/>
    <n v="14.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8217479"/>
    <m/>
    <m/>
    <s v="03-12-2024"/>
    <x v="8"/>
    <s v="58203 - Ukraine - Crisis Prev &amp; Rcvry"/>
    <s v="Oracle Fusion Payables"/>
    <s v="STANDARD"/>
    <s v="Supplier Invoice"/>
    <s v="Item Cost"/>
    <n v="19300"/>
    <n v="19300"/>
    <s v="UAH"/>
    <n v="2.4096389999999999E-2"/>
    <n v="465.06"/>
    <n v="465.06"/>
    <s v="UNDP"/>
    <s v="UKR"/>
    <x v="0"/>
    <n v="58203"/>
    <n v="74225"/>
    <s v="01001136"/>
    <s v="000182"/>
    <s v="UNDP.UKR.30000.58203.74225.01001136.000182.0.0"/>
    <s v="12-2024"/>
    <s v="03-12-2024"/>
    <s v="UNDP-UKR"/>
    <s v="095"/>
    <s v="19300"/>
    <s v=" the report layout development"/>
    <s v="1"/>
    <s v="19300"/>
    <n v="1262007"/>
    <s v="Madinov Mykola Leonidovych"/>
    <s v="ave. Lisnii, build. 17A, fl. 32"/>
    <s v="KYIV"/>
    <s v="8107028896"/>
    <s v="10-12-2024"/>
    <s v="UAH"/>
    <s v="193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8237152"/>
    <m/>
    <m/>
    <s v="03-12-2024"/>
    <x v="3"/>
    <s v="58203 - Ukraine - Crisis Prev &amp; Rcvry"/>
    <s v="Oracle Fusion Projects"/>
    <m/>
    <s v="Summarized Burden Expenditure"/>
    <s v="Summarized Burden Expenditure Item"/>
    <n v="0"/>
    <n v="1544"/>
    <s v="UAH"/>
    <n v="2.4096389999999999E-2"/>
    <n v="0"/>
    <n v="37.2000000000000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8442908"/>
    <m/>
    <m/>
    <s v="10-12-2024"/>
    <x v="9"/>
    <s v="58203 - Ukraine - Crisis Prev &amp; Rcvry"/>
    <s v="Oracle Fusion Payables"/>
    <s v="STANDARD"/>
    <s v="Supplier Invoice"/>
    <s v="Item Cost"/>
    <n v="15700"/>
    <n v="15700"/>
    <s v="UAH"/>
    <n v="2.4096389999999999E-2"/>
    <n v="378.31"/>
    <n v="378.31"/>
    <s v="UNDP"/>
    <s v="UKR"/>
    <x v="0"/>
    <n v="58203"/>
    <n v="74215"/>
    <s v="01001136"/>
    <s v="000182"/>
    <s v="UNDP.UKR.30000.58203.74215.01001136.000182.0.0"/>
    <s v="12-2024"/>
    <s v="10-12-2024"/>
    <s v="UNDP-UKR"/>
    <s v="099"/>
    <s v="15700"/>
    <s v=" report layout development (print) and presentation"/>
    <s v="1"/>
    <s v="15700"/>
    <n v="1262007"/>
    <s v="Madinov Mykola Leonidovych"/>
    <s v="ave. Lisnii, build. 17A, fl. 32"/>
    <s v="KYIV"/>
    <s v="8107029083"/>
    <s v="12-12-2024"/>
    <s v="UAH"/>
    <s v="157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2"/>
    <s v="Activity 1.2.1. Carry out needs assessment of the legal needs of the veterans and their family members"/>
    <s v="001981-UNDP"/>
    <s v="B0582 - Ukraine - Kiev"/>
    <s v="1176166"/>
    <s v="GOVERNMENT OF NETHERLANDS"/>
    <x v="1"/>
    <n v="58495840"/>
    <m/>
    <m/>
    <s v="10-12-2024"/>
    <x v="3"/>
    <s v="58203 - Ukraine - Crisis Prev &amp; Rcvry"/>
    <s v="Oracle Fusion Projects"/>
    <m/>
    <s v="Summarized Burden Expenditure"/>
    <s v="Summarized Burden Expenditure Item"/>
    <n v="0"/>
    <n v="1256"/>
    <s v="UAH"/>
    <n v="2.4096389999999999E-2"/>
    <n v="0"/>
    <n v="30.2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0"/>
    <n v="101934479"/>
    <n v="10320738"/>
    <s v="Yes"/>
    <s v="30-01-2025"/>
    <x v="0"/>
    <s v="58203 - Ukraine - Crisis Prev &amp; Rcvry"/>
    <s v="Oracle Fusion Purchasing"/>
    <m/>
    <s v="Purchase Order"/>
    <s v="Item Cost"/>
    <n v="446168.29"/>
    <n v="481861.75319999998"/>
    <s v="UAH"/>
    <n v="2.4096389999999999E-2"/>
    <n v="10751.05"/>
    <n v="11611.13"/>
    <s v="UNDP"/>
    <s v="UKR"/>
    <x v="0"/>
    <n v="58203"/>
    <n v="75709"/>
    <s v="01001136"/>
    <s v="000182"/>
    <s v="UNDP.UKR.30000.58203.75709.01001136.000182.0.0"/>
    <m/>
    <m/>
    <m/>
    <m/>
    <m/>
    <m/>
    <m/>
    <m/>
    <n v="1058630"/>
    <s v="ARENA CS CONFERENCES AND SEMINARS, LLC"/>
    <s v="2 Chavdar St"/>
    <s v="KYIV"/>
    <m/>
    <m/>
    <m/>
    <m/>
    <n v="10320738"/>
    <n v="1"/>
    <s v="Event - Report presentation"/>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49055073"/>
    <m/>
    <m/>
    <s v="05-06-2024"/>
    <x v="2"/>
    <s v="58203 - Ukraine - Crisis Prev &amp; Rcvry"/>
    <s v="Oracle Fusion Payables"/>
    <s v="STANDARD"/>
    <s v="Supplier Invoice"/>
    <s v="Item Cost"/>
    <n v="612960"/>
    <n v="612960"/>
    <s v="UAH"/>
    <n v="2.5000000000000001E-2"/>
    <n v="15324"/>
    <n v="15324"/>
    <s v="UNDP"/>
    <s v="UKR"/>
    <x v="0"/>
    <n v="58203"/>
    <n v="72605"/>
    <s v="01001136"/>
    <s v="000182"/>
    <s v="UNDP.UKR.30000.58203.72605.01001136.000182.0.0"/>
    <s v="06-2024"/>
    <s v="05-06-2024"/>
    <s v="UNDP-UKR"/>
    <s v="2024/05/013/AJ, tr. #1"/>
    <s v="612960"/>
    <s v="2024/05/013/AJ, tranche #1"/>
    <s v="1"/>
    <s v="612960"/>
    <n v="2137702"/>
    <s v="European integration center of Slobozhanshchyna, NGO"/>
    <s v="Blagovishchenska str. 58A? room 3"/>
    <s v="Trostyanets"/>
    <s v="8107020253"/>
    <s v="11-06-2024"/>
    <s v="UAH"/>
    <s v="61296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49160028"/>
    <m/>
    <m/>
    <s v="05-06-2024"/>
    <x v="3"/>
    <s v="58203 - Ukraine - Crisis Prev &amp; Rcvry"/>
    <s v="Oracle Fusion Projects"/>
    <m/>
    <s v="Summarized Burden Expenditure"/>
    <s v="Summarized Burden Expenditure Item"/>
    <n v="0"/>
    <n v="49036.800000000003"/>
    <s v="UAH"/>
    <n v="2.5000000000000001E-2"/>
    <n v="0"/>
    <n v="1225.9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2508107"/>
    <m/>
    <m/>
    <s v="23-08-2024"/>
    <x v="2"/>
    <s v="58203 - Ukraine - Crisis Prev &amp; Rcvry"/>
    <s v="Oracle Fusion Payables"/>
    <s v="STANDARD"/>
    <s v="Supplier Invoice"/>
    <s v="Item Cost"/>
    <n v="508748.5"/>
    <n v="508748.5"/>
    <s v="UAH"/>
    <n v="2.4096389999999999E-2"/>
    <n v="12259"/>
    <n v="12259"/>
    <s v="UNDP"/>
    <s v="UKR"/>
    <x v="0"/>
    <n v="58203"/>
    <n v="72605"/>
    <s v="01001136"/>
    <s v="000182"/>
    <s v="UNDP.UKR.30000.58203.72605.01001136.000182.0.0"/>
    <s v="08-2024"/>
    <s v="23-08-2024"/>
    <s v="UNDP-UKR"/>
    <s v="2024/05/013/AJ, tr.#2"/>
    <s v="508748.5"/>
    <s v="2024/05/013/AJ, tranche #2"/>
    <s v="1"/>
    <s v="508748.5"/>
    <n v="2137702"/>
    <s v="European integration center of Slobozhanshchyna, NGO"/>
    <s v="Blagovishchenska str. 58A? room 3"/>
    <s v="Trostyanets"/>
    <s v="8107023644"/>
    <s v="30-08-2024"/>
    <s v="UAH"/>
    <s v="508748.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2535396"/>
    <m/>
    <m/>
    <s v="23-08-2024"/>
    <x v="3"/>
    <s v="58203 - Ukraine - Crisis Prev &amp; Rcvry"/>
    <s v="Oracle Fusion Projects"/>
    <m/>
    <s v="Summarized Burden Expenditure"/>
    <s v="Summarized Burden Expenditure Item"/>
    <n v="0"/>
    <n v="40699.879999999997"/>
    <s v="UAH"/>
    <n v="2.4096389999999999E-2"/>
    <n v="0"/>
    <n v="980.7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3128112"/>
    <m/>
    <m/>
    <s v="02-09-2024"/>
    <x v="6"/>
    <s v="58203 - Ukraine - Crisis Prev &amp; Rcvry"/>
    <s v="Oracle Fusion Payables"/>
    <s v="STANDARD"/>
    <s v="Supplier Invoice"/>
    <s v="Item Cost"/>
    <n v="8125"/>
    <n v="8125"/>
    <s v="USD"/>
    <n v="1"/>
    <n v="8125"/>
    <n v="8125"/>
    <s v="UNDP"/>
    <s v="UKR"/>
    <x v="0"/>
    <n v="58203"/>
    <n v="72155"/>
    <s v="01001136"/>
    <s v="000182"/>
    <s v="UNDP.UKR.30000.58203.72155.01001136.000182.0.0"/>
    <s v="09-2024"/>
    <s v="02-09-2024"/>
    <s v="UNDP-UKR"/>
    <s v="01_UNDP-UKR_INV-IST-24/028"/>
    <s v="22125"/>
    <s v="Deliverable 1-2"/>
    <s v="1"/>
    <s v="8125"/>
    <n v="1159306"/>
    <s v="SREO Consulting"/>
    <s v="Fatih Mah., 22047 Nolu Sk, No. 8"/>
    <s v="Gaziantep"/>
    <s v="8109003099"/>
    <s v="20-09-2024"/>
    <s v="USD"/>
    <s v="22125"/>
    <n v="10232687"/>
    <n v="1"/>
    <s v="Deliverable 1-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3128114"/>
    <m/>
    <m/>
    <s v="02-09-2024"/>
    <x v="6"/>
    <s v="58203 - Ukraine - Crisis Prev &amp; Rcvry"/>
    <s v="Oracle Fusion Payables"/>
    <s v="STANDARD"/>
    <s v="Supplier Invoice"/>
    <s v="Nonrecoverable Tax"/>
    <n v="0"/>
    <n v="0"/>
    <s v="USD"/>
    <n v="1"/>
    <n v="0"/>
    <n v="0"/>
    <s v="UNDP"/>
    <s v="UKR"/>
    <x v="0"/>
    <n v="58203"/>
    <n v="72155"/>
    <s v="01001136"/>
    <s v="000182"/>
    <s v="UNDP.UKR.30000.58203.72155.01001136.000182.0.0"/>
    <s v="09-2024"/>
    <s v="02-09-2024"/>
    <s v="UNDP-UKR"/>
    <s v="01_UNDP-UKR_INV-IST-24/028"/>
    <s v="22125"/>
    <s v="veterans’ legal needs survey (Deliverable 1-2)"/>
    <s v="2"/>
    <s v="0"/>
    <n v="1159306"/>
    <s v="SREO Consulting"/>
    <s v="Fatih Mah., 22047 Nolu Sk, No. 8"/>
    <s v="Gaziantep"/>
    <s v="8109003099"/>
    <s v="20-09-2024"/>
    <s v="USD"/>
    <s v="22125"/>
    <n v="10232687"/>
    <n v="1"/>
    <s v="Deliverable 1-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3177608"/>
    <m/>
    <m/>
    <s v="02-09-2024"/>
    <x v="3"/>
    <s v="58203 - Ukraine - Crisis Prev &amp; Rcvry"/>
    <s v="Oracle Fusion Projects"/>
    <m/>
    <s v="Summarized Burden Expenditure"/>
    <s v="Summarized Burden Expenditure Item"/>
    <n v="0"/>
    <n v="650"/>
    <s v="USD"/>
    <n v="1"/>
    <n v="0"/>
    <n v="65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4638858"/>
    <m/>
    <m/>
    <s v="22-10-2024"/>
    <x v="6"/>
    <s v="58203 - Ukraine - Crisis Prev &amp; Rcvry"/>
    <s v="Oracle Fusion Payables"/>
    <s v="STANDARD"/>
    <s v="Supplier Invoice"/>
    <s v="Nonrecoverable Tax"/>
    <n v="0"/>
    <n v="0"/>
    <s v="USD"/>
    <n v="1"/>
    <n v="0"/>
    <n v="0"/>
    <s v="UNDP"/>
    <s v="UKR"/>
    <x v="0"/>
    <n v="58203"/>
    <n v="72155"/>
    <s v="01001136"/>
    <s v="000182"/>
    <s v="UNDP.UKR.30000.58203.72155.01001136.000182.0.0"/>
    <s v="10-2024"/>
    <s v="22-10-2024"/>
    <s v="UNDP-UKR"/>
    <s v="1_UNDP-UKR_INV-IST-24/034"/>
    <s v="22125"/>
    <s v="veterans’ legal needs survey (Deliverable 3)"/>
    <s v="2"/>
    <s v="0"/>
    <n v="1159306"/>
    <s v="SREO Consulting"/>
    <s v="Fatih Mah., 22047 Nolu Sk, No. 8"/>
    <s v="Gaziantep"/>
    <s v="8109003336"/>
    <s v="24-10-2024"/>
    <s v="USD"/>
    <s v="22125"/>
    <n v="10232687"/>
    <n v="2"/>
    <s v="Deliverable 3"/>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4638870"/>
    <m/>
    <m/>
    <s v="22-10-2024"/>
    <x v="6"/>
    <s v="58203 - Ukraine - Crisis Prev &amp; Rcvry"/>
    <s v="Oracle Fusion Payables"/>
    <s v="STANDARD"/>
    <s v="Supplier Invoice"/>
    <s v="Item Cost"/>
    <n v="8125"/>
    <n v="8125"/>
    <s v="USD"/>
    <n v="1"/>
    <n v="8125"/>
    <n v="8125"/>
    <s v="UNDP"/>
    <s v="UKR"/>
    <x v="0"/>
    <n v="58203"/>
    <n v="72155"/>
    <s v="01001136"/>
    <s v="000182"/>
    <s v="UNDP.UKR.30000.58203.72155.01001136.000182.0.0"/>
    <s v="10-2024"/>
    <s v="22-10-2024"/>
    <s v="UNDP-UKR"/>
    <s v="1_UNDP-UKR_INV-IST-24/034"/>
    <s v="22125"/>
    <s v="Deliverable 3"/>
    <s v="1"/>
    <s v="8125"/>
    <n v="1159306"/>
    <s v="SREO Consulting"/>
    <s v="Fatih Mah., 22047 Nolu Sk, No. 8"/>
    <s v="Gaziantep"/>
    <s v="8109003336"/>
    <s v="24-10-2024"/>
    <s v="USD"/>
    <s v="22125"/>
    <n v="10232687"/>
    <n v="2"/>
    <s v="Deliverable 3"/>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4670186"/>
    <m/>
    <m/>
    <s v="22-10-2024"/>
    <x v="3"/>
    <s v="58203 - Ukraine - Crisis Prev &amp; Rcvry"/>
    <s v="Oracle Fusion Projects"/>
    <m/>
    <s v="Summarized Burden Expenditure"/>
    <s v="Summarized Burden Expenditure Item"/>
    <n v="0"/>
    <n v="650"/>
    <s v="USD"/>
    <n v="1"/>
    <n v="0"/>
    <n v="65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8538381"/>
    <m/>
    <m/>
    <s v="09-12-2024"/>
    <x v="2"/>
    <s v="58203 - Ukraine - Crisis Prev &amp; Rcvry"/>
    <s v="Oracle Fusion Payables"/>
    <s v="STANDARD"/>
    <s v="Supplier Invoice"/>
    <s v="Item Cost"/>
    <n v="126684.5"/>
    <n v="126684.5"/>
    <s v="UAH"/>
    <n v="2.4096389999999999E-2"/>
    <n v="3052.64"/>
    <n v="3052.64"/>
    <s v="UNDP"/>
    <s v="UKR"/>
    <x v="0"/>
    <n v="58203"/>
    <n v="72605"/>
    <s v="01001136"/>
    <s v="000182"/>
    <s v="UNDP.UKR.30000.58203.72605.01001136.000182.0.0"/>
    <s v="12-2024"/>
    <s v="09-12-2024"/>
    <s v="UNDP-UKR"/>
    <s v="2024/05/013/AJ, tr. #3"/>
    <s v="126684.5"/>
    <s v="2024/05/013/AJ, tranche #3"/>
    <s v="1"/>
    <s v="126684.5"/>
    <n v="2137702"/>
    <s v="European integration center of Slobozhanshchyna, NGO"/>
    <s v="Blagovishchenska str. 58A? room 3"/>
    <s v="Trostyanets"/>
    <s v="8107029235"/>
    <s v="13-12-2024"/>
    <s v="UAH"/>
    <s v="126684.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8592918"/>
    <m/>
    <m/>
    <s v="09-12-2024"/>
    <x v="3"/>
    <s v="58203 - Ukraine - Crisis Prev &amp; Rcvry"/>
    <s v="Oracle Fusion Projects"/>
    <m/>
    <s v="Summarized Burden Expenditure"/>
    <s v="Summarized Burden Expenditure Item"/>
    <n v="0"/>
    <n v="10134.76"/>
    <s v="UAH"/>
    <n v="2.4096389999999999E-2"/>
    <n v="0"/>
    <n v="244.2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3"/>
    <s v="Activity 1.2.2. Support to veterans and their family members through provision of legal services and awareness raising activities"/>
    <s v="001981-UNDP"/>
    <s v="B0582 - Ukraine - Kiev"/>
    <s v="1176166"/>
    <s v="GOVERNMENT OF NETHERLANDS"/>
    <x v="1"/>
    <n v="58640978"/>
    <m/>
    <m/>
    <s v="31-12-2024"/>
    <x v="4"/>
    <s v="58203 - Ukraine - Crisis Prev &amp; Rcvry"/>
    <s v="Accounted Cost Source"/>
    <m/>
    <s v="Accounted Cost Source"/>
    <s v="Accounted Cost Source"/>
    <n v="-11"/>
    <n v="-11"/>
    <s v="USD"/>
    <n v="1"/>
    <n v="-11"/>
    <n v="-11"/>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0"/>
    <n v="101934489"/>
    <s v="СФф-16845"/>
    <s v="Yes"/>
    <s v="26-12-2024"/>
    <x v="10"/>
    <s v="58203 - Ukraine - Crisis Prev &amp; Rcvry"/>
    <s v="Oracle Fusion Payables"/>
    <m/>
    <s v="Supplier Invoice Commitment"/>
    <s v="Item Cost"/>
    <n v="1998640.12"/>
    <n v="1998640.12"/>
    <s v="UAH"/>
    <n v="2.4009599999999999E-2"/>
    <n v="48160.01"/>
    <n v="47986.55"/>
    <s v="UNDP"/>
    <s v="UKR"/>
    <x v="0"/>
    <n v="58203"/>
    <n v="72410"/>
    <s v="01001136"/>
    <s v="000182"/>
    <s v="UNDP.UKR.30000.58203.72410.01001136.000182.0.0"/>
    <s v="12-2024"/>
    <s v="26-12-2024"/>
    <s v="UNDP-UKR"/>
    <s v="СФф-16845"/>
    <s v="18145626"/>
    <s v="LOT 5"/>
    <s v="4"/>
    <s v="1998640.12"/>
    <n v="1001868"/>
    <s v="LLC IT-INTEGRATOR"/>
    <s v="Kostiantynyvska str. 73"/>
    <s v="KYIV"/>
    <s v="1030000000"/>
    <m/>
    <m/>
    <m/>
    <n v="10301459"/>
    <n v="4"/>
    <s v="LOT 5"/>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3986576"/>
    <m/>
    <m/>
    <s v="01-09-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19454"/>
    <s v="HONCHARUK Ivan"/>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4084200"/>
    <m/>
    <m/>
    <s v="01-09-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4347644"/>
    <m/>
    <m/>
    <s v="01-09-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19454"/>
    <s v="HONCHARUK Ivan"/>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4384836"/>
    <m/>
    <m/>
    <s v="01-09-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6320447"/>
    <m/>
    <m/>
    <s v="01-10-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19454"/>
    <s v="HONCHARUK Ivan"/>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6417012"/>
    <m/>
    <m/>
    <s v="01-10-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8367533"/>
    <m/>
    <m/>
    <s v="01-11-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19454"/>
    <s v="HONCHARUK Ivan"/>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58385030"/>
    <m/>
    <m/>
    <s v="01-11-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60289206"/>
    <m/>
    <m/>
    <s v="01-12-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19454"/>
    <s v="HONCHARUK Ivan"/>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60474764"/>
    <m/>
    <m/>
    <s v="01-12-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61518612"/>
    <m/>
    <m/>
    <s v="26-12-2024"/>
    <x v="10"/>
    <s v="58203 - Ukraine - Crisis Prev &amp; Rcvry"/>
    <s v="Oracle Fusion Payables"/>
    <s v="STANDARD"/>
    <s v="Supplier Invoice"/>
    <s v="Item Cost"/>
    <n v="1998640.12"/>
    <n v="1998640.12"/>
    <s v="UAH"/>
    <n v="2.4009599999999999E-2"/>
    <n v="48160.01"/>
    <n v="48160.01"/>
    <s v="UNDP"/>
    <s v="UKR"/>
    <x v="0"/>
    <n v="58203"/>
    <n v="72410"/>
    <s v="01001136"/>
    <s v="000182"/>
    <s v="UNDP.UKR.30000.58203.72410.01001136.000182.0.0"/>
    <s v="12-2024"/>
    <s v="26-12-2024"/>
    <s v="UNDP-UKR"/>
    <s v="СФф-16845"/>
    <s v="18145626"/>
    <s v="LOT 5"/>
    <s v="4"/>
    <s v="1998640.12"/>
    <n v="1001868"/>
    <s v="LLC IT-INTEGRATOR"/>
    <s v="Kostiantynyvska str. 73"/>
    <s v="KYIV"/>
    <m/>
    <m/>
    <m/>
    <m/>
    <n v="10301459"/>
    <n v="4"/>
    <s v="LOT 5"/>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61518646"/>
    <m/>
    <m/>
    <s v="26-12-2024"/>
    <x v="10"/>
    <s v="58203 - Ukraine - Crisis Prev &amp; Rcvry"/>
    <s v="Oracle Fusion Payables"/>
    <s v="STANDARD"/>
    <s v="Supplier Invoice"/>
    <s v="Nonrecoverable Tax"/>
    <n v="0"/>
    <n v="0"/>
    <s v="UAH"/>
    <n v="2.4009599999999999E-2"/>
    <n v="0"/>
    <n v="0"/>
    <s v="UNDP"/>
    <s v="UKR"/>
    <x v="0"/>
    <n v="58203"/>
    <n v="72410"/>
    <s v="01001136"/>
    <s v="000182"/>
    <s v="UNDP.UKR.30000.58203.72410.01001136.000182.0.0"/>
    <s v="12-2024"/>
    <s v="26-12-2024"/>
    <s v="UNDP-UKR"/>
    <s v="СФф-16845"/>
    <s v="18145626"/>
    <s v="providing of IT and office equipment"/>
    <s v="6"/>
    <s v="0"/>
    <n v="1001868"/>
    <s v="LLC IT-INTEGRATOR"/>
    <s v="Kostiantynyvska str. 73"/>
    <s v="KYIV"/>
    <m/>
    <m/>
    <m/>
    <m/>
    <n v="10301459"/>
    <n v="4"/>
    <s v="LOT 5"/>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61518719"/>
    <m/>
    <m/>
    <s v="26-12-2024"/>
    <x v="10"/>
    <s v="58203 - Ukraine - Crisis Prev &amp; Rcvry"/>
    <s v="Oracle Fusion Payables"/>
    <s v="STANDARD"/>
    <s v="Supplier Invoice"/>
    <s v="Exchange Rate Variance"/>
    <n v="0"/>
    <n v="0"/>
    <s v="UAH"/>
    <n v="2.4009599999999999E-2"/>
    <n v="-173.46"/>
    <n v="-173.46"/>
    <s v="UNDP"/>
    <s v="UKR"/>
    <x v="0"/>
    <n v="58203"/>
    <n v="72410"/>
    <s v="01001136"/>
    <s v="000182"/>
    <s v="UNDP.UKR.30000.58203.72410.01001136.000182.0.0"/>
    <s v="12-2024"/>
    <s v="26-12-2024"/>
    <s v="UNDP-UKR"/>
    <s v="СФф-16845"/>
    <s v="18145626"/>
    <s v="LOT 5"/>
    <s v="4"/>
    <s v="0"/>
    <n v="1001868"/>
    <s v="LLC IT-INTEGRATOR"/>
    <s v="Kostiantynyvska str. 73"/>
    <s v="KYIV"/>
    <m/>
    <m/>
    <m/>
    <m/>
    <n v="10301459"/>
    <n v="4"/>
    <s v="LOT 5"/>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1"/>
    <x v="4"/>
    <s v="Activity 1.2.3. Digitalization of the damaged property data base through the development of “eZbytky”"/>
    <s v="001981-UNDP"/>
    <s v="B0582 - Ukraine - Kiev"/>
    <s v="1176166"/>
    <s v="GOVERNMENT OF NETHERLANDS"/>
    <x v="1"/>
    <n v="61519639"/>
    <m/>
    <m/>
    <s v="31-12-2024"/>
    <x v="3"/>
    <s v="58203 - Ukraine - Crisis Prev &amp; Rcvry"/>
    <s v="GMS on Depreciation"/>
    <m/>
    <s v="GMS on Depreciation"/>
    <s v="GMS on DEPRECIATION"/>
    <n v="0"/>
    <n v="3852.8008"/>
    <s v="USD"/>
    <n v="1"/>
    <n v="0"/>
    <n v="3852.8008"/>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5"/>
    <s v="Activity 2.1.1. Introduction of community mobilization for CSSC methodology to new target locations and support introduction of participatory assessment and inclusive governance principles"/>
    <s v="001981-UNDP"/>
    <s v="B0582 - Ukraine - Kiev"/>
    <s v="1176166"/>
    <s v="GOVERNMENT OF NETHERLANDS"/>
    <x v="1"/>
    <n v="45420751"/>
    <m/>
    <m/>
    <s v="09-04-2024"/>
    <x v="2"/>
    <s v="58203 - Ukraine - Crisis Prev &amp; Rcvry"/>
    <s v="Oracle Fusion Payables"/>
    <s v="STANDARD"/>
    <s v="Supplier Invoice"/>
    <s v="Item Cost"/>
    <n v="576294.9"/>
    <n v="576294.9"/>
    <s v="UAH"/>
    <n v="2.557545E-2"/>
    <n v="14739"/>
    <n v="14739"/>
    <s v="UNDP"/>
    <s v="UKR"/>
    <x v="0"/>
    <n v="58203"/>
    <n v="72605"/>
    <s v="01001136"/>
    <s v="000182"/>
    <s v="UNDP.UKR.30000.58203.72605.01001136.000182.0.0"/>
    <s v="04-2024"/>
    <s v="09-04-2024"/>
    <s v="UNDP-UKR"/>
    <s v="2024/04/009/СS, tr. #1"/>
    <s v="576294.9"/>
    <s v="2024/04/009/СS, tranche#1"/>
    <s v="1"/>
    <s v="576294.9"/>
    <n v="2120006"/>
    <s v="Sumy Youth Organization Litsei, NGO"/>
    <s v="Romenska str.87, office 100 Sumy, Sumy Oblast, Ukraine, 40002"/>
    <s v="Sumy"/>
    <s v="8107017921"/>
    <s v="19-04-2024"/>
    <s v="UAH"/>
    <s v="576294.9"/>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5"/>
    <s v="Activity 2.1.1. Introduction of community mobilization for CSSC methodology to new target locations and support introduction of participatory assessment and inclusive governance principles"/>
    <s v="001981-UNDP"/>
    <s v="B0582 - Ukraine - Kiev"/>
    <s v="1176166"/>
    <s v="GOVERNMENT OF NETHERLANDS"/>
    <x v="1"/>
    <n v="45555064"/>
    <m/>
    <m/>
    <s v="09-04-2024"/>
    <x v="3"/>
    <s v="58203 - Ukraine - Crisis Prev &amp; Rcvry"/>
    <s v="Oracle Fusion Projects"/>
    <m/>
    <s v="Summarized Burden Expenditure"/>
    <s v="Summarized Burden Expenditure Item"/>
    <n v="0"/>
    <n v="46103.59"/>
    <s v="UAH"/>
    <n v="2.557545E-2"/>
    <n v="0"/>
    <n v="1179.119999999999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5"/>
    <s v="Activity 2.1.1. Introduction of community mobilization for CSSC methodology to new target locations and support introduction of participatory assessment and inclusive governance principles"/>
    <s v="001981-UNDP"/>
    <s v="B0582 - Ukraine - Kiev"/>
    <s v="1176166"/>
    <s v="GOVERNMENT OF NETHERLANDS"/>
    <x v="1"/>
    <n v="56006862"/>
    <m/>
    <m/>
    <s v="29-10-2024"/>
    <x v="2"/>
    <s v="58203 - Ukraine - Crisis Prev &amp; Rcvry"/>
    <s v="Oracle Fusion Payables"/>
    <s v="STANDARD"/>
    <s v="Supplier Invoice"/>
    <s v="Item Cost"/>
    <n v="153840.5"/>
    <n v="153840.5"/>
    <s v="UAH"/>
    <n v="2.4096389999999999E-2"/>
    <n v="3707"/>
    <n v="3707"/>
    <s v="UNDP"/>
    <s v="UKR"/>
    <x v="0"/>
    <n v="58203"/>
    <n v="72605"/>
    <s v="01001136"/>
    <s v="000182"/>
    <s v="UNDP.UKR.30000.58203.72605.01001136.000182.0.0"/>
    <s v="10-2024"/>
    <s v="29-10-2024"/>
    <s v="UNDP-UKR"/>
    <s v="2024/07/032/VET, tr. #2"/>
    <s v="750818"/>
    <s v="2024/07/032/VET, tranche #2"/>
    <s v="2"/>
    <s v="153840.5"/>
    <n v="2155048"/>
    <s v="SCHOOL FOR POLITICAL ANALYSIS POLIS NGO"/>
    <s v="Seminarska str.2"/>
    <s v="Ostroh"/>
    <s v="8107026925"/>
    <s v="05-11-2024"/>
    <s v="UAH"/>
    <s v="75081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5"/>
    <s v="Activity 2.1.1. Introduction of community mobilization for CSSC methodology to new target locations and support introduction of participatory assessment and inclusive governance principles"/>
    <s v="001981-UNDP"/>
    <s v="B0582 - Ukraine - Kiev"/>
    <s v="1176166"/>
    <s v="GOVERNMENT OF NETHERLANDS"/>
    <x v="1"/>
    <n v="56048661"/>
    <m/>
    <m/>
    <s v="29-10-2024"/>
    <x v="3"/>
    <s v="58203 - Ukraine - Crisis Prev &amp; Rcvry"/>
    <s v="Oracle Fusion Projects"/>
    <m/>
    <s v="Summarized Burden Expenditure"/>
    <s v="Summarized Burden Expenditure Item"/>
    <n v="0"/>
    <n v="12307.24"/>
    <s v="UAH"/>
    <n v="2.4096389999999999E-2"/>
    <n v="0"/>
    <n v="296.5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5"/>
    <s v="Activity 2.1.1. Introduction of community mobilization for CSSC methodology to new target locations and support introduction of participatory assessment and inclusive governance principles"/>
    <s v="001981-UNDP"/>
    <s v="B0582 - Ukraine - Kiev"/>
    <s v="1176166"/>
    <s v="GOVERNMENT OF NETHERLANDS"/>
    <x v="1"/>
    <n v="56168596"/>
    <m/>
    <m/>
    <s v="05-11-2024"/>
    <x v="2"/>
    <s v="58203 - Ukraine - Crisis Prev &amp; Rcvry"/>
    <s v="Oracle Fusion Payables"/>
    <s v="STANDARD"/>
    <s v="Supplier Invoice"/>
    <s v="Item Cost"/>
    <n v="489326.5"/>
    <n v="489326.5"/>
    <s v="UAH"/>
    <n v="2.4096385542168676E-2"/>
    <n v="11791"/>
    <n v="11791"/>
    <s v="UNDP"/>
    <s v="UKR"/>
    <x v="0"/>
    <n v="58203"/>
    <n v="72605"/>
    <s v="01001136"/>
    <s v="000182"/>
    <s v="UNDP.UKR.30000.58203.72605.01001136.000182.0.0"/>
    <s v="11-2024"/>
    <s v="05-11-2024"/>
    <s v="UNDP-UKR"/>
    <s v="2024/04/009/СS, tr. #2"/>
    <s v="489326.5"/>
    <s v="2024/04/009/СS, tranche #2"/>
    <s v="1"/>
    <s v="489326.5"/>
    <n v="2120006"/>
    <s v="Sumy Youth Organization Litsei, NGO"/>
    <s v="Romenska str.87, office 100 Sumy, Sumy Oblast, Ukraine, 40002"/>
    <s v="Sumy"/>
    <s v="8107027140"/>
    <s v="08-11-2024"/>
    <s v="UAH"/>
    <s v="489326.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5"/>
    <s v="Activity 2.1.1. Introduction of community mobilization for CSSC methodology to new target locations and support introduction of participatory assessment and inclusive governance principles"/>
    <s v="001981-UNDP"/>
    <s v="B0582 - Ukraine - Kiev"/>
    <s v="1176166"/>
    <s v="GOVERNMENT OF NETHERLANDS"/>
    <x v="1"/>
    <n v="56192389"/>
    <m/>
    <m/>
    <s v="05-11-2024"/>
    <x v="3"/>
    <s v="58203 - Ukraine - Crisis Prev &amp; Rcvry"/>
    <s v="Oracle Fusion Projects"/>
    <m/>
    <s v="Summarized Burden Expenditure"/>
    <s v="Summarized Burden Expenditure Item"/>
    <n v="0"/>
    <n v="39146.120000000003"/>
    <s v="UAH"/>
    <n v="2.4096389999999999E-2"/>
    <n v="0"/>
    <n v="943.2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0"/>
    <n v="101934480"/>
    <n v="10337819"/>
    <s v="Yes"/>
    <s v="31-01-2025"/>
    <x v="0"/>
    <s v="58203 - Ukraine - Crisis Prev &amp; Rcvry"/>
    <s v="Oracle Fusion Purchasing"/>
    <m/>
    <s v="Purchase Order"/>
    <s v="Item Cost"/>
    <n v="222411.07"/>
    <n v="240203.95559999999"/>
    <s v="UAH"/>
    <n v="2.4009599999999999E-2"/>
    <n v="5340"/>
    <n v="5767.2"/>
    <s v="UNDP"/>
    <s v="UKR"/>
    <x v="0"/>
    <n v="58203"/>
    <n v="75709"/>
    <s v="01001136"/>
    <s v="000182"/>
    <s v="UNDP.UKR.30000.58203.75709.01001136.000182.0.0"/>
    <m/>
    <m/>
    <m/>
    <m/>
    <m/>
    <m/>
    <m/>
    <m/>
    <n v="1058619"/>
    <s v="KYI AVIA, PJSC"/>
    <s v="1, DMYTRIVSKA ST."/>
    <s v="KYIV"/>
    <m/>
    <m/>
    <m/>
    <m/>
    <n v="10337819"/>
    <n v="1"/>
    <s v="Training for project management trainers"/>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46716290"/>
    <m/>
    <m/>
    <s v="01-03-2024"/>
    <x v="11"/>
    <s v="58203 - Ukraine - Crisis Prev &amp; Rcvry"/>
    <s v="Oracle Fusion Projects"/>
    <m/>
    <s v="Labor Distribution"/>
    <s v="Straight Time"/>
    <n v="4312.84"/>
    <n v="4312.84"/>
    <s v="USD"/>
    <n v="1"/>
    <n v="4312.84"/>
    <n v="4312.84"/>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46760308"/>
    <m/>
    <m/>
    <s v="01-03-2024"/>
    <x v="3"/>
    <s v="58203 - Ukraine - Crisis Prev &amp; Rcvry"/>
    <s v="Oracle Fusion Projects"/>
    <m/>
    <s v="Summarized Burden Expenditure"/>
    <s v="Summarized Burden Expenditure Item"/>
    <n v="0"/>
    <n v="345.03"/>
    <s v="USD"/>
    <n v="1"/>
    <n v="0"/>
    <n v="345.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47732795"/>
    <m/>
    <m/>
    <s v="01-04-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47802994"/>
    <m/>
    <m/>
    <s v="01-04-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48565931"/>
    <m/>
    <m/>
    <s v="01-05-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48731480"/>
    <m/>
    <m/>
    <s v="01-05-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0482720"/>
    <m/>
    <m/>
    <s v="01-06-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0549548"/>
    <m/>
    <m/>
    <s v="01-06-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1681537"/>
    <m/>
    <m/>
    <s v="01-07-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1734926"/>
    <m/>
    <m/>
    <s v="01-07-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2835302"/>
    <m/>
    <m/>
    <s v="01-08-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2942512"/>
    <m/>
    <m/>
    <s v="01-08-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3527200"/>
    <m/>
    <m/>
    <s v="20-09-2024"/>
    <x v="0"/>
    <s v="58203 - Ukraine - Crisis Prev &amp; Rcvry"/>
    <s v="Oracle Fusion Payables"/>
    <s v="STANDARD"/>
    <s v="Supplier Invoice"/>
    <s v="Item Cost"/>
    <n v="263732.81"/>
    <n v="263732.81"/>
    <s v="UAH"/>
    <n v="2.4096389999999999E-2"/>
    <n v="6355.01"/>
    <n v="6355.01"/>
    <s v="UNDP"/>
    <s v="UKR"/>
    <x v="0"/>
    <n v="58203"/>
    <n v="75709"/>
    <s v="01001136"/>
    <s v="000182"/>
    <s v="UNDP.UKR.30000.58203.75709.01001136.000182.0.0"/>
    <s v="09-2024"/>
    <s v="20-09-2024"/>
    <s v="UNDP-UKR"/>
    <s v="000185188"/>
    <s v="263732.81"/>
    <s v="Strategic sessions on creating an ecosystem for veterans' reintegration for 2 partner communities in Sumy region (two two-day sessions in Sumy and in Lebedyn)"/>
    <s v="1"/>
    <s v="263732.81"/>
    <n v="1058619"/>
    <s v="KYI AVIA, PJSC"/>
    <s v="1, DMYTRIVSKA ST."/>
    <s v="KYIV"/>
    <s v="8107024970"/>
    <s v="26-09-2024"/>
    <s v="UAH"/>
    <s v="263732.81"/>
    <n v="10266892"/>
    <n v="1"/>
    <s v="Strategic sessions on creating an ecosystem for veterans' reintegration for 2 partner communities in Sumy region (two two-day sessions in Sumy and in Lebedyn)"/>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3542103"/>
    <m/>
    <m/>
    <s v="20-09-2024"/>
    <x v="3"/>
    <s v="58203 - Ukraine - Crisis Prev &amp; Rcvry"/>
    <s v="Oracle Fusion Projects"/>
    <m/>
    <s v="Summarized Burden Expenditure"/>
    <s v="Summarized Burden Expenditure Item"/>
    <n v="0"/>
    <n v="21098.62"/>
    <s v="UAH"/>
    <n v="2.4096389999999999E-2"/>
    <n v="0"/>
    <n v="508.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3986544"/>
    <m/>
    <m/>
    <s v="01-09-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4084201"/>
    <m/>
    <m/>
    <s v="01-09-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168581"/>
    <m/>
    <m/>
    <s v="01-11-2024"/>
    <x v="12"/>
    <s v="58203 - Ukraine - Crisis Prev &amp; Rcvry"/>
    <s v="Oracle Fusion Payables"/>
    <s v="STANDARD"/>
    <s v="Supplier Invoice"/>
    <s v="Nonrecoverable Tax"/>
    <n v="0"/>
    <n v="0"/>
    <s v="UAH"/>
    <n v="2.4096385542168676E-2"/>
    <n v="0"/>
    <n v="0"/>
    <s v="UNDP"/>
    <s v="UKR"/>
    <x v="0"/>
    <n v="58203"/>
    <n v="72220"/>
    <s v="01001136"/>
    <s v="000182"/>
    <s v="UNDP.UKR.30000.58203.72220.01001136.000182.0.0"/>
    <s v="11-2024"/>
    <s v="01-11-2024"/>
    <s v="UNDP-UKR"/>
    <s v="#СФ-0000026"/>
    <s v="160379"/>
    <s v="furniture for the arrangement of the Sumy Regional Veterans Centre"/>
    <s v="2"/>
    <s v="0"/>
    <n v="2179576"/>
    <s v="Zhuk Anastasiia Vadymivna, FOP"/>
    <s v="Kharkivska str. 14, apt 24"/>
    <s v="Sumy"/>
    <s v="8107027151"/>
    <s v="08-11-2024"/>
    <s v="UAH"/>
    <s v="160379"/>
    <n v="10292581"/>
    <n v="1"/>
    <s v="Office furniture in accordance with the terms of reference to support the creation and operation of the Sumy Regional Veteran Centre ‘Side by Side with a Hero’"/>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168582"/>
    <m/>
    <m/>
    <s v="01-11-2024"/>
    <x v="12"/>
    <s v="58203 - Ukraine - Crisis Prev &amp; Rcvry"/>
    <s v="Oracle Fusion Payables"/>
    <s v="STANDARD"/>
    <s v="Supplier Invoice"/>
    <s v="Item Cost"/>
    <n v="160379"/>
    <n v="160379"/>
    <s v="UAH"/>
    <n v="2.4096385542168676E-2"/>
    <n v="3864.55"/>
    <n v="3864.55"/>
    <s v="UNDP"/>
    <s v="UKR"/>
    <x v="0"/>
    <n v="58203"/>
    <n v="72220"/>
    <s v="01001136"/>
    <s v="000182"/>
    <s v="UNDP.UKR.30000.58203.72220.01001136.000182.0.0"/>
    <s v="11-2024"/>
    <s v="01-11-2024"/>
    <s v="UNDP-UKR"/>
    <s v="#СФ-0000026"/>
    <s v="160379"/>
    <s v="Office furniture in accordance with the terms of reference to support the creation and operation of the Sumy Regional Veteran Centre ‘Side by Side with a Hero’"/>
    <s v="1"/>
    <s v="160379"/>
    <n v="2179576"/>
    <s v="Zhuk Anastasiia Vadymivna, FOP"/>
    <s v="Kharkivska str. 14, apt 24"/>
    <s v="Sumy"/>
    <s v="8107027151"/>
    <s v="08-11-2024"/>
    <s v="UAH"/>
    <s v="160379"/>
    <n v="10292581"/>
    <n v="1"/>
    <s v="Office furniture in accordance with the terms of reference to support the creation and operation of the Sumy Regional Veteran Centre ‘Side by Side with a Hero’"/>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187385"/>
    <m/>
    <m/>
    <s v="30-11-2024"/>
    <x v="3"/>
    <s v="58203 - Ukraine - Crisis Prev &amp; Rcvry"/>
    <s v="GMS on Depreciation"/>
    <m/>
    <s v="GMS on Depreciation"/>
    <s v="GMS on DEPRECIATION"/>
    <n v="0"/>
    <n v="309.16399999999999"/>
    <s v="USD"/>
    <n v="1"/>
    <n v="0"/>
    <n v="309.16399999999999"/>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319839"/>
    <m/>
    <m/>
    <s v="01-10-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417013"/>
    <m/>
    <m/>
    <s v="01-10-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841884"/>
    <m/>
    <m/>
    <s v="18-11-2024"/>
    <x v="10"/>
    <s v="58203 - Ukraine - Crisis Prev &amp; Rcvry"/>
    <s v="Oracle Fusion Payables"/>
    <s v="STANDARD"/>
    <s v="Supplier Invoice"/>
    <s v="Item Cost"/>
    <n v="266600"/>
    <n v="266600"/>
    <s v="UAH"/>
    <n v="2.4096389999999999E-2"/>
    <n v="6424.1"/>
    <n v="6424.1"/>
    <s v="UNDP"/>
    <s v="UKR"/>
    <x v="0"/>
    <n v="58203"/>
    <n v="72410"/>
    <s v="01001136"/>
    <s v="000182"/>
    <s v="UNDP.UKR.30000.58203.72410.01001136.000182.0.0"/>
    <s v="11-2024"/>
    <s v="18-11-2024"/>
    <s v="UNDP-UKR"/>
    <s v="008"/>
    <s v="266600"/>
    <s v="Equipment and machinery in accordance with the terms of reference to support the creation and operation of the Sumy Regional Veteran Centre ‘Side by Side with a Hero’"/>
    <s v="1"/>
    <s v="266600"/>
    <n v="2181408"/>
    <s v="Pidkuiko Inna Valeriivna, FOP"/>
    <s v="Metallurgiv str.32A, room 145"/>
    <s v="Sumy"/>
    <s v="8107027601"/>
    <s v="19-11-2024"/>
    <s v="UAH"/>
    <s v="266600"/>
    <n v="10294933"/>
    <n v="1"/>
    <s v="Equipment and machinery in accordance with the terms of reference to support the creation and operation of the Sumy Regional Veteran Centre ‘Side by Side with a Hero’"/>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841885"/>
    <m/>
    <m/>
    <s v="18-11-2024"/>
    <x v="10"/>
    <s v="58203 - Ukraine - Crisis Prev &amp; Rcvry"/>
    <s v="Oracle Fusion Payables"/>
    <s v="STANDARD"/>
    <s v="Supplier Invoice"/>
    <s v="Nonrecoverable Tax"/>
    <n v="0"/>
    <n v="0"/>
    <s v="UAH"/>
    <n v="2.4096389999999999E-2"/>
    <n v="0"/>
    <n v="0"/>
    <s v="UNDP"/>
    <s v="UKR"/>
    <x v="0"/>
    <n v="58203"/>
    <n v="72410"/>
    <s v="01001136"/>
    <s v="000182"/>
    <s v="UNDP.UKR.30000.58203.72410.01001136.000182.0.0"/>
    <s v="11-2024"/>
    <s v="18-11-2024"/>
    <s v="UNDP-UKR"/>
    <s v="008"/>
    <s v="266600"/>
    <s v="Equipment and machinery for creation Sumy Regional Veteran Centre 'Side by Side with a Hero"/>
    <s v="2"/>
    <s v="0"/>
    <n v="2181408"/>
    <s v="Pidkuiko Inna Valeriivna, FOP"/>
    <s v="Metallurgiv str.32A, room 145"/>
    <s v="Sumy"/>
    <s v="8107027601"/>
    <s v="19-11-2024"/>
    <s v="UAH"/>
    <s v="266600"/>
    <n v="10294933"/>
    <n v="1"/>
    <s v="Equipment and machinery in accordance with the terms of reference to support the creation and operation of the Sumy Regional Veteran Centre ‘Side by Side with a Hero’"/>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6888058"/>
    <m/>
    <m/>
    <s v="30-11-2024"/>
    <x v="3"/>
    <s v="58203 - Ukraine - Crisis Prev &amp; Rcvry"/>
    <s v="GMS on Depreciation"/>
    <m/>
    <s v="GMS on Depreciation"/>
    <s v="GMS on DEPRECIATION"/>
    <n v="0"/>
    <n v="513.928"/>
    <s v="USD"/>
    <n v="1"/>
    <n v="0"/>
    <n v="513.928"/>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7603180"/>
    <m/>
    <m/>
    <s v="27-11-2024"/>
    <x v="0"/>
    <s v="58203 - Ukraine - Crisis Prev &amp; Rcvry"/>
    <s v="Oracle Fusion Payables"/>
    <s v="STANDARD"/>
    <s v="Supplier Invoice"/>
    <s v="Item Cost"/>
    <n v="83000"/>
    <n v="83000"/>
    <s v="UAH"/>
    <n v="2.4096389999999999E-2"/>
    <n v="2000"/>
    <n v="2000"/>
    <s v="UNDP"/>
    <s v="UKR"/>
    <x v="0"/>
    <n v="58203"/>
    <n v="75709"/>
    <s v="01001136"/>
    <s v="000182"/>
    <s v="UNDP.UKR.30000.58203.75709.01001136.000182.0.0"/>
    <s v="11-2024"/>
    <s v="27-11-2024"/>
    <s v="UNDP-UKR"/>
    <s v="429"/>
    <s v="591164.76"/>
    <s v="One two-day training in Kyiv &quot;Application of the &quot;Build Back Better&quot; approach in the reconstruction of regions and communities&quot;"/>
    <s v="1"/>
    <s v="83000"/>
    <n v="1058777"/>
    <s v="KOMPANIIA TOLERAN, LLC"/>
    <s v="6, Zankovetskoi str, of. 6"/>
    <s v="KYIV"/>
    <s v="8107028170"/>
    <s v="29-11-2024"/>
    <s v="UAH"/>
    <s v="591164.76"/>
    <n v="10291217"/>
    <n v="1"/>
    <s v="One two-day training in Kyiv &quot;Application of the &quot;Build Back Better&quot; approach in the reconstruction of regions and communities&quot;"/>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7603195"/>
    <m/>
    <m/>
    <s v="27-11-2024"/>
    <x v="0"/>
    <s v="58204 - Ukraine - Dem. Governance"/>
    <s v="Oracle Fusion Payables"/>
    <s v="STANDARD"/>
    <s v="Supplier Invoice"/>
    <s v="Item Cost"/>
    <n v="365824.08"/>
    <n v="365824.08"/>
    <s v="UAH"/>
    <n v="2.4096389999999999E-2"/>
    <n v="8815.0400000000009"/>
    <n v="8815.0400000000009"/>
    <s v="UNDP"/>
    <s v="UKR"/>
    <x v="0"/>
    <n v="58204"/>
    <n v="75709"/>
    <s v="01001136"/>
    <s v="000182"/>
    <s v="UNDP.UKR.30000.58204.75709.01001136.000182.0.0"/>
    <s v="11-2024"/>
    <s v="27-11-2024"/>
    <s v="UNDP-UKR"/>
    <s v="000185579"/>
    <s v="365824.08"/>
    <s v="Networking for participants from 6 partner communities ‘Civic Activism Factory ’GO, Go!’"/>
    <s v="1"/>
    <s v="365824.08"/>
    <n v="1058619"/>
    <s v="KYI AVIA, PJSC"/>
    <s v="1, DMYTRIVSKA ST."/>
    <s v="KYIV"/>
    <s v="8107028162"/>
    <s v="29-11-2024"/>
    <s v="UAH"/>
    <s v="365824.08"/>
    <n v="10273594"/>
    <n v="1"/>
    <s v="Networking for participants from 6 partner communities ‘Civic Activism Factory ’GO, G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7615206"/>
    <m/>
    <m/>
    <s v="27-11-2024"/>
    <x v="3"/>
    <s v="58204 - Ukraine - Dem. Governance"/>
    <s v="Oracle Fusion Projects"/>
    <m/>
    <s v="Summarized Burden Expenditure"/>
    <s v="Summarized Burden Expenditure Item"/>
    <n v="0"/>
    <n v="29265.93"/>
    <s v="UAH"/>
    <n v="2.4096389999999999E-2"/>
    <n v="0"/>
    <n v="705.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7615207"/>
    <m/>
    <m/>
    <s v="27-11-2024"/>
    <x v="3"/>
    <s v="58203 - Ukraine - Crisis Prev &amp; Rcvry"/>
    <s v="Oracle Fusion Projects"/>
    <m/>
    <s v="Summarized Burden Expenditure"/>
    <s v="Summarized Burden Expenditure Item"/>
    <n v="0"/>
    <n v="6640"/>
    <s v="UAH"/>
    <n v="2.4096389999999999E-2"/>
    <n v="0"/>
    <n v="16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8366492"/>
    <m/>
    <m/>
    <s v="01-11-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8385031"/>
    <m/>
    <m/>
    <s v="01-11-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9227288"/>
    <m/>
    <m/>
    <s v="16-12-2024"/>
    <x v="0"/>
    <s v="58203 - Ukraine - Crisis Prev &amp; Rcvry"/>
    <s v="Oracle Fusion Payables"/>
    <s v="STANDARD"/>
    <s v="Supplier Invoice"/>
    <s v="Exchange Rate Variance"/>
    <n v="0"/>
    <n v="0"/>
    <s v="UAH"/>
    <n v="2.4009599999999999E-2"/>
    <n v="-28.81"/>
    <n v="-28.81"/>
    <s v="UNDP"/>
    <s v="UKR"/>
    <x v="0"/>
    <n v="58203"/>
    <n v="75709"/>
    <s v="01001136"/>
    <s v="000182"/>
    <s v="UNDP.UKR.30000.58203.75709.01001136.000182.0.0"/>
    <s v="12-2024"/>
    <s v="16-12-2024"/>
    <s v="UNDP-UKR"/>
    <s v="000188230"/>
    <s v="2716696.87"/>
    <s v="Network event CSSCRWGs"/>
    <s v="1"/>
    <s v="0"/>
    <n v="1058619"/>
    <s v="KYI AVIA, PJSC"/>
    <s v="1, DMYTRIVSKA ST."/>
    <s v="KYIV"/>
    <s v="8107030007"/>
    <s v="23-12-2024"/>
    <s v="UAH"/>
    <s v="2716696.87"/>
    <n v="10318919"/>
    <n v="1"/>
    <s v="Network event CSSCRWG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9227302"/>
    <m/>
    <m/>
    <s v="16-12-2024"/>
    <x v="0"/>
    <s v="58203 - Ukraine - Crisis Prev &amp; Rcvry"/>
    <s v="Oracle Fusion Payables"/>
    <s v="STANDARD"/>
    <s v="Supplier Invoice"/>
    <s v="Item Cost"/>
    <n v="331999.92"/>
    <n v="331999.92"/>
    <s v="UAH"/>
    <n v="2.4009599999999999E-2"/>
    <n v="8000"/>
    <n v="8000"/>
    <s v="UNDP"/>
    <s v="UKR"/>
    <x v="0"/>
    <n v="58203"/>
    <n v="75709"/>
    <s v="01001136"/>
    <s v="000182"/>
    <s v="UNDP.UKR.30000.58203.75709.01001136.000182.0.0"/>
    <s v="12-2024"/>
    <s v="16-12-2024"/>
    <s v="UNDP-UKR"/>
    <s v="000188230"/>
    <s v="2716696.87"/>
    <s v="Network event CSSCRWGs"/>
    <s v="1"/>
    <s v="331999.92"/>
    <n v="1058619"/>
    <s v="KYI AVIA, PJSC"/>
    <s v="1, DMYTRIVSKA ST."/>
    <s v="KYIV"/>
    <s v="8107030007"/>
    <s v="23-12-2024"/>
    <s v="UAH"/>
    <s v="2716696.87"/>
    <n v="10318919"/>
    <n v="1"/>
    <s v="Network event CSSCRWG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59367858"/>
    <m/>
    <m/>
    <s v="16-12-2024"/>
    <x v="3"/>
    <s v="58203 - Ukraine - Crisis Prev &amp; Rcvry"/>
    <s v="Oracle Fusion Projects"/>
    <m/>
    <s v="Summarized Burden Expenditure"/>
    <s v="Summarized Burden Expenditure Item"/>
    <n v="0"/>
    <n v="26559.99"/>
    <s v="UAH"/>
    <n v="2.4009599999999999E-2"/>
    <n v="0"/>
    <n v="637.6900000000000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60289179"/>
    <m/>
    <m/>
    <s v="01-12-2024"/>
    <x v="11"/>
    <s v="58203 - Ukraine - Crisis Prev &amp; Rcvry"/>
    <s v="Oracle Fusion Projects"/>
    <m/>
    <s v="Labor Distribution"/>
    <s v="Straight Time"/>
    <n v="3707.57"/>
    <n v="3707.57"/>
    <s v="USD"/>
    <n v="1"/>
    <n v="3707.57"/>
    <n v="3707.57"/>
    <s v="UNDP"/>
    <s v="UKR"/>
    <x v="0"/>
    <n v="58203"/>
    <n v="71475"/>
    <s v="01001136"/>
    <s v="000182"/>
    <s v="UNDP.UKR.30000.58203.71475.01001136.000182.0.0"/>
    <m/>
    <m/>
    <m/>
    <m/>
    <m/>
    <m/>
    <m/>
    <m/>
    <m/>
    <m/>
    <m/>
    <m/>
    <m/>
    <m/>
    <m/>
    <m/>
    <m/>
    <m/>
    <m/>
    <m/>
    <m/>
    <s v="71436156"/>
    <s v="REZNICHENKO Olg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6"/>
    <s v="Activity 2.1.2. Promote the advocacy role of CSSC working groups/recovery working groups "/>
    <s v="001981-UNDP"/>
    <s v="B0582 - Ukraine - Kiev"/>
    <s v="1176166"/>
    <s v="GOVERNMENT OF NETHERLANDS"/>
    <x v="1"/>
    <n v="60474765"/>
    <m/>
    <m/>
    <s v="01-12-2024"/>
    <x v="3"/>
    <s v="58203 - Ukraine - Crisis Prev &amp; Rcvry"/>
    <s v="Oracle Fusion Projects"/>
    <m/>
    <s v="Summarized Burden Expenditure"/>
    <s v="Summarized Burden Expenditure Item"/>
    <n v="0"/>
    <n v="296.61"/>
    <s v="USD"/>
    <n v="1"/>
    <n v="0"/>
    <n v="296.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0"/>
    <n v="101934471"/>
    <n v="10331457"/>
    <s v="Yes"/>
    <s v="20-12-2024"/>
    <x v="10"/>
    <s v="58203 - Ukraine - Crisis Prev &amp; Rcvry"/>
    <s v="Oracle Fusion Purchasing"/>
    <m/>
    <s v="Purchase Order"/>
    <s v="Item Cost"/>
    <n v="166720.33134267808"/>
    <n v="166720.33134267808"/>
    <s v="UAH"/>
    <n v="2.4096389999999999E-2"/>
    <n v="4017.36"/>
    <n v="4017.36"/>
    <s v="UNDP"/>
    <s v="UKR"/>
    <x v="0"/>
    <n v="58203"/>
    <n v="72410"/>
    <s v="01001136"/>
    <s v="000182"/>
    <s v="UNDP.UKR.30000.58203.72410.01001136.000182.0.0"/>
    <m/>
    <m/>
    <m/>
    <m/>
    <m/>
    <m/>
    <m/>
    <m/>
    <n v="2157501"/>
    <s v="Telytsyna Svitlana Mykolaiivna, FOP"/>
    <s v="3/18, Myru Avenue"/>
    <s v="Kramatorsk"/>
    <m/>
    <m/>
    <m/>
    <m/>
    <n v="10331457"/>
    <n v="1"/>
    <s v="Equipment for the NPU in Dnipropetrovs'k and Sumy regions, and the SES in Sumy region"/>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0"/>
    <n v="101934472"/>
    <n v="10327869"/>
    <s v="Yes"/>
    <s v="16-01-2025"/>
    <x v="0"/>
    <s v="58203 - Ukraine - Crisis Prev &amp; Rcvry"/>
    <s v="Oracle Fusion Purchasing"/>
    <m/>
    <s v="Purchase Order"/>
    <s v="Item Cost"/>
    <n v="638172"/>
    <n v="689225.76"/>
    <s v="UAH"/>
    <n v="2.4096389999999999E-2"/>
    <n v="15377.64"/>
    <n v="16607.849999999999"/>
    <s v="UNDP"/>
    <s v="UKR"/>
    <x v="0"/>
    <n v="58203"/>
    <n v="75709"/>
    <s v="01001136"/>
    <s v="000182"/>
    <s v="UNDP.UKR.30000.58203.75709.01001136.000182.0.0"/>
    <m/>
    <m/>
    <m/>
    <m/>
    <m/>
    <m/>
    <m/>
    <m/>
    <n v="1058619"/>
    <s v="KYI AVIA, PJSC"/>
    <s v="1, DMYTRIVSKA ST."/>
    <s v="KYIV"/>
    <m/>
    <m/>
    <m/>
    <m/>
    <n v="10327869"/>
    <n v="1"/>
    <s v="5-days training for specialists in supporting veterans"/>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0"/>
    <n v="101934473"/>
    <n v="10337819"/>
    <s v="Yes"/>
    <s v="31-01-2025"/>
    <x v="0"/>
    <s v="58203 - Ukraine - Crisis Prev &amp; Rcvry"/>
    <s v="Oracle Fusion Purchasing"/>
    <m/>
    <s v="Purchase Order"/>
    <s v="Item Cost"/>
    <n v="7948.08"/>
    <n v="8583.9264000000003"/>
    <s v="UAH"/>
    <n v="2.4009599999999999E-2"/>
    <n v="190.83"/>
    <n v="206.1"/>
    <s v="UNDP"/>
    <s v="UKR"/>
    <x v="0"/>
    <n v="58203"/>
    <n v="75709"/>
    <s v="01001136"/>
    <s v="000182"/>
    <s v="UNDP.UKR.30000.58203.75709.01001136.000182.0.0"/>
    <m/>
    <m/>
    <m/>
    <m/>
    <m/>
    <m/>
    <m/>
    <m/>
    <n v="1058619"/>
    <s v="KYI AVIA, PJSC"/>
    <s v="1, DMYTRIVSKA ST."/>
    <s v="KYIV"/>
    <m/>
    <m/>
    <m/>
    <m/>
    <n v="10337819"/>
    <n v="1"/>
    <s v="Training for project management trainers"/>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0"/>
    <n v="101934474"/>
    <n v="10337857"/>
    <s v="Yes"/>
    <s v="31-01-2025"/>
    <x v="0"/>
    <s v="58203 - Ukraine - Crisis Prev &amp; Rcvry"/>
    <s v="Oracle Fusion Purchasing"/>
    <m/>
    <s v="Purchase Order"/>
    <s v="Item Cost"/>
    <n v="161686.39999999999"/>
    <n v="174621.31200000001"/>
    <s v="UAH"/>
    <n v="2.4009599999999999E-2"/>
    <n v="3882.03"/>
    <n v="4192.59"/>
    <s v="UNDP"/>
    <s v="UKR"/>
    <x v="0"/>
    <n v="58203"/>
    <n v="75709"/>
    <s v="01001136"/>
    <s v="000182"/>
    <s v="UNDP.UKR.30000.58203.75709.01001136.000182.0.0"/>
    <m/>
    <m/>
    <m/>
    <m/>
    <m/>
    <m/>
    <m/>
    <m/>
    <n v="1058619"/>
    <s v="KYI AVIA, PJSC"/>
    <s v="1, DMYTRIVSKA ST."/>
    <s v="KYIV"/>
    <m/>
    <m/>
    <m/>
    <m/>
    <n v="10337857"/>
    <n v="1"/>
    <s v="Strategic sessions to develop a roadmap of services and facilities for veterans for Sumy region level (one two-day sessions)"/>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28003898"/>
    <m/>
    <m/>
    <s v="18-09-2023"/>
    <x v="9"/>
    <s v="58203 - Ukraine - Crisis Prev &amp; Rcvry"/>
    <s v="Oracle Fusion Payables"/>
    <s v="STANDARD"/>
    <s v="Supplier Invoice"/>
    <s v="Item Cost"/>
    <n v="21816.68"/>
    <n v="21816.68"/>
    <s v="UAH"/>
    <n v="2.702703E-2"/>
    <n v="589.64"/>
    <n v="589.64"/>
    <s v="UNDP"/>
    <s v="UKR"/>
    <x v="0"/>
    <n v="58203"/>
    <n v="74215"/>
    <s v="01001136"/>
    <s v="000182"/>
    <s v="UNDP.UKR.30000.58203.74215.01001136.000182.0.0"/>
    <s v="09-2023"/>
    <s v="18-09-2023"/>
    <s v="UNDP-UKR"/>
    <s v="068"/>
    <s v="65450"/>
    <s v="production of 50 sets of promo materials "/>
    <s v="1"/>
    <s v="21816.68"/>
    <n v="1058609"/>
    <s v="KLYMENKO YURII YAKOVYCH FOP"/>
    <s v="4, P. ZAPOROZHTSIA ST., APT. 24"/>
    <s v="KYIV"/>
    <s v="8107012218"/>
    <s v="04-12-2023"/>
    <s v="UAH"/>
    <s v="654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28041475"/>
    <m/>
    <m/>
    <s v="18-09-2023"/>
    <x v="3"/>
    <s v="58203 - Ukraine - Crisis Prev &amp; Rcvry"/>
    <s v="Oracle Fusion Projects"/>
    <m/>
    <s v="Summarized Burden Expenditure"/>
    <s v="Summarized Burden Expenditure Item"/>
    <n v="0"/>
    <n v="1745.33"/>
    <s v="UAH"/>
    <n v="2.702703E-2"/>
    <n v="0"/>
    <n v="47.1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419715"/>
    <m/>
    <m/>
    <s v="04-07-2024"/>
    <x v="0"/>
    <s v="58203 - Ukraine - Crisis Prev &amp; Rcvry"/>
    <s v="Oracle Fusion Payables"/>
    <s v="STANDARD"/>
    <s v="Supplier Invoice"/>
    <s v="Exchange Rate Variance"/>
    <n v="0"/>
    <n v="0"/>
    <s v="UAH"/>
    <n v="2.4691359999999999E-2"/>
    <n v="-91.87"/>
    <n v="-91.87"/>
    <s v="UNDP"/>
    <s v="UKR"/>
    <x v="0"/>
    <n v="58203"/>
    <n v="75709"/>
    <s v="01001136"/>
    <s v="000182"/>
    <s v="UNDP.UKR.30000.58203.75709.01001136.000182.0.0"/>
    <s v="07-2024"/>
    <s v="04-07-2024"/>
    <s v="UNDP-UKR"/>
    <s v="000182476"/>
    <s v="814473.6"/>
    <s v="Networking event of Veterans' Development Centers 30-31 May 2024"/>
    <s v="1"/>
    <s v="0"/>
    <n v="1058619"/>
    <s v="KYI AVIA, PJSC"/>
    <s v="1, DMYTRIVSKA ST."/>
    <s v="KYIV"/>
    <s v="8107021370"/>
    <s v="08-07-2024"/>
    <s v="UAH"/>
    <s v="814473.6"/>
    <n v="10224136"/>
    <n v="1"/>
    <s v="Networking event of Veterans' Development Centers 30-31 May 2024"/>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419719"/>
    <m/>
    <m/>
    <s v="04-07-2024"/>
    <x v="0"/>
    <s v="58203 - Ukraine - Crisis Prev &amp; Rcvry"/>
    <s v="Oracle Fusion Payables"/>
    <s v="STANDARD"/>
    <s v="Supplier Invoice"/>
    <s v="Item Cost"/>
    <n v="146975.95000000001"/>
    <n v="146975.95000000001"/>
    <s v="UAH"/>
    <n v="2.4691359999999999E-2"/>
    <n v="3720.91"/>
    <n v="3720.91"/>
    <s v="UNDP"/>
    <s v="UKR"/>
    <x v="0"/>
    <n v="58203"/>
    <n v="75709"/>
    <s v="01001136"/>
    <s v="000182"/>
    <s v="UNDP.UKR.30000.58203.75709.01001136.000182.0.0"/>
    <s v="07-2024"/>
    <s v="04-07-2024"/>
    <s v="UNDP-UKR"/>
    <s v="000182476"/>
    <s v="814473.6"/>
    <s v="Networking event of Veterans' Development Centers 30-31 May 2024"/>
    <s v="1"/>
    <s v="146975.95"/>
    <n v="1058619"/>
    <s v="KYI AVIA, PJSC"/>
    <s v="1, DMYTRIVSKA ST."/>
    <s v="KYIV"/>
    <s v="8107021370"/>
    <s v="08-07-2024"/>
    <s v="UAH"/>
    <s v="814473.6"/>
    <n v="10224136"/>
    <n v="1"/>
    <s v="Networking event of Veterans' Development Centers 30-31 May 2024"/>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549546"/>
    <m/>
    <m/>
    <s v="04-07-2024"/>
    <x v="3"/>
    <s v="58203 - Ukraine - Crisis Prev &amp; Rcvry"/>
    <s v="Oracle Fusion Projects"/>
    <m/>
    <s v="Summarized Burden Expenditure"/>
    <s v="Summarized Burden Expenditure Item"/>
    <n v="0"/>
    <n v="11758.08"/>
    <s v="UAH"/>
    <n v="2.4630539999999999E-2"/>
    <n v="0"/>
    <n v="289.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623422"/>
    <m/>
    <m/>
    <s v="31-07-2024"/>
    <x v="4"/>
    <s v="58203 - Ukraine - Crisis Prev &amp; Rcvry"/>
    <s v="Accounted Cost Source"/>
    <m/>
    <s v="Accounted Cost Source"/>
    <s v="Accounted Cost Source"/>
    <n v="-8.94"/>
    <n v="-8.94"/>
    <s v="USD"/>
    <n v="1"/>
    <n v="-8.94"/>
    <n v="-8.94"/>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849770"/>
    <m/>
    <m/>
    <s v="11-07-2024"/>
    <x v="0"/>
    <s v="58203 - Ukraine - Crisis Prev &amp; Rcvry"/>
    <s v="Oracle Fusion Payables"/>
    <s v="STANDARD"/>
    <s v="Supplier Invoice"/>
    <s v="Exchange Rate Variance"/>
    <n v="0"/>
    <n v="0"/>
    <s v="UAH"/>
    <n v="2.4691359999999999E-2"/>
    <n v="-127.48"/>
    <n v="-127.48"/>
    <s v="UNDP"/>
    <s v="UKR"/>
    <x v="0"/>
    <n v="58203"/>
    <n v="75709"/>
    <s v="01001136"/>
    <s v="000182"/>
    <s v="UNDP.UKR.30000.58203.75709.01001136.000182.0.0"/>
    <s v="07-2024"/>
    <s v="11-07-2024"/>
    <s v="UNDP-UKR"/>
    <s v="000182770"/>
    <s v="413043.03"/>
    <s v="Strategic sessions on creating an ecosystem for veterans' reintegration for 2 partner communities in Sumy region (two two-day sessions)"/>
    <s v="1"/>
    <s v="0"/>
    <n v="1058619"/>
    <s v="KYI AVIA, PJSC"/>
    <s v="1, DMYTRIVSKA ST."/>
    <s v="KYIV"/>
    <s v="8107021609"/>
    <s v="12-07-2024"/>
    <s v="UAH"/>
    <s v="413043.03"/>
    <n v="10236088"/>
    <n v="1"/>
    <s v="Strategic sessions on creating an ecosystem for veterans' reintegration for 2 partner communities in Sumy region (two two-day session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849771"/>
    <m/>
    <m/>
    <s v="11-07-2024"/>
    <x v="0"/>
    <s v="58203 - Ukraine - Crisis Prev &amp; Rcvry"/>
    <s v="Oracle Fusion Payables"/>
    <s v="STANDARD"/>
    <s v="Supplier Invoice"/>
    <s v="Item Cost"/>
    <n v="413043.03"/>
    <n v="413043.03"/>
    <s v="UAH"/>
    <n v="2.4691359999999999E-2"/>
    <n v="10326.07"/>
    <n v="10326.07"/>
    <s v="UNDP"/>
    <s v="UKR"/>
    <x v="0"/>
    <n v="58203"/>
    <n v="75709"/>
    <s v="01001136"/>
    <s v="000182"/>
    <s v="UNDP.UKR.30000.58203.75709.01001136.000182.0.0"/>
    <s v="07-2024"/>
    <s v="11-07-2024"/>
    <s v="UNDP-UKR"/>
    <s v="000182770"/>
    <s v="413043.03"/>
    <s v="Strategic sessions on creating an ecosystem for veterans' reintegration for 2 partner communities in Sumy region (two two-day sessions)"/>
    <s v="1"/>
    <s v="413043.03"/>
    <n v="1058619"/>
    <s v="KYI AVIA, PJSC"/>
    <s v="1, DMYTRIVSKA ST."/>
    <s v="KYIV"/>
    <s v="8107021609"/>
    <s v="12-07-2024"/>
    <s v="UAH"/>
    <s v="413043.03"/>
    <n v="10236088"/>
    <n v="1"/>
    <s v="Strategic sessions on creating an ecosystem for veterans' reintegration for 2 partner communities in Sumy region (two two-day session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878574"/>
    <m/>
    <m/>
    <s v="11-07-2024"/>
    <x v="3"/>
    <s v="58203 - Ukraine - Crisis Prev &amp; Rcvry"/>
    <s v="Oracle Fusion Projects"/>
    <m/>
    <s v="Summarized Burden Expenditure"/>
    <s v="Summarized Burden Expenditure Item"/>
    <n v="0"/>
    <n v="33043.440000000002"/>
    <s v="UAH"/>
    <n v="2.4630539999999999E-2"/>
    <n v="0"/>
    <n v="813.8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0880682"/>
    <m/>
    <m/>
    <s v="31-07-2024"/>
    <x v="4"/>
    <s v="58203 - Ukraine - Crisis Prev &amp; Rcvry"/>
    <s v="Accounted Cost Source"/>
    <m/>
    <s v="Accounted Cost Source"/>
    <s v="Accounted Cost Source"/>
    <n v="-25.12"/>
    <n v="-25.12"/>
    <s v="USD"/>
    <n v="1"/>
    <n v="-25.12"/>
    <n v="-25.12"/>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3213471"/>
    <m/>
    <m/>
    <s v="17-09-2024"/>
    <x v="0"/>
    <s v="58203 - Ukraine - Crisis Prev &amp; Rcvry"/>
    <s v="Oracle Fusion Payables"/>
    <s v="STANDARD"/>
    <s v="Supplier Invoice"/>
    <s v="Item Cost"/>
    <n v="74758.55"/>
    <n v="74758.55"/>
    <s v="UAH"/>
    <n v="2.4096389999999999E-2"/>
    <n v="1801.41"/>
    <n v="1801.41"/>
    <s v="UNDP"/>
    <s v="UKR"/>
    <x v="0"/>
    <n v="58203"/>
    <n v="75709"/>
    <s v="01001136"/>
    <s v="000182"/>
    <s v="UNDP.UKR.30000.58203.75709.01001136.000182.0.0"/>
    <s v="09-2024"/>
    <s v="17-09-2024"/>
    <s v="UNDP-UKR"/>
    <s v="292"/>
    <s v="248167.2"/>
    <s v="Super Final FUNdraising challenge – Impactpreneurship 2.0, Kyiv, 05.09.2024"/>
    <s v="1"/>
    <s v="74758.55"/>
    <n v="1058777"/>
    <s v="KOMPANIIA TOLERAN, LLC"/>
    <s v="6, Zankovetskoi str, of. 6"/>
    <s v="KYIV"/>
    <s v="8107024576"/>
    <s v="20-09-2024"/>
    <s v="UAH"/>
    <s v="248167.2"/>
    <n v="10270144"/>
    <n v="1"/>
    <s v="Super Final FUNdraising challenge – Impactpreneurship 2.0, Kyiv, 05.09.20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3229984"/>
    <m/>
    <m/>
    <s v="17-09-2024"/>
    <x v="3"/>
    <s v="58203 - Ukraine - Crisis Prev &amp; Rcvry"/>
    <s v="Oracle Fusion Projects"/>
    <m/>
    <s v="Summarized Burden Expenditure"/>
    <s v="Summarized Burden Expenditure Item"/>
    <n v="0"/>
    <n v="5980.68"/>
    <s v="UAH"/>
    <n v="2.4096389999999999E-2"/>
    <n v="0"/>
    <n v="144.11000000000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3880717"/>
    <m/>
    <m/>
    <s v="02-10-2024"/>
    <x v="2"/>
    <s v="58203 - Ukraine - Crisis Prev &amp; Rcvry"/>
    <s v="Oracle Fusion Payables"/>
    <s v="STANDARD"/>
    <s v="Supplier Invoice"/>
    <s v="Item Cost"/>
    <n v="830000"/>
    <n v="830000"/>
    <s v="UAH"/>
    <n v="2.4096389999999999E-2"/>
    <n v="20000.009999999998"/>
    <n v="20000.009999999998"/>
    <s v="UNDP"/>
    <s v="UKR"/>
    <x v="0"/>
    <n v="58203"/>
    <n v="72605"/>
    <s v="01001136"/>
    <s v="000182"/>
    <s v="UNDP.UKR.30000.58203.72605.01001136.000182.0.0"/>
    <s v="10-2024"/>
    <s v="02-10-2024"/>
    <s v="UNDP-UKR"/>
    <s v="2024/09/043/PSY, tr. #1"/>
    <s v="1491095"/>
    <s v="2024/09/043/PSY, tranche #1"/>
    <s v="1"/>
    <s v="830000"/>
    <n v="2117442"/>
    <s v="Mental Health of Ukraine, CO CF"/>
    <s v="Kudryavska St., bld. 45 sq. 8"/>
    <s v="Kiev"/>
    <s v="8107025453"/>
    <s v="08-10-2024"/>
    <s v="UAH"/>
    <s v="149109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3910735"/>
    <m/>
    <m/>
    <s v="02-10-2024"/>
    <x v="3"/>
    <s v="58203 - Ukraine - Crisis Prev &amp; Rcvry"/>
    <s v="Oracle Fusion Projects"/>
    <m/>
    <s v="Summarized Burden Expenditure"/>
    <s v="Summarized Burden Expenditure Item"/>
    <n v="0"/>
    <n v="66400"/>
    <s v="UAH"/>
    <n v="2.4096389999999999E-2"/>
    <n v="0"/>
    <n v="160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7552746"/>
    <m/>
    <m/>
    <s v="26-11-2024"/>
    <x v="0"/>
    <s v="58203 - Ukraine - Crisis Prev &amp; Rcvry"/>
    <s v="Oracle Fusion Payables"/>
    <s v="STANDARD"/>
    <s v="Supplier Invoice"/>
    <s v="Item Cost"/>
    <n v="359019.41"/>
    <n v="359019.41"/>
    <s v="UAH"/>
    <n v="2.4096389999999999E-2"/>
    <n v="8651.07"/>
    <n v="8651.07"/>
    <s v="UNDP"/>
    <s v="UKR"/>
    <x v="0"/>
    <n v="58203"/>
    <n v="75709"/>
    <s v="01001136"/>
    <s v="000182"/>
    <s v="UNDP.UKR.30000.58203.75709.01001136.000182.0.0"/>
    <s v="11-2024"/>
    <s v="26-11-2024"/>
    <s v="UNDP-UKR"/>
    <s v="000187209"/>
    <s v="359019.41"/>
    <s v="Training for social workers in Sumy region on psychological aspects of communication with veterans"/>
    <s v="1"/>
    <s v="359019.41"/>
    <n v="1058619"/>
    <s v="KYI AVIA, PJSC"/>
    <s v="1, DMYTRIVSKA ST."/>
    <s v="KYIV"/>
    <s v="8107028108"/>
    <s v="27-11-2024"/>
    <s v="UAH"/>
    <s v="359019.41"/>
    <n v="10295159"/>
    <n v="1"/>
    <s v="Training for social workers in Sumy region on psychological aspects of communication with veteran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7575112"/>
    <m/>
    <m/>
    <s v="26-11-2024"/>
    <x v="3"/>
    <s v="58203 - Ukraine - Crisis Prev &amp; Rcvry"/>
    <s v="Oracle Fusion Projects"/>
    <m/>
    <s v="Summarized Burden Expenditure"/>
    <s v="Summarized Burden Expenditure Item"/>
    <n v="0"/>
    <n v="28721.55"/>
    <s v="UAH"/>
    <n v="2.4096389999999999E-2"/>
    <n v="0"/>
    <n v="692.0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058934"/>
    <m/>
    <m/>
    <s v="11-12-2024"/>
    <x v="0"/>
    <s v="58203 - Ukraine - Crisis Prev &amp; Rcvry"/>
    <s v="Oracle Fusion Payables"/>
    <s v="STANDARD"/>
    <s v="Supplier Invoice"/>
    <s v="Exchange Rate Variance"/>
    <n v="0"/>
    <n v="0"/>
    <s v="UAH"/>
    <n v="2.4096389999999999E-2"/>
    <n v="-108.06"/>
    <n v="-108.06"/>
    <s v="UNDP"/>
    <s v="UKR"/>
    <x v="0"/>
    <n v="58203"/>
    <n v="75709"/>
    <s v="01001136"/>
    <s v="000182"/>
    <s v="UNDP.UKR.30000.58203.75709.01001136.000182.0.0"/>
    <s v="12-2024"/>
    <s v="11-12-2024"/>
    <s v="UNDP-UKR"/>
    <s v="411"/>
    <s v="688189.19"/>
    <s v="Training for the multidisciplinary teams on the implementation of the social adaptation service for veterans and their family members"/>
    <s v="1"/>
    <s v="0"/>
    <n v="1058630"/>
    <s v="ARENA CS CONFERENCES AND SEMINARS, LLC"/>
    <s v="2 Chavdar St"/>
    <s v="KYIV"/>
    <s v="8107029554"/>
    <s v="18-12-2024"/>
    <s v="UAH"/>
    <s v="688189.19"/>
    <n v="10257016"/>
    <n v="1"/>
    <s v="Training for the multidisciplinary teams on the implementation of the social adaptation service for veterans and their family member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058938"/>
    <m/>
    <m/>
    <s v="11-12-2024"/>
    <x v="0"/>
    <s v="58203 - Ukraine - Crisis Prev &amp; Rcvry"/>
    <s v="Oracle Fusion Payables"/>
    <s v="STANDARD"/>
    <s v="Supplier Invoice"/>
    <s v="Item Cost"/>
    <n v="261394.66"/>
    <n v="261394.66"/>
    <s v="UAH"/>
    <n v="2.4096389999999999E-2"/>
    <n v="6406.73"/>
    <n v="6406.73"/>
    <s v="UNDP"/>
    <s v="UKR"/>
    <x v="0"/>
    <n v="58203"/>
    <n v="75709"/>
    <s v="01001136"/>
    <s v="000182"/>
    <s v="UNDP.UKR.30000.58203.75709.01001136.000182.0.0"/>
    <s v="12-2024"/>
    <s v="11-12-2024"/>
    <s v="UNDP-UKR"/>
    <s v="411"/>
    <s v="688189.19"/>
    <s v="Training for the multidisciplinary teams on the implementation of the social adaptation service for veterans and their family members"/>
    <s v="1"/>
    <s v="261394.66"/>
    <n v="1058630"/>
    <s v="ARENA CS CONFERENCES AND SEMINARS, LLC"/>
    <s v="2 Chavdar St"/>
    <s v="KYIV"/>
    <s v="8107029554"/>
    <s v="18-12-2024"/>
    <s v="UAH"/>
    <s v="688189.19"/>
    <n v="10257016"/>
    <n v="1"/>
    <s v="Training for the multidisciplinary teams on the implementation of the social adaptation service for veterans and their family member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105130"/>
    <m/>
    <m/>
    <s v="11-12-2024"/>
    <x v="3"/>
    <s v="58203 - Ukraine - Crisis Prev &amp; Rcvry"/>
    <s v="Oracle Fusion Projects"/>
    <m/>
    <s v="Summarized Burden Expenditure"/>
    <s v="Summarized Burden Expenditure Item"/>
    <n v="0"/>
    <n v="20911.57"/>
    <s v="UAH"/>
    <n v="2.4096389999999999E-2"/>
    <n v="0"/>
    <n v="503.8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151639"/>
    <m/>
    <m/>
    <s v="31-12-2024"/>
    <x v="4"/>
    <s v="58203 - Ukraine - Crisis Prev &amp; Rcvry"/>
    <s v="Accounted Cost Source"/>
    <m/>
    <s v="Accounted Cost Source"/>
    <s v="Accounted Cost Source"/>
    <n v="-22.69"/>
    <n v="-22.69"/>
    <s v="USD"/>
    <n v="1"/>
    <n v="-22.69"/>
    <n v="-22.69"/>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171995"/>
    <m/>
    <m/>
    <s v="16-12-2024"/>
    <x v="0"/>
    <s v="58203 - Ukraine - Crisis Prev &amp; Rcvry"/>
    <s v="Oracle Fusion Payables"/>
    <s v="STANDARD"/>
    <s v="Supplier Invoice"/>
    <s v="Exchange Rate Variance"/>
    <n v="0"/>
    <n v="0"/>
    <s v="UAH"/>
    <n v="2.4009599999999999E-2"/>
    <n v="-53.1"/>
    <n v="-53.1"/>
    <s v="UNDP"/>
    <s v="UKR"/>
    <x v="0"/>
    <n v="58203"/>
    <n v="75709"/>
    <s v="01001136"/>
    <s v="000182"/>
    <s v="UNDP.UKR.30000.58203.75709.01001136.000182.0.0"/>
    <s v="12-2024"/>
    <s v="16-12-2024"/>
    <s v="UNDP-UKR"/>
    <s v="000188262"/>
    <s v="942380.14"/>
    <s v="Training for trainers on the implementation of the social adaptation service for veterans and their family members"/>
    <s v="1"/>
    <s v="0"/>
    <n v="1058619"/>
    <s v="KYI AVIA, PJSC"/>
    <s v="1, DMYTRIVSKA ST."/>
    <s v="KYIV"/>
    <s v="8107029799"/>
    <s v="20-12-2024"/>
    <s v="UAH"/>
    <s v="942380.14"/>
    <n v="10318980"/>
    <n v="1"/>
    <s v="Training for trainers on the implementation of the social adaptation service for veterans and their family member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171997"/>
    <m/>
    <m/>
    <s v="16-12-2024"/>
    <x v="0"/>
    <s v="58203 - Ukraine - Crisis Prev &amp; Rcvry"/>
    <s v="Oracle Fusion Payables"/>
    <s v="STANDARD"/>
    <s v="Supplier Invoice"/>
    <s v="Item Cost"/>
    <n v="611801.91"/>
    <n v="611801.91"/>
    <s v="UAH"/>
    <n v="2.4009599999999999E-2"/>
    <n v="14742.22"/>
    <n v="14742.22"/>
    <s v="UNDP"/>
    <s v="UKR"/>
    <x v="0"/>
    <n v="58203"/>
    <n v="75709"/>
    <s v="01001136"/>
    <s v="000182"/>
    <s v="UNDP.UKR.30000.58203.75709.01001136.000182.0.0"/>
    <s v="12-2024"/>
    <s v="16-12-2024"/>
    <s v="UNDP-UKR"/>
    <s v="000188262"/>
    <s v="942380.14"/>
    <s v="Training for trainers on the implementation of the social adaptation service for veterans and their family members"/>
    <s v="1"/>
    <s v="611801.91"/>
    <n v="1058619"/>
    <s v="KYI AVIA, PJSC"/>
    <s v="1, DMYTRIVSKA ST."/>
    <s v="KYIV"/>
    <s v="8107029799"/>
    <s v="20-12-2024"/>
    <s v="UAH"/>
    <s v="942380.14"/>
    <n v="10318980"/>
    <n v="1"/>
    <s v="Training for trainers on the implementation of the social adaptation service for veterans and their family member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7"/>
    <s v="Activity 2.2.1. Support the design a community-based pathway for military to civilian transition"/>
    <s v="001981-UNDP"/>
    <s v="B0582 - Ukraine - Kiev"/>
    <s v="1176166"/>
    <s v="GOVERNMENT OF NETHERLANDS"/>
    <x v="1"/>
    <n v="59224666"/>
    <m/>
    <m/>
    <s v="16-12-2024"/>
    <x v="3"/>
    <s v="58203 - Ukraine - Crisis Prev &amp; Rcvry"/>
    <s v="Oracle Fusion Projects"/>
    <m/>
    <s v="Summarized Burden Expenditure"/>
    <s v="Summarized Burden Expenditure Item"/>
    <n v="0"/>
    <n v="48944.15"/>
    <s v="UAH"/>
    <n v="2.4009599999999999E-2"/>
    <n v="0"/>
    <n v="1175.1300000000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0"/>
    <n v="101934481"/>
    <n v="10291795"/>
    <s v="Yes"/>
    <s v="28-01-2025"/>
    <x v="5"/>
    <s v="58203 - Ukraine - Crisis Prev &amp; Rcvry"/>
    <s v="Oracle Fusion Purchasing"/>
    <m/>
    <s v="Purchase Order"/>
    <s v="Item Cost"/>
    <n v="99600"/>
    <n v="107568"/>
    <s v="UAH"/>
    <n v="2.4096389999999999E-2"/>
    <n v="2400"/>
    <n v="2592"/>
    <s v="UNDP"/>
    <s v="UKR"/>
    <x v="0"/>
    <n v="58203"/>
    <n v="71305"/>
    <s v="01001136"/>
    <s v="000182"/>
    <s v="UNDP.UKR.30000.58203.71305.01001136.000182.0.0"/>
    <m/>
    <m/>
    <m/>
    <m/>
    <m/>
    <m/>
    <m/>
    <m/>
    <n v="2162001"/>
    <s v="Saienko Maryna Ivanivna, FOP"/>
    <s v="Borysa Hmyri Street, 20"/>
    <s v="KYIV"/>
    <m/>
    <m/>
    <m/>
    <m/>
    <n v="10291795"/>
    <n v="3"/>
    <s v="Deliverable 3"/>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1"/>
    <n v="57402758"/>
    <m/>
    <m/>
    <s v="25-11-2024"/>
    <x v="5"/>
    <s v="58203 - Ukraine - Crisis Prev &amp; Rcvry"/>
    <s v="Oracle Fusion Payables"/>
    <s v="STANDARD"/>
    <s v="Supplier Invoice"/>
    <s v="Item Cost"/>
    <n v="99600"/>
    <n v="99600"/>
    <s v="UAH"/>
    <n v="2.4096389999999999E-2"/>
    <n v="2400"/>
    <n v="2400"/>
    <s v="UNDP"/>
    <s v="UKR"/>
    <x v="0"/>
    <n v="58203"/>
    <n v="71305"/>
    <s v="01001136"/>
    <s v="000182"/>
    <s v="UNDP.UKR.30000.58203.71305.01001136.000182.0.0"/>
    <s v="11-2024"/>
    <s v="25-11-2024"/>
    <s v="UNDP-UKR"/>
    <s v="IC/10291795, del. #1"/>
    <s v="99600"/>
    <s v="Deliverable 1"/>
    <s v="1"/>
    <s v="99600"/>
    <n v="2162001"/>
    <s v="Saienko Maryna Ivanivna, FOP"/>
    <s v="Borysa Hmyri Street, 20"/>
    <s v="KYIV"/>
    <s v="8107028015"/>
    <s v="26-11-2024"/>
    <s v="UAH"/>
    <s v="99600"/>
    <n v="10291795"/>
    <n v="1"/>
    <s v="Deliverable 1"/>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1"/>
    <n v="57402759"/>
    <m/>
    <m/>
    <s v="25-11-2024"/>
    <x v="5"/>
    <s v="58203 - Ukraine - Crisis Prev &amp; Rcvry"/>
    <s v="Oracle Fusion Payables"/>
    <s v="STANDARD"/>
    <s v="Supplier Invoice"/>
    <s v="Nonrecoverable Tax"/>
    <n v="0"/>
    <n v="0"/>
    <s v="UAH"/>
    <n v="2.4096389999999999E-2"/>
    <n v="0"/>
    <n v="0"/>
    <s v="UNDP"/>
    <s v="UKR"/>
    <x v="0"/>
    <n v="58203"/>
    <n v="71305"/>
    <s v="01001136"/>
    <s v="000182"/>
    <s v="UNDP.UKR.30000.58203.71305.01001136.000182.0.0"/>
    <s v="11-2024"/>
    <s v="25-11-2024"/>
    <s v="UNDP-UKR"/>
    <s v="IC/10291795, del. #1"/>
    <s v="99600"/>
    <s v="IC/10291795, deliverable #1"/>
    <s v="2"/>
    <s v="0"/>
    <n v="2162001"/>
    <s v="Saienko Maryna Ivanivna, FOP"/>
    <s v="Borysa Hmyri Street, 20"/>
    <s v="KYIV"/>
    <s v="8107028015"/>
    <s v="26-11-2024"/>
    <s v="UAH"/>
    <s v="99600"/>
    <n v="10291795"/>
    <n v="1"/>
    <s v="Deliverable 1"/>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1"/>
    <n v="57447112"/>
    <m/>
    <m/>
    <s v="25-11-2024"/>
    <x v="3"/>
    <s v="58203 - Ukraine - Crisis Prev &amp; Rcvry"/>
    <s v="Oracle Fusion Projects"/>
    <m/>
    <s v="Summarized Burden Expenditure"/>
    <s v="Summarized Burden Expenditure Item"/>
    <n v="0"/>
    <n v="7968"/>
    <s v="UAH"/>
    <n v="2.4096389999999999E-2"/>
    <n v="0"/>
    <n v="19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1"/>
    <n v="58442979"/>
    <m/>
    <m/>
    <s v="06-12-2024"/>
    <x v="5"/>
    <s v="58203 - Ukraine - Crisis Prev &amp; Rcvry"/>
    <s v="Oracle Fusion Payables"/>
    <s v="STANDARD"/>
    <s v="Supplier Invoice"/>
    <s v="Item Cost"/>
    <n v="132800"/>
    <n v="132800"/>
    <s v="UAH"/>
    <n v="2.4096389999999999E-2"/>
    <n v="3200"/>
    <n v="3200"/>
    <s v="UNDP"/>
    <s v="UKR"/>
    <x v="0"/>
    <n v="58203"/>
    <n v="71305"/>
    <s v="01001136"/>
    <s v="000182"/>
    <s v="UNDP.UKR.30000.58203.71305.01001136.000182.0.0"/>
    <s v="12-2024"/>
    <s v="06-12-2024"/>
    <s v="UNDP-UKR"/>
    <s v="IC/10291795, del. #2"/>
    <s v="132800"/>
    <s v="Deliverable 2"/>
    <s v="1"/>
    <s v="132800"/>
    <n v="2162001"/>
    <s v="Saienko Maryna Ivanivna, FOP"/>
    <s v="Borysa Hmyri Street, 20"/>
    <s v="KYIV"/>
    <s v="8107029108"/>
    <s v="12-12-2024"/>
    <s v="UAH"/>
    <s v="132800"/>
    <n v="10291795"/>
    <n v="2"/>
    <s v="Deliverable 2"/>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1"/>
    <n v="58442980"/>
    <m/>
    <m/>
    <s v="06-12-2024"/>
    <x v="5"/>
    <s v="58203 - Ukraine - Crisis Prev &amp; Rcvry"/>
    <s v="Oracle Fusion Payables"/>
    <s v="STANDARD"/>
    <s v="Supplier Invoice"/>
    <s v="Nonrecoverable Tax"/>
    <n v="0"/>
    <n v="0"/>
    <s v="UAH"/>
    <n v="2.4096389999999999E-2"/>
    <n v="0"/>
    <n v="0"/>
    <s v="UNDP"/>
    <s v="UKR"/>
    <x v="0"/>
    <n v="58203"/>
    <n v="71305"/>
    <s v="01001136"/>
    <s v="000182"/>
    <s v="UNDP.UKR.30000.58203.71305.01001136.000182.0.0"/>
    <s v="12-2024"/>
    <s v="06-12-2024"/>
    <s v="UNDP-UKR"/>
    <s v="IC/10291795, del. #2"/>
    <s v="132800"/>
    <s v="IC/10291795, deliverable #2"/>
    <s v="2"/>
    <s v="0"/>
    <n v="2162001"/>
    <s v="Saienko Maryna Ivanivna, FOP"/>
    <s v="Borysa Hmyri Street, 20"/>
    <s v="KYIV"/>
    <s v="8107029108"/>
    <s v="12-12-2024"/>
    <s v="UAH"/>
    <s v="132800"/>
    <n v="10291795"/>
    <n v="2"/>
    <s v="Deliverable 2"/>
    <s v="OPEN"/>
    <s v="PARTIALLY_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8"/>
    <s v="Activity 2.3.1. Conduct a desk study of existing models of employment of veterans in law enforcement agencies drawing from international experiences"/>
    <s v="001981-UNDP"/>
    <s v="B0582 - Ukraine - Kiev"/>
    <s v="1176166"/>
    <s v="GOVERNMENT OF NETHERLANDS"/>
    <x v="1"/>
    <n v="58495842"/>
    <m/>
    <m/>
    <s v="06-12-2024"/>
    <x v="3"/>
    <s v="58203 - Ukraine - Crisis Prev &amp; Rcvry"/>
    <s v="Oracle Fusion Projects"/>
    <m/>
    <s v="Summarized Burden Expenditure"/>
    <s v="Summarized Burden Expenditure Item"/>
    <n v="0"/>
    <n v="10624"/>
    <s v="UAH"/>
    <n v="2.4096389999999999E-2"/>
    <n v="0"/>
    <n v="25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0"/>
    <n v="101934482"/>
    <n v="10312039"/>
    <s v="Yes"/>
    <s v="20-12-2024"/>
    <x v="10"/>
    <s v="58203 - Ukraine - Crisis Prev &amp; Rcvry"/>
    <s v="Oracle Fusion Purchasing"/>
    <m/>
    <s v="Purchase Order"/>
    <s v="Item Cost"/>
    <n v="407650"/>
    <n v="407650"/>
    <s v="UAH"/>
    <n v="2.4096389999999999E-2"/>
    <n v="9822.89"/>
    <n v="9822.89"/>
    <s v="UNDP"/>
    <s v="UKR"/>
    <x v="0"/>
    <n v="58203"/>
    <n v="72410"/>
    <s v="01001136"/>
    <s v="000182"/>
    <s v="UNDP.UKR.30000.58203.72410.01001136.000182.0.0"/>
    <m/>
    <m/>
    <m/>
    <m/>
    <m/>
    <m/>
    <m/>
    <m/>
    <n v="1058881"/>
    <s v="TELYTSYN SERHII OLEKSANDROVYCH FOP"/>
    <s v="10, MYRU AVE."/>
    <s v="Kramatorsk"/>
    <m/>
    <m/>
    <m/>
    <m/>
    <n v="10312039"/>
    <n v="1"/>
    <s v="computer equipment for the SES units in Sumy region - workplace arrangement for a veteran with a disability"/>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29170747"/>
    <m/>
    <m/>
    <s v="01-12-2023"/>
    <x v="13"/>
    <s v="58203 - Ukraine - Crisis Prev &amp; Rcvry"/>
    <s v="Oracle Fusion Payables"/>
    <s v="STANDARD"/>
    <s v="Supplier Invoice"/>
    <s v="Item Cost"/>
    <n v="581965.34"/>
    <n v="581965.34"/>
    <s v="UAH"/>
    <n v="2.702703E-2"/>
    <n v="15728.79"/>
    <n v="15728.79"/>
    <s v="UNDP"/>
    <s v="UKR"/>
    <x v="0"/>
    <n v="58203"/>
    <n v="72145"/>
    <s v="01001136"/>
    <s v="000182"/>
    <s v="UNDP.UKR.30000.58203.72145.01001136.000182.0.0"/>
    <s v="12-2023"/>
    <s v="08-12-2023"/>
    <s v="UNDP-UKR"/>
    <s v="000176043"/>
    <s v="1230190.79"/>
    <s v="Event - Protection of PWD humanrights - 30-31 OCT &amp; 1-2 NOV"/>
    <s v="1"/>
    <s v="581965.34"/>
    <n v="1058619"/>
    <s v="KYI AVIA, PJSC"/>
    <s v="1, DMYTRIVSKA ST."/>
    <s v="KYIV"/>
    <s v="8107012715"/>
    <s v="12-12-2023"/>
    <s v="UAH"/>
    <s v="1230190.79"/>
    <n v="10130559"/>
    <n v="2"/>
    <s v="Event - Protection of PWD human_x000a_rights - 30-31 OCT &amp; 1-2 NOV"/>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29310612"/>
    <m/>
    <m/>
    <s v="01-12-2023"/>
    <x v="3"/>
    <s v="58203 - Ukraine - Crisis Prev &amp; Rcvry"/>
    <s v="Oracle Fusion Projects"/>
    <m/>
    <s v="Summarized Burden Expenditure"/>
    <s v="Summarized Burden Expenditure Item"/>
    <n v="0"/>
    <n v="46557.23"/>
    <s v="UAH"/>
    <n v="2.702703E-2"/>
    <n v="0"/>
    <n v="1258.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4347636"/>
    <m/>
    <m/>
    <s v="01-09-2024"/>
    <x v="11"/>
    <s v="58203 - Ukraine - Crisis Prev &amp; Rcvry"/>
    <s v="Oracle Fusion Projects"/>
    <m/>
    <s v="Labor Distribution"/>
    <s v="Straight Time"/>
    <n v="4635.1099999999997"/>
    <n v="4635.1099999999997"/>
    <s v="USD"/>
    <n v="1"/>
    <n v="4635.1099999999997"/>
    <n v="4635.1099999999997"/>
    <s v="UNDP"/>
    <s v="UKR"/>
    <x v="0"/>
    <n v="58203"/>
    <n v="71475"/>
    <s v="01001136"/>
    <s v="000182"/>
    <s v="UNDP.UKR.30000.58203.71475.01001136.000182.0.0"/>
    <m/>
    <m/>
    <m/>
    <m/>
    <m/>
    <m/>
    <m/>
    <m/>
    <m/>
    <m/>
    <m/>
    <m/>
    <m/>
    <m/>
    <m/>
    <m/>
    <m/>
    <m/>
    <m/>
    <m/>
    <m/>
    <s v="71307006"/>
    <s v="CHMUT Zhan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4384837"/>
    <m/>
    <m/>
    <s v="01-09-2024"/>
    <x v="3"/>
    <s v="58203 - Ukraine - Crisis Prev &amp; Rcvry"/>
    <s v="Oracle Fusion Projects"/>
    <m/>
    <s v="Summarized Burden Expenditure"/>
    <s v="Summarized Burden Expenditure Item"/>
    <n v="0"/>
    <n v="370.81"/>
    <s v="USD"/>
    <n v="1"/>
    <n v="0"/>
    <n v="370.8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6319850"/>
    <m/>
    <m/>
    <s v="01-10-2024"/>
    <x v="11"/>
    <s v="58203 - Ukraine - Crisis Prev &amp; Rcvry"/>
    <s v="Oracle Fusion Projects"/>
    <m/>
    <s v="Labor Distribution"/>
    <s v="Straight Time"/>
    <n v="4471.26"/>
    <n v="4471.26"/>
    <s v="USD"/>
    <n v="1"/>
    <n v="4471.26"/>
    <n v="4471.26"/>
    <s v="UNDP"/>
    <s v="UKR"/>
    <x v="0"/>
    <n v="58203"/>
    <n v="71475"/>
    <s v="01001136"/>
    <s v="000182"/>
    <s v="UNDP.UKR.30000.58203.71475.01001136.000182.0.0"/>
    <m/>
    <m/>
    <m/>
    <m/>
    <m/>
    <m/>
    <m/>
    <m/>
    <m/>
    <m/>
    <m/>
    <m/>
    <m/>
    <m/>
    <m/>
    <m/>
    <m/>
    <m/>
    <m/>
    <m/>
    <m/>
    <s v="71307006"/>
    <s v="CHMUT Zhan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6417014"/>
    <m/>
    <m/>
    <s v="01-10-2024"/>
    <x v="3"/>
    <s v="58203 - Ukraine - Crisis Prev &amp; Rcvry"/>
    <s v="Oracle Fusion Projects"/>
    <m/>
    <s v="Summarized Burden Expenditure"/>
    <s v="Summarized Burden Expenditure Item"/>
    <n v="0"/>
    <n v="357.7"/>
    <s v="USD"/>
    <n v="1"/>
    <n v="0"/>
    <n v="357.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7819400"/>
    <m/>
    <m/>
    <s v="02-12-2024"/>
    <x v="0"/>
    <s v="58203 - Ukraine - Crisis Prev &amp; Rcvry"/>
    <s v="Oracle Fusion Payables"/>
    <s v="STANDARD"/>
    <s v="Supplier Invoice"/>
    <s v="Item Cost"/>
    <n v="208608"/>
    <n v="208608"/>
    <s v="UAH"/>
    <n v="2.4096389999999999E-2"/>
    <n v="5026.7"/>
    <n v="5026.7"/>
    <s v="UNDP"/>
    <s v="UKR"/>
    <x v="0"/>
    <n v="58203"/>
    <n v="75709"/>
    <s v="01001136"/>
    <s v="000182"/>
    <s v="UNDP.UKR.30000.58203.75709.01001136.000182.0.0"/>
    <s v="12-2024"/>
    <s v="02-12-2024"/>
    <s v="UNDP-UKR"/>
    <s v="000187464"/>
    <s v="208608"/>
    <s v="Training &quot;TOOLS AND TECHNIQUES FOR PSYCHOLOGICAL SUPPORT OF VETERANS AND THEIR FAMILY MEMBERS&quot;"/>
    <s v="1"/>
    <s v="208608"/>
    <n v="1058619"/>
    <s v="KYI AVIA, PJSC"/>
    <s v="1, DMYTRIVSKA ST."/>
    <s v="KYIV"/>
    <s v="8107028469"/>
    <s v="04-12-2024"/>
    <s v="UAH"/>
    <s v="208608"/>
    <n v="10307765"/>
    <n v="1"/>
    <s v="Training &quot;TOOLS AND TECHNIQUES FOR PSYCHOLOGICAL SUPPORT OF VETERANS AND THEIR FAMILY MEMBERS&quo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7870010"/>
    <m/>
    <m/>
    <s v="02-12-2024"/>
    <x v="3"/>
    <s v="58203 - Ukraine - Crisis Prev &amp; Rcvry"/>
    <s v="Oracle Fusion Projects"/>
    <m/>
    <s v="Summarized Burden Expenditure"/>
    <s v="Summarized Burden Expenditure Item"/>
    <n v="0"/>
    <n v="16688.64"/>
    <s v="UAH"/>
    <n v="2.4096389999999999E-2"/>
    <n v="0"/>
    <n v="402.1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8366625"/>
    <m/>
    <m/>
    <s v="01-11-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07006"/>
    <s v="CHMUT Zhan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8385032"/>
    <m/>
    <m/>
    <s v="01-11-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8784061"/>
    <m/>
    <m/>
    <s v="30-11-2024"/>
    <x v="0"/>
    <s v="58203 - Ukraine - Crisis Prev &amp; Rcvry"/>
    <s v="Oracle Fusion Payables"/>
    <s v="STANDARD"/>
    <s v="Supplier Invoice"/>
    <s v="Item Cost"/>
    <n v="180957.32"/>
    <n v="180957.32"/>
    <s v="UAH"/>
    <n v="2.4096389999999999E-2"/>
    <n v="4360.42"/>
    <n v="4360.42"/>
    <s v="UNDP"/>
    <s v="UKR"/>
    <x v="0"/>
    <n v="58203"/>
    <n v="75709"/>
    <s v="01001136"/>
    <s v="000182"/>
    <s v="UNDP.UKR.30000.58203.75709.01001136.000182.0.0"/>
    <s v="11-2024"/>
    <s v="30-11-2024"/>
    <s v="UNDP-UKR"/>
    <s v="000188072"/>
    <s v="180957.32"/>
    <s v=" conducting the event on 19;23;30.11.2024"/>
    <s v="1"/>
    <s v="180957.32"/>
    <n v="1058619"/>
    <s v="KYI AVIA, PJSC"/>
    <s v="1, DMYTRIVSKA ST."/>
    <s v="KYIV"/>
    <s v="8107029448"/>
    <s v="17-12-2024"/>
    <s v="UAH"/>
    <s v="180957.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8833885"/>
    <m/>
    <m/>
    <s v="30-11-2024"/>
    <x v="3"/>
    <s v="58203 - Ukraine - Crisis Prev &amp; Rcvry"/>
    <s v="Oracle Fusion Projects"/>
    <m/>
    <s v="Summarized Burden Expenditure"/>
    <s v="Summarized Burden Expenditure Item"/>
    <n v="0"/>
    <n v="14476.59"/>
    <s v="UAH"/>
    <n v="2.4096389999999999E-2"/>
    <n v="0"/>
    <n v="348.8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9106254"/>
    <m/>
    <m/>
    <s v="31-12-2024"/>
    <x v="4"/>
    <s v="58203 - Ukraine - Crisis Prev &amp; Rcvry"/>
    <s v="Accounted Cost Source"/>
    <m/>
    <s v="Accounted Cost Source"/>
    <s v="Accounted Cost Source"/>
    <n v="-15.71"/>
    <n v="-15.71"/>
    <s v="USD"/>
    <n v="1"/>
    <n v="-15.71"/>
    <n v="-15.71"/>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9636474"/>
    <m/>
    <m/>
    <s v="26-12-2024"/>
    <x v="0"/>
    <s v="58203 - Ukraine - Crisis Prev &amp; Rcvry"/>
    <s v="Oracle Fusion Payables"/>
    <s v="STANDARD"/>
    <s v="Supplier Invoice"/>
    <s v="Item Cost"/>
    <n v="239468.4"/>
    <n v="239468.4"/>
    <s v="UAH"/>
    <n v="2.4009599999999999E-2"/>
    <n v="5770.32"/>
    <n v="5770.32"/>
    <s v="UNDP"/>
    <s v="UKR"/>
    <x v="0"/>
    <n v="58203"/>
    <n v="75709"/>
    <s v="01001136"/>
    <s v="000182"/>
    <s v="UNDP.UKR.30000.58203.75709.01001136.000182.0.0"/>
    <s v="12-2024"/>
    <s v="26-12-2024"/>
    <s v="UNDP-UKR"/>
    <s v="000188384"/>
    <s v="239468.4"/>
    <s v="Veteran Support AssociateEvent: Training &quot;PSYCHOLOGICAL ASSISTANCE USING MODERN TOOLS FOR VULNERABLE"/>
    <s v="1"/>
    <s v="239468.4"/>
    <n v="1058619"/>
    <s v="KYI AVIA, PJSC"/>
    <s v="1, DMYTRIVSKA ST."/>
    <s v="KYIV"/>
    <s v="8107030244"/>
    <s v="27-12-2024"/>
    <s v="UAH"/>
    <s v="239468.4"/>
    <n v="10310269"/>
    <n v="1"/>
    <s v="Veteran Support Associate_x000a_Event: Training &quot;PSYCHOLOGICAL ASSISTANCE USING MODERN TOOLS FOR VULNERABLE"/>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9636475"/>
    <m/>
    <m/>
    <s v="26-12-2024"/>
    <x v="0"/>
    <s v="58203 - Ukraine - Crisis Prev &amp; Rcvry"/>
    <s v="Oracle Fusion Payables"/>
    <s v="STANDARD"/>
    <s v="Supplier Invoice"/>
    <s v="Exchange Rate Variance"/>
    <n v="0"/>
    <n v="0"/>
    <s v="UAH"/>
    <n v="2.4009599999999999E-2"/>
    <n v="-20.78"/>
    <n v="-20.78"/>
    <s v="UNDP"/>
    <s v="UKR"/>
    <x v="0"/>
    <n v="58203"/>
    <n v="75709"/>
    <s v="01001136"/>
    <s v="000182"/>
    <s v="UNDP.UKR.30000.58203.75709.01001136.000182.0.0"/>
    <s v="12-2024"/>
    <s v="26-12-2024"/>
    <s v="UNDP-UKR"/>
    <s v="000188384"/>
    <s v="239468.4"/>
    <s v="Veteran Support AssociateEvent: Training &quot;PSYCHOLOGICAL ASSISTANCE USING MODERN TOOLS FOR VULNERABLE"/>
    <s v="1"/>
    <s v="0"/>
    <n v="1058619"/>
    <s v="KYI AVIA, PJSC"/>
    <s v="1, DMYTRIVSKA ST."/>
    <s v="KYIV"/>
    <s v="8107030244"/>
    <s v="27-12-2024"/>
    <s v="UAH"/>
    <s v="239468.4"/>
    <n v="10310269"/>
    <n v="1"/>
    <s v="Veteran Support Associate_x000a_Event: Training &quot;PSYCHOLOGICAL ASSISTANCE USING MODERN TOOLS FOR VULNERABLE"/>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59659752"/>
    <m/>
    <m/>
    <s v="26-12-2024"/>
    <x v="3"/>
    <s v="58203 - Ukraine - Crisis Prev &amp; Rcvry"/>
    <s v="Oracle Fusion Projects"/>
    <m/>
    <s v="Summarized Burden Expenditure"/>
    <s v="Summarized Burden Expenditure Item"/>
    <n v="0"/>
    <n v="19157.47"/>
    <s v="UAH"/>
    <n v="2.4009599999999999E-2"/>
    <n v="0"/>
    <n v="459.9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60289230"/>
    <m/>
    <m/>
    <s v="01-12-2024"/>
    <x v="11"/>
    <s v="58203 - Ukraine - Crisis Prev &amp; Rcvry"/>
    <s v="Oracle Fusion Projects"/>
    <m/>
    <s v="Labor Distribution"/>
    <s v="Straight Time"/>
    <n v="4766.54"/>
    <n v="4766.54"/>
    <s v="USD"/>
    <n v="1"/>
    <n v="4766.54"/>
    <n v="4766.54"/>
    <s v="UNDP"/>
    <s v="UKR"/>
    <x v="0"/>
    <n v="58203"/>
    <n v="71475"/>
    <s v="01001136"/>
    <s v="000182"/>
    <s v="UNDP.UKR.30000.58203.71475.01001136.000182.0.0"/>
    <m/>
    <m/>
    <m/>
    <m/>
    <m/>
    <m/>
    <m/>
    <m/>
    <m/>
    <m/>
    <m/>
    <m/>
    <m/>
    <m/>
    <m/>
    <m/>
    <m/>
    <m/>
    <m/>
    <m/>
    <m/>
    <s v="71307006"/>
    <s v="CHMUT Zhan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60474766"/>
    <m/>
    <m/>
    <s v="01-12-2024"/>
    <x v="3"/>
    <s v="58203 - Ukraine - Crisis Prev &amp; Rcvry"/>
    <s v="Oracle Fusion Projects"/>
    <m/>
    <s v="Summarized Burden Expenditure"/>
    <s v="Summarized Burden Expenditure Item"/>
    <n v="0"/>
    <n v="381.32"/>
    <s v="USD"/>
    <n v="1"/>
    <n v="0"/>
    <n v="381.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61413381"/>
    <m/>
    <m/>
    <s v="08-01-2025"/>
    <x v="12"/>
    <s v="58203 - Ukraine - Crisis Prev &amp; Rcvry"/>
    <s v="Oracle Fusion Payables"/>
    <s v="STANDARD"/>
    <s v="Supplier Invoice"/>
    <s v="Nonrecoverable Tax"/>
    <n v="0"/>
    <n v="0"/>
    <s v="UAH"/>
    <n v="2.3809520000000001E-2"/>
    <n v="0"/>
    <n v="0"/>
    <s v="UNDP"/>
    <s v="UKR"/>
    <x v="0"/>
    <n v="58203"/>
    <n v="72220"/>
    <s v="01001136"/>
    <s v="000182"/>
    <s v="UNDP.UKR.30000.58203.72220.01001136.000182.0.0"/>
    <s v="01-2025"/>
    <s v="08-01-2025"/>
    <s v="UNDP-UKR"/>
    <s v="TCH-015"/>
    <s v="0"/>
    <s v="delivery of furniture to equip six workplaces in SESU units and two workplaces in NPU units in Sumy Oblast"/>
    <s v="2"/>
    <s v="0"/>
    <n v="2157501"/>
    <s v="Telytsyna Svitlana Mykolaiivna, FOP"/>
    <s v="3/18, Myru Avenue"/>
    <s v="Kramatorsk"/>
    <m/>
    <m/>
    <m/>
    <m/>
    <n v="10309117"/>
    <n v="1"/>
    <s v="Furniture for the SES and NPU units in Sumy region"/>
    <s v="CLOSED FOR RECEIVING"/>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61413382"/>
    <m/>
    <m/>
    <s v="08-01-2025"/>
    <x v="12"/>
    <s v="58203 - Ukraine - Crisis Prev &amp; Rcvry"/>
    <s v="Oracle Fusion Payables"/>
    <s v="STANDARD"/>
    <s v="Supplier Invoice"/>
    <s v="Exchange Rate Variance"/>
    <n v="0"/>
    <n v="0"/>
    <s v="UAH"/>
    <n v="2.3809520000000001E-2"/>
    <n v="-116.96"/>
    <n v="-116.96"/>
    <s v="UNDP"/>
    <s v="UKR"/>
    <x v="0"/>
    <n v="58203"/>
    <n v="72220"/>
    <s v="01001136"/>
    <s v="000182"/>
    <s v="UNDP.UKR.30000.58203.72220.01001136.000182.0.0"/>
    <s v="01-2025"/>
    <s v="08-01-2025"/>
    <s v="UNDP-UKR"/>
    <s v="TCH-015"/>
    <s v="0"/>
    <s v="Furniture for the SES and NPU units in Sumy region"/>
    <s v="1"/>
    <s v="0"/>
    <n v="2157501"/>
    <s v="Telytsyna Svitlana Mykolaiivna, FOP"/>
    <s v="3/18, Myru Avenue"/>
    <s v="Kramatorsk"/>
    <m/>
    <m/>
    <m/>
    <m/>
    <n v="10309117"/>
    <n v="1"/>
    <s v="Furniture for the SES and NPU units in Sumy region"/>
    <s v="CLOSED FOR RECEIVING"/>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61413383"/>
    <m/>
    <m/>
    <s v="08-01-2025"/>
    <x v="12"/>
    <s v="58203 - Ukraine - Crisis Prev &amp; Rcvry"/>
    <s v="Oracle Fusion Payables"/>
    <s v="STANDARD"/>
    <s v="Supplier Invoice"/>
    <s v="Item Cost"/>
    <n v="407730"/>
    <n v="407730"/>
    <s v="UAH"/>
    <n v="2.3809520000000001E-2"/>
    <n v="9824.82"/>
    <n v="9824.82"/>
    <s v="UNDP"/>
    <s v="UKR"/>
    <x v="0"/>
    <n v="58203"/>
    <n v="72220"/>
    <s v="01001136"/>
    <s v="000182"/>
    <s v="UNDP.UKR.30000.58203.72220.01001136.000182.0.0"/>
    <s v="01-2025"/>
    <s v="08-01-2025"/>
    <s v="UNDP-UKR"/>
    <s v="TCH-015"/>
    <s v="0"/>
    <s v="Furniture for the SES and NPU units in Sumy region"/>
    <s v="1"/>
    <s v="407730"/>
    <n v="2157501"/>
    <s v="Telytsyna Svitlana Mykolaiivna, FOP"/>
    <s v="3/18, Myru Avenue"/>
    <s v="Kramatorsk"/>
    <m/>
    <m/>
    <m/>
    <m/>
    <n v="10309117"/>
    <n v="1"/>
    <s v="Furniture for the SES and NPU units in Sumy region"/>
    <s v="CLOSED FOR RECEIVING"/>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9"/>
    <s v="Activity 2.3.2. Build capacities to enable the inclusion of veterans with disabilities in law enforcement and civil protection agencies "/>
    <s v="001981-UNDP"/>
    <s v="B0582 - Ukraine - Kiev"/>
    <s v="1176166"/>
    <s v="GOVERNMENT OF NETHERLANDS"/>
    <x v="1"/>
    <n v="61413492"/>
    <m/>
    <m/>
    <s v="31-01-2025"/>
    <x v="3"/>
    <s v="58203 - Ukraine - Crisis Prev &amp; Rcvry"/>
    <s v="GMS on Depreciation"/>
    <m/>
    <s v="GMS on Depreciation"/>
    <s v="GMS on DEPRECIATION"/>
    <n v="0"/>
    <n v="785.98559999999998"/>
    <s v="USD"/>
    <n v="1"/>
    <n v="0"/>
    <n v="785.98559999999998"/>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0"/>
    <s v="ISAR_2.2.1. RPA with CSO “Ednannia”- Initiative Center to Support Social Action_Activity 2.2.1"/>
    <s v="012666-UKR_ISAR EDNANNIA_RPP"/>
    <s v="B0582 - Ukraine - Kiev"/>
    <s v="1176166"/>
    <s v="GOVERNMENT OF NETHERLANDS"/>
    <x v="1"/>
    <n v="55766031"/>
    <m/>
    <m/>
    <s v="30-09-2024"/>
    <x v="14"/>
    <s v="58203 - Ukraine - Crisis Prev &amp; Rcvry"/>
    <s v="Oracle Fusion Payables"/>
    <s v="STANDARD"/>
    <s v="Supplier Invoice"/>
    <s v="Item Cost"/>
    <n v="311250"/>
    <n v="311250"/>
    <s v="UAH"/>
    <n v="2.4096389999999999E-2"/>
    <n v="7500"/>
    <n v="7500"/>
    <s v="UNDP"/>
    <s v="UKR"/>
    <x v="0"/>
    <n v="58203"/>
    <n v="72635"/>
    <s v="01001136"/>
    <s v="000182"/>
    <s v="UNDP.UKR.30000.58203.72635.01001136.000182.0.0"/>
    <s v="10-2024"/>
    <s v="25-10-2024"/>
    <s v="UNDP-UKR"/>
    <s v="08-09'24-DIM Liq-IA#12666"/>
    <s v="11602384.54"/>
    <s v="RPA # 2024/01/003/ADM, FACE FORM# 5, liquidation of prepayment"/>
    <s v="17"/>
    <s v="311250"/>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0"/>
    <s v="ISAR_2.2.1. RPA with CSO “Ednannia”- Initiative Center to Support Social Action_Activity 2.2.1"/>
    <s v="012666-UKR_ISAR EDNANNIA_RPP"/>
    <s v="B0582 - Ukraine - Kiev"/>
    <s v="1176166"/>
    <s v="GOVERNMENT OF NETHERLANDS"/>
    <x v="1"/>
    <n v="55795135"/>
    <m/>
    <m/>
    <s v="30-09-2024"/>
    <x v="3"/>
    <s v="58203 - Ukraine - Crisis Prev &amp; Rcvry"/>
    <s v="Oracle Fusion Projects"/>
    <m/>
    <s v="Summarized Burden Expenditure"/>
    <s v="Summarized Burden Expenditure Item"/>
    <n v="0"/>
    <n v="24900"/>
    <s v="UAH"/>
    <n v="2.4096389999999999E-2"/>
    <n v="0"/>
    <n v="60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0"/>
    <s v="ISAR_2.2.1. RPA with CSO “Ednannia”- Initiative Center to Support Social Action_Activity 2.2.1"/>
    <s v="012666-UKR_ISAR EDNANNIA_RPP"/>
    <s v="B0582 - Ukraine - Kiev"/>
    <s v="1176166"/>
    <s v="GOVERNMENT OF NETHERLANDS"/>
    <x v="1"/>
    <n v="57402741"/>
    <m/>
    <m/>
    <s v="11-11-2024"/>
    <x v="14"/>
    <s v="58203 - Ukraine - Crisis Prev &amp; Rcvry"/>
    <s v="Oracle Fusion Payables"/>
    <s v="STANDARD"/>
    <s v="Supplier Invoice"/>
    <s v="Item Cost"/>
    <n v="456500"/>
    <n v="456500"/>
    <s v="UAH"/>
    <n v="2.4096389999999999E-2"/>
    <n v="11000"/>
    <n v="11000"/>
    <s v="UNDP"/>
    <s v="UKR"/>
    <x v="0"/>
    <n v="58203"/>
    <n v="72635"/>
    <s v="01001136"/>
    <s v="000182"/>
    <s v="UNDP.UKR.30000.58203.72635.01001136.000182.0.0"/>
    <s v="11-2024"/>
    <s v="11-11-2024"/>
    <s v="UNDP-UKR"/>
    <s v="10-11'24-DIM Liq-IA12666"/>
    <s v="10204153.68"/>
    <s v="RPA # 2024/01/003/ADM, FACE FORM #6 liquidation of advance"/>
    <s v="18"/>
    <s v="456500"/>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0"/>
    <s v="ISAR_2.2.1. RPA with CSO “Ednannia”- Initiative Center to Support Social Action_Activity 2.2.1"/>
    <s v="012666-UKR_ISAR EDNANNIA_RPP"/>
    <s v="B0582 - Ukraine - Kiev"/>
    <s v="1176166"/>
    <s v="GOVERNMENT OF NETHERLANDS"/>
    <x v="1"/>
    <n v="57447113"/>
    <m/>
    <m/>
    <s v="11-11-2024"/>
    <x v="3"/>
    <s v="58203 - Ukraine - Crisis Prev &amp; Rcvry"/>
    <s v="Oracle Fusion Projects"/>
    <m/>
    <s v="Summarized Burden Expenditure"/>
    <s v="Summarized Burden Expenditure Item"/>
    <n v="0"/>
    <n v="36520"/>
    <s v="UAH"/>
    <n v="2.4096389999999999E-2"/>
    <n v="0"/>
    <n v="88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0"/>
    <s v="ISAR_2.2.1. RPA with CSO “Ednannia”- Initiative Center to Support Social Action_Activity 2.2.1"/>
    <s v="012666-UKR_ISAR EDNANNIA_RPP"/>
    <s v="B0582 - Ukraine - Kiev"/>
    <s v="1176166"/>
    <s v="GOVERNMENT OF NETHERLANDS"/>
    <x v="1"/>
    <n v="61201334"/>
    <m/>
    <m/>
    <s v="30-12-2024"/>
    <x v="14"/>
    <s v="58203 - Ukraine - Crisis Prev &amp; Rcvry"/>
    <s v="Oracle Fusion Payables"/>
    <s v="STANDARD"/>
    <s v="Supplier Invoice"/>
    <s v="Item Cost"/>
    <n v="201973.31"/>
    <n v="201973.31"/>
    <s v="UAH"/>
    <n v="2.4009599999999999E-2"/>
    <n v="4849.3"/>
    <n v="4849.3"/>
    <s v="UNDP"/>
    <s v="UKR"/>
    <x v="0"/>
    <n v="58203"/>
    <n v="72635"/>
    <s v="01001136"/>
    <s v="000182"/>
    <s v="UNDP.UKR.30000.58203.72635.01001136.000182.0.0"/>
    <s v="12-2024"/>
    <s v="30-12-2024"/>
    <s v="UNDP-UKR"/>
    <s v="11-12'24-DIM Liq-IA12666"/>
    <s v="7188581.98"/>
    <s v="RPA # 2024/01/003/ADM, FACE FORM #7 liquidation of advance"/>
    <s v="18"/>
    <s v="201973.31"/>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0"/>
    <s v="ISAR_2.2.1. RPA with CSO “Ednannia”- Initiative Center to Support Social Action_Activity 2.2.1"/>
    <s v="012666-UKR_ISAR EDNANNIA_RPP"/>
    <s v="B0582 - Ukraine - Kiev"/>
    <s v="1176166"/>
    <s v="GOVERNMENT OF NETHERLANDS"/>
    <x v="1"/>
    <n v="61237128"/>
    <m/>
    <m/>
    <s v="30-12-2024"/>
    <x v="3"/>
    <s v="58203 - Ukraine - Crisis Prev &amp; Rcvry"/>
    <s v="Oracle Fusion Projects"/>
    <m/>
    <s v="Summarized Burden Expenditure"/>
    <s v="Summarized Burden Expenditure Item"/>
    <n v="0"/>
    <n v="16157.86"/>
    <s v="UAH"/>
    <n v="2.4009599999999999E-2"/>
    <n v="0"/>
    <n v="387.9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0"/>
    <n v="101934490"/>
    <s v="11-12'24-DIM Adv-IA12666"/>
    <s v="Yes"/>
    <s v="19-11-2024"/>
    <x v="15"/>
    <s v="58203 - Ukraine - Crisis Prev &amp; Rcvry"/>
    <s v="Oracle Fusion Payables"/>
    <m/>
    <s v="Supplier Invoice Commitment"/>
    <s v="Item Cost"/>
    <n v="66147.66"/>
    <n v="66147.66"/>
    <s v="UAH"/>
    <n v="2.4096389999999999E-2"/>
    <n v="1593.92"/>
    <n v="1593.92"/>
    <s v="UNDP"/>
    <s v="UKR"/>
    <x v="0"/>
    <n v="58203"/>
    <n v="16005"/>
    <s v="01001136"/>
    <s v="000182"/>
    <s v="UNDP.UKR.30000.58203.16005.01001136.000182.0.0"/>
    <s v="11-2024"/>
    <s v="20-11-2024"/>
    <s v="UNDP-UKR"/>
    <s v="11-12'24-DIM Adv-IA12666"/>
    <s v="11203132.5"/>
    <s v="RPA # 2024/01/003/ADM, FACE FORM #6  new advance"/>
    <s v="15"/>
    <s v="132800"/>
    <n v="2052132"/>
    <s v="The Initiative Center to Support Social Action &quot;Ednannia&quot;, NGO"/>
    <s v="Esplanadna str. 17"/>
    <s v="KYIV"/>
    <s v="8107028633"/>
    <s v="06-12-2024"/>
    <s v="UAH"/>
    <s v="11203132.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2476030"/>
    <m/>
    <m/>
    <s v="29-06-2024"/>
    <x v="14"/>
    <s v="58203 - Ukraine - Crisis Prev &amp; Rcvry"/>
    <s v="Oracle Fusion Payables"/>
    <s v="STANDARD"/>
    <s v="Supplier Invoice"/>
    <s v="Item Cost"/>
    <n v="415837.8"/>
    <n v="415837.8"/>
    <s v="UAH"/>
    <n v="2.4691359999999999E-2"/>
    <n v="10267.6"/>
    <n v="10267.6"/>
    <s v="UNDP"/>
    <s v="UKR"/>
    <x v="0"/>
    <n v="58203"/>
    <n v="72635"/>
    <s v="01001136"/>
    <s v="000182"/>
    <s v="UNDP.UKR.30000.58203.72635.01001136.000182.0.0"/>
    <s v="08-2024"/>
    <s v="09-08-2024"/>
    <s v="UNDP-UKR"/>
    <s v="04-06'24-DIM Liq-IA#12666"/>
    <s v="28532822.9"/>
    <s v="RPA # 2024/01/003/ADM, FACE FORM# 3"/>
    <s v="17"/>
    <s v="415837.8"/>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2506054"/>
    <m/>
    <m/>
    <s v="29-06-2024"/>
    <x v="3"/>
    <s v="58203 - Ukraine - Crisis Prev &amp; Rcvry"/>
    <s v="Oracle Fusion Projects"/>
    <m/>
    <s v="Summarized Burden Expenditure"/>
    <s v="Summarized Burden Expenditure Item"/>
    <n v="0"/>
    <n v="33267.019999999997"/>
    <s v="UAH"/>
    <n v="2.4691359999999999E-2"/>
    <n v="0"/>
    <n v="821.4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2774864"/>
    <m/>
    <m/>
    <s v="05-08-2024"/>
    <x v="14"/>
    <s v="58203 - Ukraine - Crisis Prev &amp; Rcvry"/>
    <s v="Oracle Fusion Payables"/>
    <s v="STANDARD"/>
    <s v="Supplier Invoice"/>
    <s v="Item Cost"/>
    <n v="227886"/>
    <n v="227886"/>
    <s v="UAH"/>
    <n v="2.4096389999999999E-2"/>
    <n v="5491.23"/>
    <n v="5491.23"/>
    <s v="UNDP"/>
    <s v="UKR"/>
    <x v="0"/>
    <n v="58203"/>
    <n v="72635"/>
    <s v="01001136"/>
    <s v="000182"/>
    <s v="UNDP.UKR.30000.58203.72635.01001136.000182.0.0"/>
    <s v="08-2024"/>
    <s v="05-08-2024"/>
    <s v="UNDP-UKR"/>
    <s v="01.07-05.08'24-DIM Liq-IA#12666"/>
    <s v="7658816.93"/>
    <s v="RPA # 2024/01/003/ADM, FACE FORM# 4"/>
    <s v="17"/>
    <s v="227886"/>
    <n v="2052132"/>
    <s v="The Initiative Center to Support Social Action &quot;Ednannia&quot;, NGO"/>
    <s v="Esplanadna str. 17"/>
    <s v="KYIV"/>
    <s v="8107024087"/>
    <s v="10-09-2024"/>
    <s v="UAH"/>
    <s v="423535.5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2796008"/>
    <m/>
    <m/>
    <s v="05-08-2024"/>
    <x v="3"/>
    <s v="58203 - Ukraine - Crisis Prev &amp; Rcvry"/>
    <s v="Oracle Fusion Projects"/>
    <m/>
    <s v="Summarized Burden Expenditure"/>
    <s v="Summarized Burden Expenditure Item"/>
    <n v="0"/>
    <n v="18230.88"/>
    <s v="UAH"/>
    <n v="2.4096389999999999E-2"/>
    <n v="0"/>
    <n v="43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5766039"/>
    <m/>
    <m/>
    <s v="30-09-2024"/>
    <x v="14"/>
    <s v="58203 - Ukraine - Crisis Prev &amp; Rcvry"/>
    <s v="Oracle Fusion Payables"/>
    <s v="STANDARD"/>
    <s v="Supplier Invoice"/>
    <s v="Item Cost"/>
    <n v="453781.75"/>
    <n v="453781.75"/>
    <s v="UAH"/>
    <n v="2.4096389999999999E-2"/>
    <n v="10934.5"/>
    <n v="10934.5"/>
    <s v="UNDP"/>
    <s v="UKR"/>
    <x v="0"/>
    <n v="58203"/>
    <n v="72635"/>
    <s v="01001136"/>
    <s v="000182"/>
    <s v="UNDP.UKR.30000.58203.72635.01001136.000182.0.0"/>
    <s v="10-2024"/>
    <s v="25-10-2024"/>
    <s v="UNDP-UKR"/>
    <s v="08-09'24-DIM Liq-IA#12666"/>
    <s v="11602384.54"/>
    <s v="RPA # 2024/01/003/ADM, FACE FORM# 5, liquidation of prepayment"/>
    <s v="18"/>
    <s v="453781.75"/>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5795136"/>
    <m/>
    <m/>
    <s v="30-09-2024"/>
    <x v="3"/>
    <s v="58203 - Ukraine - Crisis Prev &amp; Rcvry"/>
    <s v="Oracle Fusion Projects"/>
    <m/>
    <s v="Summarized Burden Expenditure"/>
    <s v="Summarized Burden Expenditure Item"/>
    <n v="0"/>
    <n v="36302.54"/>
    <s v="UAH"/>
    <n v="2.4096389999999999E-2"/>
    <n v="0"/>
    <n v="874.7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7402744"/>
    <m/>
    <m/>
    <s v="11-11-2024"/>
    <x v="14"/>
    <s v="58203 - Ukraine - Crisis Prev &amp; Rcvry"/>
    <s v="Oracle Fusion Payables"/>
    <s v="STANDARD"/>
    <s v="Supplier Invoice"/>
    <s v="Item Cost"/>
    <n v="123541.35"/>
    <n v="123541.35"/>
    <s v="UAH"/>
    <n v="2.4096389999999999E-2"/>
    <n v="2976.9"/>
    <n v="2976.9"/>
    <s v="UNDP"/>
    <s v="UKR"/>
    <x v="0"/>
    <n v="58203"/>
    <n v="72635"/>
    <s v="01001136"/>
    <s v="000182"/>
    <s v="UNDP.UKR.30000.58203.72635.01001136.000182.0.0"/>
    <s v="11-2024"/>
    <s v="11-11-2024"/>
    <s v="UNDP-UKR"/>
    <s v="10-11'24-DIM Liq-IA12666"/>
    <s v="10204153.68"/>
    <s v="RPA # 2024/01/003/ADM, FACE FORM #6 liquidation of advance"/>
    <s v="19"/>
    <s v="123541.35"/>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1"/>
    <s v="RPA with CSO “Ednannia”- Initiative Center to Support Social Action_Activity 2.2.3"/>
    <s v="012666-UKR_ISAR EDNANNIA_RPP"/>
    <s v="B0582 - Ukraine - Kiev"/>
    <s v="1176166"/>
    <s v="GOVERNMENT OF NETHERLANDS"/>
    <x v="1"/>
    <n v="57447114"/>
    <m/>
    <m/>
    <s v="11-11-2024"/>
    <x v="3"/>
    <s v="58203 - Ukraine - Crisis Prev &amp; Rcvry"/>
    <s v="Oracle Fusion Projects"/>
    <m/>
    <s v="Summarized Burden Expenditure"/>
    <s v="Summarized Burden Expenditure Item"/>
    <n v="0"/>
    <n v="9883.31"/>
    <s v="UAH"/>
    <n v="2.4096389999999999E-2"/>
    <n v="0"/>
    <n v="238.1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0"/>
    <n v="101934491"/>
    <s v="10-12'24-DIM Adv-IA#12676"/>
    <s v="Yes"/>
    <s v="31-10-2024"/>
    <x v="15"/>
    <s v="58203 - Ukraine - Crisis Prev &amp; Rcvry"/>
    <s v="Oracle Fusion Payables"/>
    <m/>
    <s v="Supplier Invoice Commitment"/>
    <s v="Item Cost"/>
    <n v="551326"/>
    <n v="551326"/>
    <s v="UAH"/>
    <n v="2.4096389999999999E-2"/>
    <n v="13284.97"/>
    <n v="13284.97"/>
    <s v="UNDP"/>
    <s v="UKR"/>
    <x v="0"/>
    <n v="58203"/>
    <n v="16005"/>
    <s v="01001136"/>
    <s v="000182"/>
    <s v="UNDP.UKR.30000.58203.16005.01001136.000182.0.0"/>
    <s v="10-2024"/>
    <s v="31-10-2024"/>
    <s v="UNDP-UKR"/>
    <s v="10-12'24-DIM Adv-IA#12676"/>
    <s v="21739967.56"/>
    <s v="RPA # 2024_09_041_ADM, FACE FORM# 1, prepayment tranche #1"/>
    <s v="12"/>
    <s v="1286500"/>
    <n v="1058892"/>
    <s v="VZAIEMODIIA-PLIUS, PO"/>
    <s v="40/53 KHABAROVSKA STR"/>
    <s v="Kramatorsk"/>
    <s v="8107026912"/>
    <s v="05-11-2024"/>
    <s v="UAH"/>
    <s v="21739967.5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57850983"/>
    <m/>
    <m/>
    <s v="30-11-2024"/>
    <x v="4"/>
    <s v="58203 - Ukraine - Crisis Prev &amp; Rcvry"/>
    <s v="Accounted Cost Source"/>
    <m/>
    <s v="Accounted Cost Source"/>
    <s v="Accounted Cost Source"/>
    <n v="-0.03"/>
    <n v="-0.03"/>
    <s v="USD"/>
    <n v="1"/>
    <n v="-0.03"/>
    <n v="-0.03"/>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290314"/>
    <m/>
    <m/>
    <s v="30-12-2024"/>
    <x v="16"/>
    <s v="58203 - Ukraine - Crisis Prev &amp; Rcvry"/>
    <s v="Oracle Fusion Payables"/>
    <s v="STANDARD"/>
    <s v="Supplier Invoice"/>
    <s v="Item Cost"/>
    <n v="20750"/>
    <n v="20750"/>
    <s v="UAH"/>
    <n v="2.4009599999999999E-2"/>
    <n v="498.2"/>
    <n v="498.2"/>
    <s v="UNDP"/>
    <s v="UKR"/>
    <x v="0"/>
    <n v="58203"/>
    <n v="71810"/>
    <s v="01001136"/>
    <s v="000182"/>
    <s v="UNDP.UKR.30000.58203.71810.01001136.000182.0.0"/>
    <s v="12-2024"/>
    <s v="30-12-2024"/>
    <s v="UNDP-UKR"/>
    <s v="10-12'24-DIM Liq-IA12676"/>
    <s v="12242242.39"/>
    <s v="RPA # 2024_09_041_ADM, FACE FORM# 2, liquidation of advance"/>
    <s v="20"/>
    <s v="20750"/>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290315"/>
    <m/>
    <m/>
    <s v="30-12-2024"/>
    <x v="5"/>
    <s v="58203 - Ukraine - Crisis Prev &amp; Rcvry"/>
    <s v="Oracle Fusion Payables"/>
    <s v="STANDARD"/>
    <s v="Supplier Invoice"/>
    <s v="Item Cost"/>
    <n v="103750"/>
    <n v="103750"/>
    <s v="UAH"/>
    <n v="2.4009599999999999E-2"/>
    <n v="2491"/>
    <n v="2491"/>
    <s v="UNDP"/>
    <s v="UKR"/>
    <x v="0"/>
    <n v="58203"/>
    <n v="71305"/>
    <s v="01001136"/>
    <s v="000182"/>
    <s v="UNDP.UKR.30000.58203.71305.01001136.000182.0.0"/>
    <s v="12-2024"/>
    <s v="30-12-2024"/>
    <s v="UNDP-UKR"/>
    <s v="10-12'24-DIM Liq-IA12676"/>
    <s v="12242242.39"/>
    <s v="RPA # 2024_09_041_ADM, FACE FORM# 2, liquidation of advance"/>
    <s v="21"/>
    <s v="103750"/>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290316"/>
    <m/>
    <m/>
    <s v="30-12-2024"/>
    <x v="17"/>
    <s v="58203 - Ukraine - Crisis Prev &amp; Rcvry"/>
    <s v="Oracle Fusion Payables"/>
    <s v="STANDARD"/>
    <s v="Supplier Invoice"/>
    <s v="Item Cost"/>
    <n v="193545"/>
    <n v="193545"/>
    <s v="UAH"/>
    <n v="2.4009599999999999E-2"/>
    <n v="4646.9399999999996"/>
    <n v="4646.9399999999996"/>
    <s v="UNDP"/>
    <s v="UKR"/>
    <x v="0"/>
    <n v="58203"/>
    <n v="72210"/>
    <s v="01001136"/>
    <s v="000182"/>
    <s v="UNDP.UKR.30000.58203.72210.01001136.000182.0.0"/>
    <s v="12-2024"/>
    <s v="30-12-2024"/>
    <s v="UNDP-UKR"/>
    <s v="10-12'24-DIM Liq-IA12676"/>
    <s v="12242242.39"/>
    <s v="RPA # 2024_09_041_ADM, FACE FORM# 2, liquidation of advance"/>
    <s v="22"/>
    <s v="193545"/>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290317"/>
    <m/>
    <m/>
    <s v="30-12-2024"/>
    <x v="18"/>
    <s v="58203 - Ukraine - Crisis Prev &amp; Rcvry"/>
    <s v="Oracle Fusion Payables"/>
    <s v="STANDARD"/>
    <s v="Supplier Invoice"/>
    <s v="Item Cost"/>
    <n v="205195"/>
    <n v="205195"/>
    <s v="UAH"/>
    <n v="2.4009599999999999E-2"/>
    <n v="4926.6499999999996"/>
    <n v="4926.6499999999996"/>
    <s v="UNDP"/>
    <s v="UKR"/>
    <x v="0"/>
    <n v="58203"/>
    <n v="72399"/>
    <s v="01001136"/>
    <s v="000182"/>
    <s v="UNDP.UKR.30000.58203.72399.01001136.000182.0.0"/>
    <s v="12-2024"/>
    <s v="30-12-2024"/>
    <s v="UNDP-UKR"/>
    <s v="10-12'24-DIM Liq-IA12676"/>
    <s v="12242242.39"/>
    <s v="RPA # 2024_09_041_ADM, FACE FORM# 2, liquidation of advance"/>
    <s v="23"/>
    <s v="205195"/>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290318"/>
    <m/>
    <m/>
    <s v="30-12-2024"/>
    <x v="19"/>
    <s v="58203 - Ukraine - Crisis Prev &amp; Rcvry"/>
    <s v="Oracle Fusion Payables"/>
    <s v="STANDARD"/>
    <s v="Supplier Invoice"/>
    <s v="Item Cost"/>
    <n v="211934"/>
    <n v="211934"/>
    <s v="UAH"/>
    <n v="2.4009599999999999E-2"/>
    <n v="5088.45"/>
    <n v="5088.45"/>
    <s v="UNDP"/>
    <s v="UKR"/>
    <x v="0"/>
    <n v="58203"/>
    <n v="72215"/>
    <s v="01001136"/>
    <s v="000182"/>
    <s v="UNDP.UKR.30000.58203.72215.01001136.000182.0.0"/>
    <s v="12-2024"/>
    <s v="30-12-2024"/>
    <s v="UNDP-UKR"/>
    <s v="10-12'24-DIM Liq-IA12676"/>
    <s v="12242242.39"/>
    <s v="RPA # 2024_09_041_ADM, FACE FORM# 2, liquidation of advance"/>
    <s v="24"/>
    <s v="211934"/>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326731"/>
    <m/>
    <m/>
    <s v="31-12-2024"/>
    <x v="3"/>
    <s v="58203 - Ukraine - Crisis Prev &amp; Rcvry"/>
    <s v="GMS on Depreciation"/>
    <m/>
    <s v="GMS on Depreciation"/>
    <s v="GMS on DEPRECIATION"/>
    <n v="0"/>
    <n v="371.7552"/>
    <s v="USD"/>
    <n v="1"/>
    <n v="0"/>
    <n v="371.7552"/>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326736"/>
    <m/>
    <m/>
    <s v="31-12-2024"/>
    <x v="3"/>
    <s v="58203 - Ukraine - Crisis Prev &amp; Rcvry"/>
    <s v="GMS on Depreciation"/>
    <m/>
    <s v="GMS on Depreciation"/>
    <s v="GMS on DEPRECIATION"/>
    <n v="0"/>
    <n v="407.07600000000002"/>
    <s v="USD"/>
    <n v="1"/>
    <n v="0"/>
    <n v="407.07600000000002"/>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2 "/>
    <x v="12"/>
    <s v="Vzpl_2.2.2_RPA with CSO &quot;Vzaemofia Plus&quot;_2.2.2"/>
    <s v="012676-UKR_VZAIEMODIIA-PLIUS_RPP"/>
    <s v="B0582 - Ukraine - Kiev"/>
    <s v="1176166"/>
    <s v="GOVERNMENT OF NETHERLANDS"/>
    <x v="1"/>
    <n v="61342669"/>
    <m/>
    <m/>
    <s v="30-12-2024"/>
    <x v="3"/>
    <s v="58203 - Ukraine - Crisis Prev &amp; Rcvry"/>
    <s v="Oracle Fusion Projects"/>
    <m/>
    <s v="Summarized Burden Expenditure"/>
    <s v="Summarized Burden Expenditure Item"/>
    <n v="0"/>
    <n v="26375.599999999999"/>
    <s v="UAH"/>
    <n v="2.4009599999999999E-2"/>
    <n v="0"/>
    <n v="633.2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6623275"/>
    <m/>
    <m/>
    <s v="31-10-2024"/>
    <x v="0"/>
    <s v="58203 - Ukraine - Crisis Prev &amp; Rcvry"/>
    <s v="Oracle Fusion Payables"/>
    <s v="STANDARD"/>
    <s v="Supplier Invoice"/>
    <s v="Item Cost"/>
    <n v="83000.02"/>
    <n v="83000.02"/>
    <s v="UAH"/>
    <n v="2.4096389999999999E-2"/>
    <n v="2000"/>
    <n v="2000"/>
    <s v="UNDP"/>
    <s v="UKR"/>
    <x v="0"/>
    <n v="58203"/>
    <n v="75709"/>
    <s v="01001136"/>
    <s v="000182"/>
    <s v="UNDP.UKR.30000.58203.75709.01001136.000182.0.0"/>
    <s v="10-2024"/>
    <s v="31-10-2024"/>
    <s v="UNDP-UKR"/>
    <s v="000186822"/>
    <s v="298602.78"/>
    <s v="&quot;ENABLE&quot; in-country youth exchange for youth councils"/>
    <s v="1"/>
    <s v="83000.02"/>
    <n v="1058619"/>
    <s v="KYI AVIA, PJSC"/>
    <s v="1, DMYTRIVSKA ST."/>
    <s v="KYIV"/>
    <s v="8107027484"/>
    <s v="18-11-2024"/>
    <s v="UAH"/>
    <s v="298602.78"/>
    <n v="10278914"/>
    <n v="1"/>
    <s v="&quot;ENABLE&quot; in-country youth exchange for youth council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6660822"/>
    <m/>
    <m/>
    <s v="31-10-2024"/>
    <x v="3"/>
    <s v="58203 - Ukraine - Crisis Prev &amp; Rcvry"/>
    <s v="Oracle Fusion Projects"/>
    <m/>
    <s v="Summarized Burden Expenditure"/>
    <s v="Summarized Burden Expenditure Item"/>
    <n v="0"/>
    <n v="6640"/>
    <s v="UAH"/>
    <n v="2.4096389999999999E-2"/>
    <n v="0"/>
    <n v="16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8207368"/>
    <m/>
    <m/>
    <s v="29-11-2024"/>
    <x v="0"/>
    <s v="58203 - Ukraine - Crisis Prev &amp; Rcvry"/>
    <s v="Oracle Fusion Payables"/>
    <s v="STANDARD"/>
    <s v="Supplier Invoice"/>
    <s v="Item Cost"/>
    <n v="299529.68"/>
    <n v="299529.68"/>
    <s v="UAH"/>
    <n v="2.4096389999999999E-2"/>
    <n v="7217.58"/>
    <n v="7217.58"/>
    <s v="UNDP"/>
    <s v="UKR"/>
    <x v="0"/>
    <n v="58203"/>
    <n v="75709"/>
    <s v="01001136"/>
    <s v="000182"/>
    <s v="UNDP.UKR.30000.58203.75709.01001136.000182.0.0"/>
    <s v="11-2024"/>
    <s v="29-11-2024"/>
    <s v="UNDP-UKR"/>
    <s v="000187838"/>
    <s v="673029.53"/>
    <s v="Youth-led follow-up project initiatives after “InEvolve” youth leadership summer camp"/>
    <s v="2"/>
    <s v="299529.68"/>
    <n v="1058619"/>
    <s v="KYI AVIA, PJSC"/>
    <s v="1, DMYTRIVSKA ST."/>
    <s v="KYIV"/>
    <s v="8107028873"/>
    <s v="10-12-2024"/>
    <s v="UAH"/>
    <s v="673029.53"/>
    <n v="10293557"/>
    <n v="1"/>
    <s v="Youth-led follow-up project initiatives after “InEvolve” youth leadership summer camp"/>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8237153"/>
    <m/>
    <m/>
    <s v="29-11-2024"/>
    <x v="3"/>
    <s v="58203 - Ukraine - Crisis Prev &amp; Rcvry"/>
    <s v="Oracle Fusion Projects"/>
    <m/>
    <s v="Summarized Burden Expenditure"/>
    <s v="Summarized Burden Expenditure Item"/>
    <n v="0"/>
    <n v="23962.37"/>
    <s v="UAH"/>
    <n v="2.4096389999999999E-2"/>
    <n v="0"/>
    <n v="577.4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8974100"/>
    <m/>
    <m/>
    <s v="16-12-2024"/>
    <x v="0"/>
    <s v="58203 - Ukraine - Crisis Prev &amp; Rcvry"/>
    <s v="Oracle Fusion Payables"/>
    <s v="STANDARD"/>
    <s v="Supplier Invoice"/>
    <s v="Item Cost"/>
    <n v="109974.99"/>
    <n v="109974.99"/>
    <s v="UAH"/>
    <n v="2.4096389999999999E-2"/>
    <n v="2650"/>
    <n v="2650"/>
    <s v="UNDP"/>
    <s v="UKR"/>
    <x v="0"/>
    <n v="58203"/>
    <n v="75709"/>
    <s v="01001136"/>
    <s v="000182"/>
    <s v="UNDP.UKR.30000.58203.75709.01001136.000182.0.0"/>
    <s v="12-2024"/>
    <s v="16-12-2024"/>
    <s v="UNDP-UKR"/>
    <s v="481"/>
    <s v="912781.74"/>
    <s v="Youth ideathon #SOLVE_IT for the Recovery &amp; Development Offices"/>
    <s v="1"/>
    <s v="109974.99"/>
    <n v="1058777"/>
    <s v="KOMPANIIA TOLERAN, LLC"/>
    <s v="6, Zankovetskoi str, of. 6"/>
    <s v="KYIV"/>
    <s v="8107029560"/>
    <s v="18-12-2024"/>
    <s v="UAH"/>
    <s v="912781.74"/>
    <n v="10307741"/>
    <n v="1"/>
    <s v="Youth ideathon #SOLVE_IT for the Recovery &amp; Development Office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9105133"/>
    <m/>
    <m/>
    <s v="16-12-2024"/>
    <x v="3"/>
    <s v="58203 - Ukraine - Crisis Prev &amp; Rcvry"/>
    <s v="Oracle Fusion Projects"/>
    <m/>
    <s v="Summarized Burden Expenditure"/>
    <s v="Summarized Burden Expenditure Item"/>
    <n v="0"/>
    <n v="8798"/>
    <s v="UAH"/>
    <n v="2.4009599999999999E-2"/>
    <n v="0"/>
    <n v="211.2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3"/>
    <s v="Activity 3.1.1. Capacity building for youth leaders and members of youth development infrastructure "/>
    <s v="001981-UNDP"/>
    <s v="B0582 - Ukraine - Kiev"/>
    <s v="1176166"/>
    <s v="GOVERNMENT OF NETHERLANDS"/>
    <x v="1"/>
    <n v="59162476"/>
    <m/>
    <m/>
    <s v="31-12-2024"/>
    <x v="4"/>
    <s v="58203 - Ukraine - Crisis Prev &amp; Rcvry"/>
    <s v="Accounted Cost Source"/>
    <m/>
    <s v="Accounted Cost Source"/>
    <s v="Accounted Cost Source"/>
    <n v="-24.66"/>
    <n v="-24.66"/>
    <s v="USD"/>
    <n v="1"/>
    <n v="-24.66"/>
    <n v="-24.66"/>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40335241"/>
    <m/>
    <m/>
    <s v="01-03-2024"/>
    <x v="13"/>
    <s v="58203 - Ukraine - Crisis Prev &amp; Rcvry"/>
    <s v="Oracle Fusion Payables"/>
    <s v="STANDARD"/>
    <s v="Supplier Invoice"/>
    <s v="Item Cost"/>
    <n v="427992.64"/>
    <n v="427992.64"/>
    <s v="UAH"/>
    <n v="2.6315789999999999E-2"/>
    <n v="11262.96"/>
    <n v="11262.96"/>
    <s v="UNDP"/>
    <s v="UKR"/>
    <x v="0"/>
    <n v="58203"/>
    <n v="72145"/>
    <s v="01001136"/>
    <s v="000182"/>
    <s v="UNDP.UKR.30000.58203.72145.01001136.000182.0.0"/>
    <s v="03-2024"/>
    <s v="01-03-2024"/>
    <s v="UNDP-UKR"/>
    <s v="031"/>
    <s v="427992.64"/>
    <s v="The program of recovery practices for volunteers from the Kharkiv and Sumy oblasts during the war"/>
    <s v="1"/>
    <s v="427992.64"/>
    <n v="1078762"/>
    <s v="AHEAD INTERNATIONAL, LLC"/>
    <s v="9B Hrushevskoho Street"/>
    <s v="KYIV"/>
    <s v="8107015917"/>
    <s v="05-03-2024"/>
    <s v="UAH"/>
    <s v="427992.64"/>
    <n v="10173988"/>
    <n v="1"/>
    <s v="The program of recovery practices for volunteers from the Kharkiv and Sumy oblasts during the war"/>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40335242"/>
    <m/>
    <m/>
    <s v="01-03-2024"/>
    <x v="13"/>
    <s v="58203 - Ukraine - Crisis Prev &amp; Rcvry"/>
    <s v="Oracle Fusion Payables"/>
    <s v="STANDARD"/>
    <s v="Supplier Invoice"/>
    <s v="Nonrecoverable Tax"/>
    <n v="0"/>
    <n v="0"/>
    <s v="UAH"/>
    <n v="2.6315789999999999E-2"/>
    <n v="0"/>
    <n v="0"/>
    <s v="UNDP"/>
    <s v="UKR"/>
    <x v="0"/>
    <n v="58203"/>
    <n v="72145"/>
    <s v="01001136"/>
    <s v="000182"/>
    <s v="UNDP.UKR.30000.58203.72145.01001136.000182.0.0"/>
    <s v="03-2024"/>
    <s v="01-03-2024"/>
    <s v="UNDP-UKR"/>
    <s v="031"/>
    <s v="427992.64"/>
    <s v=" conduction of the event"/>
    <s v="2"/>
    <s v="0"/>
    <n v="1078762"/>
    <s v="AHEAD INTERNATIONAL, LLC"/>
    <s v="9B Hrushevskoho Street"/>
    <s v="KYIV"/>
    <s v="8107015917"/>
    <s v="05-03-2024"/>
    <s v="UAH"/>
    <s v="427992.64"/>
    <n v="10173988"/>
    <n v="1"/>
    <s v="The program of recovery practices for volunteers from the Kharkiv and Sumy oblasts during the war"/>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40359284"/>
    <m/>
    <m/>
    <s v="01-03-2024"/>
    <x v="3"/>
    <s v="58203 - Ukraine - Crisis Prev &amp; Rcvry"/>
    <s v="Oracle Fusion Projects"/>
    <m/>
    <s v="Summarized Burden Expenditure"/>
    <s v="Summarized Burden Expenditure Item"/>
    <n v="0"/>
    <n v="34239.410000000003"/>
    <s v="UAH"/>
    <n v="2.5974029999999999E-2"/>
    <n v="0"/>
    <n v="889.3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40418361"/>
    <m/>
    <m/>
    <s v="31-03-2024"/>
    <x v="4"/>
    <s v="58203 - Ukraine - Crisis Prev &amp; Rcvry"/>
    <s v="Accounted Cost Source"/>
    <m/>
    <s v="Accounted Cost Source"/>
    <s v="Accounted Cost Source"/>
    <n v="-146.27000000000001"/>
    <n v="-146.27000000000001"/>
    <s v="USD"/>
    <n v="1"/>
    <n v="-146.27000000000001"/>
    <n v="-146.27000000000001"/>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3036734"/>
    <m/>
    <m/>
    <s v="05-09-2024"/>
    <x v="0"/>
    <s v="58203 - Ukraine - Crisis Prev &amp; Rcvry"/>
    <s v="Oracle Fusion Payables"/>
    <s v="STANDARD"/>
    <s v="Supplier Invoice"/>
    <s v="Exchange Rate Variance"/>
    <n v="0"/>
    <n v="0"/>
    <s v="UAH"/>
    <n v="2.4096389999999999E-2"/>
    <n v="-168.67"/>
    <n v="-168.67"/>
    <s v="UNDP"/>
    <s v="UKR"/>
    <x v="0"/>
    <n v="58203"/>
    <n v="75709"/>
    <s v="01001136"/>
    <s v="000182"/>
    <s v="UNDP.UKR.30000.58203.75709.01001136.000182.0.0"/>
    <s v="09-2024"/>
    <s v="05-09-2024"/>
    <s v="UNDP-UKR"/>
    <s v="300"/>
    <s v="675022.47"/>
    <s v="Event - “CREATE” youth-led project initiatives incubator for young volunteers"/>
    <s v="1"/>
    <s v="0"/>
    <n v="1058630"/>
    <s v="ARENA CS CONFERENCES AND SEMINARS, LLC"/>
    <s v="2 Chavdar St"/>
    <s v="KYIV"/>
    <s v="8107024347"/>
    <s v="16-09-2024"/>
    <s v="UAH"/>
    <s v="675022.47"/>
    <n v="10243979"/>
    <n v="1"/>
    <s v="Event - “CREATE” youth-led project initiatives incubator for young volunteer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3036736"/>
    <m/>
    <m/>
    <s v="05-09-2024"/>
    <x v="0"/>
    <s v="58203 - Ukraine - Crisis Prev &amp; Rcvry"/>
    <s v="Oracle Fusion Payables"/>
    <s v="STANDARD"/>
    <s v="Supplier Invoice"/>
    <s v="Item Cost"/>
    <n v="283499.96000000002"/>
    <n v="283499.96000000002"/>
    <s v="UAH"/>
    <n v="2.4096389999999999E-2"/>
    <n v="7000"/>
    <n v="7000"/>
    <s v="UNDP"/>
    <s v="UKR"/>
    <x v="0"/>
    <n v="58203"/>
    <n v="75709"/>
    <s v="01001136"/>
    <s v="000182"/>
    <s v="UNDP.UKR.30000.58203.75709.01001136.000182.0.0"/>
    <s v="09-2024"/>
    <s v="05-09-2024"/>
    <s v="UNDP-UKR"/>
    <s v="300"/>
    <s v="675022.47"/>
    <s v="Event - “CREATE” youth-led project initiatives incubator for young volunteers"/>
    <s v="1"/>
    <s v="283499.96"/>
    <n v="1058630"/>
    <s v="ARENA CS CONFERENCES AND SEMINARS, LLC"/>
    <s v="2 Chavdar St"/>
    <s v="KYIV"/>
    <s v="8107024347"/>
    <s v="16-09-2024"/>
    <s v="UAH"/>
    <s v="675022.47"/>
    <n v="10243979"/>
    <n v="1"/>
    <s v="Event - “CREATE” youth-led project initiatives incubator for young volunteer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3084279"/>
    <m/>
    <m/>
    <s v="05-09-2024"/>
    <x v="3"/>
    <s v="58203 - Ukraine - Crisis Prev &amp; Rcvry"/>
    <s v="Oracle Fusion Projects"/>
    <m/>
    <s v="Summarized Burden Expenditure"/>
    <s v="Summarized Burden Expenditure Item"/>
    <n v="0"/>
    <n v="22680"/>
    <s v="UAH"/>
    <n v="2.4096389999999999E-2"/>
    <n v="0"/>
    <n v="546.5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6011934"/>
    <m/>
    <m/>
    <s v="04-11-2024"/>
    <x v="0"/>
    <s v="58203 - Ukraine - Crisis Prev &amp; Rcvry"/>
    <s v="Oracle Fusion Payables"/>
    <s v="STANDARD"/>
    <s v="Supplier Invoice"/>
    <s v="Exchange Rate Variance"/>
    <n v="0"/>
    <n v="0"/>
    <s v="UAH"/>
    <n v="2.4096389999999999E-2"/>
    <n v="-43.37"/>
    <n v="-43.37"/>
    <s v="UNDP"/>
    <s v="UKR"/>
    <x v="0"/>
    <n v="58203"/>
    <n v="75709"/>
    <s v="01001136"/>
    <s v="000182"/>
    <s v="UNDP.UKR.30000.58203.75709.01001136.000182.0.0"/>
    <s v="11-2024"/>
    <s v="04-11-2024"/>
    <s v="UNDP-UKR"/>
    <s v="000186025"/>
    <s v="304720.25"/>
    <s v="Event - Young Recovery Ambassadors (1-day offline sessions) 2024"/>
    <s v="1"/>
    <s v="0"/>
    <n v="1058619"/>
    <s v="KYI AVIA, PJSC"/>
    <s v="1, DMYTRIVSKA ST."/>
    <s v="KYIV"/>
    <s v="8107026902"/>
    <s v="05-11-2024"/>
    <s v="UAH"/>
    <s v="304720.25"/>
    <n v="10250829"/>
    <n v="1"/>
    <s v="Event - Young Recovery Ambassadors (1-day offline sessions) 2024"/>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6011937"/>
    <m/>
    <m/>
    <s v="04-11-2024"/>
    <x v="0"/>
    <s v="58203 - Ukraine - Crisis Prev &amp; Rcvry"/>
    <s v="Oracle Fusion Payables"/>
    <s v="STANDARD"/>
    <s v="Supplier Invoice"/>
    <s v="Item Cost"/>
    <n v="81200.02"/>
    <n v="81200.02"/>
    <s v="UAH"/>
    <n v="2.4096389999999999E-2"/>
    <n v="2000"/>
    <n v="2000"/>
    <s v="UNDP"/>
    <s v="UKR"/>
    <x v="0"/>
    <n v="58203"/>
    <n v="75709"/>
    <s v="01001136"/>
    <s v="000182"/>
    <s v="UNDP.UKR.30000.58203.75709.01001136.000182.0.0"/>
    <s v="11-2024"/>
    <s v="04-11-2024"/>
    <s v="UNDP-UKR"/>
    <s v="000186025"/>
    <s v="304720.25"/>
    <s v="Event - Young Recovery Ambassadors (1-day offline sessions) 2024"/>
    <s v="1"/>
    <s v="81200.02"/>
    <n v="1058619"/>
    <s v="KYI AVIA, PJSC"/>
    <s v="1, DMYTRIVSKA ST."/>
    <s v="KYIV"/>
    <s v="8107026902"/>
    <s v="05-11-2024"/>
    <s v="UAH"/>
    <s v="304720.25"/>
    <n v="10250829"/>
    <n v="1"/>
    <s v="Event - Young Recovery Ambassadors (1-day offline sessions) 2024"/>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6048662"/>
    <m/>
    <m/>
    <s v="04-11-2024"/>
    <x v="3"/>
    <s v="58203 - Ukraine - Crisis Prev &amp; Rcvry"/>
    <s v="Oracle Fusion Projects"/>
    <m/>
    <s v="Summarized Burden Expenditure"/>
    <s v="Summarized Burden Expenditure Item"/>
    <n v="0"/>
    <n v="6496"/>
    <s v="UAH"/>
    <n v="2.4096385542168676E-2"/>
    <n v="0"/>
    <n v="156.5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8974102"/>
    <m/>
    <m/>
    <s v="16-12-2024"/>
    <x v="0"/>
    <s v="58203 - Ukraine - Crisis Prev &amp; Rcvry"/>
    <s v="Oracle Fusion Payables"/>
    <s v="STANDARD"/>
    <s v="Supplier Invoice"/>
    <s v="Item Cost"/>
    <n v="76774.990000000005"/>
    <n v="76774.990000000005"/>
    <s v="UAH"/>
    <n v="2.4096389999999999E-2"/>
    <n v="1850"/>
    <n v="1850"/>
    <s v="UNDP"/>
    <s v="UKR"/>
    <x v="0"/>
    <n v="58203"/>
    <n v="75709"/>
    <s v="01001136"/>
    <s v="000182"/>
    <s v="UNDP.UKR.30000.58203.75709.01001136.000182.0.0"/>
    <s v="12-2024"/>
    <s v="16-12-2024"/>
    <s v="UNDP-UKR"/>
    <s v="481"/>
    <s v="912781.74"/>
    <s v="Youth ideathon #SOLVE_IT for the Recovery &amp; Development Offices"/>
    <s v="1"/>
    <s v="76774.99"/>
    <n v="1058777"/>
    <s v="KOMPANIIA TOLERAN, LLC"/>
    <s v="6, Zankovetskoi str, of. 6"/>
    <s v="KYIV"/>
    <s v="8107029560"/>
    <s v="18-12-2024"/>
    <s v="UAH"/>
    <s v="912781.74"/>
    <n v="10307741"/>
    <n v="1"/>
    <s v="Youth ideathon #SOLVE_IT for the Recovery &amp; Development Office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4"/>
    <s v="Activity 3.1.2. Promote active citizenship and volunteerism"/>
    <s v="001981-UNDP"/>
    <s v="B0582 - Ukraine - Kiev"/>
    <s v="1176166"/>
    <s v="GOVERNMENT OF NETHERLANDS"/>
    <x v="1"/>
    <n v="59105134"/>
    <m/>
    <m/>
    <s v="16-12-2024"/>
    <x v="3"/>
    <s v="58203 - Ukraine - Crisis Prev &amp; Rcvry"/>
    <s v="Oracle Fusion Projects"/>
    <m/>
    <s v="Summarized Burden Expenditure"/>
    <s v="Summarized Burden Expenditure Item"/>
    <n v="0"/>
    <n v="6142"/>
    <s v="UAH"/>
    <n v="2.4009599999999999E-2"/>
    <n v="0"/>
    <n v="147.4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41210587"/>
    <m/>
    <m/>
    <s v="28-03-2024"/>
    <x v="12"/>
    <s v="58203 - Ukraine - Crisis Prev &amp; Rcvry"/>
    <s v="Oracle Fusion Payables"/>
    <s v="STANDARD"/>
    <s v="Supplier Invoice"/>
    <s v="Exchange Rate Variance"/>
    <n v="0"/>
    <n v="0"/>
    <s v="UAH"/>
    <n v="2.5974029999999999E-2"/>
    <n v="-96.19"/>
    <n v="-96.19"/>
    <s v="UNDP"/>
    <s v="UKR"/>
    <x v="0"/>
    <n v="58203"/>
    <n v="72220"/>
    <s v="01001136"/>
    <s v="000182"/>
    <s v="UNDP.UKR.30000.58203.72220.01001136.000182.0.0"/>
    <s v="03-2024"/>
    <s v="28-03-2024"/>
    <s v="UNDP-UKR"/>
    <s v="003"/>
    <s v="281453"/>
    <s v="Procurement of office equipment to implement mini-initiatives developed by Community security Working Groups of Poltava and Kharkiv oblast"/>
    <s v="1"/>
    <s v="0"/>
    <n v="2009297"/>
    <s v="Pidreza Ihor Pavlovych"/>
    <s v="вул. Ахматової Анни, буд. 13Д, кв. 3"/>
    <s v="KYIV"/>
    <s v="8107017003"/>
    <s v="29-03-2024"/>
    <s v="UAH"/>
    <s v="281453"/>
    <n v="10173392"/>
    <n v="1"/>
    <s v="Procurement of office equipment to implement mini-initiatives developed by Community security Working Groups of Poltava and Kharkiv oblas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41210588"/>
    <m/>
    <m/>
    <s v="28-03-2024"/>
    <x v="12"/>
    <s v="58203 - Ukraine - Crisis Prev &amp; Rcvry"/>
    <s v="Oracle Fusion Payables"/>
    <s v="STANDARD"/>
    <s v="Supplier Invoice"/>
    <s v="Item Cost"/>
    <n v="281453"/>
    <n v="281453"/>
    <s v="UAH"/>
    <n v="2.5974029999999999E-2"/>
    <n v="7406.66"/>
    <n v="7406.66"/>
    <s v="UNDP"/>
    <s v="UKR"/>
    <x v="0"/>
    <n v="58203"/>
    <n v="72220"/>
    <s v="01001136"/>
    <s v="000182"/>
    <s v="UNDP.UKR.30000.58203.72220.01001136.000182.0.0"/>
    <s v="03-2024"/>
    <s v="28-03-2024"/>
    <s v="UNDP-UKR"/>
    <s v="003"/>
    <s v="281453"/>
    <s v="Procurement of office equipment to implement mini-initiatives developed by Community security Working Groups of Poltava and Kharkiv oblast"/>
    <s v="1"/>
    <s v="281453"/>
    <n v="2009297"/>
    <s v="Pidreza Ihor Pavlovych"/>
    <s v="вул. Ахматової Анни, буд. 13Д, кв. 3"/>
    <s v="KYIV"/>
    <s v="8107017003"/>
    <s v="29-03-2024"/>
    <s v="UAH"/>
    <s v="281453"/>
    <n v="10173392"/>
    <n v="1"/>
    <s v="Procurement of office equipment to implement mini-initiatives developed by Community security Working Groups of Poltava and Kharkiv oblas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41210610"/>
    <m/>
    <m/>
    <s v="28-03-2024"/>
    <x v="12"/>
    <s v="58203 - Ukraine - Crisis Prev &amp; Rcvry"/>
    <s v="Oracle Fusion Payables"/>
    <s v="STANDARD"/>
    <s v="Supplier Invoice"/>
    <s v="Nonrecoverable Tax"/>
    <n v="0"/>
    <n v="0"/>
    <s v="UAH"/>
    <n v="2.5974029999999999E-2"/>
    <n v="0"/>
    <n v="0"/>
    <s v="UNDP"/>
    <s v="UKR"/>
    <x v="0"/>
    <n v="58203"/>
    <n v="72220"/>
    <s v="01001136"/>
    <s v="000182"/>
    <s v="UNDP.UKR.30000.58203.72220.01001136.000182.0.0"/>
    <s v="03-2024"/>
    <s v="28-03-2024"/>
    <s v="UNDP-UKR"/>
    <s v="003"/>
    <s v="281453"/>
    <s v="office equipment"/>
    <s v="2"/>
    <s v="0"/>
    <n v="2009297"/>
    <s v="Pidreza Ihor Pavlovych"/>
    <s v="вул. Ахматової Анни, буд. 13Д, кв. 3"/>
    <s v="KYIV"/>
    <s v="8107017003"/>
    <s v="29-03-2024"/>
    <s v="UAH"/>
    <s v="281453"/>
    <n v="10173392"/>
    <n v="1"/>
    <s v="Procurement of office equipment to implement mini-initiatives developed by Community security Working Groups of Poltava and Kharkiv oblas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41297344"/>
    <m/>
    <m/>
    <s v="31-03-2024"/>
    <x v="3"/>
    <s v="58203 - Ukraine - Crisis Prev &amp; Rcvry"/>
    <s v="GMS on Depreciation"/>
    <m/>
    <s v="GMS on Depreciation"/>
    <s v="GMS on DEPRECIATION"/>
    <n v="0"/>
    <n v="592.53279999999995"/>
    <s v="USD"/>
    <n v="1"/>
    <n v="0"/>
    <n v="592.53279999999995"/>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58770112"/>
    <m/>
    <m/>
    <s v="10-12-2024"/>
    <x v="0"/>
    <s v="58203 - Ukraine - Crisis Prev &amp; Rcvry"/>
    <s v="Oracle Fusion Payables"/>
    <s v="STANDARD"/>
    <s v="Supplier Invoice"/>
    <s v="Item Cost"/>
    <n v="256855.59"/>
    <n v="256855.59"/>
    <s v="UAH"/>
    <n v="2.4096389999999999E-2"/>
    <n v="6189.29"/>
    <n v="6189.29"/>
    <s v="UNDP"/>
    <s v="UKR"/>
    <x v="0"/>
    <n v="58203"/>
    <n v="75709"/>
    <s v="01001136"/>
    <s v="000182"/>
    <s v="UNDP.UKR.30000.58203.75709.01001136.000182.0.0"/>
    <s v="12-2024"/>
    <s v="10-12-2024"/>
    <s v="UNDP-UKR"/>
    <s v="479"/>
    <s v="478134.2"/>
    <s v="Youth-led follow-up project initiatives after “CREATE” incubator"/>
    <s v="1"/>
    <s v="256855.59"/>
    <n v="1058777"/>
    <s v="KOMPANIIA TOLERAN, LLC"/>
    <s v="6, Zankovetskoi str, of. 6"/>
    <s v="KYIV"/>
    <s v="8107029460"/>
    <s v="17-12-2024"/>
    <s v="UAH"/>
    <s v="478134.2"/>
    <n v="10273626"/>
    <n v="1"/>
    <s v="Youth-led follow-up project initiatives after “CREATE” incubator"/>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58833886"/>
    <m/>
    <m/>
    <s v="10-12-2024"/>
    <x v="3"/>
    <s v="58203 - Ukraine - Crisis Prev &amp; Rcvry"/>
    <s v="Oracle Fusion Projects"/>
    <m/>
    <s v="Summarized Burden Expenditure"/>
    <s v="Summarized Burden Expenditure Item"/>
    <n v="0"/>
    <n v="20548.45"/>
    <s v="UAH"/>
    <n v="2.4096389999999999E-2"/>
    <n v="0"/>
    <n v="495.1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58974106"/>
    <m/>
    <m/>
    <s v="16-12-2024"/>
    <x v="0"/>
    <s v="58203 - Ukraine - Crisis Prev &amp; Rcvry"/>
    <s v="Oracle Fusion Payables"/>
    <s v="STANDARD"/>
    <s v="Supplier Invoice"/>
    <s v="Item Cost"/>
    <n v="97524.99"/>
    <n v="97524.99"/>
    <s v="UAH"/>
    <n v="2.4096389999999999E-2"/>
    <n v="2350"/>
    <n v="2350"/>
    <s v="UNDP"/>
    <s v="UKR"/>
    <x v="0"/>
    <n v="58203"/>
    <n v="75709"/>
    <s v="01001136"/>
    <s v="000182"/>
    <s v="UNDP.UKR.30000.58203.75709.01001136.000182.0.0"/>
    <s v="12-2024"/>
    <s v="16-12-2024"/>
    <s v="UNDP-UKR"/>
    <s v="481"/>
    <s v="912781.74"/>
    <s v="Youth ideathon #SOLVE_IT for the Recovery &amp; Development Offices"/>
    <s v="1"/>
    <s v="97524.99"/>
    <n v="1058777"/>
    <s v="KOMPANIIA TOLERAN, LLC"/>
    <s v="6, Zankovetskoi str, of. 6"/>
    <s v="KYIV"/>
    <s v="8107029560"/>
    <s v="18-12-2024"/>
    <s v="UAH"/>
    <s v="912781.74"/>
    <n v="10307741"/>
    <n v="1"/>
    <s v="Youth ideathon #SOLVE_IT for the Recovery &amp; Development Offices"/>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59105135"/>
    <m/>
    <m/>
    <s v="16-12-2024"/>
    <x v="3"/>
    <s v="58203 - Ukraine - Crisis Prev &amp; Rcvry"/>
    <s v="Oracle Fusion Projects"/>
    <m/>
    <s v="Summarized Burden Expenditure"/>
    <s v="Summarized Burden Expenditure Item"/>
    <n v="0"/>
    <n v="7802"/>
    <s v="UAH"/>
    <n v="2.4009599999999999E-2"/>
    <n v="0"/>
    <n v="187.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5"/>
    <s v="Activity 3.1.3. Support to youth-led local development initiatives"/>
    <s v="001981-UNDP"/>
    <s v="B0582 - Ukraine - Kiev"/>
    <s v="1176166"/>
    <s v="GOVERNMENT OF NETHERLANDS"/>
    <x v="1"/>
    <n v="59106298"/>
    <m/>
    <m/>
    <s v="31-12-2024"/>
    <x v="4"/>
    <s v="58203 - Ukraine - Crisis Prev &amp; Rcvry"/>
    <s v="Accounted Cost Source"/>
    <m/>
    <s v="Accounted Cost Source"/>
    <s v="Accounted Cost Source"/>
    <n v="-22.29"/>
    <n v="-22.29"/>
    <s v="USD"/>
    <n v="1"/>
    <n v="-22.29"/>
    <n v="-22.29"/>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0"/>
    <n v="101934483"/>
    <n v="10337819"/>
    <s v="Yes"/>
    <s v="31-01-2025"/>
    <x v="0"/>
    <s v="58203 - Ukraine - Crisis Prev &amp; Rcvry"/>
    <s v="Oracle Fusion Purchasing"/>
    <m/>
    <s v="Purchase Order"/>
    <s v="Item Cost"/>
    <n v="9704.4500000000007"/>
    <n v="10480.806"/>
    <s v="UAH"/>
    <n v="2.4009599999999999E-2"/>
    <n v="233"/>
    <n v="251.64"/>
    <s v="UNDP"/>
    <s v="UKR"/>
    <x v="0"/>
    <n v="58203"/>
    <n v="75709"/>
    <s v="01001136"/>
    <s v="000182"/>
    <s v="UNDP.UKR.30000.58203.75709.01001136.000182.0.0"/>
    <m/>
    <m/>
    <m/>
    <m/>
    <m/>
    <m/>
    <m/>
    <m/>
    <n v="1058619"/>
    <s v="KYI AVIA, PJSC"/>
    <s v="1, DMYTRIVSKA ST."/>
    <s v="KYIV"/>
    <m/>
    <m/>
    <m/>
    <m/>
    <n v="10337819"/>
    <n v="1"/>
    <s v="Training for project management trainers"/>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47015119"/>
    <m/>
    <m/>
    <s v="09-05-2024"/>
    <x v="0"/>
    <s v="58203 - Ukraine - Crisis Prev &amp; Rcvry"/>
    <s v="Oracle Fusion Payables"/>
    <s v="STANDARD"/>
    <s v="Supplier Invoice"/>
    <s v="Item Cost"/>
    <n v="609065.76"/>
    <n v="609065.76"/>
    <s v="UAH"/>
    <n v="2.5316459999999999E-2"/>
    <n v="15577.13"/>
    <n v="15577.13"/>
    <s v="UNDP"/>
    <s v="UKR"/>
    <x v="0"/>
    <n v="58203"/>
    <n v="75709"/>
    <s v="01001136"/>
    <s v="000182"/>
    <s v="UNDP.UKR.30000.58203.75709.01001136.000182.0.0"/>
    <s v="05-2024"/>
    <s v="09-05-2024"/>
    <s v="UNDP-UKR"/>
    <s v="000180863"/>
    <s v="609065.76"/>
    <s v="Trainings on Project management in 5 communities of Sumy oblast"/>
    <s v="1"/>
    <s v="609065.76"/>
    <n v="1058619"/>
    <s v="KYI AVIA, PJSC"/>
    <s v="1, DMYTRIVSKA ST."/>
    <s v="KYIV"/>
    <s v="8107018748"/>
    <s v="10-05-2024"/>
    <s v="UAH"/>
    <s v="609065.76"/>
    <n v="10207105"/>
    <n v="1"/>
    <s v="Trainings on Project management in 5 communities of Sumy oblast"/>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47015129"/>
    <m/>
    <m/>
    <s v="09-05-2024"/>
    <x v="0"/>
    <s v="58203 - Ukraine - Crisis Prev &amp; Rcvry"/>
    <s v="Oracle Fusion Payables"/>
    <s v="STANDARD"/>
    <s v="Supplier Invoice"/>
    <s v="Exchange Rate Variance"/>
    <n v="0"/>
    <n v="0"/>
    <s v="UAH"/>
    <n v="2.5316459999999999E-2"/>
    <n v="-157.74"/>
    <n v="-157.74"/>
    <s v="UNDP"/>
    <s v="UKR"/>
    <x v="0"/>
    <n v="58203"/>
    <n v="75709"/>
    <s v="01001136"/>
    <s v="000182"/>
    <s v="UNDP.UKR.30000.58203.75709.01001136.000182.0.0"/>
    <s v="05-2024"/>
    <s v="09-05-2024"/>
    <s v="UNDP-UKR"/>
    <s v="000180863"/>
    <s v="609065.76"/>
    <s v="Trainings on Project management in 5 communities of Sumy oblast"/>
    <s v="1"/>
    <s v="0"/>
    <n v="1058619"/>
    <s v="KYI AVIA, PJSC"/>
    <s v="1, DMYTRIVSKA ST."/>
    <s v="KYIV"/>
    <s v="8107018748"/>
    <s v="10-05-2024"/>
    <s v="UAH"/>
    <s v="609065.76"/>
    <n v="10207105"/>
    <n v="1"/>
    <s v="Trainings on Project management in 5 communities of Sumy oblast"/>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47052665"/>
    <m/>
    <m/>
    <s v="09-05-2024"/>
    <x v="3"/>
    <s v="58203 - Ukraine - Crisis Prev &amp; Rcvry"/>
    <s v="Oracle Fusion Projects"/>
    <m/>
    <s v="Summarized Burden Expenditure"/>
    <s v="Summarized Burden Expenditure Item"/>
    <n v="0"/>
    <n v="48725.26"/>
    <s v="UAH"/>
    <n v="2.5316459999999999E-2"/>
    <n v="0"/>
    <n v="1233.5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52042118"/>
    <m/>
    <m/>
    <s v="30-07-2024"/>
    <x v="20"/>
    <s v="58203 - Ukraine - Crisis Prev &amp; Rcvry"/>
    <s v="Oracle Fusion Payables"/>
    <s v="STANDARD"/>
    <s v="Supplier Invoice"/>
    <s v="Item Cost"/>
    <n v="3672"/>
    <n v="3672"/>
    <s v="UAH"/>
    <n v="2.4509800000000002E-2"/>
    <n v="90"/>
    <n v="90"/>
    <s v="UNDP"/>
    <s v="UKR"/>
    <x v="0"/>
    <n v="58203"/>
    <n v="74110"/>
    <s v="01001136"/>
    <s v="000182"/>
    <s v="UNDP.UKR.30000.58203.74110.01001136.000182.0.0"/>
    <s v="07-2024"/>
    <s v="30-07-2024"/>
    <s v="UNDP-UKR"/>
    <s v="#7/22"/>
    <s v="24480"/>
    <s v=" Micro Assessment service"/>
    <s v="4"/>
    <s v="3672"/>
    <n v="2030968"/>
    <s v="Audit Firm MK Audit, LLC"/>
    <s v="Radunska 36 office 3"/>
    <s v="KYIV"/>
    <s v="8107023144"/>
    <s v="19-08-2024"/>
    <s v="UAH"/>
    <s v="2448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52063573"/>
    <m/>
    <m/>
    <s v="30-07-2024"/>
    <x v="3"/>
    <s v="58203 - Ukraine - Crisis Prev &amp; Rcvry"/>
    <s v="Oracle Fusion Projects"/>
    <m/>
    <s v="Summarized Burden Expenditure"/>
    <s v="Summarized Burden Expenditure Item"/>
    <n v="0"/>
    <n v="293.76"/>
    <s v="UAH"/>
    <n v="2.4509800000000002E-2"/>
    <n v="0"/>
    <n v="7.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52173804"/>
    <m/>
    <m/>
    <s v="31-08-2024"/>
    <x v="4"/>
    <s v="58203 - Ukraine - Crisis Prev &amp; Rcvry"/>
    <s v="Accounted Cost Source"/>
    <m/>
    <s v="Accounted Cost Source"/>
    <s v="Accounted Cost Source"/>
    <n v="-1.52"/>
    <n v="-1.52"/>
    <s v="USD"/>
    <n v="1"/>
    <n v="-1.52"/>
    <n v="-1.52"/>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58406167"/>
    <m/>
    <m/>
    <s v="25-11-2024"/>
    <x v="0"/>
    <s v="58203 - Ukraine - Crisis Prev &amp; Rcvry"/>
    <s v="Oracle Fusion Payables"/>
    <s v="STANDARD"/>
    <s v="Supplier Invoice"/>
    <s v="Item Cost"/>
    <n v="211670.49"/>
    <n v="211670.49"/>
    <s v="UAH"/>
    <n v="2.4096389999999999E-2"/>
    <n v="5100.49"/>
    <n v="5100.49"/>
    <s v="UNDP"/>
    <s v="UKR"/>
    <x v="0"/>
    <n v="58203"/>
    <n v="75709"/>
    <s v="01001136"/>
    <s v="000182"/>
    <s v="UNDP.UKR.30000.58203.75709.01001136.000182.0.0"/>
    <s v="11-2024"/>
    <s v="25-11-2024"/>
    <s v="UNDP-UKR"/>
    <s v="000187467"/>
    <s v="211670.49"/>
    <s v="Training for project management trainers - Sumy"/>
    <s v="1"/>
    <s v="211670.49"/>
    <n v="1058619"/>
    <s v="KYI AVIA, PJSC"/>
    <s v="1, DMYTRIVSKA ST."/>
    <s v="KYIV"/>
    <s v="8107029159"/>
    <s v="12-12-2024"/>
    <s v="UAH"/>
    <s v="211670.49"/>
    <n v="10301754"/>
    <n v="1"/>
    <s v="Training for project management trainers - Sumy"/>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6"/>
    <s v="Activity 3.2.1. Build local actors’ capacities to design and implement whole-of-community initiatives along the Humanitarian Development Peace Nexus"/>
    <s v="001981-UNDP"/>
    <s v="B0582 - Ukraine - Kiev"/>
    <s v="1176166"/>
    <s v="GOVERNMENT OF NETHERLANDS"/>
    <x v="1"/>
    <n v="58495844"/>
    <m/>
    <m/>
    <s v="25-11-2024"/>
    <x v="3"/>
    <s v="58203 - Ukraine - Crisis Prev &amp; Rcvry"/>
    <s v="Oracle Fusion Projects"/>
    <m/>
    <s v="Summarized Burden Expenditure"/>
    <s v="Summarized Burden Expenditure Item"/>
    <n v="0"/>
    <n v="16933.64"/>
    <s v="UAH"/>
    <n v="2.4096389999999999E-2"/>
    <n v="0"/>
    <n v="408.0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0"/>
    <n v="101934484"/>
    <n v="10264305"/>
    <s v="Yes"/>
    <s v="15-09-2024"/>
    <x v="21"/>
    <s v="58203 - Ukraine - Crisis Prev &amp; Rcvry"/>
    <s v="Oracle Fusion Purchasing"/>
    <m/>
    <s v="Purchase Order"/>
    <s v="Item Cost"/>
    <n v="855"/>
    <n v="923.4"/>
    <s v="USD"/>
    <n v="1"/>
    <n v="855"/>
    <n v="923.4"/>
    <s v="UNDP"/>
    <s v="UKR"/>
    <x v="0"/>
    <n v="58203"/>
    <n v="74120"/>
    <s v="01001136"/>
    <s v="000182"/>
    <s v="UNDP.UKR.30000.58203.74120.01001136.000182.0.0"/>
    <m/>
    <m/>
    <m/>
    <m/>
    <m/>
    <m/>
    <m/>
    <m/>
    <n v="1000760"/>
    <s v="BDO LLP"/>
    <s v="55 BAKER STREET"/>
    <s v="LONDON"/>
    <m/>
    <m/>
    <m/>
    <m/>
    <n v="10264305"/>
    <n v="16"/>
    <s v="HACT Financial Audit 2024 of ISAR Ednannia"/>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54347340"/>
    <m/>
    <m/>
    <s v="01-09-2024"/>
    <x v="11"/>
    <s v="58203 - Ukraine - Crisis Prev &amp; Rcvry"/>
    <s v="Oracle Fusion Projects"/>
    <m/>
    <s v="Labor Distribution"/>
    <s v="Straight Time"/>
    <n v="5078.71"/>
    <n v="5078.71"/>
    <s v="USD"/>
    <n v="1"/>
    <n v="5078.71"/>
    <n v="5078.71"/>
    <s v="UNDP"/>
    <s v="UKR"/>
    <x v="0"/>
    <n v="58203"/>
    <n v="71475"/>
    <s v="01001136"/>
    <s v="000182"/>
    <s v="UNDP.UKR.30000.58203.71475.01001136.000182.0.0"/>
    <m/>
    <m/>
    <m/>
    <m/>
    <m/>
    <m/>
    <m/>
    <m/>
    <m/>
    <m/>
    <m/>
    <m/>
    <m/>
    <m/>
    <m/>
    <m/>
    <m/>
    <m/>
    <m/>
    <m/>
    <m/>
    <s v="71324435"/>
    <s v="SYLA Teti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54384838"/>
    <m/>
    <m/>
    <s v="01-09-2024"/>
    <x v="3"/>
    <s v="58203 - Ukraine - Crisis Prev &amp; Rcvry"/>
    <s v="Oracle Fusion Projects"/>
    <m/>
    <s v="Summarized Burden Expenditure"/>
    <s v="Summarized Burden Expenditure Item"/>
    <n v="0"/>
    <n v="406.3"/>
    <s v="USD"/>
    <n v="1"/>
    <n v="0"/>
    <n v="406.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56320280"/>
    <m/>
    <m/>
    <s v="01-10-2024"/>
    <x v="11"/>
    <s v="58203 - Ukraine - Crisis Prev &amp; Rcvry"/>
    <s v="Oracle Fusion Projects"/>
    <m/>
    <s v="Labor Distribution"/>
    <s v="Straight Time"/>
    <n v="4844.87"/>
    <n v="4844.87"/>
    <s v="USD"/>
    <n v="1"/>
    <n v="4844.87"/>
    <n v="4844.87"/>
    <s v="UNDP"/>
    <s v="UKR"/>
    <x v="0"/>
    <n v="58203"/>
    <n v="71475"/>
    <s v="01001136"/>
    <s v="000182"/>
    <s v="UNDP.UKR.30000.58203.71475.01001136.000182.0.0"/>
    <m/>
    <m/>
    <m/>
    <m/>
    <m/>
    <m/>
    <m/>
    <m/>
    <m/>
    <m/>
    <m/>
    <m/>
    <m/>
    <m/>
    <m/>
    <m/>
    <m/>
    <m/>
    <m/>
    <m/>
    <m/>
    <s v="71324435"/>
    <s v="SYLA Teti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56417015"/>
    <m/>
    <m/>
    <s v="01-10-2024"/>
    <x v="3"/>
    <s v="58203 - Ukraine - Crisis Prev &amp; Rcvry"/>
    <s v="Oracle Fusion Projects"/>
    <m/>
    <s v="Summarized Burden Expenditure"/>
    <s v="Summarized Burden Expenditure Item"/>
    <n v="0"/>
    <n v="387.59"/>
    <s v="USD"/>
    <n v="1"/>
    <n v="0"/>
    <n v="387.5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58366909"/>
    <m/>
    <m/>
    <s v="01-11-2024"/>
    <x v="11"/>
    <s v="58203 - Ukraine - Crisis Prev &amp; Rcvry"/>
    <s v="Oracle Fusion Projects"/>
    <m/>
    <s v="Labor Distribution"/>
    <s v="Straight Time"/>
    <n v="5078.71"/>
    <n v="5078.71"/>
    <s v="USD"/>
    <n v="1"/>
    <n v="5078.71"/>
    <n v="5078.71"/>
    <s v="UNDP"/>
    <s v="UKR"/>
    <x v="0"/>
    <n v="58203"/>
    <n v="71475"/>
    <s v="01001136"/>
    <s v="000182"/>
    <s v="UNDP.UKR.30000.58203.71475.01001136.000182.0.0"/>
    <m/>
    <m/>
    <m/>
    <m/>
    <m/>
    <m/>
    <m/>
    <m/>
    <m/>
    <m/>
    <m/>
    <m/>
    <m/>
    <m/>
    <m/>
    <m/>
    <m/>
    <m/>
    <m/>
    <m/>
    <m/>
    <s v="71324435"/>
    <s v="SYLA Teti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58385033"/>
    <m/>
    <m/>
    <s v="01-11-2024"/>
    <x v="3"/>
    <s v="58203 - Ukraine - Crisis Prev &amp; Rcvry"/>
    <s v="Oracle Fusion Projects"/>
    <m/>
    <s v="Summarized Burden Expenditure"/>
    <s v="Summarized Burden Expenditure Item"/>
    <n v="0"/>
    <n v="406.3"/>
    <s v="USD"/>
    <n v="1"/>
    <n v="0"/>
    <n v="406.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60289951"/>
    <m/>
    <m/>
    <s v="01-12-2024"/>
    <x v="11"/>
    <s v="58203 - Ukraine - Crisis Prev &amp; Rcvry"/>
    <s v="Oracle Fusion Projects"/>
    <m/>
    <s v="Labor Distribution"/>
    <s v="Straight Time"/>
    <n v="5078.71"/>
    <n v="5078.71"/>
    <s v="USD"/>
    <n v="1"/>
    <n v="5078.71"/>
    <n v="5078.71"/>
    <s v="UNDP"/>
    <s v="UKR"/>
    <x v="0"/>
    <n v="58203"/>
    <n v="71475"/>
    <s v="01001136"/>
    <s v="000182"/>
    <s v="UNDP.UKR.30000.58203.71475.01001136.000182.0.0"/>
    <m/>
    <m/>
    <m/>
    <m/>
    <m/>
    <m/>
    <m/>
    <m/>
    <m/>
    <m/>
    <m/>
    <m/>
    <m/>
    <m/>
    <m/>
    <m/>
    <m/>
    <m/>
    <m/>
    <m/>
    <m/>
    <s v="71324435"/>
    <s v="SYLA Teti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7"/>
    <s v="Activity 3.2.2. Seed funding for locally led community security and recovery initiatives, including light repairs of key community infrastructure "/>
    <s v="001981-UNDP"/>
    <s v="B0582 - Ukraine - Kiev"/>
    <s v="1176166"/>
    <s v="GOVERNMENT OF NETHERLANDS"/>
    <x v="1"/>
    <n v="60474767"/>
    <m/>
    <m/>
    <s v="01-12-2024"/>
    <x v="3"/>
    <s v="58203 - Ukraine - Crisis Prev &amp; Rcvry"/>
    <s v="Oracle Fusion Projects"/>
    <m/>
    <s v="Summarized Burden Expenditure"/>
    <s v="Summarized Burden Expenditure Item"/>
    <n v="0"/>
    <n v="406.3"/>
    <s v="USD"/>
    <n v="1"/>
    <n v="0"/>
    <n v="406.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0380767"/>
    <m/>
    <m/>
    <s v="03-07-2024"/>
    <x v="9"/>
    <s v="58203 - Ukraine - Crisis Prev &amp; Rcvry"/>
    <s v="Oracle Fusion Payables"/>
    <s v="STANDARD"/>
    <s v="Supplier Invoice"/>
    <s v="Item Cost"/>
    <n v="40610"/>
    <n v="40610"/>
    <s v="UAH"/>
    <n v="2.4691359999999999E-2"/>
    <n v="1002.72"/>
    <n v="1002.72"/>
    <s v="UNDP"/>
    <s v="UKR"/>
    <x v="0"/>
    <n v="58203"/>
    <n v="74215"/>
    <s v="01001136"/>
    <s v="000182"/>
    <s v="UNDP.UKR.30000.58203.74215.01001136.000182.0.0"/>
    <s v="06-2024"/>
    <s v="26-06-2024"/>
    <s v="UNDP-UKR"/>
    <s v="046"/>
    <s v="40610"/>
    <s v="production of Promotional materials/souvenirs for the participants of the School of Social Entrepreneurship 2024"/>
    <s v="1"/>
    <s v="40610"/>
    <n v="1058609"/>
    <s v="KLYMENKO YURII YAKOVYCH FOP"/>
    <s v="4, P. ZAPOROZHTSIA ST., APT. 24"/>
    <s v="KYIV"/>
    <s v="8107021300"/>
    <s v="05-07-2024"/>
    <s v="UAH"/>
    <s v="406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0416854"/>
    <m/>
    <m/>
    <s v="03-07-2024"/>
    <x v="3"/>
    <s v="58203 - Ukraine - Crisis Prev &amp; Rcvry"/>
    <s v="Oracle Fusion Projects"/>
    <m/>
    <s v="Summarized Burden Expenditure"/>
    <s v="Summarized Burden Expenditure Item"/>
    <n v="0"/>
    <n v="3248.8"/>
    <s v="UAH"/>
    <n v="2.4630539999999999E-2"/>
    <n v="0"/>
    <n v="80.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0440139"/>
    <m/>
    <m/>
    <s v="31-07-2024"/>
    <x v="4"/>
    <s v="58203 - Ukraine - Crisis Prev &amp; Rcvry"/>
    <s v="Accounted Cost Source"/>
    <m/>
    <s v="Accounted Cost Source"/>
    <s v="Accounted Cost Source"/>
    <n v="-2.4700000000000002"/>
    <n v="-2.4700000000000002"/>
    <s v="USD"/>
    <n v="1"/>
    <n v="-2.4700000000000002"/>
    <n v="-2.4700000000000002"/>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1261187"/>
    <m/>
    <m/>
    <s v="22-07-2024"/>
    <x v="0"/>
    <s v="58203 - Ukraine - Crisis Prev &amp; Rcvry"/>
    <s v="Oracle Fusion Payables"/>
    <s v="STANDARD"/>
    <s v="Supplier Invoice"/>
    <s v="Exchange Rate Variance"/>
    <n v="0"/>
    <n v="0"/>
    <s v="UAH"/>
    <n v="2.4509800000000002E-2"/>
    <n v="-292.32"/>
    <n v="-292.32"/>
    <s v="UNDP"/>
    <s v="UKR"/>
    <x v="0"/>
    <n v="58203"/>
    <n v="75709"/>
    <s v="01001136"/>
    <s v="000182"/>
    <s v="UNDP.UKR.30000.58203.75709.01001136.000182.0.0"/>
    <s v="07-2024"/>
    <s v="22-07-2024"/>
    <s v="UNDP-UKR"/>
    <s v="000183063"/>
    <s v="362381.11"/>
    <s v="School of social entrepreneurship for participants from 6 partner communities of Sumy region"/>
    <s v="1"/>
    <s v="0"/>
    <n v="1058619"/>
    <s v="KYI AVIA, PJSC"/>
    <s v="1, DMYTRIVSKA ST."/>
    <s v="KYIV"/>
    <s v="8107022046"/>
    <s v="23-07-2024"/>
    <s v="UAH"/>
    <s v="362381.11"/>
    <n v="10225741"/>
    <n v="1"/>
    <s v="School of social entrepreneurship for participants from 6 partner communities of Sumy region"/>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1261188"/>
    <m/>
    <m/>
    <s v="22-07-2024"/>
    <x v="0"/>
    <s v="58203 - Ukraine - Crisis Prev &amp; Rcvry"/>
    <s v="Oracle Fusion Payables"/>
    <s v="STANDARD"/>
    <s v="Supplier Invoice"/>
    <s v="Item Cost"/>
    <n v="362381.11"/>
    <n v="362381.11"/>
    <s v="UAH"/>
    <n v="2.4509800000000002E-2"/>
    <n v="9174.2099999999991"/>
    <n v="9174.2099999999991"/>
    <s v="UNDP"/>
    <s v="UKR"/>
    <x v="0"/>
    <n v="58203"/>
    <n v="75709"/>
    <s v="01001136"/>
    <s v="000182"/>
    <s v="UNDP.UKR.30000.58203.75709.01001136.000182.0.0"/>
    <s v="07-2024"/>
    <s v="22-07-2024"/>
    <s v="UNDP-UKR"/>
    <s v="000183063"/>
    <s v="362381.11"/>
    <s v="School of social entrepreneurship for participants from 6 partner communities of Sumy region"/>
    <s v="1"/>
    <s v="362381.11"/>
    <n v="1058619"/>
    <s v="KYI AVIA, PJSC"/>
    <s v="1, DMYTRIVSKA ST."/>
    <s v="KYIV"/>
    <s v="8107022046"/>
    <s v="23-07-2024"/>
    <s v="UAH"/>
    <s v="362381.11"/>
    <n v="10225741"/>
    <n v="1"/>
    <s v="School of social entrepreneurship for participants from 6 partner communities of Sumy region"/>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1268452"/>
    <m/>
    <m/>
    <s v="22-07-2024"/>
    <x v="3"/>
    <s v="58203 - Ukraine - Crisis Prev &amp; Rcvry"/>
    <s v="Oracle Fusion Projects"/>
    <m/>
    <s v="Summarized Burden Expenditure"/>
    <s v="Summarized Burden Expenditure Item"/>
    <n v="0"/>
    <n v="28990.49"/>
    <s v="UAH"/>
    <n v="2.4509800000000002E-2"/>
    <n v="0"/>
    <n v="710.5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2537623"/>
    <m/>
    <m/>
    <s v="28-08-2024"/>
    <x v="2"/>
    <s v="58203 - Ukraine - Crisis Prev &amp; Rcvry"/>
    <s v="Oracle Fusion Payables"/>
    <s v="STANDARD"/>
    <s v="Supplier Invoice"/>
    <s v="Item Cost"/>
    <n v="207500"/>
    <n v="207500"/>
    <s v="UAH"/>
    <n v="2.4096389999999999E-2"/>
    <n v="5000"/>
    <n v="5000"/>
    <s v="UNDP"/>
    <s v="UKR"/>
    <x v="0"/>
    <n v="58203"/>
    <n v="72605"/>
    <s v="01001136"/>
    <s v="000182"/>
    <s v="UNDP.UKR.30000.58203.72605.01001136.000182.0.0"/>
    <s v="08-2024"/>
    <s v="28-08-2024"/>
    <s v="UNDP-UKR"/>
    <s v="2024/04/008/SE, tr.#2"/>
    <s v="664000"/>
    <s v="2024/04/008/SE, tranche #2"/>
    <s v="3"/>
    <s v="207500"/>
    <n v="1013798"/>
    <s v="International Agency of Change, NGO"/>
    <s v="4/1 Mechnykova Str., office 19A"/>
    <s v="KYIV"/>
    <s v="8107023684"/>
    <s v="03-09-2024"/>
    <s v="UAH"/>
    <s v="6640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2575921"/>
    <m/>
    <m/>
    <s v="28-08-2024"/>
    <x v="3"/>
    <s v="58203 - Ukraine - Crisis Prev &amp; Rcvry"/>
    <s v="Oracle Fusion Projects"/>
    <m/>
    <s v="Summarized Burden Expenditure"/>
    <s v="Summarized Burden Expenditure Item"/>
    <n v="0"/>
    <n v="16600"/>
    <s v="UAH"/>
    <n v="2.4096389999999999E-2"/>
    <n v="0"/>
    <n v="40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3916175"/>
    <m/>
    <m/>
    <s v="08-10-2024"/>
    <x v="18"/>
    <s v="58203 - Ukraine - Crisis Prev &amp; Rcvry"/>
    <s v="Oracle Fusion Payables"/>
    <s v="STANDARD"/>
    <s v="Supplier Invoice"/>
    <s v="Item Cost"/>
    <n v="129050"/>
    <n v="129050"/>
    <s v="UAH"/>
    <n v="2.4096389999999999E-2"/>
    <n v="3109.64"/>
    <n v="3109.64"/>
    <s v="UNDP"/>
    <s v="UKR"/>
    <x v="0"/>
    <n v="58203"/>
    <n v="72399"/>
    <s v="01001136"/>
    <s v="000182"/>
    <s v="UNDP.UKR.30000.58203.72399.01001136.000182.0.0"/>
    <s v="10-2024"/>
    <s v="08-10-2024"/>
    <s v="UNDP-UKR"/>
    <s v="W369309"/>
    <s v="129050"/>
    <s v="purchase of equipment for physical activity and sports in the post-rehabilitation period for veterans and their families in Sumy region"/>
    <s v="1"/>
    <s v="129050"/>
    <n v="2164803"/>
    <s v="Sportmarket Postachannia, LLC"/>
    <s v="Glibochitska street, 13, frame 1, office 3"/>
    <s v="KYIV"/>
    <s v="8107025778"/>
    <s v="14-10-2024"/>
    <s v="UAH"/>
    <s v="129050"/>
    <n v="10276906"/>
    <n v="1"/>
    <s v="purchase of equipment for physical activity and sports in the post-rehabilitation period for veterans and their families in Sumy region"/>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3916176"/>
    <m/>
    <m/>
    <s v="08-10-2024"/>
    <x v="18"/>
    <s v="58203 - Ukraine - Crisis Prev &amp; Rcvry"/>
    <s v="Oracle Fusion Payables"/>
    <s v="STANDARD"/>
    <s v="Supplier Invoice"/>
    <s v="Nonrecoverable Tax"/>
    <n v="0"/>
    <n v="0"/>
    <s v="UAH"/>
    <n v="2.4096389999999999E-2"/>
    <n v="0"/>
    <n v="0"/>
    <s v="UNDP"/>
    <s v="UKR"/>
    <x v="0"/>
    <n v="58203"/>
    <n v="72399"/>
    <s v="01001136"/>
    <s v="000182"/>
    <s v="UNDP.UKR.30000.58203.72399.01001136.000182.0.0"/>
    <s v="10-2024"/>
    <s v="08-10-2024"/>
    <s v="UNDP-UKR"/>
    <s v="W369309"/>
    <s v="129050"/>
    <s v="equipment for physical activity and sports"/>
    <s v="2"/>
    <s v="0"/>
    <n v="2164803"/>
    <s v="Sportmarket Postachannia, LLC"/>
    <s v="Glibochitska street, 13, frame 1, office 3"/>
    <s v="KYIV"/>
    <s v="8107025778"/>
    <s v="14-10-2024"/>
    <s v="UAH"/>
    <s v="129050"/>
    <n v="10276906"/>
    <n v="1"/>
    <s v="purchase of equipment for physical activity and sports in the post-rehabilitation period for veterans and their families in Sumy region"/>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3943470"/>
    <m/>
    <m/>
    <s v="08-10-2024"/>
    <x v="3"/>
    <s v="58203 - Ukraine - Crisis Prev &amp; Rcvry"/>
    <s v="Oracle Fusion Projects"/>
    <m/>
    <s v="Summarized Burden Expenditure"/>
    <s v="Summarized Burden Expenditure Item"/>
    <n v="0"/>
    <n v="10324"/>
    <s v="UAH"/>
    <n v="2.4096389999999999E-2"/>
    <n v="0"/>
    <n v="248.7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3987319"/>
    <m/>
    <m/>
    <s v="01-09-2024"/>
    <x v="11"/>
    <s v="58203 - Ukraine - Crisis Prev &amp; Rcvry"/>
    <s v="Oracle Fusion Projects"/>
    <m/>
    <s v="Labor Distribution"/>
    <s v="Straight Time"/>
    <n v="5078.71"/>
    <n v="5078.71"/>
    <s v="USD"/>
    <n v="1"/>
    <n v="5078.71"/>
    <n v="5078.71"/>
    <s v="UNDP"/>
    <s v="UKR"/>
    <x v="0"/>
    <n v="58203"/>
    <n v="71475"/>
    <s v="01001136"/>
    <s v="000182"/>
    <s v="UNDP.UKR.30000.58203.71475.01001136.000182.0.0"/>
    <m/>
    <m/>
    <m/>
    <m/>
    <m/>
    <m/>
    <m/>
    <m/>
    <m/>
    <m/>
    <m/>
    <m/>
    <m/>
    <m/>
    <m/>
    <m/>
    <m/>
    <m/>
    <m/>
    <m/>
    <m/>
    <s v="71324435"/>
    <s v="SYLA Teti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4084197"/>
    <m/>
    <m/>
    <s v="01-09-2024"/>
    <x v="3"/>
    <s v="58203 - Ukraine - Crisis Prev &amp; Rcvry"/>
    <s v="Oracle Fusion Projects"/>
    <m/>
    <s v="Summarized Burden Expenditure"/>
    <s v="Summarized Burden Expenditure Item"/>
    <n v="0"/>
    <n v="406.3"/>
    <s v="USD"/>
    <n v="1"/>
    <n v="0"/>
    <n v="406.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4347339"/>
    <m/>
    <m/>
    <s v="01-09-2024"/>
    <x v="11"/>
    <s v="58203 - Ukraine - Crisis Prev &amp; Rcvry"/>
    <s v="Oracle Fusion Projects"/>
    <m/>
    <s v="Labor Distribution"/>
    <s v="Straight Time"/>
    <n v="-5078.71"/>
    <n v="-5078.71"/>
    <s v="USD"/>
    <n v="1"/>
    <n v="-5078.71"/>
    <n v="-5078.71"/>
    <s v="UNDP"/>
    <s v="UKR"/>
    <x v="0"/>
    <n v="58203"/>
    <n v="71475"/>
    <s v="01001136"/>
    <s v="000182"/>
    <s v="UNDP.UKR.30000.58203.71475.01001136.000182.0.0"/>
    <m/>
    <m/>
    <m/>
    <m/>
    <m/>
    <m/>
    <m/>
    <m/>
    <m/>
    <m/>
    <m/>
    <m/>
    <m/>
    <m/>
    <m/>
    <m/>
    <m/>
    <m/>
    <m/>
    <m/>
    <m/>
    <s v="71324435"/>
    <s v="SYLA Teti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8"/>
    <s v="Activity 3.2.3. Facilitate the development of social entrepreneurship models for civil society organizations"/>
    <s v="001981-UNDP"/>
    <s v="B0582 - Ukraine - Kiev"/>
    <s v="1176166"/>
    <s v="GOVERNMENT OF NETHERLANDS"/>
    <x v="1"/>
    <n v="54384834"/>
    <m/>
    <m/>
    <s v="01-09-2024"/>
    <x v="3"/>
    <s v="58203 - Ukraine - Crisis Prev &amp; Rcvry"/>
    <s v="Oracle Fusion Projects"/>
    <m/>
    <s v="Summarized Burden Expenditure"/>
    <s v="Summarized Burden Expenditure Item"/>
    <n v="0"/>
    <n v="-406.3"/>
    <s v="USD"/>
    <n v="1"/>
    <n v="0"/>
    <n v="-406.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0"/>
    <n v="101934475"/>
    <n v="10341125"/>
    <s v="Yes"/>
    <s v="10-01-2025"/>
    <x v="22"/>
    <s v="58203 - Ukraine - Crisis Prev &amp; Rcvry"/>
    <s v="Oracle Fusion Purchasing"/>
    <m/>
    <s v="Purchase Order"/>
    <s v="Item Cost"/>
    <n v="350000"/>
    <n v="378000"/>
    <s v="UAH"/>
    <n v="2.3809520000000001E-2"/>
    <n v="8333.33"/>
    <n v="9000"/>
    <s v="UNDP"/>
    <s v="UKR"/>
    <x v="0"/>
    <n v="58203"/>
    <n v="72311"/>
    <s v="01001136"/>
    <s v="000182"/>
    <s v="UNDP.UKR.30000.58203.72311.01001136.000182.0.0"/>
    <m/>
    <m/>
    <m/>
    <m/>
    <m/>
    <m/>
    <m/>
    <m/>
    <n v="2026363"/>
    <s v="Сompany OKKO-BUSINESS, LLC"/>
    <s v="вул.Героїв Маківки, буд.10"/>
    <s v="м.Сколе"/>
    <m/>
    <m/>
    <m/>
    <m/>
    <n v="10341125"/>
    <n v="1"/>
    <s v="OKKO fuel account replenishment January 2025"/>
    <s v="OPEN"/>
    <s v="RESERV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0"/>
    <n v="101934485"/>
    <s v="9,10,11"/>
    <s v="Yes"/>
    <s v="16-01-2025"/>
    <x v="23"/>
    <s v="58203 - Ukraine - Crisis Prev &amp; Rcvry"/>
    <s v="Oracle Fusion Payables"/>
    <m/>
    <s v="Supplier Invoice Commitment"/>
    <s v="Item Cost"/>
    <n v="19008"/>
    <n v="20528.64"/>
    <s v="UAH"/>
    <n v="2.3529410000000001E-2"/>
    <n v="447.25"/>
    <n v="483.03"/>
    <s v="UNDP"/>
    <s v="UKR"/>
    <x v="0"/>
    <n v="58203"/>
    <n v="73410"/>
    <s v="01001136"/>
    <s v="000182"/>
    <s v="UNDP.UKR.30000.58203.73410.01001136.000182.0.0"/>
    <s v="01-2025"/>
    <s v="16-01-2025"/>
    <s v="UNDP-UKR"/>
    <s v="9,10,11"/>
    <s v="19008"/>
    <s v="regular maintenance DP201002SS; accumulator battery replacement DP201108SS, and vehicle windscreen washer;"/>
    <s v="1"/>
    <s v="19008"/>
    <n v="1059137"/>
    <s v="BABANSKYI OLEKSANDR SEHIIOVYCH FOP"/>
    <s v="AP 62 BUILD 7 HRUSHEVSKOGO STREET"/>
    <s v="POLTAVA"/>
    <s v="1030000000"/>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0"/>
    <n v="101934486"/>
    <s v="TC00375993s_0"/>
    <s v="Yes"/>
    <s v="20-01-2025"/>
    <x v="24"/>
    <s v="58203 - Ukraine - Crisis Prev &amp; Rcvry"/>
    <s v="Oracle Fusion Payables"/>
    <m/>
    <s v="Supplier Invoice Commitment"/>
    <s v="Item Cost"/>
    <n v="720.97"/>
    <n v="778.64760000000001"/>
    <s v="UAH"/>
    <n v="2.3529410000000001E-2"/>
    <n v="16.96"/>
    <n v="18.32"/>
    <s v="UNDP"/>
    <s v="UKR"/>
    <x v="0"/>
    <n v="58203"/>
    <n v="71635"/>
    <s v="01001136"/>
    <s v="000182"/>
    <s v="UNDP.UKR.30000.58203.71635.01001136.000182.0.0"/>
    <s v="01-2025"/>
    <s v="21-01-2025"/>
    <s v="UNDP-UKR"/>
    <s v="TC00375993s_0"/>
    <s v="720.97"/>
    <s v="Balance Due to Traveler"/>
    <s v="1"/>
    <s v="720.97"/>
    <s v="HCM-71315276"/>
    <s v="Yurii Ivanovych PERFILIEV[[71315276]]"/>
    <s v="25 Altaiska St."/>
    <s v="Kramatorsk"/>
    <s v="1030000000"/>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29945508"/>
    <m/>
    <m/>
    <s v="08-12-2023"/>
    <x v="7"/>
    <s v="58203 - Ukraine - Crisis Prev &amp; Rcvry"/>
    <s v="Oracle Fusion Payables"/>
    <s v="STANDARD"/>
    <s v="Supplier Invoice"/>
    <s v="Item Cost"/>
    <n v="11400"/>
    <n v="11400"/>
    <s v="UAH"/>
    <n v="2.702703E-2"/>
    <n v="308.11"/>
    <n v="308.11"/>
    <s v="UNDP"/>
    <s v="UKR"/>
    <x v="0"/>
    <n v="58203"/>
    <n v="74220"/>
    <s v="01001136"/>
    <s v="000182"/>
    <s v="UNDP.UKR.30000.58203.74220.01001136.000182.0.0"/>
    <s v="12-2023"/>
    <s v="08-12-2023"/>
    <s v="UNDP-UKR"/>
    <s v="774"/>
    <s v="11400"/>
    <s v="verbal simultaneous interpretation services"/>
    <s v="1"/>
    <s v="11400"/>
    <n v="1161084"/>
    <s v="Alesco Translations, LLC"/>
    <s v="77 Sichovych Striltsiv St."/>
    <s v="KYIV"/>
    <s v="8107013224"/>
    <s v="19-12-2023"/>
    <s v="UAH"/>
    <s v="114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30062644"/>
    <m/>
    <m/>
    <s v="08-12-2023"/>
    <x v="3"/>
    <s v="58203 - Ukraine - Crisis Prev &amp; Rcvry"/>
    <s v="Oracle Fusion Projects"/>
    <m/>
    <s v="Summarized Burden Expenditure"/>
    <s v="Summarized Burden Expenditure Item"/>
    <n v="0"/>
    <n v="912"/>
    <s v="UAH"/>
    <n v="2.702703E-2"/>
    <n v="0"/>
    <n v="24.6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0465373"/>
    <m/>
    <m/>
    <s v="29-02-2024"/>
    <x v="8"/>
    <s v="58203 - Ukraine - Crisis Prev &amp; Rcvry"/>
    <s v="Oracle Fusion Payables"/>
    <s v="STANDARD"/>
    <s v="Supplier Invoice"/>
    <s v="Item Cost"/>
    <n v="14400"/>
    <n v="14400"/>
    <s v="UAH"/>
    <n v="2.6315789999999999E-2"/>
    <n v="378.95"/>
    <n v="378.95"/>
    <s v="UNDP"/>
    <s v="UKR"/>
    <x v="0"/>
    <n v="58203"/>
    <n v="74225"/>
    <s v="01001136"/>
    <s v="000182"/>
    <s v="UNDP.UKR.30000.58203.74225.01001136.000182.0.0"/>
    <s v="02-2024"/>
    <s v="29-02-2024"/>
    <s v="UNDP-UKR"/>
    <s v="045"/>
    <s v="14400"/>
    <s v="urgent design of the document “Annual Project Report. Support to the Stabilization and Recovery of War Affected Communities”"/>
    <s v="1"/>
    <s v="14400"/>
    <n v="1931668"/>
    <s v="Yana Vyniarska"/>
    <s v="14, Feodosiiskyi Ln"/>
    <s v="KYIV"/>
    <s v="8107016116"/>
    <s v="11-03-2024"/>
    <s v="UAH"/>
    <s v="144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0476820"/>
    <m/>
    <m/>
    <s v="29-02-2024"/>
    <x v="3"/>
    <s v="58203 - Ukraine - Crisis Prev &amp; Rcvry"/>
    <s v="Oracle Fusion Projects"/>
    <m/>
    <s v="Summarized Burden Expenditure"/>
    <s v="Summarized Burden Expenditure Item"/>
    <n v="0"/>
    <n v="1152"/>
    <s v="UAH"/>
    <n v="2.6315789999999999E-2"/>
    <n v="0"/>
    <n v="30.3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0565028"/>
    <m/>
    <m/>
    <s v="31-03-2024"/>
    <x v="4"/>
    <s v="58203 - Ukraine - Crisis Prev &amp; Rcvry"/>
    <s v="Accounted Cost Source"/>
    <m/>
    <s v="Accounted Cost Source"/>
    <s v="Accounted Cost Source"/>
    <n v="-4.92"/>
    <n v="-4.92"/>
    <s v="USD"/>
    <n v="1"/>
    <n v="-4.92"/>
    <n v="-4.92"/>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5378850"/>
    <m/>
    <m/>
    <s v="01-04-2024"/>
    <x v="9"/>
    <s v="58203 - Ukraine - Crisis Prev &amp; Rcvry"/>
    <s v="Oracle Fusion Payables"/>
    <s v="STANDARD"/>
    <s v="Supplier Invoice"/>
    <s v="Item Cost"/>
    <n v="8600"/>
    <n v="8600"/>
    <s v="UAH"/>
    <n v="2.557545E-2"/>
    <n v="219.95"/>
    <n v="219.95"/>
    <s v="UNDP"/>
    <s v="UKR"/>
    <x v="0"/>
    <n v="58203"/>
    <n v="74215"/>
    <s v="01001136"/>
    <s v="000182"/>
    <s v="UNDP.UKR.30000.58203.74215.01001136.000182.0.0"/>
    <s v="04-2024"/>
    <s v="01-04-2024"/>
    <s v="UNDP-UKR"/>
    <s v="1 18"/>
    <s v="8600"/>
    <s v="printing two full-colour roll-ups"/>
    <s v="1"/>
    <s v="8600"/>
    <n v="1058590"/>
    <s v="COMPANIYA VAITE, LLC"/>
    <s v="SAPERNE POLE ST., OFF. 27"/>
    <s v="KYIV"/>
    <s v="8107017944"/>
    <s v="22-04-2024"/>
    <s v="UAH"/>
    <s v="86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5409716"/>
    <m/>
    <m/>
    <s v="01-04-2024"/>
    <x v="3"/>
    <s v="58203 - Ukraine - Crisis Prev &amp; Rcvry"/>
    <s v="Oracle Fusion Projects"/>
    <m/>
    <s v="Summarized Burden Expenditure"/>
    <s v="Summarized Burden Expenditure Item"/>
    <n v="0"/>
    <n v="688"/>
    <s v="UAH"/>
    <n v="2.557545E-2"/>
    <n v="0"/>
    <n v="17.600000000000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8426087"/>
    <m/>
    <m/>
    <s v="03-06-2024"/>
    <x v="25"/>
    <s v="58203 - Ukraine - Crisis Prev &amp; Rcvry"/>
    <s v="Oracle Fusion Payables"/>
    <s v="STANDARD"/>
    <s v="Supplier Invoice"/>
    <s v="Item Cost"/>
    <n v="13015"/>
    <n v="13015"/>
    <s v="USD"/>
    <n v="1"/>
    <n v="13015"/>
    <n v="13015"/>
    <s v="UNDP"/>
    <s v="UKR"/>
    <x v="0"/>
    <n v="58203"/>
    <n v="74325"/>
    <s v="01001136"/>
    <s v="000182"/>
    <s v="UNDP.UKR.30000.58203.74325.01001136.000182.0.0"/>
    <s v="06-2024"/>
    <s v="03-06-2024"/>
    <s v="UNDP-UKR"/>
    <s v="IPSB/Q1-Q2/2024/1001136"/>
    <s v="0"/>
    <s v="IPSB/Q1-Q2/2024/1001136"/>
    <s v="1"/>
    <s v="13015"/>
    <s v="UNDP Project Adjustment"/>
    <s v="UNDP Project Adjustment"/>
    <s v="UNDP Journal Voucher"/>
    <s v="New York"/>
    <s v="202318044"/>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8483189"/>
    <m/>
    <m/>
    <s v="03-06-2024"/>
    <x v="3"/>
    <s v="58203 - Ukraine - Crisis Prev &amp; Rcvry"/>
    <s v="Oracle Fusion Projects"/>
    <m/>
    <s v="Summarized Burden Expenditure"/>
    <s v="Summarized Burden Expenditure Item"/>
    <n v="0"/>
    <n v="1041.2"/>
    <s v="USD"/>
    <n v="1"/>
    <n v="0"/>
    <n v="1041.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8566482"/>
    <m/>
    <m/>
    <s v="01-05-2024"/>
    <x v="11"/>
    <s v="58203 - Ukraine - Crisis Prev &amp; Rcvry"/>
    <s v="Oracle Fusion Projects"/>
    <m/>
    <s v="Labor Distribution"/>
    <s v="Straight Time"/>
    <n v="1030.95"/>
    <n v="1030.95"/>
    <s v="USD"/>
    <n v="1"/>
    <n v="1030.95"/>
    <n v="1030.95"/>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8731479"/>
    <m/>
    <m/>
    <s v="01-05-2024"/>
    <x v="3"/>
    <s v="58203 - Ukraine - Crisis Prev &amp; Rcvry"/>
    <s v="Oracle Fusion Projects"/>
    <m/>
    <s v="Summarized Burden Expenditure"/>
    <s v="Summarized Burden Expenditure Item"/>
    <n v="0"/>
    <n v="82.48"/>
    <s v="USD"/>
    <n v="1"/>
    <n v="0"/>
    <n v="82.4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504097"/>
    <m/>
    <m/>
    <s v="13-06-2024"/>
    <x v="24"/>
    <s v="58203 - Ukraine - Crisis Prev &amp; Rcvry"/>
    <s v="Oracle Fusion Payables"/>
    <s v="STANDARD"/>
    <s v="Supplier Invoice"/>
    <s v="Item Cost"/>
    <n v="2520"/>
    <n v="2520"/>
    <s v="UAH"/>
    <n v="2.5000000000000001E-2"/>
    <n v="63"/>
    <n v="63"/>
    <s v="UNDP"/>
    <s v="UKR"/>
    <x v="0"/>
    <n v="58203"/>
    <n v="71635"/>
    <s v="01001136"/>
    <s v="000182"/>
    <s v="UNDP.UKR.30000.58203.71635.01001136.000182.0.0"/>
    <s v="06-2024"/>
    <s v="13-06-2024"/>
    <s v="UNDP-UKR"/>
    <s v="TR00308001_1"/>
    <s v="17200"/>
    <s v="Terminal Expense"/>
    <s v="2"/>
    <s v="2520"/>
    <s v="HCM-71318443"/>
    <s v="Olha Ivanivna BONDARENKO[[71318443]]"/>
    <s v="17, Yuvileyna Str., Ap. 21"/>
    <s v="Kramatorsk"/>
    <s v="8107020529"/>
    <s v="18-06-2024"/>
    <s v="UAH"/>
    <s v="172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504102"/>
    <m/>
    <m/>
    <s v="13-06-2024"/>
    <x v="26"/>
    <s v="58203 - Ukraine - Crisis Prev &amp; Rcvry"/>
    <s v="Oracle Fusion Payables"/>
    <s v="STANDARD"/>
    <s v="Supplier Invoice"/>
    <s v="Item Cost"/>
    <n v="1780"/>
    <n v="1780"/>
    <s v="UAH"/>
    <n v="2.5000000000000001E-2"/>
    <n v="44.5"/>
    <n v="44.5"/>
    <s v="UNDP"/>
    <s v="UKR"/>
    <x v="0"/>
    <n v="58203"/>
    <n v="71620"/>
    <s v="01001136"/>
    <s v="000182"/>
    <s v="UNDP.UKR.30000.58203.71620.01001136.000182.0.0"/>
    <s v="06-2024"/>
    <s v="13-06-2024"/>
    <s v="UNDP-UKR"/>
    <s v="TR00308001_1"/>
    <s v="17200"/>
    <s v="DSA (Standards)"/>
    <s v="1"/>
    <s v="1780"/>
    <s v="HCM-71318443"/>
    <s v="Olha Ivanivna BONDARENKO[[71318443]]"/>
    <s v="17, Yuvileyna Str., Ap. 21"/>
    <s v="Kramatorsk"/>
    <s v="8107020529"/>
    <s v="18-06-2024"/>
    <s v="UAH"/>
    <s v="172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558720"/>
    <m/>
    <m/>
    <s v="13-06-2024"/>
    <x v="3"/>
    <s v="58203 - Ukraine - Crisis Prev &amp; Rcvry"/>
    <s v="Oracle Fusion Projects"/>
    <m/>
    <s v="Summarized Burden Expenditure"/>
    <s v="Summarized Burden Expenditure Item"/>
    <n v="0"/>
    <n v="344"/>
    <s v="UAH"/>
    <n v="2.5000000000000001E-2"/>
    <n v="0"/>
    <n v="8.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685103"/>
    <m/>
    <m/>
    <s v="30-06-2024"/>
    <x v="4"/>
    <s v="58203 - Ukraine - Crisis Prev &amp; Rcvry"/>
    <s v="Accounted Cost Source"/>
    <m/>
    <s v="Accounted Cost Source"/>
    <s v="Accounted Cost Source"/>
    <n v="-1.33"/>
    <n v="-1.33"/>
    <s v="USD"/>
    <n v="1"/>
    <n v="-1.33"/>
    <n v="-1.33"/>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908849"/>
    <m/>
    <m/>
    <s v="12-06-2024"/>
    <x v="27"/>
    <s v="58203 - Ukraine - Crisis Prev &amp; Rcvry"/>
    <s v="Oracle Fusion Payables"/>
    <s v="STANDARD"/>
    <s v="Supplier Invoice"/>
    <s v="Item Cost"/>
    <n v="1300"/>
    <n v="1300"/>
    <s v="UAH"/>
    <n v="2.5000000000000001E-2"/>
    <n v="32.5"/>
    <n v="32.5"/>
    <s v="UNDP"/>
    <s v="UKR"/>
    <x v="0"/>
    <n v="58203"/>
    <n v="74205"/>
    <s v="01001136"/>
    <s v="000182"/>
    <s v="UNDP.UKR.30000.58203.74205.01001136.000182.0.0"/>
    <s v="06-2024"/>
    <s v="12-06-2024"/>
    <s v="UNDP-UKR"/>
    <s v="038"/>
    <s v="5200"/>
    <s v="providing presentation design services for RPP Board in Kyiv"/>
    <s v="4"/>
    <s v="1300"/>
    <n v="1262007"/>
    <s v="Madinov Mykola Leonidovych"/>
    <s v="ave. Lisnii, build. 17A, fl. 32"/>
    <s v="KYIV"/>
    <s v="8107020893"/>
    <s v="27-06-2024"/>
    <s v="UAH"/>
    <s v="52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908853"/>
    <m/>
    <m/>
    <s v="13-06-2024"/>
    <x v="8"/>
    <s v="58204 - Ukraine - Dem. Governance"/>
    <s v="Oracle Fusion Payables"/>
    <s v="STANDARD"/>
    <s v="Supplier Invoice"/>
    <s v="Item Cost"/>
    <n v="1500"/>
    <n v="1500"/>
    <s v="UAH"/>
    <n v="2.5000000000000001E-2"/>
    <n v="37.5"/>
    <n v="37.5"/>
    <s v="UNDP"/>
    <s v="UKR"/>
    <x v="0"/>
    <n v="58204"/>
    <n v="74225"/>
    <s v="01001136"/>
    <s v="000182"/>
    <s v="UNDP.UKR.30000.58204.74225.01001136.000182.0.0"/>
    <s v="06-2024"/>
    <s v="13-06-2024"/>
    <s v="UNDP-UKR"/>
    <s v="160"/>
    <s v="6000"/>
    <s v="photo services for RPP Board in Kyiv"/>
    <s v="4"/>
    <s v="1500"/>
    <n v="2033367"/>
    <s v="Minenko Serhii Serhiiovych, FOP"/>
    <s v="Sobornosti avenue 17, room1155"/>
    <s v="KYIV"/>
    <s v="8107020855"/>
    <s v="27-06-2024"/>
    <s v="UAH"/>
    <s v="60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957078"/>
    <m/>
    <m/>
    <s v="12-06-2024"/>
    <x v="3"/>
    <s v="58203 - Ukraine - Crisis Prev &amp; Rcvry"/>
    <s v="Oracle Fusion Projects"/>
    <m/>
    <s v="Summarized Burden Expenditure"/>
    <s v="Summarized Burden Expenditure Item"/>
    <n v="0"/>
    <n v="104"/>
    <s v="UAH"/>
    <n v="2.5000000000000001E-2"/>
    <n v="0"/>
    <n v="2.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49957080"/>
    <m/>
    <m/>
    <s v="13-06-2024"/>
    <x v="3"/>
    <s v="58204 - Ukraine - Dem. Governance"/>
    <s v="Oracle Fusion Projects"/>
    <m/>
    <s v="Summarized Burden Expenditure"/>
    <s v="Summarized Burden Expenditure Item"/>
    <n v="0"/>
    <n v="120"/>
    <s v="UAH"/>
    <n v="2.5000000000000001E-2"/>
    <n v="0"/>
    <n v="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055423"/>
    <m/>
    <m/>
    <s v="25-06-2024"/>
    <x v="22"/>
    <s v="58203 - Ukraine - Crisis Prev &amp; Rcvry"/>
    <s v="Oracle Fusion Payables"/>
    <s v="STANDARD"/>
    <s v="Supplier Invoice"/>
    <s v="Item Cost"/>
    <n v="370000"/>
    <n v="370000"/>
    <s v="UAH"/>
    <n v="2.4691359999999999E-2"/>
    <n v="9135.7999999999993"/>
    <n v="9135.7999999999993"/>
    <s v="UNDP"/>
    <s v="UKR"/>
    <x v="0"/>
    <n v="58203"/>
    <n v="72311"/>
    <s v="01001136"/>
    <s v="000182"/>
    <s v="UNDP.UKR.30000.58203.72311.01001136.000182.0.0"/>
    <s v="06-2024"/>
    <s v="25-06-2024"/>
    <s v="UNDP-UKR"/>
    <s v="UKR/2023/436/1 - 6905188379"/>
    <s v="370000"/>
    <s v="OKKO fuel account replenishment in June 2024"/>
    <s v="1"/>
    <s v="370000"/>
    <n v="2026363"/>
    <s v="Сompany OKKO-BUSINESS, LLC"/>
    <s v="вул.Героїв Маківки, буд.10"/>
    <s v="м.Сколе"/>
    <s v="8107020828"/>
    <s v="26-06-2024"/>
    <s v="UAH"/>
    <s v="370000"/>
    <n v="10239586"/>
    <n v="1"/>
    <s v="OKKO fuel account replenishment in June 20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055424"/>
    <m/>
    <m/>
    <s v="25-06-2024"/>
    <x v="22"/>
    <s v="58203 - Ukraine - Crisis Prev &amp; Rcvry"/>
    <s v="Oracle Fusion Payables"/>
    <s v="STANDARD"/>
    <s v="Supplier Invoice"/>
    <s v="Nonrecoverable Tax"/>
    <n v="0"/>
    <n v="0"/>
    <s v="UAH"/>
    <n v="2.4691359999999999E-2"/>
    <n v="0"/>
    <n v="0"/>
    <s v="UNDP"/>
    <s v="UKR"/>
    <x v="0"/>
    <n v="58203"/>
    <n v="72311"/>
    <s v="01001136"/>
    <s v="000182"/>
    <s v="UNDP.UKR.30000.58203.72311.01001136.000182.0.0"/>
    <s v="06-2024"/>
    <s v="25-06-2024"/>
    <s v="UNDP-UKR"/>
    <s v="UKR/2023/436/1 - 6905188379"/>
    <s v="370000"/>
    <s v="fuel account replenishment to ensure operation of the UNDP RPP vehicles in the Dnipro/Poltava/Odesa offices"/>
    <s v="2"/>
    <s v="0"/>
    <n v="2026363"/>
    <s v="Сompany OKKO-BUSINESS, LLC"/>
    <s v="вул.Героїв Маківки, буд.10"/>
    <s v="м.Сколе"/>
    <s v="8107020828"/>
    <s v="26-06-2024"/>
    <s v="UAH"/>
    <s v="370000"/>
    <n v="10239586"/>
    <n v="1"/>
    <s v="OKKO fuel account replenishment in June 20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097546"/>
    <m/>
    <m/>
    <s v="25-06-2024"/>
    <x v="3"/>
    <s v="58203 - Ukraine - Crisis Prev &amp; Rcvry"/>
    <s v="Oracle Fusion Projects"/>
    <m/>
    <s v="Summarized Burden Expenditure"/>
    <s v="Summarized Burden Expenditure Item"/>
    <n v="0"/>
    <n v="29600"/>
    <s v="UAH"/>
    <n v="2.4691359999999999E-2"/>
    <n v="0"/>
    <n v="730.8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142257"/>
    <m/>
    <m/>
    <s v="30-06-2024"/>
    <x v="4"/>
    <s v="58204 - Ukraine - Dem. Governance"/>
    <s v="Accounted Cost Source"/>
    <m/>
    <s v="Accounted Cost Source"/>
    <s v="Accounted Cost Source"/>
    <n v="-0.47"/>
    <n v="-0.47"/>
    <s v="USD"/>
    <n v="1"/>
    <n v="-0.47"/>
    <n v="-0.47"/>
    <s v="UNDP"/>
    <s v="UKR"/>
    <x v="0"/>
    <n v="58204"/>
    <n v="76135"/>
    <s v="01001136"/>
    <s v="000182"/>
    <s v="UNDP.UKR.30000.58204.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142260"/>
    <m/>
    <m/>
    <s v="30-06-2024"/>
    <x v="4"/>
    <s v="58203 - Ukraine - Crisis Prev &amp; Rcvry"/>
    <s v="Accounted Cost Source"/>
    <m/>
    <s v="Accounted Cost Source"/>
    <s v="Accounted Cost Source"/>
    <n v="-0.4"/>
    <n v="-0.4"/>
    <s v="USD"/>
    <n v="1"/>
    <n v="-0.4"/>
    <n v="-0.4"/>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273945"/>
    <m/>
    <m/>
    <s v="01-07-2024"/>
    <x v="23"/>
    <s v="58203 - Ukraine - Crisis Prev &amp; Rcvry"/>
    <s v="Oracle Fusion Payables"/>
    <s v="STANDARD"/>
    <s v="Supplier Invoice"/>
    <s v="Item Cost"/>
    <n v="99944"/>
    <n v="99944"/>
    <s v="UAH"/>
    <n v="2.4691359999999999E-2"/>
    <n v="2467.75"/>
    <n v="2467.75"/>
    <s v="UNDP"/>
    <s v="UKR"/>
    <x v="0"/>
    <n v="58203"/>
    <n v="73410"/>
    <s v="01001136"/>
    <s v="000182"/>
    <s v="UNDP.UKR.30000.58203.73410.01001136.000182.0.0"/>
    <s v="07-2024"/>
    <s v="01-07-2024"/>
    <s v="UNDP-UKR"/>
    <s v="088"/>
    <s v="99944"/>
    <s v="Procurement of sixteen (16) summer tires for the soft and armored vehicles for daily usage in missions/duty trips in the summer period in the Poltava/Dnipro/Odesa offices."/>
    <s v="1"/>
    <s v="99944"/>
    <n v="1059137"/>
    <s v="BABANSKYI OLEKSANDR SEHIIOVYCH FOP"/>
    <s v="AP 62 BUILD 7 HRUSHEVSKOGO STREET"/>
    <s v="POLTAVA"/>
    <s v="8107021171"/>
    <s v="03-07-2024"/>
    <s v="UAH"/>
    <s v="99944"/>
    <n v="10239415"/>
    <n v="1"/>
    <s v="Procurement of sixteen (16) summer tires for the soft and armored vehicles for daily usage in missions/duty trips in the summer period in the Poltava/Dnipro/Odesa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273946"/>
    <m/>
    <m/>
    <s v="01-07-2024"/>
    <x v="23"/>
    <s v="58203 - Ukraine - Crisis Prev &amp; Rcvry"/>
    <s v="Oracle Fusion Payables"/>
    <s v="STANDARD"/>
    <s v="Supplier Invoice"/>
    <s v="Nonrecoverable Tax"/>
    <n v="0"/>
    <n v="0"/>
    <s v="UAH"/>
    <n v="2.4691359999999999E-2"/>
    <n v="0"/>
    <n v="0"/>
    <s v="UNDP"/>
    <s v="UKR"/>
    <x v="0"/>
    <n v="58203"/>
    <n v="73410"/>
    <s v="01001136"/>
    <s v="000182"/>
    <s v="UNDP.UKR.30000.58203.73410.01001136.000182.0.0"/>
    <s v="07-2024"/>
    <s v="01-07-2024"/>
    <s v="UNDP-UKR"/>
    <s v="088"/>
    <s v="99944"/>
    <s v="summer tires for armored and soft vehicles for daily usage in missions/duty trips in summer period by UNDP Programme fleet in Dnipro/Poltava/Odesa offices"/>
    <s v="2"/>
    <s v="0"/>
    <n v="1059137"/>
    <s v="BABANSKYI OLEKSANDR SEHIIOVYCH FOP"/>
    <s v="AP 62 BUILD 7 HRUSHEVSKOGO STREET"/>
    <s v="POLTAVA"/>
    <s v="8107021171"/>
    <s v="03-07-2024"/>
    <s v="UAH"/>
    <s v="99944"/>
    <n v="10239415"/>
    <n v="1"/>
    <s v="Procurement of sixteen (16) summer tires for the soft and armored vehicles for daily usage in missions/duty trips in the summer period in the Poltava/Dnipro/Odesa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286761"/>
    <m/>
    <m/>
    <s v="01-07-2024"/>
    <x v="3"/>
    <s v="58203 - Ukraine - Crisis Prev &amp; Rcvry"/>
    <s v="Oracle Fusion Projects"/>
    <m/>
    <s v="Summarized Burden Expenditure"/>
    <s v="Summarized Burden Expenditure Item"/>
    <n v="0"/>
    <n v="7995.52"/>
    <s v="UAH"/>
    <n v="2.4630539999999999E-2"/>
    <n v="0"/>
    <n v="196.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11162"/>
    <m/>
    <m/>
    <s v="27-06-2024"/>
    <x v="26"/>
    <s v="58203 - Ukraine - Crisis Prev &amp; Rcvry"/>
    <s v="Oracle Fusion Payables"/>
    <s v="STANDARD"/>
    <s v="Supplier Invoice"/>
    <s v="Item Cost"/>
    <n v="4580"/>
    <n v="4580"/>
    <s v="UAH"/>
    <n v="2.4691359999999999E-2"/>
    <n v="113.09"/>
    <n v="113.09"/>
    <s v="UNDP"/>
    <s v="UKR"/>
    <x v="0"/>
    <n v="58203"/>
    <n v="71620"/>
    <s v="01001136"/>
    <s v="000182"/>
    <s v="UNDP.UKR.30000.58203.71620.01001136.000182.0.0"/>
    <s v="06-2024"/>
    <s v="27-06-2024"/>
    <s v="UNDP-UKR"/>
    <s v="TR00316662"/>
    <s v="4580"/>
    <s v="DSA (Standards)"/>
    <s v="1"/>
    <s v="4580"/>
    <s v="HCM-71325972"/>
    <s v="Anton Olehovych METLENKO[[71325972]]"/>
    <s v="Zaliznyaka str., 48 bld."/>
    <s v="Kramatorsk"/>
    <s v="8107021187"/>
    <s v="04-07-2024"/>
    <s v="UAH"/>
    <s v="458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21365"/>
    <m/>
    <m/>
    <s v="27-06-2024"/>
    <x v="3"/>
    <s v="58203 - Ukraine - Crisis Prev &amp; Rcvry"/>
    <s v="Oracle Fusion Projects"/>
    <m/>
    <s v="Summarized Burden Expenditure"/>
    <s v="Summarized Burden Expenditure Item"/>
    <n v="0"/>
    <n v="366.4"/>
    <s v="UAH"/>
    <n v="2.4691359999999999E-2"/>
    <n v="0"/>
    <n v="9.050000000000000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24239"/>
    <m/>
    <m/>
    <s v="31-07-2024"/>
    <x v="4"/>
    <s v="58203 - Ukraine - Crisis Prev &amp; Rcvry"/>
    <s v="Accounted Cost Source"/>
    <m/>
    <s v="Accounted Cost Source"/>
    <s v="Accounted Cost Source"/>
    <n v="-6.08"/>
    <n v="-6.08"/>
    <s v="USD"/>
    <n v="1"/>
    <n v="-6.08"/>
    <n v="-6.08"/>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42477"/>
    <m/>
    <m/>
    <s v="19-06-2024"/>
    <x v="13"/>
    <s v="58204 - Ukraine - Dem. Governance"/>
    <s v="Oracle Fusion Payables"/>
    <s v="STANDARD"/>
    <s v="Supplier Invoice"/>
    <s v="Item Cost"/>
    <n v="31639.5"/>
    <n v="31639.5"/>
    <s v="UAH"/>
    <n v="2.4691359999999999E-2"/>
    <n v="781.22"/>
    <n v="781.22"/>
    <s v="UNDP"/>
    <s v="UKR"/>
    <x v="0"/>
    <n v="58204"/>
    <n v="72145"/>
    <s v="01001136"/>
    <s v="000182"/>
    <s v="UNDP.UKR.30000.58204.72145.01001136.000182.0.0"/>
    <s v="06-2024"/>
    <s v="19-06-2024"/>
    <s v="UNDP-UKR"/>
    <s v="000182385"/>
    <s v="126558"/>
    <s v="payment for UN RPP Board, 13 June 2024 in Kyiv"/>
    <s v="4"/>
    <s v="31639.5"/>
    <n v="1058619"/>
    <s v="KYI AVIA, PJSC"/>
    <s v="1, DMYTRIVSKA ST."/>
    <s v="KYIV"/>
    <s v="8107021230"/>
    <s v="04-07-2024"/>
    <s v="UAH"/>
    <s v="12655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59238"/>
    <m/>
    <m/>
    <s v="19-06-2024"/>
    <x v="3"/>
    <s v="58204 - Ukraine - Dem. Governance"/>
    <s v="Oracle Fusion Projects"/>
    <m/>
    <s v="Summarized Burden Expenditure"/>
    <s v="Summarized Burden Expenditure Item"/>
    <n v="0"/>
    <n v="2531.16"/>
    <s v="UAH"/>
    <n v="2.4691359999999999E-2"/>
    <n v="0"/>
    <n v="62.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72259"/>
    <m/>
    <m/>
    <s v="31-07-2024"/>
    <x v="4"/>
    <s v="58204 - Ukraine - Dem. Governance"/>
    <s v="Accounted Cost Source"/>
    <m/>
    <s v="Accounted Cost Source"/>
    <s v="Accounted Cost Source"/>
    <n v="-1.94"/>
    <n v="-1.94"/>
    <s v="USD"/>
    <n v="1"/>
    <n v="-1.94"/>
    <n v="-1.94"/>
    <s v="UNDP"/>
    <s v="UKR"/>
    <x v="0"/>
    <n v="58204"/>
    <n v="76135"/>
    <s v="01001136"/>
    <s v="000182"/>
    <s v="UNDP.UKR.30000.58204.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372274"/>
    <m/>
    <m/>
    <s v="31-07-2024"/>
    <x v="4"/>
    <s v="58203 - Ukraine - Crisis Prev &amp; Rcvry"/>
    <s v="Accounted Cost Source"/>
    <m/>
    <s v="Accounted Cost Source"/>
    <s v="Accounted Cost Source"/>
    <n v="-0.28000000000000003"/>
    <n v="-0.28000000000000003"/>
    <s v="USD"/>
    <n v="1"/>
    <n v="-0.28000000000000003"/>
    <n v="-0.28000000000000003"/>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482583"/>
    <m/>
    <m/>
    <s v="01-06-2024"/>
    <x v="11"/>
    <s v="58203 - Ukraine - Crisis Prev &amp; Rcvry"/>
    <s v="Oracle Fusion Projects"/>
    <m/>
    <s v="Labor Distribution"/>
    <s v="Straight Time"/>
    <n v="667.56"/>
    <n v="667.56"/>
    <s v="USD"/>
    <n v="1"/>
    <n v="667.56"/>
    <n v="667.56"/>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482675"/>
    <m/>
    <m/>
    <s v="01-06-2024"/>
    <x v="28"/>
    <s v="58203 - Ukraine - Crisis Prev &amp; Rcvry"/>
    <s v="Oracle Fusion Projects"/>
    <m/>
    <s v="Labor Distribution"/>
    <s v="Straight Time"/>
    <n v="1698.14"/>
    <n v="1698.14"/>
    <s v="USD"/>
    <n v="1"/>
    <n v="1698.14"/>
    <n v="1698.14"/>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549547"/>
    <m/>
    <m/>
    <s v="01-06-2024"/>
    <x v="3"/>
    <s v="58203 - Ukraine - Crisis Prev &amp; Rcvry"/>
    <s v="Oracle Fusion Projects"/>
    <m/>
    <s v="Summarized Burden Expenditure"/>
    <s v="Summarized Burden Expenditure Item"/>
    <n v="0"/>
    <n v="189.25"/>
    <s v="USD"/>
    <n v="1"/>
    <n v="0"/>
    <n v="189.2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809954"/>
    <m/>
    <m/>
    <s v="04-07-2024"/>
    <x v="23"/>
    <s v="58203 - Ukraine - Crisis Prev &amp; Rcvry"/>
    <s v="Oracle Fusion Payables"/>
    <s v="STANDARD"/>
    <s v="Supplier Invoice"/>
    <s v="Item Cost"/>
    <n v="17033"/>
    <n v="17033"/>
    <s v="UAH"/>
    <n v="2.4630539999999999E-2"/>
    <n v="419.53"/>
    <n v="419.53"/>
    <s v="UNDP"/>
    <s v="UKR"/>
    <x v="0"/>
    <n v="58203"/>
    <n v="73410"/>
    <s v="01001136"/>
    <s v="000182"/>
    <s v="UNDP.UKR.30000.58203.73410.01001136.000182.0.0"/>
    <s v="07-2024"/>
    <s v="04-07-2024"/>
    <s v="UNDP-UKR"/>
    <s v="104122121"/>
    <s v="17033"/>
    <s v="car washing service of UNDP vehicles in Poltava; fan replacement in DP201124; polish purchase for UNDP vehicles"/>
    <s v="1"/>
    <s v="17033"/>
    <n v="1059137"/>
    <s v="BABANSKYI OLEKSANDR SEHIIOVYCH FOP"/>
    <s v="AP 62 BUILD 7 HRUSHEVSKOGO STREET"/>
    <s v="POLTAVA"/>
    <s v="8107021554"/>
    <s v="12-07-2024"/>
    <s v="UAH"/>
    <s v="1703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809959"/>
    <m/>
    <m/>
    <s v="08-07-2024"/>
    <x v="29"/>
    <s v="58203 - Ukraine - Crisis Prev &amp; Rcvry"/>
    <s v="Oracle Fusion Payables"/>
    <s v="STANDARD"/>
    <s v="Supplier Invoice"/>
    <s v="Item Cost"/>
    <n v="111"/>
    <n v="111"/>
    <s v="USD"/>
    <n v="1"/>
    <n v="111"/>
    <n v="111"/>
    <s v="UNDP"/>
    <s v="UKR"/>
    <x v="0"/>
    <n v="58203"/>
    <n v="63340"/>
    <s v="01001136"/>
    <s v="000182"/>
    <s v="UNDP.UKR.30000.58203.63340.01001136.000182.0.0"/>
    <s v="07-2024"/>
    <s v="08-07-2024"/>
    <s v="UNDP-UKR"/>
    <s v="R&amp;R/21-27.06/2024"/>
    <s v="1110"/>
    <s v="R&amp;R/21-27.06/2024"/>
    <s v="5"/>
    <s v="111"/>
    <s v="HCM-946107"/>
    <s v="Federica DISPENZA[[946107]]"/>
    <s v="c o United Nations Development Programme Poltava"/>
    <s v="POLTAVA"/>
    <s v="8109002690"/>
    <s v="12-07-2024"/>
    <s v="USD"/>
    <s v="11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827017"/>
    <m/>
    <m/>
    <s v="04-07-2024"/>
    <x v="3"/>
    <s v="58203 - Ukraine - Crisis Prev &amp; Rcvry"/>
    <s v="Oracle Fusion Projects"/>
    <m/>
    <s v="Summarized Burden Expenditure"/>
    <s v="Summarized Burden Expenditure Item"/>
    <n v="0"/>
    <n v="1362.64"/>
    <s v="UAH"/>
    <n v="2.4630539999999999E-2"/>
    <n v="0"/>
    <n v="33.5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827018"/>
    <m/>
    <m/>
    <s v="08-07-2024"/>
    <x v="3"/>
    <s v="58203 - Ukraine - Crisis Prev &amp; Rcvry"/>
    <s v="Oracle Fusion Projects"/>
    <m/>
    <s v="Summarized Burden Expenditure"/>
    <s v="Summarized Burden Expenditure Item"/>
    <n v="0"/>
    <n v="8.8800000000000008"/>
    <s v="USD"/>
    <n v="1"/>
    <n v="0"/>
    <n v="8.880000000000000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902998"/>
    <m/>
    <m/>
    <s v="09-07-2024"/>
    <x v="26"/>
    <s v="58203 - Ukraine - Crisis Prev &amp; Rcvry"/>
    <s v="Oracle Fusion Payables"/>
    <s v="STANDARD"/>
    <s v="Supplier Invoice"/>
    <s v="Item Cost"/>
    <n v="4590"/>
    <n v="4590"/>
    <s v="UAH"/>
    <n v="2.4630539999999999E-2"/>
    <n v="113.05"/>
    <n v="113.05"/>
    <s v="UNDP"/>
    <s v="UKR"/>
    <x v="0"/>
    <n v="58203"/>
    <n v="71620"/>
    <s v="01001136"/>
    <s v="000182"/>
    <s v="UNDP.UKR.30000.58203.71620.01001136.000182.0.0"/>
    <s v="07-2024"/>
    <s v="09-07-2024"/>
    <s v="UNDP-UKR"/>
    <s v="TR00320930"/>
    <s v="4590"/>
    <s v="DSA (Standards)"/>
    <s v="1"/>
    <s v="4590"/>
    <s v="HCM-71328798"/>
    <s v="Volodymyr Mykolaiovych SOKIL[[71328798]]"/>
    <s v="Kotljarevskogo 6 ap.56"/>
    <s v="POLTAVA"/>
    <s v="8107021623"/>
    <s v="15-07-2024"/>
    <s v="UAH"/>
    <s v="45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903035"/>
    <m/>
    <m/>
    <s v="08-07-2024"/>
    <x v="26"/>
    <s v="58203 - Ukraine - Crisis Prev &amp; Rcvry"/>
    <s v="Oracle Fusion Payables"/>
    <s v="STANDARD"/>
    <s v="Supplier Invoice"/>
    <s v="Item Cost"/>
    <n v="10"/>
    <n v="10"/>
    <s v="UAH"/>
    <n v="2.4630539999999999E-2"/>
    <n v="0.25"/>
    <n v="0.25"/>
    <s v="UNDP"/>
    <s v="UKR"/>
    <x v="0"/>
    <n v="58203"/>
    <n v="71620"/>
    <s v="01001136"/>
    <s v="000182"/>
    <s v="UNDP.UKR.30000.58203.71620.01001136.000182.0.0"/>
    <s v="07-2024"/>
    <s v="09-07-2024"/>
    <s v="UNDP-UKR"/>
    <s v="TC00277517s_0"/>
    <s v="10"/>
    <s v="Balance Due to Traveler"/>
    <s v="1"/>
    <s v="10"/>
    <s v="HCM-71325972"/>
    <s v="Anton Olehovych METLENKO[[71325972]]"/>
    <s v="Zaliznyaka str., 48 bld."/>
    <s v="Kramatorsk"/>
    <s v="8107021626"/>
    <s v="15-07-2024"/>
    <s v="UAH"/>
    <s v="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904064"/>
    <m/>
    <m/>
    <s v="19-06-2024"/>
    <x v="24"/>
    <s v="58203 - Ukraine - Crisis Prev &amp; Rcvry"/>
    <s v="Oracle Fusion Payables"/>
    <s v="STANDARD"/>
    <s v="Supplier Invoice"/>
    <s v="Item Cost"/>
    <n v="414.95"/>
    <n v="414.95"/>
    <s v="UAH"/>
    <n v="2.4630539999999999E-2"/>
    <n v="10.220000000000001"/>
    <n v="10.220000000000001"/>
    <s v="UNDP"/>
    <s v="UKR"/>
    <x v="0"/>
    <n v="58203"/>
    <n v="71635"/>
    <s v="01001136"/>
    <s v="000182"/>
    <s v="UNDP.UKR.30000.58203.71635.01001136.000182.0.0"/>
    <s v="07-2024"/>
    <s v="09-07-2024"/>
    <s v="UNDP-UKR"/>
    <s v="TC00269824s_1"/>
    <s v="1659.8"/>
    <s v="Balance Due to Traveler"/>
    <s v="1"/>
    <s v="414.95"/>
    <s v="HCM-71318443"/>
    <s v="Olha Ivanivna BONDARENKO[[71318443]]"/>
    <s v="17, Yuvileyna Str., Ap. 21"/>
    <s v="Kramatorsk"/>
    <s v="8107021635"/>
    <s v="15-07-2024"/>
    <s v="UAH"/>
    <s v="1659.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0957717"/>
    <m/>
    <m/>
    <s v="09-07-2024"/>
    <x v="3"/>
    <s v="58203 - Ukraine - Crisis Prev &amp; Rcvry"/>
    <s v="Oracle Fusion Projects"/>
    <m/>
    <s v="Summarized Burden Expenditure"/>
    <s v="Summarized Burden Expenditure Item"/>
    <n v="0"/>
    <n v="401.2"/>
    <s v="UAH"/>
    <n v="2.4630539999999999E-2"/>
    <n v="0"/>
    <n v="9.880000000000000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002315"/>
    <m/>
    <m/>
    <s v="31-07-2024"/>
    <x v="4"/>
    <s v="58203 - Ukraine - Crisis Prev &amp; Rcvry"/>
    <s v="Accounted Cost Source"/>
    <m/>
    <s v="Accounted Cost Source"/>
    <s v="Accounted Cost Source"/>
    <n v="-0.55000000000000004"/>
    <n v="-0.55000000000000004"/>
    <s v="USD"/>
    <n v="1"/>
    <n v="-0.55000000000000004"/>
    <n v="-0.55000000000000004"/>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002352"/>
    <m/>
    <m/>
    <s v="31-07-2024"/>
    <x v="4"/>
    <s v="58203 - Ukraine - Crisis Prev &amp; Rcvry"/>
    <s v="Accounted Cost Source"/>
    <m/>
    <s v="Accounted Cost Source"/>
    <s v="Accounted Cost Source"/>
    <n v="-0.05"/>
    <n v="-0.05"/>
    <s v="USD"/>
    <n v="1"/>
    <n v="-0.05"/>
    <n v="-0.05"/>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116226"/>
    <m/>
    <m/>
    <s v="11-07-2024"/>
    <x v="23"/>
    <s v="58203 - Ukraine - Crisis Prev &amp; Rcvry"/>
    <s v="Oracle Fusion Payables"/>
    <s v="STANDARD"/>
    <s v="Supplier Invoice"/>
    <s v="Item Cost"/>
    <n v="18387"/>
    <n v="18387"/>
    <s v="UAH"/>
    <n v="2.4630539999999999E-2"/>
    <n v="452.88"/>
    <n v="452.88"/>
    <s v="UNDP"/>
    <s v="UKR"/>
    <x v="0"/>
    <n v="58203"/>
    <n v="73410"/>
    <s v="01001136"/>
    <s v="000182"/>
    <s v="UNDP.UKR.30000.58203.73410.01001136.000182.0.0"/>
    <s v="07-2024"/>
    <s v="11-07-2024"/>
    <s v="UNDP-UKR"/>
    <s v="125"/>
    <s v="18387"/>
    <s v="vehicle technical accessories for the UNDP vehicles in Poltava;"/>
    <s v="1"/>
    <s v="18387"/>
    <n v="1059137"/>
    <s v="BABANSKYI OLEKSANDR SEHIIOVYCH FOP"/>
    <s v="AP 62 BUILD 7 HRUSHEVSKOGO STREET"/>
    <s v="POLTAVA"/>
    <s v="8107021852"/>
    <s v="18-07-2024"/>
    <s v="UAH"/>
    <s v="18387"/>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135923"/>
    <m/>
    <m/>
    <s v="11-07-2024"/>
    <x v="3"/>
    <s v="58203 - Ukraine - Crisis Prev &amp; Rcvry"/>
    <s v="Oracle Fusion Projects"/>
    <m/>
    <s v="Summarized Burden Expenditure"/>
    <s v="Summarized Burden Expenditure Item"/>
    <n v="0"/>
    <n v="1470.96"/>
    <s v="UAH"/>
    <n v="2.4630539999999999E-2"/>
    <n v="0"/>
    <n v="36.22999999999999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147225"/>
    <m/>
    <m/>
    <s v="31-07-2024"/>
    <x v="4"/>
    <s v="58203 - Ukraine - Crisis Prev &amp; Rcvry"/>
    <s v="Accounted Cost Source"/>
    <m/>
    <s v="Accounted Cost Source"/>
    <s v="Accounted Cost Source"/>
    <n v="-2.2200000000000002"/>
    <n v="-2.2200000000000002"/>
    <s v="USD"/>
    <n v="1"/>
    <n v="-2.2200000000000002"/>
    <n v="-2.2200000000000002"/>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159832"/>
    <m/>
    <m/>
    <s v="01-07-2024"/>
    <x v="30"/>
    <s v="58203 - Ukraine - Crisis Prev &amp; Rcvry"/>
    <s v="Oracle Fusion Payables"/>
    <s v="STANDARD"/>
    <s v="Supplier Invoice"/>
    <s v="Item Cost"/>
    <n v="1832"/>
    <n v="1832"/>
    <s v="UAH"/>
    <n v="2.4509800000000002E-2"/>
    <n v="44.9"/>
    <n v="44.9"/>
    <s v="UNDP"/>
    <s v="UKR"/>
    <x v="0"/>
    <n v="58203"/>
    <n v="71615"/>
    <s v="01001136"/>
    <s v="000182"/>
    <s v="UNDP.UKR.30000.58203.71615.01001136.000182.0.0"/>
    <s v="07-2024"/>
    <s v="18-07-2024"/>
    <s v="UNDP-UKR"/>
    <s v="TR00317803"/>
    <s v="1832"/>
    <s v="DSA (Standards)"/>
    <s v="1"/>
    <s v="1832"/>
    <s v="HCM-71315276"/>
    <s v="Yurii Ivanovych PERFILIEV[[71315276]]"/>
    <s v="25 Altaiska St."/>
    <s v="Kramatorsk"/>
    <s v="8107021964"/>
    <s v="22-07-2024"/>
    <s v="UAH"/>
    <s v="18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171129"/>
    <m/>
    <m/>
    <s v="01-07-2024"/>
    <x v="3"/>
    <s v="58203 - Ukraine - Crisis Prev &amp; Rcvry"/>
    <s v="Oracle Fusion Projects"/>
    <m/>
    <s v="Summarized Burden Expenditure"/>
    <s v="Summarized Burden Expenditure Item"/>
    <n v="0"/>
    <n v="146.56"/>
    <s v="UAH"/>
    <n v="2.4630539999999999E-2"/>
    <n v="0"/>
    <n v="3.6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288973"/>
    <m/>
    <m/>
    <s v="19-07-2024"/>
    <x v="26"/>
    <s v="58203 - Ukraine - Crisis Prev &amp; Rcvry"/>
    <s v="Oracle Fusion Payables"/>
    <s v="STANDARD"/>
    <s v="Supplier Invoice"/>
    <s v="Item Cost"/>
    <n v="20"/>
    <n v="20"/>
    <s v="UAH"/>
    <n v="2.4509800000000002E-2"/>
    <n v="0.49"/>
    <n v="0.49"/>
    <s v="UNDP"/>
    <s v="UKR"/>
    <x v="0"/>
    <n v="58203"/>
    <n v="71620"/>
    <s v="01001136"/>
    <s v="000182"/>
    <s v="UNDP.UKR.30000.58203.71620.01001136.000182.0.0"/>
    <s v="07-2024"/>
    <s v="19-07-2024"/>
    <s v="UNDP-UKR"/>
    <s v="TC00282518s_0"/>
    <s v="20"/>
    <s v="Balance Due to Traveler"/>
    <s v="1"/>
    <s v="20"/>
    <s v="HCM-71328798"/>
    <s v="Volodymyr Mykolaiovych SOKIL[[71328798]]"/>
    <s v="Kotljarevskogo 6 ap.56"/>
    <s v="POLTAVA"/>
    <s v="8107022126"/>
    <s v="25-07-2024"/>
    <s v="UAH"/>
    <s v="2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297650"/>
    <m/>
    <m/>
    <s v="19-07-2024"/>
    <x v="3"/>
    <s v="58203 - Ukraine - Crisis Prev &amp; Rcvry"/>
    <s v="Oracle Fusion Projects"/>
    <m/>
    <s v="Summarized Burden Expenditure"/>
    <s v="Summarized Burden Expenditure Item"/>
    <n v="0"/>
    <n v="1.6"/>
    <s v="UAH"/>
    <n v="2.4509800000000002E-2"/>
    <n v="0"/>
    <n v="0.0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374110"/>
    <m/>
    <m/>
    <s v="17-07-2024"/>
    <x v="23"/>
    <s v="58203 - Ukraine - Crisis Prev &amp; Rcvry"/>
    <s v="Oracle Fusion Payables"/>
    <s v="STANDARD"/>
    <s v="Supplier Invoice"/>
    <s v="Item Cost"/>
    <n v="443721.94"/>
    <n v="443721.94"/>
    <s v="UAH"/>
    <n v="2.4509800000000002E-2"/>
    <n v="10875.54"/>
    <n v="10875.54"/>
    <s v="UNDP"/>
    <s v="UKR"/>
    <x v="0"/>
    <n v="58203"/>
    <n v="73410"/>
    <s v="01001136"/>
    <s v="000182"/>
    <s v="UNDP.UKR.30000.58203.73410.01001136.000182.0.0"/>
    <s v="07-2024"/>
    <s v="17-07-2024"/>
    <s v="UNDP-UKR"/>
    <s v="TC-2171;75;2629;52"/>
    <s v="443721.94"/>
    <s v="Planned expanded regular maintenance with spare parts changing, repair, and other services for the UNDP armored vehicles Toyota Land Cruiser 200   DP201097, DP201079, DP201052, and the soft vehicle Volkswagen T6, minibus DP201098"/>
    <s v="1"/>
    <s v="443721.94"/>
    <n v="1058715"/>
    <s v="TALISMAN-SERVIS, LLC"/>
    <s v="3A, DNIPROVSKA ST."/>
    <s v="Kramatorsk"/>
    <s v="8107022333"/>
    <s v="30-07-2024"/>
    <s v="UAH"/>
    <s v="443721.94"/>
    <n v="10252071"/>
    <n v="1"/>
    <s v="Planned expanded regular maintenance with spare parts changing, repair, and other services for the UNDP armored vehicles Toyota Land Cruiser 200   DP201097, DP201079, DP201052, and the soft vehicle Volkswagen T6, minibus DP201098"/>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374111"/>
    <m/>
    <m/>
    <s v="17-07-2024"/>
    <x v="23"/>
    <s v="58203 - Ukraine - Crisis Prev &amp; Rcvry"/>
    <s v="Oracle Fusion Payables"/>
    <s v="STANDARD"/>
    <s v="Supplier Invoice"/>
    <s v="Nonrecoverable Tax"/>
    <n v="0"/>
    <n v="0"/>
    <s v="UAH"/>
    <n v="2.4509800000000002E-2"/>
    <n v="0"/>
    <n v="0"/>
    <s v="UNDP"/>
    <s v="UKR"/>
    <x v="0"/>
    <n v="58203"/>
    <n v="73410"/>
    <s v="01001136"/>
    <s v="000182"/>
    <s v="UNDP.UKR.30000.58203.73410.01001136.000182.0.0"/>
    <s v="07-2024"/>
    <s v="17-07-2024"/>
    <s v="UNDP-UKR"/>
    <s v="TC-2171;75;2629;52"/>
    <s v="443721.94"/>
    <s v="regular maintenance with additional spare parts changing, repair, and other services of the armored vehicles Toyota Land Cruiser 200 DP201097, DP201052, DP201079, and soft vehicle Volkswagen T6, minibus DP201098 in the Poltava, Dnipro offic"/>
    <s v="2"/>
    <s v="0"/>
    <n v="1058715"/>
    <s v="TALISMAN-SERVIS, LLC"/>
    <s v="3A, DNIPROVSKA ST."/>
    <s v="Kramatorsk"/>
    <s v="8107022333"/>
    <s v="30-07-2024"/>
    <s v="UAH"/>
    <s v="443721.94"/>
    <n v="10252071"/>
    <n v="1"/>
    <s v="Planned expanded regular maintenance with spare parts changing, repair, and other services for the UNDP armored vehicles Toyota Land Cruiser 200   DP201097, DP201079, DP201052, and the soft vehicle Volkswagen T6, minibus DP201098"/>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375684"/>
    <m/>
    <m/>
    <s v="25-07-2024"/>
    <x v="26"/>
    <s v="58203 - Ukraine - Crisis Prev &amp; Rcvry"/>
    <s v="Oracle Fusion Payables"/>
    <s v="STANDARD"/>
    <s v="Supplier Invoice"/>
    <s v="Item Cost"/>
    <n v="4610"/>
    <n v="4610"/>
    <s v="UAH"/>
    <n v="2.4509800000000002E-2"/>
    <n v="112.99"/>
    <n v="112.99"/>
    <s v="UNDP"/>
    <s v="UKR"/>
    <x v="0"/>
    <n v="58203"/>
    <n v="71620"/>
    <s v="01001136"/>
    <s v="000182"/>
    <s v="UNDP.UKR.30000.58203.71620.01001136.000182.0.0"/>
    <s v="07-2024"/>
    <s v="25-07-2024"/>
    <s v="UNDP-UKR"/>
    <s v="TR00327485"/>
    <s v="4610"/>
    <s v="DSA (Standards)"/>
    <s v="1"/>
    <s v="4610"/>
    <s v="HCM-71306999"/>
    <s v="Sergiy OLEKSANDROVYCH YASTREBOV[[71306999]]"/>
    <s v="7-B Oleksandra Garceva Str., apt. 35"/>
    <s v="Kharkiv"/>
    <s v="8107022286"/>
    <s v="29-07-2024"/>
    <s v="UAH"/>
    <s v="46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390979"/>
    <m/>
    <m/>
    <s v="17-07-2024"/>
    <x v="3"/>
    <s v="58203 - Ukraine - Crisis Prev &amp; Rcvry"/>
    <s v="Oracle Fusion Projects"/>
    <m/>
    <s v="Summarized Burden Expenditure"/>
    <s v="Summarized Burden Expenditure Item"/>
    <n v="0"/>
    <n v="35497.760000000002"/>
    <s v="UAH"/>
    <n v="2.4509800000000002E-2"/>
    <n v="0"/>
    <n v="870.0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390987"/>
    <m/>
    <m/>
    <s v="25-07-2024"/>
    <x v="3"/>
    <s v="58203 - Ukraine - Crisis Prev &amp; Rcvry"/>
    <s v="Oracle Fusion Projects"/>
    <m/>
    <s v="Summarized Burden Expenditure"/>
    <s v="Summarized Burden Expenditure Item"/>
    <n v="0"/>
    <n v="368.8"/>
    <s v="UAH"/>
    <n v="2.4509800000000002E-2"/>
    <n v="0"/>
    <n v="9.039999999999999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411836"/>
    <m/>
    <m/>
    <s v="24-07-2024"/>
    <x v="22"/>
    <s v="58203 - Ukraine - Crisis Prev &amp; Rcvry"/>
    <s v="Oracle Fusion Payables"/>
    <s v="STANDARD"/>
    <s v="Supplier Invoice"/>
    <s v="Nonrecoverable Tax"/>
    <n v="0"/>
    <n v="0"/>
    <s v="UAH"/>
    <n v="2.4509800000000002E-2"/>
    <n v="0"/>
    <n v="0"/>
    <s v="UNDP"/>
    <s v="UKR"/>
    <x v="0"/>
    <n v="58203"/>
    <n v="72311"/>
    <s v="01001136"/>
    <s v="000182"/>
    <s v="UNDP.UKR.30000.58203.72311.01001136.000182.0.0"/>
    <s v="07-2024"/>
    <s v="24-07-2024"/>
    <s v="UNDP-UKR"/>
    <s v="6905528623"/>
    <s v="370000"/>
    <s v="fuel"/>
    <s v="2"/>
    <s v="0"/>
    <n v="2026363"/>
    <s v="Сompany OKKO-BUSINESS, LLC"/>
    <s v="вул.Героїв Маківки, буд.10"/>
    <s v="м.Сколе"/>
    <s v="8107022347"/>
    <s v="30-07-2024"/>
    <s v="UAH"/>
    <s v="370000"/>
    <n v="10255028"/>
    <n v="1"/>
    <s v="OKKO fuel account replenishment August 2024 to ensure continuous operation of UNDP fleet in Dnipro/Poltava/Odesa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411837"/>
    <m/>
    <m/>
    <s v="24-07-2024"/>
    <x v="22"/>
    <s v="58203 - Ukraine - Crisis Prev &amp; Rcvry"/>
    <s v="Oracle Fusion Payables"/>
    <s v="STANDARD"/>
    <s v="Supplier Invoice"/>
    <s v="Item Cost"/>
    <n v="370000"/>
    <n v="370000"/>
    <s v="UAH"/>
    <n v="2.4509800000000002E-2"/>
    <n v="9068.6299999999992"/>
    <n v="9068.6299999999992"/>
    <s v="UNDP"/>
    <s v="UKR"/>
    <x v="0"/>
    <n v="58203"/>
    <n v="72311"/>
    <s v="01001136"/>
    <s v="000182"/>
    <s v="UNDP.UKR.30000.58203.72311.01001136.000182.0.0"/>
    <s v="07-2024"/>
    <s v="24-07-2024"/>
    <s v="UNDP-UKR"/>
    <s v="6905528623"/>
    <s v="370000"/>
    <s v="OKKO fuel account replenishment August 2024 to ensure continuous operation of UNDP fleet in Dnipro/Poltava/Odesa offices"/>
    <s v="1"/>
    <s v="370000"/>
    <n v="2026363"/>
    <s v="Сompany OKKO-BUSINESS, LLC"/>
    <s v="вул.Героїв Маківки, буд.10"/>
    <s v="м.Сколе"/>
    <s v="8107022347"/>
    <s v="30-07-2024"/>
    <s v="UAH"/>
    <s v="370000"/>
    <n v="10255028"/>
    <n v="1"/>
    <s v="OKKO fuel account replenishment August 2024 to ensure continuous operation of UNDP fleet in Dnipro/Poltava/Odesa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432886"/>
    <m/>
    <m/>
    <s v="24-07-2024"/>
    <x v="3"/>
    <s v="58203 - Ukraine - Crisis Prev &amp; Rcvry"/>
    <s v="Oracle Fusion Projects"/>
    <m/>
    <s v="Summarized Burden Expenditure"/>
    <s v="Summarized Burden Expenditure Item"/>
    <n v="0"/>
    <n v="29600"/>
    <s v="UAH"/>
    <n v="2.4509800000000002E-2"/>
    <n v="0"/>
    <n v="725.4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451011"/>
    <m/>
    <m/>
    <s v="24-07-2024"/>
    <x v="31"/>
    <s v="58203 - Ukraine - Crisis Prev &amp; Rcvry"/>
    <s v="Oracle Fusion Payables"/>
    <s v="STANDARD"/>
    <s v="Supplier Invoice"/>
    <s v="Item Cost"/>
    <n v="191.25"/>
    <n v="191.25"/>
    <s v="UAH"/>
    <n v="2.4509800000000002E-2"/>
    <n v="4.6900000000000004"/>
    <n v="4.6900000000000004"/>
    <s v="UNDP"/>
    <s v="UKR"/>
    <x v="0"/>
    <n v="58203"/>
    <n v="72140"/>
    <s v="01001136"/>
    <s v="000182"/>
    <s v="UNDP.UKR.30000.58203.72140.01001136.000182.0.0"/>
    <s v="07-2024"/>
    <s v="24-07-2024"/>
    <s v="UNDP-UKR"/>
    <s v="32766"/>
    <s v="765"/>
    <s v="domain extension for the Information Management System (IMS)"/>
    <s v="3"/>
    <s v="191.25"/>
    <n v="2049624"/>
    <s v="Internet Invest, LLC"/>
    <s v="Novopecherskyi Lane, 3, building 2, office 9"/>
    <s v="KYIV"/>
    <s v="8107022455"/>
    <s v="01-08-2024"/>
    <s v="UAH"/>
    <s v="76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459595"/>
    <m/>
    <m/>
    <s v="24-07-2024"/>
    <x v="3"/>
    <s v="58203 - Ukraine - Crisis Prev &amp; Rcvry"/>
    <s v="Oracle Fusion Projects"/>
    <m/>
    <s v="Summarized Burden Expenditure"/>
    <s v="Summarized Burden Expenditure Item"/>
    <n v="0"/>
    <n v="15.3"/>
    <s v="UAH"/>
    <n v="2.4509800000000002E-2"/>
    <n v="0"/>
    <n v="0.3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484855"/>
    <m/>
    <m/>
    <s v="31-08-2024"/>
    <x v="4"/>
    <s v="58203 - Ukraine - Crisis Prev &amp; Rcvry"/>
    <s v="Accounted Cost Source"/>
    <m/>
    <s v="Accounted Cost Source"/>
    <s v="Accounted Cost Source"/>
    <n v="-0.08"/>
    <n v="-0.08"/>
    <s v="USD"/>
    <n v="1"/>
    <n v="-0.08"/>
    <n v="-0.08"/>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11143"/>
    <m/>
    <m/>
    <s v="01-08-2024"/>
    <x v="17"/>
    <s v="58203 - Ukraine - Crisis Prev &amp; Rcvry"/>
    <s v="Oracle Fusion Payables"/>
    <s v="STANDARD"/>
    <s v="Supplier Invoice"/>
    <s v="Item Cost"/>
    <n v="109825"/>
    <n v="109825"/>
    <s v="UAH"/>
    <n v="2.4096389999999999E-2"/>
    <n v="2691.79"/>
    <n v="2691.79"/>
    <s v="UNDP"/>
    <s v="UKR"/>
    <x v="0"/>
    <n v="58203"/>
    <n v="72210"/>
    <s v="01001136"/>
    <s v="000182"/>
    <s v="UNDP.UKR.30000.58203.72210.01001136.000182.0.0"/>
    <s v="08-2024"/>
    <s v="01-08-2024"/>
    <s v="UNDP-UKR"/>
    <s v="#009"/>
    <s v="109825"/>
    <s v="Procurement of rechargeable lanterns for Project and Field Operations teams in Dnipro/Poltava/Odesa/Kyiv offices."/>
    <s v="1"/>
    <s v="109825"/>
    <n v="2063272"/>
    <s v="Huz Tetiana Dzhonivna, FOP"/>
    <s v="Danchenka Serhiya str.,34, app.35"/>
    <s v="KYIV"/>
    <s v="8107022567"/>
    <s v="05-08-2024"/>
    <s v="UAH"/>
    <s v="109825"/>
    <n v="10256858"/>
    <n v="1"/>
    <s v="Procurement of rechargeable lanterns for Project and Field Operations teams in Dnipro/Poltava/Odesa/Kyiv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11145"/>
    <m/>
    <m/>
    <s v="01-08-2024"/>
    <x v="17"/>
    <s v="58203 - Ukraine - Crisis Prev &amp; Rcvry"/>
    <s v="Oracle Fusion Payables"/>
    <s v="STANDARD"/>
    <s v="Supplier Invoice"/>
    <s v="Nonrecoverable Tax"/>
    <n v="0"/>
    <n v="0"/>
    <s v="UAH"/>
    <n v="2.4096389999999999E-2"/>
    <n v="0"/>
    <n v="0"/>
    <s v="UNDP"/>
    <s v="UKR"/>
    <x v="0"/>
    <n v="58203"/>
    <n v="72210"/>
    <s v="01001136"/>
    <s v="000182"/>
    <s v="UNDP.UKR.30000.58203.72210.01001136.000182.0.0"/>
    <s v="08-2024"/>
    <s v="01-08-2024"/>
    <s v="UNDP-UKR"/>
    <s v="#009"/>
    <s v="109825"/>
    <s v="rechargeable lanterns for the personnel in preparing for extreme situations in the winter season"/>
    <s v="2"/>
    <s v="0"/>
    <n v="2063272"/>
    <s v="Huz Tetiana Dzhonivna, FOP"/>
    <s v="Danchenka Serhiya str.,34, app.35"/>
    <s v="KYIV"/>
    <s v="8107022567"/>
    <s v="05-08-2024"/>
    <s v="UAH"/>
    <s v="109825"/>
    <n v="10256858"/>
    <n v="1"/>
    <s v="Procurement of rechargeable lanterns for Project and Field Operations teams in Dnipro/Poltava/Odesa/Kyiv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11147"/>
    <m/>
    <m/>
    <s v="01-08-2024"/>
    <x v="17"/>
    <s v="58203 - Ukraine - Crisis Prev &amp; Rcvry"/>
    <s v="Oracle Fusion Payables"/>
    <s v="STANDARD"/>
    <s v="Supplier Invoice"/>
    <s v="Exchange Rate Variance"/>
    <n v="0"/>
    <n v="0"/>
    <s v="UAH"/>
    <n v="2.4096389999999999E-2"/>
    <n v="-45.4"/>
    <n v="-45.4"/>
    <s v="UNDP"/>
    <s v="UKR"/>
    <x v="0"/>
    <n v="58203"/>
    <n v="72210"/>
    <s v="01001136"/>
    <s v="000182"/>
    <s v="UNDP.UKR.30000.58203.72210.01001136.000182.0.0"/>
    <s v="08-2024"/>
    <s v="01-08-2024"/>
    <s v="UNDP-UKR"/>
    <s v="#009"/>
    <s v="109825"/>
    <s v="Procurement of rechargeable lanterns for Project and Field Operations teams in Dnipro/Poltava/Odesa/Kyiv offices."/>
    <s v="1"/>
    <s v="0"/>
    <n v="2063272"/>
    <s v="Huz Tetiana Dzhonivna, FOP"/>
    <s v="Danchenka Serhiya str.,34, app.35"/>
    <s v="KYIV"/>
    <s v="8107022567"/>
    <s v="05-08-2024"/>
    <s v="UAH"/>
    <s v="109825"/>
    <n v="10256858"/>
    <n v="1"/>
    <s v="Procurement of rechargeable lanterns for Project and Field Operations teams in Dnipro/Poltava/Odesa/Kyiv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16831"/>
    <m/>
    <m/>
    <s v="31-07-2024"/>
    <x v="30"/>
    <s v="58203 - Ukraine - Crisis Prev &amp; Rcvry"/>
    <s v="Oracle Fusion Payables"/>
    <s v="STANDARD"/>
    <s v="Supplier Invoice"/>
    <s v="Item Cost"/>
    <n v="4"/>
    <n v="4"/>
    <s v="UAH"/>
    <n v="2.4509800000000002E-2"/>
    <n v="0.1"/>
    <n v="0.1"/>
    <s v="UNDP"/>
    <s v="UKR"/>
    <x v="0"/>
    <n v="58203"/>
    <n v="71615"/>
    <s v="01001136"/>
    <s v="000182"/>
    <s v="UNDP.UKR.30000.58203.71615.01001136.000182.0.0"/>
    <s v="07-2024"/>
    <s v="31-07-2024"/>
    <s v="UNDP-UKR"/>
    <s v="TC00286681s_0"/>
    <s v="4"/>
    <s v="Balance Due to Traveler"/>
    <s v="1"/>
    <s v="4"/>
    <s v="HCM-71315276"/>
    <s v="Yurii Ivanovych PERFILIEV[[71315276]]"/>
    <s v="25 Altaiska St."/>
    <s v="Kramatorsk"/>
    <s v="8107022515"/>
    <s v="05-08-2024"/>
    <s v="UAH"/>
    <s v="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16832"/>
    <m/>
    <m/>
    <s v="01-08-2024"/>
    <x v="26"/>
    <s v="58203 - Ukraine - Crisis Prev &amp; Rcvry"/>
    <s v="Oracle Fusion Payables"/>
    <s v="STANDARD"/>
    <s v="Supplier Invoice"/>
    <s v="Item Cost"/>
    <n v="9220"/>
    <n v="9220"/>
    <s v="UAH"/>
    <n v="2.4096389999999999E-2"/>
    <n v="222.17"/>
    <n v="222.17"/>
    <s v="UNDP"/>
    <s v="UKR"/>
    <x v="0"/>
    <n v="58203"/>
    <n v="71620"/>
    <s v="01001136"/>
    <s v="000182"/>
    <s v="UNDP.UKR.30000.58203.71620.01001136.000182.0.0"/>
    <s v="08-2024"/>
    <s v="01-08-2024"/>
    <s v="UNDP-UKR"/>
    <s v="TR00329989"/>
    <s v="9220"/>
    <s v="DSA (Standards)"/>
    <s v="1"/>
    <s v="9220"/>
    <s v="HCM-71306999"/>
    <s v="Sergiy OLEKSANDROVYCH YASTREBOV[[71306999]]"/>
    <s v="7-B Oleksandra Garceva Str., apt. 35"/>
    <s v="Kharkiv"/>
    <s v="8107022511"/>
    <s v="05-08-2024"/>
    <s v="UAH"/>
    <s v="922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24351"/>
    <m/>
    <m/>
    <s v="31-08-2024"/>
    <x v="3"/>
    <s v="58203 - Ukraine - Crisis Prev &amp; Rcvry"/>
    <s v="GMS on Depreciation"/>
    <m/>
    <s v="GMS on Depreciation"/>
    <s v="GMS on DEPRECIATION"/>
    <n v="0"/>
    <n v="215.3432"/>
    <s v="USD"/>
    <n v="1"/>
    <n v="0"/>
    <n v="215.3432"/>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38968"/>
    <m/>
    <m/>
    <s v="01-08-2024"/>
    <x v="3"/>
    <s v="58203 - Ukraine - Crisis Prev &amp; Rcvry"/>
    <s v="Oracle Fusion Projects"/>
    <m/>
    <s v="Summarized Burden Expenditure"/>
    <s v="Summarized Burden Expenditure Item"/>
    <n v="0"/>
    <n v="737.6"/>
    <s v="UAH"/>
    <n v="2.4096389999999999E-2"/>
    <n v="0"/>
    <n v="17.7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38969"/>
    <m/>
    <m/>
    <s v="31-07-2024"/>
    <x v="3"/>
    <s v="58203 - Ukraine - Crisis Prev &amp; Rcvry"/>
    <s v="Oracle Fusion Projects"/>
    <m/>
    <s v="Summarized Burden Expenditure"/>
    <s v="Summarized Burden Expenditure Item"/>
    <n v="0"/>
    <n v="0.32"/>
    <s v="UAH"/>
    <n v="2.4509800000000002E-2"/>
    <n v="0"/>
    <n v="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88800"/>
    <m/>
    <m/>
    <s v="02-08-2024"/>
    <x v="26"/>
    <s v="58203 - Ukraine - Crisis Prev &amp; Rcvry"/>
    <s v="Oracle Fusion Payables"/>
    <s v="STANDARD"/>
    <s v="Supplier Invoice"/>
    <s v="Item Cost"/>
    <n v="8817.2000000000007"/>
    <n v="8817.2000000000007"/>
    <s v="UAH"/>
    <n v="2.4096389999999999E-2"/>
    <n v="212.47"/>
    <n v="212.47"/>
    <s v="UNDP"/>
    <s v="UKR"/>
    <x v="0"/>
    <n v="58203"/>
    <n v="71620"/>
    <s v="01001136"/>
    <s v="000182"/>
    <s v="UNDP.UKR.30000.58203.71620.01001136.000182.0.0"/>
    <s v="08-2024"/>
    <s v="05-08-2024"/>
    <s v="UNDP-UKR"/>
    <s v="TR00330552"/>
    <s v="17634.4"/>
    <s v="DSA (Standards)"/>
    <s v="1"/>
    <s v="8817.2"/>
    <s v="HCM-71414269"/>
    <s v="Dmytro TOMENKO[[71414269]]"/>
    <s v="73, Sobornosti street, ap.42"/>
    <s v="POLTAVA"/>
    <s v="8107022683"/>
    <s v="07-08-2024"/>
    <s v="UAH"/>
    <s v="17634.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88856"/>
    <m/>
    <m/>
    <s v="19-07-2024"/>
    <x v="23"/>
    <s v="58203 - Ukraine - Crisis Prev &amp; Rcvry"/>
    <s v="Oracle Fusion Payables"/>
    <s v="STANDARD"/>
    <s v="Supplier Invoice"/>
    <s v="Item Cost"/>
    <n v="1550"/>
    <n v="1550"/>
    <s v="UAH"/>
    <n v="2.4509800000000002E-2"/>
    <n v="37.99"/>
    <n v="37.99"/>
    <s v="UNDP"/>
    <s v="UKR"/>
    <x v="0"/>
    <n v="58203"/>
    <n v="73410"/>
    <s v="01001136"/>
    <s v="000182"/>
    <s v="UNDP.UKR.30000.58203.73410.01001136.000182.0.0"/>
    <s v="07-2024"/>
    <s v="19-07-2024"/>
    <s v="UNDP-UKR"/>
    <s v="СФ - 1907001"/>
    <s v="1550"/>
    <s v="GPS tracker repair and maintenance"/>
    <s v="1"/>
    <s v="1550"/>
    <n v="1058643"/>
    <s v="SKAIRIVER TOV"/>
    <s v="14B, A. AKHMATOVOI ST., APT. 128"/>
    <s v="KYIV"/>
    <s v="8107022627"/>
    <s v="07-08-2024"/>
    <s v="UAH"/>
    <s v="15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588857"/>
    <m/>
    <m/>
    <s v="02-08-2024"/>
    <x v="26"/>
    <s v="58203 - Ukraine - Crisis Prev &amp; Rcvry"/>
    <s v="Oracle Fusion Payables"/>
    <s v="STANDARD"/>
    <s v="Supplier Invoice"/>
    <s v="Item Cost"/>
    <n v="9380"/>
    <n v="9380"/>
    <s v="UAH"/>
    <n v="2.4096389999999999E-2"/>
    <n v="226.02"/>
    <n v="226.02"/>
    <s v="UNDP"/>
    <s v="UKR"/>
    <x v="0"/>
    <n v="58203"/>
    <n v="71620"/>
    <s v="01001136"/>
    <s v="000182"/>
    <s v="UNDP.UKR.30000.58203.71620.01001136.000182.0.0"/>
    <s v="08-2024"/>
    <s v="05-08-2024"/>
    <s v="UNDP-UKR"/>
    <s v="TR00330554"/>
    <s v="18760"/>
    <s v="DSA (Standards)"/>
    <s v="1"/>
    <s v="9380"/>
    <s v="HCM-71328798"/>
    <s v="Volodymyr Mykolaiovych SOKIL[[71328798]]"/>
    <s v="Kotljarevskogo 6 ap.56"/>
    <s v="POLTAVA"/>
    <s v="8107022669"/>
    <s v="07-08-2024"/>
    <s v="UAH"/>
    <s v="1876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01486"/>
    <m/>
    <m/>
    <s v="02-08-2024"/>
    <x v="3"/>
    <s v="58203 - Ukraine - Crisis Prev &amp; Rcvry"/>
    <s v="Oracle Fusion Projects"/>
    <m/>
    <s v="Summarized Burden Expenditure"/>
    <s v="Summarized Burden Expenditure Item"/>
    <n v="0"/>
    <n v="1455.78"/>
    <s v="UAH"/>
    <n v="2.4096389999999999E-2"/>
    <n v="0"/>
    <n v="35.0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01488"/>
    <m/>
    <m/>
    <s v="19-07-2024"/>
    <x v="3"/>
    <s v="58203 - Ukraine - Crisis Prev &amp; Rcvry"/>
    <s v="Oracle Fusion Projects"/>
    <m/>
    <s v="Summarized Burden Expenditure"/>
    <s v="Summarized Burden Expenditure Item"/>
    <n v="0"/>
    <n v="124"/>
    <s v="UAH"/>
    <n v="2.4509800000000002E-2"/>
    <n v="0"/>
    <n v="3.0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09286"/>
    <m/>
    <m/>
    <s v="31-08-2024"/>
    <x v="4"/>
    <s v="58203 - Ukraine - Crisis Prev &amp; Rcvry"/>
    <s v="Accounted Cost Source"/>
    <m/>
    <s v="Accounted Cost Source"/>
    <s v="Accounted Cost Source"/>
    <n v="-0.64"/>
    <n v="-0.64"/>
    <s v="USD"/>
    <n v="1"/>
    <n v="-0.64"/>
    <n v="-0.64"/>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19100"/>
    <m/>
    <m/>
    <s v="31-07-2024"/>
    <x v="23"/>
    <s v="58203 - Ukraine - Crisis Prev &amp; Rcvry"/>
    <s v="Oracle Fusion Payables"/>
    <s v="STANDARD"/>
    <s v="Supplier Invoice"/>
    <s v="Item Cost"/>
    <n v="225.38"/>
    <n v="225.38"/>
    <s v="USD"/>
    <n v="1"/>
    <n v="225.38"/>
    <n v="225.38"/>
    <s v="UNDP"/>
    <s v="UKR"/>
    <x v="0"/>
    <n v="58203"/>
    <n v="73410"/>
    <s v="01001136"/>
    <s v="000182"/>
    <s v="UNDP.UKR.30000.58203.73410.01001136.000182.0.0"/>
    <s v="07-2024"/>
    <s v="31-07-2024"/>
    <s v="UNDP-UKR"/>
    <s v="9594668"/>
    <s v="300.51"/>
    <s v="Inmarsat Internet satellite services "/>
    <s v="2"/>
    <s v="225.38"/>
    <n v="1058778"/>
    <s v="AST Systems LTD"/>
    <s v="Satellite House, Bessemer Way, Harfrey’s Industrial Estate, Gt Yarmouth"/>
    <s v="Norfolk"/>
    <s v="8109002840"/>
    <s v="09-08-2024"/>
    <s v="USD"/>
    <s v="300.51"/>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25742"/>
    <m/>
    <m/>
    <s v="31-07-2024"/>
    <x v="3"/>
    <s v="58203 - Ukraine - Crisis Prev &amp; Rcvry"/>
    <s v="Oracle Fusion Projects"/>
    <m/>
    <s v="Summarized Burden Expenditure"/>
    <s v="Summarized Burden Expenditure Item"/>
    <n v="0"/>
    <n v="18.03"/>
    <s v="USD"/>
    <n v="1"/>
    <n v="0"/>
    <n v="18.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40867"/>
    <m/>
    <m/>
    <s v="05-08-2024"/>
    <x v="32"/>
    <s v="58203 - Ukraine - Crisis Prev &amp; Rcvry"/>
    <s v="Oracle Fusion Payables"/>
    <s v="STANDARD"/>
    <s v="Supplier Invoice"/>
    <s v="Item Cost"/>
    <n v="169.8"/>
    <n v="169.8"/>
    <s v="USD"/>
    <n v="1"/>
    <n v="169.8"/>
    <n v="169.8"/>
    <s v="UNDP"/>
    <s v="UKR"/>
    <x v="0"/>
    <n v="58203"/>
    <n v="62335"/>
    <s v="01001136"/>
    <s v="000182"/>
    <s v="UNDP.UKR.30000.58203.62335.01001136.000182.0.0"/>
    <s v="08-2024"/>
    <s v="05-08-2024"/>
    <s v="UNDP-UKR"/>
    <s v="Danger pay/July 24"/>
    <s v="1698"/>
    <s v="Danger pay/July 24"/>
    <s v="5"/>
    <s v="169.8"/>
    <s v="HCM-946107"/>
    <s v="Federica DISPENZA[[946107]]"/>
    <s v="c o United Nations Development Programme Poltava"/>
    <s v="POLTAVA"/>
    <s v="8109002846"/>
    <s v="12-08-2024"/>
    <s v="USD"/>
    <s v="169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40887"/>
    <m/>
    <m/>
    <s v="31-07-2024"/>
    <x v="33"/>
    <s v="58203 - Ukraine - Crisis Prev &amp; Rcvry"/>
    <s v="Oracle Fusion Payables"/>
    <s v="STANDARD"/>
    <s v="Supplier Invoice"/>
    <s v="Item Cost"/>
    <n v="7227.91"/>
    <n v="7227.91"/>
    <s v="UAH"/>
    <n v="2.4509800000000002E-2"/>
    <n v="177.15"/>
    <n v="177.15"/>
    <s v="UNDP"/>
    <s v="UKR"/>
    <x v="0"/>
    <n v="58203"/>
    <n v="74210"/>
    <s v="01001136"/>
    <s v="000182"/>
    <s v="UNDP.UKR.30000.58203.74210.01001136.000182.0.0"/>
    <s v="07-2024"/>
    <s v="31-07-2024"/>
    <s v="UNDP-UKR"/>
    <s v="MC-0763"/>
    <s v="65051.24"/>
    <s v="provision safe printing services "/>
    <s v="3"/>
    <s v="7227.91"/>
    <n v="2013146"/>
    <s v="MEGAPRYNT SERVIS, TOV"/>
    <s v="BUD. 41 VUL.NYZHNII VAL"/>
    <s v="KYIV"/>
    <s v="8107022855"/>
    <s v="12-08-2024"/>
    <s v="UAH"/>
    <s v="65051.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46730"/>
    <m/>
    <m/>
    <s v="05-08-2024"/>
    <x v="3"/>
    <s v="58203 - Ukraine - Crisis Prev &amp; Rcvry"/>
    <s v="Oracle Fusion Projects"/>
    <m/>
    <s v="Summarized Burden Expenditure"/>
    <s v="Summarized Burden Expenditure Item"/>
    <n v="0"/>
    <n v="13.58"/>
    <s v="USD"/>
    <n v="1"/>
    <n v="0"/>
    <n v="13.5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46734"/>
    <m/>
    <m/>
    <s v="31-07-2024"/>
    <x v="3"/>
    <s v="58203 - Ukraine - Crisis Prev &amp; Rcvry"/>
    <s v="Oracle Fusion Projects"/>
    <m/>
    <s v="Summarized Burden Expenditure"/>
    <s v="Summarized Burden Expenditure Item"/>
    <n v="0"/>
    <n v="578.23"/>
    <s v="UAH"/>
    <n v="2.4509800000000002E-2"/>
    <n v="0"/>
    <n v="14.1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79743"/>
    <m/>
    <m/>
    <s v="01-07-2024"/>
    <x v="11"/>
    <s v="58203 - Ukraine - Crisis Prev &amp; Rcvry"/>
    <s v="Oracle Fusion Projects"/>
    <m/>
    <s v="Labor Distribution"/>
    <s v="Straight Time"/>
    <n v="1436.33"/>
    <n v="1436.33"/>
    <s v="USD"/>
    <n v="1"/>
    <n v="1436.33"/>
    <n v="1436.33"/>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81322"/>
    <m/>
    <m/>
    <s v="01-07-2024"/>
    <x v="28"/>
    <s v="58203 - Ukraine - Crisis Prev &amp; Rcvry"/>
    <s v="Oracle Fusion Projects"/>
    <m/>
    <s v="Labor Distribution"/>
    <s v="Straight Time"/>
    <n v="2085.21"/>
    <n v="2085.21"/>
    <s v="USD"/>
    <n v="1"/>
    <n v="2085.21"/>
    <n v="2085.21"/>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681897"/>
    <m/>
    <m/>
    <s v="01-07-2024"/>
    <x v="11"/>
    <s v="58203 - Ukraine - Crisis Prev &amp; Rcvry"/>
    <s v="Oracle Fusion Projects"/>
    <m/>
    <s v="Labor Distribution"/>
    <s v="Straight Time"/>
    <n v="687.7"/>
    <n v="687.7"/>
    <s v="USD"/>
    <n v="1"/>
    <n v="687.7"/>
    <n v="687.7"/>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13560"/>
    <m/>
    <m/>
    <s v="06-02-2024"/>
    <x v="26"/>
    <s v="58203 - Ukraine - Crisis Prev &amp; Rcvry"/>
    <s v="Oracle Fusion Payables"/>
    <s v="STANDARD"/>
    <s v="Supplier Invoice"/>
    <s v="Item Cost"/>
    <n v="4290"/>
    <n v="4290"/>
    <s v="UAH"/>
    <n v="2.6315789999999999E-2"/>
    <n v="112.89"/>
    <n v="112.89"/>
    <s v="UNDP"/>
    <s v="UKR"/>
    <x v="0"/>
    <n v="58203"/>
    <n v="71620"/>
    <s v="01001136"/>
    <s v="000182"/>
    <s v="UNDP.UKR.30000.58203.71620.01001136.000182.0.0"/>
    <s v="07-2024"/>
    <s v="01-07-2024"/>
    <s v="UNDP-UKR"/>
    <s v="TR00256553_1"/>
    <s v="4290"/>
    <s v="DSA (Standards)"/>
    <s v="1"/>
    <s v="4290"/>
    <s v="HCM-71411561"/>
    <s v="Tetiana SIHAIEVA[[71411561]]"/>
    <s v="Holovna, 285g\32, Chernivtsi"/>
    <s v="Chernivtsi"/>
    <s v="8107014889"/>
    <s v="07-02-2024"/>
    <s v="UAH"/>
    <s v="42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13566"/>
    <m/>
    <m/>
    <s v="10-05-2024"/>
    <x v="26"/>
    <s v="58203 - Ukraine - Crisis Prev &amp; Rcvry"/>
    <s v="Oracle Fusion Payables"/>
    <s v="STANDARD"/>
    <s v="Supplier Invoice"/>
    <s v="Item Cost"/>
    <n v="25589.200000000001"/>
    <n v="25589.200000000001"/>
    <s v="UAH"/>
    <n v="2.5316459999999999E-2"/>
    <n v="647.83000000000004"/>
    <n v="647.83000000000004"/>
    <s v="UNDP"/>
    <s v="UKR"/>
    <x v="0"/>
    <n v="58203"/>
    <n v="71620"/>
    <s v="01001136"/>
    <s v="000182"/>
    <s v="UNDP.UKR.30000.58203.71620.01001136.000182.0.0"/>
    <s v="07-2024"/>
    <s v="01-07-2024"/>
    <s v="UNDP-UKR"/>
    <s v="TR00294023"/>
    <s v="35543.2"/>
    <s v="DSA (Standards)"/>
    <s v="1"/>
    <s v="25589.2"/>
    <s v="HCM-71436156"/>
    <s v="Olga REZNICHENKO[[71436156]]"/>
    <s v="Prokofieva Street, 26, apt 76"/>
    <s v="Sumy"/>
    <s v="8107018998"/>
    <s v="16-05-2024"/>
    <s v="UAH"/>
    <s v="3554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13569"/>
    <m/>
    <m/>
    <s v="10-05-2024"/>
    <x v="24"/>
    <s v="58203 - Ukraine - Crisis Prev &amp; Rcvry"/>
    <s v="Oracle Fusion Payables"/>
    <s v="STANDARD"/>
    <s v="Supplier Invoice"/>
    <s v="Item Cost"/>
    <n v="9954"/>
    <n v="9954"/>
    <s v="UAH"/>
    <n v="2.5316459999999999E-2"/>
    <n v="252"/>
    <n v="252"/>
    <s v="UNDP"/>
    <s v="UKR"/>
    <x v="0"/>
    <n v="58203"/>
    <n v="71635"/>
    <s v="01001136"/>
    <s v="000182"/>
    <s v="UNDP.UKR.30000.58203.71635.01001136.000182.0.0"/>
    <s v="07-2024"/>
    <s v="01-07-2024"/>
    <s v="UNDP-UKR"/>
    <s v="TR00294023"/>
    <s v="35543.2"/>
    <s v="Terminal Expense"/>
    <s v="2"/>
    <s v="9954"/>
    <s v="HCM-71436156"/>
    <s v="Olga REZNICHENKO[[71436156]]"/>
    <s v="Prokofieva Street, 26, apt 76"/>
    <s v="Sumy"/>
    <s v="8107018998"/>
    <s v="16-05-2024"/>
    <s v="UAH"/>
    <s v="3554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13573"/>
    <m/>
    <m/>
    <s v="07-08-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08-2024"/>
    <s v="07-08-2024"/>
    <s v="UNDP-UKR"/>
    <s v="TR00332309"/>
    <s v="35584"/>
    <s v="Terminal Expense"/>
    <s v="2"/>
    <s v="10458"/>
    <s v="HCM-71421319"/>
    <s v="Anastasiia VERITOVA[[71421319]]"/>
    <s v="Sobornosti str 44, flat 67"/>
    <s v="POLTAVA"/>
    <s v="8107022891"/>
    <s v="13-08-2024"/>
    <s v="UAH"/>
    <s v="3558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13577"/>
    <m/>
    <m/>
    <s v="21-05-2024"/>
    <x v="26"/>
    <s v="58203 - Ukraine - Crisis Prev &amp; Rcvry"/>
    <s v="Oracle Fusion Payables"/>
    <s v="STANDARD"/>
    <s v="Supplier Invoice"/>
    <s v="Item Cost"/>
    <n v="1164.6300000000001"/>
    <n v="1164.6300000000001"/>
    <s v="UAH"/>
    <n v="2.5316459999999999E-2"/>
    <n v="29.48"/>
    <n v="29.48"/>
    <s v="UNDP"/>
    <s v="UKR"/>
    <x v="0"/>
    <n v="58203"/>
    <n v="71620"/>
    <s v="01001136"/>
    <s v="000182"/>
    <s v="UNDP.UKR.30000.58203.71620.01001136.000182.0.0"/>
    <s v="07-2024"/>
    <s v="01-07-2024"/>
    <s v="UNDP-UKR"/>
    <s v="TC00257262s_0"/>
    <s v="1164.63"/>
    <s v="Balance Due to Traveler"/>
    <s v="1"/>
    <s v="1164.63"/>
    <s v="HCM-71436156"/>
    <s v="Olga REZNICHENKO[[71436156]]"/>
    <s v="Prokofieva Street, 26, apt 76"/>
    <s v="Sumy"/>
    <s v="8107019588"/>
    <s v="28-05-2024"/>
    <s v="UAH"/>
    <s v="1164.6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13581"/>
    <m/>
    <m/>
    <s v="07-08-2024"/>
    <x v="26"/>
    <s v="58203 - Ukraine - Crisis Prev &amp; Rcvry"/>
    <s v="Oracle Fusion Payables"/>
    <s v="STANDARD"/>
    <s v="Supplier Invoice"/>
    <s v="Item Cost"/>
    <n v="25126"/>
    <n v="25126"/>
    <s v="UAH"/>
    <n v="2.4096389999999999E-2"/>
    <n v="605.45000000000005"/>
    <n v="605.45000000000005"/>
    <s v="UNDP"/>
    <s v="UKR"/>
    <x v="0"/>
    <n v="58203"/>
    <n v="71620"/>
    <s v="01001136"/>
    <s v="000182"/>
    <s v="UNDP.UKR.30000.58203.71620.01001136.000182.0.0"/>
    <s v="08-2024"/>
    <s v="07-08-2024"/>
    <s v="UNDP-UKR"/>
    <s v="TR00332309"/>
    <s v="35584"/>
    <s v="DSA (Standards)"/>
    <s v="1"/>
    <s v="25126"/>
    <s v="HCM-71421319"/>
    <s v="Anastasiia VERITOVA[[71421319]]"/>
    <s v="Sobornosti str 44, flat 67"/>
    <s v="POLTAVA"/>
    <s v="8107022891"/>
    <s v="13-08-2024"/>
    <s v="UAH"/>
    <s v="3558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34923"/>
    <m/>
    <m/>
    <s v="07-08-2024"/>
    <x v="3"/>
    <s v="58203 - Ukraine - Crisis Prev &amp; Rcvry"/>
    <s v="Oracle Fusion Projects"/>
    <m/>
    <s v="Summarized Burden Expenditure"/>
    <s v="Summarized Burden Expenditure Item"/>
    <n v="0"/>
    <n v="2846.72"/>
    <s v="UAH"/>
    <n v="2.4096389999999999E-2"/>
    <n v="0"/>
    <n v="68.59999999999999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34924"/>
    <m/>
    <m/>
    <s v="21-05-2024"/>
    <x v="3"/>
    <s v="58203 - Ukraine - Crisis Prev &amp; Rcvry"/>
    <s v="Oracle Fusion Projects"/>
    <m/>
    <s v="Summarized Burden Expenditure"/>
    <s v="Summarized Burden Expenditure Item"/>
    <n v="0"/>
    <n v="3279.83"/>
    <s v="UAH"/>
    <n v="2.5316459999999999E-2"/>
    <n v="0"/>
    <n v="83.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34925"/>
    <m/>
    <m/>
    <s v="01-07-2024"/>
    <x v="3"/>
    <s v="58203 - Ukraine - Crisis Prev &amp; Rcvry"/>
    <s v="Oracle Fusion Projects"/>
    <m/>
    <s v="Summarized Burden Expenditure"/>
    <s v="Summarized Burden Expenditure Item"/>
    <n v="0"/>
    <n v="336.75"/>
    <s v="USD"/>
    <n v="1"/>
    <n v="0"/>
    <n v="336.7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795190"/>
    <m/>
    <m/>
    <s v="31-08-2024"/>
    <x v="4"/>
    <s v="58203 - Ukraine - Crisis Prev &amp; Rcvry"/>
    <s v="Accounted Cost Source"/>
    <m/>
    <s v="Accounted Cost Source"/>
    <s v="Accounted Cost Source"/>
    <n v="-2.98"/>
    <n v="-2.98"/>
    <s v="USD"/>
    <n v="1"/>
    <n v="-2.98"/>
    <n v="-2.98"/>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828931"/>
    <m/>
    <m/>
    <s v="09-08-2024"/>
    <x v="25"/>
    <s v="58203 - Ukraine - Crisis Prev &amp; Rcvry"/>
    <s v="Oracle Fusion Payables"/>
    <s v="STANDARD"/>
    <s v="Supplier Invoice"/>
    <s v="Item Cost"/>
    <n v="6507.55"/>
    <n v="6507.55"/>
    <s v="USD"/>
    <n v="1"/>
    <n v="6507.55"/>
    <n v="6507.55"/>
    <s v="UNDP"/>
    <s v="UKR"/>
    <x v="0"/>
    <n v="58203"/>
    <n v="74325"/>
    <s v="01001136"/>
    <s v="000182"/>
    <s v="UNDP.UKR.30000.58203.74325.01001136.000182.0.0"/>
    <s v="08-2024"/>
    <s v="09-08-2024"/>
    <s v="UNDP-UKR"/>
    <s v="IPSB/Q3/2024/01001136"/>
    <s v="0"/>
    <s v="IPSB/Q3/2024/01001136"/>
    <s v="1"/>
    <s v="6507.55"/>
    <s v="UNDP Project Adjustment"/>
    <s v="UNDP Project Adjustment"/>
    <s v="UNDP Journal Voucher"/>
    <s v="New York"/>
    <s v="202320956"/>
    <s v="12-08-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847358"/>
    <m/>
    <m/>
    <s v="09-08-2024"/>
    <x v="3"/>
    <s v="58203 - Ukraine - Crisis Prev &amp; Rcvry"/>
    <s v="Oracle Fusion Projects"/>
    <m/>
    <s v="Summarized Burden Expenditure"/>
    <s v="Summarized Burden Expenditure Item"/>
    <n v="0"/>
    <n v="520.6"/>
    <s v="USD"/>
    <n v="1"/>
    <n v="0"/>
    <n v="520.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891262"/>
    <m/>
    <m/>
    <s v="08-08-2024"/>
    <x v="26"/>
    <s v="58203 - Ukraine - Crisis Prev &amp; Rcvry"/>
    <s v="Oracle Fusion Payables"/>
    <s v="STANDARD"/>
    <s v="Supplier Invoice"/>
    <s v="Item Cost"/>
    <n v="300"/>
    <n v="300"/>
    <s v="UAH"/>
    <n v="2.4096389999999999E-2"/>
    <n v="7.23"/>
    <n v="7.23"/>
    <s v="UNDP"/>
    <s v="UKR"/>
    <x v="0"/>
    <n v="58203"/>
    <n v="71620"/>
    <s v="01001136"/>
    <s v="000182"/>
    <s v="UNDP.UKR.30000.58203.71620.01001136.000182.0.0"/>
    <s v="08-2024"/>
    <s v="09-08-2024"/>
    <s v="UNDP-UKR"/>
    <s v="TC00289889s_0"/>
    <s v="300"/>
    <s v="Balance Due to Traveler"/>
    <s v="1"/>
    <s v="300"/>
    <s v="HCM-71306999"/>
    <s v="Sergiy OLEKSANDROVYCH YASTREBOV[[71306999]]"/>
    <s v="7-B Oleksandra Garceva Str., apt. 35"/>
    <s v="Kharkiv"/>
    <s v="8107022993"/>
    <s v="15-08-2024"/>
    <s v="UAH"/>
    <s v="3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891264"/>
    <m/>
    <m/>
    <s v="08-08-2024"/>
    <x v="26"/>
    <s v="58203 - Ukraine - Crisis Prev &amp; Rcvry"/>
    <s v="Oracle Fusion Payables"/>
    <s v="STANDARD"/>
    <s v="Supplier Invoice"/>
    <s v="Item Cost"/>
    <n v="80"/>
    <n v="80"/>
    <s v="UAH"/>
    <n v="2.4096389999999999E-2"/>
    <n v="1.93"/>
    <n v="1.93"/>
    <s v="UNDP"/>
    <s v="UKR"/>
    <x v="0"/>
    <n v="58203"/>
    <n v="71620"/>
    <s v="01001136"/>
    <s v="000182"/>
    <s v="UNDP.UKR.30000.58203.71620.01001136.000182.0.0"/>
    <s v="08-2024"/>
    <s v="09-08-2024"/>
    <s v="UNDP-UKR"/>
    <s v="TC00289868s_0"/>
    <s v="80"/>
    <s v="Balance Due to Traveler"/>
    <s v="1"/>
    <s v="80"/>
    <s v="HCM-71306999"/>
    <s v="Sergiy OLEKSANDROVYCH YASTREBOV[[71306999]]"/>
    <s v="7-B Oleksandra Garceva Str., apt. 35"/>
    <s v="Kharkiv"/>
    <s v="8107022993"/>
    <s v="15-08-2024"/>
    <s v="UAH"/>
    <s v="8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1905391"/>
    <m/>
    <m/>
    <s v="08-08-2024"/>
    <x v="3"/>
    <s v="58203 - Ukraine - Crisis Prev &amp; Rcvry"/>
    <s v="Oracle Fusion Projects"/>
    <m/>
    <s v="Summarized Burden Expenditure"/>
    <s v="Summarized Burden Expenditure Item"/>
    <n v="0"/>
    <n v="30.4"/>
    <s v="UAH"/>
    <n v="2.4096389999999999E-2"/>
    <n v="0"/>
    <n v="0.7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042069"/>
    <m/>
    <m/>
    <s v="13-08-2024"/>
    <x v="34"/>
    <s v="58203 - Ukraine - Crisis Prev &amp; Rcvry"/>
    <s v="Oracle Fusion Payables"/>
    <s v="STANDARD"/>
    <s v="Supplier Invoice"/>
    <s v="Item Cost"/>
    <n v="850"/>
    <n v="850"/>
    <s v="UAH"/>
    <n v="2.4096389999999999E-2"/>
    <n v="20.48"/>
    <n v="20.48"/>
    <s v="UNDP"/>
    <s v="UKR"/>
    <x v="0"/>
    <n v="58203"/>
    <n v="72430"/>
    <s v="01001136"/>
    <s v="000182"/>
    <s v="UNDP.UKR.30000.58203.72430.01001136.000182.0.0"/>
    <s v="08-2024"/>
    <s v="13-08-2024"/>
    <s v="UNDP-UKR"/>
    <s v="n/a dd 13.08.2024"/>
    <s v="850"/>
    <s v="reimbursement for delivery service"/>
    <s v="1"/>
    <s v="850"/>
    <s v="HCM-71437735"/>
    <s v="Olha MORHUN[[71437735]]"/>
    <s v="14, Henerala Zakharchemnka Str., apt.47"/>
    <s v="Dnipro"/>
    <s v="8107023148"/>
    <s v="19-08-2024"/>
    <s v="UAH"/>
    <s v="8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063571"/>
    <m/>
    <m/>
    <s v="13-08-2024"/>
    <x v="3"/>
    <s v="58203 - Ukraine - Crisis Prev &amp; Rcvry"/>
    <s v="Oracle Fusion Projects"/>
    <m/>
    <s v="Summarized Burden Expenditure"/>
    <s v="Summarized Burden Expenditure Item"/>
    <n v="0"/>
    <n v="68"/>
    <s v="UAH"/>
    <n v="2.4096389999999999E-2"/>
    <n v="0"/>
    <n v="1.6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167684"/>
    <m/>
    <m/>
    <s v="14-08-2024"/>
    <x v="26"/>
    <s v="58203 - Ukraine - Crisis Prev &amp; Rcvry"/>
    <s v="Oracle Fusion Payables"/>
    <s v="STANDARD"/>
    <s v="Supplier Invoice"/>
    <s v="Item Cost"/>
    <n v="4690"/>
    <n v="4690"/>
    <s v="UAH"/>
    <n v="2.4096389999999999E-2"/>
    <n v="113.01"/>
    <n v="113.01"/>
    <s v="UNDP"/>
    <s v="UKR"/>
    <x v="0"/>
    <n v="58203"/>
    <n v="71620"/>
    <s v="01001136"/>
    <s v="000182"/>
    <s v="UNDP.UKR.30000.58203.71620.01001136.000182.0.0"/>
    <s v="08-2024"/>
    <s v="14-08-2024"/>
    <s v="UNDP-UKR"/>
    <s v="TR00335912"/>
    <s v="4690"/>
    <s v="DSA (Standards)"/>
    <s v="1"/>
    <s v="4690"/>
    <s v="HCM-71325972"/>
    <s v="Anton Olehovych METLENKO[[71325972]]"/>
    <s v="Zaliznyaka str., 48 bld."/>
    <s v="Kramatorsk"/>
    <s v="8107023190"/>
    <s v="20-08-2024"/>
    <s v="UAH"/>
    <s v="46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171337"/>
    <m/>
    <m/>
    <s v="14-08-2024"/>
    <x v="3"/>
    <s v="58203 - Ukraine - Crisis Prev &amp; Rcvry"/>
    <s v="Oracle Fusion Projects"/>
    <m/>
    <s v="Summarized Burden Expenditure"/>
    <s v="Summarized Burden Expenditure Item"/>
    <n v="0"/>
    <n v="375.2"/>
    <s v="UAH"/>
    <n v="2.4096389999999999E-2"/>
    <n v="0"/>
    <n v="9.039999999999999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267821"/>
    <m/>
    <m/>
    <s v="16-08-2024"/>
    <x v="29"/>
    <s v="58203 - Ukraine - Crisis Prev &amp; Rcvry"/>
    <s v="Oracle Fusion Payables"/>
    <s v="STANDARD"/>
    <s v="Supplier Invoice"/>
    <s v="Item Cost"/>
    <n v="111"/>
    <n v="111"/>
    <s v="USD"/>
    <n v="1"/>
    <n v="111"/>
    <n v="111"/>
    <s v="UNDP"/>
    <s v="UKR"/>
    <x v="0"/>
    <n v="58203"/>
    <n v="63340"/>
    <s v="01001136"/>
    <s v="000182"/>
    <s v="UNDP.UKR.30000.58203.63340.01001136.000182.0.0"/>
    <s v="08-2024"/>
    <s v="16-08-2024"/>
    <s v="UNDP-UKR"/>
    <s v="R&amp;R/5.08 - 11.08/2024"/>
    <s v="1110"/>
    <s v="R&amp;R payment, in August 2024"/>
    <s v="5"/>
    <s v="111"/>
    <s v="HCM-946107"/>
    <s v="Federica DISPENZA[[946107]]"/>
    <s v="c o United Nations Development Programme Poltava"/>
    <s v="POLTAVA"/>
    <s v="8109002936"/>
    <s v="22-08-2024"/>
    <s v="USD"/>
    <s v="11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298101"/>
    <m/>
    <m/>
    <s v="16-08-2024"/>
    <x v="3"/>
    <s v="58203 - Ukraine - Crisis Prev &amp; Rcvry"/>
    <s v="Oracle Fusion Projects"/>
    <m/>
    <s v="Summarized Burden Expenditure"/>
    <s v="Summarized Burden Expenditure Item"/>
    <n v="0"/>
    <n v="8.8800000000000008"/>
    <s v="USD"/>
    <n v="1"/>
    <n v="0"/>
    <n v="8.880000000000000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323160"/>
    <m/>
    <m/>
    <s v="16-08-2024"/>
    <x v="7"/>
    <s v="58203 - Ukraine - Crisis Prev &amp; Rcvry"/>
    <s v="Oracle Fusion Payables"/>
    <s v="STANDARD"/>
    <s v="Supplier Invoice"/>
    <s v="Item Cost"/>
    <n v="830"/>
    <n v="830"/>
    <s v="UAH"/>
    <n v="2.4096389999999999E-2"/>
    <n v="20"/>
    <n v="20"/>
    <s v="UNDP"/>
    <s v="UKR"/>
    <x v="0"/>
    <n v="58203"/>
    <n v="74220"/>
    <s v="01001136"/>
    <s v="000182"/>
    <s v="UNDP.UKR.30000.58203.74220.01001136.000182.0.0"/>
    <s v="08-2024"/>
    <s v="16-08-2024"/>
    <s v="UNDP-UKR"/>
    <s v="136"/>
    <s v="830"/>
    <s v="translation services"/>
    <s v="1"/>
    <s v="830"/>
    <n v="1196522"/>
    <s v="Makhanova Olha Leonidivna, FOP"/>
    <s v="42B, SEVERYNA NALYVAIKA STR"/>
    <s v="ZHYTOMYR"/>
    <s v="8107023512"/>
    <s v="27-08-2024"/>
    <s v="UAH"/>
    <s v="83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333084"/>
    <m/>
    <m/>
    <s v="16-08-2024"/>
    <x v="3"/>
    <s v="58203 - Ukraine - Crisis Prev &amp; Rcvry"/>
    <s v="Oracle Fusion Projects"/>
    <m/>
    <s v="Summarized Burden Expenditure"/>
    <s v="Summarized Burden Expenditure Item"/>
    <n v="0"/>
    <n v="66.400000000000006"/>
    <s v="UAH"/>
    <n v="2.4096389999999999E-2"/>
    <n v="0"/>
    <n v="1.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520874"/>
    <m/>
    <m/>
    <s v="22-08-2024"/>
    <x v="23"/>
    <s v="58203 - Ukraine - Crisis Prev &amp; Rcvry"/>
    <s v="Oracle Fusion Payables"/>
    <s v="STANDARD"/>
    <s v="Supplier Invoice"/>
    <s v="Nonrecoverable Tax"/>
    <n v="0"/>
    <n v="0"/>
    <s v="UAH"/>
    <n v="2.4096389999999999E-2"/>
    <n v="0"/>
    <n v="0"/>
    <s v="UNDP"/>
    <s v="UKR"/>
    <x v="0"/>
    <n v="58203"/>
    <n v="73410"/>
    <s v="01001136"/>
    <s v="000182"/>
    <s v="UNDP.UKR.30000.58203.73410.01001136.000182.0.0"/>
    <s v="08-2024"/>
    <s v="22-08-2024"/>
    <s v="UNDP-UKR"/>
    <s v="TC-2756, TC-3039"/>
    <s v="80024.11"/>
    <s v="regular maintenance of the armored vehicles Toyota Land Cruiser 200 DP201056, DP201124 in the Poltava office"/>
    <s v="2"/>
    <s v="0"/>
    <n v="1058715"/>
    <s v="TALISMAN-SERVIS, LLC"/>
    <s v="3A, DNIPROVSKA ST."/>
    <s v="Kramatorsk"/>
    <s v="8107023629"/>
    <s v="30-08-2024"/>
    <s v="UAH"/>
    <s v="80024.11"/>
    <n v="10266882"/>
    <n v="1"/>
    <s v="The planned regular maintenance of the UNDP armored vehicles Toyota Land Cruiser 200 DP201124, DP201056 in the Poltava office."/>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520879"/>
    <m/>
    <m/>
    <s v="22-08-2024"/>
    <x v="23"/>
    <s v="58203 - Ukraine - Crisis Prev &amp; Rcvry"/>
    <s v="Oracle Fusion Payables"/>
    <s v="STANDARD"/>
    <s v="Supplier Invoice"/>
    <s v="Item Cost"/>
    <n v="80024.11"/>
    <n v="80024.11"/>
    <s v="UAH"/>
    <n v="2.4096389999999999E-2"/>
    <n v="1928.29"/>
    <n v="1928.29"/>
    <s v="UNDP"/>
    <s v="UKR"/>
    <x v="0"/>
    <n v="58203"/>
    <n v="73410"/>
    <s v="01001136"/>
    <s v="000182"/>
    <s v="UNDP.UKR.30000.58203.73410.01001136.000182.0.0"/>
    <s v="08-2024"/>
    <s v="22-08-2024"/>
    <s v="UNDP-UKR"/>
    <s v="TC-2756, TC-3039"/>
    <s v="80024.11"/>
    <s v="The planned regular maintenance of the UNDP armored vehicles Toyota Land Cruiser 200 DP201124, DP201056 in the Poltava office."/>
    <s v="1"/>
    <s v="80024.11"/>
    <n v="1058715"/>
    <s v="TALISMAN-SERVIS, LLC"/>
    <s v="3A, DNIPROVSKA ST."/>
    <s v="Kramatorsk"/>
    <s v="8107023629"/>
    <s v="30-08-2024"/>
    <s v="UAH"/>
    <s v="80024.11"/>
    <n v="10266882"/>
    <n v="1"/>
    <s v="The planned regular maintenance of the UNDP armored vehicles Toyota Land Cruiser 200 DP201124, DP201056 in the Poltava office."/>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535395"/>
    <m/>
    <m/>
    <s v="22-08-2024"/>
    <x v="3"/>
    <s v="58203 - Ukraine - Crisis Prev &amp; Rcvry"/>
    <s v="Oracle Fusion Projects"/>
    <m/>
    <s v="Summarized Burden Expenditure"/>
    <s v="Summarized Burden Expenditure Item"/>
    <n v="0"/>
    <n v="6401.93"/>
    <s v="UAH"/>
    <n v="2.4096389999999999E-2"/>
    <n v="0"/>
    <n v="154.2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564507"/>
    <m/>
    <m/>
    <s v="22-08-2024"/>
    <x v="23"/>
    <s v="58203 - Ukraine - Crisis Prev &amp; Rcvry"/>
    <s v="Oracle Fusion Payables"/>
    <s v="STANDARD"/>
    <s v="Supplier Invoice"/>
    <s v="Item Cost"/>
    <n v="400"/>
    <n v="400"/>
    <s v="UAH"/>
    <n v="2.4096389999999999E-2"/>
    <n v="9.64"/>
    <n v="9.64"/>
    <s v="UNDP"/>
    <s v="UKR"/>
    <x v="0"/>
    <n v="58203"/>
    <n v="73410"/>
    <s v="01001136"/>
    <s v="000182"/>
    <s v="UNDP.UKR.30000.58203.73410.01001136.000182.0.0"/>
    <s v="08-2024"/>
    <s v="22-08-2024"/>
    <s v="UNDP-UKR"/>
    <s v="n/a dd 22.08.2024"/>
    <s v="400"/>
    <s v="reimbursement for the car washing service provided to the UNDP vehicle DP201012"/>
    <s v="1"/>
    <s v="400"/>
    <s v="HCM-71436030"/>
    <s v="Gennadiy AVRAIMOV[[71436030]]"/>
    <s v="Sicheslavskaya 36, apartment 16"/>
    <s v="Krivyi Rog"/>
    <s v="8107023697"/>
    <s v="03-09-2024"/>
    <s v="UAH"/>
    <s v="4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575923"/>
    <m/>
    <m/>
    <s v="22-08-2024"/>
    <x v="3"/>
    <s v="58203 - Ukraine - Crisis Prev &amp; Rcvry"/>
    <s v="Oracle Fusion Projects"/>
    <m/>
    <s v="Summarized Burden Expenditure"/>
    <s v="Summarized Burden Expenditure Item"/>
    <n v="0"/>
    <n v="32"/>
    <s v="UAH"/>
    <n v="2.4096389999999999E-2"/>
    <n v="0"/>
    <n v="0.7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27094"/>
    <m/>
    <m/>
    <s v="28-08-2024"/>
    <x v="26"/>
    <s v="58203 - Ukraine - Crisis Prev &amp; Rcvry"/>
    <s v="Oracle Fusion Payables"/>
    <s v="STANDARD"/>
    <s v="Supplier Invoice"/>
    <s v="Item Cost"/>
    <n v="1236"/>
    <n v="1236"/>
    <s v="UAH"/>
    <n v="2.4096389999999999E-2"/>
    <n v="29.78"/>
    <n v="29.78"/>
    <s v="UNDP"/>
    <s v="UKR"/>
    <x v="0"/>
    <n v="58203"/>
    <n v="71620"/>
    <s v="01001136"/>
    <s v="000182"/>
    <s v="UNDP.UKR.30000.58203.71620.01001136.000182.0.0"/>
    <s v="09-2024"/>
    <s v="03-09-2024"/>
    <s v="UNDP-UKR"/>
    <s v="TC00297230s_0"/>
    <s v="1236"/>
    <s v="Balance Due to Traveler"/>
    <s v="1"/>
    <s v="1236"/>
    <s v="HCM-71421319"/>
    <s v="Anastasiia VERITOVA[[71421319]]"/>
    <s v="Sobornosti str 44, flat 67"/>
    <s v="POLTAVA"/>
    <s v="8107023997"/>
    <s v="09-09-2024"/>
    <s v="UAH"/>
    <s v="123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27114"/>
    <m/>
    <m/>
    <s v="04-09-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09-2024"/>
    <s v="05-09-2024"/>
    <s v="UNDP-UKR"/>
    <s v="TR00347628"/>
    <s v="36538"/>
    <s v="Terminal Expense"/>
    <s v="1"/>
    <s v="10458"/>
    <s v="HCM-71307006"/>
    <s v="Zhanna MYKOLAYIVNA CHMUT[[71307006]]"/>
    <s v="ap.30, #15 Mayakovskoho Str"/>
    <s v="Sievierodonetsk"/>
    <s v="8107023990"/>
    <s v="09-09-2024"/>
    <s v="UAH"/>
    <s v="3653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27115"/>
    <m/>
    <m/>
    <s v="04-09-2024"/>
    <x v="26"/>
    <s v="58203 - Ukraine - Crisis Prev &amp; Rcvry"/>
    <s v="Oracle Fusion Payables"/>
    <s v="STANDARD"/>
    <s v="Supplier Invoice"/>
    <s v="Item Cost"/>
    <n v="26080"/>
    <n v="26080"/>
    <s v="UAH"/>
    <n v="2.4096389999999999E-2"/>
    <n v="628.42999999999995"/>
    <n v="628.42999999999995"/>
    <s v="UNDP"/>
    <s v="UKR"/>
    <x v="0"/>
    <n v="58203"/>
    <n v="71620"/>
    <s v="01001136"/>
    <s v="000182"/>
    <s v="UNDP.UKR.30000.58203.71620.01001136.000182.0.0"/>
    <s v="09-2024"/>
    <s v="05-09-2024"/>
    <s v="UNDP-UKR"/>
    <s v="TR00347628"/>
    <s v="36538"/>
    <s v="DSA (Standards)"/>
    <s v="2"/>
    <s v="26080"/>
    <s v="HCM-71307006"/>
    <s v="Zhanna MYKOLAYIVNA CHMUT[[71307006]]"/>
    <s v="ap.30, #15 Mayakovskoho Str"/>
    <s v="Sievierodonetsk"/>
    <s v="8107023990"/>
    <s v="09-09-2024"/>
    <s v="UAH"/>
    <s v="3653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45861"/>
    <m/>
    <m/>
    <s v="30-08-2024"/>
    <x v="23"/>
    <s v="58203 - Ukraine - Crisis Prev &amp; Rcvry"/>
    <s v="Oracle Fusion Payables"/>
    <s v="STANDARD"/>
    <s v="Supplier Invoice"/>
    <s v="Item Cost"/>
    <n v="1010"/>
    <n v="1010"/>
    <s v="UAH"/>
    <n v="2.4096389999999999E-2"/>
    <n v="24.34"/>
    <n v="24.34"/>
    <s v="UNDP"/>
    <s v="UKR"/>
    <x v="0"/>
    <n v="58203"/>
    <n v="73410"/>
    <s v="01001136"/>
    <s v="000182"/>
    <s v="UNDP.UKR.30000.58203.73410.01001136.000182.0.0"/>
    <s v="08-2024"/>
    <s v="30-08-2024"/>
    <s v="UNDP-UKR"/>
    <s v="n/a dd 30.08.2024"/>
    <s v="1010"/>
    <s v=" reimbursement for the car washing service provided to the UNDP vehicles"/>
    <s v="1"/>
    <s v="1010"/>
    <s v="HCM-198181"/>
    <s v="Mykhailo VOLKOV[[198181]]"/>
    <s v="str, Vykonkomivska 26A"/>
    <s v="Dnipro"/>
    <s v="8107024066"/>
    <s v="10-09-2024"/>
    <s v="UAH"/>
    <s v="10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50510"/>
    <m/>
    <m/>
    <s v="30-08-2024"/>
    <x v="3"/>
    <s v="58203 - Ukraine - Crisis Prev &amp; Rcvry"/>
    <s v="Oracle Fusion Projects"/>
    <m/>
    <s v="Summarized Burden Expenditure"/>
    <s v="Summarized Burden Expenditure Item"/>
    <n v="0"/>
    <n v="80.8"/>
    <s v="UAH"/>
    <n v="2.4096389999999999E-2"/>
    <n v="0"/>
    <n v="1.9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50512"/>
    <m/>
    <m/>
    <s v="04-09-2024"/>
    <x v="3"/>
    <s v="58203 - Ukraine - Crisis Prev &amp; Rcvry"/>
    <s v="Oracle Fusion Projects"/>
    <m/>
    <s v="Summarized Burden Expenditure"/>
    <s v="Summarized Burden Expenditure Item"/>
    <n v="0"/>
    <n v="3021.92"/>
    <s v="UAH"/>
    <n v="2.4096389999999999E-2"/>
    <n v="0"/>
    <n v="72.8199999999999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88392"/>
    <m/>
    <m/>
    <s v="05-09-2024"/>
    <x v="26"/>
    <s v="58203 - Ukraine - Crisis Prev &amp; Rcvry"/>
    <s v="Oracle Fusion Payables"/>
    <s v="STANDARD"/>
    <s v="Supplier Invoice"/>
    <s v="Item Cost"/>
    <n v="2778.64"/>
    <n v="2778.64"/>
    <s v="UAH"/>
    <n v="2.4096389999999999E-2"/>
    <n v="66.959999999999994"/>
    <n v="66.959999999999994"/>
    <s v="UNDP"/>
    <s v="UKR"/>
    <x v="0"/>
    <n v="58203"/>
    <n v="71620"/>
    <s v="01001136"/>
    <s v="000182"/>
    <s v="UNDP.UKR.30000.58203.71620.01001136.000182.0.0"/>
    <s v="09-2024"/>
    <s v="06-09-2024"/>
    <s v="UNDP-UKR"/>
    <s v="TR00348264_1"/>
    <s v="24351.2"/>
    <s v="DSA (Standards)"/>
    <s v="1"/>
    <s v="2778.64"/>
    <s v="HCM-71325960"/>
    <s v="Dmytro Oleksandrovych SKOTARENKO[[71325960]]"/>
    <s v="24 H. Ukraine Str. aprt. 124, Poltava"/>
    <s v="Poltavska"/>
    <s v="8107024100"/>
    <s v="10-09-2024"/>
    <s v="UAH"/>
    <s v="2435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88462"/>
    <m/>
    <m/>
    <s v="05-09-2024"/>
    <x v="24"/>
    <s v="58203 - Ukraine - Crisis Prev &amp; Rcvry"/>
    <s v="Oracle Fusion Payables"/>
    <s v="STANDARD"/>
    <s v="Supplier Invoice"/>
    <s v="Item Cost"/>
    <n v="2091.6"/>
    <n v="2091.6"/>
    <s v="UAH"/>
    <n v="2.4096389999999999E-2"/>
    <n v="50.4"/>
    <n v="50.4"/>
    <s v="UNDP"/>
    <s v="UKR"/>
    <x v="0"/>
    <n v="58203"/>
    <n v="71635"/>
    <s v="01001136"/>
    <s v="000182"/>
    <s v="UNDP.UKR.30000.58203.71635.01001136.000182.0.0"/>
    <s v="09-2024"/>
    <s v="06-09-2024"/>
    <s v="UNDP-UKR"/>
    <s v="TR00348264_1"/>
    <s v="24351.2"/>
    <s v="Terminal Expense"/>
    <s v="2"/>
    <s v="2091.6"/>
    <s v="HCM-71325960"/>
    <s v="Dmytro Oleksandrovych SKOTARENKO[[71325960]]"/>
    <s v="24 H. Ukraine Str. aprt. 124, Poltava"/>
    <s v="Poltavska"/>
    <s v="8107024100"/>
    <s v="10-09-2024"/>
    <s v="UAH"/>
    <s v="2435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796007"/>
    <m/>
    <m/>
    <s v="05-09-2024"/>
    <x v="3"/>
    <s v="58203 - Ukraine - Crisis Prev &amp; Rcvry"/>
    <s v="Oracle Fusion Projects"/>
    <m/>
    <s v="Summarized Burden Expenditure"/>
    <s v="Summarized Burden Expenditure Item"/>
    <n v="0"/>
    <n v="389.62"/>
    <s v="UAH"/>
    <n v="2.4096389999999999E-2"/>
    <n v="0"/>
    <n v="9.3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02624"/>
    <m/>
    <m/>
    <s v="09-09-2024"/>
    <x v="22"/>
    <s v="58203 - Ukraine - Crisis Prev &amp; Rcvry"/>
    <s v="Oracle Fusion Payables"/>
    <s v="STANDARD"/>
    <s v="Supplier Invoice"/>
    <s v="Item Cost"/>
    <n v="370000"/>
    <n v="370000"/>
    <s v="UAH"/>
    <n v="2.4096389999999999E-2"/>
    <n v="8915.66"/>
    <n v="8915.66"/>
    <s v="UNDP"/>
    <s v="UKR"/>
    <x v="0"/>
    <n v="58203"/>
    <n v="72311"/>
    <s v="01001136"/>
    <s v="000182"/>
    <s v="UNDP.UKR.30000.58203.72311.01001136.000182.0.0"/>
    <s v="09-2024"/>
    <s v="09-09-2024"/>
    <s v="UNDP-UKR"/>
    <s v="6905949326"/>
    <s v="370000"/>
    <s v="OKKO fuel account replenishment in September 2024 To ensure continuous operation of the UNDP fleet in the Dnipro/Poltava/Odesa offices"/>
    <s v="1"/>
    <s v="370000"/>
    <n v="2026363"/>
    <s v="Сompany OKKO-BUSINESS, LLC"/>
    <s v="вул.Героїв Маківки, буд.10"/>
    <s v="м.Сколе"/>
    <s v="8107024181"/>
    <s v="11-09-2024"/>
    <s v="UAH"/>
    <s v="370000"/>
    <n v="10275533"/>
    <n v="1"/>
    <s v="OKKO fuel account replenishment in September 2024 To ensure continuous operation of the UNDP fleet in the Dnipro/Poltava/Odesa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02625"/>
    <m/>
    <m/>
    <s v="09-09-2024"/>
    <x v="22"/>
    <s v="58203 - Ukraine - Crisis Prev &amp; Rcvry"/>
    <s v="Oracle Fusion Payables"/>
    <s v="STANDARD"/>
    <s v="Supplier Invoice"/>
    <s v="Nonrecoverable Tax"/>
    <n v="0"/>
    <n v="0"/>
    <s v="UAH"/>
    <n v="2.4096389999999999E-2"/>
    <n v="0"/>
    <n v="0"/>
    <s v="UNDP"/>
    <s v="UKR"/>
    <x v="0"/>
    <n v="58203"/>
    <n v="72311"/>
    <s v="01001136"/>
    <s v="000182"/>
    <s v="UNDP.UKR.30000.58203.72311.01001136.000182.0.0"/>
    <s v="09-2024"/>
    <s v="09-09-2024"/>
    <s v="UNDP-UKR"/>
    <s v="6905949326"/>
    <s v="370000"/>
    <s v="fuel"/>
    <s v="2"/>
    <s v="0"/>
    <n v="2026363"/>
    <s v="Сompany OKKO-BUSINESS, LLC"/>
    <s v="вул.Героїв Маківки, буд.10"/>
    <s v="м.Сколе"/>
    <s v="8107024181"/>
    <s v="11-09-2024"/>
    <s v="UAH"/>
    <s v="370000"/>
    <n v="10275533"/>
    <n v="1"/>
    <s v="OKKO fuel account replenishment in September 2024 To ensure continuous operation of the UNDP fleet in the Dnipro/Poltava/Odesa offices"/>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26967"/>
    <m/>
    <m/>
    <s v="09-09-2024"/>
    <x v="3"/>
    <s v="58203 - Ukraine - Crisis Prev &amp; Rcvry"/>
    <s v="Oracle Fusion Projects"/>
    <m/>
    <s v="Summarized Burden Expenditure"/>
    <s v="Summarized Burden Expenditure Item"/>
    <n v="0"/>
    <n v="29600"/>
    <s v="UAH"/>
    <n v="2.4096389999999999E-2"/>
    <n v="0"/>
    <n v="713.2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37152"/>
    <m/>
    <m/>
    <s v="01-08-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37372"/>
    <m/>
    <m/>
    <s v="01-08-2024"/>
    <x v="11"/>
    <s v="58203 - Ukraine - Crisis Prev &amp; Rcvry"/>
    <s v="Oracle Fusion Projects"/>
    <m/>
    <s v="Labor Distribution"/>
    <s v="Straight Time"/>
    <n v="1350.75"/>
    <n v="1350.75"/>
    <s v="USD"/>
    <n v="1"/>
    <n v="1350.75"/>
    <n v="1350.75"/>
    <s v="UNDP"/>
    <s v="UKR"/>
    <x v="0"/>
    <n v="58203"/>
    <n v="71475"/>
    <s v="01001136"/>
    <s v="000182"/>
    <s v="UNDP.UKR.30000.58203.71475.01001136.000182.0.0"/>
    <m/>
    <m/>
    <m/>
    <m/>
    <m/>
    <m/>
    <m/>
    <m/>
    <m/>
    <m/>
    <m/>
    <m/>
    <m/>
    <m/>
    <m/>
    <m/>
    <m/>
    <m/>
    <m/>
    <m/>
    <m/>
    <s v="71351495"/>
    <s v="BAIBUZENKO Anastasiia"/>
    <s v="Service Contract"/>
    <s v="58205 - Ukraine - Energy &amp; Envirnmnt"/>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37413"/>
    <m/>
    <m/>
    <s v="01-08-2024"/>
    <x v="11"/>
    <s v="58203 - Ukraine - Crisis Prev &amp; Rcvry"/>
    <s v="Oracle Fusion Projects"/>
    <m/>
    <s v="Labor Distribution"/>
    <s v="Straight Time"/>
    <n v="677.63"/>
    <n v="677.63"/>
    <s v="USD"/>
    <n v="1"/>
    <n v="677.63"/>
    <n v="677.63"/>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837447"/>
    <m/>
    <m/>
    <s v="01-08-2024"/>
    <x v="28"/>
    <s v="58203 - Ukraine - Crisis Prev &amp; Rcvry"/>
    <s v="Oracle Fusion Projects"/>
    <m/>
    <s v="Labor Distribution"/>
    <s v="Straight Time"/>
    <n v="1677.51"/>
    <n v="1677.51"/>
    <s v="USD"/>
    <n v="1"/>
    <n v="1677.51"/>
    <n v="1677.51"/>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942511"/>
    <m/>
    <m/>
    <s v="01-08-2024"/>
    <x v="3"/>
    <s v="58203 - Ukraine - Crisis Prev &amp; Rcvry"/>
    <s v="Oracle Fusion Projects"/>
    <m/>
    <s v="Summarized Burden Expenditure"/>
    <s v="Summarized Burden Expenditure Item"/>
    <n v="0"/>
    <n v="399.89"/>
    <s v="USD"/>
    <n v="1"/>
    <n v="0"/>
    <n v="399.8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983460"/>
    <m/>
    <m/>
    <s v="11-09-2024"/>
    <x v="26"/>
    <s v="58203 - Ukraine - Crisis Prev &amp; Rcvry"/>
    <s v="Oracle Fusion Payables"/>
    <s v="STANDARD"/>
    <s v="Supplier Invoice"/>
    <s v="Item Cost"/>
    <n v="13893.2"/>
    <n v="13893.2"/>
    <s v="UAH"/>
    <n v="2.4096389999999999E-2"/>
    <n v="334.78"/>
    <n v="334.78"/>
    <s v="UNDP"/>
    <s v="UKR"/>
    <x v="0"/>
    <n v="58203"/>
    <n v="71620"/>
    <s v="01001136"/>
    <s v="000182"/>
    <s v="UNDP.UKR.30000.58203.71620.01001136.000182.0.0"/>
    <s v="09-2024"/>
    <s v="11-09-2024"/>
    <s v="UNDP-UKR"/>
    <s v="TR00351221"/>
    <s v="24351.2"/>
    <s v="DSA (Standards)"/>
    <s v="2"/>
    <s v="13893.2"/>
    <s v="HCM-71421319"/>
    <s v="Anastasiia VERITOVA[[71421319]]"/>
    <s v="Sobornosti str 44, flat 67"/>
    <s v="POLTAVA"/>
    <s v="8107024340"/>
    <s v="16-09-2024"/>
    <s v="UAH"/>
    <s v="2435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2983461"/>
    <m/>
    <m/>
    <s v="11-09-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09-2024"/>
    <s v="11-09-2024"/>
    <s v="UNDP-UKR"/>
    <s v="TR00351221"/>
    <s v="24351.2"/>
    <s v="Terminal Expense"/>
    <s v="1"/>
    <s v="10458"/>
    <s v="HCM-71421319"/>
    <s v="Anastasiia VERITOVA[[71421319]]"/>
    <s v="Sobornosti str 44, flat 67"/>
    <s v="POLTAVA"/>
    <s v="8107024340"/>
    <s v="16-09-2024"/>
    <s v="UAH"/>
    <s v="2435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003574"/>
    <m/>
    <m/>
    <s v="11-09-2024"/>
    <x v="3"/>
    <s v="58203 - Ukraine - Crisis Prev &amp; Rcvry"/>
    <s v="Oracle Fusion Projects"/>
    <m/>
    <s v="Summarized Burden Expenditure"/>
    <s v="Summarized Burden Expenditure Item"/>
    <n v="0"/>
    <n v="1948.1"/>
    <s v="UAH"/>
    <n v="2.4096389999999999E-2"/>
    <n v="0"/>
    <n v="46.9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011182"/>
    <m/>
    <m/>
    <s v="13-09-2024"/>
    <x v="35"/>
    <s v="58203 - Ukraine - Crisis Prev &amp; Rcvry"/>
    <s v="Oracle Fusion Payables"/>
    <s v="STANDARD"/>
    <s v="Supplier Invoice"/>
    <s v="Item Cost"/>
    <n v="30439.96"/>
    <n v="30439.96"/>
    <s v="USD"/>
    <n v="1"/>
    <n v="30439.96"/>
    <n v="30439.96"/>
    <s v="UNDP"/>
    <s v="UKR"/>
    <x v="0"/>
    <n v="58203"/>
    <n v="73125"/>
    <s v="01001136"/>
    <s v="000182"/>
    <s v="UNDP.UKR.30000.58203.73125.01001136.000182.0.0"/>
    <s v="09-2024"/>
    <s v="13-09-2024"/>
    <s v="UNDP-UKR"/>
    <s v="2024/1_2 Dnipro Jul-Sep 2024 &amp; 2024/8_2 Dnipro Oct"/>
    <s v="0"/>
    <s v="2024/1_2 Dnipro for July-September 2024, 2024/8_2 Dnipro for October - December 2024"/>
    <s v="4"/>
    <s v="30439.96"/>
    <s v="UNDP Project Adjustment"/>
    <s v="UNDP Project Adjustment"/>
    <s v="UNDP Journal Voucher"/>
    <s v="New York"/>
    <s v="202322268"/>
    <s v="13-09-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084277"/>
    <m/>
    <m/>
    <s v="13-09-2024"/>
    <x v="3"/>
    <s v="58203 - Ukraine - Crisis Prev &amp; Rcvry"/>
    <s v="Oracle Fusion Projects"/>
    <m/>
    <s v="Summarized Burden Expenditure"/>
    <s v="Summarized Burden Expenditure Item"/>
    <n v="0"/>
    <n v="2435.1999999999998"/>
    <s v="USD"/>
    <n v="1"/>
    <n v="0"/>
    <n v="2435.19999999999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213477"/>
    <m/>
    <m/>
    <s v="13-09-2024"/>
    <x v="32"/>
    <s v="58203 - Ukraine - Crisis Prev &amp; Rcvry"/>
    <s v="Oracle Fusion Payables"/>
    <s v="STANDARD"/>
    <s v="Supplier Invoice"/>
    <s v="Item Cost"/>
    <n v="94.89"/>
    <n v="94.89"/>
    <s v="USD"/>
    <n v="1"/>
    <n v="94.89"/>
    <n v="94.89"/>
    <s v="UNDP"/>
    <s v="UKR"/>
    <x v="0"/>
    <n v="58203"/>
    <n v="62335"/>
    <s v="01001136"/>
    <s v="000182"/>
    <s v="UNDP.UKR.30000.58203.62335.01001136.000182.0.0"/>
    <s v="09-2024"/>
    <s v="13-09-2024"/>
    <s v="UNDP-UKR"/>
    <s v="Danger pay/August24"/>
    <s v="948.94"/>
    <s v="Danger pay/August24"/>
    <s v="5"/>
    <s v="94.89"/>
    <s v="HCM-946107"/>
    <s v="Federica DISPENZA[[946107]]"/>
    <s v="c o United Nations Development Programme Poltava"/>
    <s v="POLTAVA"/>
    <s v="8109003081"/>
    <s v="18-09-2024"/>
    <s v="USD"/>
    <s v="948.9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229985"/>
    <m/>
    <m/>
    <s v="13-09-2024"/>
    <x v="3"/>
    <s v="58203 - Ukraine - Crisis Prev &amp; Rcvry"/>
    <s v="Oracle Fusion Projects"/>
    <m/>
    <s v="Summarized Burden Expenditure"/>
    <s v="Summarized Burden Expenditure Item"/>
    <n v="0"/>
    <n v="7.59"/>
    <s v="USD"/>
    <n v="1"/>
    <n v="0"/>
    <n v="7.5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73703"/>
    <m/>
    <m/>
    <s v="14-09-2024"/>
    <x v="24"/>
    <s v="58203 - Ukraine - Crisis Prev &amp; Rcvry"/>
    <s v="Oracle Fusion Payables"/>
    <s v="STANDARD"/>
    <s v="Supplier Invoice"/>
    <s v="Item Cost"/>
    <n v="2693.7"/>
    <n v="2693.7"/>
    <s v="UAH"/>
    <n v="2.4096389999999999E-2"/>
    <n v="64.91"/>
    <n v="64.91"/>
    <s v="UNDP"/>
    <s v="UKR"/>
    <x v="0"/>
    <n v="58203"/>
    <n v="71635"/>
    <s v="01001136"/>
    <s v="000182"/>
    <s v="UNDP.UKR.30000.58203.71635.01001136.000182.0.0"/>
    <s v="09-2024"/>
    <s v="16-09-2024"/>
    <s v="UNDP-UKR"/>
    <s v="TC00303909s_0"/>
    <s v="2693.7"/>
    <s v="Balance Due to Traveler"/>
    <s v="1"/>
    <s v="2693.7"/>
    <s v="HCM-71307006"/>
    <s v="Zhanna MYKOLAYIVNA CHMUT[[71307006]]"/>
    <s v="ap.30, #15 Mayakovskoho Str"/>
    <s v="Sievierodonetsk"/>
    <s v="8107024853"/>
    <s v="25-09-2024"/>
    <s v="UAH"/>
    <s v="2693.7"/>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023"/>
    <m/>
    <m/>
    <s v="23-09-2024"/>
    <x v="36"/>
    <s v="58203 - Ukraine - Crisis Prev &amp; Rcvry"/>
    <s v="Oracle Fusion Payables"/>
    <s v="STANDARD"/>
    <s v="Supplier Invoice"/>
    <s v="Item Cost"/>
    <n v="6625"/>
    <n v="6625"/>
    <s v="UAH"/>
    <n v="2.4096389999999999E-2"/>
    <n v="159.63999999999999"/>
    <n v="159.63999999999999"/>
    <s v="UNDP"/>
    <s v="UKR"/>
    <x v="0"/>
    <n v="58203"/>
    <n v="72815"/>
    <s v="01001136"/>
    <s v="000182"/>
    <s v="UNDP.UKR.30000.58203.72815.01001136.000182.0.0"/>
    <s v="09-2024"/>
    <s v="23-09-2024"/>
    <s v="UNDP-UKR"/>
    <s v="СФ-0011"/>
    <s v="405350"/>
    <s v="Headset - JBL Tune 660 NC"/>
    <s v="2"/>
    <s v="6625"/>
    <n v="1003757"/>
    <s v="Private Enterprise Cyfralux"/>
    <s v="17, Kotarbinskogo str"/>
    <s v="KYIV"/>
    <s v="8107024817"/>
    <s v="25-09-2024"/>
    <s v="UAH"/>
    <s v="405350"/>
    <n v="10277693"/>
    <n v="4"/>
    <s v="Headset - JBL Tune 660 NC"/>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051"/>
    <m/>
    <m/>
    <s v="23-09-2024"/>
    <x v="10"/>
    <s v="58203 - Ukraine - Crisis Prev &amp; Rcvry"/>
    <s v="Oracle Fusion Payables"/>
    <s v="STANDARD"/>
    <s v="Supplier Invoice"/>
    <s v="Item Cost"/>
    <n v="193800"/>
    <n v="193800"/>
    <s v="UAH"/>
    <n v="2.4096389999999999E-2"/>
    <n v="4669.88"/>
    <n v="4669.88"/>
    <s v="UNDP"/>
    <s v="UKR"/>
    <x v="0"/>
    <n v="58203"/>
    <n v="72410"/>
    <s v="01001136"/>
    <s v="000182"/>
    <s v="UNDP.UKR.30000.58203.72410.01001136.000182.0.0"/>
    <s v="09-2024"/>
    <s v="23-09-2024"/>
    <s v="UNDP-UKR"/>
    <s v="СФ-0011"/>
    <s v="405350"/>
    <s v="Laptop computer / HP EliteBook 840-G10 819W3EA"/>
    <s v="3"/>
    <s v="193800"/>
    <n v="1003757"/>
    <s v="Private Enterprise Cyfralux"/>
    <s v="17, Kotarbinskogo str"/>
    <s v="KYIV"/>
    <s v="8107024817"/>
    <s v="25-09-2024"/>
    <s v="UAH"/>
    <s v="405350"/>
    <n v="10277693"/>
    <n v="1"/>
    <s v="Laptop computer / HP EliteBook 840-G10 819W3EA"/>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053"/>
    <m/>
    <m/>
    <s v="23-09-2024"/>
    <x v="36"/>
    <s v="58203 - Ukraine - Crisis Prev &amp; Rcvry"/>
    <s v="Oracle Fusion Payables"/>
    <s v="STANDARD"/>
    <s v="Supplier Invoice"/>
    <s v="Nonrecoverable Tax"/>
    <n v="0"/>
    <n v="0"/>
    <s v="UAH"/>
    <n v="2.4096389999999999E-2"/>
    <n v="0"/>
    <n v="0"/>
    <s v="UNDP"/>
    <s v="UKR"/>
    <x v="0"/>
    <n v="58203"/>
    <n v="72815"/>
    <s v="01001136"/>
    <s v="000182"/>
    <s v="UNDP.UKR.30000.58203.72815.01001136.000182.0.0"/>
    <s v="09-2024"/>
    <s v="23-09-2024"/>
    <s v="UNDP-UKR"/>
    <s v="СФ-0011"/>
    <s v="405350"/>
    <s v="ICT equipment"/>
    <s v="5"/>
    <s v="0"/>
    <n v="1003757"/>
    <s v="Private Enterprise Cyfralux"/>
    <s v="17, Kotarbinskogo str"/>
    <s v="KYIV"/>
    <s v="8107024817"/>
    <s v="25-09-2024"/>
    <s v="UAH"/>
    <s v="405350"/>
    <n v="10277693"/>
    <n v="3"/>
    <s v="Set - HP 230 Wireless Black (18H24AA)"/>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056"/>
    <m/>
    <m/>
    <s v="23-09-2024"/>
    <x v="36"/>
    <s v="58203 - Ukraine - Crisis Prev &amp; Rcvry"/>
    <s v="Oracle Fusion Payables"/>
    <s v="STANDARD"/>
    <s v="Supplier Invoice"/>
    <s v="Nonrecoverable Tax"/>
    <n v="0"/>
    <n v="0"/>
    <s v="UAH"/>
    <n v="2.4096389999999999E-2"/>
    <n v="0"/>
    <n v="0"/>
    <s v="UNDP"/>
    <s v="UKR"/>
    <x v="0"/>
    <n v="58203"/>
    <n v="72815"/>
    <s v="01001136"/>
    <s v="000182"/>
    <s v="UNDP.UKR.30000.58203.72815.01001136.000182.0.0"/>
    <s v="09-2024"/>
    <s v="23-09-2024"/>
    <s v="UNDP-UKR"/>
    <s v="СФ-0011"/>
    <s v="405350"/>
    <s v="ICT equipment"/>
    <s v="5"/>
    <s v="0"/>
    <n v="1003757"/>
    <s v="Private Enterprise Cyfralux"/>
    <s v="17, Kotarbinskogo str"/>
    <s v="KYIV"/>
    <s v="8107024817"/>
    <s v="25-09-2024"/>
    <s v="UAH"/>
    <s v="405350"/>
    <n v="10277693"/>
    <n v="4"/>
    <s v="Headset - JBL Tune 660 NC"/>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057"/>
    <m/>
    <m/>
    <s v="23-09-2024"/>
    <x v="10"/>
    <s v="58203 - Ukraine - Crisis Prev &amp; Rcvry"/>
    <s v="Oracle Fusion Payables"/>
    <s v="STANDARD"/>
    <s v="Supplier Invoice"/>
    <s v="Nonrecoverable Tax"/>
    <n v="0"/>
    <n v="0"/>
    <s v="UAH"/>
    <n v="2.4096389999999999E-2"/>
    <n v="0"/>
    <n v="0"/>
    <s v="UNDP"/>
    <s v="UKR"/>
    <x v="0"/>
    <n v="58203"/>
    <n v="72410"/>
    <s v="01001136"/>
    <s v="000182"/>
    <s v="UNDP.UKR.30000.58203.72410.01001136.000182.0.0"/>
    <s v="09-2024"/>
    <s v="23-09-2024"/>
    <s v="UNDP-UKR"/>
    <s v="СФ-0011"/>
    <s v="405350"/>
    <s v="ICT equipment"/>
    <s v="5"/>
    <s v="0"/>
    <n v="1003757"/>
    <s v="Private Enterprise Cyfralux"/>
    <s v="17, Kotarbinskogo str"/>
    <s v="KYIV"/>
    <s v="8107024817"/>
    <s v="25-09-2024"/>
    <s v="UAH"/>
    <s v="405350"/>
    <n v="10277693"/>
    <n v="1"/>
    <s v="Laptop computer / HP EliteBook 840-G10 819W3EA"/>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059"/>
    <m/>
    <m/>
    <s v="23-09-2024"/>
    <x v="36"/>
    <s v="58203 - Ukraine - Crisis Prev &amp; Rcvry"/>
    <s v="Oracle Fusion Payables"/>
    <s v="STANDARD"/>
    <s v="Supplier Invoice"/>
    <s v="Item Cost"/>
    <n v="2250"/>
    <n v="2250"/>
    <s v="UAH"/>
    <n v="2.4096389999999999E-2"/>
    <n v="54.22"/>
    <n v="54.22"/>
    <s v="UNDP"/>
    <s v="UKR"/>
    <x v="0"/>
    <n v="58203"/>
    <n v="72815"/>
    <s v="01001136"/>
    <s v="000182"/>
    <s v="UNDP.UKR.30000.58203.72815.01001136.000182.0.0"/>
    <s v="09-2024"/>
    <s v="23-09-2024"/>
    <s v="UNDP-UKR"/>
    <s v="СФ-0011"/>
    <s v="405350"/>
    <s v="Set - HP 230 Wireless Black (18H24AA)"/>
    <s v="1"/>
    <s v="2250"/>
    <n v="1003757"/>
    <s v="Private Enterprise Cyfralux"/>
    <s v="17, Kotarbinskogo str"/>
    <s v="KYIV"/>
    <s v="8107024817"/>
    <s v="25-09-2024"/>
    <s v="UAH"/>
    <s v="405350"/>
    <n v="10277693"/>
    <n v="3"/>
    <s v="Set - HP 230 Wireless Black (18H24AA)"/>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487385"/>
    <m/>
    <m/>
    <s v="30-09-2024"/>
    <x v="3"/>
    <s v="58203 - Ukraine - Crisis Prev &amp; Rcvry"/>
    <s v="GMS on Depreciation"/>
    <m/>
    <s v="GMS on Depreciation"/>
    <s v="GMS on DEPRECIATION"/>
    <n v="0"/>
    <n v="373.59039999999999"/>
    <s v="USD"/>
    <n v="1"/>
    <n v="0"/>
    <n v="373.59039999999999"/>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501837"/>
    <m/>
    <m/>
    <s v="14-09-2024"/>
    <x v="3"/>
    <s v="58203 - Ukraine - Crisis Prev &amp; Rcvry"/>
    <s v="Oracle Fusion Projects"/>
    <m/>
    <s v="Summarized Burden Expenditure"/>
    <s v="Summarized Burden Expenditure Item"/>
    <n v="0"/>
    <n v="215.5"/>
    <s v="UAH"/>
    <n v="2.4096389999999999E-2"/>
    <n v="0"/>
    <n v="5.1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501838"/>
    <m/>
    <m/>
    <s v="23-09-2024"/>
    <x v="3"/>
    <s v="58203 - Ukraine - Crisis Prev &amp; Rcvry"/>
    <s v="Oracle Fusion Projects"/>
    <m/>
    <s v="Summarized Burden Expenditure"/>
    <s v="Summarized Burden Expenditure Item"/>
    <n v="0"/>
    <n v="710"/>
    <s v="UAH"/>
    <n v="2.4096389999999999E-2"/>
    <n v="0"/>
    <n v="17.1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527236"/>
    <m/>
    <m/>
    <s v="19-09-2024"/>
    <x v="12"/>
    <s v="58203 - Ukraine - Crisis Prev &amp; Rcvry"/>
    <s v="Oracle Fusion Payables"/>
    <s v="STANDARD"/>
    <s v="Supplier Invoice"/>
    <s v="Item Cost"/>
    <n v="8920"/>
    <n v="8920"/>
    <s v="UAH"/>
    <n v="2.4096389999999999E-2"/>
    <n v="214.94"/>
    <n v="214.94"/>
    <s v="UNDP"/>
    <s v="UKR"/>
    <x v="0"/>
    <n v="58203"/>
    <n v="72220"/>
    <s v="01001136"/>
    <s v="000182"/>
    <s v="UNDP.UKR.30000.58203.72220.01001136.000182.0.0"/>
    <s v="09-2024"/>
    <s v="19-09-2024"/>
    <s v="UNDP-UKR"/>
    <s v="#L-00000176"/>
    <s v="8920"/>
    <s v="office chairs provided to the UNDP IDRPB in the Kyiv office"/>
    <s v="1"/>
    <s v="8920"/>
    <n v="1111222"/>
    <s v="FOP LANDAR NINA IVANIVNA"/>
    <s v="GONCNAROVA STREET 21 7"/>
    <s v="POLTAVA"/>
    <s v="8107024890"/>
    <s v="26-09-2024"/>
    <s v="UAH"/>
    <s v="892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528563"/>
    <m/>
    <m/>
    <s v="30-09-2024"/>
    <x v="3"/>
    <s v="58203 - Ukraine - Crisis Prev &amp; Rcvry"/>
    <s v="GMS on Depreciation"/>
    <m/>
    <s v="GMS on Depreciation"/>
    <s v="GMS on DEPRECIATION"/>
    <n v="0"/>
    <n v="17.1952"/>
    <s v="USD"/>
    <n v="1"/>
    <n v="0"/>
    <n v="17.1952"/>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691460"/>
    <m/>
    <m/>
    <s v="24-09-2024"/>
    <x v="24"/>
    <s v="58203 - Ukraine - Crisis Prev &amp; Rcvry"/>
    <s v="Oracle Fusion Payables"/>
    <s v="STANDARD"/>
    <s v="Supplier Invoice"/>
    <s v="Item Cost"/>
    <n v="159.13"/>
    <n v="159.13"/>
    <s v="UAH"/>
    <n v="2.4096389999999999E-2"/>
    <n v="3.83"/>
    <n v="3.83"/>
    <s v="UNDP"/>
    <s v="UKR"/>
    <x v="0"/>
    <n v="58203"/>
    <n v="71635"/>
    <s v="01001136"/>
    <s v="000182"/>
    <s v="UNDP.UKR.30000.58203.71635.01001136.000182.0.0"/>
    <s v="09-2024"/>
    <s v="26-09-2024"/>
    <s v="UNDP-UKR"/>
    <s v="TC00307874"/>
    <s v="795.63"/>
    <s v="Local Transport (Taxi, bus, etc)"/>
    <s v="1"/>
    <s v="159.13"/>
    <s v="HCM-71325960"/>
    <s v="Dmytro Oleksandrovych SKOTARENKO[[71325960]]"/>
    <s v="24 H. Ukraine Str. aprt. 124, Poltava"/>
    <s v="Poltavska"/>
    <s v="8107025222"/>
    <s v="03-10-2024"/>
    <s v="UAH"/>
    <s v="795.6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691506"/>
    <m/>
    <m/>
    <s v="26-09-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09-2024"/>
    <s v="26-09-2024"/>
    <s v="UNDP-UKR"/>
    <s v="TR00360791"/>
    <s v="5440"/>
    <s v="DSA (Standards)"/>
    <s v="1"/>
    <s v="5440"/>
    <s v="HCM-71330413"/>
    <s v="Sergiy Mykolaiovych KUMEYKO[[71330413]]"/>
    <s v="Aartilleriysky laine 12"/>
    <s v="Мариуполь"/>
    <s v="8107025213"/>
    <s v="03-10-2024"/>
    <s v="UAH"/>
    <s v="544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691526"/>
    <m/>
    <m/>
    <s v="26-09-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09-2024"/>
    <s v="26-09-2024"/>
    <s v="UNDP-UKR"/>
    <s v="TR00360767"/>
    <s v="16320"/>
    <s v="DSA (Standards)"/>
    <s v="1"/>
    <s v="5440"/>
    <s v="HCM-71319454"/>
    <s v="Ivan Hryhororvych HONCHARUK[[71319454]]"/>
    <s v="12 1 Ivana Sirka str., apt. 116"/>
    <s v="Sumy"/>
    <s v="8107025219"/>
    <s v="03-10-2024"/>
    <s v="UAH"/>
    <s v="1632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691527"/>
    <m/>
    <m/>
    <s v="26-09-2024"/>
    <x v="26"/>
    <s v="58203 - Ukraine - Crisis Prev &amp; Rcvry"/>
    <s v="Oracle Fusion Payables"/>
    <s v="STANDARD"/>
    <s v="Supplier Invoice"/>
    <s v="Item Cost"/>
    <n v="10880"/>
    <n v="10880"/>
    <s v="UAH"/>
    <n v="2.4096389999999999E-2"/>
    <n v="262.17"/>
    <n v="262.17"/>
    <s v="UNDP"/>
    <s v="UKR"/>
    <x v="0"/>
    <n v="58203"/>
    <n v="71620"/>
    <s v="01001136"/>
    <s v="000182"/>
    <s v="UNDP.UKR.30000.58203.71620.01001136.000182.0.0"/>
    <s v="09-2024"/>
    <s v="26-09-2024"/>
    <s v="UNDP-UKR"/>
    <s v="TR00360767"/>
    <s v="16320"/>
    <s v="DSA (Standards)"/>
    <s v="2"/>
    <s v="10880"/>
    <s v="HCM-71319454"/>
    <s v="Ivan Hryhororvych HONCHARUK[[71319454]]"/>
    <s v="12 1 Ivana Sirka str., apt. 116"/>
    <s v="Sumy"/>
    <s v="8107025219"/>
    <s v="03-10-2024"/>
    <s v="UAH"/>
    <s v="1632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702075"/>
    <m/>
    <m/>
    <s v="26-09-2024"/>
    <x v="3"/>
    <s v="58203 - Ukraine - Crisis Prev &amp; Rcvry"/>
    <s v="Oracle Fusion Projects"/>
    <m/>
    <s v="Summarized Burden Expenditure"/>
    <s v="Summarized Burden Expenditure Item"/>
    <n v="0"/>
    <n v="1753.53"/>
    <s v="UAH"/>
    <n v="2.4096389999999999E-2"/>
    <n v="0"/>
    <n v="42.2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34613"/>
    <m/>
    <m/>
    <s v="30-09-2024"/>
    <x v="33"/>
    <s v="58203 - Ukraine - Crisis Prev &amp; Rcvry"/>
    <s v="Oracle Fusion Payables"/>
    <s v="STANDARD"/>
    <s v="Supplier Invoice"/>
    <s v="Item Cost"/>
    <n v="7227.91"/>
    <n v="7227.91"/>
    <s v="UAH"/>
    <n v="2.4096389999999999E-2"/>
    <n v="174.17"/>
    <n v="174.17"/>
    <s v="UNDP"/>
    <s v="UKR"/>
    <x v="0"/>
    <n v="58203"/>
    <n v="74210"/>
    <s v="01001136"/>
    <s v="000182"/>
    <s v="UNDP.UKR.30000.58203.74210.01001136.000182.0.0"/>
    <s v="09-2024"/>
    <s v="30-09-2024"/>
    <s v="UNDP-UKR"/>
    <s v="МС-0973"/>
    <s v="65051.24"/>
    <s v="Provision of safe printing equipment for RPP projects in Dnipro"/>
    <s v="3"/>
    <s v="7227.91"/>
    <n v="2013146"/>
    <s v="MEGAPRYNT SERVIS, TOV"/>
    <s v="BUD. 41 VUL.NYZHNII VAL"/>
    <s v="KYIV"/>
    <s v="8107025775"/>
    <s v="14-10-2024"/>
    <s v="UAH"/>
    <s v="65051.24"/>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34616"/>
    <m/>
    <m/>
    <s v="30-09-2024"/>
    <x v="33"/>
    <s v="58203 - Ukraine - Crisis Prev &amp; Rcvry"/>
    <s v="Oracle Fusion Payables"/>
    <s v="STANDARD"/>
    <s v="Supplier Invoice"/>
    <s v="Nonrecoverable Tax"/>
    <n v="0"/>
    <n v="0"/>
    <s v="UAH"/>
    <n v="2.4096389999999999E-2"/>
    <n v="0"/>
    <n v="0"/>
    <s v="UNDP"/>
    <s v="UKR"/>
    <x v="0"/>
    <n v="58203"/>
    <n v="74210"/>
    <s v="01001136"/>
    <s v="000182"/>
    <s v="UNDP.UKR.30000.58203.74210.01001136.000182.0.0"/>
    <s v="09-2024"/>
    <s v="30-09-2024"/>
    <s v="UNDP-UKR"/>
    <s v="МС-0973"/>
    <s v="65051.24"/>
    <s v="safe printing equipment"/>
    <s v="4"/>
    <s v="0"/>
    <n v="2013146"/>
    <s v="MEGAPRYNT SERVIS, TOV"/>
    <s v="BUD. 41 VUL.NYZHNII VAL"/>
    <s v="KYIV"/>
    <s v="8107025775"/>
    <s v="14-10-2024"/>
    <s v="UAH"/>
    <s v="65051.24"/>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43471"/>
    <m/>
    <m/>
    <s v="30-09-2024"/>
    <x v="3"/>
    <s v="58203 - Ukraine - Crisis Prev &amp; Rcvry"/>
    <s v="Oracle Fusion Projects"/>
    <m/>
    <s v="Summarized Burden Expenditure"/>
    <s v="Summarized Burden Expenditure Item"/>
    <n v="0"/>
    <n v="578.23"/>
    <s v="UAH"/>
    <n v="2.4096389999999999E-2"/>
    <n v="0"/>
    <n v="13.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85246"/>
    <m/>
    <m/>
    <s v="01-09-2024"/>
    <x v="11"/>
    <s v="58203 - Ukraine - Crisis Prev &amp; Rcvry"/>
    <s v="Oracle Fusion Projects"/>
    <m/>
    <s v="Labor Distribution"/>
    <s v="Straight Time"/>
    <n v="667.56"/>
    <n v="667.56"/>
    <s v="USD"/>
    <n v="1"/>
    <n v="667.56"/>
    <n v="667.56"/>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86745"/>
    <m/>
    <m/>
    <s v="01-09-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86767"/>
    <m/>
    <m/>
    <s v="01-09-2024"/>
    <x v="28"/>
    <s v="58203 - Ukraine - Crisis Prev &amp; Rcvry"/>
    <s v="Oracle Fusion Projects"/>
    <m/>
    <s v="Labor Distribution"/>
    <s v="Straight Time"/>
    <n v="1803.75"/>
    <n v="1803.75"/>
    <s v="USD"/>
    <n v="1"/>
    <n v="1803.75"/>
    <n v="1803.75"/>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3987293"/>
    <m/>
    <m/>
    <s v="01-09-2024"/>
    <x v="11"/>
    <s v="58203 - Ukraine - Crisis Prev &amp; Rcvry"/>
    <s v="Oracle Fusion Projects"/>
    <m/>
    <s v="Labor Distribution"/>
    <s v="Straight Time"/>
    <n v="865.48"/>
    <n v="865.48"/>
    <s v="USD"/>
    <n v="1"/>
    <n v="865.48"/>
    <n v="865.48"/>
    <s v="UNDP"/>
    <s v="UKR"/>
    <x v="0"/>
    <n v="58203"/>
    <n v="71475"/>
    <s v="01001136"/>
    <s v="000182"/>
    <s v="UNDP.UKR.30000.58203.71475.01001136.000182.0.0"/>
    <m/>
    <m/>
    <m/>
    <m/>
    <m/>
    <m/>
    <m/>
    <m/>
    <m/>
    <m/>
    <m/>
    <m/>
    <m/>
    <m/>
    <m/>
    <m/>
    <m/>
    <m/>
    <m/>
    <m/>
    <m/>
    <s v="71351495"/>
    <s v="BAIBUZENKO Anastasiia"/>
    <s v="Service Contract"/>
    <s v="58205 - Ukraine - Energy &amp; Envirnmnt"/>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7992"/>
    <m/>
    <m/>
    <s v="10-10-2024"/>
    <x v="23"/>
    <s v="58203 - Ukraine - Crisis Prev &amp; Rcvry"/>
    <s v="Oracle Fusion Payables"/>
    <s v="STANDARD"/>
    <s v="Supplier Invoice"/>
    <s v="Item Cost"/>
    <n v="11120"/>
    <n v="11120"/>
    <s v="UAH"/>
    <n v="2.4096389999999999E-2"/>
    <n v="267.95"/>
    <n v="267.95"/>
    <s v="UNDP"/>
    <s v="UKR"/>
    <x v="0"/>
    <n v="58203"/>
    <n v="73410"/>
    <s v="01001136"/>
    <s v="000182"/>
    <s v="UNDP.UKR.30000.58203.73410.01001136.000182.0.0"/>
    <s v="10-2024"/>
    <s v="10-10-2024"/>
    <s v="UNDP-UKR"/>
    <s v="424/24"/>
    <s v="189170"/>
    <s v="The tires Goodyear UltraGrip Performance+ SUV 215/60 R17 96H"/>
    <s v="2"/>
    <s v="11120"/>
    <n v="2042008"/>
    <s v="Mihol Maksym Volodymyrovych FOP"/>
    <s v="1 Volodymyrska Street building 2, apartment 69 Slobozhanske urban-type settlement "/>
    <s v="Dniprovskyi District, Dnipropetrovska Oblast"/>
    <s v="8107025671"/>
    <s v="11-10-2024"/>
    <s v="UAH"/>
    <s v="189170"/>
    <n v="10279530"/>
    <n v="2"/>
    <s v="The tires Goodyear UltraGrip Performance+ SUV 215/60 R17 96H"/>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006"/>
    <m/>
    <m/>
    <s v="10-10-2024"/>
    <x v="23"/>
    <s v="58203 - Ukraine - Crisis Prev &amp; Rcvry"/>
    <s v="Oracle Fusion Payables"/>
    <s v="STANDARD"/>
    <s v="Supplier Invoice"/>
    <s v="Item Cost"/>
    <n v="11330"/>
    <n v="11330"/>
    <s v="UAH"/>
    <n v="2.4096389999999999E-2"/>
    <n v="273.01"/>
    <n v="273.01"/>
    <s v="UNDP"/>
    <s v="UKR"/>
    <x v="0"/>
    <n v="58203"/>
    <n v="73410"/>
    <s v="01001136"/>
    <s v="000182"/>
    <s v="UNDP.UKR.30000.58203.73410.01001136.000182.0.0"/>
    <s v="10-2024"/>
    <s v="10-10-2024"/>
    <s v="UNDP-UKR"/>
    <s v="424/24"/>
    <s v="189170"/>
    <s v="The tires Goodyear UltraGrip Performance 3 SUV 215/60 R16 99H XL"/>
    <s v="3"/>
    <s v="11330"/>
    <n v="2042008"/>
    <s v="Mihol Maksym Volodymyrovych FOP"/>
    <s v="1 Volodymyrska Street building 2, apartment 69 Slobozhanske urban-type settlement "/>
    <s v="Dniprovskyi District, Dnipropetrovska Oblast"/>
    <s v="8107025671"/>
    <s v="11-10-2024"/>
    <s v="UAH"/>
    <s v="189170"/>
    <n v="10279530"/>
    <n v="3"/>
    <s v="The tires Goodyear UltraGrip Performance 3 SUV 215/60 R16 99H XL"/>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027"/>
    <m/>
    <m/>
    <s v="10-10-2024"/>
    <x v="23"/>
    <s v="58203 - Ukraine - Crisis Prev &amp; Rcvry"/>
    <s v="Oracle Fusion Payables"/>
    <s v="STANDARD"/>
    <s v="Supplier Invoice"/>
    <s v="Item Cost"/>
    <n v="14490"/>
    <n v="14490"/>
    <s v="UAH"/>
    <n v="2.4096389999999999E-2"/>
    <n v="349.16"/>
    <n v="349.16"/>
    <s v="UNDP"/>
    <s v="UKR"/>
    <x v="0"/>
    <n v="58203"/>
    <n v="73410"/>
    <s v="01001136"/>
    <s v="000182"/>
    <s v="UNDP.UKR.30000.58203.73410.01001136.000182.0.0"/>
    <s v="10-2024"/>
    <s v="10-10-2024"/>
    <s v="UNDP-UKR"/>
    <s v="424/24"/>
    <s v="189170"/>
    <s v="The tires Goodyear UltraGrip Ice SUV Gen-1 265/65 R17 112T"/>
    <s v="4"/>
    <s v="14490"/>
    <n v="2042008"/>
    <s v="Mihol Maksym Volodymyrovych FOP"/>
    <s v="1 Volodymyrska Street building 2, apartment 69 Slobozhanske urban-type settlement "/>
    <s v="Dniprovskyi District, Dnipropetrovska Oblast"/>
    <s v="8107025671"/>
    <s v="11-10-2024"/>
    <s v="UAH"/>
    <s v="189170"/>
    <n v="10279530"/>
    <n v="4"/>
    <s v="The tires Goodyear UltraGrip Ice SUV Gen-1 265/65 R17 112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048"/>
    <m/>
    <m/>
    <s v="10-10-2024"/>
    <x v="23"/>
    <s v="58203 - Ukraine - Crisis Prev &amp; Rcvry"/>
    <s v="Oracle Fusion Payables"/>
    <s v="STANDARD"/>
    <s v="Supplier Invoice"/>
    <s v="Nonrecoverable Tax"/>
    <n v="0"/>
    <n v="0"/>
    <s v="UAH"/>
    <n v="2.4096389999999999E-2"/>
    <n v="0"/>
    <n v="0"/>
    <s v="UNDP"/>
    <s v="UKR"/>
    <x v="0"/>
    <n v="58203"/>
    <n v="73410"/>
    <s v="01001136"/>
    <s v="000182"/>
    <s v="UNDP.UKR.30000.58203.73410.01001136.000182.0.0"/>
    <s v="10-2024"/>
    <s v="10-10-2024"/>
    <s v="UNDP-UKR"/>
    <s v="424/24"/>
    <s v="189170"/>
    <s v="winter tires for the armored and soft vehicles for daily usage in winter period by UNDP Programme fleet in Dnipro/Poltava/Odesa offices;"/>
    <s v="5"/>
    <s v="0"/>
    <n v="2042008"/>
    <s v="Mihol Maksym Volodymyrovych FOP"/>
    <s v="1 Volodymyrska Street building 2, apartment 69 Slobozhanske urban-type settlement "/>
    <s v="Dniprovskyi District, Dnipropetrovska Oblast"/>
    <s v="8107025671"/>
    <s v="11-10-2024"/>
    <s v="UAH"/>
    <s v="189170"/>
    <n v="10279530"/>
    <n v="1"/>
    <s v="The tires Sailun LT 275/70/18 ICE Blazer WST2 125/12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064"/>
    <m/>
    <m/>
    <s v="10-10-2024"/>
    <x v="23"/>
    <s v="58203 - Ukraine - Crisis Prev &amp; Rcvry"/>
    <s v="Oracle Fusion Payables"/>
    <s v="STANDARD"/>
    <s v="Supplier Invoice"/>
    <s v="Nonrecoverable Tax"/>
    <n v="0"/>
    <n v="0"/>
    <s v="UAH"/>
    <n v="2.4096389999999999E-2"/>
    <n v="0"/>
    <n v="0"/>
    <s v="UNDP"/>
    <s v="UKR"/>
    <x v="0"/>
    <n v="58203"/>
    <n v="73410"/>
    <s v="01001136"/>
    <s v="000182"/>
    <s v="UNDP.UKR.30000.58203.73410.01001136.000182.0.0"/>
    <s v="10-2024"/>
    <s v="10-10-2024"/>
    <s v="UNDP-UKR"/>
    <s v="424/24"/>
    <s v="189170"/>
    <s v="winter tires for the armored and soft vehicles for daily usage in winter period by UNDP Programme fleet in Dnipro/Poltava/Odesa offices;"/>
    <s v="5"/>
    <s v="0"/>
    <n v="2042008"/>
    <s v="Mihol Maksym Volodymyrovych FOP"/>
    <s v="1 Volodymyrska Street building 2, apartment 69 Slobozhanske urban-type settlement "/>
    <s v="Dniprovskyi District, Dnipropetrovska Oblast"/>
    <s v="8107025671"/>
    <s v="11-10-2024"/>
    <s v="UAH"/>
    <s v="189170"/>
    <n v="10279530"/>
    <n v="2"/>
    <s v="The tires Goodyear UltraGrip Performance+ SUV 215/60 R17 96H"/>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072"/>
    <m/>
    <m/>
    <s v="10-10-2024"/>
    <x v="23"/>
    <s v="58203 - Ukraine - Crisis Prev &amp; Rcvry"/>
    <s v="Oracle Fusion Payables"/>
    <s v="STANDARD"/>
    <s v="Supplier Invoice"/>
    <s v="Nonrecoverable Tax"/>
    <n v="0"/>
    <n v="0"/>
    <s v="UAH"/>
    <n v="2.4096389999999999E-2"/>
    <n v="0"/>
    <n v="0"/>
    <s v="UNDP"/>
    <s v="UKR"/>
    <x v="0"/>
    <n v="58203"/>
    <n v="73410"/>
    <s v="01001136"/>
    <s v="000182"/>
    <s v="UNDP.UKR.30000.58203.73410.01001136.000182.0.0"/>
    <s v="10-2024"/>
    <s v="10-10-2024"/>
    <s v="UNDP-UKR"/>
    <s v="424/24"/>
    <s v="189170"/>
    <s v="winter tires for the armored and soft vehicles for daily usage in winter period by UNDP Programme fleet in Dnipro/Poltava/Odesa offices;"/>
    <s v="5"/>
    <s v="0"/>
    <n v="2042008"/>
    <s v="Mihol Maksym Volodymyrovych FOP"/>
    <s v="1 Volodymyrska Street building 2, apartment 69 Slobozhanske urban-type settlement "/>
    <s v="Dniprovskyi District, Dnipropetrovska Oblast"/>
    <s v="8107025671"/>
    <s v="11-10-2024"/>
    <s v="UAH"/>
    <s v="189170"/>
    <n v="10279530"/>
    <n v="3"/>
    <s v="The tires Goodyear UltraGrip Performance 3 SUV 215/60 R16 99H XL"/>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084"/>
    <m/>
    <m/>
    <s v="10-10-2024"/>
    <x v="23"/>
    <s v="58203 - Ukraine - Crisis Prev &amp; Rcvry"/>
    <s v="Oracle Fusion Payables"/>
    <s v="STANDARD"/>
    <s v="Supplier Invoice"/>
    <s v="Item Cost"/>
    <n v="57645"/>
    <n v="57645"/>
    <s v="UAH"/>
    <n v="2.4096389999999999E-2"/>
    <n v="1389.04"/>
    <n v="1389.04"/>
    <s v="UNDP"/>
    <s v="UKR"/>
    <x v="0"/>
    <n v="58203"/>
    <n v="73410"/>
    <s v="01001136"/>
    <s v="000182"/>
    <s v="UNDP.UKR.30000.58203.73410.01001136.000182.0.0"/>
    <s v="10-2024"/>
    <s v="10-10-2024"/>
    <s v="UNDP-UKR"/>
    <s v="424/24"/>
    <s v="189170"/>
    <s v="The tires Sailun LT 275/70/18 ICE Blazer WST2 125/122"/>
    <s v="1"/>
    <s v="57645"/>
    <n v="2042008"/>
    <s v="Mihol Maksym Volodymyrovych FOP"/>
    <s v="1 Volodymyrska Street building 2, apartment 69 Slobozhanske urban-type settlement "/>
    <s v="Dniprovskyi District, Dnipropetrovska Oblast"/>
    <s v="8107025671"/>
    <s v="11-10-2024"/>
    <s v="UAH"/>
    <s v="189170"/>
    <n v="10279530"/>
    <n v="1"/>
    <s v="The tires Sailun LT 275/70/18 ICE Blazer WST2 125/12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08143"/>
    <m/>
    <m/>
    <s v="10-10-2024"/>
    <x v="23"/>
    <s v="58203 - Ukraine - Crisis Prev &amp; Rcvry"/>
    <s v="Oracle Fusion Payables"/>
    <s v="STANDARD"/>
    <s v="Supplier Invoice"/>
    <s v="Nonrecoverable Tax"/>
    <n v="0"/>
    <n v="0"/>
    <s v="UAH"/>
    <n v="2.4096389999999999E-2"/>
    <n v="0"/>
    <n v="0"/>
    <s v="UNDP"/>
    <s v="UKR"/>
    <x v="0"/>
    <n v="58203"/>
    <n v="73410"/>
    <s v="01001136"/>
    <s v="000182"/>
    <s v="UNDP.UKR.30000.58203.73410.01001136.000182.0.0"/>
    <s v="10-2024"/>
    <s v="10-10-2024"/>
    <s v="UNDP-UKR"/>
    <s v="424/24"/>
    <s v="189170"/>
    <s v="winter tires for the armored and soft vehicles for daily usage in winter period by UNDP Programme fleet in Dnipro/Poltava/Odesa offices;"/>
    <s v="5"/>
    <s v="0"/>
    <n v="2042008"/>
    <s v="Mihol Maksym Volodymyrovych FOP"/>
    <s v="1 Volodymyrska Street building 2, apartment 69 Slobozhanske urban-type settlement "/>
    <s v="Dniprovskyi District, Dnipropetrovska Oblast"/>
    <s v="8107025671"/>
    <s v="11-10-2024"/>
    <s v="UAH"/>
    <s v="189170"/>
    <n v="10279530"/>
    <n v="4"/>
    <s v="The tires Goodyear UltraGrip Ice SUV Gen-1 265/65 R17 112T"/>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84198"/>
    <m/>
    <m/>
    <s v="10-10-2024"/>
    <x v="3"/>
    <s v="58203 - Ukraine - Crisis Prev &amp; Rcvry"/>
    <s v="Oracle Fusion Projects"/>
    <m/>
    <s v="Summarized Burden Expenditure"/>
    <s v="Summarized Burden Expenditure Item"/>
    <n v="0"/>
    <n v="7566.8"/>
    <s v="UAH"/>
    <n v="2.4096389999999999E-2"/>
    <n v="0"/>
    <n v="182.3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084199"/>
    <m/>
    <m/>
    <s v="01-09-2024"/>
    <x v="3"/>
    <s v="58203 - Ukraine - Crisis Prev &amp; Rcvry"/>
    <s v="Oracle Fusion Projects"/>
    <m/>
    <s v="Summarized Burden Expenditure"/>
    <s v="Summarized Burden Expenditure Item"/>
    <n v="0"/>
    <n v="370.36"/>
    <s v="USD"/>
    <n v="1"/>
    <n v="0"/>
    <n v="370.3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227312"/>
    <m/>
    <m/>
    <s v="14-10-2024"/>
    <x v="22"/>
    <s v="58203 - Ukraine - Crisis Prev &amp; Rcvry"/>
    <s v="Oracle Fusion Payables"/>
    <s v="STANDARD"/>
    <s v="Supplier Invoice"/>
    <s v="Nonrecoverable Tax"/>
    <n v="0"/>
    <n v="0"/>
    <s v="UAH"/>
    <n v="2.4096389999999999E-2"/>
    <n v="0"/>
    <n v="0"/>
    <s v="UNDP"/>
    <s v="UKR"/>
    <x v="0"/>
    <n v="58203"/>
    <n v="72311"/>
    <s v="01001136"/>
    <s v="000182"/>
    <s v="UNDP.UKR.30000.58203.72311.01001136.000182.0.0"/>
    <s v="10-2024"/>
    <s v="14-10-2024"/>
    <s v="UNDP-UKR"/>
    <s v="6906194414"/>
    <s v="622500"/>
    <s v="fuel account replenishment to ensure operation of the UNDP vehicles in the Dnipro/Poltava/Odesa offices"/>
    <s v="2"/>
    <s v="0"/>
    <n v="2026363"/>
    <s v="Сompany OKKO-BUSINESS, LLC"/>
    <s v="вул.Героїв Маківки, буд.10"/>
    <s v="м.Сколе"/>
    <s v="8107025833"/>
    <s v="15-10-2024"/>
    <s v="UAH"/>
    <s v="622500"/>
    <n v="10291992"/>
    <n v="1"/>
    <s v="OKKO fuel account replenishment October-December 20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227315"/>
    <m/>
    <m/>
    <s v="14-10-2024"/>
    <x v="22"/>
    <s v="58203 - Ukraine - Crisis Prev &amp; Rcvry"/>
    <s v="Oracle Fusion Payables"/>
    <s v="STANDARD"/>
    <s v="Supplier Invoice"/>
    <s v="Item Cost"/>
    <n v="166000"/>
    <n v="166000"/>
    <s v="UAH"/>
    <n v="2.4096389999999999E-2"/>
    <n v="4000"/>
    <n v="4000"/>
    <s v="UNDP"/>
    <s v="UKR"/>
    <x v="0"/>
    <n v="58203"/>
    <n v="72311"/>
    <s v="01001136"/>
    <s v="000182"/>
    <s v="UNDP.UKR.30000.58203.72311.01001136.000182.0.0"/>
    <s v="10-2024"/>
    <s v="14-10-2024"/>
    <s v="UNDP-UKR"/>
    <s v="6906194414"/>
    <s v="622500"/>
    <s v="OKKO fuel account replenishment October-December 2024"/>
    <s v="1"/>
    <s v="166000"/>
    <n v="2026363"/>
    <s v="Сompany OKKO-BUSINESS, LLC"/>
    <s v="вул.Героїв Маківки, буд.10"/>
    <s v="м.Сколе"/>
    <s v="8107025833"/>
    <s v="15-10-2024"/>
    <s v="UAH"/>
    <s v="622500"/>
    <n v="10291992"/>
    <n v="1"/>
    <s v="OKKO fuel account replenishment October-December 20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275829"/>
    <m/>
    <m/>
    <s v="14-10-2024"/>
    <x v="3"/>
    <s v="58203 - Ukraine - Crisis Prev &amp; Rcvry"/>
    <s v="Oracle Fusion Projects"/>
    <m/>
    <s v="Summarized Burden Expenditure"/>
    <s v="Summarized Burden Expenditure Item"/>
    <n v="0"/>
    <n v="13280"/>
    <s v="UAH"/>
    <n v="2.4096389999999999E-2"/>
    <n v="0"/>
    <n v="320"/>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341"/>
    <m/>
    <m/>
    <s v="01-09-2024"/>
    <x v="28"/>
    <s v="58203 - Ukraine - Crisis Prev &amp; Rcvry"/>
    <s v="Oracle Fusion Projects"/>
    <m/>
    <s v="Labor Distribution"/>
    <s v="Straight Time"/>
    <n v="3607.49"/>
    <n v="3607.49"/>
    <s v="USD"/>
    <n v="1"/>
    <n v="3607.49"/>
    <n v="3607.49"/>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342"/>
    <m/>
    <m/>
    <s v="01-09-2024"/>
    <x v="28"/>
    <s v="58203 - Ukraine - Crisis Prev &amp; Rcvry"/>
    <s v="Oracle Fusion Projects"/>
    <m/>
    <s v="Labor Distribution"/>
    <s v="Straight Time"/>
    <n v="-1803.75"/>
    <n v="-1803.75"/>
    <s v="USD"/>
    <n v="1"/>
    <n v="-1803.75"/>
    <n v="-1803.75"/>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646"/>
    <m/>
    <m/>
    <s v="01-09-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647"/>
    <m/>
    <m/>
    <s v="01-09-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650"/>
    <m/>
    <m/>
    <s v="01-07-2024"/>
    <x v="11"/>
    <s v="58203 - Ukraine - Crisis Prev &amp; Rcvry"/>
    <s v="Oracle Fusion Projects"/>
    <m/>
    <s v="Labor Distribution"/>
    <s v="Straight Time"/>
    <n v="1436.33"/>
    <n v="1436.33"/>
    <s v="USD"/>
    <n v="1"/>
    <n v="1436.33"/>
    <n v="1436.33"/>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651"/>
    <m/>
    <m/>
    <s v="01-07-2024"/>
    <x v="11"/>
    <s v="58203 - Ukraine - Crisis Prev &amp; Rcvry"/>
    <s v="Oracle Fusion Projects"/>
    <m/>
    <s v="Labor Distribution"/>
    <s v="Straight Time"/>
    <n v="-1436.33"/>
    <n v="-1436.33"/>
    <s v="USD"/>
    <n v="1"/>
    <n v="-1436.33"/>
    <n v="-1436.33"/>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653"/>
    <m/>
    <m/>
    <s v="01-08-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47655"/>
    <m/>
    <m/>
    <s v="01-08-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384835"/>
    <m/>
    <m/>
    <s v="01-09-2024"/>
    <x v="3"/>
    <s v="58203 - Ukraine - Crisis Prev &amp; Rcvry"/>
    <s v="Oracle Fusion Projects"/>
    <m/>
    <s v="Summarized Burden Expenditure"/>
    <s v="Summarized Burden Expenditure Item"/>
    <n v="0"/>
    <n v="144.30000000000001"/>
    <s v="USD"/>
    <n v="1"/>
    <n v="0"/>
    <n v="144.30000000000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453187"/>
    <m/>
    <m/>
    <s v="14-10-2024"/>
    <x v="23"/>
    <s v="58203 - Ukraine - Crisis Prev &amp; Rcvry"/>
    <s v="Oracle Fusion Payables"/>
    <s v="STANDARD"/>
    <s v="Supplier Invoice"/>
    <s v="Item Cost"/>
    <n v="13550"/>
    <n v="13550"/>
    <s v="UAH"/>
    <n v="2.4096389999999999E-2"/>
    <n v="326.51"/>
    <n v="326.51"/>
    <s v="UNDP"/>
    <s v="UKR"/>
    <x v="0"/>
    <n v="58203"/>
    <n v="73410"/>
    <s v="01001136"/>
    <s v="000182"/>
    <s v="UNDP.UKR.30000.58203.73410.01001136.000182.0.0"/>
    <s v="10-2024"/>
    <s v="14-10-2024"/>
    <s v="UNDP-UKR"/>
    <s v="#525/24"/>
    <s v="13550"/>
    <s v="accumulator for vehicle DP201052AV in Dnipro"/>
    <s v="1"/>
    <s v="13550"/>
    <n v="2042008"/>
    <s v="Mihol Maksym Volodymyrovych FOP"/>
    <s v="1 Volodymyrska Street building 2, apartment 69 Slobozhanske urban-type settlement "/>
    <s v="Dniprovskyi District, Dnipropetrovska Oblast"/>
    <s v="8107026076"/>
    <s v="21-10-2024"/>
    <s v="UAH"/>
    <s v="135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495027"/>
    <m/>
    <m/>
    <s v="14-10-2024"/>
    <x v="3"/>
    <s v="58203 - Ukraine - Crisis Prev &amp; Rcvry"/>
    <s v="Oracle Fusion Projects"/>
    <m/>
    <s v="Summarized Burden Expenditure"/>
    <s v="Summarized Burden Expenditure Item"/>
    <n v="0"/>
    <n v="1084"/>
    <s v="UAH"/>
    <n v="2.4096389999999999E-2"/>
    <n v="0"/>
    <n v="26.1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550428"/>
    <m/>
    <m/>
    <s v="17-10-2024"/>
    <x v="32"/>
    <s v="58203 - Ukraine - Crisis Prev &amp; Rcvry"/>
    <s v="Oracle Fusion Payables"/>
    <s v="STANDARD"/>
    <s v="Supplier Invoice"/>
    <s v="Item Cost"/>
    <n v="339.6"/>
    <n v="339.6"/>
    <s v="USD"/>
    <n v="1"/>
    <n v="339.6"/>
    <n v="339.6"/>
    <s v="UNDP"/>
    <s v="UKR"/>
    <x v="0"/>
    <n v="58203"/>
    <n v="62335"/>
    <s v="01001136"/>
    <s v="000182"/>
    <s v="UNDP.UKR.30000.58203.62335.01001136.000182.0.0"/>
    <s v="10-2024"/>
    <s v="17-10-2024"/>
    <s v="UNDP-UKR"/>
    <s v="Danger pay/September 24"/>
    <s v="1698"/>
    <s v="Danger pay/September 24"/>
    <s v="4"/>
    <s v="339.6"/>
    <s v="HCM-946107"/>
    <s v="Federica DISPENZA[[946107]]"/>
    <s v="c o United Nations Development Programme Poltava"/>
    <s v="POLTAVA"/>
    <s v="8109003311"/>
    <s v="22-10-2024"/>
    <s v="USD"/>
    <s v="169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562785"/>
    <m/>
    <m/>
    <s v="16-10-2024"/>
    <x v="24"/>
    <s v="58203 - Ukraine - Crisis Prev &amp; Rcvry"/>
    <s v="Oracle Fusion Payables"/>
    <s v="STANDARD"/>
    <s v="Supplier Invoice"/>
    <s v="Item Cost"/>
    <n v="412"/>
    <n v="412"/>
    <s v="UAH"/>
    <n v="2.4096389999999999E-2"/>
    <n v="9.93"/>
    <n v="9.93"/>
    <s v="UNDP"/>
    <s v="UKR"/>
    <x v="0"/>
    <n v="58203"/>
    <n v="71635"/>
    <s v="01001136"/>
    <s v="000182"/>
    <s v="UNDP.UKR.30000.58203.71635.01001136.000182.0.0"/>
    <s v="10-2024"/>
    <s v="17-10-2024"/>
    <s v="UNDP-UKR"/>
    <s v="TC00319155s_0"/>
    <s v="412"/>
    <s v="Balance Due to Traveler"/>
    <s v="1"/>
    <s v="412"/>
    <s v="HCM-71421319"/>
    <s v="Anastasiia VERITOVA[[71421319]]"/>
    <s v="Sobornosti str 44, flat 67"/>
    <s v="POLTAVA"/>
    <s v="8107026285"/>
    <s v="23-10-2024"/>
    <s v="UAH"/>
    <s v="4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562805"/>
    <m/>
    <m/>
    <s v="09-10-2024"/>
    <x v="26"/>
    <s v="58203 - Ukraine - Crisis Prev &amp; Rcvry"/>
    <s v="Oracle Fusion Payables"/>
    <s v="STANDARD"/>
    <s v="Supplier Invoice"/>
    <s v="Item Cost"/>
    <n v="4690"/>
    <n v="4690"/>
    <s v="UAH"/>
    <n v="2.4096389999999999E-2"/>
    <n v="113.01"/>
    <n v="113.01"/>
    <s v="UNDP"/>
    <s v="UKR"/>
    <x v="0"/>
    <n v="58203"/>
    <n v="71620"/>
    <s v="01001136"/>
    <s v="000182"/>
    <s v="UNDP.UKR.30000.58203.71620.01001136.000182.0.0"/>
    <s v="10-2024"/>
    <s v="17-10-2024"/>
    <s v="UNDP-UKR"/>
    <s v="TR00369094"/>
    <s v="4690"/>
    <s v="DSA (Standards)"/>
    <s v="1"/>
    <s v="4690"/>
    <s v="HCM-71436030"/>
    <s v="Gennadiy AVRAIMOV[[71436030]]"/>
    <s v="Sicheslavskaya 36, apartment 16"/>
    <s v="Krivyi Rog"/>
    <s v="8107026288"/>
    <s v="23-10-2024"/>
    <s v="UAH"/>
    <s v="46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584066"/>
    <m/>
    <m/>
    <s v="16-10-2024"/>
    <x v="3"/>
    <s v="58203 - Ukraine - Crisis Prev &amp; Rcvry"/>
    <s v="Oracle Fusion Projects"/>
    <m/>
    <s v="Summarized Burden Expenditure"/>
    <s v="Summarized Burden Expenditure Item"/>
    <n v="0"/>
    <n v="408.16"/>
    <s v="UAH"/>
    <n v="2.4096389999999999E-2"/>
    <n v="0"/>
    <n v="9.8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584070"/>
    <m/>
    <m/>
    <s v="17-10-2024"/>
    <x v="3"/>
    <s v="58203 - Ukraine - Crisis Prev &amp; Rcvry"/>
    <s v="Oracle Fusion Projects"/>
    <m/>
    <s v="Summarized Burden Expenditure"/>
    <s v="Summarized Burden Expenditure Item"/>
    <n v="0"/>
    <n v="27.17"/>
    <s v="USD"/>
    <n v="1"/>
    <n v="0"/>
    <n v="27.1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658152"/>
    <m/>
    <m/>
    <s v="21-10-2024"/>
    <x v="26"/>
    <s v="58203 - Ukraine - Crisis Prev &amp; Rcvry"/>
    <s v="Oracle Fusion Payables"/>
    <s v="STANDARD"/>
    <s v="Supplier Invoice"/>
    <s v="Item Cost"/>
    <n v="4690"/>
    <n v="4690"/>
    <s v="UAH"/>
    <n v="2.4096389999999999E-2"/>
    <n v="113.01"/>
    <n v="113.01"/>
    <s v="UNDP"/>
    <s v="UKR"/>
    <x v="0"/>
    <n v="58203"/>
    <n v="71620"/>
    <s v="01001136"/>
    <s v="000182"/>
    <s v="UNDP.UKR.30000.58203.71620.01001136.000182.0.0"/>
    <s v="10-2024"/>
    <s v="21-10-2024"/>
    <s v="UNDP-UKR"/>
    <s v="TR00377376"/>
    <s v="10130"/>
    <s v="DSA (Standards)"/>
    <s v="1"/>
    <s v="4690"/>
    <s v="HCM-71436156"/>
    <s v="Olga REZNICHENKO[[71436156]]"/>
    <s v="Prokofieva Street, 26, apt 76"/>
    <s v="Sumy"/>
    <s v="8107026427"/>
    <s v="25-10-2024"/>
    <s v="UAH"/>
    <s v="1013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658153"/>
    <m/>
    <m/>
    <s v="21-10-2024"/>
    <x v="26"/>
    <s v="58203 - Ukraine - Crisis Prev &amp; Rcvry"/>
    <s v="Oracle Fusion Payables"/>
    <s v="STANDARD"/>
    <s v="Supplier Invoice"/>
    <s v="Item Cost"/>
    <n v="5440"/>
    <n v="5440"/>
    <s v="UAH"/>
    <n v="2.4096389999999999E-2"/>
    <n v="131.09"/>
    <n v="131.09"/>
    <s v="UNDP"/>
    <s v="UKR"/>
    <x v="0"/>
    <n v="58203"/>
    <n v="71620"/>
    <s v="01001136"/>
    <s v="000182"/>
    <s v="UNDP.UKR.30000.58203.71620.01001136.000182.0.0"/>
    <s v="10-2024"/>
    <s v="21-10-2024"/>
    <s v="UNDP-UKR"/>
    <s v="TR00377376"/>
    <s v="10130"/>
    <s v="DSA (Standards)"/>
    <s v="2"/>
    <s v="5440"/>
    <s v="HCM-71436156"/>
    <s v="Olga REZNICHENKO[[71436156]]"/>
    <s v="Prokofieva Street, 26, apt 76"/>
    <s v="Sumy"/>
    <s v="8107026427"/>
    <s v="25-10-2024"/>
    <s v="UAH"/>
    <s v="1013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670196"/>
    <m/>
    <m/>
    <s v="21-10-2024"/>
    <x v="3"/>
    <s v="58203 - Ukraine - Crisis Prev &amp; Rcvry"/>
    <s v="Oracle Fusion Projects"/>
    <m/>
    <s v="Summarized Burden Expenditure"/>
    <s v="Summarized Burden Expenditure Item"/>
    <n v="0"/>
    <n v="810.4"/>
    <s v="UAH"/>
    <n v="2.4096389999999999E-2"/>
    <n v="0"/>
    <n v="19.5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686846"/>
    <m/>
    <m/>
    <s v="14-10-2024"/>
    <x v="18"/>
    <s v="58203 - Ukraine - Crisis Prev &amp; Rcvry"/>
    <s v="Oracle Fusion Payables"/>
    <s v="STANDARD"/>
    <s v="Supplier Invoice"/>
    <s v="Item Cost"/>
    <n v="3400"/>
    <n v="3400"/>
    <s v="UAH"/>
    <n v="2.4096389999999999E-2"/>
    <n v="81.93"/>
    <n v="81.93"/>
    <s v="UNDP"/>
    <s v="UKR"/>
    <x v="0"/>
    <n v="58203"/>
    <n v="72399"/>
    <s v="01001136"/>
    <s v="000182"/>
    <s v="UNDP.UKR.30000.58203.72399.01001136.000182.0.0"/>
    <s v="10-2024"/>
    <s v="14-10-2024"/>
    <s v="UNDP-UKR"/>
    <s v="n/a dd 14.10.2024"/>
    <s v="3513"/>
    <s v="reimbursement for the blankets for the vehicles in Dnipro and Odesa office"/>
    <s v="1"/>
    <s v="3400"/>
    <s v="HCM-71437735"/>
    <s v="Olha MORHUN[[71437735]]"/>
    <s v="14, Henerala Zakharchemnka Str., apt.47"/>
    <s v="Dnipro"/>
    <s v="8107026457"/>
    <s v="25-10-2024"/>
    <s v="UAH"/>
    <s v="351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686847"/>
    <m/>
    <m/>
    <s v="14-10-2024"/>
    <x v="34"/>
    <s v="58203 - Ukraine - Crisis Prev &amp; Rcvry"/>
    <s v="Oracle Fusion Payables"/>
    <s v="STANDARD"/>
    <s v="Supplier Invoice"/>
    <s v="Item Cost"/>
    <n v="113"/>
    <n v="113"/>
    <s v="UAH"/>
    <n v="2.4096389999999999E-2"/>
    <n v="2.72"/>
    <n v="2.72"/>
    <s v="UNDP"/>
    <s v="UKR"/>
    <x v="0"/>
    <n v="58203"/>
    <n v="72430"/>
    <s v="01001136"/>
    <s v="000182"/>
    <s v="UNDP.UKR.30000.58203.72430.01001136.000182.0.0"/>
    <s v="10-2024"/>
    <s v="14-10-2024"/>
    <s v="UNDP-UKR"/>
    <s v="n/a dd 14.10.2024"/>
    <s v="3513"/>
    <s v="reimbursement for the blankets for the vehicles in Dnipro and Odesa office"/>
    <s v="2"/>
    <s v="113"/>
    <s v="HCM-71437735"/>
    <s v="Olha MORHUN[[71437735]]"/>
    <s v="14, Henerala Zakharchemnka Str., apt.47"/>
    <s v="Dnipro"/>
    <s v="8107026457"/>
    <s v="25-10-2024"/>
    <s v="UAH"/>
    <s v="351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686853"/>
    <m/>
    <m/>
    <s v="23-10-2024"/>
    <x v="37"/>
    <s v="58203 - Ukraine - Crisis Prev &amp; Rcvry"/>
    <s v="Oracle Fusion Payables"/>
    <s v="STANDARD"/>
    <s v="Supplier Invoice"/>
    <s v="Item Cost"/>
    <n v="1762.5"/>
    <n v="1762.5"/>
    <s v="UAH"/>
    <n v="2.4096389999999999E-2"/>
    <n v="42.47"/>
    <n v="42.47"/>
    <s v="UNDP"/>
    <s v="UKR"/>
    <x v="0"/>
    <n v="58203"/>
    <n v="72505"/>
    <s v="01001136"/>
    <s v="000182"/>
    <s v="UNDP.UKR.30000.58203.72505.01001136.000182.0.0"/>
    <s v="10-2024"/>
    <s v="23-10-2024"/>
    <s v="UNDP-UKR"/>
    <s v="041"/>
    <s v="1762.5"/>
    <s v="office supplies to UNDP office in Dnipro"/>
    <s v="1"/>
    <s v="1762.5"/>
    <n v="1058883"/>
    <s v="POVALIAIEVA NADIIA VALERIIVNA FOP"/>
    <s v="APP 95 BUILD 16 NOVE SHOSSE STR"/>
    <s v="BUCHA"/>
    <s v="8107026578"/>
    <s v="29-10-2024"/>
    <s v="UAH"/>
    <s v="1762.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4709231"/>
    <m/>
    <m/>
    <s v="23-10-2024"/>
    <x v="3"/>
    <s v="58203 - Ukraine - Crisis Prev &amp; Rcvry"/>
    <s v="Oracle Fusion Projects"/>
    <m/>
    <s v="Summarized Burden Expenditure"/>
    <s v="Summarized Burden Expenditure Item"/>
    <n v="0"/>
    <n v="422.04"/>
    <s v="UAH"/>
    <n v="2.4096389999999999E-2"/>
    <n v="0"/>
    <n v="10.1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439247"/>
    <m/>
    <m/>
    <s v="22-10-2024"/>
    <x v="26"/>
    <s v="58203 - Ukraine - Crisis Prev &amp; Rcvry"/>
    <s v="Oracle Fusion Payables"/>
    <s v="STANDARD"/>
    <s v="Supplier Invoice"/>
    <s v="Item Cost"/>
    <n v="4690"/>
    <n v="4690"/>
    <s v="UAH"/>
    <n v="2.4096389999999999E-2"/>
    <n v="113.01"/>
    <n v="113.01"/>
    <s v="UNDP"/>
    <s v="UKR"/>
    <x v="0"/>
    <n v="58203"/>
    <n v="71620"/>
    <s v="01001136"/>
    <s v="000182"/>
    <s v="UNDP.UKR.30000.58203.71620.01001136.000182.0.0"/>
    <s v="10-2024"/>
    <s v="23-10-2024"/>
    <s v="UNDP-UKR"/>
    <s v="TR00377835"/>
    <s v="4690"/>
    <s v="DSA (Standards)"/>
    <s v="1"/>
    <s v="4690"/>
    <s v="HCM-71331985"/>
    <s v="Denys Mykhailovych HORKOVOI[[71331985]]"/>
    <s v="st. Lavitskogo 14, app 53"/>
    <s v="Mariupol"/>
    <s v="8107026467"/>
    <s v="28-10-2024"/>
    <s v="UAH"/>
    <s v="46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439254"/>
    <m/>
    <m/>
    <s v="16-10-2024"/>
    <x v="23"/>
    <s v="58203 - Ukraine - Crisis Prev &amp; Rcvry"/>
    <s v="Oracle Fusion Payables"/>
    <s v="STANDARD"/>
    <s v="Supplier Invoice"/>
    <s v="Item Cost"/>
    <n v="11680"/>
    <n v="11680"/>
    <s v="UAH"/>
    <n v="2.4096389999999999E-2"/>
    <n v="281.45"/>
    <n v="281.45"/>
    <s v="UNDP"/>
    <s v="UKR"/>
    <x v="0"/>
    <n v="58203"/>
    <n v="73410"/>
    <s v="01001136"/>
    <s v="000182"/>
    <s v="UNDP.UKR.30000.58203.73410.01001136.000182.0.0"/>
    <s v="10-2024"/>
    <s v="16-10-2024"/>
    <s v="UNDP-UKR"/>
    <s v="4949320"/>
    <s v="11680"/>
    <s v="regular maintenance of UNDP vehicles DP201082 in Dnipro"/>
    <s v="1"/>
    <s v="11680"/>
    <n v="2086094"/>
    <s v="Zavhorodnii Dmytro Sergiiovych, FOP"/>
    <s v="Vitchyznyana str. 24B"/>
    <s v="Dnipro"/>
    <s v="8107026510"/>
    <s v="28-10-2024"/>
    <s v="UAH"/>
    <s v="1168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472582"/>
    <m/>
    <m/>
    <s v="22-10-2024"/>
    <x v="3"/>
    <s v="58203 - Ukraine - Crisis Prev &amp; Rcvry"/>
    <s v="Oracle Fusion Projects"/>
    <m/>
    <s v="Summarized Burden Expenditure"/>
    <s v="Summarized Burden Expenditure Item"/>
    <n v="0"/>
    <n v="1309.5999999999999"/>
    <s v="UAH"/>
    <n v="2.4096389999999999E-2"/>
    <n v="0"/>
    <n v="31.5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542592"/>
    <m/>
    <m/>
    <s v="24-10-2024"/>
    <x v="26"/>
    <s v="58203 - Ukraine - Crisis Prev &amp; Rcvry"/>
    <s v="Oracle Fusion Payables"/>
    <s v="STANDARD"/>
    <s v="Supplier Invoice"/>
    <s v="Item Cost"/>
    <n v="14070"/>
    <n v="14070"/>
    <s v="UAH"/>
    <n v="2.4096389999999999E-2"/>
    <n v="339.04"/>
    <n v="339.04"/>
    <s v="UNDP"/>
    <s v="UKR"/>
    <x v="0"/>
    <n v="58203"/>
    <n v="71620"/>
    <s v="01001136"/>
    <s v="000182"/>
    <s v="UNDP.UKR.30000.58203.71620.01001136.000182.0.0"/>
    <s v="10-2024"/>
    <s v="24-10-2024"/>
    <s v="UNDP-UKR"/>
    <s v="TR00380066"/>
    <s v="24528"/>
    <s v="DSA (Standards)"/>
    <s v="1"/>
    <s v="14070"/>
    <s v="HCM-71307006"/>
    <s v="Zhanna MYKOLAYIVNA CHMUT[[71307006]]"/>
    <s v="ap.30, #15 Mayakovskoho Str"/>
    <s v="Sievierodonetsk"/>
    <s v="8107026606"/>
    <s v="30-10-2024"/>
    <s v="UAH"/>
    <s v="2452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542593"/>
    <m/>
    <m/>
    <s v="24-10-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0-2024"/>
    <s v="24-10-2024"/>
    <s v="UNDP-UKR"/>
    <s v="TR00380066"/>
    <s v="24528"/>
    <s v="Terminal Expense"/>
    <s v="2"/>
    <s v="10458"/>
    <s v="HCM-71307006"/>
    <s v="Zhanna MYKOLAYIVNA CHMUT[[71307006]]"/>
    <s v="ap.30, #15 Mayakovskoho Str"/>
    <s v="Sievierodonetsk"/>
    <s v="8107026606"/>
    <s v="30-10-2024"/>
    <s v="UAH"/>
    <s v="2452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542596"/>
    <m/>
    <m/>
    <s v="24-10-2024"/>
    <x v="26"/>
    <s v="58203 - Ukraine - Crisis Prev &amp; Rcvry"/>
    <s v="Oracle Fusion Payables"/>
    <s v="STANDARD"/>
    <s v="Supplier Invoice"/>
    <s v="Item Cost"/>
    <n v="13507.2"/>
    <n v="13507.2"/>
    <s v="UAH"/>
    <n v="2.4096389999999999E-2"/>
    <n v="325.47000000000003"/>
    <n v="325.47000000000003"/>
    <s v="UNDP"/>
    <s v="UKR"/>
    <x v="0"/>
    <n v="58203"/>
    <n v="71620"/>
    <s v="01001136"/>
    <s v="000182"/>
    <s v="UNDP.UKR.30000.58203.71620.01001136.000182.0.0"/>
    <s v="10-2024"/>
    <s v="24-10-2024"/>
    <s v="UNDP-UKR"/>
    <s v="TR00379840"/>
    <s v="23965.2"/>
    <s v="DSA (Standards)"/>
    <s v="1"/>
    <s v="13507.2"/>
    <s v="HCM-71324435"/>
    <s v="Tetiana Ivanivna SYLA[[71324435]]"/>
    <s v="Dvortsova street, 32 53"/>
    <s v="Kramatorsk"/>
    <s v="8107026607"/>
    <s v="30-10-2024"/>
    <s v="UAH"/>
    <s v="23965.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542616"/>
    <m/>
    <m/>
    <s v="24-10-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0-2024"/>
    <s v="24-10-2024"/>
    <s v="UNDP-UKR"/>
    <s v="TR00379840"/>
    <s v="23965.2"/>
    <s v="Terminal Expense"/>
    <s v="2"/>
    <s v="10458"/>
    <s v="HCM-71324435"/>
    <s v="Tetiana Ivanivna SYLA[[71324435]]"/>
    <s v="Dvortsova street, 32 53"/>
    <s v="Kramatorsk"/>
    <s v="8107026607"/>
    <s v="30-10-2024"/>
    <s v="UAH"/>
    <s v="23965.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550684"/>
    <m/>
    <m/>
    <s v="24-10-2024"/>
    <x v="3"/>
    <s v="58203 - Ukraine - Crisis Prev &amp; Rcvry"/>
    <s v="Oracle Fusion Projects"/>
    <m/>
    <s v="Summarized Burden Expenditure"/>
    <s v="Summarized Burden Expenditure Item"/>
    <n v="0"/>
    <n v="3879.46"/>
    <s v="UAH"/>
    <n v="2.4096389999999999E-2"/>
    <n v="0"/>
    <n v="93.4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778526"/>
    <m/>
    <m/>
    <s v="28-10-2024"/>
    <x v="29"/>
    <s v="58203 - Ukraine - Crisis Prev &amp; Rcvry"/>
    <s v="Oracle Fusion Payables"/>
    <s v="STANDARD"/>
    <s v="Supplier Invoice"/>
    <s v="Item Cost"/>
    <n v="222"/>
    <n v="222"/>
    <s v="USD"/>
    <n v="1"/>
    <n v="222"/>
    <n v="222"/>
    <s v="UNDP"/>
    <s v="UKR"/>
    <x v="0"/>
    <n v="58203"/>
    <n v="63340"/>
    <s v="01001136"/>
    <s v="000182"/>
    <s v="UNDP.UKR.30000.58203.63340.01001136.000182.0.0"/>
    <s v="10-2024"/>
    <s v="28-10-2024"/>
    <s v="UNDP-UKR"/>
    <s v="R&amp;R/03-09.10/2024"/>
    <s v="1110"/>
    <s v="R&amp;R/03-09.10/2024"/>
    <s v="3"/>
    <s v="222"/>
    <s v="HCM-946107"/>
    <s v="Federica DISPENZA[[946107]]"/>
    <s v="c o United Nations Development Programme Poltava"/>
    <s v="POLTAVA"/>
    <s v="8109003367"/>
    <s v="01-11-2024"/>
    <s v="USD"/>
    <s v="11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778531"/>
    <m/>
    <m/>
    <s v="25-10-2024"/>
    <x v="18"/>
    <s v="58203 - Ukraine - Crisis Prev &amp; Rcvry"/>
    <s v="Oracle Fusion Payables"/>
    <s v="STANDARD"/>
    <s v="Supplier Invoice"/>
    <s v="Item Cost"/>
    <n v="2100"/>
    <n v="2100"/>
    <s v="UAH"/>
    <n v="2.4096389999999999E-2"/>
    <n v="50.6"/>
    <n v="50.6"/>
    <s v="UNDP"/>
    <s v="UKR"/>
    <x v="0"/>
    <n v="58203"/>
    <n v="72399"/>
    <s v="01001136"/>
    <s v="000182"/>
    <s v="UNDP.UKR.30000.58203.72399.01001136.000182.0.0"/>
    <s v="10-2024"/>
    <s v="25-10-2024"/>
    <s v="UNDP-UKR"/>
    <s v="n/a dd 25.10.2024"/>
    <s v="2100"/>
    <s v="reimbursement for the blankets in the armored vehicles of the UNDP office in Poltava"/>
    <s v="1"/>
    <s v="2100"/>
    <s v="HCM-71408545"/>
    <s v="Svitlana KOBZAR[[71408545]]"/>
    <s v="171/79, Horodotska Str"/>
    <s v="Lviv"/>
    <s v="8107026783"/>
    <s v="01-11-2024"/>
    <s v="UAH"/>
    <s v="21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795133"/>
    <m/>
    <m/>
    <s v="25-10-2024"/>
    <x v="3"/>
    <s v="58203 - Ukraine - Crisis Prev &amp; Rcvry"/>
    <s v="Oracle Fusion Projects"/>
    <m/>
    <s v="Summarized Burden Expenditure"/>
    <s v="Summarized Burden Expenditure Item"/>
    <n v="0"/>
    <n v="168"/>
    <s v="UAH"/>
    <n v="2.4096389999999999E-2"/>
    <n v="0"/>
    <n v="4.0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795134"/>
    <m/>
    <m/>
    <s v="28-10-2024"/>
    <x v="3"/>
    <s v="58203 - Ukraine - Crisis Prev &amp; Rcvry"/>
    <s v="Oracle Fusion Projects"/>
    <m/>
    <s v="Summarized Burden Expenditure"/>
    <s v="Summarized Burden Expenditure Item"/>
    <n v="0"/>
    <n v="17.760000000000002"/>
    <s v="USD"/>
    <n v="1"/>
    <n v="0"/>
    <n v="17.7600000000000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963879"/>
    <m/>
    <m/>
    <s v="29-10-2024"/>
    <x v="26"/>
    <s v="58203 - Ukraine - Crisis Prev &amp; Rcvry"/>
    <s v="Oracle Fusion Payables"/>
    <s v="STANDARD"/>
    <s v="Supplier Invoice"/>
    <s v="Item Cost"/>
    <n v="4690"/>
    <n v="4690"/>
    <s v="UAH"/>
    <n v="2.4096389999999999E-2"/>
    <n v="113.01"/>
    <n v="113.01"/>
    <s v="UNDP"/>
    <s v="UKR"/>
    <x v="0"/>
    <n v="58203"/>
    <n v="71620"/>
    <s v="01001136"/>
    <s v="000182"/>
    <s v="UNDP.UKR.30000.58203.71620.01001136.000182.0.0"/>
    <s v="10-2024"/>
    <s v="30-10-2024"/>
    <s v="UNDP-UKR"/>
    <s v="TR00382926"/>
    <s v="4690"/>
    <s v="DSA (Standards)"/>
    <s v="1"/>
    <s v="4690"/>
    <s v="HCM-71328798"/>
    <s v="Volodymyr Mykolaiovych SOKIL[[71328798]]"/>
    <s v="Kotljarevskogo 6 ap.56"/>
    <s v="POLTAVA"/>
    <s v="8107026803"/>
    <s v="04-11-2024"/>
    <s v="UAH"/>
    <s v="46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5982791"/>
    <m/>
    <m/>
    <s v="29-10-2024"/>
    <x v="3"/>
    <s v="58203 - Ukraine - Crisis Prev &amp; Rcvry"/>
    <s v="Oracle Fusion Projects"/>
    <m/>
    <s v="Summarized Burden Expenditure"/>
    <s v="Summarized Burden Expenditure Item"/>
    <n v="0"/>
    <n v="375.2"/>
    <s v="UAH"/>
    <n v="2.4096389999999999E-2"/>
    <n v="0"/>
    <n v="9.039999999999999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038211"/>
    <m/>
    <m/>
    <s v="31-10-2024"/>
    <x v="26"/>
    <s v="58203 - Ukraine - Crisis Prev &amp; Rcvry"/>
    <s v="Oracle Fusion Payables"/>
    <s v="STANDARD"/>
    <s v="Supplier Invoice"/>
    <s v="Item Cost"/>
    <n v="14780"/>
    <n v="14780"/>
    <s v="UAH"/>
    <n v="2.4096389999999999E-2"/>
    <n v="356.14"/>
    <n v="356.14"/>
    <s v="UNDP"/>
    <s v="UKR"/>
    <x v="0"/>
    <n v="58203"/>
    <n v="71620"/>
    <s v="01001136"/>
    <s v="000182"/>
    <s v="UNDP.UKR.30000.58203.71620.01001136.000182.0.0"/>
    <s v="10-2024"/>
    <s v="31-10-2024"/>
    <s v="UNDP-UKR"/>
    <s v="TR00385284"/>
    <s v="25238"/>
    <s v="DSA (Standards)"/>
    <s v="2"/>
    <s v="14780"/>
    <s v="HCM-71319454"/>
    <s v="Ivan Hryhororvych HONCHARUK[[71319454]]"/>
    <s v="12 1 Ivana Sirka str., apt. 116"/>
    <s v="Sumy"/>
    <s v="8107026968"/>
    <s v="06-11-2024"/>
    <s v="UAH"/>
    <s v="2523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038212"/>
    <m/>
    <m/>
    <s v="31-10-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0-2024"/>
    <s v="31-10-2024"/>
    <s v="UNDP-UKR"/>
    <s v="TR00385284"/>
    <s v="25238"/>
    <s v="Terminal Expense"/>
    <s v="1"/>
    <s v="10458"/>
    <s v="HCM-71319454"/>
    <s v="Ivan Hryhororvych HONCHARUK[[71319454]]"/>
    <s v="12 1 Ivana Sirka str., apt. 116"/>
    <s v="Sumy"/>
    <s v="8107026968"/>
    <s v="06-11-2024"/>
    <s v="UAH"/>
    <s v="2523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038221"/>
    <m/>
    <m/>
    <s v="04-11-2024"/>
    <x v="38"/>
    <s v="58203 - Ukraine - Crisis Prev &amp; Rcvry"/>
    <s v="Oracle Fusion Payables"/>
    <s v="STANDARD"/>
    <s v="Supplier Invoice"/>
    <s v="Item Cost"/>
    <n v="395"/>
    <n v="395"/>
    <s v="USD"/>
    <n v="1"/>
    <n v="395"/>
    <n v="395"/>
    <s v="UNDP"/>
    <s v="UKR"/>
    <x v="0"/>
    <n v="58203"/>
    <n v="75705"/>
    <s v="01001136"/>
    <s v="000182"/>
    <s v="UNDP.UKR.30000.58203.75705.01001136.000182.0.0"/>
    <s v="11-2024"/>
    <s v="04-11-2024"/>
    <s v="UNDP-UKR"/>
    <s v="2024-51-CET-079939"/>
    <s v="0"/>
    <s v="CIPS 3/UKR/S.Sakhanda"/>
    <s v="2"/>
    <s v="395"/>
    <s v="UNDP Project Adjustment"/>
    <s v="UNDP Project Adjustment"/>
    <s v="UNDP Journal Voucher"/>
    <s v="New York"/>
    <s v="202324435"/>
    <s v="04-11-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048659"/>
    <m/>
    <m/>
    <s v="04-11-2024"/>
    <x v="3"/>
    <s v="58203 - Ukraine - Crisis Prev &amp; Rcvry"/>
    <s v="Oracle Fusion Projects"/>
    <m/>
    <s v="Summarized Burden Expenditure"/>
    <s v="Summarized Burden Expenditure Item"/>
    <n v="0"/>
    <n v="31.6"/>
    <s v="USD"/>
    <n v="1"/>
    <n v="0"/>
    <n v="31.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048660"/>
    <m/>
    <m/>
    <s v="31-10-2024"/>
    <x v="3"/>
    <s v="58203 - Ukraine - Crisis Prev &amp; Rcvry"/>
    <s v="Oracle Fusion Projects"/>
    <m/>
    <s v="Summarized Burden Expenditure"/>
    <s v="Summarized Burden Expenditure Item"/>
    <n v="0"/>
    <n v="2019.04"/>
    <s v="UAH"/>
    <n v="2.4096389999999999E-2"/>
    <n v="0"/>
    <n v="48.6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153856"/>
    <m/>
    <m/>
    <s v="31-10-2024"/>
    <x v="33"/>
    <s v="58203 - Ukraine - Crisis Prev &amp; Rcvry"/>
    <s v="Oracle Fusion Payables"/>
    <s v="STANDARD"/>
    <s v="Supplier Invoice"/>
    <s v="Nonrecoverable Tax"/>
    <n v="0"/>
    <n v="0"/>
    <s v="UAH"/>
    <n v="2.4096389999999999E-2"/>
    <n v="0"/>
    <n v="0"/>
    <s v="UNDP"/>
    <s v="UKR"/>
    <x v="0"/>
    <n v="58203"/>
    <n v="74210"/>
    <s v="01001136"/>
    <s v="000182"/>
    <s v="UNDP.UKR.30000.58203.74210.01001136.000182.0.0"/>
    <s v="10-2024"/>
    <s v="31-10-2024"/>
    <s v="UNDP-UKR"/>
    <s v="MC-1078"/>
    <s v="65051.24"/>
    <s v="safe printing equipment"/>
    <s v="4"/>
    <s v="0"/>
    <n v="2013146"/>
    <s v="MEGAPRYNT SERVIS, TOV"/>
    <s v="BUD. 41 VUL.NYZHNII VAL"/>
    <s v="KYIV"/>
    <s v="8107027077"/>
    <s v="07-11-2024"/>
    <s v="UAH"/>
    <s v="65051.24"/>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153859"/>
    <m/>
    <m/>
    <s v="31-10-2024"/>
    <x v="33"/>
    <s v="58203 - Ukraine - Crisis Prev &amp; Rcvry"/>
    <s v="Oracle Fusion Payables"/>
    <s v="STANDARD"/>
    <s v="Supplier Invoice"/>
    <s v="Item Cost"/>
    <n v="7227.91"/>
    <n v="7227.91"/>
    <s v="UAH"/>
    <n v="2.4096389999999999E-2"/>
    <n v="174.17"/>
    <n v="174.17"/>
    <s v="UNDP"/>
    <s v="UKR"/>
    <x v="0"/>
    <n v="58203"/>
    <n v="74210"/>
    <s v="01001136"/>
    <s v="000182"/>
    <s v="UNDP.UKR.30000.58203.74210.01001136.000182.0.0"/>
    <s v="10-2024"/>
    <s v="31-10-2024"/>
    <s v="UNDP-UKR"/>
    <s v="MC-1078"/>
    <s v="65051.24"/>
    <s v="Provision of safe printing equipment for RPP projects in Dnipro"/>
    <s v="3"/>
    <s v="7227.91"/>
    <n v="2013146"/>
    <s v="MEGAPRYNT SERVIS, TOV"/>
    <s v="BUD. 41 VUL.NYZHNII VAL"/>
    <s v="KYIV"/>
    <s v="8107027077"/>
    <s v="07-11-2024"/>
    <s v="UAH"/>
    <s v="65051.24"/>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162587"/>
    <m/>
    <m/>
    <s v="31-10-2024"/>
    <x v="3"/>
    <s v="58203 - Ukraine - Crisis Prev &amp; Rcvry"/>
    <s v="Oracle Fusion Projects"/>
    <m/>
    <s v="Summarized Burden Expenditure"/>
    <s v="Summarized Burden Expenditure Item"/>
    <n v="0"/>
    <n v="578.23"/>
    <s v="UAH"/>
    <n v="2.4096389999999999E-2"/>
    <n v="0"/>
    <n v="13.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185052"/>
    <m/>
    <m/>
    <s v="04-11-2024"/>
    <x v="26"/>
    <s v="58203 - Ukraine - Crisis Prev &amp; Rcvry"/>
    <s v="Oracle Fusion Payables"/>
    <s v="STANDARD"/>
    <s v="Supplier Invoice"/>
    <s v="Item Cost"/>
    <n v="2956"/>
    <n v="2956"/>
    <s v="UAH"/>
    <n v="2.4096385542168676E-2"/>
    <n v="71.23"/>
    <n v="71.23"/>
    <s v="UNDP"/>
    <s v="UKR"/>
    <x v="0"/>
    <n v="58203"/>
    <n v="71620"/>
    <s v="01001136"/>
    <s v="000182"/>
    <s v="UNDP.UKR.30000.58203.71620.01001136.000182.0.0"/>
    <s v="11-2024"/>
    <s v="04-11-2024"/>
    <s v="UNDP-UKR"/>
    <s v="TR00387144"/>
    <s v="13414"/>
    <s v="DSA (Standards)"/>
    <s v="2"/>
    <s v="2956"/>
    <s v="HCM-71324435"/>
    <s v="Tetiana Ivanivna SYLA[[71324435]]"/>
    <s v="Dvortsova street, 32 53"/>
    <s v="Kramatorsk"/>
    <s v="8107027193"/>
    <s v="11-11-2024"/>
    <s v="UAH"/>
    <s v="1341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185055"/>
    <m/>
    <m/>
    <s v="04-11-2024"/>
    <x v="24"/>
    <s v="58203 - Ukraine - Crisis Prev &amp; Rcvry"/>
    <s v="Oracle Fusion Payables"/>
    <s v="STANDARD"/>
    <s v="Supplier Invoice"/>
    <s v="Item Cost"/>
    <n v="10458"/>
    <n v="10458"/>
    <s v="UAH"/>
    <n v="2.4096385542168676E-2"/>
    <n v="252"/>
    <n v="252"/>
    <s v="UNDP"/>
    <s v="UKR"/>
    <x v="0"/>
    <n v="58203"/>
    <n v="71635"/>
    <s v="01001136"/>
    <s v="000182"/>
    <s v="UNDP.UKR.30000.58203.71635.01001136.000182.0.0"/>
    <s v="11-2024"/>
    <s v="04-11-2024"/>
    <s v="UNDP-UKR"/>
    <s v="TR00387144"/>
    <s v="13414"/>
    <s v="Terminal Expense"/>
    <s v="1"/>
    <s v="10458"/>
    <s v="HCM-71324435"/>
    <s v="Tetiana Ivanivna SYLA[[71324435]]"/>
    <s v="Dvortsova street, 32 53"/>
    <s v="Kramatorsk"/>
    <s v="8107027193"/>
    <s v="11-11-2024"/>
    <s v="UAH"/>
    <s v="1341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192388"/>
    <m/>
    <m/>
    <s v="04-11-2024"/>
    <x v="3"/>
    <s v="58203 - Ukraine - Crisis Prev &amp; Rcvry"/>
    <s v="Oracle Fusion Projects"/>
    <m/>
    <s v="Summarized Burden Expenditure"/>
    <s v="Summarized Burden Expenditure Item"/>
    <n v="0"/>
    <n v="1073.1199999999999"/>
    <s v="UAH"/>
    <n v="2.4096389999999999E-2"/>
    <n v="0"/>
    <n v="25.8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19818"/>
    <m/>
    <m/>
    <s v="01-10-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19897"/>
    <m/>
    <m/>
    <s v="01-10-2024"/>
    <x v="11"/>
    <s v="58203 - Ukraine - Crisis Prev &amp; Rcvry"/>
    <s v="Oracle Fusion Projects"/>
    <m/>
    <s v="Labor Distribution"/>
    <s v="Straight Time"/>
    <n v="539.41999999999996"/>
    <n v="539.41999999999996"/>
    <s v="USD"/>
    <n v="1"/>
    <n v="539.41999999999996"/>
    <n v="539.41999999999996"/>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0166"/>
    <m/>
    <m/>
    <s v="01-10-2024"/>
    <x v="28"/>
    <s v="58203 - Ukraine - Crisis Prev &amp; Rcvry"/>
    <s v="Oracle Fusion Projects"/>
    <m/>
    <s v="Labor Distribution"/>
    <s v="Straight Time"/>
    <n v="3795.05"/>
    <n v="3795.05"/>
    <s v="USD"/>
    <n v="1"/>
    <n v="3795.05"/>
    <n v="3795.05"/>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0202"/>
    <m/>
    <m/>
    <s v="01-10-2024"/>
    <x v="11"/>
    <s v="58203 - Ukraine - Crisis Prev &amp; Rcvry"/>
    <s v="Oracle Fusion Projects"/>
    <m/>
    <s v="Labor Distribution"/>
    <s v="Straight Time"/>
    <n v="2841.78"/>
    <n v="2841.78"/>
    <s v="USD"/>
    <n v="1"/>
    <n v="2841.78"/>
    <n v="2841.78"/>
    <s v="UNDP"/>
    <s v="UKR"/>
    <x v="0"/>
    <n v="58203"/>
    <n v="71475"/>
    <s v="01001136"/>
    <s v="000182"/>
    <s v="UNDP.UKR.30000.58203.71475.01001136.000182.0.0"/>
    <m/>
    <m/>
    <m/>
    <m/>
    <m/>
    <m/>
    <m/>
    <m/>
    <m/>
    <m/>
    <m/>
    <m/>
    <m/>
    <m/>
    <m/>
    <m/>
    <m/>
    <m/>
    <m/>
    <m/>
    <m/>
    <s v="71318443"/>
    <s v="BONDARENKO Olh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0243"/>
    <m/>
    <m/>
    <s v="01-10-2024"/>
    <x v="11"/>
    <s v="58203 - Ukraine - Crisis Prev &amp; Rcvry"/>
    <s v="Oracle Fusion Projects"/>
    <m/>
    <s v="Labor Distribution"/>
    <s v="Straight Time"/>
    <n v="1687.68"/>
    <n v="1687.68"/>
    <s v="USD"/>
    <n v="1"/>
    <n v="1687.68"/>
    <n v="1687.68"/>
    <s v="UNDP"/>
    <s v="UKR"/>
    <x v="0"/>
    <n v="58203"/>
    <n v="71475"/>
    <s v="01001136"/>
    <s v="000182"/>
    <s v="UNDP.UKR.30000.58203.71475.01001136.000182.0.0"/>
    <m/>
    <m/>
    <m/>
    <m/>
    <m/>
    <m/>
    <m/>
    <m/>
    <m/>
    <m/>
    <m/>
    <m/>
    <m/>
    <m/>
    <m/>
    <m/>
    <m/>
    <m/>
    <m/>
    <m/>
    <m/>
    <s v="71400722"/>
    <s v="HORBUNOV Yevhe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0386"/>
    <m/>
    <m/>
    <s v="01-10-2024"/>
    <x v="11"/>
    <s v="58203 - Ukraine - Crisis Prev &amp; Rcvry"/>
    <s v="Oracle Fusion Projects"/>
    <m/>
    <s v="Labor Distribution"/>
    <s v="Straight Time"/>
    <n v="1297.98"/>
    <n v="1297.98"/>
    <s v="USD"/>
    <n v="1"/>
    <n v="1297.98"/>
    <n v="1297.98"/>
    <s v="UNDP"/>
    <s v="UKR"/>
    <x v="0"/>
    <n v="58203"/>
    <n v="71475"/>
    <s v="01001136"/>
    <s v="000182"/>
    <s v="UNDP.UKR.30000.58203.71475.01001136.000182.0.0"/>
    <m/>
    <m/>
    <m/>
    <m/>
    <m/>
    <m/>
    <m/>
    <m/>
    <m/>
    <m/>
    <m/>
    <m/>
    <m/>
    <m/>
    <m/>
    <m/>
    <m/>
    <m/>
    <m/>
    <m/>
    <m/>
    <s v="71421174"/>
    <s v="GOLOVINOV Rusla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0639"/>
    <m/>
    <m/>
    <s v="01-10-2024"/>
    <x v="11"/>
    <s v="58203 - Ukraine - Crisis Prev &amp; Rcvry"/>
    <s v="Oracle Fusion Projects"/>
    <m/>
    <s v="Labor Distribution"/>
    <s v="Straight Time"/>
    <n v="887.41"/>
    <n v="887.41"/>
    <s v="USD"/>
    <n v="1"/>
    <n v="887.41"/>
    <n v="887.41"/>
    <s v="UNDP"/>
    <s v="UKR"/>
    <x v="0"/>
    <n v="58203"/>
    <n v="71475"/>
    <s v="01001136"/>
    <s v="000182"/>
    <s v="UNDP.UKR.30000.58203.71475.01001136.000182.0.0"/>
    <m/>
    <m/>
    <m/>
    <m/>
    <m/>
    <m/>
    <m/>
    <m/>
    <m/>
    <m/>
    <m/>
    <m/>
    <m/>
    <m/>
    <m/>
    <m/>
    <m/>
    <m/>
    <m/>
    <m/>
    <m/>
    <s v="71314878"/>
    <s v="BAHINSKA Oks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1031"/>
    <m/>
    <m/>
    <s v="01-10-2024"/>
    <x v="11"/>
    <s v="58203 - Ukraine - Crisis Prev &amp; Rcvry"/>
    <s v="Oracle Fusion Projects"/>
    <m/>
    <s v="Labor Distribution"/>
    <s v="Straight Time"/>
    <n v="897.79"/>
    <n v="897.79"/>
    <s v="USD"/>
    <n v="1"/>
    <n v="897.79"/>
    <n v="897.79"/>
    <s v="UNDP"/>
    <s v="UKR"/>
    <x v="0"/>
    <n v="58203"/>
    <n v="71475"/>
    <s v="01001136"/>
    <s v="000182"/>
    <s v="UNDP.UKR.30000.58203.71475.01001136.000182.0.0"/>
    <m/>
    <m/>
    <m/>
    <m/>
    <m/>
    <m/>
    <m/>
    <m/>
    <m/>
    <m/>
    <m/>
    <m/>
    <m/>
    <m/>
    <m/>
    <m/>
    <m/>
    <m/>
    <m/>
    <m/>
    <m/>
    <s v="71408545"/>
    <s v="KOBZAR Svitlana"/>
    <s v="National PSA"/>
    <s v="58208 - Ukraine - Poverty Reduction"/>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21147"/>
    <m/>
    <m/>
    <s v="01-10-2024"/>
    <x v="11"/>
    <s v="58203 - Ukraine - Crisis Prev &amp; Rcvry"/>
    <s v="Oracle Fusion Projects"/>
    <m/>
    <s v="Labor Distribution"/>
    <s v="Straight Time"/>
    <n v="865.48"/>
    <n v="865.48"/>
    <s v="USD"/>
    <n v="1"/>
    <n v="865.48"/>
    <n v="865.48"/>
    <s v="UNDP"/>
    <s v="UKR"/>
    <x v="0"/>
    <n v="58203"/>
    <n v="71475"/>
    <s v="01001136"/>
    <s v="000182"/>
    <s v="UNDP.UKR.30000.58203.71475.01001136.000182.0.0"/>
    <m/>
    <m/>
    <m/>
    <m/>
    <m/>
    <m/>
    <m/>
    <m/>
    <m/>
    <m/>
    <m/>
    <m/>
    <m/>
    <m/>
    <m/>
    <m/>
    <m/>
    <m/>
    <m/>
    <m/>
    <m/>
    <s v="71351495"/>
    <s v="BAIBUZENKO Anastasiia"/>
    <s v="Service Contract"/>
    <s v="58205 - Ukraine - Energy &amp; Envirnmnt"/>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74160"/>
    <m/>
    <m/>
    <s v="07-11-2024"/>
    <x v="26"/>
    <s v="58203 - Ukraine - Crisis Prev &amp; Rcvry"/>
    <s v="Oracle Fusion Payables"/>
    <s v="STANDARD"/>
    <s v="Supplier Invoice"/>
    <s v="Item Cost"/>
    <n v="6503.2"/>
    <n v="6503.2"/>
    <s v="UAH"/>
    <n v="2.4096389999999999E-2"/>
    <n v="156.69999999999999"/>
    <n v="156.69999999999999"/>
    <s v="UNDP"/>
    <s v="UKR"/>
    <x v="0"/>
    <n v="58203"/>
    <n v="71620"/>
    <s v="01001136"/>
    <s v="000182"/>
    <s v="UNDP.UKR.30000.58203.71620.01001136.000182.0.0"/>
    <s v="11-2024"/>
    <s v="07-11-2024"/>
    <s v="UNDP-UKR"/>
    <s v="TR00390289_1"/>
    <s v="16961.2"/>
    <s v="DSA (Standards)"/>
    <s v="1"/>
    <s v="6503.2"/>
    <s v="HCM-71324435"/>
    <s v="Tetiana Ivanivna SYLA[[71324435]]"/>
    <s v="Dvortsova street, 32 53"/>
    <s v="Kramatorsk"/>
    <s v="8107027339"/>
    <s v="13-11-2024"/>
    <s v="UAH"/>
    <s v="1696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374161"/>
    <m/>
    <m/>
    <s v="07-11-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1-2024"/>
    <s v="07-11-2024"/>
    <s v="UNDP-UKR"/>
    <s v="TR00390289_1"/>
    <s v="16961.2"/>
    <s v="Terminal Expense"/>
    <s v="2"/>
    <s v="10458"/>
    <s v="HCM-71324435"/>
    <s v="Tetiana Ivanivna SYLA[[71324435]]"/>
    <s v="Dvortsova street, 32 53"/>
    <s v="Kramatorsk"/>
    <s v="8107027339"/>
    <s v="13-11-2024"/>
    <s v="UAH"/>
    <s v="1696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417010"/>
    <m/>
    <m/>
    <s v="07-11-2024"/>
    <x v="3"/>
    <s v="58203 - Ukraine - Crisis Prev &amp; Rcvry"/>
    <s v="Oracle Fusion Projects"/>
    <m/>
    <s v="Summarized Burden Expenditure"/>
    <s v="Summarized Burden Expenditure Item"/>
    <n v="0"/>
    <n v="1356.9"/>
    <s v="UAH"/>
    <n v="2.4096389999999999E-2"/>
    <n v="0"/>
    <n v="32.7000000000000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417011"/>
    <m/>
    <m/>
    <s v="01-10-2024"/>
    <x v="3"/>
    <s v="58203 - Ukraine - Crisis Prev &amp; Rcvry"/>
    <s v="Oracle Fusion Projects"/>
    <m/>
    <s v="Summarized Burden Expenditure"/>
    <s v="Summarized Burden Expenditure Item"/>
    <n v="0"/>
    <n v="1128.4100000000001"/>
    <s v="USD"/>
    <n v="1"/>
    <n v="0"/>
    <n v="1128.4100000000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491538"/>
    <m/>
    <m/>
    <s v="05-11-2024"/>
    <x v="23"/>
    <s v="58203 - Ukraine - Crisis Prev &amp; Rcvry"/>
    <s v="Oracle Fusion Payables"/>
    <s v="STANDARD"/>
    <s v="Supplier Invoice"/>
    <s v="Item Cost"/>
    <n v="280"/>
    <n v="280"/>
    <s v="UAH"/>
    <n v="2.4096385542168676E-2"/>
    <n v="6.75"/>
    <n v="6.75"/>
    <s v="UNDP"/>
    <s v="UKR"/>
    <x v="0"/>
    <n v="58203"/>
    <n v="73410"/>
    <s v="01001136"/>
    <s v="000182"/>
    <s v="UNDP.UKR.30000.58203.73410.01001136.000182.0.0"/>
    <s v="11-2024"/>
    <s v="05-11-2024"/>
    <s v="UNDP-UKR"/>
    <s v="n/a dd 05.11.2024"/>
    <s v="280"/>
    <s v=" reimbursement for the tire service for vehicle DP201082"/>
    <s v="1"/>
    <s v="280"/>
    <s v="HCM-71421174"/>
    <s v="Ruslan GOLOVINOV[[71421174]]"/>
    <s v="Mukasha Salakunova, 25/74"/>
    <s v="Dnipro"/>
    <s v="8107027311"/>
    <s v="13-11-2024"/>
    <s v="UAH"/>
    <s v="28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33035"/>
    <m/>
    <m/>
    <s v="05-11-2024"/>
    <x v="3"/>
    <s v="58203 - Ukraine - Crisis Prev &amp; Rcvry"/>
    <s v="Oracle Fusion Projects"/>
    <m/>
    <s v="Summarized Burden Expenditure"/>
    <s v="Summarized Burden Expenditure Item"/>
    <n v="0"/>
    <n v="22.4"/>
    <s v="UAH"/>
    <n v="2.4096389999999999E-2"/>
    <n v="0"/>
    <n v="0.5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78232"/>
    <m/>
    <m/>
    <s v="08-11-2024"/>
    <x v="26"/>
    <s v="58203 - Ukraine - Crisis Prev &amp; Rcvry"/>
    <s v="Oracle Fusion Payables"/>
    <s v="STANDARD"/>
    <s v="Supplier Invoice"/>
    <s v="Item Cost"/>
    <n v="9380"/>
    <n v="9380"/>
    <s v="UAH"/>
    <n v="2.4096389999999999E-2"/>
    <n v="226.03"/>
    <n v="226.03"/>
    <s v="UNDP"/>
    <s v="UKR"/>
    <x v="0"/>
    <n v="58203"/>
    <n v="71620"/>
    <s v="01001136"/>
    <s v="000182"/>
    <s v="UNDP.UKR.30000.58203.71620.01001136.000182.0.0"/>
    <s v="11-2024"/>
    <s v="10-11-2024"/>
    <s v="UNDP-UKR"/>
    <s v="TR00391948"/>
    <s v="0"/>
    <s v="DSA (Standards)"/>
    <s v="3"/>
    <s v="9380"/>
    <s v="HCM-71421174"/>
    <s v="Ruslan GOLOVINOV[[71421174]]"/>
    <s v="Mukasha Salakunova, 25/74"/>
    <s v="Dnipro"/>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78233"/>
    <m/>
    <m/>
    <s v="08-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0-11-2024"/>
    <s v="UNDP-UKR"/>
    <s v="TR00391948"/>
    <s v="0"/>
    <s v="DSA (Standards)"/>
    <s v="1"/>
    <s v="5440"/>
    <s v="HCM-71421174"/>
    <s v="Ruslan GOLOVINOV[[71421174]]"/>
    <s v="Mukasha Salakunova, 25/74"/>
    <s v="Dnipro"/>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78234"/>
    <m/>
    <m/>
    <s v="08-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0-11-2024"/>
    <s v="UNDP-UKR"/>
    <s v="TR00391948"/>
    <s v="0"/>
    <s v="DSA (Standards)"/>
    <s v="2"/>
    <s v="5440"/>
    <s v="HCM-71421174"/>
    <s v="Ruslan GOLOVINOV[[71421174]]"/>
    <s v="Mukasha Salakunova, 25/74"/>
    <s v="Dnipro"/>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78235"/>
    <m/>
    <m/>
    <s v="08-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0-11-2024"/>
    <s v="UNDP-UKR"/>
    <s v="TR00391898"/>
    <s v="20260"/>
    <s v="DSA (Standards)"/>
    <s v="2"/>
    <s v="5440"/>
    <s v="HCM-71325972"/>
    <s v="Anton Olehovych METLENKO[[71325972]]"/>
    <s v="Zaliznyaka str., 48 bld."/>
    <s v="Kramatorsk"/>
    <s v="8107027433"/>
    <s v="18-11-2024"/>
    <s v="UAH"/>
    <s v="2026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78236"/>
    <m/>
    <m/>
    <s v="08-11-2024"/>
    <x v="26"/>
    <s v="58203 - Ukraine - Crisis Prev &amp; Rcvry"/>
    <s v="Oracle Fusion Payables"/>
    <s v="STANDARD"/>
    <s v="Supplier Invoice"/>
    <s v="Item Cost"/>
    <n v="9380"/>
    <n v="9380"/>
    <s v="UAH"/>
    <n v="2.4096389999999999E-2"/>
    <n v="226.03"/>
    <n v="226.03"/>
    <s v="UNDP"/>
    <s v="UKR"/>
    <x v="0"/>
    <n v="58203"/>
    <n v="71620"/>
    <s v="01001136"/>
    <s v="000182"/>
    <s v="UNDP.UKR.30000.58203.71620.01001136.000182.0.0"/>
    <s v="11-2024"/>
    <s v="10-11-2024"/>
    <s v="UNDP-UKR"/>
    <s v="TR00391898"/>
    <s v="20260"/>
    <s v="DSA (Standards)"/>
    <s v="1"/>
    <s v="9380"/>
    <s v="HCM-71325972"/>
    <s v="Anton Olehovych METLENKO[[71325972]]"/>
    <s v="Zaliznyaka str., 48 bld."/>
    <s v="Kramatorsk"/>
    <s v="8107027433"/>
    <s v="18-11-2024"/>
    <s v="UAH"/>
    <s v="2026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578237"/>
    <m/>
    <m/>
    <s v="08-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0-11-2024"/>
    <s v="UNDP-UKR"/>
    <s v="TR00391898"/>
    <s v="20260"/>
    <s v="DSA (Standards)"/>
    <s v="3"/>
    <s v="5440"/>
    <s v="HCM-71325972"/>
    <s v="Anton Olehovych METLENKO[[71325972]]"/>
    <s v="Zaliznyaka str., 48 bld."/>
    <s v="Kramatorsk"/>
    <s v="8107027433"/>
    <s v="18-11-2024"/>
    <s v="UAH"/>
    <s v="2026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602301"/>
    <m/>
    <m/>
    <s v="08-11-2024"/>
    <x v="3"/>
    <s v="58203 - Ukraine - Crisis Prev &amp; Rcvry"/>
    <s v="Oracle Fusion Projects"/>
    <m/>
    <s v="Summarized Burden Expenditure"/>
    <s v="Summarized Burden Expenditure Item"/>
    <n v="0"/>
    <n v="3241.6"/>
    <s v="UAH"/>
    <n v="2.4096389999999999E-2"/>
    <n v="0"/>
    <n v="78.1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623277"/>
    <m/>
    <m/>
    <s v="08-11-2024"/>
    <x v="26"/>
    <s v="58203 - Ukraine - Crisis Prev &amp; Rcvry"/>
    <s v="Oracle Fusion Payables"/>
    <s v="STANDARD"/>
    <s v="Supplier Invoice"/>
    <s v="Item Cost"/>
    <n v="-9380"/>
    <n v="-9380"/>
    <s v="UAH"/>
    <n v="2.4096389999999999E-2"/>
    <n v="-226.03"/>
    <n v="-226.03"/>
    <s v="UNDP"/>
    <s v="UKR"/>
    <x v="0"/>
    <n v="58203"/>
    <n v="71620"/>
    <s v="01001136"/>
    <s v="000182"/>
    <s v="UNDP.UKR.30000.58203.71620.01001136.000182.0.0"/>
    <s v="11-2024"/>
    <s v="10-11-2024"/>
    <s v="UNDP-UKR"/>
    <s v="TR00391948"/>
    <s v="0"/>
    <s v="DSA (Standards)"/>
    <s v="3"/>
    <s v="-9380"/>
    <s v="HCM-71421174"/>
    <s v="Ruslan GOLOVINOV[[71421174]]"/>
    <s v="Mukasha Salakunova, 25/74"/>
    <s v="Dnipro"/>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623278"/>
    <m/>
    <m/>
    <s v="08-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0-11-2024"/>
    <s v="UNDP-UKR"/>
    <s v="TR00391948"/>
    <s v="0"/>
    <s v="DSA (Standards)"/>
    <s v="2"/>
    <s v="-5440"/>
    <s v="HCM-71421174"/>
    <s v="Ruslan GOLOVINOV[[71421174]]"/>
    <s v="Mukasha Salakunova, 25/74"/>
    <s v="Dnipro"/>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623279"/>
    <m/>
    <m/>
    <s v="08-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0-11-2024"/>
    <s v="UNDP-UKR"/>
    <s v="TR00391948"/>
    <s v="0"/>
    <s v="DSA (Standards)"/>
    <s v="1"/>
    <s v="-5440"/>
    <s v="HCM-71421174"/>
    <s v="Ruslan GOLOVINOV[[71421174]]"/>
    <s v="Mukasha Salakunova, 25/74"/>
    <s v="Dnipro"/>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660817"/>
    <m/>
    <m/>
    <s v="08-11-2024"/>
    <x v="3"/>
    <s v="58203 - Ukraine - Crisis Prev &amp; Rcvry"/>
    <s v="Oracle Fusion Projects"/>
    <m/>
    <s v="Summarized Burden Expenditure"/>
    <s v="Summarized Burden Expenditure Item"/>
    <n v="0"/>
    <n v="-1620.8"/>
    <s v="UAH"/>
    <n v="2.4096389999999999E-2"/>
    <n v="0"/>
    <n v="-39.0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755823"/>
    <m/>
    <m/>
    <s v="14-11-2024"/>
    <x v="26"/>
    <s v="58203 - Ukraine - Crisis Prev &amp; Rcvry"/>
    <s v="Oracle Fusion Payables"/>
    <s v="STANDARD"/>
    <s v="Supplier Invoice"/>
    <s v="Item Cost"/>
    <n v="4690"/>
    <n v="4690"/>
    <s v="UAH"/>
    <n v="2.4096389999999999E-2"/>
    <n v="113.01"/>
    <n v="113.01"/>
    <s v="UNDP"/>
    <s v="UKR"/>
    <x v="0"/>
    <n v="58203"/>
    <n v="71620"/>
    <s v="01001136"/>
    <s v="000182"/>
    <s v="UNDP.UKR.30000.58203.71620.01001136.000182.0.0"/>
    <s v="11-2024"/>
    <s v="14-11-2024"/>
    <s v="UNDP-UKR"/>
    <s v="TR00395937"/>
    <s v="15570"/>
    <s v="DSA (Standards)"/>
    <s v="1"/>
    <s v="4690"/>
    <s v="HCM-71421174"/>
    <s v="Ruslan GOLOVINOV[[71421174]]"/>
    <s v="Mukasha Salakunova, 25/74"/>
    <s v="Dnipro"/>
    <s v="8107027533"/>
    <s v="19-11-2024"/>
    <s v="UAH"/>
    <s v="1557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755824"/>
    <m/>
    <m/>
    <s v="14-11-2024"/>
    <x v="26"/>
    <s v="58203 - Ukraine - Crisis Prev &amp; Rcvry"/>
    <s v="Oracle Fusion Payables"/>
    <s v="STANDARD"/>
    <s v="Supplier Invoice"/>
    <s v="Item Cost"/>
    <n v="5440"/>
    <n v="5440"/>
    <s v="UAH"/>
    <n v="2.4096389999999999E-2"/>
    <n v="131.09"/>
    <n v="131.09"/>
    <s v="UNDP"/>
    <s v="UKR"/>
    <x v="0"/>
    <n v="58203"/>
    <n v="71620"/>
    <s v="01001136"/>
    <s v="000182"/>
    <s v="UNDP.UKR.30000.58203.71620.01001136.000182.0.0"/>
    <s v="11-2024"/>
    <s v="14-11-2024"/>
    <s v="UNDP-UKR"/>
    <s v="TR00395937"/>
    <s v="15570"/>
    <s v="DSA (Standards)"/>
    <s v="3"/>
    <s v="5440"/>
    <s v="HCM-71421174"/>
    <s v="Ruslan GOLOVINOV[[71421174]]"/>
    <s v="Mukasha Salakunova, 25/74"/>
    <s v="Dnipro"/>
    <s v="8107027533"/>
    <s v="19-11-2024"/>
    <s v="UAH"/>
    <s v="1557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755825"/>
    <m/>
    <m/>
    <s v="14-11-2024"/>
    <x v="26"/>
    <s v="58203 - Ukraine - Crisis Prev &amp; Rcvry"/>
    <s v="Oracle Fusion Payables"/>
    <s v="STANDARD"/>
    <s v="Supplier Invoice"/>
    <s v="Item Cost"/>
    <n v="5440"/>
    <n v="5440"/>
    <s v="UAH"/>
    <n v="2.4096389999999999E-2"/>
    <n v="131.08000000000001"/>
    <n v="131.08000000000001"/>
    <s v="UNDP"/>
    <s v="UKR"/>
    <x v="0"/>
    <n v="58203"/>
    <n v="71620"/>
    <s v="01001136"/>
    <s v="000182"/>
    <s v="UNDP.UKR.30000.58203.71620.01001136.000182.0.0"/>
    <s v="11-2024"/>
    <s v="14-11-2024"/>
    <s v="UNDP-UKR"/>
    <s v="TR00395937"/>
    <s v="15570"/>
    <s v="DSA (Standards)"/>
    <s v="2"/>
    <s v="5440"/>
    <s v="HCM-71421174"/>
    <s v="Ruslan GOLOVINOV[[71421174]]"/>
    <s v="Mukasha Salakunova, 25/74"/>
    <s v="Dnipro"/>
    <s v="8107027533"/>
    <s v="19-11-2024"/>
    <s v="UAH"/>
    <s v="1557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791446"/>
    <m/>
    <m/>
    <s v="14-11-2024"/>
    <x v="3"/>
    <s v="58203 - Ukraine - Crisis Prev &amp; Rcvry"/>
    <s v="Oracle Fusion Projects"/>
    <m/>
    <s v="Summarized Burden Expenditure"/>
    <s v="Summarized Burden Expenditure Item"/>
    <n v="0"/>
    <n v="1245.5999999999999"/>
    <s v="UAH"/>
    <n v="2.4096389999999999E-2"/>
    <n v="0"/>
    <n v="3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869761"/>
    <m/>
    <m/>
    <s v="14-11-2024"/>
    <x v="26"/>
    <s v="58203 - Ukraine - Crisis Prev &amp; Rcvry"/>
    <s v="Oracle Fusion Payables"/>
    <s v="STANDARD"/>
    <s v="Supplier Invoice"/>
    <s v="Item Cost"/>
    <n v="991.33"/>
    <n v="991.33"/>
    <s v="UAH"/>
    <n v="2.4096389999999999E-2"/>
    <n v="23.89"/>
    <n v="23.89"/>
    <s v="UNDP"/>
    <s v="UKR"/>
    <x v="0"/>
    <n v="58203"/>
    <n v="71620"/>
    <s v="01001136"/>
    <s v="000182"/>
    <s v="UNDP.UKR.30000.58203.71620.01001136.000182.0.0"/>
    <s v="11-2024"/>
    <s v="14-11-2024"/>
    <s v="UNDP-UKR"/>
    <s v="TC00335328s_0"/>
    <s v="991.33"/>
    <s v="Balance Due to Traveler"/>
    <s v="1"/>
    <s v="991.33"/>
    <s v="HCM-71319454"/>
    <s v="Ivan Hryhororvych HONCHARUK[[71319454]]"/>
    <s v="12 1 Ivana Sirka str., apt. 116"/>
    <s v="Sumy"/>
    <s v="8107027525"/>
    <s v="19-11-2024"/>
    <s v="UAH"/>
    <s v="991.3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869794"/>
    <m/>
    <m/>
    <s v="18-11-2024"/>
    <x v="25"/>
    <s v="58203 - Ukraine - Crisis Prev &amp; Rcvry"/>
    <s v="Oracle Fusion Payables"/>
    <s v="STANDARD"/>
    <s v="Supplier Invoice"/>
    <s v="Item Cost"/>
    <n v="6507.55"/>
    <n v="6507.55"/>
    <s v="USD"/>
    <n v="1"/>
    <n v="6507.55"/>
    <n v="6507.55"/>
    <s v="UNDP"/>
    <s v="UKR"/>
    <x v="0"/>
    <n v="58203"/>
    <n v="74325"/>
    <s v="01001136"/>
    <s v="000182"/>
    <s v="UNDP.UKR.30000.58203.74325.01001136.000182.0.0"/>
    <s v="11-2024"/>
    <s v="18-11-2024"/>
    <s v="UNDP-UKR"/>
    <s v="IPSB/Q4/2024/1001136"/>
    <s v="0"/>
    <s v="IPSB/Q4/2024/1001136"/>
    <s v="1"/>
    <s v="6507.55"/>
    <s v="UNDP Project Adjustment"/>
    <s v="UNDP Project Adjustment"/>
    <s v="UNDP Journal Voucher"/>
    <s v="New York"/>
    <s v="202325070"/>
    <s v="18-11-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880654"/>
    <m/>
    <m/>
    <s v="01-10-2024"/>
    <x v="28"/>
    <s v="58203 - Ukraine - Crisis Prev &amp; Rcvry"/>
    <s v="Oracle Fusion Projects"/>
    <m/>
    <s v="Labor Distribution"/>
    <s v="Straight Time"/>
    <n v="3795.06"/>
    <n v="3795.06"/>
    <s v="USD"/>
    <n v="1"/>
    <n v="3795.06"/>
    <n v="3795.06"/>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880655"/>
    <m/>
    <m/>
    <s v="01-10-2024"/>
    <x v="28"/>
    <s v="58203 - Ukraine - Crisis Prev &amp; Rcvry"/>
    <s v="Oracle Fusion Projects"/>
    <m/>
    <s v="Labor Distribution"/>
    <s v="Straight Time"/>
    <n v="-3795.05"/>
    <n v="-3795.05"/>
    <s v="USD"/>
    <n v="1"/>
    <n v="-3795.05"/>
    <n v="-3795.05"/>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887575"/>
    <m/>
    <m/>
    <s v="18-11-2024"/>
    <x v="23"/>
    <s v="58203 - Ukraine - Crisis Prev &amp; Rcvry"/>
    <s v="Oracle Fusion Payables"/>
    <s v="STANDARD"/>
    <s v="Supplier Invoice"/>
    <s v="Item Cost"/>
    <n v="115006.69"/>
    <n v="115006.69"/>
    <s v="UAH"/>
    <n v="2.4096389999999999E-2"/>
    <n v="2771.25"/>
    <n v="2771.25"/>
    <s v="UNDP"/>
    <s v="UKR"/>
    <x v="0"/>
    <n v="58203"/>
    <n v="73410"/>
    <s v="01001136"/>
    <s v="000182"/>
    <s v="UNDP.UKR.30000.58203.73410.01001136.000182.0.0"/>
    <s v="11-2024"/>
    <s v="18-11-2024"/>
    <s v="UNDP-UKR"/>
    <s v="TC-00004432"/>
    <s v="115006.69"/>
    <s v="Regular maintenance, spare parts changing, repair, and other services for UNDP vehicles DP201079, DP201030, and DP201012."/>
    <s v="1"/>
    <s v="115006.69"/>
    <n v="1058715"/>
    <s v="TALISMAN-SERVIS, LLC"/>
    <s v="3A, DNIPROVSKA ST."/>
    <s v="Kramatorsk"/>
    <s v="8107027680"/>
    <s v="20-11-2024"/>
    <s v="UAH"/>
    <s v="115006.69"/>
    <n v="10307754"/>
    <n v="1"/>
    <s v="Regular maintenance, spare parts changing, repair, and other services for UNDP vehicles DP201079, DP201030, and DP20101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887576"/>
    <m/>
    <m/>
    <s v="18-11-2024"/>
    <x v="23"/>
    <s v="58203 - Ukraine - Crisis Prev &amp; Rcvry"/>
    <s v="Oracle Fusion Payables"/>
    <s v="STANDARD"/>
    <s v="Supplier Invoice"/>
    <s v="Nonrecoverable Tax"/>
    <n v="0"/>
    <n v="0"/>
    <s v="UAH"/>
    <n v="2.4096389999999999E-2"/>
    <n v="0"/>
    <n v="0"/>
    <s v="UNDP"/>
    <s v="UKR"/>
    <x v="0"/>
    <n v="58203"/>
    <n v="73410"/>
    <s v="01001136"/>
    <s v="000182"/>
    <s v="UNDP.UKR.30000.58203.73410.01001136.000182.0.0"/>
    <s v="11-2024"/>
    <s v="18-11-2024"/>
    <s v="UNDP-UKR"/>
    <s v="TC-00004432"/>
    <s v="115006.69"/>
    <s v="regular maintenance of the vehicles DP201079, DP201012, and DP201030 in the Poltava and Dnipro office"/>
    <s v="2"/>
    <s v="0"/>
    <n v="1058715"/>
    <s v="TALISMAN-SERVIS, LLC"/>
    <s v="3A, DNIPROVSKA ST."/>
    <s v="Kramatorsk"/>
    <s v="8107027680"/>
    <s v="20-11-2024"/>
    <s v="UAH"/>
    <s v="115006.69"/>
    <n v="10307754"/>
    <n v="1"/>
    <s v="Regular maintenance, spare parts changing, repair, and other services for UNDP vehicles DP201079, DP201030, and DP201012."/>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903564"/>
    <m/>
    <m/>
    <s v="14-11-2024"/>
    <x v="3"/>
    <s v="58203 - Ukraine - Crisis Prev &amp; Rcvry"/>
    <s v="Oracle Fusion Projects"/>
    <m/>
    <s v="Summarized Burden Expenditure"/>
    <s v="Summarized Burden Expenditure Item"/>
    <n v="0"/>
    <n v="79.31"/>
    <s v="UAH"/>
    <n v="2.4096389999999999E-2"/>
    <n v="0"/>
    <n v="1.9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903565"/>
    <m/>
    <m/>
    <s v="18-11-2024"/>
    <x v="3"/>
    <s v="58203 - Ukraine - Crisis Prev &amp; Rcvry"/>
    <s v="Oracle Fusion Projects"/>
    <m/>
    <s v="Summarized Burden Expenditure"/>
    <s v="Summarized Burden Expenditure Item"/>
    <n v="0"/>
    <n v="9200.5400000000009"/>
    <s v="UAH"/>
    <n v="2.4096389999999999E-2"/>
    <n v="0"/>
    <n v="221.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903566"/>
    <m/>
    <m/>
    <s v="18-11-2024"/>
    <x v="3"/>
    <s v="58203 - Ukraine - Crisis Prev &amp; Rcvry"/>
    <s v="Oracle Fusion Projects"/>
    <m/>
    <s v="Summarized Burden Expenditure"/>
    <s v="Summarized Burden Expenditure Item"/>
    <n v="0"/>
    <n v="520.6"/>
    <s v="USD"/>
    <n v="1"/>
    <n v="0"/>
    <n v="520.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6941770"/>
    <m/>
    <m/>
    <s v="13-11-2024"/>
    <x v="32"/>
    <s v="58203 - Ukraine - Crisis Prev &amp; Rcvry"/>
    <s v="Oracle Fusion Payables"/>
    <s v="STANDARD"/>
    <s v="Supplier Invoice"/>
    <s v="Item Cost"/>
    <n v="334.92"/>
    <n v="334.92"/>
    <s v="USD"/>
    <n v="1"/>
    <n v="334.92"/>
    <n v="334.92"/>
    <s v="UNDP"/>
    <s v="UKR"/>
    <x v="0"/>
    <n v="58203"/>
    <n v="62335"/>
    <s v="01001136"/>
    <s v="000182"/>
    <s v="UNDP.UKR.30000.58203.62335.01001136.000182.0.0"/>
    <s v="11-2024"/>
    <s v="13-11-2024"/>
    <s v="UNDP-UKR"/>
    <s v="Danger pay/October24"/>
    <s v="1674.6"/>
    <s v="Danger pay/October24"/>
    <s v="3"/>
    <s v="334.92"/>
    <s v="HCM-946107"/>
    <s v="Federica DISPENZA[[946107]]"/>
    <s v="c o United Nations Development Programme Poltava"/>
    <s v="POLTAVA"/>
    <s v="8109003479"/>
    <s v="20-11-2024"/>
    <s v="USD"/>
    <s v="1674.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029791"/>
    <m/>
    <m/>
    <s v="13-11-2024"/>
    <x v="3"/>
    <s v="58203 - Ukraine - Crisis Prev &amp; Rcvry"/>
    <s v="Oracle Fusion Projects"/>
    <m/>
    <s v="Summarized Burden Expenditure"/>
    <s v="Summarized Burden Expenditure Item"/>
    <n v="0"/>
    <n v="26.79"/>
    <s v="USD"/>
    <n v="1"/>
    <n v="0"/>
    <n v="26.7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046690"/>
    <m/>
    <m/>
    <s v="18-11-2024"/>
    <x v="24"/>
    <s v="58203 - Ukraine - Crisis Prev &amp; Rcvry"/>
    <s v="Oracle Fusion Payables"/>
    <s v="STANDARD"/>
    <s v="Supplier Invoice"/>
    <s v="Item Cost"/>
    <n v="1200"/>
    <n v="1200"/>
    <s v="UAH"/>
    <n v="2.4096389999999999E-2"/>
    <n v="28.92"/>
    <n v="28.92"/>
    <s v="UNDP"/>
    <s v="UKR"/>
    <x v="0"/>
    <n v="58203"/>
    <n v="71635"/>
    <s v="01001136"/>
    <s v="000182"/>
    <s v="UNDP.UKR.30000.58203.71635.01001136.000182.0.0"/>
    <s v="11-2024"/>
    <s v="19-11-2024"/>
    <s v="UNDP-UKR"/>
    <s v="TC00336866s_0"/>
    <s v="1200"/>
    <s v="Balance Due to Traveler"/>
    <s v="1"/>
    <s v="1200"/>
    <s v="HCM-71328798"/>
    <s v="Volodymyr Mykolaiovych SOKIL[[71328798]]"/>
    <s v="Kotljarevskogo 6 ap.56"/>
    <s v="POLTAVA"/>
    <s v="8107027724"/>
    <s v="21-11-2024"/>
    <s v="UAH"/>
    <s v="12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076178"/>
    <m/>
    <m/>
    <s v="18-11-2024"/>
    <x v="3"/>
    <s v="58203 - Ukraine - Crisis Prev &amp; Rcvry"/>
    <s v="Oracle Fusion Projects"/>
    <m/>
    <s v="Summarized Burden Expenditure"/>
    <s v="Summarized Burden Expenditure Item"/>
    <n v="0"/>
    <n v="96"/>
    <s v="UAH"/>
    <n v="2.4096389999999999E-2"/>
    <n v="0"/>
    <n v="2.3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434296"/>
    <m/>
    <m/>
    <s v="21-11-2024"/>
    <x v="26"/>
    <s v="58203 - Ukraine - Crisis Prev &amp; Rcvry"/>
    <s v="Oracle Fusion Payables"/>
    <s v="STANDARD"/>
    <s v="Supplier Invoice"/>
    <s v="Item Cost"/>
    <n v="2060"/>
    <n v="2060"/>
    <s v="UAH"/>
    <n v="2.4096389999999999E-2"/>
    <n v="49.64"/>
    <n v="49.64"/>
    <s v="UNDP"/>
    <s v="UKR"/>
    <x v="0"/>
    <n v="58203"/>
    <n v="71620"/>
    <s v="01001136"/>
    <s v="000182"/>
    <s v="UNDP.UKR.30000.58203.71620.01001136.000182.0.0"/>
    <s v="11-2024"/>
    <s v="21-11-2024"/>
    <s v="UNDP-UKR"/>
    <s v="TR00401138"/>
    <s v="12518"/>
    <s v="DSA (Standards)"/>
    <s v="1"/>
    <s v="2060"/>
    <s v="HCM-71421319"/>
    <s v="Anastasiia VERITOVA[[71421319]]"/>
    <s v="Sobornosti str 44, flat 67"/>
    <s v="POLTAVA"/>
    <s v="8107028099"/>
    <s v="27-11-2024"/>
    <s v="UAH"/>
    <s v="1251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434298"/>
    <m/>
    <m/>
    <s v="21-11-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1-2024"/>
    <s v="21-11-2024"/>
    <s v="UNDP-UKR"/>
    <s v="TR00401138"/>
    <s v="12518"/>
    <s v="Terminal Expense"/>
    <s v="2"/>
    <s v="10458"/>
    <s v="HCM-71421319"/>
    <s v="Anastasiia VERITOVA[[71421319]]"/>
    <s v="Sobornosti str 44, flat 67"/>
    <s v="POLTAVA"/>
    <s v="8107028099"/>
    <s v="27-11-2024"/>
    <s v="UAH"/>
    <s v="1251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434299"/>
    <m/>
    <m/>
    <s v="21-11-2024"/>
    <x v="26"/>
    <s v="58203 - Ukraine - Crisis Prev &amp; Rcvry"/>
    <s v="Oracle Fusion Payables"/>
    <s v="STANDARD"/>
    <s v="Supplier Invoice"/>
    <s v="Item Cost"/>
    <n v="23450"/>
    <n v="23450"/>
    <s v="UAH"/>
    <n v="2.4096389999999999E-2"/>
    <n v="565.05999999999995"/>
    <n v="565.05999999999995"/>
    <s v="UNDP"/>
    <s v="UKR"/>
    <x v="0"/>
    <n v="58203"/>
    <n v="71620"/>
    <s v="01001136"/>
    <s v="000182"/>
    <s v="UNDP.UKR.30000.58203.71620.01001136.000182.0.0"/>
    <s v="11-2024"/>
    <s v="21-11-2024"/>
    <s v="UNDP-UKR"/>
    <s v="TR00401377"/>
    <s v="23450"/>
    <s v="DSA (Standards)"/>
    <s v="1"/>
    <s v="23450"/>
    <s v="HCM-71315276"/>
    <s v="Yurii Ivanovych PERFILIEV[[71315276]]"/>
    <s v="25 Altaiska St."/>
    <s v="Kramatorsk"/>
    <s v="8107028090"/>
    <s v="27-11-2024"/>
    <s v="UAH"/>
    <s v="234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434305"/>
    <m/>
    <m/>
    <s v="21-11-2024"/>
    <x v="26"/>
    <s v="58203 - Ukraine - Crisis Prev &amp; Rcvry"/>
    <s v="Oracle Fusion Payables"/>
    <s v="STANDARD"/>
    <s v="Supplier Invoice"/>
    <s v="Item Cost"/>
    <n v="14780"/>
    <n v="14780"/>
    <s v="UAH"/>
    <n v="2.4096389999999999E-2"/>
    <n v="356.14"/>
    <n v="356.14"/>
    <s v="UNDP"/>
    <s v="UKR"/>
    <x v="0"/>
    <n v="58203"/>
    <n v="71620"/>
    <s v="01001136"/>
    <s v="000182"/>
    <s v="UNDP.UKR.30000.58203.71620.01001136.000182.0.0"/>
    <s v="11-2024"/>
    <s v="21-11-2024"/>
    <s v="UNDP-UKR"/>
    <s v="TR00401364"/>
    <s v="25238"/>
    <s v="DSA (Standards)"/>
    <s v="2"/>
    <s v="14780"/>
    <s v="HCM-71319454"/>
    <s v="Ivan Hryhororvych HONCHARUK[[71319454]]"/>
    <s v="12 1 Ivana Sirka str., apt. 116"/>
    <s v="Sumy"/>
    <s v="8107028092"/>
    <s v="27-11-2024"/>
    <s v="UAH"/>
    <s v="2523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434307"/>
    <m/>
    <m/>
    <s v="21-11-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1-2024"/>
    <s v="21-11-2024"/>
    <s v="UNDP-UKR"/>
    <s v="TR00401364"/>
    <s v="25238"/>
    <s v="Terminal Expense"/>
    <s v="1"/>
    <s v="10458"/>
    <s v="HCM-71319454"/>
    <s v="Ivan Hryhororvych HONCHARUK[[71319454]]"/>
    <s v="12 1 Ivana Sirka str., apt. 116"/>
    <s v="Sumy"/>
    <s v="8107028092"/>
    <s v="27-11-2024"/>
    <s v="UAH"/>
    <s v="2523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447111"/>
    <m/>
    <m/>
    <s v="21-11-2024"/>
    <x v="3"/>
    <s v="58203 - Ukraine - Crisis Prev &amp; Rcvry"/>
    <s v="Oracle Fusion Projects"/>
    <m/>
    <s v="Summarized Burden Expenditure"/>
    <s v="Summarized Burden Expenditure Item"/>
    <n v="0"/>
    <n v="4896.4799999999996"/>
    <s v="UAH"/>
    <n v="2.4096389999999999E-2"/>
    <n v="0"/>
    <n v="117.9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552716"/>
    <m/>
    <m/>
    <s v="21-11-2024"/>
    <x v="29"/>
    <s v="58203 - Ukraine - Crisis Prev &amp; Rcvry"/>
    <s v="Oracle Fusion Payables"/>
    <s v="STANDARD"/>
    <s v="Supplier Invoice"/>
    <s v="Item Cost"/>
    <n v="222"/>
    <n v="222"/>
    <s v="USD"/>
    <n v="1"/>
    <n v="222"/>
    <n v="222"/>
    <s v="UNDP"/>
    <s v="UKR"/>
    <x v="0"/>
    <n v="58203"/>
    <n v="63340"/>
    <s v="01001136"/>
    <s v="000182"/>
    <s v="UNDP.UKR.30000.58203.63340.01001136.000182.0.0"/>
    <s v="11-2024"/>
    <s v="21-11-2024"/>
    <s v="UNDP-UKR"/>
    <s v="R&amp;R/21-27.11/2024"/>
    <s v="1110"/>
    <s v="R&amp;R/21-27.11/2024"/>
    <s v="2"/>
    <s v="222"/>
    <s v="HCM-946107"/>
    <s v="Federica DISPENZA[[946107]]"/>
    <s v="c o United Nations Development Programme Poltava"/>
    <s v="POLTAVA"/>
    <s v="8109003521"/>
    <s v="27-11-2024"/>
    <s v="USD"/>
    <s v="11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575113"/>
    <m/>
    <m/>
    <s v="21-11-2024"/>
    <x v="3"/>
    <s v="58203 - Ukraine - Crisis Prev &amp; Rcvry"/>
    <s v="Oracle Fusion Projects"/>
    <m/>
    <s v="Summarized Burden Expenditure"/>
    <s v="Summarized Burden Expenditure Item"/>
    <n v="0"/>
    <n v="17.760000000000002"/>
    <s v="USD"/>
    <n v="1"/>
    <n v="0"/>
    <n v="17.7600000000000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130"/>
    <m/>
    <m/>
    <s v="20-11-2024"/>
    <x v="24"/>
    <s v="58203 - Ukraine - Crisis Prev &amp; Rcvry"/>
    <s v="Oracle Fusion Payables"/>
    <s v="STANDARD"/>
    <s v="Supplier Invoice"/>
    <s v="Item Cost"/>
    <n v="1460"/>
    <n v="1460"/>
    <s v="UAH"/>
    <n v="2.4096389999999999E-2"/>
    <n v="35.18"/>
    <n v="35.18"/>
    <s v="UNDP"/>
    <s v="UKR"/>
    <x v="0"/>
    <n v="58203"/>
    <n v="71635"/>
    <s v="01001136"/>
    <s v="000182"/>
    <s v="UNDP.UKR.30000.58203.71635.01001136.000182.0.0"/>
    <s v="11-2024"/>
    <s v="20-11-2024"/>
    <s v="UNDP-UKR"/>
    <s v="TC00338601s_0"/>
    <s v="1460"/>
    <s v="Balance Due to Traveler"/>
    <s v="1"/>
    <s v="1460"/>
    <s v="HCM-71421174"/>
    <s v="Ruslan GOLOVINOV[[71421174]]"/>
    <s v="Mukasha Salakunova, 25/74"/>
    <s v="Dnipro"/>
    <s v="8107028307"/>
    <s v="02-12-2024"/>
    <s v="UAH"/>
    <s v="146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136"/>
    <m/>
    <m/>
    <s v="21-11-2024"/>
    <x v="26"/>
    <s v="58203 - Ukraine - Crisis Prev &amp; Rcvry"/>
    <s v="Oracle Fusion Payables"/>
    <s v="STANDARD"/>
    <s v="Supplier Invoice"/>
    <s v="Item Cost"/>
    <n v="23450"/>
    <n v="23450"/>
    <s v="UAH"/>
    <n v="2.4096389999999999E-2"/>
    <n v="565.05999999999995"/>
    <n v="565.05999999999995"/>
    <s v="UNDP"/>
    <s v="UKR"/>
    <x v="0"/>
    <n v="58203"/>
    <n v="71620"/>
    <s v="01001136"/>
    <s v="000182"/>
    <s v="UNDP.UKR.30000.58203.71620.01001136.000182.0.0"/>
    <s v="11-2024"/>
    <s v="21-11-2024"/>
    <s v="UNDP-UKR"/>
    <s v="TR00401375"/>
    <s v="23450"/>
    <s v="DSA (Standards)"/>
    <s v="1"/>
    <s v="23450"/>
    <s v="HCM-71319454"/>
    <s v="Ivan Hryhororvych HONCHARUK[[71319454]]"/>
    <s v="12 1 Ivana Sirka str., apt. 116"/>
    <s v="Sumy"/>
    <s v="8107028261"/>
    <s v="29-11-2024"/>
    <s v="UAH"/>
    <s v="234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221"/>
    <m/>
    <m/>
    <s v="23-11-2024"/>
    <x v="26"/>
    <s v="58203 - Ukraine - Crisis Prev &amp; Rcvry"/>
    <s v="Oracle Fusion Payables"/>
    <s v="STANDARD"/>
    <s v="Supplier Invoice"/>
    <s v="Item Cost"/>
    <n v="2149.85"/>
    <n v="2149.85"/>
    <s v="UAH"/>
    <n v="2.4096389999999999E-2"/>
    <n v="51.8"/>
    <n v="51.8"/>
    <s v="UNDP"/>
    <s v="UKR"/>
    <x v="0"/>
    <n v="58203"/>
    <n v="71620"/>
    <s v="01001136"/>
    <s v="000182"/>
    <s v="UNDP.UKR.30000.58203.71620.01001136.000182.0.0"/>
    <s v="11-2024"/>
    <s v="24-11-2024"/>
    <s v="UNDP-UKR"/>
    <s v="TC00340691s_0"/>
    <s v="2149.85"/>
    <s v="Balance Due to Traveler"/>
    <s v="1"/>
    <s v="2149.85"/>
    <s v="HCM-71324435"/>
    <s v="Tetiana Ivanivna SYLA[[71324435]]"/>
    <s v="Dvortsova street, 32 53"/>
    <s v="Kramatorsk"/>
    <s v="8107028300"/>
    <s v="02-12-2024"/>
    <s v="UAH"/>
    <s v="2149.8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222"/>
    <m/>
    <m/>
    <s v="24-11-2024"/>
    <x v="26"/>
    <s v="58203 - Ukraine - Crisis Prev &amp; Rcvry"/>
    <s v="Oracle Fusion Payables"/>
    <s v="STANDARD"/>
    <s v="Supplier Invoice"/>
    <s v="Item Cost"/>
    <n v="9682"/>
    <n v="9682"/>
    <s v="UAH"/>
    <n v="2.4096389999999999E-2"/>
    <n v="233.3"/>
    <n v="233.3"/>
    <s v="UNDP"/>
    <s v="UKR"/>
    <x v="0"/>
    <n v="58203"/>
    <n v="71620"/>
    <s v="01001136"/>
    <s v="000182"/>
    <s v="UNDP.UKR.30000.58203.71620.01001136.000182.0.0"/>
    <s v="11-2024"/>
    <s v="24-11-2024"/>
    <s v="UNDP-UKR"/>
    <s v="TR00403582"/>
    <s v="14911"/>
    <s v="DSA (Standards)"/>
    <s v="1"/>
    <s v="9682"/>
    <s v="HCM-71324435"/>
    <s v="Tetiana Ivanivna SYLA[[71324435]]"/>
    <s v="Dvortsova street, 32 53"/>
    <s v="Kramatorsk"/>
    <s v="8107028268"/>
    <s v="29-11-2024"/>
    <s v="UAH"/>
    <s v="14911"/>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223"/>
    <m/>
    <m/>
    <s v="24-11-2024"/>
    <x v="24"/>
    <s v="58203 - Ukraine - Crisis Prev &amp; Rcvry"/>
    <s v="Oracle Fusion Payables"/>
    <s v="STANDARD"/>
    <s v="Supplier Invoice"/>
    <s v="Item Cost"/>
    <n v="5229"/>
    <n v="5229"/>
    <s v="UAH"/>
    <n v="2.4096389999999999E-2"/>
    <n v="126"/>
    <n v="126"/>
    <s v="UNDP"/>
    <s v="UKR"/>
    <x v="0"/>
    <n v="58203"/>
    <n v="71635"/>
    <s v="01001136"/>
    <s v="000182"/>
    <s v="UNDP.UKR.30000.58203.71635.01001136.000182.0.0"/>
    <s v="11-2024"/>
    <s v="24-11-2024"/>
    <s v="UNDP-UKR"/>
    <s v="TR00403582"/>
    <s v="14911"/>
    <s v="Terminal Expense"/>
    <s v="2"/>
    <s v="5229"/>
    <s v="HCM-71324435"/>
    <s v="Tetiana Ivanivna SYLA[[71324435]]"/>
    <s v="Dvortsova street, 32 53"/>
    <s v="Kramatorsk"/>
    <s v="8107028268"/>
    <s v="29-11-2024"/>
    <s v="UAH"/>
    <s v="14911"/>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253"/>
    <m/>
    <m/>
    <s v="23-11-2024"/>
    <x v="24"/>
    <s v="58203 - Ukraine - Crisis Prev &amp; Rcvry"/>
    <s v="Oracle Fusion Payables"/>
    <s v="STANDARD"/>
    <s v="Supplier Invoice"/>
    <s v="Item Cost"/>
    <n v="2406.16"/>
    <n v="2406.16"/>
    <s v="UAH"/>
    <n v="2.4096389999999999E-2"/>
    <n v="57.98"/>
    <n v="57.98"/>
    <s v="UNDP"/>
    <s v="UKR"/>
    <x v="0"/>
    <n v="58203"/>
    <n v="71635"/>
    <s v="01001136"/>
    <s v="000182"/>
    <s v="UNDP.UKR.30000.58203.71635.01001136.000182.0.0"/>
    <s v="11-2024"/>
    <s v="24-11-2024"/>
    <s v="UNDP-UKR"/>
    <s v="TC00340694s_0"/>
    <s v="2406.16"/>
    <s v="Balance Due to Traveler"/>
    <s v="1"/>
    <s v="2406.16"/>
    <s v="HCM-71324435"/>
    <s v="Tetiana Ivanivna SYLA[[71324435]]"/>
    <s v="Dvortsova street, 32 53"/>
    <s v="Kramatorsk"/>
    <s v="8107028300"/>
    <s v="02-12-2024"/>
    <s v="UAH"/>
    <s v="2406.1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0255"/>
    <m/>
    <m/>
    <s v="23-11-2024"/>
    <x v="24"/>
    <s v="58203 - Ukraine - Crisis Prev &amp; Rcvry"/>
    <s v="Oracle Fusion Payables"/>
    <s v="STANDARD"/>
    <s v="Supplier Invoice"/>
    <s v="Item Cost"/>
    <n v="2850.5"/>
    <n v="2850.5"/>
    <s v="UAH"/>
    <n v="2.4096389999999999E-2"/>
    <n v="68.69"/>
    <n v="68.69"/>
    <s v="UNDP"/>
    <s v="UKR"/>
    <x v="0"/>
    <n v="58203"/>
    <n v="71635"/>
    <s v="01001136"/>
    <s v="000182"/>
    <s v="UNDP.UKR.30000.58203.71635.01001136.000182.0.0"/>
    <s v="11-2024"/>
    <s v="24-11-2024"/>
    <s v="UNDP-UKR"/>
    <s v="TC00340693s_0"/>
    <s v="2850.5"/>
    <s v="Balance Due to Traveler"/>
    <s v="1"/>
    <s v="2850.5"/>
    <s v="HCM-71324435"/>
    <s v="Tetiana Ivanivna SYLA[[71324435]]"/>
    <s v="Dvortsova street, 32 53"/>
    <s v="Kramatorsk"/>
    <s v="8107028300"/>
    <s v="02-12-2024"/>
    <s v="UAH"/>
    <s v="2850.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31318"/>
    <m/>
    <m/>
    <s v="25-11-2024"/>
    <x v="26"/>
    <s v="58203 - Ukraine - Crisis Prev &amp; Rcvry"/>
    <s v="Oracle Fusion Payables"/>
    <s v="STANDARD"/>
    <s v="Supplier Invoice"/>
    <s v="Item Cost"/>
    <n v="9682"/>
    <n v="9682"/>
    <s v="UAH"/>
    <n v="2.4096389999999999E-2"/>
    <n v="233.3"/>
    <n v="233.3"/>
    <s v="UNDP"/>
    <s v="UKR"/>
    <x v="0"/>
    <n v="58203"/>
    <n v="71620"/>
    <s v="01001136"/>
    <s v="000182"/>
    <s v="UNDP.UKR.30000.58203.71620.01001136.000182.0.0"/>
    <s v="11-2024"/>
    <s v="26-11-2024"/>
    <s v="UNDP-UKR"/>
    <s v="TR00403954"/>
    <s v="9682"/>
    <s v="DSA (Standards)"/>
    <s v="1"/>
    <s v="9682"/>
    <s v="HCM-71354092"/>
    <s v="Viktor TARANOV[[71354092]]"/>
    <s v="8, Chuguivska Street"/>
    <s v="Kharkiv"/>
    <s v="8107028289"/>
    <s v="02-12-2024"/>
    <s v="UAH"/>
    <s v="968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655735"/>
    <m/>
    <m/>
    <s v="25-11-2024"/>
    <x v="3"/>
    <s v="58203 - Ukraine - Crisis Prev &amp; Rcvry"/>
    <s v="Oracle Fusion Projects"/>
    <m/>
    <s v="Summarized Burden Expenditure"/>
    <s v="Summarized Burden Expenditure Item"/>
    <n v="0"/>
    <n v="4552.76"/>
    <s v="UAH"/>
    <n v="2.4096389999999999E-2"/>
    <n v="0"/>
    <n v="109.7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759290"/>
    <m/>
    <m/>
    <s v="27-11-2024"/>
    <x v="24"/>
    <s v="58203 - Ukraine - Crisis Prev &amp; Rcvry"/>
    <s v="Oracle Fusion Payables"/>
    <s v="STANDARD"/>
    <s v="Supplier Invoice"/>
    <s v="Item Cost"/>
    <n v="1122.01"/>
    <n v="1122.01"/>
    <s v="UAH"/>
    <n v="2.4096389999999999E-2"/>
    <n v="27.04"/>
    <n v="27.04"/>
    <s v="UNDP"/>
    <s v="UKR"/>
    <x v="0"/>
    <n v="58203"/>
    <n v="71635"/>
    <s v="01001136"/>
    <s v="000182"/>
    <s v="UNDP.UKR.30000.58203.71635.01001136.000182.0.0"/>
    <s v="11-2024"/>
    <s v="27-11-2024"/>
    <s v="UNDP-UKR"/>
    <s v="TC00343832s_0"/>
    <s v="1122.01"/>
    <s v="Balance Due to Traveler"/>
    <s v="1"/>
    <s v="1122.01"/>
    <s v="HCM-71319454"/>
    <s v="Ivan Hryhororvych HONCHARUK[[71319454]]"/>
    <s v="12 1 Ivana Sirka str., apt. 116"/>
    <s v="Sumy"/>
    <s v="8107028399"/>
    <s v="03-12-2024"/>
    <s v="UAH"/>
    <s v="1122.01"/>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7777219"/>
    <m/>
    <m/>
    <s v="27-11-2024"/>
    <x v="3"/>
    <s v="58203 - Ukraine - Crisis Prev &amp; Rcvry"/>
    <s v="Oracle Fusion Projects"/>
    <m/>
    <s v="Summarized Burden Expenditure"/>
    <s v="Summarized Burden Expenditure Item"/>
    <n v="0"/>
    <n v="89.76"/>
    <s v="UAH"/>
    <n v="2.4096389999999999E-2"/>
    <n v="0"/>
    <n v="2.1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014800"/>
    <m/>
    <m/>
    <s v="25-11-2024"/>
    <x v="23"/>
    <s v="58203 - Ukraine - Crisis Prev &amp; Rcvry"/>
    <s v="Oracle Fusion Payables"/>
    <s v="STANDARD"/>
    <s v="Supplier Invoice"/>
    <s v="Item Cost"/>
    <n v="14465"/>
    <n v="14465"/>
    <s v="UAH"/>
    <n v="2.4096389999999999E-2"/>
    <n v="348.55"/>
    <n v="348.55"/>
    <s v="UNDP"/>
    <s v="UKR"/>
    <x v="0"/>
    <n v="58203"/>
    <n v="73410"/>
    <s v="01001136"/>
    <s v="000182"/>
    <s v="UNDP.UKR.30000.58203.73410.01001136.000182.0.0"/>
    <s v="11-2024"/>
    <s v="25-11-2024"/>
    <s v="UNDP-UKR"/>
    <s v="132,133,134"/>
    <s v="14465"/>
    <s v="tire fitting, winter season equipment for the vehicles in the Poltava, Dnipro, and Odesa office"/>
    <s v="1"/>
    <s v="14465"/>
    <n v="2126600"/>
    <s v="Hulina Tetiana Yuriivna, FOP"/>
    <s v="Ovidiopolska str.6 ap.35"/>
    <s v="Odesa"/>
    <s v="8107028556"/>
    <s v="05-12-2024"/>
    <s v="UAH"/>
    <s v="1446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035335"/>
    <m/>
    <m/>
    <s v="25-11-2024"/>
    <x v="3"/>
    <s v="58203 - Ukraine - Crisis Prev &amp; Rcvry"/>
    <s v="Oracle Fusion Projects"/>
    <m/>
    <s v="Summarized Burden Expenditure"/>
    <s v="Summarized Burden Expenditure Item"/>
    <n v="0"/>
    <n v="1157.2"/>
    <s v="UAH"/>
    <n v="2.4096389999999999E-2"/>
    <n v="0"/>
    <n v="27.8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059604"/>
    <m/>
    <m/>
    <s v="03-12-2024"/>
    <x v="26"/>
    <s v="58203 - Ukraine - Crisis Prev &amp; Rcvry"/>
    <s v="Oracle Fusion Payables"/>
    <s v="STANDARD"/>
    <s v="Supplier Invoice"/>
    <s v="Item Cost"/>
    <n v="9682"/>
    <n v="9682"/>
    <s v="UAH"/>
    <n v="2.4096389999999999E-2"/>
    <n v="233.3"/>
    <n v="233.3"/>
    <s v="UNDP"/>
    <s v="UKR"/>
    <x v="0"/>
    <n v="58203"/>
    <n v="71620"/>
    <s v="01001136"/>
    <s v="000182"/>
    <s v="UNDP.UKR.30000.58203.71620.01001136.000182.0.0"/>
    <s v="12-2024"/>
    <s v="03-12-2024"/>
    <s v="UNDP-UKR"/>
    <s v="TR00410410"/>
    <s v="9682"/>
    <s v="DSA (Standards)"/>
    <s v="1"/>
    <s v="9682"/>
    <s v="HCM-71328798"/>
    <s v="Volodymyr Mykolaiovych SOKIL[[71328798]]"/>
    <s v="Kotljarevskogo 6 ap.56"/>
    <s v="POLTAVA"/>
    <s v="8107028765"/>
    <s v="09-12-2024"/>
    <s v="UAH"/>
    <s v="968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070539"/>
    <m/>
    <m/>
    <s v="03-12-2024"/>
    <x v="3"/>
    <s v="58203 - Ukraine - Crisis Prev &amp; Rcvry"/>
    <s v="Oracle Fusion Projects"/>
    <m/>
    <s v="Summarized Burden Expenditure"/>
    <s v="Summarized Burden Expenditure Item"/>
    <n v="0"/>
    <n v="774.56"/>
    <s v="UAH"/>
    <n v="2.4096389999999999E-2"/>
    <n v="0"/>
    <n v="18.6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160144"/>
    <m/>
    <m/>
    <s v="04-12-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2-2024"/>
    <s v="04-12-2024"/>
    <s v="UNDP-UKR"/>
    <s v="TR00411479"/>
    <s v="15152.4"/>
    <s v="Terminal Expense"/>
    <s v="1"/>
    <s v="10458"/>
    <s v="HCM-71436156"/>
    <s v="Olga REZNICHENKO[[71436156]]"/>
    <s v="Prokofieva Street, 26, apt 76"/>
    <s v="Sumy"/>
    <s v="8107028721"/>
    <s v="09-12-2024"/>
    <s v="UAH"/>
    <s v="1515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160145"/>
    <m/>
    <m/>
    <s v="04-12-2024"/>
    <x v="26"/>
    <s v="58203 - Ukraine - Crisis Prev &amp; Rcvry"/>
    <s v="Oracle Fusion Payables"/>
    <s v="STANDARD"/>
    <s v="Supplier Invoice"/>
    <s v="Item Cost"/>
    <n v="4694.3999999999996"/>
    <n v="4694.3999999999996"/>
    <s v="UAH"/>
    <n v="2.4096389999999999E-2"/>
    <n v="113.12"/>
    <n v="113.12"/>
    <s v="UNDP"/>
    <s v="UKR"/>
    <x v="0"/>
    <n v="58203"/>
    <n v="71620"/>
    <s v="01001136"/>
    <s v="000182"/>
    <s v="UNDP.UKR.30000.58203.71620.01001136.000182.0.0"/>
    <s v="12-2024"/>
    <s v="04-12-2024"/>
    <s v="UNDP-UKR"/>
    <s v="TR00411479"/>
    <s v="15152.4"/>
    <s v="DSA (Standards)"/>
    <s v="2"/>
    <s v="4694.4"/>
    <s v="HCM-71436156"/>
    <s v="Olga REZNICHENKO[[71436156]]"/>
    <s v="Prokofieva Street, 26, apt 76"/>
    <s v="Sumy"/>
    <s v="8107028721"/>
    <s v="09-12-2024"/>
    <s v="UAH"/>
    <s v="1515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178918"/>
    <m/>
    <m/>
    <s v="04-12-2024"/>
    <x v="3"/>
    <s v="58203 - Ukraine - Crisis Prev &amp; Rcvry"/>
    <s v="Oracle Fusion Projects"/>
    <m/>
    <s v="Summarized Burden Expenditure"/>
    <s v="Summarized Burden Expenditure Item"/>
    <n v="0"/>
    <n v="1212.19"/>
    <s v="UAH"/>
    <n v="2.4096389999999999E-2"/>
    <n v="0"/>
    <n v="29.2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223852"/>
    <m/>
    <m/>
    <s v="06-12-2024"/>
    <x v="26"/>
    <s v="58203 - Ukraine - Crisis Prev &amp; Rcvry"/>
    <s v="Oracle Fusion Payables"/>
    <s v="STANDARD"/>
    <s v="Supplier Invoice"/>
    <s v="Item Cost"/>
    <n v="9380"/>
    <n v="9380"/>
    <s v="UAH"/>
    <n v="2.4096389999999999E-2"/>
    <n v="226.02"/>
    <n v="226.02"/>
    <s v="UNDP"/>
    <s v="UKR"/>
    <x v="0"/>
    <n v="58203"/>
    <n v="71620"/>
    <s v="01001136"/>
    <s v="000182"/>
    <s v="UNDP.UKR.30000.58203.71620.01001136.000182.0.0"/>
    <s v="12-2024"/>
    <s v="06-12-2024"/>
    <s v="UNDP-UKR"/>
    <s v="TR00412938"/>
    <s v="9380"/>
    <s v="DSA (Standards)"/>
    <s v="1"/>
    <s v="9380"/>
    <s v="HCM-71328798"/>
    <s v="Volodymyr Mykolaiovych SOKIL[[71328798]]"/>
    <s v="Kotljarevskogo 6 ap.56"/>
    <s v="POLTAVA"/>
    <s v="8107028960"/>
    <s v="11-12-2024"/>
    <s v="UAH"/>
    <s v="938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237151"/>
    <m/>
    <m/>
    <s v="06-12-2024"/>
    <x v="3"/>
    <s v="58203 - Ukraine - Crisis Prev &amp; Rcvry"/>
    <s v="Oracle Fusion Projects"/>
    <m/>
    <s v="Summarized Burden Expenditure"/>
    <s v="Summarized Burden Expenditure Item"/>
    <n v="0"/>
    <n v="750.4"/>
    <s v="UAH"/>
    <n v="2.4096389999999999E-2"/>
    <n v="0"/>
    <n v="18.0799999999999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06012"/>
    <m/>
    <m/>
    <s v="09-12-2024"/>
    <x v="37"/>
    <s v="58203 - Ukraine - Crisis Prev &amp; Rcvry"/>
    <s v="Oracle Fusion Payables"/>
    <s v="STANDARD"/>
    <s v="Supplier Invoice"/>
    <s v="Item Cost"/>
    <n v="1322.3"/>
    <n v="1322.3"/>
    <s v="UAH"/>
    <n v="2.4096389999999999E-2"/>
    <n v="31.86"/>
    <n v="31.86"/>
    <s v="UNDP"/>
    <s v="UKR"/>
    <x v="0"/>
    <n v="58203"/>
    <n v="72505"/>
    <s v="01001136"/>
    <s v="000182"/>
    <s v="UNDP.UKR.30000.58203.72505.01001136.000182.0.0"/>
    <s v="12-2024"/>
    <s v="09-12-2024"/>
    <s v="UNDP-UKR"/>
    <s v="n/a dd 09.12.2024"/>
    <s v="1422.3"/>
    <s v=" reimbursement for the office supplies and delivery service"/>
    <s v="1"/>
    <s v="1322.3"/>
    <s v="HCM-71437735"/>
    <s v="Olha MORHUN[[71437735]]"/>
    <s v="14, Henerala Zakharchemnka Str., apt.47"/>
    <s v="Dnipro"/>
    <s v="8107029054"/>
    <s v="11-12-2024"/>
    <s v="UAH"/>
    <s v="1422.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06013"/>
    <m/>
    <m/>
    <s v="09-12-2024"/>
    <x v="34"/>
    <s v="58203 - Ukraine - Crisis Prev &amp; Rcvry"/>
    <s v="Oracle Fusion Payables"/>
    <s v="STANDARD"/>
    <s v="Supplier Invoice"/>
    <s v="Item Cost"/>
    <n v="100"/>
    <n v="100"/>
    <s v="UAH"/>
    <n v="2.4096389999999999E-2"/>
    <n v="2.41"/>
    <n v="2.41"/>
    <s v="UNDP"/>
    <s v="UKR"/>
    <x v="0"/>
    <n v="58203"/>
    <n v="72430"/>
    <s v="01001136"/>
    <s v="000182"/>
    <s v="UNDP.UKR.30000.58203.72430.01001136.000182.0.0"/>
    <s v="12-2024"/>
    <s v="09-12-2024"/>
    <s v="UNDP-UKR"/>
    <s v="n/a dd 09.12.2024"/>
    <s v="1422.3"/>
    <s v=" reimbursement for the office supplies and delivery service"/>
    <s v="2"/>
    <s v="100"/>
    <s v="HCM-71437735"/>
    <s v="Olha MORHUN[[71437735]]"/>
    <s v="14, Henerala Zakharchemnka Str., apt.47"/>
    <s v="Dnipro"/>
    <s v="8107029054"/>
    <s v="11-12-2024"/>
    <s v="UAH"/>
    <s v="1422.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06126"/>
    <m/>
    <m/>
    <s v="06-12-2024"/>
    <x v="37"/>
    <s v="58203 - Ukraine - Crisis Prev &amp; Rcvry"/>
    <s v="Oracle Fusion Payables"/>
    <s v="STANDARD"/>
    <s v="Supplier Invoice"/>
    <s v="Item Cost"/>
    <n v="10257.15"/>
    <n v="10257.15"/>
    <s v="UAH"/>
    <n v="2.4096389999999999E-2"/>
    <n v="247.16"/>
    <n v="247.16"/>
    <s v="UNDP"/>
    <s v="UKR"/>
    <x v="0"/>
    <n v="58203"/>
    <n v="72505"/>
    <s v="01001136"/>
    <s v="000182"/>
    <s v="UNDP.UKR.30000.58203.72505.01001136.000182.0.0"/>
    <s v="12-2024"/>
    <s v="06-12-2024"/>
    <s v="UNDP-UKR"/>
    <s v="n/a dd 06.12.2024"/>
    <s v="10257.15"/>
    <s v="reimbursement for the office supplies for project team in Poltava;"/>
    <s v="1"/>
    <s v="10257.15"/>
    <s v="HCM-71408545"/>
    <s v="Svitlana KOBZAR[[71408545]]"/>
    <s v="171/79, Horodotska Str"/>
    <s v="Lviv"/>
    <s v="8107029034"/>
    <s v="11-12-2024"/>
    <s v="UAH"/>
    <s v="10257.1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6495"/>
    <m/>
    <m/>
    <s v="01-11-2024"/>
    <x v="11"/>
    <s v="58203 - Ukraine - Crisis Prev &amp; Rcvry"/>
    <s v="Oracle Fusion Projects"/>
    <m/>
    <s v="Labor Distribution"/>
    <s v="Straight Time"/>
    <n v="534.04"/>
    <n v="534.04"/>
    <s v="USD"/>
    <n v="1"/>
    <n v="534.04"/>
    <n v="534.04"/>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6695"/>
    <m/>
    <m/>
    <s v="01-11-2024"/>
    <x v="11"/>
    <s v="58203 - Ukraine - Crisis Prev &amp; Rcvry"/>
    <s v="Oracle Fusion Projects"/>
    <m/>
    <s v="Labor Distribution"/>
    <s v="Straight Time"/>
    <n v="897.79"/>
    <n v="897.79"/>
    <s v="USD"/>
    <n v="1"/>
    <n v="897.79"/>
    <n v="897.79"/>
    <s v="UNDP"/>
    <s v="UKR"/>
    <x v="0"/>
    <n v="58203"/>
    <n v="71475"/>
    <s v="01001136"/>
    <s v="000182"/>
    <s v="UNDP.UKR.30000.58203.71475.01001136.000182.0.0"/>
    <m/>
    <m/>
    <m/>
    <m/>
    <m/>
    <m/>
    <m/>
    <m/>
    <m/>
    <m/>
    <m/>
    <m/>
    <m/>
    <m/>
    <m/>
    <m/>
    <m/>
    <m/>
    <m/>
    <m/>
    <m/>
    <s v="71408545"/>
    <s v="KOBZAR Svitlana"/>
    <s v="National PSA"/>
    <s v="58208 - Ukraine - Poverty Reduction"/>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6713"/>
    <m/>
    <m/>
    <s v="01-11-2024"/>
    <x v="11"/>
    <s v="58203 - Ukraine - Crisis Prev &amp; Rcvry"/>
    <s v="Oracle Fusion Projects"/>
    <m/>
    <s v="Labor Distribution"/>
    <s v="Straight Time"/>
    <n v="2841.78"/>
    <n v="2841.78"/>
    <s v="USD"/>
    <n v="1"/>
    <n v="2841.78"/>
    <n v="2841.78"/>
    <s v="UNDP"/>
    <s v="UKR"/>
    <x v="0"/>
    <n v="58203"/>
    <n v="71475"/>
    <s v="01001136"/>
    <s v="000182"/>
    <s v="UNDP.UKR.30000.58203.71475.01001136.000182.0.0"/>
    <m/>
    <m/>
    <m/>
    <m/>
    <m/>
    <m/>
    <m/>
    <m/>
    <m/>
    <m/>
    <m/>
    <m/>
    <m/>
    <m/>
    <m/>
    <m/>
    <m/>
    <m/>
    <m/>
    <m/>
    <m/>
    <s v="71318443"/>
    <s v="BONDARENKO Olh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6952"/>
    <m/>
    <m/>
    <s v="01-11-2024"/>
    <x v="11"/>
    <s v="58203 - Ukraine - Crisis Prev &amp; Rcvry"/>
    <s v="Oracle Fusion Projects"/>
    <m/>
    <s v="Labor Distribution"/>
    <s v="Straight Time"/>
    <n v="908.8"/>
    <n v="908.8"/>
    <s v="USD"/>
    <n v="1"/>
    <n v="908.8"/>
    <n v="908.8"/>
    <s v="UNDP"/>
    <s v="UKR"/>
    <x v="0"/>
    <n v="58203"/>
    <n v="71475"/>
    <s v="01001136"/>
    <s v="000182"/>
    <s v="UNDP.UKR.30000.58203.71475.01001136.000182.0.0"/>
    <m/>
    <m/>
    <m/>
    <m/>
    <m/>
    <m/>
    <m/>
    <m/>
    <m/>
    <m/>
    <m/>
    <m/>
    <m/>
    <m/>
    <m/>
    <m/>
    <m/>
    <m/>
    <m/>
    <m/>
    <m/>
    <s v="71314878"/>
    <s v="BAHINSKA Oksa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7029"/>
    <m/>
    <m/>
    <s v="01-11-2024"/>
    <x v="28"/>
    <s v="58203 - Ukraine - Crisis Prev &amp; Rcvry"/>
    <s v="Oracle Fusion Projects"/>
    <m/>
    <s v="Labor Distribution"/>
    <s v="Straight Time"/>
    <n v="3766.03"/>
    <n v="3766.03"/>
    <s v="USD"/>
    <n v="1"/>
    <n v="3766.03"/>
    <n v="3766.03"/>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7105"/>
    <m/>
    <m/>
    <s v="01-11-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7168"/>
    <m/>
    <m/>
    <s v="01-11-2024"/>
    <x v="11"/>
    <s v="58203 - Ukraine - Crisis Prev &amp; Rcvry"/>
    <s v="Oracle Fusion Projects"/>
    <m/>
    <s v="Labor Distribution"/>
    <s v="Straight Time"/>
    <n v="865.48"/>
    <n v="865.48"/>
    <s v="USD"/>
    <n v="1"/>
    <n v="865.48"/>
    <n v="865.48"/>
    <s v="UNDP"/>
    <s v="UKR"/>
    <x v="0"/>
    <n v="58203"/>
    <n v="71475"/>
    <s v="01001136"/>
    <s v="000182"/>
    <s v="UNDP.UKR.30000.58203.71475.01001136.000182.0.0"/>
    <m/>
    <m/>
    <m/>
    <m/>
    <m/>
    <m/>
    <m/>
    <m/>
    <m/>
    <m/>
    <m/>
    <m/>
    <m/>
    <m/>
    <m/>
    <m/>
    <m/>
    <m/>
    <m/>
    <m/>
    <m/>
    <s v="71351495"/>
    <s v="BAIBUZENKO Anastasiia"/>
    <s v="Service Contract"/>
    <s v="58205 - Ukraine - Energy &amp; Envirnmnt"/>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7249"/>
    <m/>
    <m/>
    <s v="01-11-2024"/>
    <x v="11"/>
    <s v="58203 - Ukraine - Crisis Prev &amp; Rcvry"/>
    <s v="Oracle Fusion Projects"/>
    <m/>
    <s v="Labor Distribution"/>
    <s v="Straight Time"/>
    <n v="1687.68"/>
    <n v="1687.68"/>
    <s v="USD"/>
    <n v="1"/>
    <n v="1687.68"/>
    <n v="1687.68"/>
    <s v="UNDP"/>
    <s v="UKR"/>
    <x v="0"/>
    <n v="58203"/>
    <n v="71475"/>
    <s v="01001136"/>
    <s v="000182"/>
    <s v="UNDP.UKR.30000.58203.71475.01001136.000182.0.0"/>
    <m/>
    <m/>
    <m/>
    <m/>
    <m/>
    <m/>
    <m/>
    <m/>
    <m/>
    <m/>
    <m/>
    <m/>
    <m/>
    <m/>
    <m/>
    <m/>
    <m/>
    <m/>
    <m/>
    <m/>
    <m/>
    <s v="71400722"/>
    <s v="HORBUNOV Yevhe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67774"/>
    <m/>
    <m/>
    <s v="01-11-2024"/>
    <x v="11"/>
    <s v="58203 - Ukraine - Crisis Prev &amp; Rcvry"/>
    <s v="Oracle Fusion Projects"/>
    <m/>
    <s v="Labor Distribution"/>
    <s v="Straight Time"/>
    <n v="1318.12"/>
    <n v="1318.12"/>
    <s v="USD"/>
    <n v="1"/>
    <n v="1318.12"/>
    <n v="1318.12"/>
    <s v="UNDP"/>
    <s v="UKR"/>
    <x v="0"/>
    <n v="58203"/>
    <n v="71475"/>
    <s v="01001136"/>
    <s v="000182"/>
    <s v="UNDP.UKR.30000.58203.71475.01001136.000182.0.0"/>
    <m/>
    <m/>
    <m/>
    <m/>
    <m/>
    <m/>
    <m/>
    <m/>
    <m/>
    <m/>
    <m/>
    <m/>
    <m/>
    <m/>
    <m/>
    <m/>
    <m/>
    <m/>
    <m/>
    <m/>
    <m/>
    <s v="71421174"/>
    <s v="GOLOVINOV Rusla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85028"/>
    <m/>
    <m/>
    <s v="09-12-2024"/>
    <x v="3"/>
    <s v="58203 - Ukraine - Crisis Prev &amp; Rcvry"/>
    <s v="Oracle Fusion Projects"/>
    <m/>
    <s v="Summarized Burden Expenditure"/>
    <s v="Summarized Burden Expenditure Item"/>
    <n v="0"/>
    <n v="934.35"/>
    <s v="UAH"/>
    <n v="2.4096389999999999E-2"/>
    <n v="0"/>
    <n v="22.5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385029"/>
    <m/>
    <m/>
    <s v="01-11-2024"/>
    <x v="3"/>
    <s v="58203 - Ukraine - Crisis Prev &amp; Rcvry"/>
    <s v="Oracle Fusion Projects"/>
    <m/>
    <s v="Summarized Burden Expenditure"/>
    <s v="Summarized Burden Expenditure Item"/>
    <n v="0"/>
    <n v="1128.98"/>
    <s v="USD"/>
    <n v="1"/>
    <n v="0"/>
    <n v="1128.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38372"/>
    <m/>
    <m/>
    <s v="11-12-2024"/>
    <x v="26"/>
    <s v="58203 - Ukraine - Crisis Prev &amp; Rcvry"/>
    <s v="Oracle Fusion Payables"/>
    <s v="CREDIT"/>
    <s v="Supplier Invoice"/>
    <s v="Item Cost"/>
    <n v="-4380"/>
    <n v="-4380"/>
    <s v="UAH"/>
    <n v="2.4096389999999999E-2"/>
    <n v="-105.54"/>
    <n v="-105.54"/>
    <s v="UNDP"/>
    <s v="UKR"/>
    <x v="0"/>
    <n v="58203"/>
    <n v="71620"/>
    <s v="01001136"/>
    <s v="000182"/>
    <s v="UNDP.UKR.30000.58203.71620.01001136.000182.0.0"/>
    <s v="12-2024"/>
    <s v="11-12-2024"/>
    <s v="UNDP-UKR"/>
    <s v="TC00336119c_0"/>
    <s v="-4380"/>
    <s v="Balance Due to Organization"/>
    <s v="1"/>
    <s v="-4380"/>
    <s v="HCM-71325972"/>
    <s v="Anton Olehovych METLENKO[[71325972]]"/>
    <s v="Zaliznyaka str., 48 bld."/>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784"/>
    <m/>
    <m/>
    <s v="11-12-2024"/>
    <x v="24"/>
    <s v="58203 - Ukraine - Crisis Prev &amp; Rcvry"/>
    <s v="Oracle Fusion Payables"/>
    <s v="STANDARD"/>
    <s v="Supplier Invoice"/>
    <s v="Item Cost"/>
    <n v="4326.2700000000004"/>
    <n v="4326.2700000000004"/>
    <s v="UAH"/>
    <n v="2.4096389999999999E-2"/>
    <n v="104.25"/>
    <n v="104.25"/>
    <s v="UNDP"/>
    <s v="UKR"/>
    <x v="0"/>
    <n v="58203"/>
    <n v="71635"/>
    <s v="01001136"/>
    <s v="000182"/>
    <s v="UNDP.UKR.30000.58203.71635.01001136.000182.0.0"/>
    <s v="12-2024"/>
    <s v="11-12-2024"/>
    <s v="UNDP-UKR"/>
    <s v="TC00355125s_0"/>
    <s v="4326.27"/>
    <s v="Balance Due to Traveler"/>
    <s v="1"/>
    <s v="4326.27"/>
    <s v="HCM-71436156"/>
    <s v="Olga REZNICHENKO[[71436156]]"/>
    <s v="Prokofieva Street, 26, apt 76"/>
    <s v="Sumy"/>
    <s v="8107029303"/>
    <s v="16-12-2024"/>
    <s v="UAH"/>
    <s v="4326.27"/>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811"/>
    <m/>
    <m/>
    <s v="11-12-2024"/>
    <x v="26"/>
    <s v="58203 - Ukraine - Crisis Prev &amp; Rcvry"/>
    <s v="Oracle Fusion Payables"/>
    <s v="STANDARD"/>
    <s v="Supplier Invoice"/>
    <s v="Item Cost"/>
    <n v="13893.2"/>
    <n v="13893.2"/>
    <s v="UAH"/>
    <n v="2.4096389999999999E-2"/>
    <n v="334.78"/>
    <n v="334.78"/>
    <s v="UNDP"/>
    <s v="UKR"/>
    <x v="0"/>
    <n v="58203"/>
    <n v="71620"/>
    <s v="01001136"/>
    <s v="000182"/>
    <s v="UNDP.UKR.30000.58203.71620.01001136.000182.0.0"/>
    <s v="12-2024"/>
    <s v="11-12-2024"/>
    <s v="UNDP-UKR"/>
    <s v="TR00415994"/>
    <s v="24351.2"/>
    <s v="DSA (Standards)"/>
    <s v="2"/>
    <s v="13893.2"/>
    <s v="HCM-71319454"/>
    <s v="Ivan Hryhororvych HONCHARUK[[71319454]]"/>
    <s v="12 1 Ivana Sirka str., apt. 116"/>
    <s v="Sumy"/>
    <s v="8107029291"/>
    <s v="16-12-2024"/>
    <s v="UAH"/>
    <s v="2435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816"/>
    <m/>
    <m/>
    <s v="11-12-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2-2024"/>
    <s v="11-12-2024"/>
    <s v="UNDP-UKR"/>
    <s v="TR00415994"/>
    <s v="24351.2"/>
    <s v="Terminal Expense"/>
    <s v="1"/>
    <s v="10458"/>
    <s v="HCM-71319454"/>
    <s v="Ivan Hryhororvych HONCHARUK[[71319454]]"/>
    <s v="12 1 Ivana Sirka str., apt. 116"/>
    <s v="Sumy"/>
    <s v="8107029291"/>
    <s v="16-12-2024"/>
    <s v="UAH"/>
    <s v="24351.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824"/>
    <m/>
    <m/>
    <s v="11-12-2024"/>
    <x v="26"/>
    <s v="58203 - Ukraine - Crisis Prev &amp; Rcvry"/>
    <s v="Oracle Fusion Payables"/>
    <s v="STANDARD"/>
    <s v="Supplier Invoice"/>
    <s v="Item Cost"/>
    <n v="7390"/>
    <n v="7390"/>
    <s v="UAH"/>
    <n v="2.4096389999999999E-2"/>
    <n v="178.07"/>
    <n v="178.07"/>
    <s v="UNDP"/>
    <s v="UKR"/>
    <x v="0"/>
    <n v="58203"/>
    <n v="71620"/>
    <s v="01001136"/>
    <s v="000182"/>
    <s v="UNDP.UKR.30000.58203.71620.01001136.000182.0.0"/>
    <s v="12-2024"/>
    <s v="11-12-2024"/>
    <s v="UNDP-UKR"/>
    <s v="TR00416003"/>
    <s v="17848"/>
    <s v="DSA (Standards)"/>
    <s v="1"/>
    <s v="7390"/>
    <s v="HCM-71319454"/>
    <s v="Ivan Hryhororvych HONCHARUK[[71319454]]"/>
    <s v="12 1 Ivana Sirka str., apt. 116"/>
    <s v="Sumy"/>
    <s v="8107029291"/>
    <s v="16-12-2024"/>
    <s v="UAH"/>
    <s v="1784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829"/>
    <m/>
    <m/>
    <s v="11-12-2024"/>
    <x v="24"/>
    <s v="58203 - Ukraine - Crisis Prev &amp; Rcvry"/>
    <s v="Oracle Fusion Payables"/>
    <s v="STANDARD"/>
    <s v="Supplier Invoice"/>
    <s v="Item Cost"/>
    <n v="10458"/>
    <n v="10458"/>
    <s v="UAH"/>
    <n v="2.4096389999999999E-2"/>
    <n v="252"/>
    <n v="252"/>
    <s v="UNDP"/>
    <s v="UKR"/>
    <x v="0"/>
    <n v="58203"/>
    <n v="71635"/>
    <s v="01001136"/>
    <s v="000182"/>
    <s v="UNDP.UKR.30000.58203.71635.01001136.000182.0.0"/>
    <s v="12-2024"/>
    <s v="11-12-2024"/>
    <s v="UNDP-UKR"/>
    <s v="TR00416003"/>
    <s v="17848"/>
    <s v="Terminal Expense"/>
    <s v="2"/>
    <s v="10458"/>
    <s v="HCM-71319454"/>
    <s v="Ivan Hryhororvych HONCHARUK[[71319454]]"/>
    <s v="12 1 Ivana Sirka str., apt. 116"/>
    <s v="Sumy"/>
    <s v="8107029291"/>
    <s v="16-12-2024"/>
    <s v="UAH"/>
    <s v="1784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947"/>
    <m/>
    <m/>
    <s v="30-11-2024"/>
    <x v="33"/>
    <s v="58203 - Ukraine - Crisis Prev &amp; Rcvry"/>
    <s v="Oracle Fusion Payables"/>
    <s v="STANDARD"/>
    <s v="Supplier Invoice"/>
    <s v="Nonrecoverable Tax"/>
    <n v="0"/>
    <n v="0"/>
    <s v="UAH"/>
    <n v="2.4096389999999999E-2"/>
    <n v="0"/>
    <n v="0"/>
    <s v="UNDP"/>
    <s v="UKR"/>
    <x v="0"/>
    <n v="58203"/>
    <n v="74210"/>
    <s v="01001136"/>
    <s v="000182"/>
    <s v="UNDP.UKR.30000.58203.74210.01001136.000182.0.0"/>
    <s v="11-2024"/>
    <s v="30-11-2024"/>
    <s v="UNDP-UKR"/>
    <s v="MC-1193"/>
    <s v="65051.24"/>
    <s v="provision safe printing equipment, November"/>
    <s v="4"/>
    <s v="0"/>
    <n v="2013146"/>
    <s v="MEGAPRYNT SERVIS, TOV"/>
    <s v="BUD. 41 VUL.NYZHNII VAL"/>
    <s v="KYIV"/>
    <s v="8107029367"/>
    <s v="17-12-2024"/>
    <s v="UAH"/>
    <s v="65051.24"/>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55962"/>
    <m/>
    <m/>
    <s v="30-11-2024"/>
    <x v="33"/>
    <s v="58203 - Ukraine - Crisis Prev &amp; Rcvry"/>
    <s v="Oracle Fusion Payables"/>
    <s v="STANDARD"/>
    <s v="Supplier Invoice"/>
    <s v="Item Cost"/>
    <n v="7227.91"/>
    <n v="7227.91"/>
    <s v="UAH"/>
    <n v="2.4096389999999999E-2"/>
    <n v="174.17"/>
    <n v="174.17"/>
    <s v="UNDP"/>
    <s v="UKR"/>
    <x v="0"/>
    <n v="58203"/>
    <n v="74210"/>
    <s v="01001136"/>
    <s v="000182"/>
    <s v="UNDP.UKR.30000.58203.74210.01001136.000182.0.0"/>
    <s v="11-2024"/>
    <s v="30-11-2024"/>
    <s v="UNDP-UKR"/>
    <s v="MC-1193"/>
    <s v="65051.24"/>
    <s v="Provision of safe printing equipment for RPP projects in Dnipro"/>
    <s v="3"/>
    <s v="7227.91"/>
    <n v="2013146"/>
    <s v="MEGAPRYNT SERVIS, TOV"/>
    <s v="BUD. 41 VUL.NYZHNII VAL"/>
    <s v="KYIV"/>
    <s v="8107029367"/>
    <s v="17-12-2024"/>
    <s v="UAH"/>
    <s v="65051.24"/>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92914"/>
    <m/>
    <m/>
    <s v="11-12-2024"/>
    <x v="3"/>
    <s v="58203 - Ukraine - Crisis Prev &amp; Rcvry"/>
    <s v="Oracle Fusion Projects"/>
    <m/>
    <s v="Summarized Burden Expenditure"/>
    <s v="Summarized Burden Expenditure Item"/>
    <n v="0"/>
    <n v="-350.4"/>
    <s v="UAH"/>
    <n v="2.4096389999999999E-2"/>
    <n v="0"/>
    <n v="-8.4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92915"/>
    <m/>
    <m/>
    <s v="11-12-2024"/>
    <x v="3"/>
    <s v="58203 - Ukraine - Crisis Prev &amp; Rcvry"/>
    <s v="Oracle Fusion Projects"/>
    <m/>
    <s v="Summarized Burden Expenditure"/>
    <s v="Summarized Burden Expenditure Item"/>
    <n v="0"/>
    <n v="3722.04"/>
    <s v="UAH"/>
    <n v="2.4096389999999999E-2"/>
    <n v="0"/>
    <n v="89.6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592917"/>
    <m/>
    <m/>
    <s v="30-11-2024"/>
    <x v="3"/>
    <s v="58203 - Ukraine - Crisis Prev &amp; Rcvry"/>
    <s v="Oracle Fusion Projects"/>
    <m/>
    <s v="Summarized Burden Expenditure"/>
    <s v="Summarized Burden Expenditure Item"/>
    <n v="0"/>
    <n v="578.23"/>
    <s v="UAH"/>
    <n v="2.4096389999999999E-2"/>
    <n v="0"/>
    <n v="13.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784059"/>
    <m/>
    <m/>
    <s v="11-12-2024"/>
    <x v="23"/>
    <s v="58203 - Ukraine - Crisis Prev &amp; Rcvry"/>
    <s v="Oracle Fusion Payables"/>
    <s v="STANDARD"/>
    <s v="Supplier Invoice"/>
    <s v="Item Cost"/>
    <n v="18575"/>
    <n v="18575"/>
    <s v="UAH"/>
    <n v="2.4096389999999999E-2"/>
    <n v="447.59"/>
    <n v="447.59"/>
    <s v="UNDP"/>
    <s v="UKR"/>
    <x v="0"/>
    <n v="58203"/>
    <n v="73410"/>
    <s v="01001136"/>
    <s v="000182"/>
    <s v="UNDP.UKR.30000.58203.73410.01001136.000182.0.0"/>
    <s v="12-2024"/>
    <s v="11-12-2024"/>
    <s v="UNDP-UKR"/>
    <s v="680/24"/>
    <s v="18575"/>
    <s v="tire service for the vehicles in Dnipro office"/>
    <s v="1"/>
    <s v="18575"/>
    <n v="2042008"/>
    <s v="Mihol Maksym Volodymyrovych FOP"/>
    <s v="1 Volodymyrska Street building 2, apartment 69 Slobozhanske urban-type settlement "/>
    <s v="Dniprovskyi District, Dnipropetrovska Oblast"/>
    <s v="8107029374"/>
    <s v="17-12-2024"/>
    <s v="UAH"/>
    <s v="1857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791535"/>
    <m/>
    <m/>
    <s v="12-12-2024"/>
    <x v="24"/>
    <s v="58203 - Ukraine - Crisis Prev &amp; Rcvry"/>
    <s v="Oracle Fusion Payables"/>
    <s v="STANDARD"/>
    <s v="Supplier Invoice"/>
    <s v="Item Cost"/>
    <n v="1667"/>
    <n v="1667"/>
    <s v="UAH"/>
    <n v="2.4096389999999999E-2"/>
    <n v="40.17"/>
    <n v="40.17"/>
    <s v="UNDP"/>
    <s v="UKR"/>
    <x v="0"/>
    <n v="58203"/>
    <n v="71635"/>
    <s v="01001136"/>
    <s v="000182"/>
    <s v="UNDP.UKR.30000.58203.71635.01001136.000182.0.0"/>
    <s v="12-2024"/>
    <s v="12-12-2024"/>
    <s v="UNDP-UKR"/>
    <s v="TC00355781s_0"/>
    <s v="1667"/>
    <s v="Balance Due to Traveler"/>
    <s v="1"/>
    <s v="1667"/>
    <s v="HCM-71421319"/>
    <s v="Anastasiia VERITOVA[[71421319]]"/>
    <s v="Sobornosti str 44, flat 67"/>
    <s v="POLTAVA"/>
    <s v="8107029418"/>
    <s v="17-12-2024"/>
    <s v="UAH"/>
    <s v="1667"/>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833882"/>
    <m/>
    <m/>
    <s v="11-12-2024"/>
    <x v="3"/>
    <s v="58203 - Ukraine - Crisis Prev &amp; Rcvry"/>
    <s v="Oracle Fusion Projects"/>
    <m/>
    <s v="Summarized Burden Expenditure"/>
    <s v="Summarized Burden Expenditure Item"/>
    <n v="0"/>
    <n v="1486"/>
    <s v="UAH"/>
    <n v="2.4096389999999999E-2"/>
    <n v="0"/>
    <n v="35.8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833883"/>
    <m/>
    <m/>
    <s v="12-12-2024"/>
    <x v="3"/>
    <s v="58203 - Ukraine - Crisis Prev &amp; Rcvry"/>
    <s v="Oracle Fusion Projects"/>
    <m/>
    <s v="Summarized Burden Expenditure"/>
    <s v="Summarized Burden Expenditure Item"/>
    <n v="0"/>
    <n v="133.36000000000001"/>
    <s v="UAH"/>
    <n v="2.4096389999999999E-2"/>
    <n v="0"/>
    <n v="3.2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892720"/>
    <m/>
    <m/>
    <s v="31-12-2024"/>
    <x v="4"/>
    <s v="58203 - Ukraine - Crisis Prev &amp; Rcvry"/>
    <s v="Accounted Cost Source"/>
    <m/>
    <s v="Accounted Cost Source"/>
    <s v="Accounted Cost Source"/>
    <n v="-2.12"/>
    <n v="-2.12"/>
    <s v="USD"/>
    <n v="1"/>
    <n v="-2.12"/>
    <n v="-2.12"/>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892733"/>
    <m/>
    <m/>
    <s v="31-12-2024"/>
    <x v="4"/>
    <s v="58203 - Ukraine - Crisis Prev &amp; Rcvry"/>
    <s v="Accounted Cost Source"/>
    <m/>
    <s v="Accounted Cost Source"/>
    <s v="Accounted Cost Source"/>
    <n v="-1.55"/>
    <n v="-1.55"/>
    <s v="USD"/>
    <n v="1"/>
    <n v="-1.55"/>
    <n v="-1.55"/>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892736"/>
    <m/>
    <m/>
    <s v="31-12-2024"/>
    <x v="4"/>
    <s v="58203 - Ukraine - Crisis Prev &amp; Rcvry"/>
    <s v="Accounted Cost Source"/>
    <m/>
    <s v="Accounted Cost Source"/>
    <s v="Accounted Cost Source"/>
    <n v="-0.38"/>
    <n v="-0.38"/>
    <s v="USD"/>
    <n v="1"/>
    <n v="-0.38"/>
    <n v="-0.38"/>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913872"/>
    <m/>
    <m/>
    <s v="16-12-2024"/>
    <x v="23"/>
    <s v="58203 - Ukraine - Crisis Prev &amp; Rcvry"/>
    <s v="Oracle Fusion Payables"/>
    <s v="STANDARD"/>
    <s v="Supplier Invoice"/>
    <s v="Item Cost"/>
    <n v="64323"/>
    <n v="64323"/>
    <s v="UAH"/>
    <n v="2.4009599999999999E-2"/>
    <n v="1544.37"/>
    <n v="1544.37"/>
    <s v="UNDP"/>
    <s v="UKR"/>
    <x v="0"/>
    <n v="58203"/>
    <n v="73410"/>
    <s v="01001136"/>
    <s v="000182"/>
    <s v="UNDP.UKR.30000.58203.73410.01001136.000182.0.0"/>
    <s v="12-2024"/>
    <s v="16-12-2024"/>
    <s v="UNDP-UKR"/>
    <s v="230"/>
    <s v="64323"/>
    <s v="Repair works and service maintenance and other services provided to vehicles used by the Area-Based Projects in Poltava."/>
    <s v="1"/>
    <s v="64323"/>
    <n v="1059137"/>
    <s v="BABANSKYI OLEKSANDR SEHIIOVYCH FOP"/>
    <s v="AP 62 BUILD 7 HRUSHEVSKOGO STREET"/>
    <s v="POLTAVA"/>
    <s v="8107029480"/>
    <s v="17-12-2024"/>
    <s v="UAH"/>
    <s v="64323"/>
    <n v="10332051"/>
    <n v="1"/>
    <s v="Repair works and service maintenance and other services provided to vehicles used by the Area-Based Projects in Poltava."/>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913873"/>
    <m/>
    <m/>
    <s v="16-12-2024"/>
    <x v="23"/>
    <s v="58203 - Ukraine - Crisis Prev &amp; Rcvry"/>
    <s v="Oracle Fusion Payables"/>
    <s v="STANDARD"/>
    <s v="Supplier Invoice"/>
    <s v="Nonrecoverable Tax"/>
    <n v="0"/>
    <n v="0"/>
    <s v="UAH"/>
    <n v="2.4009599999999999E-2"/>
    <n v="0"/>
    <n v="0"/>
    <s v="UNDP"/>
    <s v="UKR"/>
    <x v="0"/>
    <n v="58203"/>
    <n v="73410"/>
    <s v="01001136"/>
    <s v="000182"/>
    <s v="UNDP.UKR.30000.58203.73410.01001136.000182.0.0"/>
    <s v="12-2024"/>
    <s v="16-12-2024"/>
    <s v="UNDP-UKR"/>
    <s v="230"/>
    <s v="64323"/>
    <s v="repair works and service maintenance and other services provided to vehicles"/>
    <s v="2"/>
    <s v="0"/>
    <n v="1059137"/>
    <s v="BABANSKYI OLEKSANDR SEHIIOVYCH FOP"/>
    <s v="AP 62 BUILD 7 HRUSHEVSKOGO STREET"/>
    <s v="POLTAVA"/>
    <s v="8107029480"/>
    <s v="17-12-2024"/>
    <s v="UAH"/>
    <s v="64323"/>
    <n v="10332051"/>
    <n v="1"/>
    <s v="Repair works and service maintenance and other services provided to vehicles used by the Area-Based Projects in Poltava."/>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8971585"/>
    <m/>
    <m/>
    <s v="16-12-2024"/>
    <x v="3"/>
    <s v="58203 - Ukraine - Crisis Prev &amp; Rcvry"/>
    <s v="Oracle Fusion Projects"/>
    <m/>
    <s v="Summarized Burden Expenditure"/>
    <s v="Summarized Burden Expenditure Item"/>
    <n v="0"/>
    <n v="5145.84"/>
    <s v="UAH"/>
    <n v="2.4009599999999999E-2"/>
    <n v="0"/>
    <n v="123.5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058899"/>
    <m/>
    <m/>
    <s v="13-12-2024"/>
    <x v="23"/>
    <s v="58203 - Ukraine - Crisis Prev &amp; Rcvry"/>
    <s v="Oracle Fusion Payables"/>
    <s v="STANDARD"/>
    <s v="Supplier Invoice"/>
    <s v="Item Cost"/>
    <n v="1050"/>
    <n v="1050"/>
    <s v="UAH"/>
    <n v="2.4009599999999999E-2"/>
    <n v="25.21"/>
    <n v="25.21"/>
    <s v="UNDP"/>
    <s v="UKR"/>
    <x v="0"/>
    <n v="58203"/>
    <n v="73410"/>
    <s v="01001136"/>
    <s v="000182"/>
    <s v="UNDP.UKR.30000.58203.73410.01001136.000182.0.0"/>
    <s v="12-2024"/>
    <s v="13-12-2024"/>
    <s v="UNDP-UKR"/>
    <s v="n/a dd 13.12.2024"/>
    <s v="1050"/>
    <s v=" reimbursement for the car washing service for Dnipro office vehicles"/>
    <s v="1"/>
    <s v="1050"/>
    <s v="HCM-71330413"/>
    <s v="Sergiy Mykolaiovych KUMEYKO[[71330413]]"/>
    <s v="Aartilleriysky laine 12"/>
    <s v="Мариуполь"/>
    <s v="8107029573"/>
    <s v="18-12-2024"/>
    <s v="UAH"/>
    <s v="10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058906"/>
    <m/>
    <m/>
    <s v="16-12-2024"/>
    <x v="32"/>
    <s v="58203 - Ukraine - Crisis Prev &amp; Rcvry"/>
    <s v="Oracle Fusion Payables"/>
    <s v="STANDARD"/>
    <s v="Supplier Invoice"/>
    <s v="Item Cost"/>
    <n v="301.43"/>
    <n v="301.43"/>
    <s v="USD"/>
    <n v="1"/>
    <n v="301.43"/>
    <n v="301.43"/>
    <s v="UNDP"/>
    <s v="UKR"/>
    <x v="0"/>
    <n v="58203"/>
    <n v="62335"/>
    <s v="01001136"/>
    <s v="000182"/>
    <s v="UNDP.UKR.30000.58203.62335.01001136.000182.0.0"/>
    <s v="12-2024"/>
    <s v="16-12-2024"/>
    <s v="UNDP-UKR"/>
    <s v="Danger pay/November 24"/>
    <s v="1507.14"/>
    <s v="Danger pay/November 24"/>
    <s v="2"/>
    <s v="301.43"/>
    <s v="HCM-946107"/>
    <s v="Federica DISPENZA[[946107]]"/>
    <s v="c o United Nations Development Programme Poltava"/>
    <s v="POLTAVA"/>
    <s v="8109003692"/>
    <s v="18-12-2024"/>
    <s v="USD"/>
    <s v="1507.1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05131"/>
    <m/>
    <m/>
    <s v="13-12-2024"/>
    <x v="3"/>
    <s v="58203 - Ukraine - Crisis Prev &amp; Rcvry"/>
    <s v="Oracle Fusion Projects"/>
    <m/>
    <s v="Summarized Burden Expenditure"/>
    <s v="Summarized Burden Expenditure Item"/>
    <n v="0"/>
    <n v="84"/>
    <s v="UAH"/>
    <n v="2.4009599999999999E-2"/>
    <n v="0"/>
    <n v="2.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05132"/>
    <m/>
    <m/>
    <s v="16-12-2024"/>
    <x v="3"/>
    <s v="58203 - Ukraine - Crisis Prev &amp; Rcvry"/>
    <s v="Oracle Fusion Projects"/>
    <m/>
    <s v="Summarized Burden Expenditure"/>
    <s v="Summarized Burden Expenditure Item"/>
    <n v="0"/>
    <n v="24.11"/>
    <s v="USD"/>
    <n v="1"/>
    <n v="0"/>
    <n v="24.1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06276"/>
    <m/>
    <m/>
    <s v="31-12-2024"/>
    <x v="4"/>
    <s v="58203 - Ukraine - Crisis Prev &amp; Rcvry"/>
    <s v="Accounted Cost Source"/>
    <m/>
    <s v="Accounted Cost Source"/>
    <s v="Accounted Cost Source"/>
    <n v="-0.63"/>
    <n v="-0.63"/>
    <s v="USD"/>
    <n v="1"/>
    <n v="-0.63"/>
    <n v="-0.63"/>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06288"/>
    <m/>
    <m/>
    <s v="31-12-2024"/>
    <x v="4"/>
    <s v="58203 - Ukraine - Crisis Prev &amp; Rcvry"/>
    <s v="Accounted Cost Source"/>
    <m/>
    <s v="Accounted Cost Source"/>
    <s v="Accounted Cost Source"/>
    <n v="-0.15"/>
    <n v="-0.15"/>
    <s v="USD"/>
    <n v="1"/>
    <n v="-0.15"/>
    <n v="-0.15"/>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08202"/>
    <m/>
    <m/>
    <s v="31-12-2024"/>
    <x v="4"/>
    <s v="58203 - Ukraine - Crisis Prev &amp; Rcvry"/>
    <s v="Accounted Cost Source"/>
    <m/>
    <s v="Accounted Cost Source"/>
    <s v="Accounted Cost Source"/>
    <n v="-1.61"/>
    <n v="-1.61"/>
    <s v="USD"/>
    <n v="1"/>
    <n v="-1.61"/>
    <n v="-1.61"/>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30691"/>
    <m/>
    <m/>
    <s v="13-12-2024"/>
    <x v="26"/>
    <s v="58203 - Ukraine - Crisis Prev &amp; Rcvry"/>
    <s v="Oracle Fusion Payables"/>
    <s v="STANDARD"/>
    <s v="Supplier Invoice"/>
    <s v="Item Cost"/>
    <n v="600"/>
    <n v="600"/>
    <s v="UAH"/>
    <n v="2.4009599999999999E-2"/>
    <n v="14.41"/>
    <n v="14.41"/>
    <s v="UNDP"/>
    <s v="UKR"/>
    <x v="0"/>
    <n v="58203"/>
    <n v="71620"/>
    <s v="01001136"/>
    <s v="000182"/>
    <s v="UNDP.UKR.30000.58203.71620.01001136.000182.0.0"/>
    <s v="12-2024"/>
    <s v="13-12-2024"/>
    <s v="UNDP-UKR"/>
    <s v="TC00357118s_0"/>
    <s v="600"/>
    <s v="Balance Due to Traveler"/>
    <s v="1"/>
    <s v="600"/>
    <s v="HCM-71328798"/>
    <s v="Volodymyr Mykolaiovych SOKIL[[71328798]]"/>
    <s v="Kotljarevskogo 6 ap.56"/>
    <s v="POLTAVA"/>
    <s v="8107029639"/>
    <s v="19-12-2024"/>
    <s v="UAH"/>
    <s v="6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30711"/>
    <m/>
    <m/>
    <s v="16-12-2024"/>
    <x v="23"/>
    <s v="58203 - Ukraine - Crisis Prev &amp; Rcvry"/>
    <s v="Oracle Fusion Payables"/>
    <s v="STANDARD"/>
    <s v="Supplier Invoice"/>
    <s v="Item Cost"/>
    <n v="152932.85"/>
    <n v="152932.85"/>
    <s v="UAH"/>
    <n v="2.4009599999999999E-2"/>
    <n v="3671.86"/>
    <n v="3671.86"/>
    <s v="UNDP"/>
    <s v="UKR"/>
    <x v="0"/>
    <n v="58203"/>
    <n v="73410"/>
    <s v="01001136"/>
    <s v="000182"/>
    <s v="UNDP.UKR.30000.58203.73410.01001136.000182.0.0"/>
    <s v="12-2024"/>
    <s v="16-12-2024"/>
    <s v="UNDP-UKR"/>
    <s v="TC-5168; TC-5414"/>
    <s v="152932.85"/>
    <s v="Regular maintenance, spare parts changing, repair, and other services for UNDP armored vehicles DP201097 and DP201124."/>
    <s v="1"/>
    <s v="152932.85"/>
    <n v="1058715"/>
    <s v="TALISMAN-SERVIS, LLC"/>
    <s v="3A, DNIPROVSKA ST."/>
    <s v="Kramatorsk"/>
    <s v="8107029700"/>
    <s v="19-12-2024"/>
    <s v="UAH"/>
    <s v="152932.85"/>
    <n v="10332172"/>
    <n v="1"/>
    <s v="Regular maintenance, spare parts changing, repair, and other services for UNDP armored vehicles DP201097 and DP2011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30712"/>
    <m/>
    <m/>
    <s v="16-12-2024"/>
    <x v="23"/>
    <s v="58203 - Ukraine - Crisis Prev &amp; Rcvry"/>
    <s v="Oracle Fusion Payables"/>
    <s v="STANDARD"/>
    <s v="Supplier Invoice"/>
    <s v="Nonrecoverable Tax"/>
    <n v="0"/>
    <n v="0"/>
    <s v="UAH"/>
    <n v="2.4009599999999999E-2"/>
    <n v="0"/>
    <n v="0"/>
    <s v="UNDP"/>
    <s v="UKR"/>
    <x v="0"/>
    <n v="58203"/>
    <n v="73410"/>
    <s v="01001136"/>
    <s v="000182"/>
    <s v="UNDP.UKR.30000.58203.73410.01001136.000182.0.0"/>
    <s v="12-2024"/>
    <s v="16-12-2024"/>
    <s v="UNDP-UKR"/>
    <s v="TC-5168; TC-5414"/>
    <s v="152932.85"/>
    <s v="regular maintenance, spare parts changing, repair and other services for UND armored vehicles DP201097 and DP201124"/>
    <s v="2"/>
    <s v="0"/>
    <n v="1058715"/>
    <s v="TALISMAN-SERVIS, LLC"/>
    <s v="3A, DNIPROVSKA ST."/>
    <s v="Kramatorsk"/>
    <s v="8107029700"/>
    <s v="19-12-2024"/>
    <s v="UAH"/>
    <s v="152932.85"/>
    <n v="10332172"/>
    <n v="1"/>
    <s v="Regular maintenance, spare parts changing, repair, and other services for UNDP armored vehicles DP201097 and DP201124."/>
    <s v="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167311"/>
    <m/>
    <m/>
    <s v="16-12-2024"/>
    <x v="3"/>
    <s v="58203 - Ukraine - Crisis Prev &amp; Rcvry"/>
    <s v="Oracle Fusion Projects"/>
    <m/>
    <s v="Summarized Burden Expenditure"/>
    <s v="Summarized Burden Expenditure Item"/>
    <n v="0"/>
    <n v="12282.63"/>
    <s v="UAH"/>
    <n v="2.4009599999999999E-2"/>
    <n v="0"/>
    <n v="294.899999999999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200305"/>
    <m/>
    <m/>
    <s v="19-12-2024"/>
    <x v="39"/>
    <s v="58203 - Ukraine - Crisis Prev &amp; Rcvry"/>
    <s v="Oracle Fusion Payables"/>
    <s v="STANDARD"/>
    <s v="Supplier Invoice"/>
    <s v="Item Cost"/>
    <n v="99.75"/>
    <n v="99.75"/>
    <s v="USD"/>
    <n v="1"/>
    <n v="99.75"/>
    <n v="99.75"/>
    <s v="UNDP"/>
    <s v="UKR"/>
    <x v="0"/>
    <n v="58203"/>
    <n v="72435"/>
    <s v="01001136"/>
    <s v="000182"/>
    <s v="UNDP.UKR.30000.58203.72435.01001136.000182.0.0"/>
    <s v="12-2024"/>
    <s v="19-12-2024"/>
    <s v="UNDP-HQ"/>
    <s v="ITM/SIS_19122024_UKR_DS"/>
    <s v="0"/>
    <s v="RPP"/>
    <s v="2"/>
    <s v="99.75"/>
    <s v="UNDP Project Adjustment"/>
    <s v="UNDP Project Adjustment"/>
    <s v="UNDP Journal Voucher"/>
    <s v="New York"/>
    <s v="202326784"/>
    <s v="19-12-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222322"/>
    <m/>
    <m/>
    <s v="19-12-2024"/>
    <x v="3"/>
    <s v="58203 - Ukraine - Crisis Prev &amp; Rcvry"/>
    <s v="Oracle Fusion Projects"/>
    <m/>
    <s v="Summarized Burden Expenditure"/>
    <s v="Summarized Burden Expenditure Item"/>
    <n v="0"/>
    <n v="7.98"/>
    <s v="USD"/>
    <n v="1"/>
    <n v="0"/>
    <n v="7.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26636"/>
    <m/>
    <m/>
    <s v="20-12-2024"/>
    <x v="39"/>
    <s v="58203 - Ukraine - Crisis Prev &amp; Rcvry"/>
    <s v="Oracle Fusion Payables"/>
    <s v="STANDARD"/>
    <s v="Supplier Invoice"/>
    <s v="Item Cost"/>
    <n v="347.88"/>
    <n v="347.88"/>
    <s v="USD"/>
    <n v="1"/>
    <n v="347.88"/>
    <n v="347.88"/>
    <s v="UNDP"/>
    <s v="UKR"/>
    <x v="0"/>
    <n v="58203"/>
    <n v="72435"/>
    <s v="01001136"/>
    <s v="000182"/>
    <s v="UNDP.UKR.30000.58203.72435.01001136.000182.0.0"/>
    <s v="12-2024"/>
    <s v="20-12-2024"/>
    <s v="UNDP-HQ"/>
    <s v="ITM/SIS 20122024 CNTR_UKR"/>
    <s v="0"/>
    <s v="Office 365"/>
    <s v="11"/>
    <s v="347.88"/>
    <s v="UNDP Project Adjustment"/>
    <s v="UNDP Project Adjustment"/>
    <s v="UNDP Journal Voucher"/>
    <s v="New York"/>
    <s v="202326934"/>
    <s v="20-12-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32151"/>
    <m/>
    <m/>
    <s v="20-12-2024"/>
    <x v="39"/>
    <s v="58203 - Ukraine - Crisis Prev &amp; Rcvry"/>
    <s v="Oracle Fusion Payables"/>
    <s v="STANDARD"/>
    <s v="Supplier Invoice"/>
    <s v="Item Cost"/>
    <n v="99.75"/>
    <n v="99.75"/>
    <s v="USD"/>
    <n v="1"/>
    <n v="99.75"/>
    <n v="99.75"/>
    <s v="UNDP"/>
    <s v="UKR"/>
    <x v="0"/>
    <n v="58203"/>
    <n v="72435"/>
    <s v="01001136"/>
    <s v="000182"/>
    <s v="UNDP.UKR.30000.58203.72435.01001136.000182.0.0"/>
    <s v="12-2024"/>
    <s v="20-12-2024"/>
    <s v="UNDP-HQ"/>
    <s v="ITM/SIS 20122024_UKR_DS"/>
    <s v="0"/>
    <s v="DocuSign"/>
    <s v="2"/>
    <s v="99.75"/>
    <s v="UNDP Project Adjustment"/>
    <s v="UNDP Project Adjustment"/>
    <s v="UNDP Journal Voucher"/>
    <s v="New York"/>
    <s v="202326934"/>
    <s v="20-12-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36728"/>
    <m/>
    <m/>
    <s v="19-12-2024"/>
    <x v="34"/>
    <s v="58203 - Ukraine - Crisis Prev &amp; Rcvry"/>
    <s v="Oracle Fusion Payables"/>
    <s v="STANDARD"/>
    <s v="Supplier Invoice"/>
    <s v="Item Cost"/>
    <n v="785"/>
    <n v="785"/>
    <s v="UAH"/>
    <n v="2.4009599999999999E-2"/>
    <n v="18.850000000000001"/>
    <n v="18.850000000000001"/>
    <s v="UNDP"/>
    <s v="UKR"/>
    <x v="0"/>
    <n v="58203"/>
    <n v="72430"/>
    <s v="01001136"/>
    <s v="000182"/>
    <s v="UNDP.UKR.30000.58203.72430.01001136.000182.0.0"/>
    <s v="12-2024"/>
    <s v="19-12-2024"/>
    <s v="UNDP-UKR"/>
    <s v="n/a dd 19.12.2024"/>
    <s v="785"/>
    <s v="reimbursement for the delivery service"/>
    <s v="1"/>
    <s v="785"/>
    <s v="HCM-71437735"/>
    <s v="Olha MORHUN[[71437735]]"/>
    <s v="14, Henerala Zakharchemnka Str., apt.47"/>
    <s v="Dnipro"/>
    <s v="8107030123"/>
    <s v="24-12-2024"/>
    <s v="UAH"/>
    <s v="78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36742"/>
    <m/>
    <m/>
    <s v="19-12-2024"/>
    <x v="23"/>
    <s v="58203 - Ukraine - Crisis Prev &amp; Rcvry"/>
    <s v="Oracle Fusion Payables"/>
    <s v="STANDARD"/>
    <s v="Supplier Invoice"/>
    <s v="Item Cost"/>
    <n v="11420"/>
    <n v="11420"/>
    <s v="UAH"/>
    <n v="2.4009599999999999E-2"/>
    <n v="274.19"/>
    <n v="274.19"/>
    <s v="UNDP"/>
    <s v="UKR"/>
    <x v="0"/>
    <n v="58203"/>
    <n v="73410"/>
    <s v="01001136"/>
    <s v="000182"/>
    <s v="UNDP.UKR.30000.58203.73410.01001136.000182.0.0"/>
    <s v="12-2024"/>
    <s v="19-12-2024"/>
    <s v="UNDP-UKR"/>
    <s v="135; 146; 151"/>
    <s v="11420"/>
    <s v="window heating repair car washing service (DP 201024 and DP201091)"/>
    <s v="1"/>
    <s v="11420"/>
    <n v="2126600"/>
    <s v="Hulina Tetiana Yuriivna, FOP"/>
    <s v="Ovidiopolska str.6 ap.35"/>
    <s v="Odesa"/>
    <s v="8107030124"/>
    <s v="24-12-2024"/>
    <s v="UAH"/>
    <s v="1142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36743"/>
    <m/>
    <m/>
    <s v="20-12-2024"/>
    <x v="23"/>
    <s v="58203 - Ukraine - Crisis Prev &amp; Rcvry"/>
    <s v="Oracle Fusion Payables"/>
    <s v="STANDARD"/>
    <s v="Supplier Invoice"/>
    <s v="Item Cost"/>
    <n v="650"/>
    <n v="650"/>
    <s v="UAH"/>
    <n v="2.4009599999999999E-2"/>
    <n v="15.61"/>
    <n v="15.61"/>
    <s v="UNDP"/>
    <s v="UKR"/>
    <x v="0"/>
    <n v="58203"/>
    <n v="73410"/>
    <s v="01001136"/>
    <s v="000182"/>
    <s v="UNDP.UKR.30000.58203.73410.01001136.000182.0.0"/>
    <s v="12-2024"/>
    <s v="20-12-2024"/>
    <s v="UNDP-UKR"/>
    <s v="n/a dd 20.12.2024"/>
    <s v="650"/>
    <s v=" reimbursement for the car washing service"/>
    <s v="1"/>
    <s v="650"/>
    <s v="HCM-71436030"/>
    <s v="Gennadiy AVRAIMOV[[71436030]]"/>
    <s v="Sicheslavskaya 36, apartment 16"/>
    <s v="Krivyi Rog"/>
    <s v="8107030121"/>
    <s v="24-12-2024"/>
    <s v="UAH"/>
    <s v="6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36802"/>
    <m/>
    <m/>
    <s v="15-12-2024"/>
    <x v="26"/>
    <s v="58203 - Ukraine - Crisis Prev &amp; Rcvry"/>
    <s v="Oracle Fusion Payables"/>
    <s v="STANDARD"/>
    <s v="Supplier Invoice"/>
    <s v="Item Cost"/>
    <n v="2251.08"/>
    <n v="2251.08"/>
    <s v="UAH"/>
    <n v="2.4009599999999999E-2"/>
    <n v="54.05"/>
    <n v="54.05"/>
    <s v="UNDP"/>
    <s v="UKR"/>
    <x v="0"/>
    <n v="58203"/>
    <n v="71620"/>
    <s v="01001136"/>
    <s v="000182"/>
    <s v="UNDP.UKR.30000.58203.71620.01001136.000182.0.0"/>
    <s v="12-2024"/>
    <s v="18-12-2024"/>
    <s v="UNDP-UKR"/>
    <s v="TC00358135s_0"/>
    <s v="2251.08"/>
    <s v="Balance Due to Traveler"/>
    <s v="1"/>
    <s v="2251.08"/>
    <s v="HCM-71324435"/>
    <s v="Tetiana Ivanivna SYLA[[71324435]]"/>
    <s v="Dvortsova street, 32 53"/>
    <s v="Kramatorsk"/>
    <s v="8107029978"/>
    <s v="23-12-2024"/>
    <s v="UAH"/>
    <s v="2251.0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67139"/>
    <m/>
    <m/>
    <s v="20-12-2024"/>
    <x v="3"/>
    <s v="58203 - Ukraine - Crisis Prev &amp; Rcvry"/>
    <s v="Oracle Fusion Projects"/>
    <m/>
    <s v="Summarized Burden Expenditure"/>
    <s v="Summarized Burden Expenditure Item"/>
    <n v="0"/>
    <n v="7.98"/>
    <s v="USD"/>
    <n v="1"/>
    <n v="0"/>
    <n v="7.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67240"/>
    <m/>
    <m/>
    <s v="20-12-2024"/>
    <x v="3"/>
    <s v="58203 - Ukraine - Crisis Prev &amp; Rcvry"/>
    <s v="Oracle Fusion Projects"/>
    <m/>
    <s v="Summarized Burden Expenditure"/>
    <s v="Summarized Burden Expenditure Item"/>
    <n v="0"/>
    <n v="27.83"/>
    <s v="USD"/>
    <n v="1"/>
    <n v="0"/>
    <n v="27.8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367857"/>
    <m/>
    <m/>
    <s v="20-12-2024"/>
    <x v="3"/>
    <s v="58203 - Ukraine - Crisis Prev &amp; Rcvry"/>
    <s v="Oracle Fusion Projects"/>
    <m/>
    <s v="Summarized Burden Expenditure"/>
    <s v="Summarized Burden Expenditure Item"/>
    <n v="0"/>
    <n v="1208.49"/>
    <s v="UAH"/>
    <n v="2.4009599999999999E-2"/>
    <n v="0"/>
    <n v="29.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441951"/>
    <m/>
    <m/>
    <s v="19-12-2024"/>
    <x v="23"/>
    <s v="58203 - Ukraine - Crisis Prev &amp; Rcvry"/>
    <s v="Oracle Fusion Payables"/>
    <s v="STANDARD"/>
    <s v="Supplier Invoice"/>
    <s v="Item Cost"/>
    <n v="400"/>
    <n v="400"/>
    <s v="UAH"/>
    <n v="2.4009599999999999E-2"/>
    <n v="9.6"/>
    <n v="9.6"/>
    <s v="UNDP"/>
    <s v="UKR"/>
    <x v="0"/>
    <n v="58203"/>
    <n v="73410"/>
    <s v="01001136"/>
    <s v="000182"/>
    <s v="UNDP.UKR.30000.58203.73410.01001136.000182.0.0"/>
    <s v="12-2024"/>
    <s v="19-12-2024"/>
    <s v="UNDP-UKR"/>
    <s v="n/a dd 19.12.2024"/>
    <s v="400"/>
    <s v="reimbursement for the car washing service"/>
    <s v="1"/>
    <s v="400"/>
    <s v="HCM-71421174"/>
    <s v="Ruslan GOLOVINOV[[71421174]]"/>
    <s v="Mukasha Salakunova, 25/74"/>
    <s v="Dnipro"/>
    <s v="8107030145"/>
    <s v="26-12-2024"/>
    <s v="UAH"/>
    <s v="4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441969"/>
    <m/>
    <m/>
    <s v="23-12-2024"/>
    <x v="26"/>
    <s v="58203 - Ukraine - Crisis Prev &amp; Rcvry"/>
    <s v="Oracle Fusion Payables"/>
    <s v="STANDARD"/>
    <s v="Supplier Invoice"/>
    <s v="Item Cost"/>
    <n v="1006.76"/>
    <n v="1006.76"/>
    <s v="UAH"/>
    <n v="2.4009599999999999E-2"/>
    <n v="24.17"/>
    <n v="24.17"/>
    <s v="UNDP"/>
    <s v="UKR"/>
    <x v="0"/>
    <n v="58203"/>
    <n v="71620"/>
    <s v="01001136"/>
    <s v="000182"/>
    <s v="UNDP.UKR.30000.58203.71620.01001136.000182.0.0"/>
    <s v="12-2024"/>
    <s v="23-12-2024"/>
    <s v="UNDP-UKR"/>
    <s v="TC00365618s_0"/>
    <s v="1006.76"/>
    <s v="Balance Due to Traveler"/>
    <s v="1"/>
    <s v="1006.76"/>
    <s v="HCM-71319454"/>
    <s v="Ivan Hryhororvych HONCHARUK[[71319454]]"/>
    <s v="12 1 Ivana Sirka str., apt. 116"/>
    <s v="Sumy"/>
    <s v="8107030186"/>
    <s v="26-12-2024"/>
    <s v="UAH"/>
    <s v="1006.7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441974"/>
    <m/>
    <m/>
    <s v="23-12-2024"/>
    <x v="26"/>
    <s v="58203 - Ukraine - Crisis Prev &amp; Rcvry"/>
    <s v="Oracle Fusion Payables"/>
    <s v="STANDARD"/>
    <s v="Supplier Invoice"/>
    <s v="Item Cost"/>
    <n v="1012.47"/>
    <n v="1012.47"/>
    <s v="UAH"/>
    <n v="2.4009599999999999E-2"/>
    <n v="24.31"/>
    <n v="24.31"/>
    <s v="UNDP"/>
    <s v="UKR"/>
    <x v="0"/>
    <n v="58203"/>
    <n v="71620"/>
    <s v="01001136"/>
    <s v="000182"/>
    <s v="UNDP.UKR.30000.58203.71620.01001136.000182.0.0"/>
    <s v="12-2024"/>
    <s v="23-12-2024"/>
    <s v="UNDP-UKR"/>
    <s v="TC00365624s_0"/>
    <s v="1012.47"/>
    <s v="Balance Due to Traveler"/>
    <s v="1"/>
    <s v="1012.47"/>
    <s v="HCM-71319454"/>
    <s v="Ivan Hryhororvych HONCHARUK[[71319454]]"/>
    <s v="12 1 Ivana Sirka str., apt. 116"/>
    <s v="Sumy"/>
    <s v="8107030186"/>
    <s v="26-12-2024"/>
    <s v="UAH"/>
    <s v="1012.47"/>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59462342"/>
    <m/>
    <m/>
    <s v="23-12-2024"/>
    <x v="3"/>
    <s v="58203 - Ukraine - Crisis Prev &amp; Rcvry"/>
    <s v="Oracle Fusion Projects"/>
    <m/>
    <s v="Summarized Burden Expenditure"/>
    <s v="Summarized Burden Expenditure Item"/>
    <n v="0"/>
    <n v="193.54"/>
    <s v="UAH"/>
    <n v="2.4009599999999999E-2"/>
    <n v="0"/>
    <n v="4.650000000000000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13937"/>
    <m/>
    <m/>
    <s v="27-12-2024"/>
    <x v="24"/>
    <s v="58203 - Ukraine - Crisis Prev &amp; Rcvry"/>
    <s v="Oracle Fusion Payables"/>
    <s v="STANDARD"/>
    <s v="Supplier Invoice"/>
    <s v="Item Cost"/>
    <n v="5292"/>
    <n v="5292"/>
    <s v="UAH"/>
    <n v="2.3809520000000001E-2"/>
    <n v="126"/>
    <n v="126"/>
    <s v="UNDP"/>
    <s v="UKR"/>
    <x v="0"/>
    <n v="58203"/>
    <n v="71635"/>
    <s v="01001136"/>
    <s v="000182"/>
    <s v="UNDP.UKR.30000.58203.71635.01001136.000182.0.0"/>
    <s v="01-2025"/>
    <s v="02-01-2025"/>
    <s v="UNDP-UKR"/>
    <s v="TR00421469"/>
    <s v="27732"/>
    <s v="Terminal Expense"/>
    <s v="2"/>
    <s v="5292"/>
    <s v="HCM-71325960"/>
    <s v="Dmytro Oleksandrovych SKOTARENKO[[71325960]]"/>
    <s v="24 H. Ukraine Str. aprt. 124, Poltava"/>
    <s v="Poltavska"/>
    <s v="8107030326"/>
    <s v="06-01-2025"/>
    <s v="UAH"/>
    <s v="277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13938"/>
    <m/>
    <m/>
    <s v="27-12-2024"/>
    <x v="26"/>
    <s v="58203 - Ukraine - Crisis Prev &amp; Rcvry"/>
    <s v="Oracle Fusion Payables"/>
    <s v="STANDARD"/>
    <s v="Supplier Invoice"/>
    <s v="Item Cost"/>
    <n v="22440"/>
    <n v="22440"/>
    <s v="UAH"/>
    <n v="2.3809520000000001E-2"/>
    <n v="534.29"/>
    <n v="534.29"/>
    <s v="UNDP"/>
    <s v="UKR"/>
    <x v="0"/>
    <n v="58203"/>
    <n v="71620"/>
    <s v="01001136"/>
    <s v="000182"/>
    <s v="UNDP.UKR.30000.58203.71620.01001136.000182.0.0"/>
    <s v="01-2025"/>
    <s v="02-01-2025"/>
    <s v="UNDP-UKR"/>
    <s v="TR00421469"/>
    <s v="27732"/>
    <s v="DSA (Standard)"/>
    <s v="1"/>
    <s v="22440"/>
    <s v="HCM-71325960"/>
    <s v="Dmytro Oleksandrovych SKOTARENKO[[71325960]]"/>
    <s v="24 H. Ukraine Str. aprt. 124, Poltava"/>
    <s v="Poltavska"/>
    <s v="8107030326"/>
    <s v="06-01-2025"/>
    <s v="UAH"/>
    <s v="277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13939"/>
    <m/>
    <m/>
    <s v="27-12-2024"/>
    <x v="26"/>
    <s v="58203 - Ukraine - Crisis Prev &amp; Rcvry"/>
    <s v="Oracle Fusion Payables"/>
    <s v="STANDARD"/>
    <s v="Supplier Invoice"/>
    <s v="Item Cost"/>
    <n v="4750"/>
    <n v="4750"/>
    <s v="UAH"/>
    <n v="2.3809520000000001E-2"/>
    <n v="113.1"/>
    <n v="113.1"/>
    <s v="UNDP"/>
    <s v="UKR"/>
    <x v="0"/>
    <n v="58203"/>
    <n v="71620"/>
    <s v="01001136"/>
    <s v="000182"/>
    <s v="UNDP.UKR.30000.58203.71620.01001136.000182.0.0"/>
    <s v="01-2025"/>
    <s v="02-01-2025"/>
    <s v="UNDP-UKR"/>
    <s v="TR00421531"/>
    <s v="37774"/>
    <s v="DSA (Standard)"/>
    <s v="1"/>
    <s v="4750"/>
    <s v="HCM-71325972"/>
    <s v="Anton Olehovych METLENKO[[71325972]]"/>
    <s v="Zaliznyaka str., 48 bld."/>
    <s v="Kramatorsk"/>
    <s v="8107030319"/>
    <s v="06-01-2025"/>
    <s v="UAH"/>
    <s v="3777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13940"/>
    <m/>
    <m/>
    <s v="27-12-2024"/>
    <x v="26"/>
    <s v="58203 - Ukraine - Crisis Prev &amp; Rcvry"/>
    <s v="Oracle Fusion Payables"/>
    <s v="STANDARD"/>
    <s v="Supplier Invoice"/>
    <s v="Item Cost"/>
    <n v="22440"/>
    <n v="22440"/>
    <s v="UAH"/>
    <n v="2.3809520000000001E-2"/>
    <n v="534.28"/>
    <n v="534.28"/>
    <s v="UNDP"/>
    <s v="UKR"/>
    <x v="0"/>
    <n v="58203"/>
    <n v="71620"/>
    <s v="01001136"/>
    <s v="000182"/>
    <s v="UNDP.UKR.30000.58203.71620.01001136.000182.0.0"/>
    <s v="01-2025"/>
    <s v="02-01-2025"/>
    <s v="UNDP-UKR"/>
    <s v="TR00421531"/>
    <s v="37774"/>
    <s v="DSA (Standard)"/>
    <s v="3"/>
    <s v="22440"/>
    <s v="HCM-71325972"/>
    <s v="Anton Olehovych METLENKO[[71325972]]"/>
    <s v="Zaliznyaka str., 48 bld."/>
    <s v="Kramatorsk"/>
    <s v="8107030319"/>
    <s v="06-01-2025"/>
    <s v="UAH"/>
    <s v="3777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13942"/>
    <m/>
    <m/>
    <s v="27-12-2024"/>
    <x v="24"/>
    <s v="58203 - Ukraine - Crisis Prev &amp; Rcvry"/>
    <s v="Oracle Fusion Payables"/>
    <s v="STANDARD"/>
    <s v="Supplier Invoice"/>
    <s v="Item Cost"/>
    <n v="10584"/>
    <n v="10584"/>
    <s v="UAH"/>
    <n v="2.3809520000000001E-2"/>
    <n v="252"/>
    <n v="252"/>
    <s v="UNDP"/>
    <s v="UKR"/>
    <x v="0"/>
    <n v="58203"/>
    <n v="71635"/>
    <s v="01001136"/>
    <s v="000182"/>
    <s v="UNDP.UKR.30000.58203.71635.01001136.000182.0.0"/>
    <s v="01-2025"/>
    <s v="02-01-2025"/>
    <s v="UNDP-UKR"/>
    <s v="TR00421531"/>
    <s v="37774"/>
    <s v="Terminal Expense"/>
    <s v="2"/>
    <s v="10584"/>
    <s v="HCM-71325972"/>
    <s v="Anton Olehovych METLENKO[[71325972]]"/>
    <s v="Zaliznyaka str., 48 bld."/>
    <s v="Kramatorsk"/>
    <s v="8107030319"/>
    <s v="06-01-2025"/>
    <s v="UAH"/>
    <s v="3777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26283"/>
    <m/>
    <m/>
    <s v="27-12-2024"/>
    <x v="3"/>
    <s v="58203 - Ukraine - Crisis Prev &amp; Rcvry"/>
    <s v="Oracle Fusion Projects"/>
    <m/>
    <s v="Summarized Burden Expenditure"/>
    <s v="Summarized Burden Expenditure Item"/>
    <n v="0"/>
    <n v="5240.4799999999996"/>
    <s v="UAH"/>
    <n v="2.4009599999999999E-2"/>
    <n v="0"/>
    <n v="125.8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191291"/>
    <m/>
    <m/>
    <s v="03-01-2025"/>
    <x v="23"/>
    <s v="58203 - Ukraine - Crisis Prev &amp; Rcvry"/>
    <s v="Oracle Fusion Payables"/>
    <s v="STANDARD"/>
    <s v="Supplier Invoice"/>
    <s v="Item Cost"/>
    <n v="4700"/>
    <n v="4700"/>
    <s v="UAH"/>
    <n v="2.3809520000000001E-2"/>
    <n v="111.9"/>
    <n v="111.9"/>
    <s v="UNDP"/>
    <s v="UKR"/>
    <x v="0"/>
    <n v="58203"/>
    <n v="73410"/>
    <s v="01001136"/>
    <s v="000182"/>
    <s v="UNDP.UKR.30000.58203.73410.01001136.000182.0.0"/>
    <s v="01-2025"/>
    <s v="03-01-2025"/>
    <s v="UNDP-UKR"/>
    <s v="#1/25"/>
    <s v="4700"/>
    <s v="tire storage of the vehicles in the Dnipro office"/>
    <s v="1"/>
    <s v="4700"/>
    <n v="2042008"/>
    <s v="Mihol Maksym Volodymyrovych FOP"/>
    <s v="1 Volodymyrska Street building 2, apartment 69 Slobozhanske urban-type settlement "/>
    <s v="Dniprovskyi District, Dnipropetrovska Oblast"/>
    <s v="8107030408"/>
    <s v="08-01-2025"/>
    <s v="UAH"/>
    <s v="47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00965"/>
    <m/>
    <m/>
    <s v="03-01-2025"/>
    <x v="3"/>
    <s v="58203 - Ukraine - Crisis Prev &amp; Rcvry"/>
    <s v="Oracle Fusion Projects"/>
    <m/>
    <s v="Summarized Burden Expenditure"/>
    <s v="Summarized Burden Expenditure Item"/>
    <n v="0"/>
    <n v="376"/>
    <s v="UAH"/>
    <n v="2.3809520000000001E-2"/>
    <n v="0"/>
    <n v="8.94999999999999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007"/>
    <m/>
    <m/>
    <s v="01-12-2024"/>
    <x v="11"/>
    <s v="58203 - Ukraine - Crisis Prev &amp; Rcvry"/>
    <s v="Oracle Fusion Projects"/>
    <m/>
    <s v="Labor Distribution"/>
    <s v="Straight Time"/>
    <n v="693.59"/>
    <n v="693.59"/>
    <s v="USD"/>
    <n v="1"/>
    <n v="693.59"/>
    <n v="693.59"/>
    <s v="UNDP"/>
    <s v="UKR"/>
    <x v="0"/>
    <n v="58203"/>
    <n v="71475"/>
    <s v="01001136"/>
    <s v="000182"/>
    <s v="UNDP.UKR.30000.58203.71475.01001136.000182.0.0"/>
    <m/>
    <m/>
    <m/>
    <m/>
    <m/>
    <m/>
    <m/>
    <m/>
    <m/>
    <m/>
    <m/>
    <m/>
    <m/>
    <m/>
    <m/>
    <m/>
    <m/>
    <m/>
    <m/>
    <m/>
    <m/>
    <s v="71328798"/>
    <s v="SOKIL Volodymyr"/>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182"/>
    <m/>
    <m/>
    <s v="01-12-2024"/>
    <x v="11"/>
    <s v="58203 - Ukraine - Crisis Prev &amp; Rcvry"/>
    <s v="Oracle Fusion Projects"/>
    <m/>
    <s v="Labor Distribution"/>
    <s v="Straight Time"/>
    <n v="534.04"/>
    <n v="534.04"/>
    <s v="USD"/>
    <n v="1"/>
    <n v="534.04"/>
    <n v="534.04"/>
    <s v="UNDP"/>
    <s v="UKR"/>
    <x v="0"/>
    <n v="58203"/>
    <n v="71475"/>
    <s v="01001136"/>
    <s v="000182"/>
    <s v="UNDP.UKR.30000.58203.71475.01001136.000182.0.0"/>
    <m/>
    <m/>
    <m/>
    <m/>
    <m/>
    <m/>
    <m/>
    <m/>
    <m/>
    <m/>
    <m/>
    <m/>
    <m/>
    <m/>
    <m/>
    <m/>
    <m/>
    <m/>
    <m/>
    <m/>
    <m/>
    <s v="71325960"/>
    <s v="SKOTARENKO Dmytro"/>
    <s v="National PSA"/>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184"/>
    <m/>
    <m/>
    <s v="01-12-2024"/>
    <x v="11"/>
    <s v="58203 - Ukraine - Crisis Prev &amp; Rcvry"/>
    <s v="Oracle Fusion Projects"/>
    <m/>
    <s v="Labor Distribution"/>
    <s v="Straight Time"/>
    <n v="1105.43"/>
    <n v="1105.43"/>
    <s v="USD"/>
    <n v="1"/>
    <n v="1105.43"/>
    <n v="1105.43"/>
    <s v="UNDP"/>
    <s v="UKR"/>
    <x v="0"/>
    <n v="58203"/>
    <n v="71475"/>
    <s v="01001136"/>
    <s v="000182"/>
    <s v="UNDP.UKR.30000.58203.71475.01001136.000182.0.0"/>
    <m/>
    <m/>
    <m/>
    <m/>
    <m/>
    <m/>
    <m/>
    <m/>
    <m/>
    <m/>
    <m/>
    <m/>
    <m/>
    <m/>
    <m/>
    <m/>
    <m/>
    <m/>
    <m/>
    <m/>
    <m/>
    <s v="71441300"/>
    <s v="HERUK Dian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246"/>
    <m/>
    <m/>
    <s v="01-12-2024"/>
    <x v="11"/>
    <s v="58203 - Ukraine - Crisis Prev &amp; Rcvry"/>
    <s v="Oracle Fusion Projects"/>
    <m/>
    <s v="Labor Distribution"/>
    <s v="Straight Time"/>
    <n v="843.83"/>
    <n v="843.83"/>
    <s v="USD"/>
    <n v="1"/>
    <n v="843.83"/>
    <n v="843.83"/>
    <s v="UNDP"/>
    <s v="UKR"/>
    <x v="0"/>
    <n v="58203"/>
    <n v="71475"/>
    <s v="01001136"/>
    <s v="000182"/>
    <s v="UNDP.UKR.30000.58203.71475.01001136.000182.0.0"/>
    <m/>
    <m/>
    <m/>
    <m/>
    <m/>
    <m/>
    <m/>
    <m/>
    <m/>
    <m/>
    <m/>
    <m/>
    <m/>
    <m/>
    <m/>
    <m/>
    <m/>
    <m/>
    <m/>
    <m/>
    <m/>
    <s v="71406490"/>
    <s v="YAKHEDS Tetian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430"/>
    <m/>
    <m/>
    <s v="01-12-2024"/>
    <x v="11"/>
    <s v="58203 - Ukraine - Crisis Prev &amp; Rcvry"/>
    <s v="Oracle Fusion Projects"/>
    <m/>
    <s v="Labor Distribution"/>
    <s v="Straight Time"/>
    <n v="1105.43"/>
    <n v="1105.43"/>
    <s v="USD"/>
    <n v="1"/>
    <n v="1105.43"/>
    <n v="1105.43"/>
    <s v="UNDP"/>
    <s v="UKR"/>
    <x v="0"/>
    <n v="58203"/>
    <n v="71475"/>
    <s v="01001136"/>
    <s v="000182"/>
    <s v="UNDP.UKR.30000.58203.71475.01001136.000182.0.0"/>
    <m/>
    <m/>
    <m/>
    <m/>
    <m/>
    <m/>
    <m/>
    <m/>
    <m/>
    <m/>
    <m/>
    <m/>
    <m/>
    <m/>
    <m/>
    <m/>
    <m/>
    <m/>
    <m/>
    <m/>
    <m/>
    <s v="71440971"/>
    <s v="GOLYNSKYY Nazariy"/>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460"/>
    <m/>
    <m/>
    <s v="01-12-2024"/>
    <x v="11"/>
    <s v="58203 - Ukraine - Crisis Prev &amp; Rcvry"/>
    <s v="Oracle Fusion Projects"/>
    <m/>
    <s v="Labor Distribution"/>
    <s v="Straight Time"/>
    <n v="1347.5"/>
    <n v="1347.5"/>
    <s v="USD"/>
    <n v="1"/>
    <n v="1347.5"/>
    <n v="1347.5"/>
    <s v="UNDP"/>
    <s v="UKR"/>
    <x v="0"/>
    <n v="58203"/>
    <n v="71475"/>
    <s v="01001136"/>
    <s v="000182"/>
    <s v="UNDP.UKR.30000.58203.71475.01001136.000182.0.0"/>
    <m/>
    <m/>
    <m/>
    <m/>
    <m/>
    <m/>
    <m/>
    <m/>
    <m/>
    <m/>
    <m/>
    <m/>
    <m/>
    <m/>
    <m/>
    <m/>
    <m/>
    <m/>
    <m/>
    <m/>
    <m/>
    <s v="71315276"/>
    <s v="PERFILIEV Yurii"/>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470"/>
    <m/>
    <m/>
    <s v="01-12-2024"/>
    <x v="11"/>
    <s v="58203 - Ukraine - Crisis Prev &amp; Rcvry"/>
    <s v="Oracle Fusion Projects"/>
    <m/>
    <s v="Labor Distribution"/>
    <s v="Straight Time"/>
    <n v="1709.38"/>
    <n v="1709.38"/>
    <s v="USD"/>
    <n v="1"/>
    <n v="1709.38"/>
    <n v="1709.38"/>
    <s v="UNDP"/>
    <s v="UKR"/>
    <x v="0"/>
    <n v="58203"/>
    <n v="71475"/>
    <s v="01001136"/>
    <s v="000182"/>
    <s v="UNDP.UKR.30000.58203.71475.01001136.000182.0.0"/>
    <m/>
    <m/>
    <m/>
    <m/>
    <m/>
    <m/>
    <m/>
    <m/>
    <m/>
    <m/>
    <m/>
    <m/>
    <m/>
    <m/>
    <m/>
    <m/>
    <m/>
    <m/>
    <m/>
    <m/>
    <m/>
    <s v="71408545"/>
    <s v="KOBZAR Svitlana"/>
    <s v="National PSA"/>
    <s v="58208 - Ukraine - Poverty Reduction"/>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531"/>
    <m/>
    <m/>
    <s v="01-12-2024"/>
    <x v="28"/>
    <s v="58203 - Ukraine - Crisis Prev &amp; Rcvry"/>
    <s v="Oracle Fusion Projects"/>
    <m/>
    <s v="Labor Distribution"/>
    <s v="Straight Time"/>
    <n v="3695.48"/>
    <n v="3695.48"/>
    <s v="USD"/>
    <n v="1"/>
    <n v="3695.48"/>
    <n v="3695.48"/>
    <s v="UNDP"/>
    <s v="UKR"/>
    <x v="0"/>
    <n v="58203"/>
    <n v="67405"/>
    <s v="01001136"/>
    <s v="000182"/>
    <s v="UNDP.UKR.30000.58203.67405.01001136.000182.0.0"/>
    <m/>
    <m/>
    <m/>
    <m/>
    <m/>
    <m/>
    <m/>
    <m/>
    <m/>
    <m/>
    <m/>
    <m/>
    <m/>
    <m/>
    <m/>
    <m/>
    <m/>
    <m/>
    <m/>
    <m/>
    <m/>
    <s v="946107"/>
    <s v="DISPENZA Federica"/>
    <s v="Temporary Appointment"/>
    <s v="58204 - Ukraine - Dem. Governance"/>
    <s v="DP"/>
    <s v="Staff"/>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688"/>
    <m/>
    <m/>
    <s v="01-12-2024"/>
    <x v="11"/>
    <s v="58203 - Ukraine - Crisis Prev &amp; Rcvry"/>
    <s v="Oracle Fusion Projects"/>
    <m/>
    <s v="Labor Distribution"/>
    <s v="Straight Time"/>
    <n v="1292.69"/>
    <n v="1292.69"/>
    <s v="USD"/>
    <n v="1"/>
    <n v="1292.69"/>
    <n v="1292.69"/>
    <s v="UNDP"/>
    <s v="UKR"/>
    <x v="0"/>
    <n v="58203"/>
    <n v="71475"/>
    <s v="01001136"/>
    <s v="000182"/>
    <s v="UNDP.UKR.30000.58203.71475.01001136.000182.0.0"/>
    <m/>
    <m/>
    <m/>
    <m/>
    <m/>
    <m/>
    <m/>
    <m/>
    <m/>
    <m/>
    <m/>
    <m/>
    <m/>
    <m/>
    <m/>
    <m/>
    <m/>
    <m/>
    <m/>
    <m/>
    <m/>
    <s v="71421319"/>
    <s v="VERITOVA Anastasiia"/>
    <s v="Specialist"/>
    <s v="58203 - Ukraine - Crisis Prev &amp; Rcvry"/>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786"/>
    <m/>
    <m/>
    <s v="01-12-2024"/>
    <x v="11"/>
    <s v="58203 - Ukraine - Crisis Prev &amp; Rcvry"/>
    <s v="Oracle Fusion Projects"/>
    <m/>
    <s v="Labor Distribution"/>
    <s v="Straight Time"/>
    <n v="3473.28"/>
    <n v="3473.28"/>
    <s v="USD"/>
    <n v="1"/>
    <n v="3473.28"/>
    <n v="3473.28"/>
    <s v="UNDP"/>
    <s v="UKR"/>
    <x v="0"/>
    <n v="58203"/>
    <n v="71475"/>
    <s v="01001136"/>
    <s v="000182"/>
    <s v="UNDP.UKR.30000.58203.71475.01001136.000182.0.0"/>
    <m/>
    <m/>
    <m/>
    <m/>
    <m/>
    <m/>
    <m/>
    <m/>
    <m/>
    <m/>
    <m/>
    <m/>
    <m/>
    <m/>
    <m/>
    <m/>
    <m/>
    <m/>
    <m/>
    <m/>
    <m/>
    <s v="71318443"/>
    <s v="BONDARENKO Olh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790"/>
    <m/>
    <m/>
    <s v="01-12-2024"/>
    <x v="11"/>
    <s v="58203 - Ukraine - Crisis Prev &amp; Rcvry"/>
    <s v="Oracle Fusion Projects"/>
    <m/>
    <s v="Labor Distribution"/>
    <s v="Straight Time"/>
    <n v="1191.6300000000001"/>
    <n v="1191.6300000000001"/>
    <s v="USD"/>
    <n v="1"/>
    <n v="1191.6300000000001"/>
    <n v="1191.6300000000001"/>
    <s v="UNDP"/>
    <s v="UKR"/>
    <x v="0"/>
    <n v="58203"/>
    <n v="71475"/>
    <s v="01001136"/>
    <s v="000182"/>
    <s v="UNDP.UKR.30000.58203.71475.01001136.000182.0.0"/>
    <m/>
    <m/>
    <m/>
    <m/>
    <m/>
    <m/>
    <m/>
    <m/>
    <m/>
    <m/>
    <m/>
    <m/>
    <m/>
    <m/>
    <m/>
    <m/>
    <m/>
    <m/>
    <m/>
    <m/>
    <m/>
    <s v="71351466"/>
    <s v="POLIAKOVA Kateryn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795"/>
    <m/>
    <m/>
    <s v="01-12-2024"/>
    <x v="11"/>
    <s v="58203 - Ukraine - Crisis Prev &amp; Rcvry"/>
    <s v="Oracle Fusion Projects"/>
    <m/>
    <s v="Labor Distribution"/>
    <s v="Straight Time"/>
    <n v="678.32"/>
    <n v="678.32"/>
    <s v="USD"/>
    <n v="1"/>
    <n v="678.32"/>
    <n v="678.32"/>
    <s v="UNDP"/>
    <s v="UKR"/>
    <x v="0"/>
    <n v="58203"/>
    <n v="71475"/>
    <s v="01001136"/>
    <s v="000182"/>
    <s v="UNDP.UKR.30000.58203.71475.01001136.000182.0.0"/>
    <m/>
    <m/>
    <m/>
    <m/>
    <m/>
    <m/>
    <m/>
    <m/>
    <m/>
    <m/>
    <m/>
    <m/>
    <m/>
    <m/>
    <m/>
    <m/>
    <m/>
    <m/>
    <m/>
    <m/>
    <m/>
    <s v="71330413"/>
    <s v="KUMEYKO Sergiy"/>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811"/>
    <m/>
    <m/>
    <s v="01-12-2024"/>
    <x v="11"/>
    <s v="58203 - Ukraine - Crisis Prev &amp; Rcvry"/>
    <s v="Oracle Fusion Projects"/>
    <m/>
    <s v="Labor Distribution"/>
    <s v="Straight Time"/>
    <n v="1112.7"/>
    <n v="1112.7"/>
    <s v="USD"/>
    <n v="1"/>
    <n v="1112.7"/>
    <n v="1112.7"/>
    <s v="UNDP"/>
    <s v="UKR"/>
    <x v="0"/>
    <n v="58203"/>
    <n v="71475"/>
    <s v="01001136"/>
    <s v="000182"/>
    <s v="UNDP.UKR.30000.58203.71475.01001136.000182.0.0"/>
    <m/>
    <m/>
    <m/>
    <m/>
    <m/>
    <m/>
    <m/>
    <m/>
    <m/>
    <m/>
    <m/>
    <m/>
    <m/>
    <m/>
    <m/>
    <m/>
    <m/>
    <m/>
    <m/>
    <m/>
    <m/>
    <s v="71327841"/>
    <s v="NOVOBRANETS Olena"/>
    <s v="Service Contract"/>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894"/>
    <m/>
    <m/>
    <s v="01-12-2024"/>
    <x v="11"/>
    <s v="58203 - Ukraine - Crisis Prev &amp; Rcvry"/>
    <s v="Oracle Fusion Projects"/>
    <m/>
    <s v="Labor Distribution"/>
    <s v="Straight Time"/>
    <n v="865.48"/>
    <n v="865.48"/>
    <s v="USD"/>
    <n v="1"/>
    <n v="865.48"/>
    <n v="865.48"/>
    <s v="UNDP"/>
    <s v="UKR"/>
    <x v="0"/>
    <n v="58203"/>
    <n v="71475"/>
    <s v="01001136"/>
    <s v="000182"/>
    <s v="UNDP.UKR.30000.58203.71475.01001136.000182.0.0"/>
    <m/>
    <m/>
    <m/>
    <m/>
    <m/>
    <m/>
    <m/>
    <m/>
    <m/>
    <m/>
    <m/>
    <m/>
    <m/>
    <m/>
    <m/>
    <m/>
    <m/>
    <m/>
    <m/>
    <m/>
    <m/>
    <s v="71351495"/>
    <s v="BAIBUZENKO Anastasiia"/>
    <s v="Service Contract"/>
    <s v="58205 - Ukraine - Energy &amp; Envirnmnt"/>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89989"/>
    <m/>
    <m/>
    <s v="01-12-2024"/>
    <x v="11"/>
    <s v="58203 - Ukraine - Crisis Prev &amp; Rcvry"/>
    <s v="Oracle Fusion Projects"/>
    <m/>
    <s v="Labor Distribution"/>
    <s v="Straight Time"/>
    <n v="1985.81"/>
    <n v="1985.81"/>
    <s v="USD"/>
    <n v="1"/>
    <n v="1985.81"/>
    <n v="1985.81"/>
    <s v="UNDP"/>
    <s v="UKR"/>
    <x v="0"/>
    <n v="58203"/>
    <n v="71475"/>
    <s v="01001136"/>
    <s v="000182"/>
    <s v="UNDP.UKR.30000.58203.71475.01001136.000182.0.0"/>
    <m/>
    <m/>
    <m/>
    <m/>
    <m/>
    <m/>
    <m/>
    <m/>
    <m/>
    <m/>
    <m/>
    <m/>
    <m/>
    <m/>
    <m/>
    <m/>
    <m/>
    <m/>
    <m/>
    <m/>
    <m/>
    <s v="71421174"/>
    <s v="GOLOVINOV Rusla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90057"/>
    <m/>
    <m/>
    <s v="01-12-2024"/>
    <x v="11"/>
    <s v="58203 - Ukraine - Crisis Prev &amp; Rcvry"/>
    <s v="Oracle Fusion Projects"/>
    <m/>
    <s v="Labor Distribution"/>
    <s v="Straight Time"/>
    <n v="847.5"/>
    <n v="847.5"/>
    <s v="USD"/>
    <n v="1"/>
    <n v="847.5"/>
    <n v="847.5"/>
    <s v="UNDP"/>
    <s v="UKR"/>
    <x v="0"/>
    <n v="58203"/>
    <n v="71475"/>
    <s v="01001136"/>
    <s v="000182"/>
    <s v="UNDP.UKR.30000.58203.71475.01001136.000182.0.0"/>
    <m/>
    <m/>
    <m/>
    <m/>
    <m/>
    <m/>
    <m/>
    <m/>
    <m/>
    <m/>
    <m/>
    <m/>
    <m/>
    <m/>
    <m/>
    <m/>
    <m/>
    <m/>
    <m/>
    <m/>
    <m/>
    <s v="71420292"/>
    <s v="CHERNENKO Oksan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90174"/>
    <m/>
    <m/>
    <s v="01-12-2024"/>
    <x v="11"/>
    <s v="58203 - Ukraine - Crisis Prev &amp; Rcvry"/>
    <s v="Oracle Fusion Projects"/>
    <m/>
    <s v="Labor Distribution"/>
    <s v="Straight Time"/>
    <n v="767.9"/>
    <n v="767.9"/>
    <s v="USD"/>
    <n v="1"/>
    <n v="767.9"/>
    <n v="767.9"/>
    <s v="UNDP"/>
    <s v="UKR"/>
    <x v="0"/>
    <n v="58203"/>
    <n v="71475"/>
    <s v="01001136"/>
    <s v="000182"/>
    <s v="UNDP.UKR.30000.58203.71475.01001136.000182.0.0"/>
    <m/>
    <m/>
    <m/>
    <m/>
    <m/>
    <m/>
    <m/>
    <m/>
    <m/>
    <m/>
    <m/>
    <m/>
    <m/>
    <m/>
    <m/>
    <m/>
    <m/>
    <m/>
    <m/>
    <m/>
    <m/>
    <s v="71437735"/>
    <s v="MORHUN Olha"/>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90194"/>
    <m/>
    <m/>
    <s v="01-12-2024"/>
    <x v="11"/>
    <s v="58203 - Ukraine - Crisis Prev &amp; Rcvry"/>
    <s v="Oracle Fusion Projects"/>
    <m/>
    <s v="Labor Distribution"/>
    <s v="Straight Time"/>
    <n v="2531.5300000000002"/>
    <n v="2531.5300000000002"/>
    <s v="USD"/>
    <n v="1"/>
    <n v="2531.5300000000002"/>
    <n v="2531.5300000000002"/>
    <s v="UNDP"/>
    <s v="UKR"/>
    <x v="0"/>
    <n v="58203"/>
    <n v="71475"/>
    <s v="01001136"/>
    <s v="000182"/>
    <s v="UNDP.UKR.30000.58203.71475.01001136.000182.0.0"/>
    <m/>
    <m/>
    <m/>
    <m/>
    <m/>
    <m/>
    <m/>
    <m/>
    <m/>
    <m/>
    <m/>
    <m/>
    <m/>
    <m/>
    <m/>
    <m/>
    <m/>
    <m/>
    <m/>
    <m/>
    <m/>
    <s v="71400722"/>
    <s v="HORBUNOV Yevhe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90274"/>
    <m/>
    <m/>
    <s v="01-12-2024"/>
    <x v="11"/>
    <s v="58203 - Ukraine - Crisis Prev &amp; Rcvry"/>
    <s v="Oracle Fusion Projects"/>
    <m/>
    <s v="Labor Distribution"/>
    <s v="Straight Time"/>
    <n v="865.49"/>
    <n v="865.49"/>
    <s v="USD"/>
    <n v="1"/>
    <n v="865.49"/>
    <n v="865.49"/>
    <s v="UNDP"/>
    <s v="UKR"/>
    <x v="0"/>
    <n v="58203"/>
    <n v="71475"/>
    <s v="01001136"/>
    <s v="000182"/>
    <s v="UNDP.UKR.30000.58203.71475.01001136.000182.0.0"/>
    <m/>
    <m/>
    <m/>
    <m/>
    <m/>
    <m/>
    <m/>
    <m/>
    <m/>
    <m/>
    <m/>
    <m/>
    <m/>
    <m/>
    <m/>
    <m/>
    <m/>
    <m/>
    <m/>
    <m/>
    <m/>
    <s v="71432725"/>
    <s v="MATIUKHA Yevge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90279"/>
    <m/>
    <m/>
    <s v="01-12-2024"/>
    <x v="11"/>
    <s v="58203 - Ukraine - Crisis Prev &amp; Rcvry"/>
    <s v="Oracle Fusion Projects"/>
    <m/>
    <s v="Labor Distribution"/>
    <s v="Straight Time"/>
    <n v="866.39"/>
    <n v="866.39"/>
    <s v="USD"/>
    <n v="1"/>
    <n v="866.39"/>
    <n v="866.39"/>
    <s v="UNDP"/>
    <s v="UKR"/>
    <x v="0"/>
    <n v="58203"/>
    <n v="71475"/>
    <s v="01001136"/>
    <s v="000182"/>
    <s v="UNDP.UKR.30000.58203.71475.01001136.000182.0.0"/>
    <m/>
    <m/>
    <m/>
    <m/>
    <m/>
    <m/>
    <m/>
    <m/>
    <m/>
    <m/>
    <m/>
    <m/>
    <m/>
    <m/>
    <m/>
    <m/>
    <m/>
    <m/>
    <m/>
    <m/>
    <m/>
    <s v="71430389"/>
    <s v="DOBRIAK Ihor"/>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290352"/>
    <m/>
    <m/>
    <s v="01-12-2024"/>
    <x v="11"/>
    <s v="58203 - Ukraine - Crisis Prev &amp; Rcvry"/>
    <s v="Oracle Fusion Projects"/>
    <m/>
    <s v="Labor Distribution"/>
    <s v="Straight Time"/>
    <n v="1214.77"/>
    <n v="1214.77"/>
    <s v="USD"/>
    <n v="1"/>
    <n v="1214.77"/>
    <n v="1214.77"/>
    <s v="UNDP"/>
    <s v="UKR"/>
    <x v="0"/>
    <n v="58203"/>
    <n v="71475"/>
    <s v="01001136"/>
    <s v="000182"/>
    <s v="UNDP.UKR.30000.58203.71475.01001136.000182.0.0"/>
    <m/>
    <m/>
    <m/>
    <m/>
    <m/>
    <m/>
    <m/>
    <m/>
    <m/>
    <m/>
    <m/>
    <m/>
    <m/>
    <m/>
    <m/>
    <m/>
    <m/>
    <m/>
    <m/>
    <m/>
    <m/>
    <s v="71318341"/>
    <s v="MURAKHTANOV Anton"/>
    <s v="National PSA"/>
    <s v="58204 - Ukraine - Dem. Governance"/>
    <s v="DP"/>
    <s v="Personnel Services Agreement"/>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362598"/>
    <m/>
    <m/>
    <s v="31-12-2024"/>
    <x v="33"/>
    <s v="58203 - Ukraine - Crisis Prev &amp; Rcvry"/>
    <s v="Oracle Fusion Payables"/>
    <s v="STANDARD"/>
    <s v="Supplier Invoice"/>
    <s v="Item Cost"/>
    <n v="7315"/>
    <n v="7315"/>
    <s v="UAH"/>
    <n v="2.3809520000000001E-2"/>
    <n v="176.27"/>
    <n v="176.27"/>
    <s v="UNDP"/>
    <s v="UKR"/>
    <x v="0"/>
    <n v="58203"/>
    <n v="74210"/>
    <s v="01001136"/>
    <s v="000182"/>
    <s v="UNDP.UKR.30000.58203.74210.01001136.000182.0.0"/>
    <s v="12-2024"/>
    <s v="31-12-2024"/>
    <s v="UNDP-UKR"/>
    <s v="MC-1266"/>
    <s v="65835"/>
    <s v="Provision of safe printing equipment for RPP projects in Dnipro"/>
    <s v="3"/>
    <s v="7315"/>
    <n v="2013146"/>
    <s v="MEGAPRYNT SERVIS, TOV"/>
    <s v="BUD. 41 VUL.NYZHNII VAL"/>
    <s v="KYIV"/>
    <s v="8107030433"/>
    <s v="09-01-2025"/>
    <s v="UAH"/>
    <s v="65835"/>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362601"/>
    <m/>
    <m/>
    <s v="31-12-2024"/>
    <x v="33"/>
    <s v="58203 - Ukraine - Crisis Prev &amp; Rcvry"/>
    <s v="Oracle Fusion Payables"/>
    <s v="STANDARD"/>
    <s v="Supplier Invoice"/>
    <s v="Nonrecoverable Tax"/>
    <n v="0"/>
    <n v="0"/>
    <s v="UAH"/>
    <n v="2.3809520000000001E-2"/>
    <n v="0"/>
    <n v="0"/>
    <s v="UNDP"/>
    <s v="UKR"/>
    <x v="0"/>
    <n v="58203"/>
    <n v="74210"/>
    <s v="01001136"/>
    <s v="000182"/>
    <s v="UNDP.UKR.30000.58203.74210.01001136.000182.0.0"/>
    <s v="12-2024"/>
    <s v="31-12-2024"/>
    <s v="UNDP-UKR"/>
    <s v="MC-1266"/>
    <s v="65835"/>
    <s v="safe printing equipment"/>
    <s v="4"/>
    <s v="0"/>
    <n v="2013146"/>
    <s v="MEGAPRYNT SERVIS, TOV"/>
    <s v="BUD. 41 VUL.NYZHNII VAL"/>
    <s v="KYIV"/>
    <s v="8107030433"/>
    <s v="09-01-2025"/>
    <s v="UAH"/>
    <s v="65835"/>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362604"/>
    <m/>
    <m/>
    <s v="31-12-2024"/>
    <x v="33"/>
    <s v="58203 - Ukraine - Crisis Prev &amp; Rcvry"/>
    <s v="Oracle Fusion Payables"/>
    <s v="STANDARD"/>
    <s v="Supplier Invoice"/>
    <s v="Exchange Rate Variance"/>
    <n v="0"/>
    <n v="0"/>
    <s v="UAH"/>
    <n v="2.3809520000000001E-2"/>
    <n v="-2.1"/>
    <n v="-2.1"/>
    <s v="UNDP"/>
    <s v="UKR"/>
    <x v="0"/>
    <n v="58203"/>
    <n v="74210"/>
    <s v="01001136"/>
    <s v="000182"/>
    <s v="UNDP.UKR.30000.58203.74210.01001136.000182.0.0"/>
    <s v="12-2024"/>
    <s v="31-12-2024"/>
    <s v="UNDP-UKR"/>
    <s v="MC-1266"/>
    <s v="65835"/>
    <s v="Provision of safe printing equipment for RPP projects in Dnipro"/>
    <s v="3"/>
    <s v="0"/>
    <n v="2013146"/>
    <s v="MEGAPRYNT SERVIS, TOV"/>
    <s v="BUD. 41 VUL.NYZHNII VAL"/>
    <s v="KYIV"/>
    <s v="8107030433"/>
    <s v="09-01-2025"/>
    <s v="UAH"/>
    <s v="65835"/>
    <n v="10284947"/>
    <n v="3"/>
    <s v="Provision of safe printing equipment for RPP projects in Dnipro"/>
    <s v="FINALLY CLOSED"/>
    <s v="LIQUIDATED"/>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474762"/>
    <m/>
    <m/>
    <s v="31-12-2024"/>
    <x v="3"/>
    <s v="58203 - Ukraine - Crisis Prev &amp; Rcvry"/>
    <s v="Oracle Fusion Projects"/>
    <m/>
    <s v="Summarized Burden Expenditure"/>
    <s v="Summarized Burden Expenditure Item"/>
    <n v="0"/>
    <n v="585.20000000000005"/>
    <s v="UAH"/>
    <n v="2.3809520000000001E-2"/>
    <n v="0"/>
    <n v="13.9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474763"/>
    <m/>
    <m/>
    <s v="01-12-2024"/>
    <x v="3"/>
    <s v="58203 - Ukraine - Crisis Prev &amp; Rcvry"/>
    <s v="Oracle Fusion Projects"/>
    <m/>
    <s v="Summarized Burden Expenditure"/>
    <s v="Summarized Burden Expenditure Item"/>
    <n v="0"/>
    <n v="2298.25"/>
    <s v="USD"/>
    <n v="1"/>
    <n v="0"/>
    <n v="2298.2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517017"/>
    <m/>
    <m/>
    <s v="31-12-2024"/>
    <x v="40"/>
    <s v="58203 - Ukraine - Crisis Prev &amp; Rcvry"/>
    <s v="Oracle Fusion Payables"/>
    <s v="STANDARD"/>
    <s v="Supplier Invoice"/>
    <s v="Item Cost"/>
    <n v="226.2"/>
    <n v="226.2"/>
    <s v="USD"/>
    <n v="1"/>
    <n v="226.2"/>
    <n v="226.2"/>
    <s v="UNDP"/>
    <s v="UKR"/>
    <x v="0"/>
    <n v="58203"/>
    <n v="72440"/>
    <s v="01001136"/>
    <s v="000182"/>
    <s v="UNDP.UKR.30000.58203.72440.01001136.000182.0.0"/>
    <s v="12-2024"/>
    <s v="31-12-2024"/>
    <s v="UNDP-UKR"/>
    <s v="9603550/51/53/56"/>
    <s v="226.2"/>
    <s v="iridium satellite services "/>
    <s v="1"/>
    <s v="226.2"/>
    <n v="1058778"/>
    <s v="AST Systems LTD"/>
    <s v="Satellite House, Bessemer Way, Harfrey’s Industrial Estate, Gt Yarmouth"/>
    <s v="Norfolk"/>
    <s v="8109003801"/>
    <s v="10-01-2025"/>
    <s v="USD"/>
    <s v="226.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595483"/>
    <m/>
    <m/>
    <s v="31-12-2024"/>
    <x v="3"/>
    <s v="58203 - Ukraine - Crisis Prev &amp; Rcvry"/>
    <s v="Oracle Fusion Projects"/>
    <m/>
    <s v="Summarized Burden Expenditure"/>
    <s v="Summarized Burden Expenditure Item"/>
    <n v="0"/>
    <n v="18.100000000000001"/>
    <s v="USD"/>
    <n v="1"/>
    <n v="0"/>
    <n v="18.1000000000000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704228"/>
    <m/>
    <m/>
    <s v="02-01-2025"/>
    <x v="23"/>
    <s v="58203 - Ukraine - Crisis Prev &amp; Rcvry"/>
    <s v="Oracle Fusion Payables"/>
    <s v="STANDARD"/>
    <s v="Supplier Invoice"/>
    <s v="Item Cost"/>
    <n v="19951"/>
    <n v="19951"/>
    <s v="UAH"/>
    <n v="2.3809520000000001E-2"/>
    <n v="475.02"/>
    <n v="475.02"/>
    <s v="UNDP"/>
    <s v="UKR"/>
    <x v="0"/>
    <n v="58203"/>
    <n v="73410"/>
    <s v="01001136"/>
    <s v="000182"/>
    <s v="UNDP.UKR.30000.58203.73410.01001136.000182.0.0"/>
    <s v="01-2025"/>
    <s v="02-01-2025"/>
    <s v="UNDP-UKR"/>
    <s v="#2,3,4"/>
    <s v="19951"/>
    <s v="сar wash in December in Poltava office; Constricting windscreen and booster tube replacement in DP201124AV, winter cleaner for the Odesa vehicles"/>
    <s v="1"/>
    <s v="19951"/>
    <n v="1059137"/>
    <s v="BABANSKYI OLEKSANDR SEHIIOVYCH FOP"/>
    <s v="AP 62 BUILD 7 HRUSHEVSKOGO STREET"/>
    <s v="POLTAVA"/>
    <s v="8107030517"/>
    <s v="14-01-2025"/>
    <s v="UAH"/>
    <s v="19951"/>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704232"/>
    <m/>
    <m/>
    <s v="09-01-2025"/>
    <x v="23"/>
    <s v="58203 - Ukraine - Crisis Prev &amp; Rcvry"/>
    <s v="Oracle Fusion Payables"/>
    <s v="STANDARD"/>
    <s v="Supplier Invoice"/>
    <s v="Item Cost"/>
    <n v="14807"/>
    <n v="14807"/>
    <s v="UAH"/>
    <n v="2.3809520000000001E-2"/>
    <n v="352.55"/>
    <n v="352.55"/>
    <s v="UNDP"/>
    <s v="UKR"/>
    <x v="0"/>
    <n v="58203"/>
    <n v="73410"/>
    <s v="01001136"/>
    <s v="000182"/>
    <s v="UNDP.UKR.30000.58203.73410.01001136.000182.0.0"/>
    <s v="01-2025"/>
    <s v="09-01-2025"/>
    <s v="UNDP-UKR"/>
    <s v="EP-226404175"/>
    <s v="14807"/>
    <s v="car insurance certificate for the UNDP vehicles Toyota Land Cruiser 300 DP201012 AV and KIA Sorento DP201108SS;"/>
    <s v="1"/>
    <s v="14807"/>
    <n v="1058644"/>
    <s v="USK KNIAZHA VIENNA INSURANCE GROUP, PJSC"/>
    <s v="44 GLYBOCHITSKAYA STREET"/>
    <s v="KYIV"/>
    <s v="8107030511"/>
    <s v="14-01-2025"/>
    <s v="UAH"/>
    <s v="14807"/>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786954"/>
    <m/>
    <m/>
    <s v="09-01-2025"/>
    <x v="3"/>
    <s v="58203 - Ukraine - Crisis Prev &amp; Rcvry"/>
    <s v="Oracle Fusion Projects"/>
    <m/>
    <s v="Summarized Burden Expenditure"/>
    <s v="Summarized Burden Expenditure Item"/>
    <n v="0"/>
    <n v="2780.64"/>
    <s v="UAH"/>
    <n v="2.3809520000000001E-2"/>
    <n v="0"/>
    <n v="66.20999999999999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882633"/>
    <m/>
    <m/>
    <s v="08-01-2025"/>
    <x v="24"/>
    <s v="58203 - Ukraine - Crisis Prev &amp; Rcvry"/>
    <s v="Oracle Fusion Payables"/>
    <s v="STANDARD"/>
    <s v="Supplier Invoice"/>
    <s v="Item Cost"/>
    <n v="10584"/>
    <n v="10584"/>
    <s v="UAH"/>
    <n v="2.3809520000000001E-2"/>
    <n v="252"/>
    <n v="252"/>
    <s v="UNDP"/>
    <s v="UKR"/>
    <x v="0"/>
    <n v="58203"/>
    <n v="71635"/>
    <s v="01001136"/>
    <s v="000182"/>
    <s v="UNDP.UKR.30000.58203.71635.01001136.000182.0.0"/>
    <s v="01-2025"/>
    <s v="08-01-2025"/>
    <s v="UNDP-UKR"/>
    <s v="TR00423484"/>
    <s v="24834"/>
    <s v="Terminal Expense"/>
    <s v="2"/>
    <s v="10584"/>
    <s v="HCM-71307006"/>
    <s v="Zhanna MYKOLAYIVNA CHMUT[[71307006]]"/>
    <s v="ap.30, #15 Mayakovskoho Str"/>
    <s v="Sievierodonetsk"/>
    <s v="8107030549"/>
    <s v="14-01-2025"/>
    <s v="UAH"/>
    <s v="2483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882635"/>
    <m/>
    <m/>
    <s v="08-01-2025"/>
    <x v="26"/>
    <s v="58203 - Ukraine - Crisis Prev &amp; Rcvry"/>
    <s v="Oracle Fusion Payables"/>
    <s v="STANDARD"/>
    <s v="Supplier Invoice"/>
    <s v="Item Cost"/>
    <n v="14250"/>
    <n v="14250"/>
    <s v="UAH"/>
    <n v="2.3809520000000001E-2"/>
    <n v="339.29"/>
    <n v="339.29"/>
    <s v="UNDP"/>
    <s v="UKR"/>
    <x v="0"/>
    <n v="58203"/>
    <n v="71620"/>
    <s v="01001136"/>
    <s v="000182"/>
    <s v="UNDP.UKR.30000.58203.71620.01001136.000182.0.0"/>
    <s v="01-2025"/>
    <s v="08-01-2025"/>
    <s v="UNDP-UKR"/>
    <s v="TR00423484"/>
    <s v="24834"/>
    <s v="DSA (Standard)"/>
    <s v="1"/>
    <s v="14250"/>
    <s v="HCM-71307006"/>
    <s v="Zhanna MYKOLAYIVNA CHMUT[[71307006]]"/>
    <s v="ap.30, #15 Mayakovskoho Str"/>
    <s v="Sievierodonetsk"/>
    <s v="8107030549"/>
    <s v="14-01-2025"/>
    <s v="UAH"/>
    <s v="2483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89"/>
    <m/>
    <m/>
    <s v="09-01-2025"/>
    <x v="26"/>
    <s v="58203 - Ukraine - Crisis Prev &amp; Rcvry"/>
    <s v="Oracle Fusion Payables"/>
    <s v="STANDARD"/>
    <s v="Supplier Invoice"/>
    <s v="Item Cost"/>
    <n v="9500"/>
    <n v="9500"/>
    <s v="UAH"/>
    <n v="2.3809520000000001E-2"/>
    <n v="226.19"/>
    <n v="226.19"/>
    <s v="UNDP"/>
    <s v="UKR"/>
    <x v="0"/>
    <n v="58203"/>
    <n v="71620"/>
    <s v="01001136"/>
    <s v="000182"/>
    <s v="UNDP.UKR.30000.58203.71620.01001136.000182.0.0"/>
    <s v="01-2025"/>
    <s v="10-01-2025"/>
    <s v="UNDP-UKR"/>
    <s v="TR00423845"/>
    <s v="9500"/>
    <s v="DSA (Standard)"/>
    <s v="1"/>
    <s v="9500"/>
    <s v="HCM-71306999"/>
    <s v="Sergiy OLEKSANDROVYCH YASTREBOV[[71306999]]"/>
    <s v="7-B Oleksandra Garceva Str., apt. 35"/>
    <s v="Kharkiv"/>
    <s v="8107030545"/>
    <s v="14-01-2025"/>
    <s v="UAH"/>
    <s v="950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1"/>
    <m/>
    <m/>
    <s v="10-01-2025"/>
    <x v="26"/>
    <s v="58203 - Ukraine - Crisis Prev &amp; Rcvry"/>
    <s v="Oracle Fusion Payables"/>
    <s v="STANDARD"/>
    <s v="Supplier Invoice"/>
    <s v="Item Cost"/>
    <n v="22440"/>
    <n v="22440"/>
    <s v="UAH"/>
    <n v="2.3809520000000001E-2"/>
    <n v="534.29"/>
    <n v="534.29"/>
    <s v="UNDP"/>
    <s v="UKR"/>
    <x v="0"/>
    <n v="58203"/>
    <n v="71620"/>
    <s v="01001136"/>
    <s v="000182"/>
    <s v="UNDP.UKR.30000.58203.71620.01001136.000182.0.0"/>
    <s v="01-2025"/>
    <s v="13-01-2025"/>
    <s v="UNDP-UKR"/>
    <s v="TR00424114"/>
    <s v="27732"/>
    <s v="DSA (Standard)"/>
    <s v="1"/>
    <s v="22440"/>
    <s v="HCM-71421174"/>
    <s v="Ruslan GOLOVINOV[[71421174]]"/>
    <s v="Mukasha Salakunova, 25/74"/>
    <s v="Dnipro"/>
    <s v="8107030551"/>
    <s v="14-01-2025"/>
    <s v="UAH"/>
    <s v="277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2"/>
    <m/>
    <m/>
    <s v="10-01-2025"/>
    <x v="24"/>
    <s v="58203 - Ukraine - Crisis Prev &amp; Rcvry"/>
    <s v="Oracle Fusion Payables"/>
    <s v="STANDARD"/>
    <s v="Supplier Invoice"/>
    <s v="Item Cost"/>
    <n v="5292"/>
    <n v="5292"/>
    <s v="UAH"/>
    <n v="2.3809520000000001E-2"/>
    <n v="126"/>
    <n v="126"/>
    <s v="UNDP"/>
    <s v="UKR"/>
    <x v="0"/>
    <n v="58203"/>
    <n v="71635"/>
    <s v="01001136"/>
    <s v="000182"/>
    <s v="UNDP.UKR.30000.58203.71635.01001136.000182.0.0"/>
    <s v="01-2025"/>
    <s v="13-01-2025"/>
    <s v="UNDP-UKR"/>
    <s v="TR00424114"/>
    <s v="27732"/>
    <s v="Terminal Expense"/>
    <s v="2"/>
    <s v="5292"/>
    <s v="HCM-71421174"/>
    <s v="Ruslan GOLOVINOV[[71421174]]"/>
    <s v="Mukasha Salakunova, 25/74"/>
    <s v="Dnipro"/>
    <s v="8107030551"/>
    <s v="14-01-2025"/>
    <s v="UAH"/>
    <s v="277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3"/>
    <m/>
    <m/>
    <s v="10-01-2025"/>
    <x v="24"/>
    <s v="58203 - Ukraine - Crisis Prev &amp; Rcvry"/>
    <s v="Oracle Fusion Payables"/>
    <s v="STANDARD"/>
    <s v="Supplier Invoice"/>
    <s v="Item Cost"/>
    <n v="10584"/>
    <n v="10584"/>
    <s v="UAH"/>
    <n v="2.3809520000000001E-2"/>
    <n v="252"/>
    <n v="252"/>
    <s v="UNDP"/>
    <s v="UKR"/>
    <x v="0"/>
    <n v="58203"/>
    <n v="71635"/>
    <s v="01001136"/>
    <s v="000182"/>
    <s v="UNDP.UKR.30000.58203.71635.01001136.000182.0.0"/>
    <s v="01-2025"/>
    <s v="13-01-2025"/>
    <s v="UNDP-UKR"/>
    <s v="TR00424124"/>
    <s v="33024"/>
    <s v="Terminal Expense"/>
    <s v="1"/>
    <s v="10584"/>
    <s v="HCM-71315276"/>
    <s v="Yurii Ivanovych PERFILIEV[[71315276]]"/>
    <s v="25 Altaiska St."/>
    <s v="Kramatorsk"/>
    <s v="8107030546"/>
    <s v="14-01-2025"/>
    <s v="UAH"/>
    <s v="330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4"/>
    <m/>
    <m/>
    <s v="10-01-2025"/>
    <x v="26"/>
    <s v="58203 - Ukraine - Crisis Prev &amp; Rcvry"/>
    <s v="Oracle Fusion Payables"/>
    <s v="STANDARD"/>
    <s v="Supplier Invoice"/>
    <s v="Item Cost"/>
    <n v="22440"/>
    <n v="22440"/>
    <s v="UAH"/>
    <n v="2.3809520000000001E-2"/>
    <n v="534.29"/>
    <n v="534.29"/>
    <s v="UNDP"/>
    <s v="UKR"/>
    <x v="0"/>
    <n v="58203"/>
    <n v="71620"/>
    <s v="01001136"/>
    <s v="000182"/>
    <s v="UNDP.UKR.30000.58203.71620.01001136.000182.0.0"/>
    <s v="01-2025"/>
    <s v="13-01-2025"/>
    <s v="UNDP-UKR"/>
    <s v="TR00424124"/>
    <s v="33024"/>
    <s v="DSA (Standard)"/>
    <s v="2"/>
    <s v="22440"/>
    <s v="HCM-71315276"/>
    <s v="Yurii Ivanovych PERFILIEV[[71315276]]"/>
    <s v="25 Altaiska St."/>
    <s v="Kramatorsk"/>
    <s v="8107030546"/>
    <s v="14-01-2025"/>
    <s v="UAH"/>
    <s v="330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5"/>
    <m/>
    <m/>
    <s v="10-01-2025"/>
    <x v="24"/>
    <s v="58203 - Ukraine - Crisis Prev &amp; Rcvry"/>
    <s v="Oracle Fusion Payables"/>
    <s v="STANDARD"/>
    <s v="Supplier Invoice"/>
    <s v="Item Cost"/>
    <n v="10584"/>
    <n v="10584"/>
    <s v="UAH"/>
    <n v="2.3809520000000001E-2"/>
    <n v="252"/>
    <n v="252"/>
    <s v="UNDP"/>
    <s v="UKR"/>
    <x v="0"/>
    <n v="58203"/>
    <n v="71635"/>
    <s v="01001136"/>
    <s v="000182"/>
    <s v="UNDP.UKR.30000.58203.71635.01001136.000182.0.0"/>
    <s v="01-2025"/>
    <s v="13-01-2025"/>
    <s v="UNDP-UKR"/>
    <s v="TR00424120"/>
    <s v="33024"/>
    <s v="Terminal Expense"/>
    <s v="1"/>
    <s v="10584"/>
    <s v="HCM-71328798"/>
    <s v="Volodymyr Mykolaiovych SOKIL[[71328798]]"/>
    <s v="Kotljarevskogo 6 ap.56"/>
    <s v="POLTAVA"/>
    <s v="8107030540"/>
    <s v="14-01-2025"/>
    <s v="UAH"/>
    <s v="330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6"/>
    <m/>
    <m/>
    <s v="10-01-2025"/>
    <x v="26"/>
    <s v="58203 - Ukraine - Crisis Prev &amp; Rcvry"/>
    <s v="Oracle Fusion Payables"/>
    <s v="STANDARD"/>
    <s v="Supplier Invoice"/>
    <s v="Item Cost"/>
    <n v="22440"/>
    <n v="22440"/>
    <s v="UAH"/>
    <n v="2.3809520000000001E-2"/>
    <n v="534.29"/>
    <n v="534.29"/>
    <s v="UNDP"/>
    <s v="UKR"/>
    <x v="0"/>
    <n v="58203"/>
    <n v="71620"/>
    <s v="01001136"/>
    <s v="000182"/>
    <s v="UNDP.UKR.30000.58203.71620.01001136.000182.0.0"/>
    <s v="01-2025"/>
    <s v="13-01-2025"/>
    <s v="UNDP-UKR"/>
    <s v="TR00424120"/>
    <s v="33024"/>
    <s v="DSA (Standard)"/>
    <s v="2"/>
    <s v="22440"/>
    <s v="HCM-71328798"/>
    <s v="Volodymyr Mykolaiovych SOKIL[[71328798]]"/>
    <s v="Kotljarevskogo 6 ap.56"/>
    <s v="POLTAVA"/>
    <s v="8107030540"/>
    <s v="14-01-2025"/>
    <s v="UAH"/>
    <s v="330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7"/>
    <m/>
    <m/>
    <s v="10-01-2025"/>
    <x v="26"/>
    <s v="58203 - Ukraine - Crisis Prev &amp; Rcvry"/>
    <s v="Oracle Fusion Payables"/>
    <s v="STANDARD"/>
    <s v="Supplier Invoice"/>
    <s v="Item Cost"/>
    <n v="22440"/>
    <n v="22440"/>
    <s v="UAH"/>
    <n v="2.3809520000000001E-2"/>
    <n v="534.29"/>
    <n v="534.29"/>
    <s v="UNDP"/>
    <s v="UKR"/>
    <x v="0"/>
    <n v="58203"/>
    <n v="71620"/>
    <s v="01001136"/>
    <s v="000182"/>
    <s v="UNDP.UKR.30000.58203.71620.01001136.000182.0.0"/>
    <s v="01-2025"/>
    <s v="13-01-2025"/>
    <s v="UNDP-UKR"/>
    <s v="TR00424119"/>
    <s v="33024"/>
    <s v="DSA (Standard)"/>
    <s v="2"/>
    <s v="22440"/>
    <s v="HCM-71330413"/>
    <s v="Sergiy Mykolaiovych KUMEYKO[[71330413]]"/>
    <s v="Aartilleriysky laine 12"/>
    <s v="Мариуполь"/>
    <s v="8107030544"/>
    <s v="14-01-2025"/>
    <s v="UAH"/>
    <s v="330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48298"/>
    <m/>
    <m/>
    <s v="10-01-2025"/>
    <x v="24"/>
    <s v="58203 - Ukraine - Crisis Prev &amp; Rcvry"/>
    <s v="Oracle Fusion Payables"/>
    <s v="STANDARD"/>
    <s v="Supplier Invoice"/>
    <s v="Item Cost"/>
    <n v="10584"/>
    <n v="10584"/>
    <s v="UAH"/>
    <n v="2.3809520000000001E-2"/>
    <n v="252"/>
    <n v="252"/>
    <s v="UNDP"/>
    <s v="UKR"/>
    <x v="0"/>
    <n v="58203"/>
    <n v="71635"/>
    <s v="01001136"/>
    <s v="000182"/>
    <s v="UNDP.UKR.30000.58203.71635.01001136.000182.0.0"/>
    <s v="01-2025"/>
    <s v="13-01-2025"/>
    <s v="UNDP-UKR"/>
    <s v="TR00424119"/>
    <s v="33024"/>
    <s v="Terminal Expense"/>
    <s v="1"/>
    <s v="10584"/>
    <s v="HCM-71330413"/>
    <s v="Sergiy Mykolaiovych KUMEYKO[[71330413]]"/>
    <s v="Aartilleriysky laine 12"/>
    <s v="Мариуполь"/>
    <s v="8107030544"/>
    <s v="14-01-2025"/>
    <s v="UAH"/>
    <s v="3302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83450"/>
    <m/>
    <m/>
    <s v="08-01-2025"/>
    <x v="3"/>
    <s v="58203 - Ukraine - Crisis Prev &amp; Rcvry"/>
    <s v="Oracle Fusion Projects"/>
    <m/>
    <s v="Summarized Burden Expenditure"/>
    <s v="Summarized Burden Expenditure Item"/>
    <n v="0"/>
    <n v="1986.72"/>
    <s v="UAH"/>
    <n v="2.3809520000000001E-2"/>
    <n v="0"/>
    <n v="47.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0983459"/>
    <m/>
    <m/>
    <s v="10-01-2025"/>
    <x v="3"/>
    <s v="58203 - Ukraine - Crisis Prev &amp; Rcvry"/>
    <s v="Oracle Fusion Projects"/>
    <m/>
    <s v="Summarized Burden Expenditure"/>
    <s v="Summarized Burden Expenditure Item"/>
    <n v="0"/>
    <n v="10904.32"/>
    <s v="UAH"/>
    <n v="2.3809520000000001E-2"/>
    <n v="0"/>
    <n v="259.6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185836"/>
    <m/>
    <m/>
    <s v="13-01-2025"/>
    <x v="26"/>
    <s v="58203 - Ukraine - Crisis Prev &amp; Rcvry"/>
    <s v="Oracle Fusion Payables"/>
    <s v="STANDARD"/>
    <s v="Supplier Invoice"/>
    <s v="Item Cost"/>
    <n v="334.63"/>
    <n v="334.63"/>
    <s v="UAH"/>
    <n v="2.3809520000000001E-2"/>
    <n v="7.97"/>
    <n v="7.97"/>
    <s v="UNDP"/>
    <s v="UKR"/>
    <x v="0"/>
    <n v="58203"/>
    <n v="71620"/>
    <s v="01001136"/>
    <s v="000182"/>
    <s v="UNDP.UKR.30000.58203.71620.01001136.000182.0.0"/>
    <s v="01-2025"/>
    <s v="14-01-2025"/>
    <s v="UNDP-UKR"/>
    <s v="TC00373860s_0"/>
    <s v="334.63"/>
    <s v="Balance Due to Traveler"/>
    <s v="1"/>
    <s v="334.63"/>
    <s v="HCM-71325960"/>
    <s v="Dmytro Oleksandrovych SKOTARENKO[[71325960]]"/>
    <s v="24 H. Ukraine Str. aprt. 124, Poltava"/>
    <s v="Poltavska"/>
    <s v="8107030681"/>
    <s v="17-01-2025"/>
    <s v="UAH"/>
    <s v="334.6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01311"/>
    <m/>
    <m/>
    <s v="13-01-2025"/>
    <x v="26"/>
    <s v="58203 - Ukraine - Crisis Prev &amp; Rcvry"/>
    <s v="Oracle Fusion Payables"/>
    <s v="STANDARD"/>
    <s v="Supplier Invoice"/>
    <s v="Item Cost"/>
    <n v="367.5"/>
    <n v="367.5"/>
    <s v="UAH"/>
    <n v="2.3809520000000001E-2"/>
    <n v="8.75"/>
    <n v="8.75"/>
    <s v="UNDP"/>
    <s v="UKR"/>
    <x v="0"/>
    <n v="58203"/>
    <n v="71620"/>
    <s v="01001136"/>
    <s v="000182"/>
    <s v="UNDP.UKR.30000.58203.71620.01001136.000182.0.0"/>
    <s v="01-2025"/>
    <s v="13-01-2025"/>
    <s v="UNDP-UKR"/>
    <s v="TC00373775s_0"/>
    <s v="367.5"/>
    <s v="Balance Due to Traveler"/>
    <s v="1"/>
    <s v="367.5"/>
    <s v="HCM-71325972"/>
    <s v="Anton Olehovych METLENKO[[71325972]]"/>
    <s v="Zaliznyaka str., 48 bld."/>
    <s v="Kramatorsk"/>
    <s v="8107030672"/>
    <s v="17-01-2025"/>
    <s v="UAH"/>
    <s v="367.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01339"/>
    <m/>
    <m/>
    <s v="14-01-2025"/>
    <x v="26"/>
    <s v="58203 - Ukraine - Crisis Prev &amp; Rcvry"/>
    <s v="Oracle Fusion Payables"/>
    <s v="STANDARD"/>
    <s v="Supplier Invoice"/>
    <s v="Item Cost"/>
    <n v="1281.29"/>
    <n v="1281.29"/>
    <s v="UAH"/>
    <n v="2.3809520000000001E-2"/>
    <n v="30.51"/>
    <n v="30.51"/>
    <s v="UNDP"/>
    <s v="UKR"/>
    <x v="0"/>
    <n v="58203"/>
    <n v="71620"/>
    <s v="01001136"/>
    <s v="000182"/>
    <s v="UNDP.UKR.30000.58203.71620.01001136.000182.0.0"/>
    <s v="01-2025"/>
    <s v="14-01-2025"/>
    <s v="UNDP-UKR"/>
    <s v="TC00374247s_0"/>
    <s v="1281.29"/>
    <s v="Balance Due to Traveler"/>
    <s v="1"/>
    <s v="1281.29"/>
    <s v="HCM-71307006"/>
    <s v="Zhanna MYKOLAYIVNA CHMUT[[71307006]]"/>
    <s v="ap.30, #15 Mayakovskoho Str"/>
    <s v="Sievierodonetsk"/>
    <s v="8107030684"/>
    <s v="17-01-2025"/>
    <s v="UAH"/>
    <s v="1281.29"/>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01344"/>
    <m/>
    <m/>
    <s v="14-01-2025"/>
    <x v="24"/>
    <s v="58203 - Ukraine - Crisis Prev &amp; Rcvry"/>
    <s v="Oracle Fusion Payables"/>
    <s v="STANDARD"/>
    <s v="Supplier Invoice"/>
    <s v="Item Cost"/>
    <n v="737.01"/>
    <n v="737.01"/>
    <s v="UAH"/>
    <n v="2.3529410000000001E-2"/>
    <n v="17.34"/>
    <n v="17.34"/>
    <s v="UNDP"/>
    <s v="UKR"/>
    <x v="0"/>
    <n v="58203"/>
    <n v="71635"/>
    <s v="01001136"/>
    <s v="000182"/>
    <s v="UNDP.UKR.30000.58203.71635.01001136.000182.0.0"/>
    <s v="01-2025"/>
    <s v="15-01-2025"/>
    <s v="UNDP-UKR"/>
    <s v="TC00374464s_0"/>
    <s v="737.01"/>
    <s v="Balance Due to Traveler"/>
    <s v="1"/>
    <s v="737.01"/>
    <s v="HCM-71421174"/>
    <s v="Ruslan GOLOVINOV[[71421174]]"/>
    <s v="Mukasha Salakunova, 25/74"/>
    <s v="Dnipro"/>
    <s v="8107030693"/>
    <s v="17-01-2025"/>
    <s v="UAH"/>
    <s v="737.01"/>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11662"/>
    <m/>
    <m/>
    <s v="14-01-2025"/>
    <x v="23"/>
    <s v="58203 - Ukraine - Crisis Prev &amp; Rcvry"/>
    <s v="Oracle Fusion Payables"/>
    <s v="STANDARD"/>
    <s v="Supplier Invoice"/>
    <s v="Item Cost"/>
    <n v="1848"/>
    <n v="1848"/>
    <s v="UAH"/>
    <n v="2.3809520000000001E-2"/>
    <n v="44"/>
    <n v="44"/>
    <s v="UNDP"/>
    <s v="UKR"/>
    <x v="0"/>
    <n v="58203"/>
    <n v="73410"/>
    <s v="01001136"/>
    <s v="000182"/>
    <s v="UNDP.UKR.30000.58203.73410.01001136.000182.0.0"/>
    <s v="01-2025"/>
    <s v="14-01-2025"/>
    <s v="UNDP-UKR"/>
    <s v="n/a dd 14.01.2024"/>
    <s v="1848"/>
    <s v="reimbursement of car washing service and supplies for vehicles in the Dnipro office"/>
    <s v="1"/>
    <s v="1848"/>
    <s v="HCM-71325972"/>
    <s v="Anton Olehovych METLENKO[[71325972]]"/>
    <s v="Zaliznyaka str., 48 bld."/>
    <s v="Kramatorsk"/>
    <s v="8107030717"/>
    <s v="17-01-2025"/>
    <s v="UAH"/>
    <s v="184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37125"/>
    <m/>
    <m/>
    <s v="13-01-2025"/>
    <x v="3"/>
    <s v="58203 - Ukraine - Crisis Prev &amp; Rcvry"/>
    <s v="Oracle Fusion Projects"/>
    <m/>
    <s v="Summarized Burden Expenditure"/>
    <s v="Summarized Burden Expenditure Item"/>
    <n v="0"/>
    <n v="26.77"/>
    <s v="UAH"/>
    <n v="2.3809520000000001E-2"/>
    <n v="0"/>
    <n v="0.6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37126"/>
    <m/>
    <m/>
    <s v="14-01-2025"/>
    <x v="3"/>
    <s v="58203 - Ukraine - Crisis Prev &amp; Rcvry"/>
    <s v="Oracle Fusion Projects"/>
    <m/>
    <s v="Summarized Burden Expenditure"/>
    <s v="Summarized Burden Expenditure Item"/>
    <n v="0"/>
    <n v="190.86"/>
    <s v="UAH"/>
    <n v="2.3809520000000001E-2"/>
    <n v="0"/>
    <n v="4.5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237127"/>
    <m/>
    <m/>
    <s v="14-01-2025"/>
    <x v="3"/>
    <s v="58203 - Ukraine - Crisis Prev &amp; Rcvry"/>
    <s v="Oracle Fusion Projects"/>
    <m/>
    <s v="Summarized Burden Expenditure"/>
    <s v="Summarized Burden Expenditure Item"/>
    <n v="0"/>
    <n v="147.84"/>
    <s v="UAH"/>
    <n v="2.3809520000000001E-2"/>
    <n v="0"/>
    <n v="3.5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390297"/>
    <m/>
    <m/>
    <s v="17-01-2025"/>
    <x v="26"/>
    <s v="58203 - Ukraine - Crisis Prev &amp; Rcvry"/>
    <s v="Oracle Fusion Payables"/>
    <s v="STANDARD"/>
    <s v="Supplier Invoice"/>
    <s v="Item Cost"/>
    <n v="1357.4"/>
    <n v="1357.4"/>
    <s v="UAH"/>
    <n v="2.3529410000000001E-2"/>
    <n v="31.94"/>
    <n v="31.94"/>
    <s v="UNDP"/>
    <s v="UKR"/>
    <x v="0"/>
    <n v="58203"/>
    <n v="71620"/>
    <s v="01001136"/>
    <s v="000182"/>
    <s v="UNDP.UKR.30000.58203.71620.01001136.000182.0.0"/>
    <s v="01-2025"/>
    <s v="17-01-2025"/>
    <s v="UNDP-UKR"/>
    <s v="TC00375327s_0"/>
    <s v="1357.4"/>
    <s v="Balance Due to Traveler"/>
    <s v="1"/>
    <s v="1357.4"/>
    <s v="HCM-71330413"/>
    <s v="Sergiy Mykolaiovych KUMEYKO[[71330413]]"/>
    <s v="Aartilleriysky laine 12"/>
    <s v="Мариуполь"/>
    <s v="8107030807"/>
    <s v="21-01-2025"/>
    <s v="UAH"/>
    <s v="1357.4"/>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30870"/>
    <m/>
    <m/>
    <s v="17-01-2025"/>
    <x v="3"/>
    <s v="58203 - Ukraine - Crisis Prev &amp; Rcvry"/>
    <s v="Oracle Fusion Projects"/>
    <m/>
    <s v="Summarized Burden Expenditure"/>
    <s v="Summarized Burden Expenditure Item"/>
    <n v="0"/>
    <n v="108.59"/>
    <s v="UAH"/>
    <n v="2.3529410000000001E-2"/>
    <n v="0"/>
    <n v="2.5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55421"/>
    <m/>
    <m/>
    <s v="17-01-2025"/>
    <x v="29"/>
    <s v="58203 - Ukraine - Crisis Prev &amp; Rcvry"/>
    <s v="Oracle Fusion Payables"/>
    <s v="STANDARD"/>
    <s v="Supplier Invoice"/>
    <s v="Item Cost"/>
    <n v="111"/>
    <n v="111"/>
    <s v="USD"/>
    <n v="1"/>
    <n v="111"/>
    <n v="111"/>
    <s v="UNDP"/>
    <s v="UKR"/>
    <x v="0"/>
    <n v="58203"/>
    <n v="63340"/>
    <s v="01001136"/>
    <s v="000182"/>
    <s v="UNDP.UKR.30000.58203.63340.01001136.000182.0.0"/>
    <s v="01-2025"/>
    <s v="17-01-2025"/>
    <s v="UNDP-UKR"/>
    <s v="R&amp;R/28.12-03.01./2025"/>
    <s v="1110"/>
    <s v="R&amp;R/28.12-03.01./2025"/>
    <s v="3"/>
    <s v="111"/>
    <s v="HCM-946107"/>
    <s v="Federica DISPENZA[[946107]]"/>
    <s v="c o United Nations Development Programme Poltava"/>
    <s v="POLTAVA"/>
    <s v="8109003845"/>
    <s v="22-01-2025"/>
    <s v="USD"/>
    <s v="111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55433"/>
    <m/>
    <m/>
    <s v="13-01-2025"/>
    <x v="23"/>
    <s v="58203 - Ukraine - Crisis Prev &amp; Rcvry"/>
    <s v="Oracle Fusion Payables"/>
    <s v="STANDARD"/>
    <s v="Supplier Invoice"/>
    <s v="Item Cost"/>
    <n v="16050"/>
    <n v="16050"/>
    <s v="UAH"/>
    <n v="2.3809520000000001E-2"/>
    <n v="382.14"/>
    <n v="382.14"/>
    <s v="UNDP"/>
    <s v="UKR"/>
    <x v="0"/>
    <n v="58203"/>
    <n v="73410"/>
    <s v="01001136"/>
    <s v="000182"/>
    <s v="UNDP.UKR.30000.58203.73410.01001136.000182.0.0"/>
    <s v="01-2025"/>
    <s v="13-01-2025"/>
    <s v="UNDP-UKR"/>
    <s v="5/25"/>
    <s v="16050"/>
    <s v="starter batteries for vehicles DP201103 and DP201103"/>
    <s v="1"/>
    <s v="16050"/>
    <n v="2042008"/>
    <s v="Mihol Maksym Volodymyrovych FOP"/>
    <s v="1 Volodymyrska Street building 2, apartment 69 Slobozhanske urban-type settlement "/>
    <s v="Dniprovskyi District, Dnipropetrovska Oblast"/>
    <s v="8107030881"/>
    <s v="22-01-2025"/>
    <s v="UAH"/>
    <s v="1605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55435"/>
    <m/>
    <m/>
    <s v="13-01-2025"/>
    <x v="32"/>
    <s v="58203 - Ukraine - Crisis Prev &amp; Rcvry"/>
    <s v="Oracle Fusion Payables"/>
    <s v="STANDARD"/>
    <s v="Supplier Invoice"/>
    <s v="Item Cost"/>
    <n v="339.6"/>
    <n v="339.6"/>
    <s v="USD"/>
    <n v="1"/>
    <n v="339.6"/>
    <n v="339.6"/>
    <s v="UNDP"/>
    <s v="UKR"/>
    <x v="0"/>
    <n v="58203"/>
    <n v="62335"/>
    <s v="01001136"/>
    <s v="000182"/>
    <s v="UNDP.UKR.30000.58203.62335.01001136.000182.0.0"/>
    <s v="01-2025"/>
    <s v="13-01-2025"/>
    <s v="UNDP-UKR"/>
    <s v="Danger pay/December 24"/>
    <s v="1698"/>
    <s v="Danger pay/December 24"/>
    <s v="2"/>
    <s v="339.6"/>
    <s v="HCM-946107"/>
    <s v="Federica DISPENZA[[946107]]"/>
    <s v="c o United Nations Development Programme Poltava"/>
    <s v="POLTAVA"/>
    <s v="8109003844"/>
    <s v="22-01-2025"/>
    <s v="USD"/>
    <s v="1698"/>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55438"/>
    <m/>
    <m/>
    <s v="16-01-2025"/>
    <x v="34"/>
    <s v="58203 - Ukraine - Crisis Prev &amp; Rcvry"/>
    <s v="Oracle Fusion Payables"/>
    <s v="STANDARD"/>
    <s v="Supplier Invoice"/>
    <s v="Item Cost"/>
    <n v="2135"/>
    <n v="2135"/>
    <s v="UAH"/>
    <n v="2.3529410000000001E-2"/>
    <n v="50.24"/>
    <n v="50.24"/>
    <s v="UNDP"/>
    <s v="UKR"/>
    <x v="0"/>
    <n v="58203"/>
    <n v="72430"/>
    <s v="01001136"/>
    <s v="000182"/>
    <s v="UNDP.UKR.30000.58203.72430.01001136.000182.0.0"/>
    <s v="01-2025"/>
    <s v="16-01-2025"/>
    <s v="UNDP-UKR"/>
    <s v="n/a dd 16.01.2025"/>
    <s v="2135"/>
    <s v="delivery service and office supplies"/>
    <s v="1"/>
    <s v="2135"/>
    <s v="HCM-71437735"/>
    <s v="Olha MORHUN[[71437735]]"/>
    <s v="14, Henerala Zakharchemnka Str., apt.47"/>
    <s v="Dnipro"/>
    <s v="8107030882"/>
    <s v="22-01-2025"/>
    <s v="UAH"/>
    <s v="2135"/>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93645"/>
    <m/>
    <m/>
    <s v="20-01-2025"/>
    <x v="24"/>
    <s v="58203 - Ukraine - Crisis Prev &amp; Rcvry"/>
    <s v="Oracle Fusion Payables"/>
    <s v="STANDARD"/>
    <s v="Supplier Invoice"/>
    <s v="Item Cost"/>
    <n v="1000"/>
    <n v="1000"/>
    <s v="UAH"/>
    <n v="2.3529410000000001E-2"/>
    <n v="23.53"/>
    <n v="23.53"/>
    <s v="UNDP"/>
    <s v="UKR"/>
    <x v="0"/>
    <n v="58203"/>
    <n v="71635"/>
    <s v="01001136"/>
    <s v="000182"/>
    <s v="UNDP.UKR.30000.58203.71635.01001136.000182.0.0"/>
    <s v="01-2025"/>
    <s v="20-01-2025"/>
    <s v="UNDP-UKR"/>
    <s v="TC00375879s_0"/>
    <s v="1000"/>
    <s v="Balance Due to Traveler"/>
    <s v="1"/>
    <s v="1000"/>
    <s v="HCM-71306999"/>
    <s v="Sergiy OLEKSANDROVYCH YASTREBOV[[71306999]]"/>
    <s v="7-B Oleksandra Garceva Str., apt. 35"/>
    <s v="Khark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93650"/>
    <m/>
    <m/>
    <s v="20-01-2025"/>
    <x v="26"/>
    <s v="58203 - Ukraine - Crisis Prev &amp; Rcvry"/>
    <s v="Oracle Fusion Payables"/>
    <s v="STANDARD"/>
    <s v="Supplier Invoice"/>
    <s v="Item Cost"/>
    <n v="11140"/>
    <n v="11140"/>
    <s v="UAH"/>
    <n v="2.3529410000000001E-2"/>
    <n v="262.12"/>
    <n v="262.12"/>
    <s v="UNDP"/>
    <s v="UKR"/>
    <x v="0"/>
    <n v="58203"/>
    <n v="71620"/>
    <s v="01001136"/>
    <s v="000182"/>
    <s v="UNDP.UKR.30000.58203.71620.01001136.000182.0.0"/>
    <s v="01-2025"/>
    <s v="21-01-2025"/>
    <s v="UNDP-UKR"/>
    <s v="TR00427380"/>
    <s v="21850"/>
    <s v="DSA (Standard)"/>
    <s v="2"/>
    <s v="11140"/>
    <s v="HCM-71307006"/>
    <s v="Zhanna MYKOLAYIVNA CHMUT[[71307006]]"/>
    <s v="ap.30, #15 Mayakovskoho Str"/>
    <s v="Sievierodonet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493652"/>
    <m/>
    <m/>
    <s v="20-01-2025"/>
    <x v="24"/>
    <s v="58203 - Ukraine - Crisis Prev &amp; Rcvry"/>
    <s v="Oracle Fusion Payables"/>
    <s v="STANDARD"/>
    <s v="Supplier Invoice"/>
    <s v="Item Cost"/>
    <n v="10710"/>
    <n v="10710"/>
    <s v="UAH"/>
    <n v="2.3529410000000001E-2"/>
    <n v="252"/>
    <n v="252"/>
    <s v="UNDP"/>
    <s v="UKR"/>
    <x v="0"/>
    <n v="58203"/>
    <n v="71635"/>
    <s v="01001136"/>
    <s v="000182"/>
    <s v="UNDP.UKR.30000.58203.71635.01001136.000182.0.0"/>
    <s v="01-2025"/>
    <s v="21-01-2025"/>
    <s v="UNDP-UKR"/>
    <s v="TR00427380"/>
    <s v="21850"/>
    <s v="Terminal Expense"/>
    <s v="1"/>
    <s v="10710"/>
    <s v="HCM-71307006"/>
    <s v="Zhanna MYKOLAYIVNA CHMUT[[71307006]]"/>
    <s v="ap.30, #15 Mayakovskoho Str"/>
    <s v="Sievierodonet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517754"/>
    <m/>
    <m/>
    <s v="16-01-2025"/>
    <x v="3"/>
    <s v="58203 - Ukraine - Crisis Prev &amp; Rcvry"/>
    <s v="Oracle Fusion Projects"/>
    <m/>
    <s v="Summarized Burden Expenditure"/>
    <s v="Summarized Burden Expenditure Item"/>
    <n v="0"/>
    <n v="1454.8"/>
    <s v="UAH"/>
    <n v="2.3529410000000001E-2"/>
    <n v="0"/>
    <n v="34.22999999999999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517755"/>
    <m/>
    <m/>
    <s v="20-01-2025"/>
    <x v="3"/>
    <s v="58203 - Ukraine - Crisis Prev &amp; Rcvry"/>
    <s v="Oracle Fusion Projects"/>
    <m/>
    <s v="Summarized Burden Expenditure"/>
    <s v="Summarized Burden Expenditure Item"/>
    <n v="0"/>
    <n v="1828"/>
    <s v="UAH"/>
    <n v="2.3529410000000001E-2"/>
    <n v="0"/>
    <n v="43.01"/>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19"/>
    <s v="Management costs directly related to implementation including security costs  "/>
    <s v="001981-UNDP"/>
    <s v="B0582 - Ukraine - Kiev"/>
    <s v="1176166"/>
    <s v="GOVERNMENT OF NETHERLANDS"/>
    <x v="1"/>
    <n v="61517756"/>
    <m/>
    <m/>
    <s v="17-01-2025"/>
    <x v="3"/>
    <s v="58203 - Ukraine - Crisis Prev &amp; Rcvry"/>
    <s v="Oracle Fusion Projects"/>
    <m/>
    <s v="Summarized Burden Expenditure"/>
    <s v="Summarized Burden Expenditure Item"/>
    <n v="0"/>
    <n v="36.049999999999997"/>
    <s v="USD"/>
    <n v="1"/>
    <n v="0"/>
    <n v="36.04999999999999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39405899"/>
    <m/>
    <m/>
    <s v="05-02-2024"/>
    <x v="26"/>
    <s v="58203 - Ukraine - Crisis Prev &amp; Rcvry"/>
    <s v="Oracle Fusion Payables"/>
    <s v="STANDARD"/>
    <s v="Supplier Invoice"/>
    <s v="Item Cost"/>
    <n v="4290"/>
    <n v="4290"/>
    <s v="UAH"/>
    <n v="2.6315789999999999E-2"/>
    <n v="112.89"/>
    <n v="112.89"/>
    <s v="UNDP"/>
    <s v="UKR"/>
    <x v="0"/>
    <n v="58203"/>
    <n v="71620"/>
    <s v="01001136"/>
    <s v="000182"/>
    <s v="UNDP.UKR.30000.58203.71620.01001136.000182.0.0"/>
    <s v="02-2024"/>
    <s v="06-02-2024"/>
    <s v="UNDP-UKR"/>
    <s v="TR00256553_1"/>
    <s v="4290"/>
    <s v="DSA (Standards)"/>
    <s v="1"/>
    <s v="4290"/>
    <s v="HCM-71411561"/>
    <s v="Tetiana SIHAIEVA[[71411561]]"/>
    <s v="Holovna, 285g\32, Chernivtsi"/>
    <s v="Chernivtsi"/>
    <s v="8107014889"/>
    <s v="07-02-2024"/>
    <s v="UAH"/>
    <s v="42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39422504"/>
    <m/>
    <m/>
    <s v="05-02-2024"/>
    <x v="3"/>
    <s v="58203 - Ukraine - Crisis Prev &amp; Rcvry"/>
    <s v="Oracle Fusion Projects"/>
    <m/>
    <s v="Summarized Burden Expenditure"/>
    <s v="Summarized Burden Expenditure Item"/>
    <n v="0"/>
    <n v="343.2"/>
    <s v="UAH"/>
    <n v="2.6315789999999999E-2"/>
    <n v="0"/>
    <n v="9.0299999999999994"/>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7231577"/>
    <m/>
    <m/>
    <s v="09-05-2024"/>
    <x v="24"/>
    <s v="58203 - Ukraine - Crisis Prev &amp; Rcvry"/>
    <s v="Oracle Fusion Payables"/>
    <s v="STANDARD"/>
    <s v="Supplier Invoice"/>
    <s v="Item Cost"/>
    <n v="9954"/>
    <n v="9954"/>
    <s v="UAH"/>
    <n v="2.5316459999999999E-2"/>
    <n v="252"/>
    <n v="252"/>
    <s v="UNDP"/>
    <s v="UKR"/>
    <x v="0"/>
    <n v="58203"/>
    <n v="71635"/>
    <s v="01001136"/>
    <s v="000182"/>
    <s v="UNDP.UKR.30000.58203.71635.01001136.000182.0.0"/>
    <s v="05-2024"/>
    <s v="10-05-2024"/>
    <s v="UNDP-UKR"/>
    <s v="TR00294023"/>
    <s v="35543.2"/>
    <s v="Terminal Expense"/>
    <s v="2"/>
    <s v="9954"/>
    <s v="HCM-71436156"/>
    <s v="Olga REZNICHENKO[[71436156]]"/>
    <s v="Prokofieva Street, 26, apt 76"/>
    <s v="Sumy"/>
    <s v="8107018998"/>
    <s v="16-05-2024"/>
    <s v="UAH"/>
    <s v="3554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7231579"/>
    <m/>
    <m/>
    <s v="09-05-2024"/>
    <x v="26"/>
    <s v="58203 - Ukraine - Crisis Prev &amp; Rcvry"/>
    <s v="Oracle Fusion Payables"/>
    <s v="STANDARD"/>
    <s v="Supplier Invoice"/>
    <s v="Item Cost"/>
    <n v="25589.200000000001"/>
    <n v="25589.200000000001"/>
    <s v="UAH"/>
    <n v="2.5316459999999999E-2"/>
    <n v="647.83000000000004"/>
    <n v="647.83000000000004"/>
    <s v="UNDP"/>
    <s v="UKR"/>
    <x v="0"/>
    <n v="58203"/>
    <n v="71620"/>
    <s v="01001136"/>
    <s v="000182"/>
    <s v="UNDP.UKR.30000.58203.71620.01001136.000182.0.0"/>
    <s v="05-2024"/>
    <s v="10-05-2024"/>
    <s v="UNDP-UKR"/>
    <s v="TR00294023"/>
    <s v="35543.2"/>
    <s v="DSA (Standards)"/>
    <s v="1"/>
    <s v="25589.2"/>
    <s v="HCM-71436156"/>
    <s v="Olga REZNICHENKO[[71436156]]"/>
    <s v="Prokofieva Street, 26, apt 76"/>
    <s v="Sumy"/>
    <s v="8107018998"/>
    <s v="16-05-2024"/>
    <s v="UAH"/>
    <s v="3554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7247662"/>
    <m/>
    <m/>
    <s v="09-05-2024"/>
    <x v="3"/>
    <s v="58203 - Ukraine - Crisis Prev &amp; Rcvry"/>
    <s v="Oracle Fusion Projects"/>
    <m/>
    <s v="Summarized Burden Expenditure"/>
    <s v="Summarized Burden Expenditure Item"/>
    <n v="0"/>
    <n v="2843.46"/>
    <s v="UAH"/>
    <n v="2.5316459999999999E-2"/>
    <n v="0"/>
    <n v="71.989999999999995"/>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7734691"/>
    <m/>
    <m/>
    <s v="20-05-2024"/>
    <x v="26"/>
    <s v="58203 - Ukraine - Crisis Prev &amp; Rcvry"/>
    <s v="Oracle Fusion Payables"/>
    <s v="STANDARD"/>
    <s v="Supplier Invoice"/>
    <s v="Item Cost"/>
    <n v="1164.6300000000001"/>
    <n v="1164.6300000000001"/>
    <s v="UAH"/>
    <n v="2.5316459999999999E-2"/>
    <n v="29.48"/>
    <n v="29.48"/>
    <s v="UNDP"/>
    <s v="UKR"/>
    <x v="0"/>
    <n v="58203"/>
    <n v="71620"/>
    <s v="01001136"/>
    <s v="000182"/>
    <s v="UNDP.UKR.30000.58203.71620.01001136.000182.0.0"/>
    <s v="05-2024"/>
    <s v="21-05-2024"/>
    <s v="UNDP-UKR"/>
    <s v="TC00257262s_0"/>
    <s v="1164.63"/>
    <s v="Balance Due to Traveler"/>
    <s v="1"/>
    <s v="1164.63"/>
    <s v="HCM-71436156"/>
    <s v="Olga REZNICHENKO[[71436156]]"/>
    <s v="Prokofieva Street, 26, apt 76"/>
    <s v="Sumy"/>
    <s v="8107019588"/>
    <s v="28-05-2024"/>
    <s v="UAH"/>
    <s v="1164.6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7802996"/>
    <m/>
    <m/>
    <s v="20-05-2024"/>
    <x v="3"/>
    <s v="58203 - Ukraine - Crisis Prev &amp; Rcvry"/>
    <s v="Oracle Fusion Projects"/>
    <m/>
    <s v="Summarized Burden Expenditure"/>
    <s v="Summarized Burden Expenditure Item"/>
    <n v="0"/>
    <n v="93.17"/>
    <s v="UAH"/>
    <n v="2.5316459999999999E-2"/>
    <n v="0"/>
    <n v="2.3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8426083"/>
    <m/>
    <m/>
    <s v="03-06-2024"/>
    <x v="41"/>
    <s v="58203 - Ukraine - Crisis Prev &amp; Rcvry"/>
    <s v="Oracle Fusion Payables"/>
    <s v="STANDARD"/>
    <s v="Supplier Invoice"/>
    <s v="Item Cost"/>
    <n v="18585.7"/>
    <n v="18585.7"/>
    <s v="USD"/>
    <n v="1"/>
    <n v="18585.7"/>
    <n v="18585.7"/>
    <s v="UNDP"/>
    <s v="UKR"/>
    <x v="0"/>
    <n v="58203"/>
    <n v="64397"/>
    <s v="01001136"/>
    <s v="000182"/>
    <s v="UNDP.UKR.30000.58203.64397.01001136.000182.0.0"/>
    <s v="06-2024"/>
    <s v="03-06-2024"/>
    <s v="UNDP-UKR"/>
    <s v="DES/Q1-Q2/2024/1001136"/>
    <s v="0"/>
    <s v="DES/Q1-Q2/2024/1001136"/>
    <s v="1"/>
    <s v="18585.7"/>
    <s v="UNDP Project Adjustment"/>
    <s v="UNDP Project Adjustment"/>
    <s v="UNDP Journal Voucher"/>
    <s v="New York"/>
    <s v="202318045"/>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8426084"/>
    <m/>
    <m/>
    <s v="03-06-2024"/>
    <x v="42"/>
    <s v="58203 - Ukraine - Crisis Prev &amp; Rcvry"/>
    <s v="Oracle Fusion Payables"/>
    <s v="STANDARD"/>
    <s v="Supplier Invoice"/>
    <s v="Item Cost"/>
    <n v="7965.3"/>
    <n v="7965.3"/>
    <s v="USD"/>
    <n v="1"/>
    <n v="7965.3"/>
    <n v="7965.3"/>
    <s v="UNDP"/>
    <s v="UKR"/>
    <x v="0"/>
    <n v="58203"/>
    <n v="64397"/>
    <s v="01001136"/>
    <s v="000182"/>
    <s v="UNDP.UKR.30000.58203.64397.01001136.000182.0.0"/>
    <s v="06-2024"/>
    <s v="03-06-2024"/>
    <s v="UNDP-UKR"/>
    <s v="DES/Q1-Q2/2024/1001136"/>
    <s v="0"/>
    <s v="DES/Q1-Q2/2024/1001136"/>
    <s v="2"/>
    <s v="7965.3"/>
    <s v="UNDP Project Adjustment"/>
    <s v="UNDP Project Adjustment"/>
    <s v="UNDP Journal Voucher"/>
    <s v="New York"/>
    <s v="202318045"/>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48483190"/>
    <m/>
    <m/>
    <s v="03-06-2024"/>
    <x v="3"/>
    <s v="58203 - Ukraine - Crisis Prev &amp; Rcvry"/>
    <s v="Oracle Fusion Projects"/>
    <m/>
    <s v="Summarized Burden Expenditure"/>
    <s v="Summarized Burden Expenditure Item"/>
    <n v="0"/>
    <n v="2124.08"/>
    <s v="USD"/>
    <n v="1"/>
    <n v="0"/>
    <n v="2124.0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713558"/>
    <m/>
    <m/>
    <s v="05-02-2024"/>
    <x v="26"/>
    <s v="58203 - Ukraine - Crisis Prev &amp; Rcvry"/>
    <s v="Oracle Fusion Payables"/>
    <s v="STANDARD"/>
    <s v="Supplier Invoice"/>
    <s v="Item Cost"/>
    <n v="-4290"/>
    <n v="-4290"/>
    <s v="UAH"/>
    <n v="2.6315789999999999E-2"/>
    <n v="-112.89"/>
    <n v="-112.89"/>
    <s v="UNDP"/>
    <s v="UKR"/>
    <x v="0"/>
    <n v="58203"/>
    <n v="71620"/>
    <s v="01001136"/>
    <s v="000182"/>
    <s v="UNDP.UKR.30000.58203.71620.01001136.000182.0.0"/>
    <s v="07-2024"/>
    <s v="01-07-2024"/>
    <s v="UNDP-UKR"/>
    <s v="TR00256553_1"/>
    <s v="4290"/>
    <s v="DSA (Standards)"/>
    <s v="1"/>
    <s v="-4290"/>
    <s v="HCM-71411561"/>
    <s v="Tetiana SIHAIEVA[[71411561]]"/>
    <s v="Holovna, 285g\32, Chernivtsi"/>
    <s v="Chernivtsi"/>
    <s v="8107014889"/>
    <s v="07-02-2024"/>
    <s v="UAH"/>
    <s v="429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713565"/>
    <m/>
    <m/>
    <s v="09-05-2024"/>
    <x v="26"/>
    <s v="58203 - Ukraine - Crisis Prev &amp; Rcvry"/>
    <s v="Oracle Fusion Payables"/>
    <s v="STANDARD"/>
    <s v="Supplier Invoice"/>
    <s v="Item Cost"/>
    <n v="-25589.200000000001"/>
    <n v="-25589.200000000001"/>
    <s v="UAH"/>
    <n v="2.5316459999999999E-2"/>
    <n v="-647.83000000000004"/>
    <n v="-647.83000000000004"/>
    <s v="UNDP"/>
    <s v="UKR"/>
    <x v="0"/>
    <n v="58203"/>
    <n v="71620"/>
    <s v="01001136"/>
    <s v="000182"/>
    <s v="UNDP.UKR.30000.58203.71620.01001136.000182.0.0"/>
    <s v="07-2024"/>
    <s v="01-07-2024"/>
    <s v="UNDP-UKR"/>
    <s v="TR00294023"/>
    <s v="35543.2"/>
    <s v="DSA (Standards)"/>
    <s v="1"/>
    <s v="-25589.2"/>
    <s v="HCM-71436156"/>
    <s v="Olga REZNICHENKO[[71436156]]"/>
    <s v="Prokofieva Street, 26, apt 76"/>
    <s v="Sumy"/>
    <s v="8107018998"/>
    <s v="16-05-2024"/>
    <s v="UAH"/>
    <s v="3554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713567"/>
    <m/>
    <m/>
    <s v="09-05-2024"/>
    <x v="24"/>
    <s v="58203 - Ukraine - Crisis Prev &amp; Rcvry"/>
    <s v="Oracle Fusion Payables"/>
    <s v="STANDARD"/>
    <s v="Supplier Invoice"/>
    <s v="Item Cost"/>
    <n v="-9954"/>
    <n v="-9954"/>
    <s v="UAH"/>
    <n v="2.5316459999999999E-2"/>
    <n v="-252"/>
    <n v="-252"/>
    <s v="UNDP"/>
    <s v="UKR"/>
    <x v="0"/>
    <n v="58203"/>
    <n v="71635"/>
    <s v="01001136"/>
    <s v="000182"/>
    <s v="UNDP.UKR.30000.58203.71635.01001136.000182.0.0"/>
    <s v="07-2024"/>
    <s v="01-07-2024"/>
    <s v="UNDP-UKR"/>
    <s v="TR00294023"/>
    <s v="35543.2"/>
    <s v="Terminal Expense"/>
    <s v="2"/>
    <s v="-9954"/>
    <s v="HCM-71436156"/>
    <s v="Olga REZNICHENKO[[71436156]]"/>
    <s v="Prokofieva Street, 26, apt 76"/>
    <s v="Sumy"/>
    <s v="8107018998"/>
    <s v="16-05-2024"/>
    <s v="UAH"/>
    <s v="35543.2"/>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713575"/>
    <m/>
    <m/>
    <s v="20-05-2024"/>
    <x v="26"/>
    <s v="58203 - Ukraine - Crisis Prev &amp; Rcvry"/>
    <s v="Oracle Fusion Payables"/>
    <s v="STANDARD"/>
    <s v="Supplier Invoice"/>
    <s v="Item Cost"/>
    <n v="-1164.6300000000001"/>
    <n v="-1164.6300000000001"/>
    <s v="UAH"/>
    <n v="2.5316459999999999E-2"/>
    <n v="-29.48"/>
    <n v="-29.48"/>
    <s v="UNDP"/>
    <s v="UKR"/>
    <x v="0"/>
    <n v="58203"/>
    <n v="71620"/>
    <s v="01001136"/>
    <s v="000182"/>
    <s v="UNDP.UKR.30000.58203.71620.01001136.000182.0.0"/>
    <s v="07-2024"/>
    <s v="01-07-2024"/>
    <s v="UNDP-UKR"/>
    <s v="TC00257262s_0"/>
    <s v="1164.63"/>
    <s v="Balance Due to Traveler"/>
    <s v="1"/>
    <s v="-1164.63"/>
    <s v="HCM-71436156"/>
    <s v="Olga REZNICHENKO[[71436156]]"/>
    <s v="Prokofieva Street, 26, apt 76"/>
    <s v="Sumy"/>
    <s v="8107019588"/>
    <s v="28-05-2024"/>
    <s v="UAH"/>
    <s v="1164.6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734927"/>
    <m/>
    <m/>
    <s v="20-05-2024"/>
    <x v="3"/>
    <s v="58203 - Ukraine - Crisis Prev &amp; Rcvry"/>
    <s v="Oracle Fusion Projects"/>
    <m/>
    <s v="Summarized Burden Expenditure"/>
    <s v="Summarized Burden Expenditure Item"/>
    <n v="0"/>
    <n v="-3279.83"/>
    <s v="UAH"/>
    <n v="2.5316459999999999E-2"/>
    <n v="0"/>
    <n v="-83.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828927"/>
    <m/>
    <m/>
    <s v="09-08-2024"/>
    <x v="41"/>
    <s v="58203 - Ukraine - Crisis Prev &amp; Rcvry"/>
    <s v="Oracle Fusion Payables"/>
    <s v="STANDARD"/>
    <s v="Supplier Invoice"/>
    <s v="Item Cost"/>
    <n v="9292.7800000000007"/>
    <n v="9292.7800000000007"/>
    <s v="USD"/>
    <n v="1"/>
    <n v="9292.7800000000007"/>
    <n v="9292.7800000000007"/>
    <s v="UNDP"/>
    <s v="UKR"/>
    <x v="0"/>
    <n v="58203"/>
    <n v="64397"/>
    <s v="01001136"/>
    <s v="000182"/>
    <s v="UNDP.UKR.30000.58203.64397.01001136.000182.0.0"/>
    <s v="08-2024"/>
    <s v="09-08-2024"/>
    <s v="UNDP-UKR"/>
    <s v="DES/Q3/2024/01001136"/>
    <s v="0"/>
    <s v="DES/Q3/2024/01001136"/>
    <s v="1"/>
    <s v="9292.78"/>
    <s v="UNDP Project Adjustment"/>
    <s v="UNDP Project Adjustment"/>
    <s v="UNDP Journal Voucher"/>
    <s v="New York"/>
    <s v="202320956"/>
    <s v="12-08-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828928"/>
    <m/>
    <m/>
    <s v="09-08-2024"/>
    <x v="42"/>
    <s v="58203 - Ukraine - Crisis Prev &amp; Rcvry"/>
    <s v="Oracle Fusion Payables"/>
    <s v="STANDARD"/>
    <s v="Supplier Invoice"/>
    <s v="Item Cost"/>
    <n v="3982.62"/>
    <n v="3982.62"/>
    <s v="USD"/>
    <n v="1"/>
    <n v="3982.62"/>
    <n v="3982.62"/>
    <s v="UNDP"/>
    <s v="UKR"/>
    <x v="0"/>
    <n v="58203"/>
    <n v="74596"/>
    <s v="01001136"/>
    <s v="000182"/>
    <s v="UNDP.UKR.30000.58203.74596.01001136.000182.0.0"/>
    <s v="08-2024"/>
    <s v="09-08-2024"/>
    <s v="UNDP-UKR"/>
    <s v="DES/Q3/2024/01001136"/>
    <s v="0"/>
    <s v="DES/Q3/2024/01001136"/>
    <s v="2"/>
    <s v="3982.62"/>
    <s v="UNDP Project Adjustment"/>
    <s v="UNDP Project Adjustment"/>
    <s v="UNDP Journal Voucher"/>
    <s v="New York"/>
    <s v="202320956"/>
    <s v="12-08-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1847363"/>
    <m/>
    <m/>
    <s v="09-08-2024"/>
    <x v="3"/>
    <s v="58203 - Ukraine - Crisis Prev &amp; Rcvry"/>
    <s v="Oracle Fusion Projects"/>
    <m/>
    <s v="Summarized Burden Expenditure"/>
    <s v="Summarized Burden Expenditure Item"/>
    <n v="0"/>
    <n v="1062.03"/>
    <s v="USD"/>
    <n v="1"/>
    <n v="0"/>
    <n v="1062.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3743488"/>
    <m/>
    <m/>
    <s v="03-06-2024"/>
    <x v="42"/>
    <s v="58203 - Ukraine - Crisis Prev &amp; Rcvry"/>
    <s v="Oracle Fusion Payables"/>
    <s v="STANDARD"/>
    <s v="Supplier Invoice"/>
    <s v="Item Cost"/>
    <n v="-7965.3"/>
    <n v="-7965.3"/>
    <s v="USD"/>
    <n v="1"/>
    <n v="-7965.3"/>
    <n v="-7965.3"/>
    <s v="UNDP"/>
    <s v="UKR"/>
    <x v="0"/>
    <n v="58203"/>
    <n v="64397"/>
    <s v="01001136"/>
    <s v="000182"/>
    <s v="UNDP.UKR.30000.58203.64397.01001136.000182.0.0"/>
    <s v="09-2024"/>
    <s v="01-09-2024"/>
    <s v="UNDP-UKR"/>
    <s v="DES/Q1-Q2/2024/1001136"/>
    <s v="0"/>
    <s v="DES/Q1-Q2/2024/1001136"/>
    <s v="5"/>
    <s v="-7965.3"/>
    <s v="UNDP Project Adjustment"/>
    <s v="UNDP Project Adjustment"/>
    <s v="UNDP Journal Voucher"/>
    <s v="New York"/>
    <s v="202318045"/>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3743502"/>
    <m/>
    <m/>
    <s v="03-06-2024"/>
    <x v="42"/>
    <s v="58203 - Ukraine - Crisis Prev &amp; Rcvry"/>
    <s v="Oracle Fusion Payables"/>
    <s v="STANDARD"/>
    <s v="Supplier Invoice"/>
    <s v="Item Cost"/>
    <n v="7965.3"/>
    <n v="7965.3"/>
    <s v="USD"/>
    <n v="1"/>
    <n v="7965.3"/>
    <n v="7965.3"/>
    <s v="UNDP"/>
    <s v="UKR"/>
    <x v="0"/>
    <n v="58203"/>
    <n v="74596"/>
    <s v="01001136"/>
    <s v="000182"/>
    <s v="UNDP.UKR.30000.58203.74596.01001136.000182.0.0"/>
    <s v="09-2024"/>
    <s v="01-09-2024"/>
    <s v="UNDP-UKR"/>
    <s v="DES/Q1-Q2/2024/1001136"/>
    <s v="0"/>
    <s v="DES/Q1-Q2/2024/1001136"/>
    <s v="6"/>
    <s v="7965.3"/>
    <s v="UNDP Project Adjustment"/>
    <s v="UNDP Project Adjustment"/>
    <s v="UNDP Journal Voucher"/>
    <s v="New York"/>
    <s v="202318045"/>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6869790"/>
    <m/>
    <m/>
    <s v="18-11-2024"/>
    <x v="41"/>
    <s v="58203 - Ukraine - Crisis Prev &amp; Rcvry"/>
    <s v="Oracle Fusion Payables"/>
    <s v="STANDARD"/>
    <s v="Supplier Invoice"/>
    <s v="Item Cost"/>
    <n v="9292.7800000000007"/>
    <n v="9292.7800000000007"/>
    <s v="USD"/>
    <n v="1"/>
    <n v="9292.7800000000007"/>
    <n v="9292.7800000000007"/>
    <s v="UNDP"/>
    <s v="UKR"/>
    <x v="0"/>
    <n v="58203"/>
    <n v="64397"/>
    <s v="01001136"/>
    <s v="000182"/>
    <s v="UNDP.UKR.30000.58203.64397.01001136.000182.0.0"/>
    <s v="11-2024"/>
    <s v="18-11-2024"/>
    <s v="UNDP-UKR"/>
    <s v="DES/Q4/2024/1001136"/>
    <s v="0"/>
    <s v="DES/Q4/2024/1001136"/>
    <s v="1"/>
    <s v="9292.78"/>
    <s v="UNDP Project Adjustment"/>
    <s v="UNDP Project Adjustment"/>
    <s v="UNDP Journal Voucher"/>
    <s v="New York"/>
    <s v="202325070"/>
    <s v="18-11-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6869791"/>
    <m/>
    <m/>
    <s v="18-11-2024"/>
    <x v="42"/>
    <s v="58203 - Ukraine - Crisis Prev &amp; Rcvry"/>
    <s v="Oracle Fusion Payables"/>
    <s v="STANDARD"/>
    <s v="Supplier Invoice"/>
    <s v="Item Cost"/>
    <n v="3982.62"/>
    <n v="3982.62"/>
    <s v="USD"/>
    <n v="1"/>
    <n v="3982.62"/>
    <n v="3982.62"/>
    <s v="UNDP"/>
    <s v="UKR"/>
    <x v="0"/>
    <n v="58203"/>
    <n v="74596"/>
    <s v="01001136"/>
    <s v="000182"/>
    <s v="UNDP.UKR.30000.58203.74596.01001136.000182.0.0"/>
    <s v="11-2024"/>
    <s v="18-11-2024"/>
    <s v="UNDP-UKR"/>
    <s v="DES/Q4/2024/1001136"/>
    <s v="0"/>
    <s v="DES/Q4/2024/1001136"/>
    <s v="2"/>
    <s v="3982.62"/>
    <s v="UNDP Project Adjustment"/>
    <s v="UNDP Project Adjustment"/>
    <s v="UNDP Journal Voucher"/>
    <s v="New York"/>
    <s v="202325070"/>
    <s v="18-11-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6903567"/>
    <m/>
    <m/>
    <s v="18-11-2024"/>
    <x v="3"/>
    <s v="58203 - Ukraine - Crisis Prev &amp; Rcvry"/>
    <s v="Oracle Fusion Projects"/>
    <m/>
    <s v="Summarized Burden Expenditure"/>
    <s v="Summarized Burden Expenditure Item"/>
    <n v="0"/>
    <n v="1062.03"/>
    <s v="USD"/>
    <n v="1"/>
    <n v="0"/>
    <n v="1062.03"/>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8014797"/>
    <m/>
    <m/>
    <s v="03-06-2024"/>
    <x v="42"/>
    <s v="58203 - Ukraine - Crisis Prev &amp; Rcvry"/>
    <s v="Oracle Fusion Payables"/>
    <s v="STANDARD"/>
    <s v="Supplier Invoice"/>
    <s v="Item Cost"/>
    <n v="-7965.3"/>
    <n v="-7965.3"/>
    <s v="USD"/>
    <n v="1"/>
    <n v="-7965.3"/>
    <n v="-7965.3"/>
    <s v="UNDP"/>
    <s v="UKR"/>
    <x v="0"/>
    <n v="58203"/>
    <n v="64397"/>
    <s v="01001136"/>
    <s v="000182"/>
    <s v="UNDP.UKR.30000.58203.64397.01001136.000182.0.0"/>
    <s v="11-2024"/>
    <s v="01-11-2024"/>
    <s v="UNDP-UKR"/>
    <s v="DES/Q1-Q2/2024/1001136"/>
    <s v="0"/>
    <s v="DES/Q1-Q2/2024/1001136"/>
    <s v="7"/>
    <s v="-7965.3"/>
    <s v="UNDP Project Adjustment"/>
    <s v="UNDP Project Adjustment"/>
    <s v="UNDP Journal Voucher"/>
    <s v="New York"/>
    <s v="202318045"/>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0"/>
    <s v="SUPPORT SERVICES (4%)"/>
    <s v="001981-UNDP"/>
    <s v="B0582 - Ukraine - Kiev"/>
    <s v="1176166"/>
    <s v="GOVERNMENT OF NETHERLANDS"/>
    <x v="1"/>
    <n v="58014798"/>
    <m/>
    <m/>
    <s v="03-06-2024"/>
    <x v="42"/>
    <s v="58203 - Ukraine - Crisis Prev &amp; Rcvry"/>
    <s v="Oracle Fusion Payables"/>
    <s v="STANDARD"/>
    <s v="Supplier Invoice"/>
    <s v="Item Cost"/>
    <n v="7965.3"/>
    <n v="7965.3"/>
    <s v="USD"/>
    <n v="1"/>
    <n v="7965.3"/>
    <n v="7965.3"/>
    <s v="UNDP"/>
    <s v="UKR"/>
    <x v="0"/>
    <n v="58203"/>
    <n v="74596"/>
    <s v="01001136"/>
    <s v="000182"/>
    <s v="UNDP.UKR.30000.58203.74596.01001136.000182.0.0"/>
    <s v="11-2024"/>
    <s v="01-11-2024"/>
    <s v="UNDP-UKR"/>
    <s v="DES/Q1-Q2/2024/1001136"/>
    <s v="0"/>
    <s v="DES/Q1-Q2/2024/1001136"/>
    <s v="8"/>
    <s v="7965.3"/>
    <s v="UNDP Project Adjustment"/>
    <s v="UNDP Project Adjustment"/>
    <s v="UNDP Journal Voucher"/>
    <s v="New York"/>
    <s v="202318045"/>
    <s v="04-06-2024"/>
    <s v="USD"/>
    <s v="0"/>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40292677"/>
    <m/>
    <m/>
    <s v="31-03-2024"/>
    <x v="4"/>
    <s v="58203 - Ukraine - Crisis Prev &amp; Rcvry"/>
    <s v="Accounted Cost Source"/>
    <m/>
    <s v="Accounted Cost Source"/>
    <s v="Accounted Cost Source"/>
    <n v="-950.64"/>
    <n v="-950.64"/>
    <s v="USD"/>
    <n v="1"/>
    <n v="-950.64"/>
    <n v="-950.64"/>
    <s v="UNDP"/>
    <s v="UKR"/>
    <x v="0"/>
    <n v="58203"/>
    <n v="76135"/>
    <s v="01001136"/>
    <s v="000182"/>
    <s v="UNDP.UKR.30000.58203.7613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46844579"/>
    <m/>
    <m/>
    <s v="31-03-2024"/>
    <x v="14"/>
    <s v="58203 - Ukraine - Crisis Prev &amp; Rcvry"/>
    <s v="Oracle Fusion Payables"/>
    <s v="STANDARD"/>
    <s v="Supplier Invoice"/>
    <s v="Item Cost"/>
    <n v="157320"/>
    <n v="157320"/>
    <s v="UAH"/>
    <n v="2.5974029999999999E-2"/>
    <n v="4086.23"/>
    <n v="4086.23"/>
    <s v="UNDP"/>
    <s v="UKR"/>
    <x v="0"/>
    <n v="58203"/>
    <n v="72635"/>
    <s v="01001136"/>
    <s v="000182"/>
    <s v="UNDP.UKR.30000.58203.72635.01001136.000182.0.0"/>
    <s v="04-2024"/>
    <s v="01-04-2024"/>
    <s v="UNDP-UKR"/>
    <s v="01-03'24-DIM Liq-IA12666"/>
    <s v="3339075.48"/>
    <s v="RPA # 2024/01/003/ADM, FACE FORM#2"/>
    <s v="10"/>
    <s v="157320"/>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46869205"/>
    <m/>
    <m/>
    <s v="31-03-2024"/>
    <x v="3"/>
    <s v="58203 - Ukraine - Crisis Prev &amp; Rcvry"/>
    <s v="Oracle Fusion Projects"/>
    <m/>
    <s v="Summarized Burden Expenditure"/>
    <s v="Summarized Burden Expenditure Item"/>
    <n v="0"/>
    <n v="12585.6"/>
    <s v="UAH"/>
    <n v="2.5974029999999999E-2"/>
    <n v="0"/>
    <n v="326.8999999999999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2476029"/>
    <m/>
    <m/>
    <s v="29-06-2024"/>
    <x v="14"/>
    <s v="58203 - Ukraine - Crisis Prev &amp; Rcvry"/>
    <s v="Oracle Fusion Payables"/>
    <s v="STANDARD"/>
    <s v="Supplier Invoice"/>
    <s v="Item Cost"/>
    <n v="1053797"/>
    <n v="1053797"/>
    <s v="UAH"/>
    <n v="2.4691359999999999E-2"/>
    <n v="26019.68"/>
    <n v="26019.68"/>
    <s v="UNDP"/>
    <s v="UKR"/>
    <x v="0"/>
    <n v="58203"/>
    <n v="72635"/>
    <s v="01001136"/>
    <s v="000182"/>
    <s v="UNDP.UKR.30000.58203.72635.01001136.000182.0.0"/>
    <s v="08-2024"/>
    <s v="09-08-2024"/>
    <s v="UNDP-UKR"/>
    <s v="04-06'24-DIM Liq-IA#12666"/>
    <s v="28532822.9"/>
    <s v="RPA # 2024/01/003/ADM, FACE FORM# 3"/>
    <s v="16"/>
    <s v="1053797"/>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2506055"/>
    <m/>
    <m/>
    <s v="29-06-2024"/>
    <x v="3"/>
    <s v="58203 - Ukraine - Crisis Prev &amp; Rcvry"/>
    <s v="Oracle Fusion Projects"/>
    <m/>
    <s v="Summarized Burden Expenditure"/>
    <s v="Summarized Burden Expenditure Item"/>
    <n v="0"/>
    <n v="84303.76"/>
    <s v="UAH"/>
    <n v="2.4691359999999999E-2"/>
    <n v="0"/>
    <n v="2081.5700000000002"/>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2774863"/>
    <m/>
    <m/>
    <s v="05-08-2024"/>
    <x v="14"/>
    <s v="58203 - Ukraine - Crisis Prev &amp; Rcvry"/>
    <s v="Oracle Fusion Payables"/>
    <s v="STANDARD"/>
    <s v="Supplier Invoice"/>
    <s v="Item Cost"/>
    <n v="339708.98"/>
    <n v="339708.98"/>
    <s v="UAH"/>
    <n v="2.4096389999999999E-2"/>
    <n v="8185.76"/>
    <n v="8185.76"/>
    <s v="UNDP"/>
    <s v="UKR"/>
    <x v="0"/>
    <n v="58203"/>
    <n v="72635"/>
    <s v="01001136"/>
    <s v="000182"/>
    <s v="UNDP.UKR.30000.58203.72635.01001136.000182.0.0"/>
    <s v="08-2024"/>
    <s v="05-08-2024"/>
    <s v="UNDP-UKR"/>
    <s v="01.07-05.08'24-DIM Liq-IA#12666"/>
    <s v="7658816.93"/>
    <s v="RPA # 2024/01/003/ADM, FACE FORM# 4"/>
    <s v="16"/>
    <s v="339708.98"/>
    <n v="2052132"/>
    <s v="The Initiative Center to Support Social Action &quot;Ednannia&quot;, NGO"/>
    <s v="Esplanadna str. 17"/>
    <s v="KYIV"/>
    <s v="8107024087"/>
    <s v="10-09-2024"/>
    <s v="UAH"/>
    <s v="423535.53"/>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2796009"/>
    <m/>
    <m/>
    <s v="05-08-2024"/>
    <x v="3"/>
    <s v="58203 - Ukraine - Crisis Prev &amp; Rcvry"/>
    <s v="Oracle Fusion Projects"/>
    <m/>
    <s v="Summarized Burden Expenditure"/>
    <s v="Summarized Burden Expenditure Item"/>
    <n v="0"/>
    <n v="27176.720000000001"/>
    <s v="UAH"/>
    <n v="2.4096389999999999E-2"/>
    <n v="0"/>
    <n v="654.8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5766053"/>
    <m/>
    <m/>
    <s v="30-09-2024"/>
    <x v="14"/>
    <s v="58203 - Ukraine - Crisis Prev &amp; Rcvry"/>
    <s v="Oracle Fusion Payables"/>
    <s v="STANDARD"/>
    <s v="Supplier Invoice"/>
    <s v="Item Cost"/>
    <n v="694481.75"/>
    <n v="694481.75"/>
    <s v="UAH"/>
    <n v="2.4096389999999999E-2"/>
    <n v="16734.5"/>
    <n v="16734.5"/>
    <s v="UNDP"/>
    <s v="UKR"/>
    <x v="0"/>
    <n v="58203"/>
    <n v="72635"/>
    <s v="01001136"/>
    <s v="000182"/>
    <s v="UNDP.UKR.30000.58203.72635.01001136.000182.0.0"/>
    <s v="10-2024"/>
    <s v="25-10-2024"/>
    <s v="UNDP-UKR"/>
    <s v="08-09'24-DIM Liq-IA#12666"/>
    <s v="11602384.54"/>
    <s v="RPA # 2024/01/003/ADM, FACE FORM# 5, liquidation of prepayment"/>
    <s v="19"/>
    <s v="694481.75"/>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5795137"/>
    <m/>
    <m/>
    <s v="30-09-2024"/>
    <x v="3"/>
    <s v="58203 - Ukraine - Crisis Prev &amp; Rcvry"/>
    <s v="Oracle Fusion Projects"/>
    <m/>
    <s v="Summarized Burden Expenditure"/>
    <s v="Summarized Burden Expenditure Item"/>
    <n v="0"/>
    <n v="55558.54"/>
    <s v="UAH"/>
    <n v="2.4096389999999999E-2"/>
    <n v="0"/>
    <n v="1338.76"/>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7402738"/>
    <m/>
    <m/>
    <s v="11-11-2024"/>
    <x v="14"/>
    <s v="58203 - Ukraine - Crisis Prev &amp; Rcvry"/>
    <s v="Oracle Fusion Payables"/>
    <s v="STANDARD"/>
    <s v="Supplier Invoice"/>
    <s v="Item Cost"/>
    <n v="1291567.1499999999"/>
    <n v="1291567.1499999999"/>
    <s v="UAH"/>
    <n v="2.4096389999999999E-2"/>
    <n v="31122.14"/>
    <n v="31122.14"/>
    <s v="UNDP"/>
    <s v="UKR"/>
    <x v="0"/>
    <n v="58203"/>
    <n v="72635"/>
    <s v="01001136"/>
    <s v="000182"/>
    <s v="UNDP.UKR.30000.58203.72635.01001136.000182.0.0"/>
    <s v="11-2024"/>
    <s v="11-11-2024"/>
    <s v="UNDP-UKR"/>
    <s v="10-11'24-DIM Liq-IA12666"/>
    <s v="10204153.68"/>
    <s v="RPA # 2024/01/003/ADM, FACE FORM #6 liquidation of advance"/>
    <s v="17"/>
    <s v="1291567.15"/>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57447115"/>
    <m/>
    <m/>
    <s v="11-11-2024"/>
    <x v="3"/>
    <s v="58203 - Ukraine - Crisis Prev &amp; Rcvry"/>
    <s v="Oracle Fusion Projects"/>
    <m/>
    <s v="Summarized Burden Expenditure"/>
    <s v="Summarized Burden Expenditure Item"/>
    <n v="0"/>
    <n v="103325.37"/>
    <s v="UAH"/>
    <n v="2.4096389999999999E-2"/>
    <n v="0"/>
    <n v="2489.77"/>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61201336"/>
    <m/>
    <m/>
    <s v="30-12-2024"/>
    <x v="0"/>
    <s v="58203 - Ukraine - Crisis Prev &amp; Rcvry"/>
    <s v="Oracle Fusion Payables"/>
    <s v="STANDARD"/>
    <s v="Supplier Invoice"/>
    <s v="Item Cost"/>
    <n v="1245000"/>
    <n v="1245000"/>
    <s v="UAH"/>
    <n v="2.4009599999999999E-2"/>
    <n v="29891.96"/>
    <n v="29891.96"/>
    <s v="UNDP"/>
    <s v="UKR"/>
    <x v="0"/>
    <n v="58203"/>
    <n v="75709"/>
    <s v="01001136"/>
    <s v="000182"/>
    <s v="UNDP.UKR.30000.58203.75709.01001136.000182.0.0"/>
    <s v="12-2024"/>
    <s v="30-12-2024"/>
    <s v="UNDP-UKR"/>
    <s v="11-12'24-DIM Liq-IA12666"/>
    <s v="7188581.98"/>
    <s v="RPA # 2024/01/003/ADM, FACE FORM #7 liquidation of advance"/>
    <s v="19"/>
    <s v="1245000"/>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61201337"/>
    <m/>
    <m/>
    <s v="30-12-2024"/>
    <x v="14"/>
    <s v="58203 - Ukraine - Crisis Prev &amp; Rcvry"/>
    <s v="Oracle Fusion Payables"/>
    <s v="STANDARD"/>
    <s v="Supplier Invoice"/>
    <s v="Item Cost"/>
    <n v="92007.25"/>
    <n v="92007.25"/>
    <s v="UAH"/>
    <n v="2.4009599999999999E-2"/>
    <n v="2209.06"/>
    <n v="2209.06"/>
    <s v="UNDP"/>
    <s v="UKR"/>
    <x v="0"/>
    <n v="58203"/>
    <n v="72635"/>
    <s v="01001136"/>
    <s v="000182"/>
    <s v="UNDP.UKR.30000.58203.72635.01001136.000182.0.0"/>
    <s v="12-2024"/>
    <s v="30-12-2024"/>
    <s v="UNDP-UKR"/>
    <s v="11-12'24-DIM Liq-IA12666"/>
    <s v="7188581.98"/>
    <s v="RPA # 2024/01/003/ADM, FACE FORM #7 liquidation of advance"/>
    <s v="20"/>
    <s v="92007.25"/>
    <n v="2052132"/>
    <s v="The Initiative Center to Support Social Action &quot;Ednannia&quot;, NGO"/>
    <s v="Esplanadna str. 17"/>
    <s v="KYIV"/>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1"/>
    <s v="RPA with CSO “Ednannia”- Initiative Center to Support Social Action_Activity 3.2.2"/>
    <s v="012666-UKR_ISAR EDNANNIA_RPP"/>
    <s v="B0582 - Ukraine - Kiev"/>
    <s v="1176166"/>
    <s v="GOVERNMENT OF NETHERLANDS"/>
    <x v="1"/>
    <n v="61237129"/>
    <m/>
    <m/>
    <s v="30-12-2024"/>
    <x v="3"/>
    <s v="58203 - Ukraine - Crisis Prev &amp; Rcvry"/>
    <s v="Oracle Fusion Projects"/>
    <m/>
    <s v="Summarized Burden Expenditure"/>
    <s v="Summarized Burden Expenditure Item"/>
    <n v="0"/>
    <n v="106960.58"/>
    <s v="UAH"/>
    <n v="2.4009599999999999E-2"/>
    <n v="0"/>
    <n v="2568.08"/>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0"/>
    <n v="101934492"/>
    <s v="10-12'24-DIM Adv-IA#12676"/>
    <s v="Yes"/>
    <s v="31-10-2024"/>
    <x v="15"/>
    <s v="58203 - Ukraine - Crisis Prev &amp; Rcvry"/>
    <s v="Oracle Fusion Payables"/>
    <m/>
    <s v="Supplier Invoice Commitment"/>
    <s v="Item Cost"/>
    <n v="1187396.51"/>
    <n v="1187396.51"/>
    <s v="UAH"/>
    <n v="2.4096389999999999E-2"/>
    <n v="28611.97"/>
    <n v="28611.97"/>
    <s v="UNDP"/>
    <s v="UKR"/>
    <x v="0"/>
    <n v="58203"/>
    <n v="16005"/>
    <s v="01001136"/>
    <s v="000182"/>
    <s v="UNDP.UKR.30000.58203.16005.01001136.000182.0.0"/>
    <s v="10-2024"/>
    <s v="31-10-2024"/>
    <s v="UNDP-UKR"/>
    <s v="10-12'24-DIM Adv-IA#12676"/>
    <s v="21739967.56"/>
    <s v="RPA # 2024_09_041_ADM, FACE FORM# 1, prepayment tranche #1"/>
    <s v="13"/>
    <s v="2490000"/>
    <n v="1058892"/>
    <s v="VZAIEMODIIA-PLIUS, PO"/>
    <s v="40/53 KHABAROVSKA STR"/>
    <s v="Kramatorsk"/>
    <s v="8107026912"/>
    <s v="05-11-2024"/>
    <s v="UAH"/>
    <s v="21739967.5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290319"/>
    <m/>
    <m/>
    <s v="30-12-2024"/>
    <x v="16"/>
    <s v="58203 - Ukraine - Crisis Prev &amp; Rcvry"/>
    <s v="Oracle Fusion Payables"/>
    <s v="STANDARD"/>
    <s v="Supplier Invoice"/>
    <s v="Item Cost"/>
    <n v="340300"/>
    <n v="340300"/>
    <s v="UAH"/>
    <n v="2.4009599999999999E-2"/>
    <n v="8170.47"/>
    <n v="8170.47"/>
    <s v="UNDP"/>
    <s v="UKR"/>
    <x v="0"/>
    <n v="58203"/>
    <n v="71810"/>
    <s v="01001136"/>
    <s v="000182"/>
    <s v="UNDP.UKR.30000.58203.71810.01001136.000182.0.0"/>
    <s v="12-2024"/>
    <s v="30-12-2024"/>
    <s v="UNDP-UKR"/>
    <s v="10-12'24-DIM Liq-IA12676"/>
    <s v="12242242.39"/>
    <s v="RPA # 2024_09_041_ADM, FACE FORM# 2, liquidation of advance"/>
    <s v="25"/>
    <s v="340300"/>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290320"/>
    <m/>
    <m/>
    <s v="30-12-2024"/>
    <x v="40"/>
    <s v="58203 - Ukraine - Crisis Prev &amp; Rcvry"/>
    <s v="Oracle Fusion Payables"/>
    <s v="STANDARD"/>
    <s v="Supplier Invoice"/>
    <s v="Item Cost"/>
    <n v="10402.540000000001"/>
    <n v="10402.540000000001"/>
    <s v="UAH"/>
    <n v="2.4009599999999999E-2"/>
    <n v="249.76"/>
    <n v="249.76"/>
    <s v="UNDP"/>
    <s v="UKR"/>
    <x v="0"/>
    <n v="58203"/>
    <n v="72440"/>
    <s v="01001136"/>
    <s v="000182"/>
    <s v="UNDP.UKR.30000.58203.72440.01001136.000182.0.0"/>
    <s v="12-2024"/>
    <s v="30-12-2024"/>
    <s v="UNDP-UKR"/>
    <s v="10-12'24-DIM Liq-IA12676"/>
    <s v="12242242.39"/>
    <s v="RPA # 2024_09_041_ADM, FACE FORM# 2, liquidation of advance"/>
    <s v="26"/>
    <s v="10402.54"/>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290321"/>
    <m/>
    <m/>
    <s v="30-12-2024"/>
    <x v="14"/>
    <s v="58203 - Ukraine - Crisis Prev &amp; Rcvry"/>
    <s v="Oracle Fusion Payables"/>
    <s v="STANDARD"/>
    <s v="Supplier Invoice"/>
    <s v="Item Cost"/>
    <n v="265985.95"/>
    <n v="265985.95"/>
    <s v="UAH"/>
    <n v="2.4009599999999999E-2"/>
    <n v="6386.22"/>
    <n v="6386.22"/>
    <s v="UNDP"/>
    <s v="UKR"/>
    <x v="0"/>
    <n v="58203"/>
    <n v="72635"/>
    <s v="01001136"/>
    <s v="000182"/>
    <s v="UNDP.UKR.30000.58203.72635.01001136.000182.0.0"/>
    <s v="12-2024"/>
    <s v="30-12-2024"/>
    <s v="UNDP-UKR"/>
    <s v="10-12'24-DIM Liq-IA12676"/>
    <s v="12242242.39"/>
    <s v="RPA # 2024_09_041_ADM, FACE FORM# 2, liquidation of advance"/>
    <s v="27"/>
    <s v="265985.95"/>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290322"/>
    <m/>
    <m/>
    <s v="30-12-2024"/>
    <x v="17"/>
    <s v="58203 - Ukraine - Crisis Prev &amp; Rcvry"/>
    <s v="Oracle Fusion Payables"/>
    <s v="STANDARD"/>
    <s v="Supplier Invoice"/>
    <s v="Item Cost"/>
    <n v="645685"/>
    <n v="645685"/>
    <s v="UAH"/>
    <n v="2.4009599999999999E-2"/>
    <n v="15502.64"/>
    <n v="15502.64"/>
    <s v="UNDP"/>
    <s v="UKR"/>
    <x v="0"/>
    <n v="58203"/>
    <n v="72210"/>
    <s v="01001136"/>
    <s v="000182"/>
    <s v="UNDP.UKR.30000.58203.72210.01001136.000182.0.0"/>
    <s v="12-2024"/>
    <s v="30-12-2024"/>
    <s v="UNDP-UKR"/>
    <s v="10-12'24-DIM Liq-IA12676"/>
    <s v="12242242.39"/>
    <s v="RPA # 2024_09_041_ADM, FACE FORM# 2, liquidation of advance"/>
    <s v="28"/>
    <s v="645685"/>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290323"/>
    <m/>
    <m/>
    <s v="30-12-2024"/>
    <x v="18"/>
    <s v="58203 - Ukraine - Crisis Prev &amp; Rcvry"/>
    <s v="Oracle Fusion Payables"/>
    <s v="STANDARD"/>
    <s v="Supplier Invoice"/>
    <s v="Item Cost"/>
    <n v="40230"/>
    <n v="40230"/>
    <s v="UAH"/>
    <n v="2.4009599999999999E-2"/>
    <n v="965.91"/>
    <n v="965.91"/>
    <s v="UNDP"/>
    <s v="UKR"/>
    <x v="0"/>
    <n v="58203"/>
    <n v="72399"/>
    <s v="01001136"/>
    <s v="000182"/>
    <s v="UNDP.UKR.30000.58203.72399.01001136.000182.0.0"/>
    <s v="12-2024"/>
    <s v="30-12-2024"/>
    <s v="UNDP-UKR"/>
    <s v="10-12'24-DIM Liq-IA12676"/>
    <s v="12242242.39"/>
    <s v="RPA # 2024_09_041_ADM, FACE FORM# 2, liquidation of advance"/>
    <s v="29"/>
    <s v="40230"/>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326730"/>
    <m/>
    <m/>
    <s v="31-12-2024"/>
    <x v="3"/>
    <s v="58203 - Ukraine - Crisis Prev &amp; Rcvry"/>
    <s v="GMS on Depreciation"/>
    <m/>
    <s v="GMS on Depreciation"/>
    <s v="GMS on DEPRECIATION"/>
    <n v="0"/>
    <n v="1240.2112"/>
    <s v="USD"/>
    <n v="1"/>
    <n v="0"/>
    <n v="1240.2112"/>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2"/>
    <s v="Vzpl_3.2.2_RPA with CSO &quot;Vzaemofia Plus&quot;_3.2.2"/>
    <s v="012676-UKR_VZAIEMODIIA-PLIUS_RPP"/>
    <s v="B0582 - Ukraine - Kiev"/>
    <s v="1176166"/>
    <s v="GOVERNMENT OF NETHERLANDS"/>
    <x v="1"/>
    <n v="61342670"/>
    <m/>
    <m/>
    <s v="30-12-2024"/>
    <x v="3"/>
    <s v="58203 - Ukraine - Crisis Prev &amp; Rcvry"/>
    <s v="Oracle Fusion Projects"/>
    <m/>
    <s v="Summarized Burden Expenditure"/>
    <s v="Summarized Burden Expenditure Item"/>
    <n v="0"/>
    <n v="52553.48"/>
    <s v="UAH"/>
    <n v="2.4009599999999999E-2"/>
    <n v="0"/>
    <n v="1261.79"/>
    <m/>
    <m/>
    <x v="1"/>
    <m/>
    <m/>
    <m/>
    <m/>
    <s v="........"/>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3"/>
    <s v="Vzpl_3.2.3_RPA with CSO &quot;Vzaemofia Plus&quot;_3.2.3"/>
    <s v="012676-UKR_VZAIEMODIIA-PLIUS_RPP"/>
    <s v="B0582 - Ukraine - Kiev"/>
    <s v="1176166"/>
    <s v="GOVERNMENT OF NETHERLANDS"/>
    <x v="0"/>
    <n v="101934493"/>
    <s v="10-12'24-DIM Adv-IA#12676"/>
    <s v="Yes"/>
    <s v="31-10-2024"/>
    <x v="15"/>
    <s v="58203 - Ukraine - Crisis Prev &amp; Rcvry"/>
    <s v="Oracle Fusion Payables"/>
    <m/>
    <s v="Supplier Invoice Commitment"/>
    <s v="Item Cost"/>
    <n v="434683"/>
    <n v="434683"/>
    <s v="UAH"/>
    <n v="2.4096389999999999E-2"/>
    <n v="10474.290000000001"/>
    <n v="10474.290000000001"/>
    <s v="UNDP"/>
    <s v="UKR"/>
    <x v="0"/>
    <n v="58203"/>
    <n v="16005"/>
    <s v="01001136"/>
    <s v="000182"/>
    <s v="UNDP.UKR.30000.58203.16005.01001136.000182.0.0"/>
    <s v="10-2024"/>
    <s v="31-10-2024"/>
    <s v="UNDP-UKR"/>
    <s v="10-12'24-DIM Adv-IA#12676"/>
    <s v="21739967.56"/>
    <s v="RPA # 2024_09_041_ADM, FACE FORM# 1, prepayment tranche #1"/>
    <s v="14"/>
    <s v="1452500"/>
    <n v="1058892"/>
    <s v="VZAIEMODIIA-PLIUS, PO"/>
    <s v="40/53 KHABAROVSKA STR"/>
    <s v="Kramatorsk"/>
    <s v="8107026912"/>
    <s v="05-11-2024"/>
    <s v="UAH"/>
    <s v="21739967.56"/>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3"/>
    <s v="Vzpl_3.2.3_RPA with CSO &quot;Vzaemofia Plus&quot;_3.2.3"/>
    <s v="012676-UKR_VZAIEMODIIA-PLIUS_RPP"/>
    <s v="B0582 - Ukraine - Kiev"/>
    <s v="1176166"/>
    <s v="GOVERNMENT OF NETHERLANDS"/>
    <x v="1"/>
    <n v="61290324"/>
    <m/>
    <m/>
    <s v="30-12-2024"/>
    <x v="16"/>
    <s v="58203 - Ukraine - Crisis Prev &amp; Rcvry"/>
    <s v="Oracle Fusion Payables"/>
    <s v="STANDARD"/>
    <s v="Supplier Invoice"/>
    <s v="Item Cost"/>
    <n v="228250"/>
    <n v="228250"/>
    <s v="UAH"/>
    <n v="2.4009599999999999E-2"/>
    <n v="5480.19"/>
    <n v="5480.19"/>
    <s v="UNDP"/>
    <s v="UKR"/>
    <x v="0"/>
    <n v="58203"/>
    <n v="71810"/>
    <s v="01001136"/>
    <s v="000182"/>
    <s v="UNDP.UKR.30000.58203.71810.01001136.000182.0.0"/>
    <s v="12-2024"/>
    <s v="30-12-2024"/>
    <s v="UNDP-UKR"/>
    <s v="10-12'24-DIM Liq-IA12676"/>
    <s v="12242242.39"/>
    <s v="RPA # 2024_09_041_ADM, FACE FORM# 2, liquidation of advance"/>
    <s v="30"/>
    <s v="228250"/>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3"/>
    <s v="Vzpl_3.2.3_RPA with CSO &quot;Vzaemofia Plus&quot;_3.2.3"/>
    <s v="012676-UKR_VZAIEMODIIA-PLIUS_RPP"/>
    <s v="B0582 - Ukraine - Kiev"/>
    <s v="1176166"/>
    <s v="GOVERNMENT OF NETHERLANDS"/>
    <x v="1"/>
    <n v="61290325"/>
    <m/>
    <m/>
    <s v="30-12-2024"/>
    <x v="17"/>
    <s v="58203 - Ukraine - Crisis Prev &amp; Rcvry"/>
    <s v="Oracle Fusion Payables"/>
    <s v="STANDARD"/>
    <s v="Supplier Invoice"/>
    <s v="Item Cost"/>
    <n v="687787"/>
    <n v="687787"/>
    <s v="UAH"/>
    <n v="2.4009599999999999E-2"/>
    <n v="16513.490000000002"/>
    <n v="16513.490000000002"/>
    <s v="UNDP"/>
    <s v="UKR"/>
    <x v="0"/>
    <n v="58203"/>
    <n v="72210"/>
    <s v="01001136"/>
    <s v="000182"/>
    <s v="UNDP.UKR.30000.58203.72210.01001136.000182.0.0"/>
    <s v="12-2024"/>
    <s v="30-12-2024"/>
    <s v="UNDP-UKR"/>
    <s v="10-12'24-DIM Liq-IA12676"/>
    <s v="12242242.39"/>
    <s v="RPA # 2024_09_041_ADM, FACE FORM# 2, liquidation of advance"/>
    <s v="31"/>
    <s v="687787"/>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3"/>
    <s v="Vzpl_3.2.3_RPA with CSO &quot;Vzaemofia Plus&quot;_3.2.3"/>
    <s v="012676-UKR_VZAIEMODIIA-PLIUS_RPP"/>
    <s v="B0582 - Ukraine - Kiev"/>
    <s v="1176166"/>
    <s v="GOVERNMENT OF NETHERLANDS"/>
    <x v="1"/>
    <n v="61290326"/>
    <m/>
    <m/>
    <s v="30-12-2024"/>
    <x v="18"/>
    <s v="58203 - Ukraine - Crisis Prev &amp; Rcvry"/>
    <s v="Oracle Fusion Payables"/>
    <s v="STANDARD"/>
    <s v="Supplier Invoice"/>
    <s v="Item Cost"/>
    <n v="101780"/>
    <n v="101780"/>
    <s v="UAH"/>
    <n v="2.4009599999999999E-2"/>
    <n v="2443.6999999999998"/>
    <n v="2443.6999999999998"/>
    <s v="UNDP"/>
    <s v="UKR"/>
    <x v="0"/>
    <n v="58203"/>
    <n v="72399"/>
    <s v="01001136"/>
    <s v="000182"/>
    <s v="UNDP.UKR.30000.58203.72399.01001136.000182.0.0"/>
    <s v="12-2024"/>
    <s v="30-12-2024"/>
    <s v="UNDP-UKR"/>
    <s v="10-12'24-DIM Liq-IA12676"/>
    <s v="12242242.39"/>
    <s v="RPA # 2024_09_041_ADM, FACE FORM# 2, liquidation of advance"/>
    <s v="32"/>
    <s v="101780"/>
    <n v="1058892"/>
    <s v="VZAIEMODIIA-PLIUS, PO"/>
    <s v="40/53 KHABAROVSKA STR"/>
    <s v="Kramatorsk"/>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3"/>
    <s v="Vzpl_3.2.3_RPA with CSO &quot;Vzaemofia Plus&quot;_3.2.3"/>
    <s v="012676-UKR_VZAIEMODIIA-PLIUS_RPP"/>
    <s v="B0582 - Ukraine - Kiev"/>
    <s v="1176166"/>
    <s v="GOVERNMENT OF NETHERLANDS"/>
    <x v="1"/>
    <n v="61326735"/>
    <m/>
    <m/>
    <s v="31-12-2024"/>
    <x v="3"/>
    <s v="58203 - Ukraine - Crisis Prev &amp; Rcvry"/>
    <s v="GMS on Depreciation"/>
    <m/>
    <s v="GMS on Depreciation"/>
    <s v="GMS on DEPRECIATION"/>
    <n v="0"/>
    <n v="1321.0791999999999"/>
    <s v="USD"/>
    <n v="1"/>
    <n v="0"/>
    <n v="1321.0791999999999"/>
    <s v="UNDP"/>
    <s v="UKR"/>
    <x v="0"/>
    <n v="58203"/>
    <n v="75105"/>
    <s v="01001136"/>
    <s v="000182"/>
    <s v="UNDP.UKR.30000.58203.75105.01001136.000182.0.0"/>
    <m/>
    <m/>
    <m/>
    <m/>
    <m/>
    <m/>
    <m/>
    <m/>
    <m/>
    <m/>
    <m/>
    <m/>
    <m/>
    <m/>
    <m/>
    <m/>
    <m/>
    <m/>
    <m/>
    <m/>
    <m/>
    <m/>
    <m/>
    <m/>
    <m/>
    <m/>
    <m/>
  </r>
  <r>
    <s v="01001136"/>
    <s v="Support to the stabilization and recovery of war affected communities (frontline, return and hosting areas)"/>
    <m/>
    <s v="07-08-2023"/>
    <s v="31-03-2025"/>
    <s v="UNDP-UKR"/>
    <s v="UNDP Project Unit"/>
    <s v="B0582 - Ukraine - Kiev"/>
    <s v="On Going"/>
    <s v="DISPENZA, Federica"/>
    <s v="001981-UNDP"/>
    <s v="Output  3"/>
    <x v="23"/>
    <s v="Vzpl_3.2.3_RPA with CSO &quot;Vzaemofia Plus&quot;_3.2.3"/>
    <s v="012676-UKR_VZAIEMODIIA-PLIUS_RPP"/>
    <s v="B0582 - Ukraine - Kiev"/>
    <s v="1176166"/>
    <s v="GOVERNMENT OF NETHERLANDS"/>
    <x v="1"/>
    <n v="61342671"/>
    <m/>
    <m/>
    <s v="30-12-2024"/>
    <x v="3"/>
    <s v="58203 - Ukraine - Crisis Prev &amp; Rcvry"/>
    <s v="Oracle Fusion Projects"/>
    <m/>
    <s v="Summarized Burden Expenditure"/>
    <s v="Summarized Burden Expenditure Item"/>
    <n v="0"/>
    <n v="26402.400000000001"/>
    <s v="UAH"/>
    <n v="2.4009599999999999E-2"/>
    <n v="0"/>
    <n v="633.91"/>
    <m/>
    <m/>
    <x v="1"/>
    <m/>
    <m/>
    <m/>
    <m/>
    <s v="........"/>
    <m/>
    <m/>
    <m/>
    <m/>
    <m/>
    <m/>
    <m/>
    <m/>
    <m/>
    <m/>
    <m/>
    <m/>
    <m/>
    <m/>
    <m/>
    <m/>
    <m/>
    <m/>
    <m/>
    <m/>
    <m/>
    <m/>
    <m/>
    <m/>
    <m/>
    <m/>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970">
  <r>
    <s v="Adjustment"/>
    <s v="Adjustment of account balances or transactions."/>
    <s v="Receivables"/>
    <s v="Oracle Fusion Receivables subledger."/>
    <s v=""/>
    <s v="ADJUSTMENT"/>
    <s v="SEP-2023"/>
    <s v="UNDP"/>
    <m/>
    <x v="0"/>
    <s v="Bank Charges"/>
    <s v="58203"/>
    <s v="Ukraine - Crisis Prev &amp; Rcvry"/>
    <s v="UKR"/>
    <s v="Ukraine"/>
    <x v="0"/>
    <s v="GOVERNMENT OF NETHERLANDS"/>
    <x v="0"/>
    <s v="Programme Cost Sharing"/>
    <s v=""/>
    <s v=""/>
    <x v="0"/>
    <s v="01001136"/>
    <s v="Support to the stabilization and recovery of war affected communities (frontline, return and hosting areas)"/>
    <s v="14080"/>
    <s v="ADJUSTMENTS"/>
    <m/>
    <m/>
    <m/>
    <m/>
    <m/>
    <m/>
    <m/>
    <s v=""/>
    <s v=""/>
    <n v="2"/>
    <s v="Journal Import 20920513:"/>
    <s v="000182 | CONTRACT INVOICES | 14080"/>
    <s v="Receivables A 20920494000001 20920513 N"/>
    <s v="01-09-2023 Adjustment"/>
    <s v="Quantum Service Account"/>
    <s v="UNDP PL USD"/>
    <s v="1/1/1970"/>
    <m/>
    <m/>
    <x v="0"/>
    <d v="2023-09-01T00:00:00"/>
    <d v="2023-11-29T00:00:00"/>
    <s v=""/>
    <s v="USD"/>
    <n v="20"/>
    <n v="20"/>
    <m/>
    <n v="20"/>
  </r>
  <r>
    <s v="Purchase Invoices"/>
    <s v="Oracle Fusion Payables invoices."/>
    <s v="Payables"/>
    <s v="Oracle Fusion Payables subledger."/>
    <s v="1176166"/>
    <s v="INVOICES"/>
    <s v="SEP-2023"/>
    <s v="UNDP"/>
    <m/>
    <x v="1"/>
    <s v="Promotional Materials and Distribu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68"/>
    <s v="AP_INVOICES"/>
    <s v="production of 50 sets of promo materials"/>
    <n v="300001400925445"/>
    <s v="STANDARD"/>
    <n v="65450"/>
    <n v="21816.68"/>
    <n v="1"/>
    <s v="068"/>
    <s v="1058609"/>
    <s v="KLYMENKO YURII YAKOVYCH FOP"/>
    <n v="11"/>
    <s v="Journal Import 21006120:"/>
    <s v="Supplier: KLYMENKO YURII YAKOVYCH FOP |Supplier #: 1058609 |Site: UKR |Transaction #: 068 |Transaction Line #: 1 |PO #:  |PO Line #: 0 |Contract #: 1176166 |Project #: 01001136 |Task #: ACT 2.2.1. |Donor: GOVERNMENT OF NETHERLANDS"/>
    <s v="Payables A 21005927000001 21006120 4 Y"/>
    <s v="18-09-2023 Purchase Invoices"/>
    <s v="Quantum Service Account"/>
    <s v="UNDP PL USD"/>
    <s v=" "/>
    <m/>
    <n v="0"/>
    <x v="0"/>
    <d v="2023-09-18T00:00:00"/>
    <d v="2023-11-30T00:00:00"/>
    <s v="1"/>
    <s v="UAH"/>
    <n v="21816.68"/>
    <n v="589.64"/>
    <m/>
    <n v="589.64"/>
  </r>
  <r>
    <s v="BURDEN_COST"/>
    <s v="Cost of summarized burden expenditure items."/>
    <s v="Project Accounting"/>
    <s v="Accounting generated by Oracle Fusion Projects for cost, revenue and billing offset transactions."/>
    <s v="1176166"/>
    <s v="BURDEN_COST"/>
    <s v="SEP-2023"/>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28041475"/>
    <s v="EXPENDITURES"/>
    <m/>
    <m/>
    <m/>
    <m/>
    <m/>
    <m/>
    <m/>
    <s v=""/>
    <s v=""/>
    <n v="5"/>
    <s v="Journal Import 21057263:"/>
    <s v="Expenditure Business Unit : UNDP-UKR , Project Number : 01001136 , Task Number : ACT 2.2.1. , Transaction Number : 28041475 , Expenditure Category : 75100 - Facilities &amp; Administration , Expenditure Type : 75105 - Facilities and Administrat"/>
    <s v="Projects A 21057085000002 21057263 2 Y"/>
    <s v="18-09-2023 Burden Cost"/>
    <s v="Quantum Service Account"/>
    <s v="UNDP PL USD"/>
    <s v="1/1/1970"/>
    <m/>
    <m/>
    <x v="0"/>
    <d v="2023-09-18T00:00:00"/>
    <d v="2023-12-01T00:00:00"/>
    <s v=""/>
    <s v="UAH"/>
    <n v="1745.33"/>
    <n v="47.17"/>
    <m/>
    <n v="47.17"/>
  </r>
  <r>
    <s v="Purchase Invoices"/>
    <s v="Oracle Fusion Payables invoices."/>
    <s v="Payables"/>
    <s v="Oracle Fusion Payables subledger."/>
    <s v="1176166"/>
    <s v="INVOICES"/>
    <s v="DEC-2023"/>
    <s v="UNDP"/>
    <m/>
    <x v="3"/>
    <s v="Service Cost - Training and Education Services"/>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000176043"/>
    <s v="AP_INVOICES"/>
    <s v="arrangement and conducting event"/>
    <n v="300001427263324"/>
    <s v="STANDARD"/>
    <n v="1230190.79"/>
    <n v="1230190.79"/>
    <n v="1"/>
    <s v="000176043"/>
    <s v="1058619"/>
    <s v="KYI AVIA, PJSC"/>
    <n v="266"/>
    <s v="Journal Import 21523711:"/>
    <s v="Supplier: KYI AVIA Private Joint Stock Company |Supplier #: 1058619 |Site: UKR |Transaction #: 000176043 |Transaction Line #: 1 |PO #: 10130559 |PO Line #: 2 |Contract #: 1176166 |Project #: 01001136 |Task #: ACT 2.3.2. |Donor: GO"/>
    <s v="Payables A 21523441000001 21523711 Y"/>
    <s v="08-12-2023 Purchase Invoices"/>
    <s v="Quantum Service Account"/>
    <s v="UNDP PL USD"/>
    <s v="10/27/2023 "/>
    <s v="10130559"/>
    <n v="2"/>
    <x v="0"/>
    <d v="2023-12-08T00:00:00"/>
    <d v="2023-12-11T00:00:00"/>
    <s v="1"/>
    <s v="UAH"/>
    <n v="581965.34"/>
    <n v="15728.79"/>
    <m/>
    <n v="15728.79"/>
  </r>
  <r>
    <s v="BURDEN_COST"/>
    <s v="Cost of summarized burden expenditure items."/>
    <s v="Project Accounting"/>
    <s v="Accounting generated by Oracle Fusion Projects for cost, revenue and billing offset transactions."/>
    <s v="1176166"/>
    <s v="BURDEN_COST"/>
    <s v="DEC-2023"/>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29310612"/>
    <s v="EXPENDITURES"/>
    <m/>
    <m/>
    <m/>
    <m/>
    <m/>
    <m/>
    <m/>
    <s v=""/>
    <s v=""/>
    <n v="100"/>
    <s v="Journal Import 21584286:"/>
    <s v="Expenditure Business Unit : UNDP-UKR , Project Number : 01001136 , Task Number : ACT 2.3.2. , Transaction Number : 29310612 , Expenditure Category : 75100 - Facilities &amp; Administration , Expenditure Type : 75105 - Facilities and Administrat"/>
    <s v="Projects A 21584212000002 21584286 6 Y"/>
    <s v="08-12-2023 Burden Cost"/>
    <s v="Quantum Service Account"/>
    <s v="UNDP PL USD"/>
    <s v="1/1/1970"/>
    <m/>
    <m/>
    <x v="0"/>
    <d v="2023-12-08T00:00:00"/>
    <d v="2023-12-12T00:00:00"/>
    <s v=""/>
    <s v="UAH"/>
    <n v="46557.23"/>
    <n v="1258.3"/>
    <m/>
    <n v="1258.3"/>
  </r>
  <r>
    <s v="Purchase Invoices"/>
    <s v="Oracle Fusion Payables invoices."/>
    <s v="Payables"/>
    <s v="Oracle Fusion Payables subledger."/>
    <s v="1176166"/>
    <s v="INVOICES"/>
    <s v="DEC-2023"/>
    <s v="UNDP"/>
    <m/>
    <x v="4"/>
    <s v="Translation Cost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774"/>
    <s v="AP_INVOICES"/>
    <s v="verbal simultaneous interpretation services"/>
    <n v="300001444353519"/>
    <s v="STANDARD"/>
    <n v="11400"/>
    <n v="11400"/>
    <n v="1"/>
    <s v="774"/>
    <s v="1161084"/>
    <s v="Alesco Translations, LLC"/>
    <n v="82"/>
    <s v="Journal Import 21798007:"/>
    <s v="Supplier: Alesco Translations LLC |Supplier #: 1161084 |Site: UKR |Transaction #: 774 |Transaction Line #: 1 |PO #:  |PO Line #: 0 |Contract #: 1176166 |Project #: 01001136 |Task #: ACT 4 |Donor: GOVERNMENT OF NETHERLANDS |"/>
    <s v="Payables A 21797475000001 21798007 Y"/>
    <s v="08-12-2023 Purchase Invoices"/>
    <s v="Quantum Service Account"/>
    <s v="UNDP PL USD"/>
    <s v=" "/>
    <m/>
    <n v="0"/>
    <x v="0"/>
    <d v="2023-12-08T00:00:00"/>
    <d v="2023-12-15T00:00:00"/>
    <s v="1"/>
    <s v="UAH"/>
    <n v="11400"/>
    <n v="308.11"/>
    <m/>
    <n v="308.11"/>
  </r>
  <r>
    <s v="BURDEN_COST"/>
    <s v="Cost of summarized burden expenditure items."/>
    <s v="Project Accounting"/>
    <s v="Accounting generated by Oracle Fusion Projects for cost, revenue and billing offset transactions."/>
    <s v="1176166"/>
    <s v="BURDEN_COST"/>
    <s v="DEC-2023"/>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30062644"/>
    <s v="EXPENDITURES"/>
    <m/>
    <m/>
    <m/>
    <m/>
    <m/>
    <m/>
    <m/>
    <s v=""/>
    <s v=""/>
    <n v="16"/>
    <s v="Journal Import 21849764:"/>
    <s v="Expenditure Business Unit : UNDP-UKR , Project Number : 01001136 , Task Number : ACT 4 , Transaction Number : 30062644 , Expenditure Category : 75100 - Facilities &amp; Administration , Expenditure Type : 75105 - Facilities and Administration -"/>
    <s v="Projects A 21849694000003 21849764 2 Y"/>
    <s v="08-12-2023 Burden Cost"/>
    <s v="Quantum Service Account"/>
    <s v="UNDP PL USD"/>
    <s v="1/1/1970"/>
    <m/>
    <m/>
    <x v="0"/>
    <d v="2023-12-08T00:00:00"/>
    <d v="2023-12-17T00:00:00"/>
    <s v=""/>
    <s v="UAH"/>
    <n v="912"/>
    <n v="24.650000000000002"/>
    <m/>
    <n v="24.650000000000002"/>
  </r>
  <r>
    <s v="Purchase Invoices"/>
    <s v="Oracle Fusion Payables invoices."/>
    <s v="Payables"/>
    <s v="Oracle Fusion Payables subledger."/>
    <s v="1176166"/>
    <s v="INVOICES"/>
    <s v="FEB-2024"/>
    <s v="UNDP"/>
    <m/>
    <x v="5"/>
    <s v="Daily Subsistence Allowance - Local"/>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R00256553_1"/>
    <s v="AP_INVOICES"/>
    <s v="Travel Entitlements"/>
    <n v="300001551069288"/>
    <s v="STANDARD"/>
    <n v="4290"/>
    <n v="4290"/>
    <n v="1"/>
    <s v="TR00256553_1"/>
    <s v="HCM-71411561"/>
    <s v="Tetiana SIHAIEVA[[71411561]]"/>
    <n v="352"/>
    <s v="Journal Import 24684648:"/>
    <s v="Supplier: Tetiana SIHAIEVA[[71411561]] |Supplier #: HCM-71411561 |Site: Primary |Transaction #: TR00256553_1 |Transaction Line #: 1 |PO #:  |PO Line #: 0 |Contract #: 1176166 |Project #: 01001136 |Task #: ACT 5 |Donor: GOVERNMENT"/>
    <s v="Payables A 24684061000001 24684648 Y"/>
    <s v="06-02-2024 Purchase Invoices"/>
    <s v="Quantum Service Account"/>
    <s v="UNDP PL USD"/>
    <s v=" "/>
    <m/>
    <n v="0"/>
    <x v="1"/>
    <d v="2024-02-06T00:00:00"/>
    <d v="2024-02-06T00:00:00"/>
    <s v="1"/>
    <s v="UAH"/>
    <n v="4290"/>
    <n v="112.89"/>
    <m/>
    <n v="112.89"/>
  </r>
  <r>
    <s v="BURDEN_COST"/>
    <s v="Cost of summarized burden expenditure items."/>
    <s v="Project Accounting"/>
    <s v="Accounting generated by Oracle Fusion Projects for cost, revenue and billing offset transactions."/>
    <s v="1176166"/>
    <s v="BURDEN_COST"/>
    <s v="FEB-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39422504"/>
    <s v="EXPENDITURES"/>
    <m/>
    <m/>
    <m/>
    <m/>
    <m/>
    <m/>
    <m/>
    <s v=""/>
    <s v=""/>
    <n v="262"/>
    <s v="Journal Import 24736819:"/>
    <s v="Expenditure Business Unit : UNDP-UKR , Project Number : 01001136 , Task Number : ACT 5 , Transaction Number : 39422504 , Expenditure Category : 75100 - Facilities &amp; Administration , Expenditure Type : 75105 - Facilities and Administration -"/>
    <s v="Projects A 24736764000001 24736819 2 Y"/>
    <s v="06-02-2024 Burden Cost"/>
    <s v="Quantum Service Account"/>
    <s v="UNDP PL USD"/>
    <s v="1/1/1970"/>
    <m/>
    <m/>
    <x v="1"/>
    <d v="2024-02-06T00:00:00"/>
    <d v="2024-02-07T00:00:00"/>
    <s v=""/>
    <s v="UAH"/>
    <n v="343.2"/>
    <n v="9.0299999999999994"/>
    <m/>
    <n v="9.0299999999999994"/>
  </r>
  <r>
    <s v="Payments"/>
    <s v="Cash disbursements."/>
    <s v="Payables"/>
    <s v="Oracle Fusion Payables subledger."/>
    <s v="1176166"/>
    <s v="PAYMENTS"/>
    <s v="MAR-2024"/>
    <s v="UNDP"/>
    <m/>
    <x v="6"/>
    <s v="Realized Foreign Exchange Gain - AP"/>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8107015846"/>
    <s v="AP_PAYMENTS"/>
    <s v="New Advance Request 01-03'24-DIM Adv-IA12666-RPA # 2024/01/003/ADM"/>
    <n v="300001599018263"/>
    <s v="PREPAYMENT"/>
    <n v="39694230"/>
    <n v="1368000"/>
    <n v="20"/>
    <s v="01-03'24-DIM Adv-IA12666"/>
    <s v="2052132"/>
    <s v="The Initiative Center to Support Social Action &quot;Ednannia&quot;, NGO"/>
    <n v="2772"/>
    <s v="Journal Import 26094378:"/>
    <s v="Supplier: The Initiative Center to Support Social Action &quot;Ednannia&quot;, NGO |Supplier #: 2052132 |Transaction #: 01-03'24-DIM Adv-IA12666 |Payment # : 8107015846 |Payment Method : TRF |"/>
    <s v="Payables A 26093806000001 26094378 3 N"/>
    <s v="01-03-2024 Payments"/>
    <s v="Quantum Service Account"/>
    <s v="UNDP PL USD"/>
    <s v=" "/>
    <m/>
    <n v="0"/>
    <x v="1"/>
    <d v="2024-03-01T00:00:00"/>
    <d v="2024-03-01T00:00:00"/>
    <s v=""/>
    <s v="UAH"/>
    <n v="0"/>
    <m/>
    <n v="950.64"/>
    <n v="-950.64"/>
  </r>
  <r>
    <s v="Purchase Invoices"/>
    <s v="Oracle Fusion Payables invoices."/>
    <s v="Payables"/>
    <s v="Oracle Fusion Payables subledger."/>
    <s v="1176166"/>
    <s v="INVOICES"/>
    <s v="MAR-2024"/>
    <s v="UNDP"/>
    <m/>
    <x v="3"/>
    <s v="Service Cost - Training and Education Services"/>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031"/>
    <s v="AP_INVOICES"/>
    <s v="conduction of the event"/>
    <n v="300001606028845"/>
    <s v="STANDARD"/>
    <n v="427992.64"/>
    <n v="427992.64"/>
    <n v="1"/>
    <s v="031"/>
    <s v="1078762"/>
    <s v="AHEAD INTERNATIONAL, LLC"/>
    <n v="1439"/>
    <s v="Journal Import 26125763:"/>
    <s v="Supplier: LLC AHEAD INTERNATIONAL |Supplier #: 1078762 |Site: UKR |Transaction #: 031 |Transaction Line #: 1 |PO #: 10173988 |PO Line #: 1 |Contract #: 1176166 |Project #: 01001136 |Task #: ACT 3.1.2. |Donor: GOVERNMENT OF NETHERL"/>
    <s v="Payables A 26125175000001 26125763 2 Y"/>
    <s v="01-03-2024 Purchase Invoices"/>
    <s v="Quantum Service Account"/>
    <s v="UNDP PL USD"/>
    <s v="1/22/2024 "/>
    <s v="10173988"/>
    <n v="1"/>
    <x v="1"/>
    <d v="2024-03-01T00:00:00"/>
    <d v="2024-03-01T00:00:00"/>
    <s v="1"/>
    <s v="UAH"/>
    <n v="427992.64"/>
    <n v="11262.960000000001"/>
    <m/>
    <n v="11262.960000000001"/>
  </r>
  <r>
    <s v="BURDEN_COST"/>
    <s v="Cost of summarized burden expenditure items."/>
    <s v="Project Accounting"/>
    <s v="Accounting generated by Oracle Fusion Projects for cost, revenue and billing offset transactions."/>
    <s v="1176166"/>
    <s v="BURDEN_COST"/>
    <s v="MAR-2024"/>
    <s v="UNDP"/>
    <m/>
    <x v="2"/>
    <s v="Facilities and Administration - Implementation"/>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40359284"/>
    <s v="EXPENDITURES"/>
    <m/>
    <m/>
    <m/>
    <m/>
    <m/>
    <m/>
    <m/>
    <s v=""/>
    <s v=""/>
    <n v="534"/>
    <s v="Journal Import 26183719:"/>
    <s v="Expenditure Business Unit : UNDP-UKR , Project Number : 01001136 , Task Number : ACT 3.1.2. , Transaction Number : 40359284 , Expenditure Category : 75100 - Facilities &amp; Administration , Expenditure Type : 75105 - Facilities and Administrat"/>
    <s v="Projects A 26183701000001 26183719 2 Y"/>
    <s v="01-03-2024 Burden Cost"/>
    <s v="Quantum Service Account"/>
    <s v="UNDP PL USD"/>
    <s v="1/1/1970"/>
    <m/>
    <m/>
    <x v="1"/>
    <d v="2024-03-01T00:00:00"/>
    <d v="2024-03-03T00:00:00"/>
    <s v=""/>
    <s v="UAH"/>
    <n v="34239.410000000003"/>
    <n v="889.34"/>
    <m/>
    <n v="889.34"/>
  </r>
  <r>
    <s v="Payments"/>
    <s v="Cash disbursements."/>
    <s v="Payables"/>
    <s v="Oracle Fusion Payables subledger."/>
    <s v="1176166"/>
    <s v="PAYMENTS"/>
    <s v="MAR-2024"/>
    <s v="UNDP"/>
    <m/>
    <x v="6"/>
    <s v="Realized Foreign Exchange Gain - AP"/>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8107015917"/>
    <s v="AP_PAYMENTS"/>
    <s v="conduction of the event"/>
    <n v="300001606028845"/>
    <s v="STANDARD"/>
    <n v="427992.64"/>
    <n v="427992.64"/>
    <n v="1"/>
    <s v="031"/>
    <s v="1078762"/>
    <s v="AHEAD INTERNATIONAL, LLC"/>
    <n v="2137"/>
    <s v="Journal Import 26304731:"/>
    <s v="Supplier: LLC AHEAD INTERNATIONAL |Supplier #: 1078762 |Transaction #: 031 |Payment # : 8107015917 |Payment Method : TRF |"/>
    <s v="Payables A 26304066000001 26304731 N"/>
    <s v="05-03-2024 Payments"/>
    <s v="Quantum Service Account"/>
    <s v="UNDP PL USD"/>
    <s v="1/22/2024 "/>
    <s v="10173988"/>
    <n v="1"/>
    <x v="1"/>
    <d v="2024-03-05T00:00:00"/>
    <d v="2024-03-05T00:00:00"/>
    <s v=""/>
    <s v="UAH"/>
    <n v="0"/>
    <m/>
    <n v="146.27000000000001"/>
    <n v="-146.27000000000001"/>
  </r>
  <r>
    <s v="Purchase Invoices"/>
    <s v="Oracle Fusion Payables invoices."/>
    <s v="Payables"/>
    <s v="Oracle Fusion Payables subledger."/>
    <s v="1176166"/>
    <s v="INVOICES"/>
    <s v="FEB-2024"/>
    <s v="UNDP"/>
    <m/>
    <x v="7"/>
    <s v="Other Media Cost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45"/>
    <s v="AP_INVOICES"/>
    <s v="urgent design of the document “Annual Project Report. Support to the Stabilization and Recovery of War Affected Communities”"/>
    <n v="300001609756817"/>
    <s v="STANDARD"/>
    <n v="14400"/>
    <n v="14400"/>
    <n v="1"/>
    <s v="045"/>
    <s v="1931668"/>
    <s v="Yana Vyniarska"/>
    <n v="101"/>
    <s v="Journal Import 26387188:"/>
    <s v="Supplier: Yana Vyniarska |Supplier #: 1931668 |Site: Main address |Transaction #: 045 |Transaction Line #: 1 |PO #:  |PO Line #: 0 |Contract #: 1176166 |Project #: 01001136 |Task #: ACT 4 |Donor: GOVERNMENT OF NETHERLANDS |"/>
    <s v="Payables A 26387046000001 26387188 Y"/>
    <s v="29-02-2024 Purchase Invoices"/>
    <s v="Quantum Service Account"/>
    <s v="UNDP PL USD"/>
    <s v=" "/>
    <m/>
    <n v="0"/>
    <x v="1"/>
    <d v="2024-02-29T00:00:00"/>
    <d v="2024-03-06T00:00:00"/>
    <s v="1"/>
    <s v="UAH"/>
    <n v="14400"/>
    <n v="378.95"/>
    <m/>
    <n v="378.95"/>
  </r>
  <r>
    <s v="BURDEN_COST"/>
    <s v="Cost of summarized burden expenditure items."/>
    <s v="Project Accounting"/>
    <s v="Accounting generated by Oracle Fusion Projects for cost, revenue and billing offset transactions."/>
    <s v="1176166"/>
    <s v="BURDEN_COST"/>
    <s v="FEB-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0476820"/>
    <s v="EXPENDITURES"/>
    <m/>
    <m/>
    <m/>
    <m/>
    <m/>
    <m/>
    <m/>
    <s v=""/>
    <s v=""/>
    <n v="181"/>
    <s v="Journal Import 26418166:"/>
    <s v="Expenditure Business Unit : UNDP-UKR , Project Number : 01001136 , Task Number : ACT 4 , Transaction Number : 40476820 , Expenditure Category : 75100 - Facilities &amp; Administration , Expenditure Type : 75105 - Facilities and Administration -"/>
    <s v="Projects A 26418089000001 26418166 2 Y"/>
    <s v="29-02-2024 Burden Cost"/>
    <s v="Quantum Service Account"/>
    <s v="UNDP PL USD"/>
    <s v="1/1/1970"/>
    <m/>
    <m/>
    <x v="1"/>
    <d v="2024-02-29T00:00:00"/>
    <d v="2024-03-07T00:00:00"/>
    <s v=""/>
    <s v="UAH"/>
    <n v="1152"/>
    <n v="30.32"/>
    <m/>
    <n v="30.32"/>
  </r>
  <r>
    <s v="Payments"/>
    <s v="Cash disbursements."/>
    <s v="Payables"/>
    <s v="Oracle Fusion Payables subledger."/>
    <s v="1176166"/>
    <s v="PAYMENTS"/>
    <s v="MAR-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16116"/>
    <s v="AP_PAYMENTS"/>
    <s v="urgent design of the document “Annual Project Report. Support to the Stabilization and Recovery of War Affected Communities”"/>
    <n v="300001609756817"/>
    <s v="STANDARD"/>
    <n v="14400"/>
    <n v="14400"/>
    <n v="1"/>
    <s v="045"/>
    <s v="1931668"/>
    <s v="Yana Vyniarska"/>
    <n v="4756"/>
    <s v="Journal Import 26656762:"/>
    <s v="Supplier: Yana Vyniarska |Supplier #: 1931668 |Transaction #: 045 |Payment # : 8107016116 |Payment Method : TRF |"/>
    <s v="Payables A 26655649000002 26656762 N"/>
    <s v="11-03-2024 Payments"/>
    <s v="Quantum Service Account"/>
    <s v="UNDP PL USD"/>
    <s v=" "/>
    <m/>
    <n v="0"/>
    <x v="1"/>
    <d v="2024-03-11T00:00:00"/>
    <d v="2024-03-11T00:00:00"/>
    <s v=""/>
    <s v="UAH"/>
    <n v="0"/>
    <m/>
    <n v="4.92"/>
    <n v="-4.92"/>
  </r>
  <r>
    <s v="Purchase Invoices"/>
    <s v="Oracle Fusion Payables invoices."/>
    <s v="Payables"/>
    <s v="Oracle Fusion Payables subledger."/>
    <s v="1176166"/>
    <s v="INVOICES"/>
    <s v="MAR-2024"/>
    <s v="UNDP"/>
    <m/>
    <x v="8"/>
    <s v="Furniture"/>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003"/>
    <s v="AP_INVOICES"/>
    <s v="office equipment"/>
    <n v="300001663946936"/>
    <s v="STANDARD"/>
    <n v="281453"/>
    <n v="281453"/>
    <n v="1"/>
    <s v="003"/>
    <s v="2009297"/>
    <s v="Pidreza Ihor Pavlovych"/>
    <n v="62"/>
    <s v="Journal Import 27682674:"/>
    <s v="Supplier: Pidreza Ihor Pavlovych |Supplier #: 2009297 |Site: UKR |Transaction #: 003 |Transaction Line #: 1 |PO #: 10173392 |PO Line #: 1 |Contract #: 1176166 |Project #: 01001136 |Task #: ACT 3.1.3. |Donor: GOVERNMENT OF NETHERLA"/>
    <s v="Payables A 27681613000001 27682674 N"/>
    <s v="28-03-2024 Purchase Invoices"/>
    <s v="Quantum Service Account"/>
    <s v="UNDP PL USD"/>
    <s v="1/19/2024 "/>
    <s v="10173392"/>
    <n v="1"/>
    <x v="1"/>
    <d v="2024-03-28T00:00:00"/>
    <d v="2024-03-28T00:00:00"/>
    <s v="1"/>
    <s v="UAH"/>
    <n v="0"/>
    <m/>
    <n v="96.19"/>
    <n v="-96.19"/>
  </r>
  <r>
    <s v="Purchase Invoices"/>
    <s v="Oracle Fusion Payables invoices."/>
    <s v="Payables"/>
    <s v="Oracle Fusion Payables subledger."/>
    <s v="1176166"/>
    <s v="INVOICES"/>
    <s v="MAR-2024"/>
    <s v="UNDP"/>
    <m/>
    <x v="8"/>
    <s v="Furniture"/>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003"/>
    <s v="AP_INVOICES"/>
    <s v="office equipment"/>
    <n v="300001663946936"/>
    <s v="STANDARD"/>
    <n v="281453"/>
    <n v="281453"/>
    <n v="1"/>
    <s v="003"/>
    <s v="2009297"/>
    <s v="Pidreza Ihor Pavlovych"/>
    <n v="258"/>
    <s v="Journal Import 27682674:"/>
    <s v="Supplier: Pidreza Ihor Pavlovych |Supplier #: 2009297 |Site: UKR |Transaction #: 003 |Transaction Line #: 1 |PO #: 10173392 |PO Line #: 1 |Contract #: 1176166 |Project #: 01001136 |Task #: ACT 3.1.3. |Donor: GOVERNMENT OF NETHERLA"/>
    <s v="Payables A 27681613000001 27682674 Y"/>
    <s v="28-03-2024 Purchase Invoices"/>
    <s v="Quantum Service Account"/>
    <s v="UNDP PL USD"/>
    <s v="1/19/2024 "/>
    <s v="10173392"/>
    <n v="1"/>
    <x v="1"/>
    <d v="2024-03-28T00:00:00"/>
    <d v="2024-03-28T00:00:00"/>
    <s v="1"/>
    <s v="UAH"/>
    <n v="281453"/>
    <n v="7406.66"/>
    <m/>
    <n v="7406.66"/>
  </r>
  <r>
    <s v="BURDEN_COST"/>
    <s v="Cost of summarized burden expenditure items."/>
    <s v="Project Accounting"/>
    <s v="Accounting generated by Oracle Fusion Projects for cost, revenue and billing offset transactions."/>
    <s v="1176166"/>
    <s v="BURDEN_COST"/>
    <s v="MAR-2024"/>
    <s v="UNDP"/>
    <m/>
    <x v="2"/>
    <s v="Facilities and Administration - Implementation"/>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41297344"/>
    <s v="EXPENDITURES"/>
    <m/>
    <m/>
    <m/>
    <m/>
    <m/>
    <m/>
    <m/>
    <s v=""/>
    <s v=""/>
    <n v="846"/>
    <s v="Journal Import 27812547:"/>
    <s v="Expenditure Business Unit : UNDP-UKR , Project Number : 01001136 , Task Number : ACT 3.1.3. , Transaction Number : 41297344 , Expenditure Category : 75100 - Facilities &amp; Administration , Expenditure Type : 75105 - Facilities and Administrat"/>
    <s v="Projects A 27812449000001 27812547 3 Y"/>
    <s v="31-03-2024 Burden Cost"/>
    <s v="Quantum Service Account"/>
    <s v="UNDP PL USD"/>
    <s v="1/1/1970"/>
    <m/>
    <m/>
    <x v="1"/>
    <d v="2024-03-31T00:00:00"/>
    <d v="2024-03-31T00:00:00"/>
    <s v=""/>
    <s v="USD"/>
    <n v="592.53"/>
    <n v="592.53"/>
    <m/>
    <n v="592.53"/>
  </r>
  <r>
    <s v="Reconciled Payments"/>
    <s v="Reconciled disbursements."/>
    <s v="Payables"/>
    <s v="Oracle Fusion Payables subledger."/>
    <s v="1176166"/>
    <s v="RECONCILED PAYMENTS"/>
    <s v="APR-2024"/>
    <s v="UNDP"/>
    <m/>
    <x v="6"/>
    <s v="Realized Foreign Exchange Gain - AP"/>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8107017003"/>
    <s v="AP_PAYMENTS"/>
    <s v="office equipment"/>
    <n v="300001663946936"/>
    <s v="STANDARD"/>
    <n v="281453"/>
    <n v="281453"/>
    <n v="1"/>
    <s v="003"/>
    <s v="2009297"/>
    <s v="Pidreza Ihor Pavlovych"/>
    <n v="1713"/>
    <s v="Journal Import 27936814:"/>
    <s v="Supplier: Pidreza Ihor Pavlovych |Supplier #: 2009297 |Transaction #: 003 |Payment # : 8107017003 |Payment Method : TRF |"/>
    <s v="Payables A 27935164000002 27936814 2 N"/>
    <s v="01-04-2024 Reconciled Payments"/>
    <s v="Quantum Service Account"/>
    <s v="UNDP PL USD"/>
    <s v="1/19/2024 "/>
    <s v="10173392"/>
    <n v="1"/>
    <x v="1"/>
    <d v="2024-04-01T00:00:00"/>
    <d v="2024-04-02T00:00:00"/>
    <s v=""/>
    <s v="UAH"/>
    <n v="0"/>
    <m/>
    <n v="112.18"/>
    <n v="-112.18"/>
  </r>
  <r>
    <s v="Purchase Invoices"/>
    <s v="Oracle Fusion Payables invoices."/>
    <s v="Payables"/>
    <s v="Oracle Fusion Payables subledger."/>
    <s v="1176166"/>
    <s v="INVOICES"/>
    <s v="APR-2024"/>
    <s v="UNDP"/>
    <m/>
    <x v="1"/>
    <s v="Promotional Materials and Distribu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 18"/>
    <s v="AP_INVOICES"/>
    <s v="printing two full-colour roll-ups"/>
    <n v="300001697227542"/>
    <s v="STANDARD"/>
    <n v="8600"/>
    <n v="8600"/>
    <n v="1"/>
    <s v="1 18"/>
    <s v="1058590"/>
    <s v="COMPANIYA VAITE, LLC"/>
    <n v="19"/>
    <s v="Journal Import 28764684:"/>
    <s v="Supplier: COMPANIYA VAITE, LLC |Supplier #: 1058590 |Site: UKR |Transaction #: 1 18 |Transaction Line #: 1 |PO #:  |PO Line #: 0 |Contract #: 1176166 |Project #: 01001136 |Task #: ACT 4 |Donor: GOVERNMENT OF NETHERLANDS |"/>
    <s v="Payables A 28763086000001 28764684 Y"/>
    <s v="01-04-2024 Purchase Invoices"/>
    <s v="Quantum Service Account"/>
    <s v="UNDP PL USD"/>
    <s v=" "/>
    <m/>
    <n v="0"/>
    <x v="1"/>
    <d v="2024-04-01T00:00:00"/>
    <d v="2024-04-17T00:00:00"/>
    <s v="1"/>
    <s v="UAH"/>
    <n v="8600"/>
    <n v="219.95000000000002"/>
    <m/>
    <n v="219.95000000000002"/>
  </r>
  <r>
    <s v="BURDEN_COST"/>
    <s v="Cost of summarized burden expenditure items."/>
    <s v="Project Accounting"/>
    <s v="Accounting generated by Oracle Fusion Projects for cost, revenue and billing offset transactions."/>
    <s v="1176166"/>
    <s v="BURDEN_COST"/>
    <s v="APR-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5409716"/>
    <s v="EXPENDITURES"/>
    <m/>
    <m/>
    <m/>
    <m/>
    <m/>
    <m/>
    <m/>
    <s v=""/>
    <s v=""/>
    <n v="14"/>
    <s v="Journal Import 28779920:"/>
    <s v="Expenditure Business Unit : UNDP-UKR , Project Number : 01001136 , Task Number : ACT 4 , Transaction Number : 45409716 , Expenditure Category : 75100 - Facilities &amp; Administration , Expenditure Type : 75105 - Facilities and Administration -"/>
    <s v="Projects A 28779697000002 28779920 4 Y"/>
    <s v="01-04-2024 Burden Cost"/>
    <s v="Quantum Service Account"/>
    <s v="UNDP PL USD"/>
    <s v="1/1/1970"/>
    <m/>
    <m/>
    <x v="1"/>
    <d v="2024-04-01T00:00:00"/>
    <d v="2024-04-18T00:00:00"/>
    <s v=""/>
    <s v="UAH"/>
    <n v="688"/>
    <n v="17.600000000000001"/>
    <m/>
    <n v="17.600000000000001"/>
  </r>
  <r>
    <s v="Purchase Invoices"/>
    <s v="Oracle Fusion Payables invoices."/>
    <s v="Payables"/>
    <s v="Oracle Fusion Payables subledger."/>
    <s v="1176166"/>
    <s v="INVOICES"/>
    <s v="APR-2024"/>
    <s v="UNDP"/>
    <m/>
    <x v="9"/>
    <s v="Grants to Institutions and Other Benefactor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2024/04/009/СS, tr. #1"/>
    <s v="AP_INVOICES"/>
    <s v="2024/04/009/СS, tranche#1"/>
    <n v="300001700314781"/>
    <s v="STANDARD"/>
    <n v="576294.9"/>
    <n v="576294.9"/>
    <n v="1"/>
    <s v="2024/04/009/СS, tr. #1"/>
    <s v="2120006"/>
    <s v="Sumy Youth Organization Litsei, NGO"/>
    <n v="23"/>
    <s v="Journal Import 28781545:"/>
    <s v="Supplier: Sumy Youth Organization Litsei, NGO |Supplier #: 2120006 |Site: UKR |Transaction #: 2024/04/009/СS, tr. #1 |Transaction Line #: 1 |PO #:  |PO Line #: 0 |Contract #: 1176166 |Project #: 01001136 |Task #: ACT 2.1.1. |Donor"/>
    <s v="Payables A 28779888000001 28781545 Y"/>
    <s v="09-04-2024 Purchase Invoices"/>
    <s v="Quantum Service Account"/>
    <s v="UNDP PL USD"/>
    <s v=" "/>
    <m/>
    <n v="0"/>
    <x v="1"/>
    <d v="2024-04-09T00:00:00"/>
    <d v="2024-04-18T00:00:00"/>
    <s v="1"/>
    <s v="UAH"/>
    <n v="576294.9"/>
    <n v="14739"/>
    <m/>
    <n v="14739"/>
  </r>
  <r>
    <s v="BURDEN_COST"/>
    <s v="Cost of summarized burden expenditure items."/>
    <s v="Project Accounting"/>
    <s v="Accounting generated by Oracle Fusion Projects for cost, revenue and billing offset transactions."/>
    <s v="1176166"/>
    <s v="BURDEN_COST"/>
    <s v="APR-2024"/>
    <s v="UNDP"/>
    <m/>
    <x v="2"/>
    <s v="Facilities and Administration - Implementation"/>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45555064"/>
    <s v="EXPENDITURES"/>
    <m/>
    <m/>
    <m/>
    <m/>
    <m/>
    <m/>
    <m/>
    <s v=""/>
    <s v=""/>
    <n v="14"/>
    <s v="Journal Import 28878813:"/>
    <s v="Expenditure Business Unit : UNDP-UKR , Project Number : 01001136 , Task Number : ACT 2.1.1. , Transaction Number : 45555064 , Expenditure Category : 75100 - Facilities &amp; Administration , Expenditure Type : 75105 - Facilities and Administrat"/>
    <s v="Projects A 28878797000002 28878813 4 Y"/>
    <s v="09-04-2024 Burden Cost"/>
    <s v="Quantum Service Account"/>
    <s v="UNDP PL USD"/>
    <s v="1/1/1970"/>
    <m/>
    <m/>
    <x v="1"/>
    <d v="2024-04-09T00:00:00"/>
    <d v="2024-04-19T00:00:00"/>
    <s v=""/>
    <s v="UAH"/>
    <n v="46103.590000000004"/>
    <n v="1179.1200000000001"/>
    <m/>
    <n v="1179.1200000000001"/>
  </r>
  <r>
    <s v="LABOR_COST"/>
    <s v="Cost of services performed by workers for wages."/>
    <s v="Project Accounting"/>
    <s v="Accounting generated by Oracle Fusion Projects for cost, revenue and billing offset transactions."/>
    <s v="1176166"/>
    <s v="LABOR_COST"/>
    <s v="MAR-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6716290"/>
    <s v="EXPENDITURES"/>
    <m/>
    <m/>
    <m/>
    <m/>
    <m/>
    <m/>
    <m/>
    <s v=""/>
    <s v=""/>
    <n v="1347"/>
    <s v="Journal Import 29642171:"/>
    <s v="Expenditure Business Unit : UNDP-UKR , Project Number : 01001136 , Task Number : ACT 2.1.2. , Transaction Number : 46716290 , Expenditure Category : 71400 - Contractual Services - Individ , Expenditure Type : 71475 - Labour Cost - National"/>
    <s v="Projects A 29641683000004 29642171 3 Y"/>
    <s v="01-03-2024 Labor Cost"/>
    <s v="Quantum Service Account"/>
    <s v="UNDP PL USD"/>
    <s v="1/1/1970"/>
    <m/>
    <m/>
    <x v="1"/>
    <d v="2024-03-01T00:00:00"/>
    <d v="2024-05-02T00:00:00"/>
    <s v=""/>
    <s v="USD"/>
    <n v="4312.84"/>
    <n v="4312.84"/>
    <m/>
    <n v="4312.84"/>
  </r>
  <r>
    <s v="LABOR_COST"/>
    <s v="Cost of services performed by workers for wages."/>
    <s v="Project Accounting"/>
    <s v="Accounting generated by Oracle Fusion Projects for cost, revenue and billing offset transactions."/>
    <s v="1176166"/>
    <s v="LABOR_COST"/>
    <s v="MAR-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46716290"/>
    <s v="EXPENDITURES"/>
    <m/>
    <m/>
    <m/>
    <m/>
    <m/>
    <m/>
    <m/>
    <s v=""/>
    <s v=""/>
    <n v="1013"/>
    <s v="Journal Import 29642171:"/>
    <s v="Expenditure Business Unit : UNDP-UKR , Project Number : 01001136 , Task Number : ACT 2.1.2. , Transaction Number : 46716290 , Expenditure Category : 71400 - Contractual Services - Individ , Expenditure Type : 71475 - Labour Cost - National"/>
    <s v="Projects A 29641683000004 29642171 3 Y"/>
    <s v="01-03-2024 Labor Cost"/>
    <s v="Quantum Service Account"/>
    <s v="UNDP PL USD"/>
    <s v="1/1/1970"/>
    <m/>
    <m/>
    <x v="1"/>
    <d v="2024-03-01T00:00:00"/>
    <d v="2024-05-02T00:00:00"/>
    <s v=""/>
    <s v="USD"/>
    <n v="-4312.84"/>
    <m/>
    <n v="4312.84"/>
    <n v="-4312.84"/>
  </r>
  <r>
    <s v="BURDEN_COST"/>
    <s v="Cost of summarized burden expenditure items."/>
    <s v="Project Accounting"/>
    <s v="Accounting generated by Oracle Fusion Projects for cost, revenue and billing offset transactions."/>
    <s v="1176166"/>
    <s v="BURDEN_COST"/>
    <s v="MAR-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6760308"/>
    <s v="EXPENDITURES"/>
    <m/>
    <m/>
    <m/>
    <m/>
    <m/>
    <m/>
    <m/>
    <s v=""/>
    <s v=""/>
    <n v="357"/>
    <s v="Journal Import 29701691:"/>
    <s v="Expenditure Business Unit : UNDP-UKR , Project Number : 01001136 , Task Number : ACT 2.1.2. , Transaction Number : 46760308 , Expenditure Category : 75100 - Facilities &amp; Administration , Expenditure Type : 75105 - Facilities and Administrat"/>
    <s v="Projects A 29701309000002 29701691 Y"/>
    <s v="01-03-2024 Burden Cost"/>
    <s v="Quantum Service Account"/>
    <s v="UNDP PL USD"/>
    <s v="1/1/1970"/>
    <m/>
    <m/>
    <x v="1"/>
    <d v="2024-03-01T00:00:00"/>
    <d v="2024-05-03T00:00:00"/>
    <s v=""/>
    <s v="USD"/>
    <n v="345.03000000000003"/>
    <n v="345.03000000000003"/>
    <m/>
    <n v="345.03000000000003"/>
  </r>
  <r>
    <s v="Purchase Invoices"/>
    <s v="Oracle Fusion Payables invoices."/>
    <s v="Payables"/>
    <s v="Oracle Fusion Payables subledger."/>
    <s v="1176166"/>
    <s v="INVOICES"/>
    <s v="APR-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1-03'24-DIM Liq-IA12666"/>
    <s v="AP_INVOICES"/>
    <s v="RPA # 2024/01/003/ADM, FACE FORM#2"/>
    <n v="300001733298235"/>
    <s v="STANDARD"/>
    <n v="3339075.48"/>
    <n v="157320"/>
    <n v="10"/>
    <s v="01-03'24-DIM Liq-IA12666"/>
    <s v="2052132"/>
    <s v="The Initiative Center to Support Social Action &quot;Ednannia&quot;, NGO"/>
    <n v="365"/>
    <s v="Journal Import 29772536:"/>
    <s v="Supplier: The Initiative Center to Support Social Action &quot;Ednannia&quot;, NGO |Supplier #: 2052132 |Site: UKR |Transaction #: 01-03'24-DIM Liq-IA12666 |Transaction Line #: 10 |PO #:  |PO Line #: 0 |Contract #: 1176166 |Project #: 0100113"/>
    <s v="Payables A 29772010000001 29772536 2 Y"/>
    <s v="01-04-2024 Purchase Invoices"/>
    <s v="Quantum Service Account"/>
    <s v="UNDP PL USD"/>
    <s v=" "/>
    <m/>
    <n v="0"/>
    <x v="1"/>
    <d v="2024-04-01T00:00:00"/>
    <d v="2024-05-05T00:00:00"/>
    <s v="10"/>
    <s v="UAH"/>
    <n v="157320"/>
    <n v="4086.23"/>
    <m/>
    <n v="4086.23"/>
  </r>
  <r>
    <s v="Purchase Invoices"/>
    <s v="Oracle Fusion Payables invoices."/>
    <s v="Payables"/>
    <s v="Oracle Fusion Payables subledger."/>
    <s v="1176166"/>
    <s v="PREPAYMENT APPLICATIONS"/>
    <s v="APR-2024"/>
    <s v="UNDP"/>
    <m/>
    <x v="13"/>
    <s v="Realized Loss"/>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1-03'24-DIM Liq-IA12666"/>
    <s v="AP_INVOICES"/>
    <s v="RPA # 2024/01/003/ADM, FACE FORM#2"/>
    <n v="300001733298235"/>
    <s v="STANDARD"/>
    <n v="3339075.48"/>
    <n v="-157320"/>
    <n v="20"/>
    <s v="01-03'24-DIM Liq-IA12666"/>
    <s v="2052132"/>
    <s v="The Initiative Center to Support Social Action &quot;Ednannia&quot;, NGO"/>
    <n v="226"/>
    <s v="Journal Import 29772536:"/>
    <s v="Supplier Name: The Initiative Center to Support Social Action &quot;Ednannia&quot;, NGO |Supplier #: 2052132 |Supplier Site: UKR |Transaction #: 01-03'24-DIM Liq-IA12666 |Prepayment Invoice #: 01-03'24-DIM Adv-IA12666 |"/>
    <s v="Payables A 29772010000001 29772536 2 N"/>
    <s v="01-04-2024 Purchase Invoices"/>
    <s v="Quantum Service Account"/>
    <s v="UNDP PL USD"/>
    <s v=" "/>
    <m/>
    <n v="0"/>
    <x v="1"/>
    <d v="2024-04-01T00:00:00"/>
    <d v="2024-05-05T00:00:00"/>
    <s v=""/>
    <s v="UAH"/>
    <n v="0"/>
    <n v="53.77"/>
    <m/>
    <n v="53.77"/>
  </r>
  <r>
    <s v="BURDEN_COST"/>
    <s v="Cost of summarized burden expenditure items."/>
    <s v="Project Accounting"/>
    <s v="Accounting generated by Oracle Fusion Projects for cost, revenue and billing offset transactions."/>
    <s v="1176166"/>
    <s v="BURDEN_COST"/>
    <s v="APR-2024"/>
    <s v="UNDP"/>
    <m/>
    <x v="2"/>
    <s v="Facilities and Administration - Implementation"/>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46869205"/>
    <s v="EXPENDITURES"/>
    <m/>
    <m/>
    <m/>
    <m/>
    <m/>
    <m/>
    <m/>
    <s v=""/>
    <s v=""/>
    <n v="40"/>
    <s v="Journal Import 29832062:"/>
    <s v="Expenditure Business Unit : UNDP-UKR , Project Number : 01001136 , Task Number : ISAR_3.2.2 , Transaction Number : 46869205 , Expenditure Category : 75100 - Facilities &amp; Administration , Expenditure Type : 75105 - Facilities and Administrat"/>
    <s v="Projects A 29832030000001 29832062 5 Y"/>
    <s v="01-04-2024 Burden Cost"/>
    <s v="Quantum Service Account"/>
    <s v="UNDP PL USD"/>
    <s v="1/1/1970"/>
    <m/>
    <m/>
    <x v="1"/>
    <d v="2024-04-01T00:00:00"/>
    <d v="2024-05-06T00:00:00"/>
    <s v=""/>
    <s v="UAH"/>
    <n v="12585.6"/>
    <n v="326.90000000000003"/>
    <m/>
    <n v="326.90000000000003"/>
  </r>
  <r>
    <s v="Purchase Invoices"/>
    <s v="Oracle Fusion Payables invoices."/>
    <s v="Payables"/>
    <s v="Oracle Fusion Payables subledger."/>
    <s v="1176166"/>
    <s v="INVOICES"/>
    <s v="MAY-2024"/>
    <s v="UNDP"/>
    <m/>
    <x v="14"/>
    <s v="Learning Costs - Training of Counter"/>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000180863"/>
    <s v="AP_INVOICES"/>
    <s v="conducting of the event"/>
    <n v="300001749558004"/>
    <s v="STANDARD"/>
    <n v="609065.76"/>
    <n v="609065.76"/>
    <n v="1"/>
    <s v="000180863"/>
    <s v="1058619"/>
    <s v="KYI AVIA, PJSC"/>
    <n v="77"/>
    <s v="Journal Import 29987932:"/>
    <s v="Supplier: KYI AVIA, PJSC |Supplier #: 1058619 |Site: UKR |Transaction #: 000180863 |Transaction Line #: 1 |PO #: 10207105 |PO Line #: 1 |Contract #: 1176166 |Project #: 01001136 |Task #: ACT 3.2.1. |Donor: GOVERNMENT OF NETHERLAND"/>
    <s v="Payables A 29987715000001 29987932 2 N"/>
    <s v="09-05-2024 Purchase Invoices"/>
    <s v="Quantum Service Account"/>
    <s v="UNDP PL USD"/>
    <s v="4/12/2024 "/>
    <s v="10207105"/>
    <n v="1"/>
    <x v="1"/>
    <d v="2024-05-09T00:00:00"/>
    <d v="2024-05-09T00:00:00"/>
    <s v="1"/>
    <s v="UAH"/>
    <n v="0"/>
    <m/>
    <n v="157.74"/>
    <n v="-157.74"/>
  </r>
  <r>
    <s v="Purchase Invoices"/>
    <s v="Oracle Fusion Payables invoices."/>
    <s v="Payables"/>
    <s v="Oracle Fusion Payables subledger."/>
    <s v="1176166"/>
    <s v="INVOICES"/>
    <s v="MAY-2024"/>
    <s v="UNDP"/>
    <m/>
    <x v="14"/>
    <s v="Learning Costs - Training of Counter"/>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000180863"/>
    <s v="AP_INVOICES"/>
    <s v="conducting of the event"/>
    <n v="300001749558004"/>
    <s v="STANDARD"/>
    <n v="609065.76"/>
    <n v="609065.76"/>
    <n v="1"/>
    <s v="000180863"/>
    <s v="1058619"/>
    <s v="KYI AVIA, PJSC"/>
    <n v="595"/>
    <s v="Journal Import 29987932:"/>
    <s v="Supplier: KYI AVIA, PJSC |Supplier #: 1058619 |Site: UKR |Transaction #: 000180863 |Transaction Line #: 1 |PO #: 10207105 |PO Line #: 1 |Contract #: 1176166 |Project #: 01001136 |Task #: ACT 3.2.1. |Donor: GOVERNMENT OF NETHERLAND"/>
    <s v="Payables A 29987715000001 29987932 2 Y"/>
    <s v="09-05-2024 Purchase Invoices"/>
    <s v="Quantum Service Account"/>
    <s v="UNDP PL USD"/>
    <s v="4/12/2024 "/>
    <s v="10207105"/>
    <n v="1"/>
    <x v="1"/>
    <d v="2024-05-09T00:00:00"/>
    <d v="2024-05-09T00:00:00"/>
    <s v="1"/>
    <s v="UAH"/>
    <n v="609065.76"/>
    <n v="15577.130000000001"/>
    <m/>
    <n v="15577.130000000001"/>
  </r>
  <r>
    <s v="BURDEN_COST"/>
    <s v="Cost of summarized burden expenditure items."/>
    <s v="Project Accounting"/>
    <s v="Accounting generated by Oracle Fusion Projects for cost, revenue and billing offset transactions."/>
    <s v="1176166"/>
    <s v="BURDEN_COST"/>
    <s v="MAY-2024"/>
    <s v="UNDP"/>
    <m/>
    <x v="2"/>
    <s v="Facilities and Administration - Implementation"/>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47052665"/>
    <s v="EXPENDITURES"/>
    <m/>
    <m/>
    <m/>
    <m/>
    <m/>
    <m/>
    <m/>
    <s v=""/>
    <s v=""/>
    <n v="361"/>
    <s v="Journal Import 30052340:"/>
    <s v="Expenditure Business Unit : UNDP-UKR , Project Number : 01001136 , Task Number : ACT 3.2.1. , Transaction Number : 47052665 , Expenditure Category : 75100 - Facilities &amp; Administration , Expenditure Type : 75105 - Facilities and Administrat"/>
    <s v="Projects A 30052330000001 30052340 4 Y"/>
    <s v="09-05-2024 Burden Cost"/>
    <s v="Quantum Service Account"/>
    <s v="UNDP PL USD"/>
    <s v="1/1/1970"/>
    <m/>
    <m/>
    <x v="1"/>
    <d v="2024-05-09T00:00:00"/>
    <d v="2024-05-10T00:00:00"/>
    <s v=""/>
    <s v="UAH"/>
    <n v="48725.26"/>
    <n v="1233.55"/>
    <m/>
    <n v="1233.55"/>
  </r>
  <r>
    <s v="Purchase Invoices"/>
    <s v="Oracle Fusion Payables invoices."/>
    <s v="Payables"/>
    <s v="Oracle Fusion Payables subledger."/>
    <s v="1176166"/>
    <s v="INVOICES"/>
    <s v="MAY-2024"/>
    <s v="UNDP"/>
    <m/>
    <x v="5"/>
    <s v="Daily Subsistence Allowance - Local"/>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R00294023"/>
    <s v="AP_INVOICES"/>
    <s v="Travel Entitlements"/>
    <n v="300001752175208"/>
    <s v="STANDARD"/>
    <n v="35543.200000000004"/>
    <n v="25589.200000000001"/>
    <n v="1"/>
    <s v="TR00294023"/>
    <s v="HCM-71436156"/>
    <s v="Olga REZNICHENKO[[71436156]]"/>
    <n v="43"/>
    <s v="Journal Import 30221799:"/>
    <s v="Supplier: Olga REZNICHENKO[[71436156]] |Supplier #: HCM-71436156 |Site: Primary |Transaction #: TR00294023 |Transaction Line #: 1 |PO #:  |PO Line #: 0 |Contract #: 1176166 |Project #: 01001136 |Task #: ACT 5 |Donor: GOVERNMENT OF"/>
    <s v="Payables A 30220639000001 30221799 Y"/>
    <s v="10-05-2024 Purchase Invoices"/>
    <s v="Quantum Service Account"/>
    <s v="UNDP PL USD"/>
    <s v=" "/>
    <m/>
    <n v="0"/>
    <x v="1"/>
    <d v="2024-05-10T00:00:00"/>
    <d v="2024-05-14T00:00:00"/>
    <s v="1"/>
    <s v="UAH"/>
    <n v="25589.200000000001"/>
    <n v="647.83000000000004"/>
    <m/>
    <n v="647.83000000000004"/>
  </r>
  <r>
    <s v="Purchase Invoices"/>
    <s v="Oracle Fusion Payables invoices."/>
    <s v="Payables"/>
    <s v="Oracle Fusion Payables subledger."/>
    <s v="1176166"/>
    <s v="INVOICES"/>
    <s v="MAY-2024"/>
    <s v="UNDP"/>
    <m/>
    <x v="15"/>
    <s v="Travel Cost - Other"/>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R00294023"/>
    <s v="AP_INVOICES"/>
    <s v="Travel Entitlements"/>
    <n v="300001752175208"/>
    <s v="STANDARD"/>
    <n v="35543.200000000004"/>
    <n v="9954"/>
    <n v="2"/>
    <s v="TR00294023"/>
    <s v="HCM-71436156"/>
    <s v="Olga REZNICHENKO[[71436156]]"/>
    <n v="49"/>
    <s v="Journal Import 30221799:"/>
    <s v="Supplier: Olga REZNICHENKO[[71436156]] |Supplier #: HCM-71436156 |Site: Primary |Transaction #: TR00294023 |Transaction Line #: 2 |PO #:  |PO Line #: 0 |Contract #: 1176166 |Project #: 01001136 |Task #: ACT 5 |Donor: GOVERNMENT OF"/>
    <s v="Payables A 30220639000001 30221799 Y"/>
    <s v="10-05-2024 Purchase Invoices"/>
    <s v="Quantum Service Account"/>
    <s v="UNDP PL USD"/>
    <s v=" "/>
    <m/>
    <n v="0"/>
    <x v="1"/>
    <d v="2024-05-10T00:00:00"/>
    <d v="2024-05-14T00:00:00"/>
    <s v="2"/>
    <s v="UAH"/>
    <n v="9954"/>
    <n v="252"/>
    <m/>
    <n v="252"/>
  </r>
  <r>
    <s v="BURDEN_COST"/>
    <s v="Cost of summarized burden expenditure items."/>
    <s v="Project Accounting"/>
    <s v="Accounting generated by Oracle Fusion Projects for cost, revenue and billing offset transactions."/>
    <s v="1176166"/>
    <s v="BURDEN_COST"/>
    <s v="MAY-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47247662"/>
    <s v="EXPENDITURES"/>
    <m/>
    <m/>
    <m/>
    <m/>
    <m/>
    <m/>
    <m/>
    <s v=""/>
    <s v=""/>
    <n v="49"/>
    <s v="Journal Import 30273450:"/>
    <s v="Expenditure Business Unit : UNDP-UKR , Project Number : 01001136 , Task Number : ACT 5 , Transaction Number : 47247662 , Expenditure Category : 75100 - Facilities &amp; Administration , Expenditure Type : 75105 - Facilities and Administration -"/>
    <s v="Projects A 30273136000001 30273450 Y"/>
    <s v="10-05-2024 Burden Cost"/>
    <s v="Quantum Service Account"/>
    <s v="UNDP PL USD"/>
    <s v="1/1/1970"/>
    <m/>
    <m/>
    <x v="1"/>
    <d v="2024-05-10T00:00:00"/>
    <d v="2024-05-15T00:00:00"/>
    <s v=""/>
    <s v="UAH"/>
    <n v="2843.46"/>
    <n v="71.989999999999995"/>
    <m/>
    <n v="71.989999999999995"/>
  </r>
  <r>
    <s v="Purchase Invoices"/>
    <s v="Oracle Fusion Payables invoices."/>
    <s v="Payables"/>
    <s v="Oracle Fusion Payables subledger."/>
    <s v="1176166"/>
    <s v="INVOICES"/>
    <s v="MAY-2024"/>
    <s v="UNDP"/>
    <m/>
    <x v="5"/>
    <s v="Daily Subsistence Allowance - Local"/>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C00257262s_0"/>
    <s v="AP_INVOICES"/>
    <m/>
    <n v="300001774477133"/>
    <s v="STANDARD"/>
    <n v="1164.6300000000001"/>
    <n v="1164.6300000000001"/>
    <n v="1"/>
    <s v="TC00257262s_0"/>
    <s v="HCM-71436156"/>
    <s v="Olga REZNICHENKO[[71436156]]"/>
    <n v="112"/>
    <s v="Journal Import 30837063:"/>
    <s v="Supplier: Olga REZNICHENKO[[71436156]] |Supplier #: HCM-71436156 |Site: Primary |Transaction #: TC00257262s_0 |Transaction Line #: 1 |PO #:  |PO Line #: 0 |Contract #: 1176166 |Project #: 01001136 |Task #: ACT 5 |Donor: GOVERNMENT"/>
    <s v="Payables A 30835786000001 30837063 Y"/>
    <s v="21-05-2024 Purchase Invoices"/>
    <s v="Quantum Service Account"/>
    <s v="UNDP PL USD"/>
    <s v=" "/>
    <m/>
    <n v="0"/>
    <x v="1"/>
    <d v="2024-05-21T00:00:00"/>
    <d v="2024-05-27T00:00:00"/>
    <s v="1"/>
    <s v="UAH"/>
    <n v="1164.6300000000001"/>
    <n v="29.48"/>
    <m/>
    <n v="29.48"/>
  </r>
  <r>
    <s v="LABOR_COST"/>
    <s v="Cost of services performed by workers for wages."/>
    <s v="Project Accounting"/>
    <s v="Accounting generated by Oracle Fusion Projects for cost, revenue and billing offset transactions."/>
    <s v="1176166"/>
    <s v="LABOR_COST"/>
    <s v="APR-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7732795"/>
    <s v="EXPENDITURES"/>
    <m/>
    <m/>
    <m/>
    <m/>
    <m/>
    <m/>
    <m/>
    <s v=""/>
    <s v=""/>
    <n v="3613"/>
    <s v="Journal Import 30844532:"/>
    <s v="Expenditure Business Unit : UNDP-UKR , Project Number : 01001136 , Task Number : ACT 2.1.2. , Transaction Number : 47732795 , Expenditure Category : 71400 - Contractual Services - Individ , Expenditure Type : 71475 - Labour Cost - National"/>
    <s v="Projects A 30843087000031 30844532 Y"/>
    <s v="01-04-2024 Labor Cost"/>
    <s v="Quantum Service Account"/>
    <s v="UNDP PL USD"/>
    <s v="1/1/1970"/>
    <m/>
    <m/>
    <x v="1"/>
    <d v="2024-04-01T00:00:00"/>
    <d v="2024-05-27T00:00:00"/>
    <s v=""/>
    <s v="USD"/>
    <n v="3707.57"/>
    <n v="3707.57"/>
    <m/>
    <n v="3707.57"/>
  </r>
  <r>
    <s v="LABOR_COST"/>
    <s v="Cost of services performed by workers for wages."/>
    <s v="Project Accounting"/>
    <s v="Accounting generated by Oracle Fusion Projects for cost, revenue and billing offset transactions."/>
    <s v="1176166"/>
    <s v="LABOR_COST"/>
    <s v="APR-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47732795"/>
    <s v="EXPENDITURES"/>
    <m/>
    <m/>
    <m/>
    <m/>
    <m/>
    <m/>
    <m/>
    <s v=""/>
    <s v=""/>
    <n v="2643"/>
    <s v="Journal Import 30844532:"/>
    <s v="Expenditure Business Unit : UNDP-UKR , Project Number : 01001136 , Task Number : ACT 2.1.2. , Transaction Number : 47732795 , Expenditure Category : 71400 - Contractual Services - Individ , Expenditure Type : 71475 - Labour Cost - National"/>
    <s v="Projects A 30843087000031 30844532 Y"/>
    <s v="01-04-2024 Labor Cost"/>
    <s v="Quantum Service Account"/>
    <s v="UNDP PL USD"/>
    <s v="1/1/1970"/>
    <m/>
    <m/>
    <x v="1"/>
    <d v="2024-04-01T00:00:00"/>
    <d v="2024-05-27T00:00:00"/>
    <s v=""/>
    <s v="USD"/>
    <n v="-3707.57"/>
    <m/>
    <n v="3707.57"/>
    <n v="-3707.57"/>
  </r>
  <r>
    <s v="BURDEN_COST"/>
    <s v="Cost of summarized burden expenditure items."/>
    <s v="Project Accounting"/>
    <s v="Accounting generated by Oracle Fusion Projects for cost, revenue and billing offset transactions."/>
    <s v="1176166"/>
    <s v="BURDEN_COST"/>
    <s v="MAY-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47802996"/>
    <s v="EXPENDITURES"/>
    <m/>
    <m/>
    <m/>
    <m/>
    <m/>
    <m/>
    <m/>
    <s v=""/>
    <s v=""/>
    <n v="15"/>
    <s v="Journal Import 30892644:"/>
    <s v="Expenditure Business Unit : UNDP-UKR , Project Number : 01001136 , Task Number : ACT 5 , Transaction Number : 47802996 , Expenditure Category : 75100 - Facilities &amp; Administration , Expenditure Type : 75105 - Facilities and Administration -"/>
    <s v="Projects A 30892160000004 30892644 2 Y"/>
    <s v="21-05-2024 Burden Cost"/>
    <s v="Quantum Service Account"/>
    <s v="UNDP PL USD"/>
    <s v="1/1/1970"/>
    <m/>
    <m/>
    <x v="1"/>
    <d v="2024-05-21T00:00:00"/>
    <d v="2024-05-28T00:00:00"/>
    <s v=""/>
    <s v="UAH"/>
    <n v="93.17"/>
    <n v="2.36"/>
    <m/>
    <n v="2.36"/>
  </r>
  <r>
    <s v="BURDEN_COST"/>
    <s v="Cost of summarized burden expenditure items."/>
    <s v="Project Accounting"/>
    <s v="Accounting generated by Oracle Fusion Projects for cost, revenue and billing offset transactions."/>
    <s v="1176166"/>
    <s v="BURDEN_COST"/>
    <s v="APR-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7802994"/>
    <s v="EXPENDITURES"/>
    <m/>
    <m/>
    <m/>
    <m/>
    <m/>
    <m/>
    <m/>
    <s v=""/>
    <s v=""/>
    <n v="1412"/>
    <s v="Journal Import 30892644:"/>
    <s v="Expenditure Business Unit : UNDP-UKR , Project Number : 01001136 , Task Number : ACT 2.1.2. , Transaction Number : 47802994 , Expenditure Category : 75100 - Facilities &amp; Administration , Expenditure Type : 75105 - Facilities and Administrat"/>
    <s v="Projects A 30892160000004 30892644 Y"/>
    <s v="01-04-2024 Burden Cost"/>
    <s v="Quantum Service Account"/>
    <s v="UNDP PL USD"/>
    <s v="1/1/1970"/>
    <m/>
    <m/>
    <x v="1"/>
    <d v="2024-04-01T00:00:00"/>
    <d v="2024-05-28T00:00:00"/>
    <s v=""/>
    <s v="USD"/>
    <n v="296.61"/>
    <n v="296.61"/>
    <m/>
    <n v="296.61"/>
  </r>
  <r>
    <s v="Purchase Invoices"/>
    <s v="Oracle Fusion Payables invoices."/>
    <s v="Payables"/>
    <s v="Oracle Fusion Payables subledger."/>
    <s v="1176166"/>
    <s v="INVOICES"/>
    <s v="JUN-2024"/>
    <s v="UNDP"/>
    <m/>
    <x v="16"/>
    <s v="Contributions to Country Office Common Security"/>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IPSB/Q1-Q2/2024/1001136"/>
    <s v="AP_INVOICES"/>
    <s v="IPSB/Q1-Q2/2024/1001136"/>
    <n v="300001801155648"/>
    <s v="STANDARD"/>
    <n v="0"/>
    <n v="13015"/>
    <n v="1"/>
    <s v="IPSB/Q1-Q2/2024/1001136"/>
    <s v="UNDP Project Adjustment"/>
    <s v="UNDP Project Adjustment"/>
    <n v="731"/>
    <s v="Journal Import 31199192:"/>
    <s v="Supplier: UNDP Project Adjustment |Supplier #: UNDP Project Adjustment |Site: PROJ_ADJ |Transaction #: IPSB/Q1-Q2/2024/1001136 |Transaction Line #: 1 |PO #:  |PO Line #: 0 |Contract #: 1176166 |Project #: 01001136 |Task #: ACT 4 |"/>
    <s v="Payables A 31198098000001 31199192 Y"/>
    <s v="03-06-2024 Purchase Invoices"/>
    <s v="Quantum Service Account"/>
    <s v="UNDP PL USD"/>
    <s v=" "/>
    <m/>
    <n v="0"/>
    <x v="1"/>
    <d v="2024-06-03T00:00:00"/>
    <d v="2024-06-04T00:00:00"/>
    <s v="1"/>
    <s v="USD"/>
    <n v="13015"/>
    <n v="13015"/>
    <m/>
    <n v="13015"/>
  </r>
  <r>
    <s v="Purchase Invoices"/>
    <s v="Oracle Fusion Payables invoices."/>
    <s v="Payables"/>
    <s v="Oracle Fusion Payables subledger."/>
    <s v="1176166"/>
    <s v="INVOICES"/>
    <s v="JUN-2024"/>
    <s v="UNDP"/>
    <m/>
    <x v="17"/>
    <s v="Direct Project Cost - Services provided by CO Staff"/>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1-Q2/2024/1001136"/>
    <s v="AP_INVOICES"/>
    <s v="Correction of the account for DES/Q1-Q2/2024/1001136"/>
    <n v="300001801155629"/>
    <s v="STANDARD"/>
    <n v="0"/>
    <n v="7965.3"/>
    <n v="2"/>
    <s v="DES/Q1-Q2/2024/1001136"/>
    <s v="UNDP Project Adjustment"/>
    <s v="UNDP Project Adjustment"/>
    <n v="558"/>
    <s v="Journal Import 31199192:"/>
    <s v="Supplier: UNDP Project Adjustment |Supplier #: UNDP Project Adjustment |Site: PROJ_ADJ |Transaction #: DES/Q1-Q2/2024/1001136 |Transaction Line #: 2 |PO #:  |PO Line #: 0 |Contract #: 1176166 |Project #: 01001136 |Task #: ACT 5 |D"/>
    <s v="Payables A 31198098000001 31199192 Y"/>
    <s v="03-06-2024 Purchase Invoices"/>
    <s v="Quantum Service Account"/>
    <s v="UNDP PL USD"/>
    <s v=" "/>
    <m/>
    <n v="0"/>
    <x v="1"/>
    <d v="2024-06-03T00:00:00"/>
    <d v="2024-06-04T00:00:00"/>
    <s v="2"/>
    <s v="USD"/>
    <n v="7965.3"/>
    <n v="7965.3"/>
    <m/>
    <n v="7965.3"/>
  </r>
  <r>
    <s v="Purchase Invoices"/>
    <s v="Oracle Fusion Payables invoices."/>
    <s v="Payables"/>
    <s v="Oracle Fusion Payables subledger."/>
    <s v="1176166"/>
    <s v="INVOICES"/>
    <s v="JUN-2024"/>
    <s v="UNDP"/>
    <m/>
    <x v="17"/>
    <s v="Direct Project Cost - Services provided by CO Staff"/>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1-Q2/2024/1001136"/>
    <s v="AP_INVOICES"/>
    <s v="Correction of the account for DES/Q1-Q2/2024/1001136"/>
    <n v="300001801155629"/>
    <s v="STANDARD"/>
    <n v="0"/>
    <n v="18585.7"/>
    <n v="1"/>
    <s v="DES/Q1-Q2/2024/1001136"/>
    <s v="UNDP Project Adjustment"/>
    <s v="UNDP Project Adjustment"/>
    <n v="559"/>
    <s v="Journal Import 31199192:"/>
    <s v="Supplier: UNDP Project Adjustment |Supplier #: UNDP Project Adjustment |Site: PROJ_ADJ |Transaction #: DES/Q1-Q2/2024/1001136 |Transaction Line #: 1 |PO #:  |PO Line #: 0 |Contract #: 1176166 |Project #: 01001136 |Task #: ACT 5 |D"/>
    <s v="Payables A 31198098000001 31199192 Y"/>
    <s v="03-06-2024 Purchase Invoices"/>
    <s v="Quantum Service Account"/>
    <s v="UNDP PL USD"/>
    <s v=" "/>
    <m/>
    <n v="0"/>
    <x v="1"/>
    <d v="2024-06-03T00:00:00"/>
    <d v="2024-06-04T00:00:00"/>
    <s v="1"/>
    <s v="USD"/>
    <n v="18585.7"/>
    <n v="18585.7"/>
    <m/>
    <n v="18585.7"/>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8483189"/>
    <s v="EXPENDITURES"/>
    <m/>
    <m/>
    <m/>
    <m/>
    <m/>
    <m/>
    <m/>
    <s v=""/>
    <s v=""/>
    <n v="104"/>
    <s v="Journal Import 31268866:"/>
    <s v="Expenditure Business Unit : UNDP-UKR , Project Number : 01001136 , Task Number : ACT 4 , Transaction Number : 48483189 , Expenditure Category : 75100 - Facilities &amp; Administration , Expenditure Type : 75105 - Facilities and Administration -"/>
    <s v="Projects A 31268629000002 31268866 6 Y"/>
    <s v="03-06-2024 Burden Cost"/>
    <s v="Quantum Service Account"/>
    <s v="UNDP PL USD"/>
    <s v="1/1/1970"/>
    <m/>
    <m/>
    <x v="1"/>
    <d v="2024-06-03T00:00:00"/>
    <d v="2024-06-05T00:00:00"/>
    <s v=""/>
    <s v="USD"/>
    <n v="1041.2"/>
    <n v="1041.2"/>
    <m/>
    <n v="1041.2"/>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48483190"/>
    <s v="EXPENDITURES"/>
    <m/>
    <m/>
    <m/>
    <m/>
    <m/>
    <m/>
    <m/>
    <s v=""/>
    <s v=""/>
    <n v="105"/>
    <s v="Journal Import 31268866:"/>
    <s v="Expenditure Business Unit : UNDP-UKR , Project Number : 01001136 , Task Number : ACT 5 , Transaction Number : 48483190 , Expenditure Category : 75100 - Facilities &amp; Administration , Expenditure Type : 75105 - Facilities and Administration -"/>
    <s v="Projects A 31268629000002 31268866 6 Y"/>
    <s v="03-06-2024 Burden Cost"/>
    <s v="Quantum Service Account"/>
    <s v="UNDP PL USD"/>
    <s v="1/1/1970"/>
    <m/>
    <m/>
    <x v="1"/>
    <d v="2024-06-03T00:00:00"/>
    <d v="2024-06-05T00:00:00"/>
    <s v=""/>
    <s v="USD"/>
    <n v="2124.08"/>
    <n v="2124.08"/>
    <m/>
    <n v="2124.08"/>
  </r>
  <r>
    <s v="LABOR_COST"/>
    <s v="Cost of services performed by workers for wages."/>
    <s v="Project Accounting"/>
    <s v="Accounting generated by Oracle Fusion Projects for cost, revenue and billing offset transactions."/>
    <s v="1176166"/>
    <s v="LABOR_COST"/>
    <s v="MAY-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8566482"/>
    <s v="EXPENDITURES"/>
    <m/>
    <m/>
    <m/>
    <m/>
    <m/>
    <m/>
    <m/>
    <s v=""/>
    <s v=""/>
    <n v="3472"/>
    <s v="Journal Import 31324757:"/>
    <s v="Expenditure Business Unit : UNDP-UKR , Project Number : 01001136 , Task Number : ACT 4 , Transaction Number : 48566482 , Expenditure Category : 71400 - Contractual Services - Individ , Expenditure Type : 71475 - Labour Cost - National Perso"/>
    <s v="Projects A 31324694000005 31324757 Y"/>
    <s v="01-05-2024 Labor Cost"/>
    <s v="Quantum Service Account"/>
    <s v="UNDP PL USD"/>
    <s v="1/1/1970"/>
    <m/>
    <m/>
    <x v="1"/>
    <d v="2024-05-01T00:00:00"/>
    <d v="2024-06-06T00:00:00"/>
    <s v=""/>
    <s v="USD"/>
    <n v="1030.95"/>
    <n v="1030.95"/>
    <m/>
    <n v="1030.95"/>
  </r>
  <r>
    <s v="LABOR_COST"/>
    <s v="Cost of services performed by workers for wages."/>
    <s v="Project Accounting"/>
    <s v="Accounting generated by Oracle Fusion Projects for cost, revenue and billing offset transactions."/>
    <s v="1176166"/>
    <s v="LABOR_COST"/>
    <s v="MAY-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8565931"/>
    <s v="EXPENDITURES"/>
    <m/>
    <m/>
    <m/>
    <m/>
    <m/>
    <m/>
    <m/>
    <s v=""/>
    <s v=""/>
    <n v="3473"/>
    <s v="Journal Import 31324757:"/>
    <s v="Expenditure Business Unit : UNDP-UKR , Project Number : 01001136 , Task Number : ACT 2.1.2. , Transaction Number : 48565931 , Expenditure Category : 71400 - Contractual Services - Individ , Expenditure Type : 71475 - Labour Cost - National"/>
    <s v="Projects A 31324694000005 31324757 Y"/>
    <s v="01-05-2024 Labor Cost"/>
    <s v="Quantum Service Account"/>
    <s v="UNDP PL USD"/>
    <s v="1/1/1970"/>
    <m/>
    <m/>
    <x v="1"/>
    <d v="2024-05-01T00:00:00"/>
    <d v="2024-06-06T00:00:00"/>
    <s v=""/>
    <s v="USD"/>
    <n v="3707.57"/>
    <n v="3707.57"/>
    <m/>
    <n v="3707.57"/>
  </r>
  <r>
    <s v="LABOR_COST"/>
    <s v="Cost of services performed by workers for wages."/>
    <s v="Project Accounting"/>
    <s v="Accounting generated by Oracle Fusion Projects for cost, revenue and billing offset transactions."/>
    <s v="1176166"/>
    <s v="LABOR_COST"/>
    <s v="MAY-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48566482"/>
    <s v="EXPENDITURES"/>
    <m/>
    <m/>
    <m/>
    <m/>
    <m/>
    <m/>
    <m/>
    <s v=""/>
    <s v=""/>
    <n v="2592"/>
    <s v="Journal Import 31324757:"/>
    <s v="Expenditure Business Unit : UNDP-UKR , Project Number : 01001136 , Task Number : ACT 4 , Transaction Number : 48566482 , Expenditure Category : 71400 - Contractual Services - Individ , Expenditure Type : 71475 - Labour Cost - National Perso"/>
    <s v="Projects A 31324694000005 31324757 Y"/>
    <s v="01-05-2024 Labor Cost"/>
    <s v="Quantum Service Account"/>
    <s v="UNDP PL USD"/>
    <s v="1/1/1970"/>
    <m/>
    <m/>
    <x v="1"/>
    <d v="2024-05-01T00:00:00"/>
    <d v="2024-06-06T00:00:00"/>
    <s v=""/>
    <s v="USD"/>
    <n v="-1030.95"/>
    <m/>
    <n v="1030.95"/>
    <n v="-1030.95"/>
  </r>
  <r>
    <s v="LABOR_COST"/>
    <s v="Cost of services performed by workers for wages."/>
    <s v="Project Accounting"/>
    <s v="Accounting generated by Oracle Fusion Projects for cost, revenue and billing offset transactions."/>
    <s v="1176166"/>
    <s v="LABOR_COST"/>
    <s v="MAY-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48565931"/>
    <s v="EXPENDITURES"/>
    <m/>
    <m/>
    <m/>
    <m/>
    <m/>
    <m/>
    <m/>
    <s v=""/>
    <s v=""/>
    <n v="2593"/>
    <s v="Journal Import 31324757:"/>
    <s v="Expenditure Business Unit : UNDP-UKR , Project Number : 01001136 , Task Number : ACT 2.1.2. , Transaction Number : 48565931 , Expenditure Category : 71400 - Contractual Services - Individ , Expenditure Type : 71475 - Labour Cost - National"/>
    <s v="Projects A 31324694000005 31324757 Y"/>
    <s v="01-05-2024 Labor Cost"/>
    <s v="Quantum Service Account"/>
    <s v="UNDP PL USD"/>
    <s v="1/1/1970"/>
    <m/>
    <m/>
    <x v="1"/>
    <d v="2024-05-01T00:00:00"/>
    <d v="2024-06-06T00:00:00"/>
    <s v=""/>
    <s v="USD"/>
    <n v="-3707.57"/>
    <m/>
    <n v="3707.57"/>
    <n v="-3707.57"/>
  </r>
  <r>
    <s v="BURDEN_COST"/>
    <s v="Cost of summarized burden expenditure items."/>
    <s v="Project Accounting"/>
    <s v="Accounting generated by Oracle Fusion Projects for cost, revenue and billing offset transactions."/>
    <s v="1176166"/>
    <s v="BURDEN_COST"/>
    <s v="MAY-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8731479"/>
    <s v="EXPENDITURES"/>
    <m/>
    <m/>
    <m/>
    <m/>
    <m/>
    <m/>
    <m/>
    <s v=""/>
    <s v=""/>
    <n v="1393"/>
    <s v="Journal Import 31380350:"/>
    <s v="Expenditure Business Unit : UNDP-UKR , Project Number : 01001136 , Task Number : ACT 4 , Transaction Number : 48731479 , Expenditure Category : 75100 - Facilities &amp; Administration , Expenditure Type : 75105 - Facilities and Administration -"/>
    <s v="Projects A 31379206000004 31380350 Y"/>
    <s v="01-05-2024 Burden Cost"/>
    <s v="Quantum Service Account"/>
    <s v="UNDP PL USD"/>
    <s v="1/1/1970"/>
    <m/>
    <m/>
    <x v="1"/>
    <d v="2024-05-01T00:00:00"/>
    <d v="2024-06-07T00:00:00"/>
    <s v=""/>
    <s v="USD"/>
    <n v="82.48"/>
    <n v="82.48"/>
    <m/>
    <n v="82.48"/>
  </r>
  <r>
    <s v="BURDEN_COST"/>
    <s v="Cost of summarized burden expenditure items."/>
    <s v="Project Accounting"/>
    <s v="Accounting generated by Oracle Fusion Projects for cost, revenue and billing offset transactions."/>
    <s v="1176166"/>
    <s v="BURDEN_COST"/>
    <s v="MAY-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8731480"/>
    <s v="EXPENDITURES"/>
    <m/>
    <m/>
    <m/>
    <m/>
    <m/>
    <m/>
    <m/>
    <s v=""/>
    <s v=""/>
    <n v="1394"/>
    <s v="Journal Import 31380350:"/>
    <s v="Expenditure Business Unit : UNDP-UKR , Project Number : 01001136 , Task Number : ACT 2.1.2. , Transaction Number : 48731480 , Expenditure Category : 75100 - Facilities &amp; Administration , Expenditure Type : 75105 - Facilities and Administrat"/>
    <s v="Projects A 31379206000004 31380350 Y"/>
    <s v="01-05-2024 Burden Cost"/>
    <s v="Quantum Service Account"/>
    <s v="UNDP PL USD"/>
    <s v="1/1/1970"/>
    <m/>
    <m/>
    <x v="1"/>
    <d v="2024-05-01T00:00:00"/>
    <d v="2024-06-07T00:00:00"/>
    <s v=""/>
    <s v="USD"/>
    <n v="296.61"/>
    <n v="296.61"/>
    <m/>
    <n v="296.61"/>
  </r>
  <r>
    <s v="Purchase Invoices"/>
    <s v="Oracle Fusion Payables invoices."/>
    <s v="Payables"/>
    <s v="Oracle Fusion Payables subledger."/>
    <s v="1176166"/>
    <s v="INVOICES"/>
    <s v="JUN-2024"/>
    <s v="UNDP"/>
    <m/>
    <x v="9"/>
    <s v="Grants to Institutions and Other Benefactors"/>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2024/05/013/AJ, tr. #1"/>
    <s v="AP_INVOICES"/>
    <s v="2024/05/013/AJ, tranche #1"/>
    <n v="300001811164253"/>
    <s v="STANDARD"/>
    <n v="612960"/>
    <n v="612960"/>
    <n v="1"/>
    <s v="2024/05/013/AJ, tr. #1"/>
    <s v="2137702"/>
    <s v="European integration center of Slobozhanshchyna, NGO"/>
    <n v="103"/>
    <s v="Journal Import 31470569:"/>
    <s v="Supplier: European integration center of Slobozhanshchyna, NGO |Supplier #: 2137702 |Site: UKR |Transaction #: 2024/05/013/AJ, tr. #1 |Transaction Line #: 1 |PO #:  |PO Line #: 0 |Contract #: 1176166 |Project #: 01001136 |Task #: A"/>
    <s v="Payables A 31468948000001 31470569 2 Y"/>
    <s v="05-06-2024 Purchase Invoices"/>
    <s v="Quantum Service Account"/>
    <s v="UNDP PL USD"/>
    <s v=" "/>
    <m/>
    <n v="0"/>
    <x v="1"/>
    <d v="2024-06-05T00:00:00"/>
    <d v="2024-06-10T00:00:00"/>
    <s v="1"/>
    <s v="UAH"/>
    <n v="612960"/>
    <n v="15324"/>
    <m/>
    <n v="15324"/>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49160028"/>
    <s v="EXPENDITURES"/>
    <m/>
    <m/>
    <m/>
    <m/>
    <m/>
    <m/>
    <m/>
    <s v=""/>
    <s v=""/>
    <n v="64"/>
    <s v="Journal Import 31552350:"/>
    <s v="Expenditure Business Unit : UNDP-UKR , Project Number : 01001136 , Task Number : ACT 1.2.2. , Transaction Number : 49160028 , Expenditure Category : 75100 - Facilities &amp; Administration , Expenditure Type : 75105 - Facilities and Administrat"/>
    <s v="Projects A 31551906000002 31552350 2 Y"/>
    <s v="05-06-2024 Burden Cost"/>
    <s v="Quantum Service Account"/>
    <s v="UNDP PL USD"/>
    <s v="1/1/1970"/>
    <m/>
    <m/>
    <x v="1"/>
    <d v="2024-06-05T00:00:00"/>
    <d v="2024-06-11T00:00:00"/>
    <s v=""/>
    <s v="UAH"/>
    <n v="49036.800000000003"/>
    <n v="1225.92"/>
    <m/>
    <n v="1225.92"/>
  </r>
  <r>
    <s v="Purchase Invoices"/>
    <s v="Oracle Fusion Payables invoices."/>
    <s v="Payables"/>
    <s v="Oracle Fusion Payables subledger."/>
    <s v="1176166"/>
    <s v="INVOICES"/>
    <s v="JUN-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08001_1"/>
    <s v="AP_INVOICES"/>
    <s v="Travel Entitlements"/>
    <n v="300001824436885"/>
    <s v="STANDARD"/>
    <n v="17200"/>
    <n v="7120"/>
    <n v="1"/>
    <s v="TR00308001_1"/>
    <s v="HCM-71318443"/>
    <s v="Olha Ivanivna BONDARENKO[[71318443]]"/>
    <n v="285"/>
    <s v="Journal Import 31718748:"/>
    <s v="Supplier: Olha Ivanivna BONDARENKO[[71318443]] |Supplier #: HCM-71318443 |Site: Primary |Transaction #: TR00308001_1 |Transaction Line #: 1 |PO #:  |PO Line #: 0 |Contract #: 1176166 |Project #: 01001136 |Task #: ACT 4 |Donor: GOV"/>
    <s v="Payables A 31717186000001 31718748 Y"/>
    <s v="13-06-2024 Purchase Invoices"/>
    <s v="Quantum Service Account"/>
    <s v="UNDP PL USD"/>
    <s v=" "/>
    <m/>
    <n v="0"/>
    <x v="1"/>
    <d v="2024-06-13T00:00:00"/>
    <d v="2024-06-14T00:00:00"/>
    <s v="1"/>
    <s v="UAH"/>
    <n v="1780"/>
    <n v="44.5"/>
    <m/>
    <n v="44.5"/>
  </r>
  <r>
    <s v="Purchase Invoices"/>
    <s v="Oracle Fusion Payables invoices."/>
    <s v="Payables"/>
    <s v="Oracle Fusion Payables subledger."/>
    <s v="1176166"/>
    <s v="INVOICES"/>
    <s v="JUN-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08001_1"/>
    <s v="AP_INVOICES"/>
    <s v="Travel Entitlements"/>
    <n v="300001824436885"/>
    <s v="STANDARD"/>
    <n v="17200"/>
    <n v="10080"/>
    <n v="2"/>
    <s v="TR00308001_1"/>
    <s v="HCM-71318443"/>
    <s v="Olha Ivanivna BONDARENKO[[71318443]]"/>
    <n v="312"/>
    <s v="Journal Import 31718748:"/>
    <s v="Supplier: Olha Ivanivna BONDARENKO[[71318443]] |Supplier #: HCM-71318443 |Site: Primary |Transaction #: TR00308001_1 |Transaction Line #: 2 |PO #:  |PO Line #: 0 |Contract #: 1176166 |Project #: 01001136 |Task #: ACT 4 |Donor: GOV"/>
    <s v="Payables A 31717186000001 31718748 Y"/>
    <s v="13-06-2024 Purchase Invoices"/>
    <s v="Quantum Service Account"/>
    <s v="UNDP PL USD"/>
    <s v=" "/>
    <m/>
    <n v="0"/>
    <x v="1"/>
    <d v="2024-06-13T00:00:00"/>
    <d v="2024-06-14T00:00:00"/>
    <s v="2"/>
    <s v="UAH"/>
    <n v="2520"/>
    <n v="63"/>
    <m/>
    <n v="63"/>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9558720"/>
    <s v="EXPENDITURES"/>
    <m/>
    <m/>
    <m/>
    <m/>
    <m/>
    <m/>
    <m/>
    <s v=""/>
    <s v=""/>
    <n v="278"/>
    <s v="Journal Import 31783630:"/>
    <s v="Expenditure Business Unit : UNDP-UKR , Project Number : 01001136 , Task Number : ACT 4 , Transaction Number : 49558720 , Expenditure Category : 75100 - Facilities &amp; Administration , Expenditure Type : 75105 - Facilities and Administration -"/>
    <s v="Projects A 31783607000001 31783630 2 Y"/>
    <s v="13-06-2024 Burden Cost"/>
    <s v="Quantum Service Account"/>
    <s v="UNDP PL USD"/>
    <s v="1/1/1970"/>
    <m/>
    <m/>
    <x v="1"/>
    <d v="2024-06-13T00:00:00"/>
    <d v="2024-06-16T00:00:00"/>
    <s v=""/>
    <s v="UAH"/>
    <n v="344"/>
    <n v="8.6"/>
    <m/>
    <n v="8.6"/>
  </r>
  <r>
    <s v="Payments"/>
    <s v="Cash disbursements."/>
    <s v="Payables"/>
    <s v="Oracle Fusion Payables subledger."/>
    <s v="1176166"/>
    <s v="PAYMENTS"/>
    <s v="JUN-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0529"/>
    <s v="AP_PAYMENTS"/>
    <s v="Travel Entitlements"/>
    <n v="300001824436885"/>
    <s v="STANDARD"/>
    <n v="17200"/>
    <n v="7120"/>
    <n v="1"/>
    <s v="TR00308001_1"/>
    <s v="HCM-71318443"/>
    <s v="Olha Ivanivna BONDARENKO[[71318443]]"/>
    <n v="1753"/>
    <s v="Journal Import 31849189:"/>
    <s v="Supplier: Olha Ivanivna BONDARENKO[[71318443]] |Supplier #: HCM-71318443 |Transaction #: TR00308001_1 |Payment # : 8107020529 |Payment Method : TRF |"/>
    <s v="Payables A 31847104000001 31849189 2 N"/>
    <s v="18-06-2024 Payments"/>
    <s v="Quantum Service Account"/>
    <s v="UNDP PL USD"/>
    <s v=" "/>
    <m/>
    <n v="0"/>
    <x v="1"/>
    <d v="2024-06-18T00:00:00"/>
    <d v="2024-06-18T00:00:00"/>
    <s v=""/>
    <s v="UAH"/>
    <n v="0"/>
    <m/>
    <n v="1.33"/>
    <n v="-1.33"/>
  </r>
  <r>
    <s v="Purchase Invoices"/>
    <s v="Oracle Fusion Payables invoices."/>
    <s v="Payables"/>
    <s v="Oracle Fusion Payables subledger."/>
    <s v="1176166"/>
    <s v="INVOICES"/>
    <s v="JUN-2024"/>
    <s v="UNDP"/>
    <m/>
    <x v="18"/>
    <s v="Audio Visual Produc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38"/>
    <s v="AP_INVOICES"/>
    <s v="providing presentation design services for RPP Board in Kyiv"/>
    <n v="300001835829189"/>
    <s v="STANDARD"/>
    <n v="5200"/>
    <n v="1300"/>
    <n v="4"/>
    <s v="038"/>
    <s v="1262007"/>
    <s v="Madinov Mykola Leonidovych"/>
    <n v="96"/>
    <s v="Journal Import 32045085:"/>
    <s v="Supplier: Madinov Mykola Leonidovych |Supplier #: 1262007 |Site: UKR |Transaction #: 038 |Transaction Line #: 4 |PO #:  |PO Line #: 0 |Contract #: 1176166 |Project #: 01001136 |Task #: ACT 4 |Donor: GOVERNMENT OF NETHERLANDS |"/>
    <s v="Payables A 32043359000001 32045085 Y"/>
    <s v="12-06-2024 Purchase Invoices"/>
    <s v="Quantum Service Account"/>
    <s v="UNDP PL USD"/>
    <s v=" "/>
    <m/>
    <n v="0"/>
    <x v="1"/>
    <d v="2024-06-12T00:00:00"/>
    <d v="2024-06-21T00:00:00"/>
    <s v="4"/>
    <s v="UAH"/>
    <n v="1300"/>
    <n v="32.5"/>
    <m/>
    <n v="32.5"/>
  </r>
  <r>
    <s v="Purchase Invoices"/>
    <s v="Oracle Fusion Payables invoices."/>
    <s v="Payables"/>
    <s v="Oracle Fusion Payables subledger."/>
    <s v="1176166"/>
    <s v="INVOICES"/>
    <s v="JUN-2024"/>
    <s v="UNDP"/>
    <m/>
    <x v="7"/>
    <s v="Other Media Costs"/>
    <s v="58204"/>
    <s v="Ukraine - Dem. Governance"/>
    <s v="UKR"/>
    <s v="Ukraine"/>
    <x v="0"/>
    <s v="GOVERNMENT OF NETHERLANDS"/>
    <x v="0"/>
    <s v="Programme Cost Sharing"/>
    <s v="001981-UNDP"/>
    <s v="001981-UNDP"/>
    <x v="3"/>
    <s v="01001136"/>
    <s v="Support to the stabilization and recovery of war affected communities (frontline, return and hosting areas)"/>
    <s v="160"/>
    <s v="AP_INVOICES"/>
    <s v="photo services for RPP Board in Kyiv"/>
    <n v="300001835829416"/>
    <s v="STANDARD"/>
    <n v="6000"/>
    <n v="1500"/>
    <n v="4"/>
    <s v="160"/>
    <s v="2033367"/>
    <s v="Minenko Serhii Serhiiovych, FOP"/>
    <n v="131"/>
    <s v="Journal Import 32045085:"/>
    <s v="Supplier: Minenko Serhii Serhiiovych, FOP |Supplier #: 2033367 |Site: UKR |Transaction #: 160 |Transaction Line #: 4 |PO #:  |PO Line #: 0 |Contract #: 1176166 |Project #: 01001136 |Task #: ACT 4 |Donor: GOVERNMENT OF NETHERLANDS"/>
    <s v="Payables A 32043359000001 32045085 Y"/>
    <s v="13-06-2024 Purchase Invoices"/>
    <s v="Quantum Service Account"/>
    <s v="UNDP PL USD"/>
    <s v=" "/>
    <m/>
    <n v="0"/>
    <x v="1"/>
    <d v="2024-06-13T00:00:00"/>
    <d v="2024-06-21T00:00:00"/>
    <s v="4"/>
    <s v="UAH"/>
    <n v="1500"/>
    <n v="37.5"/>
    <m/>
    <n v="37.5"/>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9957078"/>
    <s v="EXPENDITURES"/>
    <m/>
    <m/>
    <m/>
    <m/>
    <m/>
    <m/>
    <m/>
    <s v=""/>
    <s v=""/>
    <n v="28"/>
    <s v="Journal Import 32111577:"/>
    <s v="Expenditure Business Unit : UNDP-UKR , Project Number : 01001136 , Task Number : ACT 4 , Transaction Number : 49957078 , Expenditure Category : 75100 - Facilities &amp; Administration , Expenditure Type : 75105 - Facilities and Administration -"/>
    <s v="Projects A 32111562000001 32111577 3 Y"/>
    <s v="12-06-2024 Burden Cost"/>
    <s v="Quantum Service Account"/>
    <s v="UNDP PL USD"/>
    <s v="1/1/1970"/>
    <m/>
    <m/>
    <x v="1"/>
    <d v="2024-06-12T00:00:00"/>
    <d v="2024-06-23T00:00:00"/>
    <s v=""/>
    <s v="UAH"/>
    <n v="104"/>
    <n v="2.6"/>
    <m/>
    <n v="2.6"/>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4"/>
    <s v="Ukraine - Dem. Governance"/>
    <s v="UKR"/>
    <s v="Ukraine"/>
    <x v="0"/>
    <s v="GOVERNMENT OF NETHERLANDS"/>
    <x v="0"/>
    <s v="Programme Cost Sharing"/>
    <s v="001981-UNDP"/>
    <s v="001981-UNDP"/>
    <x v="3"/>
    <s v="01001136"/>
    <s v="Support to the stabilization and recovery of war affected communities (frontline, return and hosting areas)"/>
    <s v="49957080"/>
    <s v="EXPENDITURES"/>
    <m/>
    <m/>
    <m/>
    <m/>
    <m/>
    <m/>
    <m/>
    <s v=""/>
    <s v=""/>
    <n v="111"/>
    <s v="Journal Import 32111577:"/>
    <s v="Expenditure Business Unit : UNDP-UKR , Project Number : 01001136 , Task Number : ACT 4 , Transaction Number : 49957080 , Expenditure Category : 75100 - Facilities &amp; Administration , Expenditure Type : 75105 - Facilities and Administration -"/>
    <s v="Projects A 32111562000001 32111577 3 Y"/>
    <s v="13-06-2024 Burden Cost"/>
    <s v="Quantum Service Account"/>
    <s v="UNDP PL USD"/>
    <s v="1/1/1970"/>
    <m/>
    <m/>
    <x v="1"/>
    <d v="2024-06-13T00:00:00"/>
    <d v="2024-06-23T00:00:00"/>
    <s v=""/>
    <s v="UAH"/>
    <n v="120"/>
    <n v="3"/>
    <m/>
    <n v="3"/>
  </r>
  <r>
    <s v="Purchase Invoices"/>
    <s v="Oracle Fusion Payables invoices."/>
    <s v="Payables"/>
    <s v="Oracle Fusion Payables subledger."/>
    <s v="1176166"/>
    <s v="INVOICES"/>
    <s v="JUN-2024"/>
    <s v="UNDP"/>
    <m/>
    <x v="19"/>
    <s v="Consumables - Fuel, Petroleum and Other Oil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UKR/2023/436/1 - 6905188379"/>
    <s v="AP_INVOICES"/>
    <s v="fuel account replenishment to ensure operation of the UNDP RPP vehicles in the Dnipro/Poltava/Odesa offices"/>
    <n v="300001844412669"/>
    <s v="STANDARD"/>
    <n v="370000"/>
    <n v="370000"/>
    <n v="1"/>
    <s v="UKR/2023/436/1 - 6905188379"/>
    <s v="2026363"/>
    <s v="Сompany OKKO-BUSINESS, LLC"/>
    <n v="383"/>
    <s v="Journal Import 32245532:"/>
    <s v="Supplier: Сompany OKKO-BUSINESS, LLC |Supplier #: 2026363 |Site: UKR2 |Transaction #: UKR/2023/436/1 - 6905188379 |Transaction Line #: 1 |PO #: 10239586 |PO Line #: 1 |Contract #: 1176166 |Project #: 01001136 |Task #: ACT 4 |Donor"/>
    <s v="Payables A 32244705000001 32245532 2 Y"/>
    <s v="25-06-2024 Purchase Invoices"/>
    <s v="Quantum Service Account"/>
    <s v="UNDP PL USD"/>
    <s v="6/19/2024 "/>
    <s v="10239586"/>
    <n v="1"/>
    <x v="1"/>
    <d v="2024-06-25T00:00:00"/>
    <d v="2024-06-25T00:00:00"/>
    <s v="1"/>
    <s v="UAH"/>
    <n v="370000"/>
    <n v="9135.8000000000011"/>
    <m/>
    <n v="9135.8000000000011"/>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097546"/>
    <s v="EXPENDITURES"/>
    <m/>
    <m/>
    <m/>
    <m/>
    <m/>
    <m/>
    <m/>
    <s v=""/>
    <s v=""/>
    <n v="252"/>
    <s v="Journal Import 32285332:"/>
    <s v="Expenditure Business Unit : UNDP-UKR , Project Number : 01001136 , Task Number : ACT 4 , Transaction Number : 50097546 , Expenditure Category : 75100 - Facilities &amp; Administration , Expenditure Type : 75105 - Facilities and Administration -"/>
    <s v="Projects A 32285212000002 32285332 3 Y"/>
    <s v="25-06-2024 Burden Cost"/>
    <s v="Quantum Service Account"/>
    <s v="UNDP PL USD"/>
    <s v="1/1/1970"/>
    <m/>
    <m/>
    <x v="1"/>
    <d v="2024-06-25T00:00:00"/>
    <d v="2024-06-26T00:00:00"/>
    <s v=""/>
    <s v="UAH"/>
    <n v="29600"/>
    <n v="730.86"/>
    <m/>
    <n v="730.86"/>
  </r>
  <r>
    <s v="Payments"/>
    <s v="Cash disbursements."/>
    <s v="Payables"/>
    <s v="Oracle Fusion Payables subledger."/>
    <s v="1176166"/>
    <s v="PAYMENTS"/>
    <s v="JUN-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0893"/>
    <s v="AP_PAYMENTS"/>
    <s v="providing presentation design services for RPP Board in Kyiv"/>
    <n v="300001835829189"/>
    <s v="STANDARD"/>
    <n v="5200"/>
    <n v="1300"/>
    <n v="4"/>
    <s v="038"/>
    <s v="1262007"/>
    <s v="Madinov Mykola Leonidovych"/>
    <n v="4620"/>
    <s v="Journal Import 32340541:"/>
    <s v="Supplier: Madinov Mykola Leonidovych |Supplier #: 1262007 |Transaction #: 038 |Payment # : 8107020893 |Payment Method : TRF |"/>
    <s v="Payables A 32338695000002 32340541 N"/>
    <s v="27-06-2024 Payments"/>
    <s v="Quantum Service Account"/>
    <s v="UNDP PL USD"/>
    <s v=" "/>
    <m/>
    <n v="0"/>
    <x v="1"/>
    <d v="2024-06-27T00:00:00"/>
    <d v="2024-06-27T00:00:00"/>
    <s v=""/>
    <s v="UAH"/>
    <n v="0"/>
    <m/>
    <n v="0.4"/>
    <n v="-0.4"/>
  </r>
  <r>
    <s v="Payments"/>
    <s v="Cash disbursements."/>
    <s v="Payables"/>
    <s v="Oracle Fusion Payables subledger."/>
    <s v="1176166"/>
    <s v="PAYMENTS"/>
    <s v="JUN-2024"/>
    <s v="UNDP"/>
    <m/>
    <x v="6"/>
    <s v="Realized Foreign Exchange Gain - AP"/>
    <s v="58204"/>
    <s v="Ukraine - Dem. Governance"/>
    <s v="UKR"/>
    <s v="Ukraine"/>
    <x v="0"/>
    <s v="GOVERNMENT OF NETHERLANDS"/>
    <x v="0"/>
    <s v="Programme Cost Sharing"/>
    <s v="001981-UNDP"/>
    <s v="001981-UNDP"/>
    <x v="3"/>
    <s v="01001136"/>
    <s v="Support to the stabilization and recovery of war affected communities (frontline, return and hosting areas)"/>
    <s v="8107020855"/>
    <s v="AP_PAYMENTS"/>
    <s v="photo services for RPP Board in Kyiv"/>
    <n v="300001835829416"/>
    <s v="STANDARD"/>
    <n v="6000"/>
    <n v="1500"/>
    <n v="4"/>
    <s v="160"/>
    <s v="2033367"/>
    <s v="Minenko Serhii Serhiiovych, FOP"/>
    <n v="4630"/>
    <s v="Journal Import 32340541:"/>
    <s v="Supplier: Minenko Serhii Serhiiovych, FOP |Supplier #: 2033367 |Transaction #: 160 |Payment # : 8107020855 |Payment Method : TRF |"/>
    <s v="Payables A 32338695000002 32340541 N"/>
    <s v="27-06-2024 Payments"/>
    <s v="Quantum Service Account"/>
    <s v="UNDP PL USD"/>
    <s v=" "/>
    <m/>
    <n v="0"/>
    <x v="1"/>
    <d v="2024-06-27T00:00:00"/>
    <d v="2024-06-27T00:00:00"/>
    <s v=""/>
    <s v="UAH"/>
    <n v="0"/>
    <m/>
    <n v="0.47"/>
    <n v="-0.47"/>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88"/>
    <s v="AP_INVOICES"/>
    <s v="summer tires for armored and soft vehicles for daily usage in missions/duty trips in summer period by UNDP Programme fleet in Dnipro/Poltava/Odesa offices"/>
    <n v="300001858662755"/>
    <s v="STANDARD"/>
    <n v="99944"/>
    <n v="99944"/>
    <n v="1"/>
    <s v="088"/>
    <s v="1059137"/>
    <s v="BABANSKYI OLEKSANDR SEHIIOVYCH FOP"/>
    <n v="1475"/>
    <s v="Journal Import 32728612:"/>
    <s v="Supplier: BABANSKYI OLEKSANDR SEHIIOVYCH FOP |Supplier #: 1059137 |Site: UKR |Transaction #: 088 |Transaction Line #: 1 |PO #: 10239415 |PO Line #: 1 |Contract #: 1176166 |Project #: 01001136 |Task #: ACT 4 |Donor: GOVERNMENT OF N"/>
    <s v="Payables A 32726680000001 32728612 Y"/>
    <s v="01-07-2024 Purchase Invoices"/>
    <s v="Quantum Service Account"/>
    <s v="UNDP PL USD"/>
    <s v="6/19/2024 "/>
    <s v="10239415"/>
    <n v="1"/>
    <x v="1"/>
    <d v="2024-07-01T00:00:00"/>
    <d v="2024-07-01T00:00:00"/>
    <s v="1"/>
    <s v="UAH"/>
    <n v="99944"/>
    <n v="2467.75"/>
    <m/>
    <n v="2467.75"/>
  </r>
  <r>
    <s v="Purchase Invoices"/>
    <s v="Oracle Fusion Payables invoices."/>
    <s v="Payables"/>
    <s v="Oracle Fusion Payables subledger."/>
    <s v="1176166"/>
    <s v="INVOICES"/>
    <s v="JUN-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16662"/>
    <s v="AP_INVOICES"/>
    <s v="Travel Entitlements"/>
    <n v="300001851722662"/>
    <s v="STANDARD"/>
    <n v="4580"/>
    <n v="4580"/>
    <n v="1"/>
    <s v="TR00316662"/>
    <s v="HCM-71325972"/>
    <s v="Anton Olehovych METLENKO[[71325972]]"/>
    <n v="55"/>
    <s v="Journal Import 32887876:"/>
    <s v="Supplier: Anton Olehovych METLENKO[[71325972]] |Supplier #: HCM-71325972 |Site: Primary |Transaction #: TR00316662 |Transaction Line #: 1 |PO #:  |PO Line #: 0 |Contract #: 1176166 |Project #: 01001136 |Task #: ACT 4 |Donor: GOVER"/>
    <s v="Payables A 32887136000001 32887876 3 Y"/>
    <s v="27-06-2024 Purchase Invoices"/>
    <s v="Abdul Raheem SHAIK"/>
    <s v="UNDP PL USD"/>
    <s v=" "/>
    <m/>
    <n v="0"/>
    <x v="1"/>
    <d v="2024-06-27T00:00:00"/>
    <d v="2024-07-02T00:00:00"/>
    <s v="1"/>
    <s v="UAH"/>
    <n v="4580"/>
    <n v="113.09"/>
    <m/>
    <n v="113.09"/>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286761"/>
    <s v="EXPENDITURES"/>
    <m/>
    <m/>
    <m/>
    <m/>
    <m/>
    <m/>
    <m/>
    <s v=""/>
    <s v=""/>
    <n v="507"/>
    <s v="Journal Import 32813955:"/>
    <s v="Expenditure Business Unit : UNDP-UKR , Project Number : 01001136 , Task Number : ACT 4 , Transaction Number : 50286761 , Expenditure Category : 75100 - Facilities &amp; Administration , Expenditure Type : 75105 - Facilities and Administration -"/>
    <s v="Projects A 32813847000001 32813955 3 Y"/>
    <s v="01-07-2024 Burden Cost"/>
    <s v="Quantum Service Account"/>
    <s v="UNDP PL USD"/>
    <s v="1/1/1970"/>
    <m/>
    <m/>
    <x v="1"/>
    <d v="2024-07-01T00:00:00"/>
    <d v="2024-07-02T00:00:00"/>
    <s v=""/>
    <s v="UAH"/>
    <n v="7995.52"/>
    <n v="196.93"/>
    <m/>
    <n v="196.93"/>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321365"/>
    <s v="EXPENDITURES"/>
    <m/>
    <m/>
    <m/>
    <m/>
    <m/>
    <m/>
    <m/>
    <s v=""/>
    <s v=""/>
    <n v="115"/>
    <s v="Journal Import 33060526:"/>
    <s v="Expenditure Business Unit : UNDP-UKR , Project Number : 01001136 , Task Number : ACT 4 , Transaction Number : 50321365 , Expenditure Category : 75100 - Facilities &amp; Administration , Expenditure Type : 75105 - Facilities and Administration -"/>
    <s v="Projects A 33060278000001 33060526 4 Y"/>
    <s v="27-06-2024 Burden Cost"/>
    <s v="Quantum Service Account"/>
    <s v="UNDP PL USD"/>
    <s v="1/1/1970"/>
    <m/>
    <m/>
    <x v="1"/>
    <d v="2024-06-27T00:00:00"/>
    <d v="2024-07-03T00:00:00"/>
    <s v=""/>
    <s v="UAH"/>
    <n v="366.40000000000003"/>
    <n v="9.0500000000000007"/>
    <m/>
    <n v="9.0500000000000007"/>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1171"/>
    <s v="AP_PAYMENTS"/>
    <s v="summer tires for armored and soft vehicles for daily usage in missions/duty trips in summer period by UNDP Programme fleet in Dnipro/Poltava/Odesa offices"/>
    <n v="300001858662755"/>
    <s v="STANDARD"/>
    <n v="99944"/>
    <n v="99944"/>
    <n v="1"/>
    <s v="088"/>
    <s v="1059137"/>
    <s v="BABANSKYI OLEKSANDR SEHIIOVYCH FOP"/>
    <n v="3432"/>
    <s v="Journal Import 32983142:"/>
    <s v="Supplier: BABANSKYI OLEKSANDR SEHIIOVYCH FOP |Supplier #: 1059137 |Transaction #: 088 |Payment # : 8107021171 |Payment Method : TRF |"/>
    <s v="Payables A 32980766000002 32983142 N"/>
    <s v="03-07-2024 Payments"/>
    <s v="Quantum Service Account"/>
    <s v="UNDP PL USD"/>
    <s v="6/19/2024 "/>
    <s v="10239415"/>
    <n v="1"/>
    <x v="1"/>
    <d v="2024-07-03T00:00:00"/>
    <d v="2024-07-03T00:00:00"/>
    <s v=""/>
    <s v="UAH"/>
    <n v="0"/>
    <m/>
    <n v="6.08"/>
    <n v="-6.08"/>
  </r>
  <r>
    <s v="Purchase Invoices"/>
    <s v="Oracle Fusion Payables invoices."/>
    <s v="Payables"/>
    <s v="Oracle Fusion Payables subledger."/>
    <s v="1176166"/>
    <s v="INVOICES"/>
    <s v="JUN-2024"/>
    <s v="UNDP"/>
    <m/>
    <x v="3"/>
    <s v="Service Cost - Training and Education Services"/>
    <s v="58204"/>
    <s v="Ukraine - Dem. Governance"/>
    <s v="UKR"/>
    <s v="Ukraine"/>
    <x v="0"/>
    <s v="GOVERNMENT OF NETHERLANDS"/>
    <x v="0"/>
    <s v="Programme Cost Sharing"/>
    <s v="001981-UNDP"/>
    <s v="001981-UNDP"/>
    <x v="3"/>
    <s v="01001136"/>
    <s v="Support to the stabilization and recovery of war affected communities (frontline, return and hosting areas)"/>
    <s v="000182385"/>
    <s v="AP_INVOICES"/>
    <s v="payment for UN RPP Board, 13 June 2024 in Kyiv"/>
    <n v="300001861331878"/>
    <s v="STANDARD"/>
    <n v="126558"/>
    <n v="31639.5"/>
    <n v="4"/>
    <s v="000182385"/>
    <s v="1058619"/>
    <s v="KYI AVIA, PJSC"/>
    <n v="72"/>
    <s v="Journal Import 33038027:"/>
    <s v="Supplier: KYI AVIA, PJSC |Supplier #: 1058619 |Site: UKR |Transaction #: 000182385 |Transaction Line #: 4 |PO #:  |PO Line #: 0 |Contract #: 1176166 |Project #: 01001136 |Task #: ACT 4 |Donor: GOVERNMENT OF NETHERLANDS |"/>
    <s v="Payables A 33036018000001 33038027 2 Y"/>
    <s v="19-06-2024 Purchase Invoices"/>
    <s v="Quantum Service Account"/>
    <s v="UNDP PL USD"/>
    <s v=" "/>
    <m/>
    <n v="0"/>
    <x v="1"/>
    <d v="2024-06-19T00:00:00"/>
    <d v="2024-07-03T00:00:00"/>
    <s v="4"/>
    <s v="UAH"/>
    <n v="31639.5"/>
    <n v="781.22"/>
    <m/>
    <n v="781.22"/>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4"/>
    <s v="Ukraine - Dem. Governance"/>
    <s v="UKR"/>
    <s v="Ukraine"/>
    <x v="0"/>
    <s v="GOVERNMENT OF NETHERLANDS"/>
    <x v="0"/>
    <s v="Programme Cost Sharing"/>
    <s v="001981-UNDP"/>
    <s v="001981-UNDP"/>
    <x v="3"/>
    <s v="01001136"/>
    <s v="Support to the stabilization and recovery of war affected communities (frontline, return and hosting areas)"/>
    <s v="50359238"/>
    <s v="EXPENDITURES"/>
    <m/>
    <m/>
    <m/>
    <m/>
    <m/>
    <m/>
    <m/>
    <s v=""/>
    <s v=""/>
    <n v="24"/>
    <s v="Journal Import 33206680:"/>
    <s v="Expenditure Business Unit : UNDP-UKR , Project Number : 01001136 , Task Number : ACT 4 , Transaction Number : 50359238 , Expenditure Category : 75100 - Facilities &amp; Administration , Expenditure Type : 75105 - Facilities and Administration -"/>
    <s v="Projects A 33206348000001 33206680 3 Y"/>
    <s v="19-06-2024 Burden Cost"/>
    <s v="Quantum Service Account"/>
    <s v="UNDP PL USD"/>
    <s v="1/1/1970"/>
    <m/>
    <m/>
    <x v="1"/>
    <d v="2024-06-19T00:00:00"/>
    <d v="2024-07-04T00:00:00"/>
    <s v=""/>
    <s v="UAH"/>
    <n v="2531.16"/>
    <n v="62.5"/>
    <m/>
    <n v="62.5"/>
  </r>
  <r>
    <s v="Purchase Invoices"/>
    <s v="Oracle Fusion Payables invoices."/>
    <s v="Payables"/>
    <s v="Oracle Fusion Payables subledger."/>
    <s v="1176166"/>
    <s v="INVOICES"/>
    <s v="JUN-2024"/>
    <s v="UNDP"/>
    <m/>
    <x v="1"/>
    <s v="Promotional Materials and Distribu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046"/>
    <s v="AP_INVOICES"/>
    <s v="production of Promotional materials/souvenirs for the participants of the School of Social Entrepreneurship 2024"/>
    <n v="300001863663302"/>
    <s v="STANDARD"/>
    <n v="40610"/>
    <n v="40610"/>
    <n v="1"/>
    <s v="046"/>
    <s v="1058609"/>
    <s v="KLYMENKO YURII YAKOVYCH FOP"/>
    <n v="26"/>
    <s v="Journal Import 33184432:"/>
    <s v="Supplier: KLYMENKO YURII YAKOVYCH FOP |Supplier #: 1058609 |Site: UKR |Transaction #: 046 |Transaction Line #: 1 |PO #:  |PO Line #: 0 |Contract #: 1176166 |Project #: 01001136 |Task #: ACT 3.2.3. |Donor: GOVERNMENT OF NETHERLANDS"/>
    <s v="Payables A 33182387000001 33184432 3 Y"/>
    <s v="26-06-2024 Purchase Invoices"/>
    <s v="Quantum Service Account"/>
    <s v="UNDP PL USD"/>
    <s v=" "/>
    <m/>
    <n v="0"/>
    <x v="1"/>
    <d v="2024-06-26T00:00:00"/>
    <d v="2024-07-04T00:00:00"/>
    <s v="1"/>
    <s v="UAH"/>
    <n v="40610"/>
    <n v="1002.72"/>
    <m/>
    <n v="1002.72"/>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1187"/>
    <s v="AP_PAYMENTS"/>
    <s v="Travel Entitlements"/>
    <n v="300001851722662"/>
    <s v="STANDARD"/>
    <n v="4580"/>
    <n v="4580"/>
    <n v="1"/>
    <s v="TR00316662"/>
    <s v="HCM-71325972"/>
    <s v="Anton Olehovych METLENKO[[71325972]]"/>
    <n v="1077"/>
    <s v="Journal Import 33162026:"/>
    <s v="Supplier: Anton Olehovych METLENKO[[71325972]] |Supplier #: HCM-71325972 |Transaction #: TR00316662 |Payment # : 8107021187 |Payment Method : TRF |"/>
    <s v="Payables A 33160283000001 33162026 3 N"/>
    <s v="04-07-2024 Payments"/>
    <s v="Quantum Service Account"/>
    <s v="UNDP PL USD"/>
    <s v=" "/>
    <m/>
    <n v="0"/>
    <x v="1"/>
    <d v="2024-07-04T00:00:00"/>
    <d v="2024-07-04T00:00:00"/>
    <s v=""/>
    <s v="UAH"/>
    <n v="0"/>
    <m/>
    <n v="0.28000000000000003"/>
    <n v="-0.28000000000000003"/>
  </r>
  <r>
    <s v="Payments"/>
    <s v="Cash disbursements."/>
    <s v="Payables"/>
    <s v="Oracle Fusion Payables subledger."/>
    <s v="1176166"/>
    <s v="PAYMENTS"/>
    <s v="JUL-2024"/>
    <s v="UNDP"/>
    <m/>
    <x v="6"/>
    <s v="Realized Foreign Exchange Gain - AP"/>
    <s v="58204"/>
    <s v="Ukraine - Dem. Governance"/>
    <s v="UKR"/>
    <s v="Ukraine"/>
    <x v="0"/>
    <s v="GOVERNMENT OF NETHERLANDS"/>
    <x v="0"/>
    <s v="Programme Cost Sharing"/>
    <s v="001981-UNDP"/>
    <s v="001981-UNDP"/>
    <x v="3"/>
    <s v="01001136"/>
    <s v="Support to the stabilization and recovery of war affected communities (frontline, return and hosting areas)"/>
    <s v="8107021230"/>
    <s v="AP_PAYMENTS"/>
    <s v="payment for UN RPP Board, 13 June 2024 in Kyiv"/>
    <n v="300001861331878"/>
    <s v="STANDARD"/>
    <n v="126558"/>
    <n v="31639.5"/>
    <n v="4"/>
    <s v="000182385"/>
    <s v="1058619"/>
    <s v="KYI AVIA, PJSC"/>
    <n v="1085"/>
    <s v="Journal Import 33162026:"/>
    <s v="Supplier: KYI AVIA, PJSC |Supplier #: 1058619 |Transaction #: 000182385 |Payment # : 8107021230 |Payment Method : TRF |"/>
    <s v="Payables A 33160283000001 33162026 3 N"/>
    <s v="04-07-2024 Payments"/>
    <s v="Quantum Service Account"/>
    <s v="UNDP PL USD"/>
    <s v=" "/>
    <m/>
    <n v="0"/>
    <x v="1"/>
    <d v="2024-07-04T00:00:00"/>
    <d v="2024-07-04T00:00:00"/>
    <s v=""/>
    <s v="UAH"/>
    <n v="0"/>
    <m/>
    <n v="1.94"/>
    <n v="-1.94"/>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0416854"/>
    <s v="EXPENDITURES"/>
    <m/>
    <m/>
    <m/>
    <m/>
    <m/>
    <m/>
    <m/>
    <s v=""/>
    <s v=""/>
    <n v="34"/>
    <s v="Journal Import 33348683:"/>
    <s v="Expenditure Business Unit : UNDP-UKR , Project Number : 01001136 , Task Number : ACT 3.2.3. , Transaction Number : 50416854 , Expenditure Category : 75100 - Facilities &amp; Administration , Expenditure Type : 75105 - Facilities and Administrat"/>
    <s v="Projects A 33348597000001 33348683 4 Y"/>
    <s v="26-06-2024 Burden Cost"/>
    <s v="Quantum Service Account"/>
    <s v="UNDP PL USD"/>
    <s v="1/1/1970"/>
    <m/>
    <m/>
    <x v="1"/>
    <d v="2024-06-26T00:00:00"/>
    <d v="2024-07-05T00:00:00"/>
    <s v=""/>
    <s v="UAH"/>
    <n v="3248.8"/>
    <n v="80.02"/>
    <m/>
    <n v="80.02"/>
  </r>
  <r>
    <s v="Purchase Invoices"/>
    <s v="Oracle Fusion Payables invoices."/>
    <s v="Payables"/>
    <s v="Oracle Fusion Payables subledger."/>
    <s v="1176166"/>
    <s v="INVOICES"/>
    <s v="JUL-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2476"/>
    <s v="AP_INVOICES"/>
    <s v="Networking event of Veterans Development Centers 30-31 May 2024"/>
    <n v="300001865507047"/>
    <s v="STANDARD"/>
    <n v="814473.6"/>
    <n v="814473.6"/>
    <n v="1"/>
    <s v="000182476"/>
    <s v="1058619"/>
    <s v="KYI AVIA, PJSC"/>
    <n v="101"/>
    <s v="Journal Import 33278924:"/>
    <s v="Supplier: KYI AVIA, PJSC |Supplier #: 1058619 |Site: UKR |Transaction #: 000182476 |Transaction Line #: 1 |PO #: 10224136 |PO Line #: 1 |Contract #: 1176166 |Project #: 01001136 |Task #: ACT 2.2.1. |Donor: GOVERNMENT OF NETHERLAND"/>
    <s v="Payables A 33276558000001 33278924 N"/>
    <s v="04-07-2024 Purchase Invoices"/>
    <s v="Quantum Service Account"/>
    <s v="UNDP PL USD"/>
    <s v="5/17/2024 "/>
    <s v="10224136"/>
    <n v="1"/>
    <x v="1"/>
    <d v="2024-07-04T00:00:00"/>
    <d v="2024-07-05T00:00:00"/>
    <s v="1"/>
    <s v="UAH"/>
    <n v="0"/>
    <m/>
    <n v="91.87"/>
    <n v="-91.87"/>
  </r>
  <r>
    <s v="Purchase Invoices"/>
    <s v="Oracle Fusion Payables invoices."/>
    <s v="Payables"/>
    <s v="Oracle Fusion Payables subledger."/>
    <s v="1176166"/>
    <s v="INVOICES"/>
    <s v="JUL-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2476"/>
    <s v="AP_INVOICES"/>
    <s v="Networking event of Veterans Development Centers 30-31 May 2024"/>
    <n v="300001865507047"/>
    <s v="STANDARD"/>
    <n v="814473.6"/>
    <n v="814473.6"/>
    <n v="1"/>
    <s v="000182476"/>
    <s v="1058619"/>
    <s v="KYI AVIA, PJSC"/>
    <n v="706"/>
    <s v="Journal Import 33278924:"/>
    <s v="Supplier: KYI AVIA, PJSC |Supplier #: 1058619 |Site: UKR |Transaction #: 000182476 |Transaction Line #: 1 |PO #: 10224136 |PO Line #: 1 |Contract #: 1176166 |Project #: 01001136 |Task #: ACT 2.2.1. |Donor: GOVERNMENT OF NETHERLAND"/>
    <s v="Payables A 33276558000001 33278924 2 Y"/>
    <s v="04-07-2024 Purchase Invoices"/>
    <s v="Quantum Service Account"/>
    <s v="UNDP PL USD"/>
    <s v="5/17/2024 "/>
    <s v="10224136"/>
    <n v="1"/>
    <x v="1"/>
    <d v="2024-07-04T00:00:00"/>
    <d v="2024-07-05T00:00:00"/>
    <s v="1"/>
    <s v="UAH"/>
    <n v="146975.95000000001"/>
    <n v="3720.91"/>
    <m/>
    <n v="3720.91"/>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8107021300"/>
    <s v="AP_PAYMENTS"/>
    <s v="production of Promotional materials/souvenirs for the participants of the School of Social Entrepreneurship 2024"/>
    <n v="300001863663302"/>
    <s v="STANDARD"/>
    <n v="40610"/>
    <n v="40610"/>
    <n v="1"/>
    <s v="046"/>
    <s v="1058609"/>
    <s v="KLYMENKO YURII YAKOVYCH FOP"/>
    <n v="5049"/>
    <s v="Journal Import 33306119:"/>
    <s v="Supplier: KLYMENKO YURII YAKOVYCH FOP |Supplier #: 1058609 |Transaction #: 046 |Payment # : 8107021300 |Payment Method : TRF |"/>
    <s v="Payables A 33304946000002 33306119 N"/>
    <s v="05-07-2024 Payments"/>
    <s v="Quantum Service Account"/>
    <s v="UNDP PL USD"/>
    <s v=" "/>
    <m/>
    <n v="0"/>
    <x v="1"/>
    <d v="2024-07-05T00:00:00"/>
    <d v="2024-07-05T00:00:00"/>
    <s v=""/>
    <s v="UAH"/>
    <n v="0"/>
    <m/>
    <n v="2.4700000000000002"/>
    <n v="-2.4700000000000002"/>
  </r>
  <r>
    <s v="LABOR_COST"/>
    <s v="Cost of services performed by workers for wages."/>
    <s v="Project Accounting"/>
    <s v="Accounting generated by Oracle Fusion Projects for cost, revenue and billing offset transactions."/>
    <s v="1176166"/>
    <s v="LABOR_COST"/>
    <s v="JUN-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482675"/>
    <s v="EXPENDITURES"/>
    <m/>
    <m/>
    <m/>
    <m/>
    <m/>
    <m/>
    <m/>
    <s v=""/>
    <s v=""/>
    <n v="2974"/>
    <s v="Journal Import 33470433:"/>
    <s v="Expenditure Business Unit : UNDP-UKR , Project Number : 01001136 , Task Number : ACT 4 , Transaction Number : 50482675 , Expenditure Category : 67400 - Labour Cost – IP Staff , Expenditure Type : 67405 - Labour Cost - IP Staff"/>
    <s v="Projects A 33469980000012 33470433 Y"/>
    <s v="01-06-2024 Labor Cost"/>
    <s v="Quantum Service Account"/>
    <s v="UNDP PL USD"/>
    <s v="1/1/1970"/>
    <m/>
    <m/>
    <x v="1"/>
    <d v="2024-06-01T00:00:00"/>
    <d v="2024-07-06T00:00:00"/>
    <s v=""/>
    <s v="USD"/>
    <n v="1698.14"/>
    <n v="1698.14"/>
    <m/>
    <n v="1698.14"/>
  </r>
  <r>
    <s v="LABOR_COST"/>
    <s v="Cost of services performed by workers for wages."/>
    <s v="Project Accounting"/>
    <s v="Accounting generated by Oracle Fusion Projects for cost, revenue and billing offset transactions."/>
    <s v="1176166"/>
    <s v="LABOR_COST"/>
    <s v="JUN-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482583"/>
    <s v="EXPENDITURES"/>
    <m/>
    <m/>
    <m/>
    <m/>
    <m/>
    <m/>
    <m/>
    <s v=""/>
    <s v=""/>
    <n v="3416"/>
    <s v="Journal Import 33470433:"/>
    <s v="Expenditure Business Unit : UNDP-UKR , Project Number : 01001136 , Task Number : ACT 4 , Transaction Number : 50482583 , Expenditure Category : 71400 - Contractual Services - Individ , Expenditure Type : 71475 - Labour Cost - National Perso"/>
    <s v="Projects A 33469980000012 33470433 Y"/>
    <s v="01-06-2024 Labor Cost"/>
    <s v="Quantum Service Account"/>
    <s v="UNDP PL USD"/>
    <s v="1/1/1970"/>
    <m/>
    <m/>
    <x v="1"/>
    <d v="2024-06-01T00:00:00"/>
    <d v="2024-07-06T00:00:00"/>
    <s v=""/>
    <s v="USD"/>
    <n v="667.56000000000006"/>
    <n v="667.56000000000006"/>
    <m/>
    <n v="667.56000000000006"/>
  </r>
  <r>
    <s v="LABOR_COST"/>
    <s v="Cost of services performed by workers for wages."/>
    <s v="Project Accounting"/>
    <s v="Accounting generated by Oracle Fusion Projects for cost, revenue and billing offset transactions."/>
    <s v="1176166"/>
    <s v="LABOR_COST"/>
    <s v="JUN-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0482720"/>
    <s v="EXPENDITURES"/>
    <m/>
    <m/>
    <m/>
    <m/>
    <m/>
    <m/>
    <m/>
    <s v=""/>
    <s v=""/>
    <n v="3417"/>
    <s v="Journal Import 33470433:"/>
    <s v="Expenditure Business Unit : UNDP-UKR , Project Number : 01001136 , Task Number : ACT 2.1.2. , Transaction Number : 50482720 , Expenditure Category : 71400 - Contractual Services - Individ , Expenditure Type : 71475 - Labour Cost - National"/>
    <s v="Projects A 33469980000012 33470433 Y"/>
    <s v="01-06-2024 Labor Cost"/>
    <s v="Quantum Service Account"/>
    <s v="UNDP PL USD"/>
    <s v="1/1/1970"/>
    <m/>
    <m/>
    <x v="1"/>
    <d v="2024-06-01T00:00:00"/>
    <d v="2024-07-06T00:00:00"/>
    <s v=""/>
    <s v="USD"/>
    <n v="3707.57"/>
    <n v="3707.57"/>
    <m/>
    <n v="3707.57"/>
  </r>
  <r>
    <s v="LABOR_COST"/>
    <s v="Cost of services performed by workers for wages."/>
    <s v="Project Accounting"/>
    <s v="Accounting generated by Oracle Fusion Projects for cost, revenue and billing offset transactions."/>
    <s v="1176166"/>
    <s v="LABOR_COST"/>
    <s v="JUN-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0482583"/>
    <s v="EXPENDITURES"/>
    <m/>
    <m/>
    <m/>
    <m/>
    <m/>
    <m/>
    <m/>
    <s v=""/>
    <s v=""/>
    <n v="2559"/>
    <s v="Journal Import 33470433:"/>
    <s v="Expenditure Business Unit : UNDP-UKR , Project Number : 01001136 , Task Number : ACT 4 , Transaction Number : 50482583 , Expenditure Category : 71400 - Contractual Services - Individ , Expenditure Type : 71475 - Labour Cost - National Perso"/>
    <s v="Projects A 33469980000012 33470433 Y"/>
    <s v="01-06-2024 Labor Cost"/>
    <s v="Quantum Service Account"/>
    <s v="UNDP PL USD"/>
    <s v="1/1/1970"/>
    <m/>
    <m/>
    <x v="1"/>
    <d v="2024-06-01T00:00:00"/>
    <d v="2024-07-06T00:00:00"/>
    <s v=""/>
    <s v="USD"/>
    <n v="-667.56000000000006"/>
    <m/>
    <n v="667.56000000000006"/>
    <n v="-667.56000000000006"/>
  </r>
  <r>
    <s v="LABOR_COST"/>
    <s v="Cost of services performed by workers for wages."/>
    <s v="Project Accounting"/>
    <s v="Accounting generated by Oracle Fusion Projects for cost, revenue and billing offset transactions."/>
    <s v="1176166"/>
    <s v="LABOR_COST"/>
    <s v="JUN-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0482675"/>
    <s v="EXPENDITURES"/>
    <m/>
    <m/>
    <m/>
    <m/>
    <m/>
    <m/>
    <m/>
    <s v=""/>
    <s v=""/>
    <n v="2560"/>
    <s v="Journal Import 33470433:"/>
    <s v="Expenditure Business Unit : UNDP-UKR , Project Number : 01001136 , Task Number : ACT 4 , Transaction Number : 50482675 , Expenditure Category : 67400 - Labour Cost – IP Staff , Expenditure Type : 67405 - Labour Cost - IP Staff"/>
    <s v="Projects A 33469980000012 33470433 Y"/>
    <s v="01-06-2024 Labor Cost"/>
    <s v="Quantum Service Account"/>
    <s v="UNDP PL USD"/>
    <s v="1/1/1970"/>
    <m/>
    <m/>
    <x v="1"/>
    <d v="2024-06-01T00:00:00"/>
    <d v="2024-07-06T00:00:00"/>
    <s v=""/>
    <s v="USD"/>
    <n v="-1698.14"/>
    <m/>
    <n v="1698.14"/>
    <n v="-1698.14"/>
  </r>
  <r>
    <s v="LABOR_COST"/>
    <s v="Cost of services performed by workers for wages."/>
    <s v="Project Accounting"/>
    <s v="Accounting generated by Oracle Fusion Projects for cost, revenue and billing offset transactions."/>
    <s v="1176166"/>
    <s v="LABOR_COST"/>
    <s v="JUN-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50482720"/>
    <s v="EXPENDITURES"/>
    <m/>
    <m/>
    <m/>
    <m/>
    <m/>
    <m/>
    <m/>
    <s v=""/>
    <s v=""/>
    <n v="2561"/>
    <s v="Journal Import 33470433:"/>
    <s v="Expenditure Business Unit : UNDP-UKR , Project Number : 01001136 , Task Number : ACT 2.1.2. , Transaction Number : 50482720 , Expenditure Category : 71400 - Contractual Services - Individ , Expenditure Type : 71475 - Labour Cost - National"/>
    <s v="Projects A 33469980000012 33470433 Y"/>
    <s v="01-06-2024 Labor Cost"/>
    <s v="Quantum Service Account"/>
    <s v="UNDP PL USD"/>
    <s v="1/1/1970"/>
    <m/>
    <m/>
    <x v="1"/>
    <d v="2024-06-01T00:00:00"/>
    <d v="2024-07-06T00:00:00"/>
    <s v=""/>
    <s v="USD"/>
    <n v="-3707.57"/>
    <m/>
    <n v="3707.57"/>
    <n v="-3707.57"/>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0549546"/>
    <s v="EXPENDITURES"/>
    <m/>
    <m/>
    <m/>
    <m/>
    <m/>
    <m/>
    <m/>
    <s v=""/>
    <s v=""/>
    <n v="101"/>
    <s v="Journal Import 33591806:"/>
    <s v="Expenditure Business Unit : UNDP-UKR , Project Number : 01001136 , Task Number : ACT 2.2.1. , Transaction Number : 50549546 , Expenditure Category : 75100 - Facilities &amp; Administration , Expenditure Type : 75105 - Facilities and Administrat"/>
    <s v="Projects A 33591329000005 33591806 2 Y"/>
    <s v="04-07-2024 Burden Cost"/>
    <s v="Quantum Service Account"/>
    <s v="UNDP PL USD"/>
    <s v="1/1/1970"/>
    <m/>
    <m/>
    <x v="1"/>
    <d v="2024-07-04T00:00:00"/>
    <d v="2024-07-07T00:00:00"/>
    <s v=""/>
    <s v="UAH"/>
    <n v="11758.08"/>
    <n v="289.61"/>
    <m/>
    <n v="289.61"/>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549547"/>
    <s v="EXPENDITURES"/>
    <m/>
    <m/>
    <m/>
    <m/>
    <m/>
    <m/>
    <m/>
    <s v=""/>
    <s v=""/>
    <n v="1265"/>
    <s v="Journal Import 33591806:"/>
    <s v="Expenditure Business Unit : UNDP-UKR , Project Number : 01001136 , Task Number : ACT 4 , Transaction Number : 50549547 , Expenditure Category : 75100 - Facilities &amp; Administration , Expenditure Type : 75105 - Facilities and Administration -"/>
    <s v="Projects A 33591329000005 33591806 Y"/>
    <s v="01-06-2024 Burden Cost"/>
    <s v="Quantum Service Account"/>
    <s v="UNDP PL USD"/>
    <s v="1/1/1970"/>
    <m/>
    <m/>
    <x v="1"/>
    <d v="2024-06-01T00:00:00"/>
    <d v="2024-07-07T00:00:00"/>
    <s v=""/>
    <s v="USD"/>
    <n v="189.25"/>
    <n v="189.25"/>
    <m/>
    <n v="189.25"/>
  </r>
  <r>
    <s v="BURDEN_COST"/>
    <s v="Cost of summarized burden expenditure items."/>
    <s v="Project Accounting"/>
    <s v="Accounting generated by Oracle Fusion Projects for cost, revenue and billing offset transactions."/>
    <s v="1176166"/>
    <s v="BURDEN_COST"/>
    <s v="JUN-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0549548"/>
    <s v="EXPENDITURES"/>
    <m/>
    <m/>
    <m/>
    <m/>
    <m/>
    <m/>
    <m/>
    <s v=""/>
    <s v=""/>
    <n v="1266"/>
    <s v="Journal Import 33591806:"/>
    <s v="Expenditure Business Unit : UNDP-UKR , Project Number : 01001136 , Task Number : ACT 2.1.2. , Transaction Number : 50549548 , Expenditure Category : 75100 - Facilities &amp; Administration , Expenditure Type : 75105 - Facilities and Administrat"/>
    <s v="Projects A 33591329000005 33591806 Y"/>
    <s v="01-06-2024 Burden Cost"/>
    <s v="Quantum Service Account"/>
    <s v="UNDP PL USD"/>
    <s v="1/1/1970"/>
    <m/>
    <m/>
    <x v="1"/>
    <d v="2024-06-01T00:00:00"/>
    <d v="2024-07-07T00:00:00"/>
    <s v=""/>
    <s v="USD"/>
    <n v="296.61"/>
    <n v="296.61"/>
    <m/>
    <n v="296.61"/>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8107021370"/>
    <s v="AP_PAYMENTS"/>
    <s v="Networking event of Veterans Development Centers 30-31 May 2024"/>
    <n v="300001865507047"/>
    <s v="STANDARD"/>
    <n v="814473.6"/>
    <n v="814473.6"/>
    <n v="1"/>
    <s v="000182476"/>
    <s v="1058619"/>
    <s v="KYI AVIA, PJSC"/>
    <n v="2680"/>
    <s v="Journal Import 33652076:"/>
    <s v="Supplier: KYI AVIA, PJSC |Supplier #: 1058619 |Transaction #: 000182476 |Payment # : 8107021370 |Payment Method : TRF |"/>
    <s v="Payables A 33649727000002 33652076 N"/>
    <s v="08-07-2024 Payments"/>
    <s v="Quantum Service Account"/>
    <s v="UNDP PL USD"/>
    <s v="5/17/2024 "/>
    <s v="10224136"/>
    <n v="1"/>
    <x v="1"/>
    <d v="2024-07-08T00:00:00"/>
    <d v="2024-07-08T00:00:00"/>
    <s v=""/>
    <s v="UAH"/>
    <n v="0"/>
    <m/>
    <n v="8.94"/>
    <n v="-8.94"/>
  </r>
  <r>
    <s v="Purchase Invoices"/>
    <s v="Oracle Fusion Payables invoices."/>
    <s v="Payables"/>
    <s v="Oracle Fusion Payables subledger."/>
    <s v="1176166"/>
    <s v="INVOICES"/>
    <s v="JUN-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69824s_0"/>
    <s v="AP_INVOICES"/>
    <m/>
    <n v="300001836886518"/>
    <s v="STANDARD"/>
    <n v="0"/>
    <n v="0"/>
    <n v="1"/>
    <s v="TC00269824s_0"/>
    <s v="HCM-71318443"/>
    <s v="Olha Ivanivna BONDARENKO[[71318443]]"/>
    <n v="34"/>
    <s v="Journal Import 33796179:"/>
    <s v="Supplier: Olha Ivanivna BONDARENKO[[71318443]] |Supplier #: HCM-71318443 |Site: Primary |Transaction #: TC00269824s_0 |Transaction Line #: 1 |PO #:  |PO Line #: 0 |Contract #: 1176166 |Project #: 01001136 |Task #: ACT 4 |Donor: GO"/>
    <s v="Payables A 33794434000001 33796179 Y"/>
    <s v="20-06-2024 Purchase Invoices"/>
    <s v="Quantum Service Account"/>
    <s v="UNDP PL USD"/>
    <s v=" "/>
    <m/>
    <n v="0"/>
    <x v="1"/>
    <d v="2024-06-20T00:00:00"/>
    <d v="2024-07-09T00:00:00"/>
    <s v="1"/>
    <s v="UAH"/>
    <n v="414.95"/>
    <n v="10.25"/>
    <m/>
    <n v="10.25"/>
  </r>
  <r>
    <s v="Purchase Invoices"/>
    <s v="Oracle Fusion Payables invoices."/>
    <s v="Payables"/>
    <s v="Oracle Fusion Payables subledger."/>
    <s v="1176166"/>
    <s v="INVOICES"/>
    <s v="JUN-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69824s_0"/>
    <s v="AP_INVOICES"/>
    <m/>
    <n v="300001836886518"/>
    <s v="STANDARD"/>
    <n v="0"/>
    <n v="0"/>
    <n v="1"/>
    <s v="TC00269824s_0"/>
    <s v="HCM-71318443"/>
    <s v="Olha Ivanivna BONDARENKO[[71318443]]"/>
    <n v="35"/>
    <s v="Journal Import 33796179:"/>
    <s v="Supplier: Olha Ivanivna BONDARENKO[[71318443]] |Supplier #: HCM-71318443 |Site: Primary |Transaction #: TC00269824s_0 |Transaction Line #: 1 |PO #:  |PO Line #: 0 |Contract #: 1176166 |Project #: 01001136 |Task #: ACT 4 |Donor: GO"/>
    <s v="Payables A 33794434000001 33796179 Y"/>
    <s v="20-06-2024 Purchase Invoices"/>
    <s v="Quantum Service Account"/>
    <s v="UNDP PL USD"/>
    <s v=" "/>
    <m/>
    <n v="0"/>
    <x v="1"/>
    <d v="2024-06-20T00:00:00"/>
    <d v="2024-07-09T00:00:00"/>
    <s v="1"/>
    <s v="UAH"/>
    <n v="-414.95"/>
    <m/>
    <n v="10.25"/>
    <n v="-10.25"/>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04122121"/>
    <s v="AP_INVOICES"/>
    <s v="car washing service of UNDP vehicles in Poltava; fan replacement in DP201124; polish purchase for UNDP vehicles"/>
    <n v="300001876368360"/>
    <s v="STANDARD"/>
    <n v="17033"/>
    <n v="17033"/>
    <n v="1"/>
    <s v="104122121"/>
    <s v="1059137"/>
    <s v="BABANSKYI OLEKSANDR SEHIIOVYCH FOP"/>
    <n v="95"/>
    <s v="Journal Import 33956277:"/>
    <s v="Supplier: BABANSKYI OLEKSANDR SEHIIOVYCH FOP |Supplier #: 1059137 |Site: UKR |Transaction #: 104122121 |Transaction Line #: 1 |PO #:  |PO Line #: 0 |Contract #: 1176166 |Project #: 01001136 |Task #: ACT 4 |Donor: GOVERNMENT OF NET"/>
    <s v="Payables A 33953953000001 33956277 Y"/>
    <s v="04-07-2024 Purchase Invoices"/>
    <s v="Quantum Service Account"/>
    <s v="UNDP PL USD"/>
    <s v=" "/>
    <m/>
    <n v="0"/>
    <x v="1"/>
    <d v="2024-07-04T00:00:00"/>
    <d v="2024-07-10T00:00:00"/>
    <s v="1"/>
    <s v="UAH"/>
    <n v="17033"/>
    <n v="419.53000000000003"/>
    <m/>
    <n v="419.53000000000003"/>
  </r>
  <r>
    <s v="Purchase Invoices"/>
    <s v="Oracle Fusion Payables invoices."/>
    <s v="Payables"/>
    <s v="Oracle Fusion Payables subledger."/>
    <s v="1176166"/>
    <s v="INVOICES"/>
    <s v="JUL-2024"/>
    <s v="UNDP"/>
    <m/>
    <x v="22"/>
    <s v="Rest and Recuper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R&amp;R/21-27.06/2024"/>
    <s v="AP_INVOICES"/>
    <s v="R&amp;R/21-27.06/2024"/>
    <n v="300001876368877"/>
    <s v="STANDARD"/>
    <n v="1110"/>
    <n v="111"/>
    <n v="5"/>
    <s v="R&amp;R/21-27.06/2024"/>
    <s v="HCM-946107"/>
    <s v="Federica DISPENZA[[946107]]"/>
    <n v="95"/>
    <s v="Journal Import 33956277:"/>
    <s v="Supplier: Federica DISPENZA[[946107]] |Supplier #: HCM-946107 |Site: UKR |Transaction #: R&amp;R/21-27.06/2024 |Transaction Line #: 5 |PO #:  |PO Line #: 0 |Contract #: 1176166 |Project #: 01001136 |Task #: ACT 4 |Donor: GOVERNMENT OF"/>
    <s v="Payables A 33953953000001 33956277 Y"/>
    <s v="08-07-2024 Purchase Invoices"/>
    <s v="Quantum Service Account"/>
    <s v="UNDP PL USD"/>
    <s v=" "/>
    <m/>
    <n v="0"/>
    <x v="1"/>
    <d v="2024-07-08T00:00:00"/>
    <d v="2024-07-10T00:00:00"/>
    <s v="5"/>
    <s v="USD"/>
    <n v="111"/>
    <n v="111"/>
    <m/>
    <n v="111"/>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827017"/>
    <s v="EXPENDITURES"/>
    <m/>
    <m/>
    <m/>
    <m/>
    <m/>
    <m/>
    <m/>
    <s v=""/>
    <s v=""/>
    <n v="54"/>
    <s v="Journal Import 34066534:"/>
    <s v="Expenditure Business Unit : UNDP-UKR , Project Number : 01001136 , Task Number : ACT 4 , Transaction Number : 50827017 , Expenditure Category : 75100 - Facilities &amp; Administration , Expenditure Type : 75105 - Facilities and Administration -"/>
    <s v="Projects A 34066402000001 34066534 2 Y"/>
    <s v="04-07-2024 Burden Cost"/>
    <s v="Quantum Service Account"/>
    <s v="UNDP PL USD"/>
    <s v="1/1/1970"/>
    <m/>
    <m/>
    <x v="1"/>
    <d v="2024-07-04T00:00:00"/>
    <d v="2024-07-11T00:00:00"/>
    <s v=""/>
    <s v="UAH"/>
    <n v="1362.64"/>
    <n v="33.56"/>
    <m/>
    <n v="33.56"/>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827018"/>
    <s v="EXPENDITURES"/>
    <m/>
    <m/>
    <m/>
    <m/>
    <m/>
    <m/>
    <m/>
    <s v=""/>
    <s v=""/>
    <n v="115"/>
    <s v="Journal Import 34066534:"/>
    <s v="Expenditure Business Unit : UNDP-UKR , Project Number : 01001136 , Task Number : ACT 4 , Transaction Number : 50827018 , Expenditure Category : 75100 - Facilities &amp; Administration , Expenditure Type : 75105 - Facilities and Administration -"/>
    <s v="Projects A 34066402000001 34066534 2 Y"/>
    <s v="08-07-2024 Burden Cost"/>
    <s v="Quantum Service Account"/>
    <s v="UNDP PL USD"/>
    <s v="1/1/1970"/>
    <m/>
    <m/>
    <x v="1"/>
    <d v="2024-07-08T00:00:00"/>
    <d v="2024-07-11T00:00:00"/>
    <s v=""/>
    <s v="USD"/>
    <n v="8.8800000000000008"/>
    <n v="8.8800000000000008"/>
    <m/>
    <n v="8.8800000000000008"/>
  </r>
  <r>
    <s v="Purchase Invoices"/>
    <s v="Oracle Fusion Payables invoices."/>
    <s v="Payables"/>
    <s v="Oracle Fusion Payables subledger."/>
    <s v="1176166"/>
    <s v="INVOICES"/>
    <s v="JUL-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2770"/>
    <s v="AP_INVOICES"/>
    <s v="Strategic sessions on creating an ecosystem for veterans' reintegration for 2 partner communities in Sumy region"/>
    <n v="300001881642553"/>
    <s v="STANDARD"/>
    <n v="413043.03"/>
    <n v="413043.03"/>
    <n v="1"/>
    <s v="000182770"/>
    <s v="1058619"/>
    <s v="KYI AVIA, PJSC"/>
    <n v="112"/>
    <s v="Journal Import 34051838:"/>
    <s v="Supplier: KYI AVIA, PJSC |Supplier #: 1058619 |Site: UKR |Transaction #: 000182770 |Transaction Line #: 1 |PO #: 10236088 |PO Line #: 1 |Contract #: 1176166 |Project #: 01001136 |Task #: ACT 2.2.1. |Donor: GOVERNMENT OF NETHERLAND"/>
    <s v="Payables A 34050000000002 34051838 N"/>
    <s v="11-07-2024 Purchase Invoices"/>
    <s v="Quantum Service Account"/>
    <s v="UNDP PL USD"/>
    <s v="6/11/2024 "/>
    <s v="10236088"/>
    <n v="1"/>
    <x v="1"/>
    <d v="2024-07-11T00:00:00"/>
    <d v="2024-07-11T00:00:00"/>
    <s v="1"/>
    <s v="UAH"/>
    <n v="0"/>
    <m/>
    <n v="127.48"/>
    <n v="-127.48"/>
  </r>
  <r>
    <s v="Purchase Invoices"/>
    <s v="Oracle Fusion Payables invoices."/>
    <s v="Payables"/>
    <s v="Oracle Fusion Payables subledger."/>
    <s v="1176166"/>
    <s v="INVOICES"/>
    <s v="JUL-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2770"/>
    <s v="AP_INVOICES"/>
    <s v="Strategic sessions on creating an ecosystem for veterans' reintegration for 2 partner communities in Sumy region"/>
    <n v="300001881642553"/>
    <s v="STANDARD"/>
    <n v="413043.03"/>
    <n v="413043.03"/>
    <n v="1"/>
    <s v="000182770"/>
    <s v="1058619"/>
    <s v="KYI AVIA, PJSC"/>
    <n v="685"/>
    <s v="Journal Import 34051838:"/>
    <s v="Supplier: KYI AVIA, PJSC |Supplier #: 1058619 |Site: UKR |Transaction #: 000182770 |Transaction Line #: 1 |PO #: 10236088 |PO Line #: 1 |Contract #: 1176166 |Project #: 01001136 |Task #: ACT 2.2.1. |Donor: GOVERNMENT OF NETHERLAND"/>
    <s v="Payables A 34050000000002 34051838 2 Y"/>
    <s v="11-07-2024 Purchase Invoices"/>
    <s v="Quantum Service Account"/>
    <s v="UNDP PL USD"/>
    <s v="6/11/2024 "/>
    <s v="10236088"/>
    <n v="1"/>
    <x v="1"/>
    <d v="2024-07-11T00:00:00"/>
    <d v="2024-07-11T00:00:00"/>
    <s v="1"/>
    <s v="UAH"/>
    <n v="413043.03"/>
    <n v="10326.07"/>
    <m/>
    <n v="10326.07"/>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77517s_0"/>
    <s v="AP_INVOICES"/>
    <m/>
    <n v="300001876325115"/>
    <s v="STANDARD"/>
    <n v="10"/>
    <n v="10"/>
    <n v="1"/>
    <s v="TC00277517s_0"/>
    <s v="HCM-71325972"/>
    <s v="Anton Olehovych METLENKO[[71325972]]"/>
    <n v="73"/>
    <s v="Journal Import 34161423:"/>
    <s v="Supplier: Anton Olehovych METLENKO[[71325972]] |Supplier #: HCM-71325972 |Site: Primary |Transaction #: TC00277517s_0 |Transaction Line #: 1 |PO #:  |PO Line #: 0 |Contract #: 1176166 |Project #: 01001136 |Task #: ACT 4 |Donor: GO"/>
    <s v="Payables A 34158948000001 34161423 Y"/>
    <s v="09-07-2024 Purchase Invoices"/>
    <s v="Quantum Service Account"/>
    <s v="UNDP PL USD"/>
    <s v=" "/>
    <m/>
    <n v="0"/>
    <x v="1"/>
    <d v="2024-07-09T00:00:00"/>
    <d v="2024-07-12T00:00:00"/>
    <s v="1"/>
    <s v="UAH"/>
    <n v="10"/>
    <n v="0.25"/>
    <m/>
    <n v="0.25"/>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20930"/>
    <s v="AP_INVOICES"/>
    <s v="Travel Entitlements"/>
    <n v="300001878005711"/>
    <s v="STANDARD"/>
    <n v="4590"/>
    <n v="4590"/>
    <n v="1"/>
    <s v="TR00320930"/>
    <s v="HCM-71328798"/>
    <s v="Volodymyr Mykolaiovych SOKIL[[71328798]]"/>
    <n v="74"/>
    <s v="Journal Import 34161423:"/>
    <s v="Supplier: Volodymyr Mykolaiovych SOKIL[[71328798]] |Supplier #: HCM-71328798 |Site: Primary |Transaction #: TR00320930 |Transaction Line #: 1 |PO #:  |PO Line #: 0 |Contract #: 1176166 |Project #: 01001136 |Task #: ACT 4 |Donor: G"/>
    <s v="Payables A 34158948000001 34161423 Y"/>
    <s v="09-07-2024 Purchase Invoices"/>
    <s v="Quantum Service Account"/>
    <s v="UNDP PL USD"/>
    <s v=" "/>
    <m/>
    <n v="0"/>
    <x v="1"/>
    <d v="2024-07-09T00:00:00"/>
    <d v="2024-07-12T00:00:00"/>
    <s v="1"/>
    <s v="UAH"/>
    <n v="4590"/>
    <n v="113.05"/>
    <m/>
    <n v="113.05"/>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0878574"/>
    <s v="EXPENDITURES"/>
    <m/>
    <m/>
    <m/>
    <m/>
    <m/>
    <m/>
    <m/>
    <s v=""/>
    <s v=""/>
    <n v="324"/>
    <s v="Journal Import 34177440:"/>
    <s v="Expenditure Business Unit : UNDP-UKR , Project Number : 01001136 , Task Number : ACT 2.2.1. , Transaction Number : 50878574 , Expenditure Category : 75100 - Facilities &amp; Administration , Expenditure Type : 75105 - Facilities and Administrat"/>
    <s v="Projects A 34177379000002 34177440 4 Y"/>
    <s v="11-07-2024 Burden Cost"/>
    <s v="Quantum Service Account"/>
    <s v="UNDP PL USD"/>
    <s v="1/1/1970"/>
    <m/>
    <m/>
    <x v="1"/>
    <d v="2024-07-11T00:00:00"/>
    <d v="2024-07-12T00:00:00"/>
    <s v=""/>
    <s v="UAH"/>
    <n v="33043.440000000002"/>
    <n v="813.88"/>
    <m/>
    <n v="813.88"/>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8107021609"/>
    <s v="AP_PAYMENTS"/>
    <s v="Strategic sessions on creating an ecosystem for veterans' reintegration for 2 partner communities in Sumy region"/>
    <n v="300001881642553"/>
    <s v="STANDARD"/>
    <n v="413043.03"/>
    <n v="413043.03"/>
    <n v="1"/>
    <s v="000182770"/>
    <s v="1058619"/>
    <s v="KYI AVIA, PJSC"/>
    <n v="3023"/>
    <s v="Journal Import 34122074:"/>
    <s v="Supplier: KYI AVIA, PJSC |Supplier #: 1058619 |Transaction #: 000182770 |Payment # : 8107021609 |Payment Method : TRF |"/>
    <s v="Payables A 34119318000001 34122074 2 N"/>
    <s v="12-07-2024 Payments"/>
    <s v="Quantum Service Account"/>
    <s v="UNDP PL USD"/>
    <s v="6/11/2024 "/>
    <s v="10236088"/>
    <n v="1"/>
    <x v="1"/>
    <d v="2024-07-12T00:00:00"/>
    <d v="2024-07-12T00:00:00"/>
    <s v=""/>
    <s v="UAH"/>
    <n v="0"/>
    <m/>
    <n v="25.12"/>
    <n v="-25.12"/>
  </r>
  <r>
    <s v="Purchase Invoices"/>
    <s v="Oracle Fusion Payables invoices."/>
    <s v="Payables"/>
    <s v="Oracle Fusion Payables subledger."/>
    <s v="1176166"/>
    <s v="INVOICES"/>
    <s v="JUL-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69824s_1"/>
    <s v="AP_INVOICES"/>
    <m/>
    <n v="300001877295049"/>
    <s v="STANDARD"/>
    <n v="1659.8"/>
    <n v="1659.8"/>
    <n v="1"/>
    <s v="TC00269824s_1"/>
    <s v="HCM-71318443"/>
    <s v="Olha Ivanivna BONDARENKO[[71318443]]"/>
    <n v="89"/>
    <s v="Journal Import 34161423:"/>
    <s v="Supplier: Olha Ivanivna BONDARENKO[[71318443]] |Supplier #: HCM-71318443 |Site: Primary |Transaction #: TC00269824s_1 |Transaction Line #: 1 |PO #:  |PO Line #: 0 |Contract #: 1176166 |Project #: 01001136 |Task #: ACT 4 |Donor: GO"/>
    <s v="Payables A 34158948000001 34161423 Y"/>
    <s v="09-07-2024 Purchase Invoices"/>
    <s v="Quantum Service Account"/>
    <s v="UNDP PL USD"/>
    <s v=" "/>
    <m/>
    <n v="0"/>
    <x v="1"/>
    <d v="2024-07-09T00:00:00"/>
    <d v="2024-07-12T00:00:00"/>
    <s v="1"/>
    <s v="UAH"/>
    <n v="414.95"/>
    <n v="10.220000000000001"/>
    <m/>
    <n v="10.220000000000001"/>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0957717"/>
    <s v="EXPENDITURES"/>
    <m/>
    <m/>
    <m/>
    <m/>
    <m/>
    <m/>
    <m/>
    <s v=""/>
    <s v=""/>
    <n v="39"/>
    <s v="Journal Import 34316088:"/>
    <s v="Expenditure Business Unit : UNDP-UKR , Project Number : 01001136 , Task Number : ACT 4 , Transaction Number : 50957717 , Expenditure Category : 75100 - Facilities &amp; Administration , Expenditure Type : 75105 - Facilities and Administration -"/>
    <s v="Projects A 34315888000001 34316088 3 Y"/>
    <s v="09-07-2024 Burden Cost"/>
    <s v="Quantum Service Account"/>
    <s v="UNDP PL USD"/>
    <s v="1/1/1970"/>
    <m/>
    <m/>
    <x v="1"/>
    <d v="2024-07-09T00:00:00"/>
    <d v="2024-07-14T00:00:00"/>
    <s v=""/>
    <s v="UAH"/>
    <n v="401.2"/>
    <n v="9.8800000000000008"/>
    <m/>
    <n v="9.8800000000000008"/>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1635"/>
    <s v="AP_PAYMENTS"/>
    <m/>
    <n v="300001877295049"/>
    <s v="STANDARD"/>
    <n v="1659.8"/>
    <n v="1659.8"/>
    <n v="1"/>
    <s v="TC00269824s_1"/>
    <s v="HCM-71318443"/>
    <s v="Olha Ivanivna BONDARENKO[[71318443]]"/>
    <n v="3466"/>
    <s v="Journal Import 34412884:"/>
    <s v="Supplier: Olha Ivanivna BONDARENKO[[71318443]] |Supplier #: HCM-71318443 |Transaction #: TC00269824s_1 |Payment # : 8107021635 |Payment Method : TRF |"/>
    <s v="Payables A 34411428000001 34412884 N"/>
    <s v="15-07-2024 Payments"/>
    <s v="Quantum Service Account"/>
    <s v="UNDP PL USD"/>
    <s v=" "/>
    <m/>
    <n v="0"/>
    <x v="1"/>
    <d v="2024-07-15T00:00:00"/>
    <d v="2024-07-15T00:00:00"/>
    <s v=""/>
    <s v="UAH"/>
    <n v="0"/>
    <m/>
    <n v="0.05"/>
    <n v="-0.05"/>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1623"/>
    <s v="AP_PAYMENTS"/>
    <s v="Travel Entitlements"/>
    <n v="300001878005711"/>
    <s v="STANDARD"/>
    <n v="4590"/>
    <n v="4590"/>
    <n v="1"/>
    <s v="TR00320930"/>
    <s v="HCM-71328798"/>
    <s v="Volodymyr Mykolaiovych SOKIL[[71328798]]"/>
    <n v="3467"/>
    <s v="Journal Import 34412884:"/>
    <s v="Supplier: Volodymyr Mykolaiovych SOKIL[[71328798]] |Supplier #: HCM-71328798 |Transaction #: TR00320930 |Payment # : 8107021623 |Payment Method : TRF |"/>
    <s v="Payables A 34411428000001 34412884 N"/>
    <s v="15-07-2024 Payments"/>
    <s v="Quantum Service Account"/>
    <s v="UNDP PL USD"/>
    <s v=" "/>
    <m/>
    <n v="0"/>
    <x v="1"/>
    <d v="2024-07-15T00:00:00"/>
    <d v="2024-07-15T00:00:00"/>
    <s v=""/>
    <s v="UAH"/>
    <n v="0"/>
    <m/>
    <n v="0.55000000000000004"/>
    <n v="-0.55000000000000004"/>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25"/>
    <s v="AP_INVOICES"/>
    <s v="vehicle technical accessories for the UNDP vehicles in Poltava;"/>
    <n v="300001888820904"/>
    <s v="STANDARD"/>
    <n v="18387"/>
    <n v="18387"/>
    <n v="1"/>
    <s v="125"/>
    <s v="1059137"/>
    <s v="BABANSKYI OLEKSANDR SEHIIOVYCH FOP"/>
    <n v="58"/>
    <s v="Journal Import 34655769:"/>
    <s v="Supplier: BABANSKYI OLEKSANDR SEHIIOVYCH FOP |Supplier #: 1059137 |Site: UKR |Transaction #: 125 |Transaction Line #: 1 |PO #:  |PO Line #: 0 |Contract #: 1176166 |Project #: 01001136 |Task #: ACT 4 |Donor: GOVERNMENT OF NETHERLAN"/>
    <s v="Payables A 34654014000001 34655769 2 Y"/>
    <s v="11-07-2024 Purchase Invoices"/>
    <s v="Quantum Service Account"/>
    <s v="UNDP PL USD"/>
    <s v=" "/>
    <m/>
    <n v="0"/>
    <x v="1"/>
    <d v="2024-07-11T00:00:00"/>
    <d v="2024-07-17T00:00:00"/>
    <s v="1"/>
    <s v="UAH"/>
    <n v="18387"/>
    <n v="452.88"/>
    <m/>
    <n v="452.88"/>
  </r>
  <r>
    <s v="Purchase Invoices"/>
    <s v="Oracle Fusion Payables invoices."/>
    <s v="Payables"/>
    <s v="Oracle Fusion Payables subledger."/>
    <s v="1176166"/>
    <s v="INVOICES"/>
    <s v="JUL-2024"/>
    <s v="UNDP"/>
    <m/>
    <x v="23"/>
    <s v="Daily Subsistence Allowance - Internation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17803"/>
    <s v="AP_INVOICES"/>
    <s v="Travel Entitlements"/>
    <n v="300001895762916"/>
    <s v="STANDARD"/>
    <n v="1832"/>
    <n v="1832"/>
    <n v="1"/>
    <s v="TR00317803"/>
    <s v="HCM-71315276"/>
    <s v="Yurii Ivanovych PERFILIEV[[71315276]]"/>
    <n v="1221"/>
    <s v="Journal Import 34780721:"/>
    <s v="Supplier: Yurii Ivanovych PERFILIEV[[71315276]] |Supplier #: HCM-71315276 |Site: Primary |Transaction #: TR00317803 |Transaction Line #: 1 |PO #:  |PO Line #: 0 |Contract #: 1176166 |Project #: 01001136 |Task #: ACT 4 |Donor: GOVE"/>
    <s v="Payables A 34778750000001 34780721 2 Y"/>
    <s v="18-07-2024 Purchase Invoices"/>
    <s v="Quantum Service Account"/>
    <s v="UNDP PL USD"/>
    <s v=" "/>
    <m/>
    <n v="0"/>
    <x v="1"/>
    <d v="2024-07-18T00:00:00"/>
    <d v="2024-07-18T00:00:00"/>
    <s v="1"/>
    <s v="UAH"/>
    <n v="1832"/>
    <n v="44.9"/>
    <m/>
    <n v="44.9"/>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135923"/>
    <s v="EXPENDITURES"/>
    <m/>
    <m/>
    <m/>
    <m/>
    <m/>
    <m/>
    <m/>
    <s v=""/>
    <s v=""/>
    <n v="55"/>
    <s v="Journal Import 34779098:"/>
    <s v="Expenditure Business Unit : UNDP-UKR , Project Number : 01001136 , Task Number : ACT 4 , Transaction Number : 51135923 , Expenditure Category : 75100 - Facilities &amp; Administration , Expenditure Type : 75105 - Facilities and Administration -"/>
    <s v="Projects A 34778678000001 34779098 Y"/>
    <s v="11-07-2024 Burden Cost"/>
    <s v="Quantum Service Account"/>
    <s v="UNDP PL USD"/>
    <s v="1/1/1970"/>
    <m/>
    <m/>
    <x v="1"/>
    <d v="2024-07-11T00:00:00"/>
    <d v="2024-07-18T00:00:00"/>
    <s v=""/>
    <s v="UAH"/>
    <n v="1470.96"/>
    <n v="36.230000000000004"/>
    <m/>
    <n v="36.230000000000004"/>
  </r>
  <r>
    <s v="Payments"/>
    <s v="Cash disbursements."/>
    <s v="Payables"/>
    <s v="Oracle Fusion Payables subledger."/>
    <s v="1176166"/>
    <s v="PAYMENTS"/>
    <s v="JUL-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1852"/>
    <s v="AP_PAYMENTS"/>
    <s v="vehicle technical accessories for the UNDP vehicles in Poltava;"/>
    <n v="300001888820904"/>
    <s v="STANDARD"/>
    <n v="18387"/>
    <n v="18387"/>
    <n v="1"/>
    <s v="125"/>
    <s v="1059137"/>
    <s v="BABANSKYI OLEKSANDR SEHIIOVYCH FOP"/>
    <n v="1314"/>
    <s v="Journal Import 34745984:"/>
    <s v="Supplier: BABANSKYI OLEKSANDR SEHIIOVYCH FOP |Supplier #: 1059137 |Transaction #: 125 |Payment # : 8107021852 |Payment Method : TRF |"/>
    <s v="Payables A 34743655000001 34745984 2 N"/>
    <s v="18-07-2024 Payments"/>
    <s v="Quantum Service Account"/>
    <s v="UNDP PL USD"/>
    <s v=" "/>
    <m/>
    <n v="0"/>
    <x v="1"/>
    <d v="2024-07-18T00:00:00"/>
    <d v="2024-07-18T00:00:00"/>
    <s v=""/>
    <s v="UAH"/>
    <n v="0"/>
    <m/>
    <n v="2.2200000000000002"/>
    <n v="-2.2200000000000002"/>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171129"/>
    <s v="EXPENDITURES"/>
    <m/>
    <m/>
    <m/>
    <m/>
    <m/>
    <m/>
    <m/>
    <s v=""/>
    <s v=""/>
    <n v="319"/>
    <s v="Journal Import 34828357:"/>
    <s v="Expenditure Business Unit : UNDP-UKR , Project Number : 01001136 , Task Number : ACT 4 , Transaction Number : 51171129 , Expenditure Category : 75100 - Facilities &amp; Administration , Expenditure Type : 75105 - Facilities and Administration -"/>
    <s v="Projects A 34828320000002 34828357 Y"/>
    <s v="18-07-2024 Burden Cost"/>
    <s v="Quantum Service Account"/>
    <s v="UNDP PL USD"/>
    <s v="1/1/1970"/>
    <m/>
    <m/>
    <x v="1"/>
    <d v="2024-07-18T00:00:00"/>
    <d v="2024-07-19T00:00:00"/>
    <s v=""/>
    <s v="UAH"/>
    <n v="146.56"/>
    <n v="3.61"/>
    <m/>
    <n v="3.61"/>
  </r>
  <r>
    <s v="Purchase Invoices"/>
    <s v="Oracle Fusion Payables invoices."/>
    <s v="Payables"/>
    <s v="Oracle Fusion Payables subledger."/>
    <s v="1176166"/>
    <s v="INVOICES"/>
    <s v="JUL-2024"/>
    <s v="UNDP"/>
    <m/>
    <x v="14"/>
    <s v="Learning Costs - Training of Counter"/>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000183063"/>
    <s v="AP_INVOICES"/>
    <s v="conducting of event"/>
    <n v="300001903091224"/>
    <s v="STANDARD"/>
    <n v="362381.11"/>
    <n v="362381.11"/>
    <n v="1"/>
    <s v="000183063"/>
    <s v="1058619"/>
    <s v="KYI AVIA, PJSC"/>
    <n v="100"/>
    <s v="Journal Import 35145211:"/>
    <s v="Supplier: KYI AVIA, PJSC |Supplier #: 1058619 |Site: UKR |Transaction #: 000183063 |Transaction Line #: 1 |PO #: 10225741 |PO Line #: 1 |Contract #: 1176166 |Project #: 01001136 |Task #: ACT 3.2.3. |Donor: GOVERNMENT OF NETHERLAND"/>
    <s v="Payables A 35144133000001 35145211 N"/>
    <s v="22-07-2024 Purchase Invoices"/>
    <s v="Quantum Service Account"/>
    <s v="UNDP PL USD"/>
    <s v="5/21/2024 "/>
    <s v="10225741"/>
    <n v="1"/>
    <x v="1"/>
    <d v="2024-07-22T00:00:00"/>
    <d v="2024-07-22T00:00:00"/>
    <s v="1"/>
    <s v="UAH"/>
    <n v="0"/>
    <m/>
    <n v="292.32"/>
    <n v="-292.32"/>
  </r>
  <r>
    <s v="Purchase Invoices"/>
    <s v="Oracle Fusion Payables invoices."/>
    <s v="Payables"/>
    <s v="Oracle Fusion Payables subledger."/>
    <s v="1176166"/>
    <s v="INVOICES"/>
    <s v="JUL-2024"/>
    <s v="UNDP"/>
    <m/>
    <x v="14"/>
    <s v="Learning Costs - Training of Counter"/>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000183063"/>
    <s v="AP_INVOICES"/>
    <s v="conducting of event"/>
    <n v="300001903091224"/>
    <s v="STANDARD"/>
    <n v="362381.11"/>
    <n v="362381.11"/>
    <n v="1"/>
    <s v="000183063"/>
    <s v="1058619"/>
    <s v="KYI AVIA, PJSC"/>
    <n v="1302"/>
    <s v="Journal Import 35145211:"/>
    <s v="Supplier: KYI AVIA, PJSC |Supplier #: 1058619 |Site: UKR |Transaction #: 000183063 |Transaction Line #: 1 |PO #: 10225741 |PO Line #: 1 |Contract #: 1176166 |Project #: 01001136 |Task #: ACT 3.2.3. |Donor: GOVERNMENT OF NETHERLAND"/>
    <s v="Payables A 35144133000001 35145211 Y"/>
    <s v="22-07-2024 Purchase Invoices"/>
    <s v="Quantum Service Account"/>
    <s v="UNDP PL USD"/>
    <s v="5/21/2024 "/>
    <s v="10225741"/>
    <n v="1"/>
    <x v="1"/>
    <d v="2024-07-22T00:00:00"/>
    <d v="2024-07-22T00:00:00"/>
    <s v="1"/>
    <s v="UAH"/>
    <n v="362381.11"/>
    <n v="9174.2100000000009"/>
    <m/>
    <n v="9174.2100000000009"/>
  </r>
  <r>
    <s v="Period End Accrual"/>
    <s v="Period end accruals."/>
    <s v="Receipt Accounting"/>
    <s v="Source for all receiving transactions."/>
    <s v=""/>
    <s v="PERIOD_END_ACCRUAL"/>
    <s v="JUN-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224136"/>
    <s v="PERIOD_END_ACCRUAL"/>
    <m/>
    <m/>
    <m/>
    <m/>
    <m/>
    <m/>
    <m/>
    <s v=""/>
    <s v=""/>
    <n v="1896"/>
    <s v="Journal Import 35111206:"/>
    <s v="Journal Import Created"/>
    <s v="Receipt Accounting A 35111124000013 35111206 N"/>
    <s v="30-06-2024 Period End Accrual"/>
    <s v="Abdul Raheem SHAIK"/>
    <s v="UNDP PL USD"/>
    <s v="1/1/1970"/>
    <m/>
    <m/>
    <x v="1"/>
    <d v="2024-06-30T00:00:00"/>
    <d v="2024-07-22T00:00:00"/>
    <s v=""/>
    <s v="UAH"/>
    <n v="146975.95000000001"/>
    <n v="3720.91"/>
    <m/>
    <n v="3720.91"/>
  </r>
  <r>
    <s v="Period End Accrual"/>
    <s v="Period end accruals."/>
    <s v="Receipt Accounting"/>
    <s v="Source for all receiving transactions."/>
    <s v=""/>
    <s v="PERIOD_END_ACCRUAL"/>
    <s v="JUN-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236088"/>
    <s v="PERIOD_END_ACCRUAL"/>
    <m/>
    <m/>
    <m/>
    <m/>
    <m/>
    <m/>
    <m/>
    <s v=""/>
    <s v=""/>
    <n v="1897"/>
    <s v="Journal Import 35111206:"/>
    <s v="Journal Import Created"/>
    <s v="Receipt Accounting A 35111124000013 35111206 N"/>
    <s v="30-06-2024 Period End Accrual"/>
    <s v="Abdul Raheem SHAIK"/>
    <s v="UNDP PL USD"/>
    <s v="1/1/1970"/>
    <m/>
    <m/>
    <x v="1"/>
    <d v="2024-06-30T00:00:00"/>
    <d v="2024-07-22T00:00:00"/>
    <s v=""/>
    <s v="UAH"/>
    <n v="413043.03"/>
    <n v="10326.08"/>
    <m/>
    <n v="10326.08"/>
  </r>
  <r>
    <s v="Period End Accrual"/>
    <s v="Period end accruals."/>
    <s v="Receipt Accounting"/>
    <s v="Source for all receiving transactions."/>
    <s v=""/>
    <s v="PERIOD_END_ACCRUAL"/>
    <s v="JUL-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224136"/>
    <s v="PERIOD_END_ACCRUAL"/>
    <m/>
    <m/>
    <m/>
    <m/>
    <m/>
    <m/>
    <m/>
    <s v=""/>
    <s v=""/>
    <n v="26537"/>
    <s v="Journal Import 35113159:"/>
    <s v="Journal Import Created"/>
    <s v="Receipt Accounting A 35112806000001 35113159 N"/>
    <s v="01-07-2024 Period End Accrual"/>
    <s v="Abdul Raheem SHAIK"/>
    <s v="UNDP PL USD"/>
    <s v="1/1/1970"/>
    <m/>
    <m/>
    <x v="1"/>
    <d v="2024-07-01T00:00:00"/>
    <d v="2024-07-22T00:00:00"/>
    <s v=""/>
    <s v="UAH"/>
    <n v="-146975.95000000001"/>
    <m/>
    <n v="3720.91"/>
    <n v="-3720.91"/>
  </r>
  <r>
    <s v="Period End Accrual"/>
    <s v="Period end accruals."/>
    <s v="Receipt Accounting"/>
    <s v="Source for all receiving transactions."/>
    <s v=""/>
    <s v="PERIOD_END_ACCRUAL"/>
    <s v="JUL-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236088"/>
    <s v="PERIOD_END_ACCRUAL"/>
    <m/>
    <m/>
    <m/>
    <m/>
    <m/>
    <m/>
    <m/>
    <s v=""/>
    <s v=""/>
    <n v="26538"/>
    <s v="Journal Import 35113159:"/>
    <s v="Journal Import Created"/>
    <s v="Receipt Accounting A 35112806000001 35113159 N"/>
    <s v="01-07-2024 Period End Accrual"/>
    <s v="Abdul Raheem SHAIK"/>
    <s v="UNDP PL USD"/>
    <s v="1/1/1970"/>
    <m/>
    <m/>
    <x v="1"/>
    <d v="2024-07-01T00:00:00"/>
    <d v="2024-07-22T00:00:00"/>
    <s v=""/>
    <s v="UAH"/>
    <n v="-413043.03"/>
    <m/>
    <n v="10326.08"/>
    <n v="-10326.08"/>
  </r>
  <r>
    <s v="Period End Accrual"/>
    <s v="Period end accruals."/>
    <s v="Receipt Accounting"/>
    <s v="Source for all receiving transactions."/>
    <s v=""/>
    <s v="PERIOD_END_ACCRUAL"/>
    <s v="JUN-2024"/>
    <s v="UNDP"/>
    <m/>
    <x v="20"/>
    <s v="Maintenance Cost - Transportation Equipment"/>
    <s v="58203"/>
    <s v="Ukraine - Crisis Prev &amp; Rcvry"/>
    <s v="UKR"/>
    <s v="Ukraine"/>
    <x v="0"/>
    <s v="GOVERNMENT OF NETHERLANDS"/>
    <x v="0"/>
    <s v="Programme Cost Sharing"/>
    <s v=""/>
    <s v=""/>
    <x v="0"/>
    <s v="01001136"/>
    <s v="Support to the stabilization and recovery of war affected communities (frontline, return and hosting areas)"/>
    <s v="10239415"/>
    <s v="PERIOD_END_ACCRUAL"/>
    <m/>
    <m/>
    <m/>
    <m/>
    <m/>
    <m/>
    <m/>
    <s v=""/>
    <s v=""/>
    <n v="1789"/>
    <s v="Journal Import 35111206:"/>
    <s v="Journal Import Created"/>
    <s v="Receipt Accounting A 35111124000013 35111206 N"/>
    <s v="30-06-2024 Period End Accrual"/>
    <s v="Abdul Raheem SHAIK"/>
    <s v="UNDP PL USD"/>
    <s v="1/1/1970"/>
    <m/>
    <m/>
    <x v="1"/>
    <d v="2024-06-30T00:00:00"/>
    <d v="2024-07-22T00:00:00"/>
    <s v=""/>
    <s v="UAH"/>
    <n v="99944"/>
    <n v="2467.75"/>
    <m/>
    <n v="2467.75"/>
  </r>
  <r>
    <s v="Period End Accrual"/>
    <s v="Period end accruals."/>
    <s v="Receipt Accounting"/>
    <s v="Source for all receiving transactions."/>
    <s v=""/>
    <s v="PERIOD_END_ACCRUAL"/>
    <s v="JUL-2024"/>
    <s v="UNDP"/>
    <m/>
    <x v="20"/>
    <s v="Maintenance Cost - Transportation Equipment"/>
    <s v="58203"/>
    <s v="Ukraine - Crisis Prev &amp; Rcvry"/>
    <s v="UKR"/>
    <s v="Ukraine"/>
    <x v="0"/>
    <s v="GOVERNMENT OF NETHERLANDS"/>
    <x v="0"/>
    <s v="Programme Cost Sharing"/>
    <s v=""/>
    <s v=""/>
    <x v="0"/>
    <s v="01001136"/>
    <s v="Support to the stabilization and recovery of war affected communities (frontline, return and hosting areas)"/>
    <s v="10239415"/>
    <s v="PERIOD_END_ACCRUAL"/>
    <m/>
    <m/>
    <m/>
    <m/>
    <m/>
    <m/>
    <m/>
    <s v=""/>
    <s v=""/>
    <n v="24728"/>
    <s v="Journal Import 35113159:"/>
    <s v="Journal Import Created"/>
    <s v="Receipt Accounting A 35112806000001 35113159 N"/>
    <s v="01-07-2024 Period End Accrual"/>
    <s v="Abdul Raheem SHAIK"/>
    <s v="UNDP PL USD"/>
    <s v="1/1/1970"/>
    <m/>
    <m/>
    <x v="1"/>
    <d v="2024-07-01T00:00:00"/>
    <d v="2024-07-22T00:00:00"/>
    <s v=""/>
    <s v="UAH"/>
    <n v="-99944"/>
    <m/>
    <n v="2467.75"/>
    <n v="-2467.75"/>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82518s_0"/>
    <s v="AP_INVOICES"/>
    <m/>
    <n v="300001898899502"/>
    <s v="STANDARD"/>
    <n v="20"/>
    <n v="20"/>
    <n v="1"/>
    <s v="TC00282518s_0"/>
    <s v="HCM-71328798"/>
    <s v="Volodymyr Mykolaiovych SOKIL[[71328798]]"/>
    <n v="61"/>
    <s v="Journal Import 35299605:"/>
    <s v="Supplier: Volodymyr Mykolaiovych SOKIL[[71328798]] |Supplier #: HCM-71328798 |Site: Primary |Transaction #: TC00282518s_0 |Transaction Line #: 1 |PO #:  |PO Line #: 0 |Contract #: 1176166 |Project #: 01001136 |Task #: ACT 4 |Donor"/>
    <s v="Payables A 35297817000001 35299605 Y"/>
    <s v="19-07-2024 Purchase Invoices"/>
    <s v="Quantum Service Account"/>
    <s v="UNDP PL USD"/>
    <s v=" "/>
    <m/>
    <n v="0"/>
    <x v="1"/>
    <d v="2024-07-19T00:00:00"/>
    <d v="2024-07-23T00:00:00"/>
    <s v="1"/>
    <s v="UAH"/>
    <n v="20"/>
    <n v="0.49"/>
    <m/>
    <n v="0.49"/>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1268452"/>
    <s v="EXPENDITURES"/>
    <m/>
    <m/>
    <m/>
    <m/>
    <m/>
    <m/>
    <m/>
    <s v=""/>
    <s v=""/>
    <n v="438"/>
    <s v="Journal Import 35282889:"/>
    <s v="Expenditure Business Unit : UNDP-UKR , Project Number : 01001136 , Task Number : ACT 3.2.3. , Transaction Number : 51268452 , Expenditure Category : 75100 - Facilities &amp; Administration , Expenditure Type : 75105 - Facilities and Administrat"/>
    <s v="Projects A 35282583000001 35282889 4 Y"/>
    <s v="22-07-2024 Burden Cost"/>
    <s v="Quantum Service Account"/>
    <s v="UNDP PL USD"/>
    <s v="1/1/1970"/>
    <m/>
    <m/>
    <x v="1"/>
    <d v="2024-07-22T00:00:00"/>
    <d v="2024-07-23T00:00:00"/>
    <s v=""/>
    <s v="UAH"/>
    <n v="28990.49"/>
    <n v="710.55000000000007"/>
    <m/>
    <n v="710.55000000000007"/>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297650"/>
    <s v="EXPENDITURES"/>
    <m/>
    <m/>
    <m/>
    <m/>
    <m/>
    <m/>
    <m/>
    <s v=""/>
    <s v=""/>
    <n v="24"/>
    <s v="Journal Import 35325803:"/>
    <s v="Expenditure Business Unit : UNDP-UKR , Project Number : 01001136 , Task Number : ACT 4 , Transaction Number : 51297650 , Expenditure Category : 75100 - Facilities &amp; Administration , Expenditure Type : 75105 - Facilities and Administration -"/>
    <s v="Projects A 35325707000001 35325803 4 Y"/>
    <s v="19-07-2024 Burden Cost"/>
    <s v="Quantum Service Account"/>
    <s v="UNDP PL USD"/>
    <s v="1/1/1970"/>
    <m/>
    <m/>
    <x v="1"/>
    <d v="2024-07-19T00:00:00"/>
    <d v="2024-07-24T00:00:00"/>
    <s v=""/>
    <s v="UAH"/>
    <n v="1.6"/>
    <n v="0.04"/>
    <m/>
    <n v="0.04"/>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27485"/>
    <s v="AP_INVOICES"/>
    <s v="Travel Entitlements"/>
    <n v="300001912121217"/>
    <s v="STANDARD"/>
    <n v="4610"/>
    <n v="4610"/>
    <n v="1"/>
    <s v="TR00327485"/>
    <s v="HCM-71306999"/>
    <s v="Sergiy OLEKSANDROVYCH YASTREBOV[[71306999]]"/>
    <n v="101"/>
    <s v="Journal Import 35563203:"/>
    <s v="Supplier: Sergiy OLEKSANDROVYCH YASTREBOV[[71306999]] |Supplier #: HCM-71306999 |Site: Primary |Transaction #: TR00327485 |Transaction Line #: 1 |PO #:  |PO Line #: 0 |Contract #: 1176166 |Project #: 01001136 |Task #: ACT 4 |Donor"/>
    <s v="Payables A 35561462000001 35563203 Y"/>
    <s v="25-07-2024 Purchase Invoices"/>
    <s v="Quantum Service Account"/>
    <s v="UNDP PL USD"/>
    <s v=" "/>
    <m/>
    <n v="0"/>
    <x v="1"/>
    <d v="2024-07-25T00:00:00"/>
    <d v="2024-07-26T00:00:00"/>
    <s v="1"/>
    <s v="UAH"/>
    <n v="4610"/>
    <n v="112.99000000000001"/>
    <m/>
    <n v="112.99000000000001"/>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2171;75;2629;52"/>
    <s v="AP_INVOICES"/>
    <s v="regular maintenance with additional spare parts changing, repair, and other services of the armored vehicles Toyota Land Cruiser 200 DP201097, DP201052, DP201079, and soft vehicle Volkswagen T6, minibus DP201098 in the Poltava, Dnipro offic"/>
    <n v="300001914688308"/>
    <s v="STANDARD"/>
    <n v="443721.94"/>
    <n v="443721.94"/>
    <n v="1"/>
    <s v="TC-2171;75;2629;52"/>
    <s v="1058715"/>
    <s v="TALISMAN-SERVIS, LLC"/>
    <n v="20"/>
    <s v="Journal Import 35548604:"/>
    <s v="Supplier: TALISMAN-SERVIS, LLC |Supplier #: 1058715 |Site: UKR |Transaction #: TC-2171;75;2629;52 |Transaction Line #: 1 |PO #: 10252071 |PO Line #: 1 |Contract #: 1176166 |Project #: 01001136 |Task #: ACT 4 |Donor: GOVERNMENT OF"/>
    <s v="Payables A 35546571000001 35548604 Y"/>
    <s v="17-07-2024 Purchase Invoices"/>
    <s v="Quantum Service Account"/>
    <s v="UNDP PL USD"/>
    <s v="7/16/2024 "/>
    <s v="10252071"/>
    <n v="1"/>
    <x v="1"/>
    <d v="2024-07-17T00:00:00"/>
    <d v="2024-07-26T00:00:00"/>
    <s v="1"/>
    <s v="UAH"/>
    <n v="443721.94"/>
    <n v="10875.54"/>
    <m/>
    <n v="10875.54"/>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390979"/>
    <s v="EXPENDITURES"/>
    <m/>
    <m/>
    <m/>
    <m/>
    <m/>
    <m/>
    <m/>
    <s v=""/>
    <s v=""/>
    <n v="34"/>
    <s v="Journal Import 35646261:"/>
    <s v="Expenditure Business Unit : UNDP-UKR , Project Number : 01001136 , Task Number : ACT 4 , Transaction Number : 51390979 , Expenditure Category : 75100 - Facilities &amp; Administration , Expenditure Type : 75105 - Facilities and Administration -"/>
    <s v="Projects A 35645973000001 35646261 Y"/>
    <s v="17-07-2024 Burden Cost"/>
    <s v="Quantum Service Account"/>
    <s v="UNDP PL USD"/>
    <s v="1/1/1970"/>
    <m/>
    <m/>
    <x v="1"/>
    <d v="2024-07-17T00:00:00"/>
    <d v="2024-07-28T00:00:00"/>
    <s v=""/>
    <s v="UAH"/>
    <n v="35497.760000000002"/>
    <n v="870.04"/>
    <m/>
    <n v="870.04"/>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390987"/>
    <s v="EXPENDITURES"/>
    <m/>
    <m/>
    <m/>
    <m/>
    <m/>
    <m/>
    <m/>
    <s v=""/>
    <s v=""/>
    <n v="321"/>
    <s v="Journal Import 35646261:"/>
    <s v="Expenditure Business Unit : UNDP-UKR , Project Number : 01001136 , Task Number : ACT 4 , Transaction Number : 51390987 , Expenditure Category : 75100 - Facilities &amp; Administration , Expenditure Type : 75105 - Facilities and Administration -"/>
    <s v="Projects A 35645973000001 35646261 Y"/>
    <s v="25-07-2024 Burden Cost"/>
    <s v="Quantum Service Account"/>
    <s v="UNDP PL USD"/>
    <s v="1/1/1970"/>
    <m/>
    <m/>
    <x v="1"/>
    <d v="2024-07-25T00:00:00"/>
    <d v="2024-07-28T00:00:00"/>
    <s v=""/>
    <s v="UAH"/>
    <n v="368.8"/>
    <n v="9.0400000000000009"/>
    <m/>
    <n v="9.0400000000000009"/>
  </r>
  <r>
    <s v="Purchase Invoices"/>
    <s v="Oracle Fusion Payables invoices."/>
    <s v="Payables"/>
    <s v="Oracle Fusion Payables subledger."/>
    <s v="1176166"/>
    <s v="INVOICES"/>
    <s v="JUL-2024"/>
    <s v="UNDP"/>
    <m/>
    <x v="19"/>
    <s v="Consumables - Fuel, Petroleum and Other Oil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905528623"/>
    <s v="AP_INVOICES"/>
    <s v="fuel"/>
    <n v="300001918295257"/>
    <s v="STANDARD"/>
    <n v="370000"/>
    <n v="370000"/>
    <n v="1"/>
    <s v="6905528623"/>
    <s v="2026363"/>
    <s v="Сompany OKKO-BUSINESS, LLC"/>
    <n v="44"/>
    <s v="Journal Import 35688726:"/>
    <s v="Supplier: Сompany OKKO-BUSINESS, LLC |Supplier #: 2026363 |Site: UKR2 |Transaction #: 6905528623 |Transaction Line #: 1 |PO #: 10255028 |PO Line #: 1 |Contract #: 1176166 |Project #: 01001136 |Task #: ACT 4 |Donor: GOVERNMENT OF N"/>
    <s v="Payables A 35688004000001 35688726 Y"/>
    <s v="24-07-2024 Purchase Invoices"/>
    <s v="Quantum Service Account"/>
    <s v="UNDP PL USD"/>
    <s v="7/23/2024 "/>
    <s v="10255028"/>
    <n v="1"/>
    <x v="1"/>
    <d v="2024-07-24T00:00:00"/>
    <d v="2024-07-29T00:00:00"/>
    <s v="1"/>
    <s v="UAH"/>
    <n v="370000"/>
    <n v="9068.630000000001"/>
    <m/>
    <n v="9068.630000000001"/>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432886"/>
    <s v="EXPENDITURES"/>
    <m/>
    <m/>
    <m/>
    <m/>
    <m/>
    <m/>
    <m/>
    <s v=""/>
    <s v=""/>
    <n v="13"/>
    <s v="Journal Import 35780880:"/>
    <s v="Expenditure Business Unit : UNDP-UKR , Project Number : 01001136 , Task Number : ACT 4 , Transaction Number : 51432886 , Expenditure Category : 75100 - Facilities &amp; Administration , Expenditure Type : 75105 - Facilities and Administration -"/>
    <s v="Projects A 35780698000002 35780880 4 Y"/>
    <s v="24-07-2024 Burden Cost"/>
    <s v="Quantum Service Account"/>
    <s v="UNDP PL USD"/>
    <s v="1/1/1970"/>
    <m/>
    <m/>
    <x v="1"/>
    <d v="2024-07-24T00:00:00"/>
    <d v="2024-07-30T00:00:00"/>
    <s v=""/>
    <s v="UAH"/>
    <n v="29600"/>
    <n v="725.49"/>
    <m/>
    <n v="725.49"/>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32766"/>
    <s v="AP_INVOICES"/>
    <s v="domain extension for the Information Management System (IMS)"/>
    <n v="300001921645348"/>
    <s v="STANDARD"/>
    <n v="765"/>
    <n v="191.25"/>
    <n v="3"/>
    <s v="32766"/>
    <s v="2049624"/>
    <s v="Internet Invest, LLC"/>
    <n v="24"/>
    <s v="Journal Import 35782690:"/>
    <s v="Supplier: Internet Invest, LLC |Supplier #: 2049624 |Site: UKR |Transaction #: 32766 |Transaction Line #: 3 |PO #:  |PO Line #: 0 |Contract #: 1176166 |Project #: 01001136 |Task #: ACT 4 |Donor: GOVERNMENT OF NETHERLANDS |"/>
    <s v="Payables A 35781486000002 35782690 Y"/>
    <s v="24-07-2024 Purchase Invoices"/>
    <s v="Quantum Service Account"/>
    <s v="UNDP PL USD"/>
    <s v=" "/>
    <m/>
    <n v="0"/>
    <x v="1"/>
    <d v="2024-07-24T00:00:00"/>
    <d v="2024-07-30T00:00:00"/>
    <s v="3"/>
    <s v="UAH"/>
    <n v="191.25"/>
    <n v="4.6900000000000004"/>
    <m/>
    <n v="4.6900000000000004"/>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32766"/>
    <s v="AP_INVOICES"/>
    <s v="domain extension for the Information Management System (IMS)"/>
    <n v="300001921645348"/>
    <s v="STANDARD"/>
    <n v="765"/>
    <n v="191.25"/>
    <n v="3"/>
    <s v="32766"/>
    <s v="2049624"/>
    <s v="Internet Invest, LLC"/>
    <n v="25"/>
    <s v="Journal Import 35782690:"/>
    <s v="Supplier: Internet Invest, LLC |Supplier #: 2049624 |Site: UKR |Transaction #: 32766 |Transaction Line #: 3 |PO #:  |PO Line #: 0 |Contract #: 1176166 |Project #: 01001136 |Task #: ACT 4 |Donor: GOVERNMENT OF NETHERLANDS |"/>
    <s v="Payables A 35781486000002 35782690 Y"/>
    <s v="24-07-2024 Purchase Invoices"/>
    <s v="Quantum Service Account"/>
    <s v="UNDP PL USD"/>
    <s v=" "/>
    <m/>
    <n v="0"/>
    <x v="1"/>
    <d v="2024-07-24T00:00:00"/>
    <d v="2024-07-30T00:00:00"/>
    <s v="3"/>
    <s v="UAH"/>
    <n v="-191.25"/>
    <m/>
    <n v="4.6900000000000004"/>
    <n v="-4.6900000000000004"/>
  </r>
  <r>
    <s v="Purchase Invoices"/>
    <s v="Oracle Fusion Payables invoices."/>
    <s v="Payables"/>
    <s v="Oracle Fusion Payables subledger."/>
    <s v="1176166"/>
    <s v="INVOICES"/>
    <s v="JUL-2024"/>
    <s v="UNDP"/>
    <m/>
    <x v="24"/>
    <s v="Service Cost - Information Technology"/>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32766"/>
    <s v="AP_INVOICES"/>
    <s v="domain extension for the Information Management System (IMS)"/>
    <n v="300001921645348"/>
    <s v="STANDARD"/>
    <n v="765"/>
    <n v="191.25"/>
    <n v="3"/>
    <s v="32766"/>
    <s v="2049624"/>
    <s v="Internet Invest, LLC"/>
    <n v="17"/>
    <s v="Journal Import 35782690:"/>
    <s v="Supplier: Internet Invest, LLC |Supplier #: 2049624 |Site: UKR |Transaction #: 32766 |Transaction Line #: 3 |PO #:  |PO Line #: 0 |Contract #: 1176166 |Project #: 01001136 |Task #: ACT 4 |Donor: GOVERNMENT OF NETHERLANDS |"/>
    <s v="Payables A 35781486000002 35782690 Y"/>
    <s v="24-07-2024 Purchase Invoices"/>
    <s v="Quantum Service Account"/>
    <s v="UNDP PL USD"/>
    <s v=" "/>
    <m/>
    <n v="0"/>
    <x v="1"/>
    <d v="2024-07-24T00:00:00"/>
    <d v="2024-07-30T00:00:00"/>
    <s v="3"/>
    <s v="UAH"/>
    <n v="191.25"/>
    <n v="4.6900000000000004"/>
    <m/>
    <n v="4.6900000000000004"/>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459595"/>
    <s v="EXPENDITURES"/>
    <m/>
    <m/>
    <m/>
    <m/>
    <m/>
    <m/>
    <m/>
    <s v=""/>
    <s v=""/>
    <n v="76"/>
    <s v="Journal Import 35855918:"/>
    <s v="Expenditure Business Unit : UNDP-UKR , Project Number : 01001136 , Task Number : ACT 4 , Transaction Number : 51459595 , Expenditure Category : 75100 - Facilities &amp; Administration , Expenditure Type : 75105 - Facilities and Administration -"/>
    <s v="Projects A 35855590000002 35855918 4 Y"/>
    <s v="24-07-2024 Burden Cost"/>
    <s v="Quantum Service Account"/>
    <s v="UNDP PL USD"/>
    <s v="1/1/1970"/>
    <m/>
    <m/>
    <x v="1"/>
    <d v="2024-07-24T00:00:00"/>
    <d v="2024-07-31T00:00:00"/>
    <s v=""/>
    <s v="UAH"/>
    <n v="15.3"/>
    <n v="0.37"/>
    <m/>
    <n v="0.37"/>
  </r>
  <r>
    <s v="Payments"/>
    <s v="Cash disbursements."/>
    <s v="Payables"/>
    <s v="Oracle Fusion Payables subledger."/>
    <s v="1176166"/>
    <s v="PAYMENTS"/>
    <s v="AUG-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2455"/>
    <s v="AP_PAYMENTS"/>
    <s v="domain extension for the Information Management System (IMS)"/>
    <n v="300001921645348"/>
    <s v="STANDARD"/>
    <n v="765"/>
    <n v="191.25"/>
    <n v="3"/>
    <s v="32766"/>
    <s v="2049624"/>
    <s v="Internet Invest, LLC"/>
    <n v="3081"/>
    <s v="Journal Import 35889859:"/>
    <s v="Supplier: Internet Invest, LLC |Supplier #: 2049624 |Transaction #: 32766 |Payment # : 8107022455 |Payment Method : TRF |"/>
    <s v="Payables A 35889327000001 35889859 2 N"/>
    <s v="01-08-2024 Payments"/>
    <s v="Quantum Service Account"/>
    <s v="UNDP PL USD"/>
    <s v=" "/>
    <m/>
    <n v="0"/>
    <x v="1"/>
    <d v="2024-08-01T00:00:00"/>
    <d v="2024-08-01T00:00:00"/>
    <s v=""/>
    <s v="UAH"/>
    <n v="0"/>
    <m/>
    <n v="0.08"/>
    <n v="-0.08"/>
  </r>
  <r>
    <s v="Purchase Invoices"/>
    <s v="Oracle Fusion Payables invoices."/>
    <s v="Payables"/>
    <s v="Oracle Fusion Payables subledger."/>
    <s v="1176166"/>
    <s v="INVOICES"/>
    <s v="JUL-2024"/>
    <s v="UNDP"/>
    <m/>
    <x v="23"/>
    <s v="Daily Subsistence Allowance - Internation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86681s_0"/>
    <s v="AP_INVOICES"/>
    <m/>
    <n v="300001923663166"/>
    <s v="STANDARD"/>
    <n v="4"/>
    <n v="4"/>
    <n v="1"/>
    <s v="TC00286681s_0"/>
    <s v="HCM-71315276"/>
    <s v="Yurii Ivanovych PERFILIEV[[71315276]]"/>
    <n v="167"/>
    <s v="Journal Import 35985986:"/>
    <s v="Supplier: Yurii Ivanovych PERFILIEV[[71315276]] |Supplier #: HCM-71315276 |Site: Primary |Transaction #: TC00286681s_0 |Transaction Line #: 1 |PO #:  |PO Line #: 0 |Contract #: 1176166 |Project #: 01001136 |Task #: ACT 4 |Donor: G"/>
    <s v="Payables A 35984163000001 35985986 2 Y"/>
    <s v="31-07-2024 Purchase Invoices"/>
    <s v="Quantum Service Account"/>
    <s v="UNDP PL USD"/>
    <s v=" "/>
    <m/>
    <n v="0"/>
    <x v="1"/>
    <d v="2024-07-31T00:00:00"/>
    <d v="2024-08-02T00:00:00"/>
    <s v="1"/>
    <s v="UAH"/>
    <n v="4"/>
    <n v="0.1"/>
    <m/>
    <n v="0.1"/>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29989"/>
    <s v="AP_INVOICES"/>
    <s v="Travel Entitlements"/>
    <n v="300001926154698"/>
    <s v="STANDARD"/>
    <n v="9220"/>
    <n v="9220"/>
    <n v="1"/>
    <s v="TR00329989"/>
    <s v="HCM-71306999"/>
    <s v="Sergiy OLEKSANDROVYCH YASTREBOV[[71306999]]"/>
    <n v="728"/>
    <s v="Journal Import 35985986:"/>
    <s v="Supplier: Sergiy OLEKSANDROVYCH YASTREBOV[[71306999]] |Supplier #: HCM-71306999 |Site: Primary |Transaction #: TR00329989 |Transaction Line #: 1 |PO #:  |PO Line #: 0 |Contract #: 1176166 |Project #: 01001136 |Task #: ACT 4 |Donor"/>
    <s v="Payables A 35984163000001 35985986 Y"/>
    <s v="01-08-2024 Purchase Invoices"/>
    <s v="Quantum Service Account"/>
    <s v="UNDP PL USD"/>
    <s v=" "/>
    <m/>
    <n v="0"/>
    <x v="1"/>
    <d v="2024-08-01T00:00:00"/>
    <d v="2024-08-02T00:00:00"/>
    <s v="1"/>
    <s v="UAH"/>
    <n v="9220"/>
    <n v="222.17000000000002"/>
    <m/>
    <n v="222.17000000000002"/>
  </r>
  <r>
    <s v="Purchase Invoices"/>
    <s v="Oracle Fusion Payables invoices."/>
    <s v="Payables"/>
    <s v="Oracle Fusion Payables subledger."/>
    <s v="1176166"/>
    <s v="INVOICES"/>
    <s v="AUG-2024"/>
    <s v="UNDP"/>
    <m/>
    <x v="25"/>
    <s v="Machinery and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09"/>
    <s v="AP_INVOICES"/>
    <s v="rechargeable lanterns for the personnel in preparing for extreme situations in the winter season"/>
    <n v="300001928297067"/>
    <s v="STANDARD"/>
    <n v="109825"/>
    <n v="109825"/>
    <n v="1"/>
    <s v="#009"/>
    <s v="2063272"/>
    <s v="Huz Tetiana Dzhonivna, FOP"/>
    <n v="84"/>
    <s v="Journal Import 35974177:"/>
    <s v="Supplier: Huz Tetiana Dzhonivna, FOP |Supplier #: 2063272 |Site: UKR |Transaction #: #009 |Transaction Line #: 1 |PO #: 10256858 |PO Line #: 1 |Contract #: 1176166 |Project #: 01001136 |Task #: ACT 4 |Donor: GOVERNMENT OF NETHERLA"/>
    <s v="Payables A 35972342000001 35974177 N"/>
    <s v="01-08-2024 Purchase Invoices"/>
    <s v="Quantum Service Account"/>
    <s v="UNDP PL USD"/>
    <s v="7/26/2024 "/>
    <s v="10256858"/>
    <n v="1"/>
    <x v="1"/>
    <d v="2024-08-01T00:00:00"/>
    <d v="2024-08-02T00:00:00"/>
    <s v="1"/>
    <s v="UAH"/>
    <n v="0"/>
    <m/>
    <n v="45.4"/>
    <n v="-45.4"/>
  </r>
  <r>
    <s v="Purchase Invoices"/>
    <s v="Oracle Fusion Payables invoices."/>
    <s v="Payables"/>
    <s v="Oracle Fusion Payables subledger."/>
    <s v="1176166"/>
    <s v="INVOICES"/>
    <s v="AUG-2024"/>
    <s v="UNDP"/>
    <m/>
    <x v="25"/>
    <s v="Machinery and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09"/>
    <s v="AP_INVOICES"/>
    <s v="rechargeable lanterns for the personnel in preparing for extreme situations in the winter season"/>
    <n v="300001928297067"/>
    <s v="STANDARD"/>
    <n v="109825"/>
    <n v="109825"/>
    <n v="1"/>
    <s v="#009"/>
    <s v="2063272"/>
    <s v="Huz Tetiana Dzhonivna, FOP"/>
    <n v="566"/>
    <s v="Journal Import 35974177:"/>
    <s v="Supplier: Huz Tetiana Dzhonivna, FOP |Supplier #: 2063272 |Site: UKR |Transaction #: #009 |Transaction Line #: 1 |PO #: 10256858 |PO Line #: 1 |Contract #: 1176166 |Project #: 01001136 |Task #: ACT 4 |Donor: GOVERNMENT OF NETHERLA"/>
    <s v="Payables A 35972342000001 35974177 Y"/>
    <s v="01-08-2024 Purchase Invoices"/>
    <s v="Quantum Service Account"/>
    <s v="UNDP PL USD"/>
    <s v="7/26/2024 "/>
    <s v="10256858"/>
    <n v="1"/>
    <x v="1"/>
    <d v="2024-08-01T00:00:00"/>
    <d v="2024-08-02T00:00:00"/>
    <s v="1"/>
    <s v="UAH"/>
    <n v="109825"/>
    <n v="2691.79"/>
    <m/>
    <n v="2691.79"/>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538969"/>
    <s v="EXPENDITURES"/>
    <m/>
    <m/>
    <m/>
    <m/>
    <m/>
    <m/>
    <m/>
    <s v=""/>
    <s v=""/>
    <n v="14"/>
    <s v="Journal Import 36086691:"/>
    <s v="Expenditure Business Unit : UNDP-UKR , Project Number : 01001136 , Task Number : ACT 4 , Transaction Number : 51538969 , Expenditure Category : 75100 - Facilities &amp; Administration , Expenditure Type : 75105 - Facilities and Administration -"/>
    <s v="Projects A 36086679000002 36086691 2 Y"/>
    <s v="31-07-2024 Burden Cost"/>
    <s v="Quantum Service Account"/>
    <s v="UNDP PL USD"/>
    <s v="1/1/1970"/>
    <m/>
    <m/>
    <x v="1"/>
    <d v="2024-07-31T00:00:00"/>
    <d v="2024-08-04T00:00:00"/>
    <s v=""/>
    <s v="UAH"/>
    <n v="0.32"/>
    <n v="0.01"/>
    <m/>
    <n v="0.01"/>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538968"/>
    <s v="EXPENDITURES"/>
    <m/>
    <m/>
    <m/>
    <m/>
    <m/>
    <m/>
    <m/>
    <s v=""/>
    <s v=""/>
    <n v="26"/>
    <s v="Journal Import 36086691:"/>
    <s v="Expenditure Business Unit : UNDP-UKR , Project Number : 01001136 , Task Number : ACT 4 , Transaction Number : 51538968 , Expenditure Category : 75100 - Facilities &amp; Administration , Expenditure Type : 75105 - Facilities and Administration -"/>
    <s v="Projects A 36086679000002 36086691 Y"/>
    <s v="01-08-2024 Burden Cost"/>
    <s v="Quantum Service Account"/>
    <s v="UNDP PL USD"/>
    <s v="1/1/1970"/>
    <m/>
    <m/>
    <x v="1"/>
    <d v="2024-08-01T00:00:00"/>
    <d v="2024-08-04T00:00:00"/>
    <s v=""/>
    <s v="UAH"/>
    <n v="737.6"/>
    <n v="17.77"/>
    <m/>
    <n v="17.77"/>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30554"/>
    <s v="AP_INVOICES"/>
    <s v="Travel Entitlements"/>
    <n v="300001934094786"/>
    <s v="STANDARD"/>
    <n v="18760"/>
    <n v="18760"/>
    <n v="1"/>
    <s v="TR00330554"/>
    <s v="HCM-71328798"/>
    <s v="Volodymyr Mykolaiovych SOKIL[[71328798]]"/>
    <n v="1010"/>
    <s v="Journal Import 36211906:"/>
    <s v="Supplier: Volodymyr Mykolaiovych SOKIL[[71328798]] |Supplier #: HCM-71328798 |Site: Primary |Transaction #: TR00330554 |Transaction Line #: 1 |PO #:  |PO Line #: 0 |Contract #: 1176166 |Project #: 01001136 |Task #: ACT 4 |Donor: G"/>
    <s v="Payables A 36211111000001 36211906 2 Y"/>
    <s v="05-08-2024 Purchase Invoices"/>
    <s v="Quantum Service Account"/>
    <s v="UNDP PL USD"/>
    <s v=" "/>
    <m/>
    <n v="0"/>
    <x v="1"/>
    <d v="2024-08-05T00:00:00"/>
    <d v="2024-08-06T00:00:00"/>
    <s v="1"/>
    <s v="UAH"/>
    <n v="9380"/>
    <n v="226.02"/>
    <m/>
    <n v="226.02"/>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30552"/>
    <s v="AP_INVOICES"/>
    <s v="Travel Entitlements"/>
    <n v="300001934096797"/>
    <s v="STANDARD"/>
    <n v="17634.400000000001"/>
    <n v="17634.400000000001"/>
    <n v="1"/>
    <s v="TR00330552"/>
    <s v="HCM-71414269"/>
    <s v="Dmytro TOMENKO[[71414269]]"/>
    <n v="1009"/>
    <s v="Journal Import 36211906:"/>
    <s v="Supplier: Dmytro TOMENKO[[71414269]] |Supplier #: HCM-71414269 |Site: Primary |Transaction #: TR00330552 |Transaction Line #: 1 |PO #:  |PO Line #: 0 |Contract #: 1176166 |Project #: 01001136 |Task #: ACT 4 |Donor: GOVERNMENT OF N"/>
    <s v="Payables A 36211111000001 36211906 2 Y"/>
    <s v="05-08-2024 Purchase Invoices"/>
    <s v="Quantum Service Account"/>
    <s v="UNDP PL USD"/>
    <s v=" "/>
    <m/>
    <n v="0"/>
    <x v="1"/>
    <d v="2024-08-05T00:00:00"/>
    <d v="2024-08-06T00:00:00"/>
    <s v="1"/>
    <s v="UAH"/>
    <n v="8817.2000000000007"/>
    <n v="212.47"/>
    <m/>
    <n v="212.47"/>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СФ - 1907001"/>
    <s v="AP_INVOICES"/>
    <s v="GPS tracker repair and maintenance"/>
    <n v="300001933174022"/>
    <s v="STANDARD"/>
    <n v="1550"/>
    <n v="1550"/>
    <n v="1"/>
    <s v="СФ - 1907001"/>
    <s v="1058643"/>
    <s v="SKAIRIVER TOV"/>
    <n v="20"/>
    <s v="Journal Import 36211906:"/>
    <s v="Supplier: SKAIRIVER TOV |Supplier #: 1058643 |Site: UKR |Transaction #: СФ - 1907001 |Transaction Line #: 1 |PO #:  |PO Line #: 0 |Contract #: 1176166 |Project #: 01001136 |Task #: ACT 4 |Donor: GOVERNMENT OF NETHERLANDS |"/>
    <s v="Payables A 36211111000001 36211906 Y"/>
    <s v="19-07-2024 Purchase Invoices"/>
    <s v="Quantum Service Account"/>
    <s v="UNDP PL USD"/>
    <s v=" "/>
    <m/>
    <n v="0"/>
    <x v="1"/>
    <d v="2024-07-19T00:00:00"/>
    <d v="2024-08-06T00:00:00"/>
    <s v="1"/>
    <s v="UAH"/>
    <n v="1550"/>
    <n v="37.99"/>
    <m/>
    <n v="37.99"/>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01488"/>
    <s v="EXPENDITURES"/>
    <m/>
    <m/>
    <m/>
    <m/>
    <m/>
    <m/>
    <m/>
    <s v=""/>
    <s v=""/>
    <n v="15"/>
    <s v="Journal Import 36252088:"/>
    <s v="Expenditure Business Unit : UNDP-UKR , Project Number : 01001136 , Task Number : ACT 4 , Transaction Number : 51601488 , Expenditure Category : 75100 - Facilities &amp; Administration , Expenditure Type : 75105 - Facilities and Administration -"/>
    <s v="Projects A 36251827000001 36252088 5 Y"/>
    <s v="19-07-2024 Burden Cost"/>
    <s v="Quantum Service Account"/>
    <s v="UNDP PL USD"/>
    <s v="1/1/1970"/>
    <m/>
    <m/>
    <x v="1"/>
    <d v="2024-07-19T00:00:00"/>
    <d v="2024-08-07T00:00:00"/>
    <s v=""/>
    <s v="UAH"/>
    <n v="124"/>
    <n v="3.04"/>
    <m/>
    <n v="3.04"/>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01486"/>
    <s v="EXPENDITURES"/>
    <m/>
    <m/>
    <m/>
    <m/>
    <m/>
    <m/>
    <m/>
    <s v=""/>
    <s v=""/>
    <n v="113"/>
    <s v="Journal Import 36252088:"/>
    <s v="Expenditure Business Unit : UNDP-UKR , Project Number : 01001136 , Task Number : ACT 4 , Transaction Number : 51601486 , Expenditure Category : 75100 - Facilities &amp; Administration , Expenditure Type : 75105 - Facilities and Administration -"/>
    <s v="Projects A 36251827000001 36252088 4 Y"/>
    <s v="05-08-2024 Burden Cost"/>
    <s v="Quantum Service Account"/>
    <s v="UNDP PL USD"/>
    <s v="1/1/1970"/>
    <m/>
    <m/>
    <x v="1"/>
    <d v="2024-08-05T00:00:00"/>
    <d v="2024-08-07T00:00:00"/>
    <s v=""/>
    <s v="UAH"/>
    <n v="1455.78"/>
    <n v="35.08"/>
    <m/>
    <n v="35.08"/>
  </r>
  <r>
    <s v="Purchase Invoices"/>
    <s v="Oracle Fusion Payables invoices."/>
    <s v="Payables"/>
    <s v="Oracle Fusion Payables subledger."/>
    <s v="1176166"/>
    <s v="INVOICES"/>
    <s v="JUL-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9594668"/>
    <s v="AP_INVOICES"/>
    <s v="Inmarsat Internet satellite services"/>
    <n v="300001939331552"/>
    <s v="STANDARD"/>
    <n v="300.51"/>
    <n v="225.38"/>
    <n v="2"/>
    <s v="9594668"/>
    <s v="1058778"/>
    <s v="AST Systems LTD"/>
    <n v="188"/>
    <s v="Journal Import 36289025:"/>
    <s v="Supplier: AST Systems LTD |Supplier #: 1058778 |Site: GBR |Transaction #: 9594668 |Transaction Line #: 2 |PO #:  |PO Line #: 0 |Contract #: 1176166 |Project #: 01001136 |Task #: ACT 4 |Donor: GOVERNMENT OF NETHERLANDS |"/>
    <s v="Payables A 36288911000001 36289025 Y"/>
    <s v="31-07-2024 Purchase Invoices"/>
    <s v="nagaraju vallala"/>
    <s v="UNDP PL USD"/>
    <s v=" "/>
    <m/>
    <n v="0"/>
    <x v="1"/>
    <d v="2024-07-31T00:00:00"/>
    <d v="2024-08-07T00:00:00"/>
    <s v="2"/>
    <s v="USD"/>
    <n v="225.38"/>
    <n v="225.38"/>
    <m/>
    <n v="225.38"/>
  </r>
  <r>
    <s v="Payments"/>
    <s v="Cash disbursements."/>
    <s v="Payables"/>
    <s v="Oracle Fusion Payables subledger."/>
    <s v="1176166"/>
    <s v="PAYMENTS"/>
    <s v="AUG-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2627"/>
    <s v="AP_PAYMENTS"/>
    <s v="GPS tracker repair and maintenance"/>
    <n v="300001933174022"/>
    <s v="STANDARD"/>
    <n v="1550"/>
    <n v="1550"/>
    <n v="1"/>
    <s v="СФ - 1907001"/>
    <s v="1058643"/>
    <s v="SKAIRIVER TOV"/>
    <n v="5239"/>
    <s v="Journal Import 36269090:"/>
    <s v="Supplier: SKAIRIVER TOV |Supplier #: 1058643 |Transaction #: СФ - 1907001 |Payment # : 8107022627 |Payment Method : TRF |"/>
    <s v="Payables A 36267245000002 36269090 N"/>
    <s v="07-08-2024 Payments"/>
    <s v="Quantum Service Account"/>
    <s v="UNDP PL USD"/>
    <s v=" "/>
    <m/>
    <n v="0"/>
    <x v="1"/>
    <d v="2024-08-07T00:00:00"/>
    <d v="2024-08-07T00:00:00"/>
    <s v=""/>
    <s v="UAH"/>
    <n v="0"/>
    <m/>
    <n v="0.64"/>
    <n v="-0.64"/>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25742"/>
    <s v="EXPENDITURES"/>
    <m/>
    <m/>
    <m/>
    <m/>
    <m/>
    <m/>
    <m/>
    <s v=""/>
    <s v=""/>
    <n v="29"/>
    <s v="Journal Import 36358130:"/>
    <s v="Expenditure Business Unit : UNDP-UKR , Project Number : 01001136 , Task Number : ACT 4 , Transaction Number : 51625742 , Expenditure Category : 75100 - Facilities &amp; Administration , Expenditure Type : 75105 - Facilities and Administration -"/>
    <s v="Projects A 36357916000002 36358130 5 Y"/>
    <s v="31-07-2024 Burden Cost"/>
    <s v="Quantum Service Account"/>
    <s v="UNDP PL USD"/>
    <s v="1/1/1970"/>
    <m/>
    <m/>
    <x v="1"/>
    <d v="2024-07-31T00:00:00"/>
    <d v="2024-08-08T00:00:00"/>
    <s v=""/>
    <s v="USD"/>
    <n v="18.03"/>
    <n v="18.03"/>
    <m/>
    <n v="18.03"/>
  </r>
  <r>
    <s v="Purchase Invoices"/>
    <s v="Oracle Fusion Payables invoices."/>
    <s v="Payables"/>
    <s v="Oracle Fusion Payables subledger."/>
    <s v="1176166"/>
    <s v="INVOICES"/>
    <s v="AUG-2024"/>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July 24"/>
    <s v="AP_INVOICES"/>
    <s v="Danger pay/July 24"/>
    <n v="300001938878287"/>
    <s v="STANDARD"/>
    <n v="1698"/>
    <n v="169.8"/>
    <n v="5"/>
    <s v="Danger pay/July 24"/>
    <s v="HCM-946107"/>
    <s v="Federica DISPENZA[[946107]]"/>
    <n v="72"/>
    <s v="Journal Import 36359689:"/>
    <s v="Supplier: Federica DISPENZA[[946107]] |Supplier #: HCM-946107 |Site: UKR |Transaction #: Danger pay/July 24 |Transaction Line #: 5 |PO #:  |PO Line #: 0 |Contract #: 1176166 |Project #: 01001136 |Task #: ACT 4 |Donor: GOVERNMENT O"/>
    <s v="Payables A 36358544000001 36359689 Y"/>
    <s v="05-08-2024 Purchase Invoices"/>
    <s v="Quantum Service Account"/>
    <s v="UNDP PL USD"/>
    <s v=" "/>
    <m/>
    <n v="0"/>
    <x v="1"/>
    <d v="2024-08-05T00:00:00"/>
    <d v="2024-08-08T00:00:00"/>
    <s v="5"/>
    <s v="USD"/>
    <n v="169.8"/>
    <n v="169.8"/>
    <m/>
    <n v="169.8"/>
  </r>
  <r>
    <s v="Purchase Invoices"/>
    <s v="Oracle Fusion Payables invoices."/>
    <s v="Payables"/>
    <s v="Oracle Fusion Payables subledger."/>
    <s v="1176166"/>
    <s v="INVOICES"/>
    <s v="JUL-2024"/>
    <s v="UNDP"/>
    <m/>
    <x v="27"/>
    <s v="Printing and Publica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MC-0763"/>
    <s v="AP_INVOICES"/>
    <s v="provision safe printing services"/>
    <n v="300001941988661"/>
    <s v="STANDARD"/>
    <n v="65051.24"/>
    <n v="7227.91"/>
    <n v="3"/>
    <s v="MC-0763"/>
    <s v="2013146"/>
    <s v="MEGAPRYNT SERVIS, TOV"/>
    <n v="203"/>
    <s v="Journal Import 36359689:"/>
    <s v="Supplier: MEGAPRYNT SERVIS, TOV |Supplier #: 2013146 |Site: UKR |Transaction #: MC-0763 |Transaction Line #: 3 |PO #:  |PO Line #: 0 |Contract #: 1176166 |Project #: 01001136 |Task #: ACT 4 |Donor: GOVERNMENT OF NETHERLANDS |"/>
    <s v="Payables A 36358544000001 36359689 2 Y"/>
    <s v="31-07-2024 Purchase Invoices"/>
    <s v="Quantum Service Account"/>
    <s v="UNDP PL USD"/>
    <s v=" "/>
    <m/>
    <n v="0"/>
    <x v="1"/>
    <d v="2024-07-31T00:00:00"/>
    <d v="2024-08-08T00:00:00"/>
    <s v="3"/>
    <s v="UAH"/>
    <n v="7227.91"/>
    <n v="177.15"/>
    <m/>
    <n v="177.15"/>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46734"/>
    <s v="EXPENDITURES"/>
    <m/>
    <m/>
    <m/>
    <m/>
    <m/>
    <m/>
    <m/>
    <s v=""/>
    <s v=""/>
    <n v="121"/>
    <s v="Journal Import 36422788:"/>
    <s v="Expenditure Business Unit : UNDP-UKR , Project Number : 01001136 , Task Number : ACT 4 , Transaction Number : 51646734 , Expenditure Category : 75100 - Facilities &amp; Administration , Expenditure Type : 75105 - Facilities and Administration -"/>
    <s v="Projects A 36422660000001 36422788 Y"/>
    <s v="31-07-2024 Burden Cost"/>
    <s v="Quantum Service Account"/>
    <s v="UNDP PL USD"/>
    <s v="1/1/1970"/>
    <m/>
    <m/>
    <x v="1"/>
    <d v="2024-07-31T00:00:00"/>
    <d v="2024-08-09T00:00:00"/>
    <s v=""/>
    <s v="UAH"/>
    <n v="578.23"/>
    <n v="14.17"/>
    <m/>
    <n v="14.17"/>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46730"/>
    <s v="EXPENDITURES"/>
    <m/>
    <m/>
    <m/>
    <m/>
    <m/>
    <m/>
    <m/>
    <s v=""/>
    <s v=""/>
    <n v="62"/>
    <s v="Journal Import 36422788:"/>
    <s v="Expenditure Business Unit : UNDP-UKR , Project Number : 01001136 , Task Number : ACT 4 , Transaction Number : 51646730 , Expenditure Category : 75100 - Facilities &amp; Administration , Expenditure Type : 75105 - Facilities and Administration -"/>
    <s v="Projects A 36422660000001 36422788 2 Y"/>
    <s v="05-08-2024 Burden Cost"/>
    <s v="Quantum Service Account"/>
    <s v="UNDP PL USD"/>
    <s v="1/1/1970"/>
    <m/>
    <m/>
    <x v="1"/>
    <d v="2024-08-05T00:00:00"/>
    <d v="2024-08-09T00:00:00"/>
    <s v=""/>
    <s v="USD"/>
    <n v="13.58"/>
    <n v="13.58"/>
    <m/>
    <n v="13.58"/>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4-06'24-DIM Liq-IA12666"/>
    <s v="AP_INVOICES"/>
    <s v="RPA # 2024/01/003/ADM, FACE FORM# 3"/>
    <n v="300001934510156"/>
    <s v="STANDARD"/>
    <n v="0"/>
    <n v="0"/>
    <n v="16"/>
    <s v="04-06'24-DIM Liq-IA12666"/>
    <s v="2052132"/>
    <s v="The Initiative Center to Support Social Action &quot;Ednannia&quot;, NGO"/>
    <n v="141"/>
    <s v="Journal Import 36401959:"/>
    <s v="Supplier: The Initiative Center to Support Social Action &quot;Ednannia&quot;, NGO |Supplier #: 2052132 |Site: UKR |Transaction #: 04-06'24-DIM Liq-IA12666 |Transaction Line #: 16 |PO #:  |PO Line #: 0 |Contract #: 1176166 |Project #: 0100113"/>
    <s v="Payables A 36400090000001 36401959 2 Y"/>
    <s v="05-08-2024 Purchase Invoices"/>
    <s v="Quantum Service Account"/>
    <s v="UNDP PL USD"/>
    <s v=" "/>
    <m/>
    <n v="0"/>
    <x v="1"/>
    <d v="2024-08-05T00:00:00"/>
    <d v="2024-08-09T00:00:00"/>
    <s v="16"/>
    <s v="UAH"/>
    <n v="1053797"/>
    <n v="25955.59"/>
    <m/>
    <n v="25955.59"/>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4-06'24-DIM Liq-IA12666"/>
    <s v="AP_INVOICES"/>
    <s v="RPA # 2024/01/003/ADM, FACE FORM# 3"/>
    <n v="300001934510156"/>
    <s v="STANDARD"/>
    <n v="0"/>
    <n v="0"/>
    <n v="16"/>
    <s v="04-06'24-DIM Liq-IA12666"/>
    <s v="2052132"/>
    <s v="The Initiative Center to Support Social Action &quot;Ednannia&quot;, NGO"/>
    <n v="143"/>
    <s v="Journal Import 36401959:"/>
    <s v="Supplier: The Initiative Center to Support Social Action &quot;Ednannia&quot;, NGO |Supplier #: 2052132 |Site: UKR |Transaction #: 04-06'24-DIM Liq-IA12666 |Transaction Line #: 16 |PO #:  |PO Line #: 0 |Contract #: 1176166 |Project #: 0100113"/>
    <s v="Payables A 36400090000001 36401959 2 Y"/>
    <s v="05-08-2024 Purchase Invoices"/>
    <s v="Quantum Service Account"/>
    <s v="UNDP PL USD"/>
    <s v=" "/>
    <m/>
    <n v="0"/>
    <x v="1"/>
    <d v="2024-08-05T00:00:00"/>
    <d v="2024-08-09T00:00:00"/>
    <s v="16"/>
    <s v="UAH"/>
    <n v="-1053797"/>
    <m/>
    <n v="25955.59"/>
    <n v="-25955.59"/>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4-06'24-DIM Liq-IA12666"/>
    <s v="AP_INVOICES"/>
    <s v="RPA # 2024/01/003/ADM, FACE FORM# 3"/>
    <n v="300001934510156"/>
    <s v="STANDARD"/>
    <n v="0"/>
    <n v="0"/>
    <n v="17"/>
    <s v="04-06'24-DIM Liq-IA12666"/>
    <s v="2052132"/>
    <s v="The Initiative Center to Support Social Action &quot;Ednannia&quot;, NGO"/>
    <n v="140"/>
    <s v="Journal Import 36401959:"/>
    <s v="Supplier: The Initiative Center to Support Social Action &quot;Ednannia&quot;, NGO |Supplier #: 2052132 |Site: UKR |Transaction #: 04-06'24-DIM Liq-IA12666 |Transaction Line #: 17 |PO #:  |PO Line #: 0 |Contract #: 1176166 |Project #: 0100113"/>
    <s v="Payables A 36400090000001 36401959 2 Y"/>
    <s v="05-08-2024 Purchase Invoices"/>
    <s v="Quantum Service Account"/>
    <s v="UNDP PL USD"/>
    <s v=" "/>
    <m/>
    <n v="0"/>
    <x v="1"/>
    <d v="2024-08-05T00:00:00"/>
    <d v="2024-08-09T00:00:00"/>
    <s v="17"/>
    <s v="UAH"/>
    <n v="415837.8"/>
    <n v="10242.31"/>
    <m/>
    <n v="10242.31"/>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4-06'24-DIM Liq-IA12666"/>
    <s v="AP_INVOICES"/>
    <s v="RPA # 2024/01/003/ADM, FACE FORM# 3"/>
    <n v="300001934510156"/>
    <s v="STANDARD"/>
    <n v="0"/>
    <n v="0"/>
    <n v="17"/>
    <s v="04-06'24-DIM Liq-IA12666"/>
    <s v="2052132"/>
    <s v="The Initiative Center to Support Social Action &quot;Ednannia&quot;, NGO"/>
    <n v="142"/>
    <s v="Journal Import 36401959:"/>
    <s v="Supplier: The Initiative Center to Support Social Action &quot;Ednannia&quot;, NGO |Supplier #: 2052132 |Site: UKR |Transaction #: 04-06'24-DIM Liq-IA12666 |Transaction Line #: 17 |PO #:  |PO Line #: 0 |Contract #: 1176166 |Project #: 0100113"/>
    <s v="Payables A 36400090000001 36401959 2 Y"/>
    <s v="05-08-2024 Purchase Invoices"/>
    <s v="Quantum Service Account"/>
    <s v="UNDP PL USD"/>
    <s v=" "/>
    <m/>
    <n v="0"/>
    <x v="1"/>
    <d v="2024-08-05T00:00:00"/>
    <d v="2024-08-09T00:00:00"/>
    <s v="17"/>
    <s v="UAH"/>
    <n v="-415837.8"/>
    <m/>
    <n v="10242.31"/>
    <n v="-10242.31"/>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256553_1"/>
    <s v="AP_INVOICES"/>
    <s v="Travel Entitlements"/>
    <n v="300001551069288"/>
    <s v="STANDARD"/>
    <n v="4290"/>
    <n v="4290"/>
    <n v="1"/>
    <s v="TR00256553_1"/>
    <s v="HCM-71411561"/>
    <s v="Tetiana SIHAIEVA[[71411561]]"/>
    <n v="49"/>
    <s v="Journal Import 36470409:"/>
    <s v="Supplier: Tetiana SIHAIEVA[[71411561]] |Supplier #: HCM-71411561 |Site: Primary |Transaction #: TR00256553_1 |Transaction Line #: 1 |PO #:  |PO Line #: 0 |Contract #: 1176166 |Project #: 01001136 |Task #: ACT 4 |Donor: GOVERNMENT"/>
    <s v="Payables A 36469760000001 36470409 Y"/>
    <s v="01-07-2024 Purchase Invoices"/>
    <s v="Quantum Service Account"/>
    <s v="UNDP PL USD"/>
    <s v=" "/>
    <m/>
    <n v="0"/>
    <x v="1"/>
    <d v="2024-07-01T00:00:00"/>
    <d v="2024-08-10T00:00:00"/>
    <s v="1"/>
    <s v="UAH"/>
    <n v="4290"/>
    <n v="112.89"/>
    <m/>
    <n v="112.89"/>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R00256553_1"/>
    <s v="AP_INVOICES"/>
    <s v="Travel Entitlements"/>
    <n v="300001551069288"/>
    <s v="STANDARD"/>
    <n v="4290"/>
    <n v="4290"/>
    <n v="1"/>
    <s v="TR00256553_1"/>
    <s v="HCM-71411561"/>
    <s v="Tetiana SIHAIEVA[[71411561]]"/>
    <n v="52"/>
    <s v="Journal Import 36470409:"/>
    <s v="Supplier: Tetiana SIHAIEVA[[71411561]] |Supplier #: HCM-71411561 |Site: Primary |Transaction #: TR00256553_1 |Transaction Line #: 1 |PO #:  |PO Line #: 0 |Contract #: 1176166 |Project #: 01001136 |Task #: ACT 5 |Donor: GOVERNMENT"/>
    <s v="Payables A 36469760000001 36470409 Y"/>
    <s v="01-07-2024 Purchase Invoices"/>
    <s v="Quantum Service Account"/>
    <s v="UNDP PL USD"/>
    <s v=" "/>
    <m/>
    <n v="0"/>
    <x v="1"/>
    <d v="2024-07-01T00:00:00"/>
    <d v="2024-08-10T00:00:00"/>
    <s v="1"/>
    <s v="UAH"/>
    <n v="-4290"/>
    <m/>
    <n v="112.89"/>
    <n v="-112.89"/>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294023"/>
    <s v="AP_INVOICES"/>
    <s v="Travel Entitlements"/>
    <n v="300001752175208"/>
    <s v="STANDARD"/>
    <n v="35543.200000000004"/>
    <n v="25589.200000000001"/>
    <n v="1"/>
    <s v="TR00294023"/>
    <s v="HCM-71436156"/>
    <s v="Olga REZNICHENKO[[71436156]]"/>
    <n v="50"/>
    <s v="Journal Import 36470409:"/>
    <s v="Supplier: Olga REZNICHENKO[[71436156]] |Supplier #: HCM-71436156 |Site: Primary |Transaction #: TR00294023 |Transaction Line #: 1 |PO #:  |PO Line #: 0 |Contract #: 1176166 |Project #: 01001136 |Task #: ACT 4 |Donor: GOVERNMENT OF"/>
    <s v="Payables A 36469760000001 36470409 Y"/>
    <s v="01-07-2024 Purchase Invoices"/>
    <s v="Quantum Service Account"/>
    <s v="UNDP PL USD"/>
    <s v=" "/>
    <m/>
    <n v="0"/>
    <x v="1"/>
    <d v="2024-07-01T00:00:00"/>
    <d v="2024-08-10T00:00:00"/>
    <s v="1"/>
    <s v="UAH"/>
    <n v="25589.200000000001"/>
    <n v="647.83000000000004"/>
    <m/>
    <n v="647.83000000000004"/>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R00294023"/>
    <s v="AP_INVOICES"/>
    <s v="Travel Entitlements"/>
    <n v="300001752175208"/>
    <s v="STANDARD"/>
    <n v="35543.200000000004"/>
    <n v="25589.200000000001"/>
    <n v="1"/>
    <s v="TR00294023"/>
    <s v="HCM-71436156"/>
    <s v="Olga REZNICHENKO[[71436156]]"/>
    <n v="53"/>
    <s v="Journal Import 36470409:"/>
    <s v="Supplier: Olga REZNICHENKO[[71436156]] |Supplier #: HCM-71436156 |Site: Primary |Transaction #: TR00294023 |Transaction Line #: 1 |PO #:  |PO Line #: 0 |Contract #: 1176166 |Project #: 01001136 |Task #: ACT 5 |Donor: GOVERNMENT OF"/>
    <s v="Payables A 36469760000001 36470409 Y"/>
    <s v="01-07-2024 Purchase Invoices"/>
    <s v="Quantum Service Account"/>
    <s v="UNDP PL USD"/>
    <s v=" "/>
    <m/>
    <n v="0"/>
    <x v="1"/>
    <d v="2024-07-01T00:00:00"/>
    <d v="2024-08-10T00:00:00"/>
    <s v="1"/>
    <s v="UAH"/>
    <n v="-25589.200000000001"/>
    <m/>
    <n v="647.83000000000004"/>
    <n v="-647.83000000000004"/>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57262s_0"/>
    <s v="AP_INVOICES"/>
    <m/>
    <n v="300001774477133"/>
    <s v="STANDARD"/>
    <n v="1164.6300000000001"/>
    <n v="1164.6300000000001"/>
    <n v="1"/>
    <s v="TC00257262s_0"/>
    <s v="HCM-71436156"/>
    <s v="Olga REZNICHENKO[[71436156]]"/>
    <n v="48"/>
    <s v="Journal Import 36470409:"/>
    <s v="Supplier: Olga REZNICHENKO[[71436156]] |Supplier #: HCM-71436156 |Site: Primary |Transaction #: TC00257262s_0 |Transaction Line #: 1 |PO #:  |PO Line #: 0 |Contract #: 1176166 |Project #: 01001136 |Task #: ACT 4 |Donor: GOVERNMENT"/>
    <s v="Payables A 36469760000001 36470409 Y"/>
    <s v="01-07-2024 Purchase Invoices"/>
    <s v="Quantum Service Account"/>
    <s v="UNDP PL USD"/>
    <s v=" "/>
    <m/>
    <n v="0"/>
    <x v="1"/>
    <d v="2024-07-01T00:00:00"/>
    <d v="2024-08-10T00:00:00"/>
    <s v="1"/>
    <s v="UAH"/>
    <n v="1164.6300000000001"/>
    <n v="29.48"/>
    <m/>
    <n v="29.48"/>
  </r>
  <r>
    <s v="Purchase Invoices"/>
    <s v="Oracle Fusion Payables invoices."/>
    <s v="Payables"/>
    <s v="Oracle Fusion Payables subledger."/>
    <s v="1176166"/>
    <s v="INVOICES"/>
    <s v="JUL-2024"/>
    <s v="UNDP"/>
    <m/>
    <x v="5"/>
    <s v="Daily Subsistence Allowance - Local"/>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C00257262s_0"/>
    <s v="AP_INVOICES"/>
    <m/>
    <n v="300001774477133"/>
    <s v="STANDARD"/>
    <n v="1164.6300000000001"/>
    <n v="1164.6300000000001"/>
    <n v="1"/>
    <s v="TC00257262s_0"/>
    <s v="HCM-71436156"/>
    <s v="Olga REZNICHENKO[[71436156]]"/>
    <n v="51"/>
    <s v="Journal Import 36470409:"/>
    <s v="Supplier: Olga REZNICHENKO[[71436156]] |Supplier #: HCM-71436156 |Site: Primary |Transaction #: TC00257262s_0 |Transaction Line #: 1 |PO #:  |PO Line #: 0 |Contract #: 1176166 |Project #: 01001136 |Task #: ACT 5 |Donor: GOVERNMENT"/>
    <s v="Payables A 36469760000001 36470409 Y"/>
    <s v="01-07-2024 Purchase Invoices"/>
    <s v="Quantum Service Account"/>
    <s v="UNDP PL USD"/>
    <s v=" "/>
    <m/>
    <n v="0"/>
    <x v="1"/>
    <d v="2024-07-01T00:00:00"/>
    <d v="2024-08-10T00:00:00"/>
    <s v="1"/>
    <s v="UAH"/>
    <n v="-1164.6300000000001"/>
    <m/>
    <n v="29.48"/>
    <n v="-29.48"/>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32309"/>
    <s v="AP_INVOICES"/>
    <s v="Travel Entitlements"/>
    <n v="300001939950472"/>
    <s v="STANDARD"/>
    <n v="35584"/>
    <n v="25126"/>
    <n v="1"/>
    <s v="TR00332309"/>
    <s v="HCM-71421319"/>
    <s v="Anastasiia VERITOVA[[71421319]]"/>
    <n v="16"/>
    <s v="Journal Import 36470409:"/>
    <s v="Supplier: Anastasiia VERITOVA[[71421319]] |Supplier #: HCM-71421319 |Site: Primary |Transaction #: TR00332309 |Transaction Line #: 1 |PO #:  |PO Line #: 0 |Contract #: 1176166 |Project #: 01001136 |Task #: ACT 4 |Donor: GOVERNMENT"/>
    <s v="Payables A 36469760000001 36470409 2 Y"/>
    <s v="07-08-2024 Purchase Invoices"/>
    <s v="Quantum Service Account"/>
    <s v="UNDP PL USD"/>
    <s v=" "/>
    <m/>
    <n v="0"/>
    <x v="1"/>
    <d v="2024-08-07T00:00:00"/>
    <d v="2024-08-10T00:00:00"/>
    <s v="1"/>
    <s v="UAH"/>
    <n v="25126"/>
    <n v="605.45000000000005"/>
    <m/>
    <n v="605.45000000000005"/>
  </r>
  <r>
    <s v="LABOR_COST"/>
    <s v="Cost of services performed by workers for wages."/>
    <s v="Project Accounting"/>
    <s v="Accounting generated by Oracle Fusion Projects for cost, revenue and billing offset transactions."/>
    <s v="1176166"/>
    <s v="LABOR_COST"/>
    <s v="JUL-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81322"/>
    <s v="EXPENDITURES"/>
    <m/>
    <m/>
    <m/>
    <m/>
    <m/>
    <m/>
    <m/>
    <s v=""/>
    <s v=""/>
    <n v="3154"/>
    <s v="Journal Import 36460009:"/>
    <s v="Expenditure Business Unit : UNDP-UKR , Project Number : 01001136 , Task Number : ACT 4 , Transaction Number : 51681322 , Expenditure Category : 67400 - Labour Cost – IP Staff , Expenditure Type : 67405 - Labour Cost - IP Staff"/>
    <s v="Projects A 36459972000010 36460009 Y"/>
    <s v="01-07-2024 Labor Cost"/>
    <s v="Quantum Service Account"/>
    <s v="UNDP PL USD"/>
    <s v="1/1/1970"/>
    <m/>
    <m/>
    <x v="1"/>
    <d v="2024-07-01T00:00:00"/>
    <d v="2024-08-10T00:00:00"/>
    <s v=""/>
    <s v="USD"/>
    <n v="2085.21"/>
    <n v="2085.21"/>
    <m/>
    <n v="2085.21"/>
  </r>
  <r>
    <s v="LABOR_COST"/>
    <s v="Cost of services performed by workers for wages."/>
    <s v="Project Accounting"/>
    <s v="Accounting generated by Oracle Fusion Projects for cost, revenue and billing offset transactions."/>
    <s v="1176166"/>
    <s v="LABOR_COST"/>
    <s v="JUL-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81897"/>
    <s v="EXPENDITURES"/>
    <m/>
    <m/>
    <m/>
    <m/>
    <m/>
    <m/>
    <m/>
    <s v=""/>
    <s v=""/>
    <n v="3824"/>
    <s v="Journal Import 36460008:"/>
    <s v="Expenditure Business Unit : UNDP-UKR , Project Number : 01001136 , Task Number : ACT 4 , Transaction Number : 51681897 , Expenditure Category : 71400 - Contractual Services - Individ , Expenditure Type : 71475 - Labour Cost - National Perso"/>
    <s v="Projects A 36459972000009 36460008 Y"/>
    <s v="01-07-2024 Labor Cost"/>
    <s v="Quantum Service Account"/>
    <s v="UNDP PL USD"/>
    <s v="1/1/1970"/>
    <m/>
    <m/>
    <x v="1"/>
    <d v="2024-07-01T00:00:00"/>
    <d v="2024-08-10T00:00:00"/>
    <s v=""/>
    <s v="USD"/>
    <n v="687.7"/>
    <n v="687.7"/>
    <m/>
    <n v="687.7"/>
  </r>
  <r>
    <s v="LABOR_COST"/>
    <s v="Cost of services performed by workers for wages."/>
    <s v="Project Accounting"/>
    <s v="Accounting generated by Oracle Fusion Projects for cost, revenue and billing offset transactions."/>
    <s v="1176166"/>
    <s v="LABOR_COST"/>
    <s v="JUL-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679743"/>
    <s v="EXPENDITURES"/>
    <m/>
    <m/>
    <m/>
    <m/>
    <m/>
    <m/>
    <m/>
    <s v=""/>
    <s v=""/>
    <n v="3825"/>
    <s v="Journal Import 36460008:"/>
    <s v="Expenditure Business Unit : UNDP-UKR , Project Number : 01001136 , Task Number : ACT 4 , Transaction Number : 51679743 , Expenditure Category : 71400 - Contractual Services - Individ , Expenditure Type : 71475 - Labour Cost - National Perso"/>
    <s v="Projects A 36459972000009 36460008 Y"/>
    <s v="01-07-2024 Labor Cost"/>
    <s v="Quantum Service Account"/>
    <s v="UNDP PL USD"/>
    <s v="1/1/1970"/>
    <m/>
    <m/>
    <x v="1"/>
    <d v="2024-07-01T00:00:00"/>
    <d v="2024-08-10T00:00:00"/>
    <s v=""/>
    <s v="USD"/>
    <n v="1436.33"/>
    <n v="1436.33"/>
    <m/>
    <n v="1436.33"/>
  </r>
  <r>
    <s v="LABOR_COST"/>
    <s v="Cost of services performed by workers for wages."/>
    <s v="Project Accounting"/>
    <s v="Accounting generated by Oracle Fusion Projects for cost, revenue and billing offset transactions."/>
    <s v="1176166"/>
    <s v="LABOR_COST"/>
    <s v="JUL-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1681537"/>
    <s v="EXPENDITURES"/>
    <m/>
    <m/>
    <m/>
    <m/>
    <m/>
    <m/>
    <m/>
    <s v=""/>
    <s v=""/>
    <n v="3826"/>
    <s v="Journal Import 36460008:"/>
    <s v="Expenditure Business Unit : UNDP-UKR , Project Number : 01001136 , Task Number : ACT 2.1.2. , Transaction Number : 51681537 , Expenditure Category : 71400 - Contractual Services - Individ , Expenditure Type : 71475 - Labour Cost - National"/>
    <s v="Projects A 36459972000009 36460008 Y"/>
    <s v="01-07-2024 Labor Cost"/>
    <s v="Quantum Service Account"/>
    <s v="UNDP PL USD"/>
    <s v="1/1/1970"/>
    <m/>
    <m/>
    <x v="1"/>
    <d v="2024-07-01T00:00:00"/>
    <d v="2024-08-10T00:00:00"/>
    <s v=""/>
    <s v="USD"/>
    <n v="3707.57"/>
    <n v="3707.57"/>
    <m/>
    <n v="3707.57"/>
  </r>
  <r>
    <s v="LABOR_COST"/>
    <s v="Cost of services performed by workers for wages."/>
    <s v="Project Accounting"/>
    <s v="Accounting generated by Oracle Fusion Projects for cost, revenue and billing offset transactions."/>
    <s v="1176166"/>
    <s v="LABOR_COST"/>
    <s v="JUL-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1681322"/>
    <s v="EXPENDITURES"/>
    <m/>
    <m/>
    <m/>
    <m/>
    <m/>
    <m/>
    <m/>
    <s v=""/>
    <s v=""/>
    <n v="2818"/>
    <s v="Journal Import 36460009:"/>
    <s v="Expenditure Business Unit : UNDP-UKR , Project Number : 01001136 , Task Number : ACT 4 , Transaction Number : 51681322 , Expenditure Category : 67400 - Labour Cost – IP Staff , Expenditure Type : 67405 - Labour Cost - IP Staff"/>
    <s v="Projects A 36459972000010 36460009 Y"/>
    <s v="01-07-2024 Labor Cost"/>
    <s v="Quantum Service Account"/>
    <s v="UNDP PL USD"/>
    <s v="1/1/1970"/>
    <m/>
    <m/>
    <x v="1"/>
    <d v="2024-07-01T00:00:00"/>
    <d v="2024-08-10T00:00:00"/>
    <s v=""/>
    <s v="USD"/>
    <n v="-2085.21"/>
    <m/>
    <n v="2085.21"/>
    <n v="-2085.21"/>
  </r>
  <r>
    <s v="LABOR_COST"/>
    <s v="Cost of services performed by workers for wages."/>
    <s v="Project Accounting"/>
    <s v="Accounting generated by Oracle Fusion Projects for cost, revenue and billing offset transactions."/>
    <s v="1176166"/>
    <s v="LABOR_COST"/>
    <s v="JUL-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1681897"/>
    <s v="EXPENDITURES"/>
    <m/>
    <m/>
    <m/>
    <m/>
    <m/>
    <m/>
    <m/>
    <s v=""/>
    <s v=""/>
    <n v="2838"/>
    <s v="Journal Import 36460008:"/>
    <s v="Expenditure Business Unit : UNDP-UKR , Project Number : 01001136 , Task Number : ACT 4 , Transaction Number : 51681897 , Expenditure Category : 71400 - Contractual Services - Individ , Expenditure Type : 71475 - Labour Cost - National Perso"/>
    <s v="Projects A 36459972000009 36460008 Y"/>
    <s v="01-07-2024 Labor Cost"/>
    <s v="Quantum Service Account"/>
    <s v="UNDP PL USD"/>
    <s v="1/1/1970"/>
    <m/>
    <m/>
    <x v="1"/>
    <d v="2024-07-01T00:00:00"/>
    <d v="2024-08-10T00:00:00"/>
    <s v=""/>
    <s v="USD"/>
    <n v="-687.7"/>
    <m/>
    <n v="687.7"/>
    <n v="-687.7"/>
  </r>
  <r>
    <s v="LABOR_COST"/>
    <s v="Cost of services performed by workers for wages."/>
    <s v="Project Accounting"/>
    <s v="Accounting generated by Oracle Fusion Projects for cost, revenue and billing offset transactions."/>
    <s v="1176166"/>
    <s v="LABOR_COST"/>
    <s v="JUL-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1679743"/>
    <s v="EXPENDITURES"/>
    <m/>
    <m/>
    <m/>
    <m/>
    <m/>
    <m/>
    <m/>
    <s v=""/>
    <s v=""/>
    <n v="2839"/>
    <s v="Journal Import 36460008:"/>
    <s v="Expenditure Business Unit : UNDP-UKR , Project Number : 01001136 , Task Number : ACT 4 , Transaction Number : 51679743 , Expenditure Category : 71400 - Contractual Services - Individ , Expenditure Type : 71475 - Labour Cost - National Perso"/>
    <s v="Projects A 36459972000009 36460008 Y"/>
    <s v="01-07-2024 Labor Cost"/>
    <s v="Quantum Service Account"/>
    <s v="UNDP PL USD"/>
    <s v="1/1/1970"/>
    <m/>
    <m/>
    <x v="1"/>
    <d v="2024-07-01T00:00:00"/>
    <d v="2024-08-10T00:00:00"/>
    <s v=""/>
    <s v="USD"/>
    <n v="-1436.33"/>
    <m/>
    <n v="1436.33"/>
    <n v="-1436.33"/>
  </r>
  <r>
    <s v="LABOR_COST"/>
    <s v="Cost of services performed by workers for wages."/>
    <s v="Project Accounting"/>
    <s v="Accounting generated by Oracle Fusion Projects for cost, revenue and billing offset transactions."/>
    <s v="1176166"/>
    <s v="LABOR_COST"/>
    <s v="JUL-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51681537"/>
    <s v="EXPENDITURES"/>
    <m/>
    <m/>
    <m/>
    <m/>
    <m/>
    <m/>
    <m/>
    <s v=""/>
    <s v=""/>
    <n v="2840"/>
    <s v="Journal Import 36460008:"/>
    <s v="Expenditure Business Unit : UNDP-UKR , Project Number : 01001136 , Task Number : ACT 2.1.2. , Transaction Number : 51681537 , Expenditure Category : 71400 - Contractual Services - Individ , Expenditure Type : 71475 - Labour Cost - National"/>
    <s v="Projects A 36459972000009 36460008 Y"/>
    <s v="01-07-2024 Labor Cost"/>
    <s v="Quantum Service Account"/>
    <s v="UNDP PL USD"/>
    <s v="1/1/1970"/>
    <m/>
    <m/>
    <x v="1"/>
    <d v="2024-07-01T00:00:00"/>
    <d v="2024-08-10T00:00:00"/>
    <s v=""/>
    <s v="USD"/>
    <n v="-3707.57"/>
    <m/>
    <n v="3707.57"/>
    <n v="-3707.57"/>
  </r>
  <r>
    <s v="Purchase Invoices"/>
    <s v="Oracle Fusion Payables invoices."/>
    <s v="Payables"/>
    <s v="Oracle Fusion Payables subledger."/>
    <s v="1176166"/>
    <s v="INVOICES"/>
    <s v="JUL-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294023"/>
    <s v="AP_INVOICES"/>
    <s v="Travel Entitlements"/>
    <n v="300001752175208"/>
    <s v="STANDARD"/>
    <n v="35543.200000000004"/>
    <n v="9954"/>
    <n v="2"/>
    <s v="TR00294023"/>
    <s v="HCM-71436156"/>
    <s v="Olga REZNICHENKO[[71436156]]"/>
    <n v="54"/>
    <s v="Journal Import 36470409:"/>
    <s v="Supplier: Olga REZNICHENKO[[71436156]] |Supplier #: HCM-71436156 |Site: Primary |Transaction #: TR00294023 |Transaction Line #: 2 |PO #:  |PO Line #: 0 |Contract #: 1176166 |Project #: 01001136 |Task #: ACT 4 |Donor: GOVERNMENT OF"/>
    <s v="Payables A 36469760000001 36470409 Y"/>
    <s v="01-07-2024 Purchase Invoices"/>
    <s v="Quantum Service Account"/>
    <s v="UNDP PL USD"/>
    <s v=" "/>
    <m/>
    <n v="0"/>
    <x v="1"/>
    <d v="2024-07-01T00:00:00"/>
    <d v="2024-08-10T00:00:00"/>
    <s v="2"/>
    <s v="UAH"/>
    <n v="9954"/>
    <n v="252"/>
    <m/>
    <n v="252"/>
  </r>
  <r>
    <s v="Purchase Invoices"/>
    <s v="Oracle Fusion Payables invoices."/>
    <s v="Payables"/>
    <s v="Oracle Fusion Payables subledger."/>
    <s v="1176166"/>
    <s v="INVOICES"/>
    <s v="JUL-2024"/>
    <s v="UNDP"/>
    <m/>
    <x v="15"/>
    <s v="Travel Cost - Other"/>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TR00294023"/>
    <s v="AP_INVOICES"/>
    <s v="Travel Entitlements"/>
    <n v="300001752175208"/>
    <s v="STANDARD"/>
    <n v="35543.200000000004"/>
    <n v="9954"/>
    <n v="2"/>
    <s v="TR00294023"/>
    <s v="HCM-71436156"/>
    <s v="Olga REZNICHENKO[[71436156]]"/>
    <n v="55"/>
    <s v="Journal Import 36470409:"/>
    <s v="Supplier: Olga REZNICHENKO[[71436156]] |Supplier #: HCM-71436156 |Site: Primary |Transaction #: TR00294023 |Transaction Line #: 2 |PO #:  |PO Line #: 0 |Contract #: 1176166 |Project #: 01001136 |Task #: ACT 5 |Donor: GOVERNMENT OF"/>
    <s v="Payables A 36469760000001 36470409 Y"/>
    <s v="01-07-2024 Purchase Invoices"/>
    <s v="Quantum Service Account"/>
    <s v="UNDP PL USD"/>
    <s v=" "/>
    <m/>
    <n v="0"/>
    <x v="1"/>
    <d v="2024-07-01T00:00:00"/>
    <d v="2024-08-10T00:00:00"/>
    <s v="2"/>
    <s v="UAH"/>
    <n v="-9954"/>
    <m/>
    <n v="252"/>
    <n v="-252"/>
  </r>
  <r>
    <s v="Purchase Invoices"/>
    <s v="Oracle Fusion Payables invoices."/>
    <s v="Payables"/>
    <s v="Oracle Fusion Payables subledger."/>
    <s v="1176166"/>
    <s v="INVOICES"/>
    <s v="AUG-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32309"/>
    <s v="AP_INVOICES"/>
    <s v="Travel Entitlements"/>
    <n v="300001939950472"/>
    <s v="STANDARD"/>
    <n v="35584"/>
    <n v="10458"/>
    <n v="2"/>
    <s v="TR00332309"/>
    <s v="HCM-71421319"/>
    <s v="Anastasiia VERITOVA[[71421319]]"/>
    <n v="23"/>
    <s v="Journal Import 36470409:"/>
    <s v="Supplier: Anastasiia VERITOVA[[71421319]] |Supplier #: HCM-71421319 |Site: Primary |Transaction #: TR00332309 |Transaction Line #: 2 |PO #:  |PO Line #: 0 |Contract #: 1176166 |Project #: 01001136 |Task #: ACT 4 |Donor: GOVERNMENT"/>
    <s v="Payables A 36469760000001 36470409 2 Y"/>
    <s v="07-08-2024 Purchase Invoices"/>
    <s v="Quantum Service Account"/>
    <s v="UNDP PL USD"/>
    <s v=" "/>
    <m/>
    <n v="0"/>
    <x v="1"/>
    <d v="2024-08-07T00:00:00"/>
    <d v="2024-08-10T00:00:00"/>
    <s v="2"/>
    <s v="UAH"/>
    <n v="10458"/>
    <n v="252"/>
    <m/>
    <n v="252"/>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734923"/>
    <s v="EXPENDITURES"/>
    <m/>
    <m/>
    <m/>
    <m/>
    <m/>
    <m/>
    <m/>
    <s v=""/>
    <s v=""/>
    <n v="29"/>
    <s v="Journal Import 36482111:"/>
    <s v="Expenditure Business Unit : UNDP-UKR , Project Number : 01001136 , Task Number : ACT 4 , Transaction Number : 51734923 , Expenditure Category : 75100 - Facilities &amp; Administration , Expenditure Type : 75105 - Facilities and Administration -"/>
    <s v="Projects A 36481230000029 36482111 2 Y"/>
    <s v="07-08-2024 Burden Cost"/>
    <s v="Quantum Service Account"/>
    <s v="UNDP PL USD"/>
    <s v="1/1/1970"/>
    <m/>
    <m/>
    <x v="1"/>
    <d v="2024-08-07T00:00:00"/>
    <d v="2024-08-11T00:00:00"/>
    <s v=""/>
    <s v="UAH"/>
    <n v="2846.7200000000003"/>
    <n v="68.600000000000009"/>
    <m/>
    <n v="68.600000000000009"/>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734924"/>
    <s v="EXPENDITURES"/>
    <m/>
    <m/>
    <m/>
    <m/>
    <m/>
    <m/>
    <m/>
    <s v=""/>
    <s v=""/>
    <n v="1456"/>
    <s v="Journal Import 36482111:"/>
    <s v="Expenditure Business Unit : UNDP-UKR , Project Number : 01001136 , Task Number : ACT 4 , Transaction Number : 51734924 , Expenditure Category : 75100 - Facilities &amp; Administration , Expenditure Type : 75105 - Facilities and Administration -"/>
    <s v="Projects A 36481230000029 36482111 Y"/>
    <s v="01-07-2024 Burden Cost"/>
    <s v="Quantum Service Account"/>
    <s v="UNDP PL USD"/>
    <s v="1/1/1970"/>
    <m/>
    <m/>
    <x v="1"/>
    <d v="2024-07-01T00:00:00"/>
    <d v="2024-08-11T00:00:00"/>
    <s v=""/>
    <s v="UAH"/>
    <n v="3279.83"/>
    <n v="83.03"/>
    <m/>
    <n v="83.03"/>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51734927"/>
    <s v="EXPENDITURES"/>
    <m/>
    <m/>
    <m/>
    <m/>
    <m/>
    <m/>
    <m/>
    <s v=""/>
    <s v=""/>
    <n v="1457"/>
    <s v="Journal Import 36482111:"/>
    <s v="Expenditure Business Unit : UNDP-UKR , Project Number : 01001136 , Task Number : ACT 5 , Transaction Number : 51734927 , Expenditure Category : 75100 - Facilities &amp; Administration , Expenditure Type : 75105 - Facilities and Administration -"/>
    <s v="Projects A 36481230000029 36482111 Y"/>
    <s v="01-07-2024 Burden Cost"/>
    <s v="Quantum Service Account"/>
    <s v="UNDP PL USD"/>
    <s v="1/1/1970"/>
    <m/>
    <m/>
    <x v="1"/>
    <d v="2024-07-01T00:00:00"/>
    <d v="2024-08-11T00:00:00"/>
    <s v=""/>
    <s v="UAH"/>
    <n v="-3279.83"/>
    <m/>
    <n v="83.03"/>
    <n v="-83.03"/>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1734926"/>
    <s v="EXPENDITURES"/>
    <m/>
    <m/>
    <m/>
    <m/>
    <m/>
    <m/>
    <m/>
    <s v=""/>
    <s v=""/>
    <n v="1454"/>
    <s v="Journal Import 36482111:"/>
    <s v="Expenditure Business Unit : UNDP-UKR , Project Number : 01001136 , Task Number : ACT 2.1.2. , Transaction Number : 51734926 , Expenditure Category : 75100 - Facilities &amp; Administration , Expenditure Type : 75105 - Facilities and Administrat"/>
    <s v="Projects A 36481230000029 36482111 Y"/>
    <s v="01-07-2024 Burden Cost"/>
    <s v="Quantum Service Account"/>
    <s v="UNDP PL USD"/>
    <s v="1/1/1970"/>
    <m/>
    <m/>
    <x v="1"/>
    <d v="2024-07-01T00:00:00"/>
    <d v="2024-08-11T00:00:00"/>
    <s v=""/>
    <s v="USD"/>
    <n v="296.61"/>
    <n v="296.61"/>
    <m/>
    <n v="296.61"/>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734925"/>
    <s v="EXPENDITURES"/>
    <m/>
    <m/>
    <m/>
    <m/>
    <m/>
    <m/>
    <m/>
    <s v=""/>
    <s v=""/>
    <n v="1455"/>
    <s v="Journal Import 36482111:"/>
    <s v="Expenditure Business Unit : UNDP-UKR , Project Number : 01001136 , Task Number : ACT 4 , Transaction Number : 51734925 , Expenditure Category : 75100 - Facilities &amp; Administration , Expenditure Type : 75105 - Facilities and Administration -"/>
    <s v="Projects A 36481230000029 36482111 Y"/>
    <s v="01-07-2024 Burden Cost"/>
    <s v="Quantum Service Account"/>
    <s v="UNDP PL USD"/>
    <s v="1/1/1970"/>
    <m/>
    <m/>
    <x v="1"/>
    <d v="2024-07-01T00:00:00"/>
    <d v="2024-08-11T00:00:00"/>
    <s v=""/>
    <s v="USD"/>
    <n v="336.75"/>
    <n v="336.75"/>
    <m/>
    <n v="336.75"/>
  </r>
  <r>
    <s v="Purchase Invoices"/>
    <s v="Oracle Fusion Payables invoices."/>
    <s v="Payables"/>
    <s v="Oracle Fusion Payables subledger."/>
    <s v="1176166"/>
    <s v="INVOICES"/>
    <s v="AUG-2024"/>
    <s v="UNDP"/>
    <m/>
    <x v="16"/>
    <s v="Contributions to Country Office Common Security"/>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IPSB/Q3/2024/01001136"/>
    <s v="AP_INVOICES"/>
    <s v="IPSB/Q3/2024/01001136"/>
    <n v="300001943809642"/>
    <s v="STANDARD"/>
    <n v="0"/>
    <n v="6507.55"/>
    <n v="1"/>
    <s v="IPSB/Q3/2024/01001136"/>
    <s v="UNDP Project Adjustment"/>
    <s v="UNDP Project Adjustment"/>
    <n v="231"/>
    <s v="Journal Import 36564146:"/>
    <s v="Supplier: UNDP Project Adjustment |Supplier #: UNDP Project Adjustment |Site: PROJ_ADJ |Transaction #: IPSB/Q3/2024/01001136 |Transaction Line #: 1 |PO #:  |PO Line #: 0 |Contract #: 1176166 |Project #: 01001136 |Task #: ACT 4 |Do"/>
    <s v="Payables A 36562650000001 36564146 2 Y"/>
    <s v="09-08-2024 Purchase Invoices"/>
    <s v="Quantum Service Account"/>
    <s v="UNDP PL USD"/>
    <s v=" "/>
    <m/>
    <n v="0"/>
    <x v="1"/>
    <d v="2024-08-09T00:00:00"/>
    <d v="2024-08-12T00:00:00"/>
    <s v="1"/>
    <s v="USD"/>
    <n v="6507.55"/>
    <n v="6507.55"/>
    <m/>
    <n v="6507.55"/>
  </r>
  <r>
    <s v="Purchase Invoices"/>
    <s v="Oracle Fusion Payables invoices."/>
    <s v="Payables"/>
    <s v="Oracle Fusion Payables subledger."/>
    <s v="1176166"/>
    <s v="INVOICES"/>
    <s v="AUG-2024"/>
    <s v="UNDP"/>
    <m/>
    <x v="17"/>
    <s v="Direct Project Cost - Services provided by CO Staff"/>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3/2024/01001136"/>
    <s v="AP_INVOICES"/>
    <s v="DES/Q3/2024/01001136"/>
    <n v="300001943809609"/>
    <s v="STANDARD"/>
    <n v="0"/>
    <n v="9292.7800000000007"/>
    <n v="1"/>
    <s v="DES/Q3/2024/01001136"/>
    <s v="UNDP Project Adjustment"/>
    <s v="UNDP Project Adjustment"/>
    <n v="145"/>
    <s v="Journal Import 36564146:"/>
    <s v="Supplier: UNDP Project Adjustment |Supplier #: UNDP Project Adjustment |Site: PROJ_ADJ |Transaction #: DES/Q3/2024/01001136 |Transaction Line #: 1 |PO #:  |PO Line #: 0 |Contract #: 1176166 |Project #: 01001136 |Task #: ACT 5 |Don"/>
    <s v="Payables A 36562650000001 36564146 2 Y"/>
    <s v="09-08-2024 Purchase Invoices"/>
    <s v="Quantum Service Account"/>
    <s v="UNDP PL USD"/>
    <s v=" "/>
    <m/>
    <n v="0"/>
    <x v="1"/>
    <d v="2024-08-09T00:00:00"/>
    <d v="2024-08-12T00:00:00"/>
    <s v="1"/>
    <s v="USD"/>
    <n v="9292.7800000000007"/>
    <n v="9292.7800000000007"/>
    <m/>
    <n v="9292.7800000000007"/>
  </r>
  <r>
    <s v="Payments"/>
    <s v="Cash disbursements."/>
    <s v="Payables"/>
    <s v="Oracle Fusion Payables subledger."/>
    <s v="1176166"/>
    <s v="PAYMENTS"/>
    <s v="AUG-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2855"/>
    <s v="AP_PAYMENTS"/>
    <s v="provision safe printing services"/>
    <n v="300001941988661"/>
    <s v="STANDARD"/>
    <n v="65051.24"/>
    <n v="7227.91"/>
    <n v="3"/>
    <s v="MC-0763"/>
    <s v="2013146"/>
    <s v="MEGAPRYNT SERVIS, TOV"/>
    <n v="3390"/>
    <s v="Journal Import 36526711:"/>
    <s v="Supplier: MEGAPRYNT SERVIS, TOV |Supplier #: 2013146 |Transaction #: MC-0763 |Payment # : 8107022855 |Payment Method : TRF |"/>
    <s v="Payables A 36524430000001 36526711 N"/>
    <s v="12-08-2024 Payments"/>
    <s v="Quantum Service Account"/>
    <s v="UNDP PL USD"/>
    <s v=" "/>
    <m/>
    <n v="0"/>
    <x v="1"/>
    <d v="2024-08-12T00:00:00"/>
    <d v="2024-08-12T00:00:00"/>
    <s v=""/>
    <s v="UAH"/>
    <n v="0"/>
    <m/>
    <n v="2.98"/>
    <n v="-2.98"/>
  </r>
  <r>
    <s v="Purchase Invoices"/>
    <s v="Oracle Fusion Payables invoices."/>
    <s v="Payables"/>
    <s v="Oracle Fusion Payables subledger."/>
    <s v="1176166"/>
    <s v="INVOICES"/>
    <s v="AUG-2024"/>
    <s v="UNDP"/>
    <m/>
    <x v="28"/>
    <s v="Services to Projects - General Opex"/>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3/2024/01001136"/>
    <s v="AP_INVOICES"/>
    <s v="DES/Q3/2024/01001136"/>
    <n v="300001943809609"/>
    <s v="STANDARD"/>
    <n v="0"/>
    <n v="3982.62"/>
    <n v="2"/>
    <s v="DES/Q3/2024/01001136"/>
    <s v="UNDP Project Adjustment"/>
    <s v="UNDP Project Adjustment"/>
    <n v="247"/>
    <s v="Journal Import 36564146:"/>
    <s v="Supplier: UNDP Project Adjustment |Supplier #: UNDP Project Adjustment |Site: PROJ_ADJ |Transaction #: DES/Q3/2024/01001136 |Transaction Line #: 2 |PO #:  |PO Line #: 0 |Contract #: 1176166 |Project #: 01001136 |Task #: ACT 5 |Don"/>
    <s v="Payables A 36562650000001 36564146 2 Y"/>
    <s v="09-08-2024 Purchase Invoices"/>
    <s v="Quantum Service Account"/>
    <s v="UNDP PL USD"/>
    <s v=" "/>
    <m/>
    <n v="0"/>
    <x v="1"/>
    <d v="2024-08-09T00:00:00"/>
    <d v="2024-08-12T00:00:00"/>
    <s v="2"/>
    <s v="USD"/>
    <n v="3982.62"/>
    <n v="3982.62"/>
    <m/>
    <n v="3982.62"/>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89889s_0"/>
    <s v="AP_INVOICES"/>
    <m/>
    <n v="300001944447732"/>
    <s v="STANDARD"/>
    <n v="300"/>
    <n v="300"/>
    <n v="1"/>
    <s v="TC00289889s_0"/>
    <s v="HCM-71306999"/>
    <s v="Sergiy OLEKSANDROVYCH YASTREBOV[[71306999]]"/>
    <n v="25"/>
    <s v="Journal Import 36639733:"/>
    <s v="Supplier: Sergiy OLEKSANDROVYCH YASTREBOV[[71306999]] |Supplier #: HCM-71306999 |Site: Primary |Transaction #: TC00289889s_0 |Transaction Line #: 1 |PO #:  |PO Line #: 0 |Contract #: 1176166 |Project #: 01001136 |Task #: ACT 4 |Do"/>
    <s v="Payables A 36637944000001 36639733 Y"/>
    <s v="09-08-2024 Purchase Invoices"/>
    <s v="Quantum Service Account"/>
    <s v="UNDP PL USD"/>
    <s v=" "/>
    <m/>
    <n v="0"/>
    <x v="1"/>
    <d v="2024-08-09T00:00:00"/>
    <d v="2024-08-13T00:00:00"/>
    <s v="1"/>
    <s v="UAH"/>
    <n v="300"/>
    <n v="7.23"/>
    <m/>
    <n v="7.23"/>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89868s_0"/>
    <s v="AP_INVOICES"/>
    <m/>
    <n v="300001944484424"/>
    <s v="STANDARD"/>
    <n v="80"/>
    <n v="80"/>
    <n v="1"/>
    <s v="TC00289868s_0"/>
    <s v="HCM-71306999"/>
    <s v="Sergiy OLEKSANDROVYCH YASTREBOV[[71306999]]"/>
    <n v="24"/>
    <s v="Journal Import 36639733:"/>
    <s v="Supplier: Sergiy OLEKSANDROVYCH YASTREBOV[[71306999]] |Supplier #: HCM-71306999 |Site: Primary |Transaction #: TC00289868s_0 |Transaction Line #: 1 |PO #:  |PO Line #: 0 |Contract #: 1176166 |Project #: 01001136 |Task #: ACT 4 |Do"/>
    <s v="Payables A 36637944000001 36639733 Y"/>
    <s v="09-08-2024 Purchase Invoices"/>
    <s v="Quantum Service Account"/>
    <s v="UNDP PL USD"/>
    <s v=" "/>
    <m/>
    <n v="0"/>
    <x v="1"/>
    <d v="2024-08-09T00:00:00"/>
    <d v="2024-08-13T00:00:00"/>
    <s v="1"/>
    <s v="UAH"/>
    <n v="80"/>
    <n v="1.93"/>
    <m/>
    <n v="1.93"/>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847358"/>
    <s v="EXPENDITURES"/>
    <m/>
    <m/>
    <m/>
    <m/>
    <m/>
    <m/>
    <m/>
    <s v=""/>
    <s v=""/>
    <n v="167"/>
    <s v="Journal Import 36627602:"/>
    <s v="Expenditure Business Unit : UNDP-UKR , Project Number : 01001136 , Task Number : ACT 4 , Transaction Number : 51847358 , Expenditure Category : 75100 - Facilities &amp; Administration , Expenditure Type : 75105 - Facilities and Administration -"/>
    <s v="Projects A 36627288000001 36627602 2 Y"/>
    <s v="09-08-2024 Burden Cost"/>
    <s v="Quantum Service Account"/>
    <s v="UNDP PL USD"/>
    <s v="1/1/1970"/>
    <m/>
    <m/>
    <x v="1"/>
    <d v="2024-08-09T00:00:00"/>
    <d v="2024-08-13T00:00:00"/>
    <s v=""/>
    <s v="USD"/>
    <n v="520.6"/>
    <n v="520.6"/>
    <m/>
    <n v="520.6"/>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51847363"/>
    <s v="EXPENDITURES"/>
    <m/>
    <m/>
    <m/>
    <m/>
    <m/>
    <m/>
    <m/>
    <s v=""/>
    <s v=""/>
    <n v="168"/>
    <s v="Journal Import 36627602:"/>
    <s v="Expenditure Business Unit : UNDP-UKR , Project Number : 01001136 , Task Number : ACT 5 , Transaction Number : 51847363 , Expenditure Category : 75100 - Facilities &amp; Administration , Expenditure Type : 75105 - Facilities and Administration -"/>
    <s v="Projects A 36627288000001 36627602 2 Y"/>
    <s v="09-08-2024 Burden Cost"/>
    <s v="Quantum Service Account"/>
    <s v="UNDP PL USD"/>
    <s v="1/1/1970"/>
    <m/>
    <m/>
    <x v="1"/>
    <d v="2024-08-09T00:00:00"/>
    <d v="2024-08-13T00:00:00"/>
    <s v=""/>
    <s v="USD"/>
    <n v="1062.03"/>
    <n v="1062.03"/>
    <m/>
    <n v="1062.03"/>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905391"/>
    <s v="EXPENDITURES"/>
    <m/>
    <m/>
    <m/>
    <m/>
    <m/>
    <m/>
    <m/>
    <s v=""/>
    <s v=""/>
    <n v="87"/>
    <s v="Journal Import 36655475:"/>
    <s v="Expenditure Business Unit : UNDP-UKR , Project Number : 01001136 , Task Number : ACT 4 , Transaction Number : 51905391 , Expenditure Category : 75100 - Facilities &amp; Administration , Expenditure Type : 75105 - Facilities and Administration -"/>
    <s v="Projects A 36655407000002 36655475 2 Y"/>
    <s v="09-08-2024 Burden Cost"/>
    <s v="Quantum Service Account"/>
    <s v="UNDP PL USD"/>
    <s v="1/1/1970"/>
    <m/>
    <m/>
    <x v="1"/>
    <d v="2024-08-09T00:00:00"/>
    <d v="2024-08-14T00:00:00"/>
    <s v=""/>
    <s v="UAH"/>
    <n v="30.400000000000002"/>
    <n v="0.73"/>
    <m/>
    <n v="0.73"/>
  </r>
  <r>
    <s v="Purchase Invoices"/>
    <s v="Oracle Fusion Payables invoices."/>
    <s v="Payables"/>
    <s v="Oracle Fusion Payables subledger."/>
    <s v="1176166"/>
    <s v="INVOICES"/>
    <s v="JUL-2024"/>
    <s v="UNDP"/>
    <m/>
    <x v="29"/>
    <s v="Audit Fees"/>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7/22"/>
    <s v="AP_INVOICES"/>
    <s v="Micro Assessment service"/>
    <n v="300001953260756"/>
    <s v="STANDARD"/>
    <n v="24480"/>
    <n v="3672"/>
    <n v="4"/>
    <s v="#7/22"/>
    <s v="2030968"/>
    <s v="Audit Firm MK Audit, LLC"/>
    <n v="21"/>
    <s v="Journal Import 36753269:"/>
    <s v="Supplier: Audit Firm MK Audit, LLC |Supplier #: 2030968 |Site: UKR |Transaction #: #7/22 |Transaction Line #: 4 |PO #:  |PO Line #: 0 |Contract #: 1176166 |Project #: 01001136 |Task #: ACT 3.2.1. |Donor: GOVERNMENT OF NETHERLANDS"/>
    <s v="Payables A 36751500000001 36753269 2 Y"/>
    <s v="30-07-2024 Purchase Invoices"/>
    <s v="Quantum Service Account"/>
    <s v="UNDP PL USD"/>
    <s v=" "/>
    <m/>
    <n v="0"/>
    <x v="1"/>
    <d v="2024-07-30T00:00:00"/>
    <d v="2024-08-15T00:00:00"/>
    <s v="4"/>
    <s v="UAH"/>
    <n v="3672"/>
    <n v="90"/>
    <m/>
    <n v="90"/>
  </r>
  <r>
    <s v="Purchase Invoices"/>
    <s v="Oracle Fusion Payables invoices."/>
    <s v="Payables"/>
    <s v="Oracle Fusion Payables subledger."/>
    <s v="1176166"/>
    <s v="INVOICES"/>
    <s v="JUL-2024"/>
    <s v="UNDP"/>
    <m/>
    <x v="14"/>
    <s v="Learning Costs - Training of Counter"/>
    <s v="58204"/>
    <s v="Ukraine - Dem. Governance"/>
    <s v="UKR"/>
    <s v="Ukraine"/>
    <x v="0"/>
    <s v="GOVERNMENT OF NETHERLANDS"/>
    <x v="0"/>
    <s v="Programme Cost Sharing"/>
    <s v="001981-UNDP"/>
    <s v="001981-UNDP"/>
    <x v="14"/>
    <s v="01001136"/>
    <s v="Support to the stabilization and recovery of war affected communities (frontline, return and hosting areas)"/>
    <s v="252_2024"/>
    <s v="AP_INVOICES"/>
    <s v="Organization of training"/>
    <n v="300001954032984"/>
    <s v="STANDARD"/>
    <n v="1207179.8799999999"/>
    <n v="1207179.8799999999"/>
    <n v="1"/>
    <s v="252_2024"/>
    <s v="1058630"/>
    <s v="ARENA CS CONFERENCES AND SEMINARS, LLC"/>
    <n v="8"/>
    <s v="Journal Import 36725092:"/>
    <s v="Supplier: ARENA CS CONFERENCES &amp; SEMINARS, LLC |Supplier #: 1058630 |Site: UKR |Transaction #: 252_2024 |Transaction Line #: 1 |PO #: 10227700 |PO Line #: 1 |Contract #: 1176166 |Project #: 01001136 |Task #: ACT 1.1.2. |Donor: GOV"/>
    <s v="Payables A 36725041000001 36725092 Y"/>
    <s v="17-07-2024 Purchase Invoices"/>
    <s v="nagaraju vallala"/>
    <s v="UNDP PL USD"/>
    <s v="5/24/2024 "/>
    <s v="10227700"/>
    <n v="1"/>
    <x v="1"/>
    <d v="2024-07-17T00:00:00"/>
    <d v="2024-08-15T00:00:00"/>
    <s v="1"/>
    <s v="UAH"/>
    <n v="1207179.8799999999"/>
    <n v="30561.52"/>
    <m/>
    <n v="30561.52"/>
  </r>
  <r>
    <s v="Purchase Invoices"/>
    <s v="Oracle Fusion Payables invoices."/>
    <s v="Payables"/>
    <s v="Oracle Fusion Payables subledger."/>
    <s v="1176166"/>
    <s v="INVOICES"/>
    <s v="JUL-2024"/>
    <s v="UNDP"/>
    <m/>
    <x v="14"/>
    <s v="Learning Costs - Training of Counter"/>
    <s v="58204"/>
    <s v="Ukraine - Dem. Governance"/>
    <s v="UKR"/>
    <s v="Ukraine"/>
    <x v="0"/>
    <s v="GOVERNMENT OF NETHERLANDS"/>
    <x v="0"/>
    <s v="Programme Cost Sharing"/>
    <s v="001981-UNDP"/>
    <s v="001981-UNDP"/>
    <x v="14"/>
    <s v="01001136"/>
    <s v="Support to the stabilization and recovery of war affected communities (frontline, return and hosting areas)"/>
    <s v="252_2024"/>
    <s v="AP_INVOICES"/>
    <s v="Organization of training"/>
    <n v="300001954032984"/>
    <s v="STANDARD"/>
    <n v="1207179.8799999999"/>
    <n v="1207179.8799999999"/>
    <n v="1"/>
    <s v="252_2024"/>
    <s v="1058630"/>
    <s v="ARENA CS CONFERENCES AND SEMINARS, LLC"/>
    <n v="12"/>
    <s v="Journal Import 36725092:"/>
    <s v="Supplier: ARENA CS CONFERENCES &amp; SEMINARS, LLC |Supplier #: 1058630 |Site: UKR |Transaction #: 252_2024 |Transaction Line #: 1 |PO #: 10227700 |PO Line #: 1 |Contract #: 1176166 |Project #: 01001136 |Task #: ACT 1.1.2. |Donor: GOV"/>
    <s v="Payables A 36725041000001 36725092 N"/>
    <s v="17-07-2024 Purchase Invoices"/>
    <s v="nagaraju vallala"/>
    <s v="UNDP PL USD"/>
    <s v="5/24/2024 "/>
    <s v="10227700"/>
    <n v="1"/>
    <x v="1"/>
    <d v="2024-07-17T00:00:00"/>
    <d v="2024-08-15T00:00:00"/>
    <s v="1"/>
    <s v="UAH"/>
    <n v="0"/>
    <m/>
    <n v="973.78"/>
    <n v="-973.78"/>
  </r>
  <r>
    <s v="Purchase Invoices"/>
    <s v="Oracle Fusion Payables invoices."/>
    <s v="Payables"/>
    <s v="Oracle Fusion Payables subledger."/>
    <s v="1176166"/>
    <s v="INVOICES"/>
    <s v="AUG-2024"/>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3.08.2024"/>
    <s v="AP_INVOICES"/>
    <s v="reimbursement for delivery service"/>
    <n v="300001954032932"/>
    <s v="STANDARD"/>
    <n v="850"/>
    <n v="850"/>
    <n v="1"/>
    <s v="n/a dd 13.08.2024"/>
    <s v="HCM-71437735"/>
    <s v="Olha MORHUN[[71437735]]"/>
    <n v="145"/>
    <s v="Journal Import 36753269:"/>
    <s v="Supplier: Olha Morhun[[71437735]] |Supplier #: HCM-71437735 |Site: Primary |Transaction #: n/a dd 13.08.2024 |Transaction Line #: 1 |PO #:  |PO Line #: 0 |Contract #: 1176166 |Project #: 01001136 |Task #: ACT 4 |Donor: GOVERNMENT"/>
    <s v="Payables A 36751500000001 36753269 Y"/>
    <s v="13-08-2024 Purchase Invoices"/>
    <s v="Quantum Service Account"/>
    <s v="UNDP PL USD"/>
    <s v=" "/>
    <m/>
    <n v="0"/>
    <x v="1"/>
    <d v="2024-08-13T00:00:00"/>
    <d v="2024-08-15T00:00:00"/>
    <s v="1"/>
    <s v="UAH"/>
    <n v="850"/>
    <n v="20.48"/>
    <m/>
    <n v="20.48"/>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52063573"/>
    <s v="EXPENDITURES"/>
    <m/>
    <m/>
    <m/>
    <m/>
    <m/>
    <m/>
    <m/>
    <s v=""/>
    <s v=""/>
    <n v="37"/>
    <s v="Journal Import 36814127:"/>
    <s v="Expenditure Business Unit : UNDP-UKR , Project Number : 01001136 , Task Number : ACT 3.2.1. , Transaction Number : 52063573 , Expenditure Category : 75100 - Facilities &amp; Administration , Expenditure Type : 75105 - Facilities and Administrat"/>
    <s v="Projects A 36814046000001 36814127 Y"/>
    <s v="30-07-2024 Burden Cost"/>
    <s v="Quantum Service Account"/>
    <s v="UNDP PL USD"/>
    <s v="1/1/1970"/>
    <m/>
    <m/>
    <x v="1"/>
    <d v="2024-07-30T00:00:00"/>
    <d v="2024-08-16T00:00:00"/>
    <s v=""/>
    <s v="UAH"/>
    <n v="293.76"/>
    <n v="7.2"/>
    <m/>
    <n v="7.2"/>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063571"/>
    <s v="EXPENDITURES"/>
    <m/>
    <m/>
    <m/>
    <m/>
    <m/>
    <m/>
    <m/>
    <s v=""/>
    <s v=""/>
    <n v="57"/>
    <s v="Journal Import 36814127:"/>
    <s v="Expenditure Business Unit : UNDP-UKR , Project Number : 01001136 , Task Number : ACT 4 , Transaction Number : 52063571 , Expenditure Category : 75100 - Facilities &amp; Administration , Expenditure Type : 75105 - Facilities and Administration -"/>
    <s v="Projects A 36814046000001 36814127 2 Y"/>
    <s v="13-08-2024 Burden Cost"/>
    <s v="Quantum Service Account"/>
    <s v="UNDP PL USD"/>
    <s v="1/1/1970"/>
    <m/>
    <m/>
    <x v="1"/>
    <d v="2024-08-13T00:00:00"/>
    <d v="2024-08-16T00:00:00"/>
    <s v=""/>
    <s v="UAH"/>
    <n v="68"/>
    <n v="1.64"/>
    <m/>
    <n v="1.64"/>
  </r>
  <r>
    <s v="BURDEN_COST"/>
    <s v="Cost of summarized burden expenditure items."/>
    <s v="Project Accounting"/>
    <s v="Accounting generated by Oracle Fusion Projects for cost, revenue and billing offset transactions."/>
    <s v="1176166"/>
    <s v="BURDEN_COST"/>
    <s v="JUL-2024"/>
    <s v="UNDP"/>
    <m/>
    <x v="2"/>
    <s v="Facilities and Administration - Implementation"/>
    <s v="58204"/>
    <s v="Ukraine - Dem. Governance"/>
    <s v="UKR"/>
    <s v="Ukraine"/>
    <x v="0"/>
    <s v="GOVERNMENT OF NETHERLANDS"/>
    <x v="0"/>
    <s v="Programme Cost Sharing"/>
    <s v="001981-UNDP"/>
    <s v="001981-UNDP"/>
    <x v="14"/>
    <s v="01001136"/>
    <s v="Support to the stabilization and recovery of war affected communities (frontline, return and hosting areas)"/>
    <s v="52063572"/>
    <s v="EXPENDITURES"/>
    <m/>
    <m/>
    <m/>
    <m/>
    <m/>
    <m/>
    <m/>
    <s v=""/>
    <s v=""/>
    <n v="4"/>
    <s v="Journal Import 36814127:"/>
    <s v="Expenditure Business Unit : UNDP-UKR , Project Number : 01001136 , Task Number : ACT 1.1.2. , Transaction Number : 52063572 , Expenditure Category : 75100 - Facilities &amp; Administration , Expenditure Type : 75105 - Facilities and Administrat"/>
    <s v="Projects A 36814046000001 36814127 Y"/>
    <s v="17-07-2024 Burden Cost"/>
    <s v="Quantum Service Account"/>
    <s v="UNDP PL USD"/>
    <s v="1/1/1970"/>
    <m/>
    <m/>
    <x v="1"/>
    <d v="2024-07-17T00:00:00"/>
    <d v="2024-08-16T00:00:00"/>
    <s v=""/>
    <s v="UAH"/>
    <n v="96574.39"/>
    <n v="2367.02"/>
    <m/>
    <n v="2367.02"/>
  </r>
  <r>
    <s v="Payments"/>
    <s v="Cash disbursements."/>
    <s v="Payables"/>
    <s v="Oracle Fusion Payables subledger."/>
    <s v="1176166"/>
    <s v="PAYMENTS"/>
    <s v="AUG-2024"/>
    <s v="UNDP"/>
    <m/>
    <x v="6"/>
    <s v="Realized Foreign Exchange Gain - AP"/>
    <s v="58204"/>
    <s v="Ukraine - Dem. Governance"/>
    <s v="UKR"/>
    <s v="Ukraine"/>
    <x v="0"/>
    <s v="GOVERNMENT OF NETHERLANDS"/>
    <x v="0"/>
    <s v="Programme Cost Sharing"/>
    <s v="001981-UNDP"/>
    <s v="001981-UNDP"/>
    <x v="14"/>
    <s v="01001136"/>
    <s v="Support to the stabilization and recovery of war affected communities (frontline, return and hosting areas)"/>
    <s v="8107023040"/>
    <s v="AP_PAYMENTS"/>
    <s v="Organization of training"/>
    <n v="300001954032984"/>
    <s v="STANDARD"/>
    <n v="1207179.8799999999"/>
    <n v="1207179.8799999999"/>
    <n v="1"/>
    <s v="252_2024"/>
    <s v="1058630"/>
    <s v="ARENA CS CONFERENCES AND SEMINARS, LLC"/>
    <n v="3931"/>
    <s v="Journal Import 36780340:"/>
    <s v="Supplier: ARENA CS CONFERENCES &amp; SEMINARS, LLC |Supplier #: 1058630 |Transaction #: 252_2024 |Payment # : 8107023040 |Payment Method : TRF |"/>
    <s v="Payables A 36778372000001 36780340 N"/>
    <s v="16-08-2024 Payments"/>
    <s v="Quantum Service Account"/>
    <s v="UNDP PL USD"/>
    <s v="5/24/2024 "/>
    <s v="10227700"/>
    <n v="1"/>
    <x v="1"/>
    <d v="2024-08-16T00:00:00"/>
    <d v="2024-08-16T00:00:00"/>
    <s v=""/>
    <s v="UAH"/>
    <n v="0"/>
    <m/>
    <n v="499.06"/>
    <n v="-499.06"/>
  </r>
  <r>
    <s v="Purchase Invoices"/>
    <s v="Oracle Fusion Payables invoices."/>
    <s v="Payables"/>
    <s v="Oracle Fusion Payables subledger."/>
    <s v="1176166"/>
    <s v="INVOICES"/>
    <s v="AUG-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35912"/>
    <s v="AP_INVOICES"/>
    <s v="Travel Entitlements"/>
    <n v="300001955659156"/>
    <s v="STANDARD"/>
    <n v="4690"/>
    <n v="4690"/>
    <n v="1"/>
    <s v="TR00335912"/>
    <s v="HCM-71325972"/>
    <s v="Anton Olehovych METLENKO[[71325972]]"/>
    <n v="39"/>
    <s v="Journal Import 36907124:"/>
    <s v="Supplier: Anton Olehovych METLENKO[[71325972]] |Supplier #: HCM-71325972 |Site: Primary |Transaction #: TR00335912 |Transaction Line #: 1 |PO #:  |PO Line #: 0 |Contract #: 1176166 |Project #: 01001136 |Task #: ACT 4 |Donor: GOVER"/>
    <s v="Payables A 36905553000001 36907124 Y"/>
    <s v="14-08-2024 Purchase Invoices"/>
    <s v="Quantum Service Account"/>
    <s v="UNDP PL USD"/>
    <s v=" "/>
    <m/>
    <n v="0"/>
    <x v="1"/>
    <d v="2024-08-14T00:00:00"/>
    <d v="2024-08-19T00:00:00"/>
    <s v="1"/>
    <s v="UAH"/>
    <n v="4690"/>
    <n v="113.01"/>
    <m/>
    <n v="113.01"/>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171337"/>
    <s v="EXPENDITURES"/>
    <m/>
    <m/>
    <m/>
    <m/>
    <m/>
    <m/>
    <m/>
    <s v=""/>
    <s v=""/>
    <n v="11"/>
    <s v="Journal Import 36951602:"/>
    <s v="Expenditure Business Unit : UNDP-UKR , Project Number : 01001136 , Task Number : ACT 4 , Transaction Number : 52171337 , Expenditure Category : 75100 - Facilities &amp; Administration , Expenditure Type : 75105 - Facilities and Administration -"/>
    <s v="Projects A 36951332000001 36951602 2 Y"/>
    <s v="14-08-2024 Burden Cost"/>
    <s v="Quantum Service Account"/>
    <s v="UNDP PL USD"/>
    <s v="1/1/1970"/>
    <m/>
    <m/>
    <x v="1"/>
    <d v="2024-08-14T00:00:00"/>
    <d v="2024-08-19T00:00:00"/>
    <s v=""/>
    <s v="UAH"/>
    <n v="375.2"/>
    <n v="9.0400000000000009"/>
    <m/>
    <n v="9.0400000000000009"/>
  </r>
  <r>
    <s v="Payments"/>
    <s v="Cash disbursements."/>
    <s v="Payables"/>
    <s v="Oracle Fusion Payables subledger."/>
    <s v="1176166"/>
    <s v="PAYMENTS"/>
    <s v="AUG-2024"/>
    <s v="UNDP"/>
    <m/>
    <x v="6"/>
    <s v="Realized Foreign Exchange Gain - AP"/>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8107023144"/>
    <s v="AP_PAYMENTS"/>
    <s v="Micro Assessment service"/>
    <n v="300001953260756"/>
    <s v="STANDARD"/>
    <n v="24480"/>
    <n v="3672"/>
    <n v="4"/>
    <s v="#7/22"/>
    <s v="2030968"/>
    <s v="Audit Firm MK Audit, LLC"/>
    <n v="2928"/>
    <s v="Journal Import 36916374:"/>
    <s v="Supplier: Audit Firm MK Audit, LLC |Supplier #: 2030968 |Transaction #: #7/22 |Payment # : 8107023144 |Payment Method : TRF |"/>
    <s v="Payables A 36914725000001 36916374 2 N"/>
    <s v="19-08-2024 Payments"/>
    <s v="Quantum Service Account"/>
    <s v="UNDP PL USD"/>
    <s v=" "/>
    <m/>
    <n v="0"/>
    <x v="1"/>
    <d v="2024-08-19T00:00:00"/>
    <d v="2024-08-19T00:00:00"/>
    <s v=""/>
    <s v="UAH"/>
    <n v="0"/>
    <m/>
    <n v="1.52"/>
    <n v="-1.52"/>
  </r>
  <r>
    <s v="Purchase Invoices"/>
    <s v="Oracle Fusion Payables invoices."/>
    <s v="Payables"/>
    <s v="Oracle Fusion Payables subledger."/>
    <s v="1176166"/>
    <s v="INVOICES"/>
    <s v="AUG-2024"/>
    <s v="UNDP"/>
    <m/>
    <x v="22"/>
    <s v="Rest and Recuper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R&amp;R/5.08 - 11.08/2024"/>
    <s v="AP_INVOICES"/>
    <s v="R&amp;R payment, in August 2024"/>
    <n v="300001967086093"/>
    <s v="STANDARD"/>
    <n v="1110"/>
    <n v="111"/>
    <n v="5"/>
    <s v="R&amp;R/5.08 - 11.08/2024"/>
    <s v="HCM-946107"/>
    <s v="Federica DISPENZA[[946107]]"/>
    <n v="96"/>
    <s v="Journal Import 37059666:"/>
    <s v="Supplier: Federica DISPENZA[[946107]] |Supplier #: HCM-946107 |Site: UKR |Transaction #: R&amp;R/5.08 - 11.08/2024 |Transaction Line #: 5 |PO #:  |PO Line #: 0 |Contract #: 1176166 |Project #: 01001136 |Task #: ACT 4 |Donor: GOVERNMEN"/>
    <s v="Payables A 37058085000001 37059666 Y"/>
    <s v="16-08-2024 Purchase Invoices"/>
    <s v="Quantum Service Account"/>
    <s v="UNDP PL USD"/>
    <s v=" "/>
    <m/>
    <n v="0"/>
    <x v="1"/>
    <d v="2024-08-16T00:00:00"/>
    <d v="2024-08-21T00:00:00"/>
    <s v="5"/>
    <s v="USD"/>
    <n v="111"/>
    <n v="111"/>
    <m/>
    <n v="111"/>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298101"/>
    <s v="EXPENDITURES"/>
    <m/>
    <m/>
    <m/>
    <m/>
    <m/>
    <m/>
    <m/>
    <s v=""/>
    <s v=""/>
    <n v="50"/>
    <s v="Journal Import 37107942:"/>
    <s v="Expenditure Business Unit : UNDP-UKR , Project Number : 01001136 , Task Number : ACT 4 , Transaction Number : 52298101 , Expenditure Category : 75100 - Facilities &amp; Administration , Expenditure Type : 75105 - Facilities and Administration -"/>
    <s v="Projects A 37107915000001 37107942 2 Y"/>
    <s v="16-08-2024 Burden Cost"/>
    <s v="Quantum Service Account"/>
    <s v="UNDP PL USD"/>
    <s v="1/1/1970"/>
    <m/>
    <m/>
    <x v="1"/>
    <d v="2024-08-16T00:00:00"/>
    <d v="2024-08-22T00:00:00"/>
    <s v=""/>
    <s v="USD"/>
    <n v="8.8800000000000008"/>
    <n v="8.8800000000000008"/>
    <m/>
    <n v="8.8800000000000008"/>
  </r>
  <r>
    <s v="Purchase Invoices"/>
    <s v="Oracle Fusion Payables invoices."/>
    <s v="Payables"/>
    <s v="Oracle Fusion Payables subledger."/>
    <s v="1176166"/>
    <s v="INVOICES"/>
    <s v="AUG-2024"/>
    <s v="UNDP"/>
    <m/>
    <x v="4"/>
    <s v="Translation Cost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36"/>
    <s v="AP_INVOICES"/>
    <s v="Translation services"/>
    <n v="300001972022597"/>
    <s v="STANDARD"/>
    <n v="830"/>
    <n v="830"/>
    <n v="1"/>
    <s v="136"/>
    <s v="1196522"/>
    <s v="Makhanova Olha Leonidivna, FOP"/>
    <n v="51"/>
    <s v="Journal Import 37145047:"/>
    <s v="Supplier: Makhanova Olha Leonidivna, FOP |Supplier #: 1196522 |Site: UKR |Transaction #: 136 |Transaction Line #: 1 |PO #:  |PO Line #: 0 |Contract #: 1176166 |Project #: 01001136 |Task #: ACT 4 |Donor: GOVERNMENT OF NETHERLANDS |"/>
    <s v="Payables A 37143875000001 37145047 2 Y"/>
    <s v="16-08-2024 Purchase Invoices"/>
    <s v="Quantum Service Account"/>
    <s v="UNDP PL USD"/>
    <s v=" "/>
    <m/>
    <n v="0"/>
    <x v="1"/>
    <d v="2024-08-16T00:00:00"/>
    <d v="2024-08-22T00:00:00"/>
    <s v="1"/>
    <s v="UAH"/>
    <n v="830"/>
    <n v="20"/>
    <m/>
    <n v="20"/>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333084"/>
    <s v="EXPENDITURES"/>
    <m/>
    <m/>
    <m/>
    <m/>
    <m/>
    <m/>
    <m/>
    <s v=""/>
    <s v=""/>
    <n v="11"/>
    <s v="Journal Import 37218450:"/>
    <s v="Expenditure Business Unit : UNDP-UKR , Project Number : 01001136 , Task Number : ACT 4 , Transaction Number : 52333084 , Expenditure Category : 75100 - Facilities &amp; Administration , Expenditure Type : 75105 - Facilities and Administration -"/>
    <s v="Projects A 37217797000002 37218450 2 Y"/>
    <s v="16-08-2024 Burden Cost"/>
    <s v="Quantum Service Account"/>
    <s v="UNDP PL USD"/>
    <s v="1/1/1970"/>
    <m/>
    <m/>
    <x v="1"/>
    <d v="2024-08-16T00:00:00"/>
    <d v="2024-08-23T00:00:00"/>
    <s v=""/>
    <s v="UAH"/>
    <n v="66.400000000000006"/>
    <n v="1.6"/>
    <m/>
    <n v="1.6"/>
  </r>
  <r>
    <s v="Purchase Invoices"/>
    <s v="Oracle Fusion Payables invoices."/>
    <s v="Payables"/>
    <s v="Oracle Fusion Payables subledger."/>
    <s v="1176166"/>
    <s v="INVOICES"/>
    <s v="AUG-2024"/>
    <s v="UNDP"/>
    <m/>
    <x v="9"/>
    <s v="Grants to Institutions and Other Benefactor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2024/07/035/VET, tr. #1"/>
    <s v="AP_INVOICES"/>
    <s v="2024/07/035/VET, tranche #1"/>
    <n v="300001933174284"/>
    <s v="STANDARD"/>
    <n v="613743.5"/>
    <n v="613743.5"/>
    <n v="1"/>
    <s v="2024/07/035/VET, tr. #1"/>
    <s v="2156985"/>
    <s v="Kyiv School Of Public Administration Named After Serhiy Nyzhnyy NGO"/>
    <n v="19"/>
    <s v="Journal Import 37392485:"/>
    <s v="Supplier: Kyiv School Of Public Administration Named After Serhiy Nyzhnyy NGO |Supplier #: 2156985 |Site: UKR |Transaction #: 2024/07/035/VET, tr. #1 |Transaction Line #: 1 |PO #:  |PO Line #: 0 |Contract #: 1176166 |Project #: 0100"/>
    <s v="Payables A 37390911000001 37392485 Y"/>
    <s v="01-08-2024 Purchase Invoices"/>
    <s v="Quantum Service Account"/>
    <s v="UNDP PL USD"/>
    <s v=" "/>
    <m/>
    <n v="0"/>
    <x v="1"/>
    <d v="2024-08-01T00:00:00"/>
    <d v="2024-08-27T00:00:00"/>
    <s v="1"/>
    <s v="UAH"/>
    <n v="613743.5"/>
    <n v="14789"/>
    <m/>
    <n v="14789"/>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52474633"/>
    <s v="EXPENDITURES"/>
    <m/>
    <m/>
    <m/>
    <m/>
    <m/>
    <m/>
    <m/>
    <s v=""/>
    <s v=""/>
    <n v="71"/>
    <s v="Journal Import 37490670:"/>
    <s v="Expenditure Business Unit : UNDP-UKR , Project Number : 01001136 , Task Number : ACT 1.1.1. , Transaction Number : 52474633 , Expenditure Category : 75100 - Facilities &amp; Administration , Expenditure Type : 75105 - Facilities and Administrat"/>
    <s v="Projects A 37490612000001 37490670 2 Y"/>
    <s v="01-08-2024 Burden Cost"/>
    <s v="Quantum Service Account"/>
    <s v="UNDP PL USD"/>
    <s v="1/1/1970"/>
    <m/>
    <m/>
    <x v="1"/>
    <d v="2024-08-01T00:00:00"/>
    <d v="2024-08-28T00:00:00"/>
    <s v=""/>
    <s v="UAH"/>
    <n v="49099.48"/>
    <n v="1183.1200000000001"/>
    <m/>
    <n v="1183.1200000000001"/>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4-06'24-DIM Liq-IA#12666"/>
    <s v="AP_INVOICES"/>
    <s v="RPA # 2024/01/003/ADM, FACE FORM# 3"/>
    <n v="300001943705635"/>
    <s v="STANDARD"/>
    <n v="28532822.899999999"/>
    <n v="415837.8"/>
    <n v="17"/>
    <s v="04-06'24-DIM Liq-IA#12666"/>
    <s v="2052132"/>
    <s v="The Initiative Center to Support Social Action &quot;Ednannia&quot;, NGO"/>
    <n v="24"/>
    <s v="Journal Import 37454778:"/>
    <s v="Supplier: The Initiative Center to Support Social Action &quot;Ednannia&quot;, NGO |Supplier #: 2052132 |Site: UKR |Transaction #: 04-06'24-DIM Liq-IA#12666 |Transaction Line #: 17 |PO #:  |PO Line #: 0 |Contract #: 1176166 |Project #: 010011"/>
    <s v="Payables A 37453327000001 37454778 Y"/>
    <s v="09-08-2024 Purchase Invoices"/>
    <s v="Quantum Service Account"/>
    <s v="UNDP PL USD"/>
    <s v=" "/>
    <m/>
    <n v="0"/>
    <x v="1"/>
    <d v="2024-08-09T00:00:00"/>
    <d v="2024-08-28T00:00:00"/>
    <s v="17"/>
    <s v="UAH"/>
    <n v="415837.8"/>
    <n v="10267.6"/>
    <m/>
    <n v="10267.6"/>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4-06'24-DIM Liq-IA#12666"/>
    <s v="AP_INVOICES"/>
    <s v="RPA # 2024/01/003/ADM, FACE FORM# 3"/>
    <n v="300001943705635"/>
    <s v="STANDARD"/>
    <n v="28532822.899999999"/>
    <n v="1053797"/>
    <n v="16"/>
    <s v="04-06'24-DIM Liq-IA#12666"/>
    <s v="2052132"/>
    <s v="The Initiative Center to Support Social Action &quot;Ednannia&quot;, NGO"/>
    <n v="25"/>
    <s v="Journal Import 37454778:"/>
    <s v="Supplier: The Initiative Center to Support Social Action &quot;Ednannia&quot;, NGO |Supplier #: 2052132 |Site: UKR |Transaction #: 04-06'24-DIM Liq-IA#12666 |Transaction Line #: 16 |PO #:  |PO Line #: 0 |Contract #: 1176166 |Project #: 010011"/>
    <s v="Payables A 37453327000001 37454778 Y"/>
    <s v="09-08-2024 Purchase Invoices"/>
    <s v="Quantum Service Account"/>
    <s v="UNDP PL USD"/>
    <s v=" "/>
    <m/>
    <n v="0"/>
    <x v="1"/>
    <d v="2024-08-09T00:00:00"/>
    <d v="2024-08-28T00:00:00"/>
    <s v="16"/>
    <s v="UAH"/>
    <n v="1053797"/>
    <n v="26019.68"/>
    <m/>
    <n v="26019.68"/>
  </r>
  <r>
    <s v="Purchase Invoices"/>
    <s v="Oracle Fusion Payables invoices."/>
    <s v="Payables"/>
    <s v="Oracle Fusion Payables subledger."/>
    <s v="1176166"/>
    <s v="PREPAYMENT APPLICATIONS"/>
    <s v="AUG-2024"/>
    <s v="UNDP"/>
    <m/>
    <x v="13"/>
    <s v="Realized Loss"/>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4-06'24-DIM Liq-IA#12666"/>
    <s v="AP_INVOICES"/>
    <s v="RPA # 2024/01/003/ADM, FACE FORM# 3"/>
    <n v="300001943705635"/>
    <s v="STANDARD"/>
    <n v="28532822.899999999"/>
    <n v="-1053797"/>
    <n v="33"/>
    <s v="04-06'24-DIM Liq-IA#12666"/>
    <s v="2052132"/>
    <s v="The Initiative Center to Support Social Action &quot;Ednannia&quot;, NGO"/>
    <n v="142"/>
    <s v="Journal Import 37454808:"/>
    <s v="Supplier Name: The Initiative Center to Support Social Action &quot;Ednannia&quot;, NGO |Supplier #: 2052132 |Supplier Site: UKR |Transaction #: 04-06'24-DIM Liq-IA#12666 |Prepayment Invoice #: 01-03'24-DIM Adv-IA12666 |"/>
    <s v="Payables A 37453327000002 37454808 Y"/>
    <s v="09-08-2024 Purchase Invoices"/>
    <s v="Quantum Service Account"/>
    <s v="UNDP PL USD"/>
    <s v=" "/>
    <m/>
    <n v="0"/>
    <x v="1"/>
    <d v="2024-08-09T00:00:00"/>
    <d v="2024-08-28T00:00:00"/>
    <s v=""/>
    <s v="UAH"/>
    <n v="0"/>
    <n v="1711.82"/>
    <m/>
    <n v="1711.82"/>
  </r>
  <r>
    <s v="Purchase Invoices"/>
    <s v="Oracle Fusion Payables invoices."/>
    <s v="Payables"/>
    <s v="Oracle Fusion Payables subledger."/>
    <s v="1176166"/>
    <s v="PREPAYMENT APPLICATIONS"/>
    <s v="AUG-2024"/>
    <s v="UNDP"/>
    <m/>
    <x v="13"/>
    <s v="Realized Loss"/>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4-06'24-DIM Liq-IA#12666"/>
    <s v="AP_INVOICES"/>
    <s v="RPA # 2024/01/003/ADM, FACE FORM# 3"/>
    <n v="300001943705635"/>
    <s v="STANDARD"/>
    <n v="28532822.899999999"/>
    <n v="-415837.8"/>
    <n v="34"/>
    <s v="04-06'24-DIM Liq-IA#12666"/>
    <s v="2052132"/>
    <s v="The Initiative Center to Support Social Action &quot;Ednannia&quot;, NGO"/>
    <n v="141"/>
    <s v="Journal Import 37454808:"/>
    <s v="Supplier Name: The Initiative Center to Support Social Action &quot;Ednannia&quot;, NGO |Supplier #: 2052132 |Supplier Site: UKR |Transaction #: 04-06'24-DIM Liq-IA#12666 |Prepayment Invoice #: 01-03'24-DIM Adv-IA12666 |"/>
    <s v="Payables A 37453327000002 37454808 Y"/>
    <s v="09-08-2024 Purchase Invoices"/>
    <s v="Quantum Service Account"/>
    <s v="UNDP PL USD"/>
    <s v=" "/>
    <m/>
    <n v="0"/>
    <x v="1"/>
    <d v="2024-08-09T00:00:00"/>
    <d v="2024-08-28T00:00:00"/>
    <s v=""/>
    <s v="UAH"/>
    <n v="0"/>
    <n v="675.5"/>
    <m/>
    <n v="675.5"/>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52506054"/>
    <s v="EXPENDITURES"/>
    <m/>
    <m/>
    <m/>
    <m/>
    <m/>
    <m/>
    <m/>
    <s v=""/>
    <s v=""/>
    <n v="62"/>
    <s v="Journal Import 37551474:"/>
    <s v="Expenditure Business Unit : UNDP-UKR , Project Number : 01001136 , Task Number : ISAR_2.2.3 , Transaction Number : 52506054 , Expenditure Category : 75100 - Facilities &amp; Administration , Expenditure Type : 75105 - Facilities and Administrat"/>
    <s v="Projects A 37551273000001 37551474 2 Y"/>
    <s v="09-08-2024 Burden Cost"/>
    <s v="Quantum Service Account"/>
    <s v="UNDP PL USD"/>
    <s v="1/1/1970"/>
    <m/>
    <m/>
    <x v="1"/>
    <d v="2024-08-09T00:00:00"/>
    <d v="2024-08-29T00:00:00"/>
    <s v=""/>
    <s v="UAH"/>
    <n v="33267.020000000004"/>
    <n v="821.41"/>
    <m/>
    <n v="821.41"/>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52506055"/>
    <s v="EXPENDITURES"/>
    <m/>
    <m/>
    <m/>
    <m/>
    <m/>
    <m/>
    <m/>
    <s v=""/>
    <s v=""/>
    <n v="63"/>
    <s v="Journal Import 37551474:"/>
    <s v="Expenditure Business Unit : UNDP-UKR , Project Number : 01001136 , Task Number : ISAR_3.2.2 , Transaction Number : 52506055 , Expenditure Category : 75100 - Facilities &amp; Administration , Expenditure Type : 75105 - Facilities and Administrat"/>
    <s v="Projects A 37551273000001 37551474 2 Y"/>
    <s v="09-08-2024 Burden Cost"/>
    <s v="Quantum Service Account"/>
    <s v="UNDP PL USD"/>
    <s v="1/1/1970"/>
    <m/>
    <m/>
    <x v="1"/>
    <d v="2024-08-09T00:00:00"/>
    <d v="2024-08-29T00:00:00"/>
    <s v=""/>
    <s v="UAH"/>
    <n v="84303.76"/>
    <n v="2081.5700000000002"/>
    <m/>
    <n v="2081.5700000000002"/>
  </r>
  <r>
    <s v="Purchase Invoices"/>
    <s v="Oracle Fusion Payables invoices."/>
    <s v="Payables"/>
    <s v="Oracle Fusion Payables subledger."/>
    <s v="1176166"/>
    <s v="INVOICES"/>
    <s v="AUG-2024"/>
    <s v="UNDP"/>
    <m/>
    <x v="9"/>
    <s v="Grants to Institutions and Other Benefactors"/>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2024/05/013/AJ, tr.#2"/>
    <s v="AP_INVOICES"/>
    <s v="2024/05/013/AJ, tranche #2"/>
    <n v="300001985572138"/>
    <s v="STANDARD"/>
    <n v="508748.5"/>
    <n v="508748.5"/>
    <n v="1"/>
    <s v="2024/05/013/AJ, tr.#2"/>
    <s v="2137702"/>
    <s v="European integration center of Slobozhanshchyna, NGO"/>
    <n v="87"/>
    <s v="Journal Import 37518860:"/>
    <s v="Supplier: European integration center of Slobozhanshchyna, NGO |Supplier #: 2137702 |Site: UKR |Transaction #: 2024/05/013/AJ, tr.#2 |Transaction Line #: 1 |PO #:  |PO Line #: 0 |Contract #: 1176166 |Project #: 01001136 |Task #: AC"/>
    <s v="Payables A 37516865000001 37518860 Y"/>
    <s v="23-08-2024 Purchase Invoices"/>
    <s v="Quantum Service Account"/>
    <s v="UNDP PL USD"/>
    <s v=" "/>
    <m/>
    <n v="0"/>
    <x v="1"/>
    <d v="2024-08-23T00:00:00"/>
    <d v="2024-08-29T00:00:00"/>
    <s v="1"/>
    <s v="UAH"/>
    <n v="508748.5"/>
    <n v="12259"/>
    <m/>
    <n v="12259"/>
  </r>
  <r>
    <s v="Purchase Invoices"/>
    <s v="Oracle Fusion Payables invoices."/>
    <s v="Payables"/>
    <s v="Oracle Fusion Payables subledger."/>
    <s v="1176166"/>
    <s v="INVOICES"/>
    <s v="AUG-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2756, TC-3039"/>
    <s v="AP_INVOICES"/>
    <s v="regular maintenance of the armored vehicles Toyota Land Cruiser 200 DP201056, DP201124 in the Poltava office"/>
    <n v="300001988756899"/>
    <s v="STANDARD"/>
    <n v="80024.11"/>
    <n v="80024.11"/>
    <n v="1"/>
    <s v="TC-2756, TC-3039"/>
    <s v="1058715"/>
    <s v="TALISMAN-SERVIS, LLC"/>
    <n v="48"/>
    <s v="Journal Import 37542495:"/>
    <s v="Supplier: TALISMAN-SERVIS, LLC |Supplier #: 1058715 |Site: UKR |Transaction #: TC-2756, TC-3039 |Transaction Line #: 1 |PO #: 10266882 |PO Line #: 1 |Contract #: 1176166 |Project #: 01001136 |Task #: ACT 4 |Donor: GOVERNMENT OF NE"/>
    <s v="Payables A 37540834000002 37542495 Y"/>
    <s v="22-08-2024 Purchase Invoices"/>
    <s v="Quantum Service Account"/>
    <s v="UNDP PL USD"/>
    <s v="8/20/2024 "/>
    <s v="10266882"/>
    <n v="1"/>
    <x v="1"/>
    <d v="2024-08-22T00:00:00"/>
    <d v="2024-08-29T00:00:00"/>
    <s v="1"/>
    <s v="UAH"/>
    <n v="80024.11"/>
    <n v="1928.29"/>
    <m/>
    <n v="1928.29"/>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52535396"/>
    <s v="EXPENDITURES"/>
    <m/>
    <m/>
    <m/>
    <m/>
    <m/>
    <m/>
    <m/>
    <s v=""/>
    <s v=""/>
    <n v="33"/>
    <s v="Journal Import 37577578:"/>
    <s v="Expenditure Business Unit : UNDP-UKR , Project Number : 01001136 , Task Number : ACT 1.2.2. , Transaction Number : 52535396 , Expenditure Category : 75100 - Facilities &amp; Administration , Expenditure Type : 75105 - Facilities and Administrat"/>
    <s v="Projects A 37577349000001 37577578 2 Y"/>
    <s v="23-08-2024 Burden Cost"/>
    <s v="Quantum Service Account"/>
    <s v="UNDP PL USD"/>
    <s v="1/1/1970"/>
    <m/>
    <m/>
    <x v="1"/>
    <d v="2024-08-23T00:00:00"/>
    <d v="2024-08-30T00:00:00"/>
    <s v=""/>
    <s v="UAH"/>
    <n v="40699.879999999997"/>
    <n v="980.72"/>
    <m/>
    <n v="980.72"/>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535395"/>
    <s v="EXPENDITURES"/>
    <m/>
    <m/>
    <m/>
    <m/>
    <m/>
    <m/>
    <m/>
    <s v=""/>
    <s v=""/>
    <n v="44"/>
    <s v="Journal Import 37577578:"/>
    <s v="Expenditure Business Unit : UNDP-UKR , Project Number : 01001136 , Task Number : ACT 4 , Transaction Number : 52535395 , Expenditure Category : 75100 - Facilities &amp; Administration , Expenditure Type : 75105 - Facilities and Administration -"/>
    <s v="Projects A 37577349000001 37577578 2 Y"/>
    <s v="22-08-2024 Burden Cost"/>
    <s v="Quantum Service Account"/>
    <s v="UNDP PL USD"/>
    <s v="1/1/1970"/>
    <m/>
    <m/>
    <x v="1"/>
    <d v="2024-08-22T00:00:00"/>
    <d v="2024-08-30T00:00:00"/>
    <s v=""/>
    <s v="UAH"/>
    <n v="6401.93"/>
    <n v="154.26"/>
    <m/>
    <n v="154.26"/>
  </r>
  <r>
    <s v="Purchase Invoices"/>
    <s v="Oracle Fusion Payables invoices."/>
    <s v="Payables"/>
    <s v="Oracle Fusion Payables subledger."/>
    <s v="1176166"/>
    <s v="INVOICES"/>
    <s v="AUG-2024"/>
    <s v="UNDP"/>
    <m/>
    <x v="9"/>
    <s v="Grants to Institutions and Other Benefactors"/>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2024/04/008/SE, tr.#2"/>
    <s v="AP_INVOICES"/>
    <s v="2024/04/008/SE, tranche #2"/>
    <n v="300001987915209"/>
    <s v="STANDARD"/>
    <n v="664000"/>
    <n v="207500"/>
    <n v="3"/>
    <s v="2024/04/008/SE, tr.#2"/>
    <s v="1013798"/>
    <s v="International Agency of Change, NGO"/>
    <n v="67"/>
    <s v="Journal Import 37578698:"/>
    <s v="Supplier: International Agency of Change, NGO |Supplier #: 1013798 |Site: Ukr |Transaction #: 2024/04/008/SE, tr.#2 |Transaction Line #: 3 |PO #:  |PO Line #: 0 |Contract #: 1176166 |Project #: 01001136 |Task #: ACT 3.2.3. |Donor:"/>
    <s v="Payables A 37576278000001 37578698 Y"/>
    <s v="28-08-2024 Purchase Invoices"/>
    <s v="Quantum Service Account"/>
    <s v="UNDP PL USD"/>
    <s v=" "/>
    <m/>
    <n v="0"/>
    <x v="1"/>
    <d v="2024-08-28T00:00:00"/>
    <d v="2024-08-30T00:00:00"/>
    <s v="3"/>
    <s v="UAH"/>
    <n v="207500"/>
    <n v="5000"/>
    <m/>
    <n v="5000"/>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1524351"/>
    <s v="EXPENDITURES"/>
    <m/>
    <m/>
    <m/>
    <m/>
    <m/>
    <m/>
    <m/>
    <s v=""/>
    <s v=""/>
    <n v="1632"/>
    <s v="Journal Import 37646785:"/>
    <s v="Expenditure Business Unit : UNDP-UKR , Project Number : 01001136 , Task Number : ACT 4 , Transaction Number : 51524351 , Expenditure Category : 75100 - Facilities &amp; Administration , Expenditure Type : 75105 - Facilities and Administration -"/>
    <s v="Projects A 37646516000001 37646785 2 Y"/>
    <s v="31-08-2024 Burden Cost"/>
    <s v="Quantum Service Account"/>
    <s v="UNDP PL USD"/>
    <s v="1/1/1970"/>
    <m/>
    <m/>
    <x v="1"/>
    <d v="2024-08-31T00:00:00"/>
    <d v="2024-08-31T00:00:00"/>
    <s v=""/>
    <s v="USD"/>
    <n v="215.34"/>
    <n v="215.34"/>
    <m/>
    <n v="215.34"/>
  </r>
  <r>
    <s v="Purchase Invoices"/>
    <s v="Oracle Fusion Payables invoices."/>
    <s v="Payables"/>
    <s v="Oracle Fusion Payables subledger."/>
    <s v="1176166"/>
    <s v="INVOICES"/>
    <s v="AUG-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22.08.2024"/>
    <s v="AP_INVOICES"/>
    <s v="reimbursement for the car washing service provided to the UNDP vehicle DP201012"/>
    <n v="300001991791892"/>
    <s v="STANDARD"/>
    <n v="400"/>
    <n v="400"/>
    <n v="1"/>
    <s v="n/a dd 22.08.2024"/>
    <s v="HCM-71436030"/>
    <s v="Gennadiy AVRAIMOV[[71436030]]"/>
    <n v="3"/>
    <s v="Journal Import 37640255:"/>
    <s v="Supplier: Gennadiy AVRAIMOV[[71436030]] |Supplier #: HCM-71436030 |Site: Primary |Transaction #: n/a dd 22.08.2024 |Transaction Line #: 1 |PO #:  |PO Line #: 0 |Contract #: 1176166 |Project #: 01001136 |Task #: ACT 4 |Donor: GOVER"/>
    <s v="Payables A 37639112000001 37640255 Y"/>
    <s v="22-08-2024 Purchase Invoices"/>
    <s v="Quantum Service Account"/>
    <s v="UNDP PL USD"/>
    <s v=" "/>
    <m/>
    <n v="0"/>
    <x v="1"/>
    <d v="2024-08-22T00:00:00"/>
    <d v="2024-08-31T00:00:00"/>
    <s v="1"/>
    <s v="UAH"/>
    <n v="400"/>
    <n v="9.64"/>
    <m/>
    <n v="9.64"/>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575923"/>
    <s v="EXPENDITURES"/>
    <m/>
    <m/>
    <m/>
    <m/>
    <m/>
    <m/>
    <m/>
    <s v=""/>
    <s v=""/>
    <n v="36"/>
    <s v="Journal Import 37687869:"/>
    <s v="Expenditure Business Unit : UNDP-UKR , Project Number : 01001136 , Task Number : ACT 4 , Transaction Number : 52575923 , Expenditure Category : 75100 - Facilities &amp; Administration , Expenditure Type : 75105 - Facilities and Administration -"/>
    <s v="Projects A 37687424000001 37687869 2 Y"/>
    <s v="22-08-2024 Burden Cost"/>
    <s v="Quantum Service Account"/>
    <s v="UNDP PL USD"/>
    <s v="1/1/1970"/>
    <m/>
    <m/>
    <x v="1"/>
    <d v="2024-08-22T00:00:00"/>
    <d v="2024-09-01T00:00:00"/>
    <s v=""/>
    <s v="UAH"/>
    <n v="32"/>
    <n v="0.77"/>
    <m/>
    <n v="0.77"/>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2575921"/>
    <s v="EXPENDITURES"/>
    <m/>
    <m/>
    <m/>
    <m/>
    <m/>
    <m/>
    <m/>
    <s v=""/>
    <s v=""/>
    <n v="101"/>
    <s v="Journal Import 37687869:"/>
    <s v="Expenditure Business Unit : UNDP-UKR , Project Number : 01001136 , Task Number : ACT 3.2.3. , Transaction Number : 52575921 , Expenditure Category : 75100 - Facilities &amp; Administration , Expenditure Type : 75105 - Facilities and Administrat"/>
    <s v="Projects A 37687424000001 37687869 2 Y"/>
    <s v="28-08-2024 Burden Cost"/>
    <s v="Quantum Service Account"/>
    <s v="UNDP PL USD"/>
    <s v="1/1/1970"/>
    <m/>
    <m/>
    <x v="1"/>
    <d v="2024-08-28T00:00:00"/>
    <d v="2024-09-01T00:00:00"/>
    <s v=""/>
    <s v="UAH"/>
    <n v="16600"/>
    <n v="400"/>
    <m/>
    <n v="400"/>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297230s_0"/>
    <s v="AP_INVOICES"/>
    <m/>
    <n v="300001999268872"/>
    <s v="STANDARD"/>
    <n v="1236"/>
    <n v="1236"/>
    <n v="1"/>
    <s v="TC00297230s_0"/>
    <s v="HCM-71421319"/>
    <s v="Anastasiia VERITOVA[[71421319]]"/>
    <n v="80"/>
    <s v="Journal Import 37984144:"/>
    <s v="Supplier: Anastasiia VERITOVA[[71421319]] |Supplier #: HCM-71421319 |Site: Primary |Transaction #: TC00297230s_0 |Transaction Line #: 1 |PO #:  |PO Line #: 0 |Contract #: 1176166 |Project #: 01001136 |Task #: ACT 4 |Donor: GOVERNM"/>
    <s v="Payables A 37982619000001 37984144 Y"/>
    <s v="03-09-2024 Purchase Invoices"/>
    <s v="Quantum Service Account"/>
    <s v="UNDP PL USD"/>
    <s v=" "/>
    <m/>
    <n v="0"/>
    <x v="1"/>
    <d v="2024-09-03T00:00:00"/>
    <d v="2024-09-06T00:00:00"/>
    <s v="1"/>
    <s v="UAH"/>
    <n v="1236"/>
    <n v="29.78"/>
    <m/>
    <n v="29.78"/>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7628"/>
    <s v="AP_INVOICES"/>
    <s v="Travel Entitlements"/>
    <n v="300002004473511"/>
    <s v="STANDARD"/>
    <n v="36538"/>
    <n v="26080"/>
    <n v="2"/>
    <s v="TR00347628"/>
    <s v="HCM-71307006"/>
    <s v="Zhanna MYKOLAYIVNA CHMUT[[71307006]]"/>
    <n v="934"/>
    <s v="Journal Import 37984144:"/>
    <s v="Supplier: Zhanna MYKOLAYIVNA CHMUT[[71307006]] |Supplier #: HCM-71307006 |Site: Primary |Transaction #: TR00347628 |Transaction Line #: 2 |PO #:  |PO Line #: 0 |Contract #: 1176166 |Project #: 01001136 |Task #: ACT 4 |Donor: GOVER"/>
    <s v="Payables A 37982619000001 37984144 Y"/>
    <s v="05-09-2024 Purchase Invoices"/>
    <s v="Quantum Service Account"/>
    <s v="UNDP PL USD"/>
    <s v=" "/>
    <m/>
    <n v="0"/>
    <x v="1"/>
    <d v="2024-09-05T00:00:00"/>
    <d v="2024-09-06T00:00:00"/>
    <s v="2"/>
    <s v="UAH"/>
    <n v="26080"/>
    <n v="628.43000000000006"/>
    <m/>
    <n v="628.43000000000006"/>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8264"/>
    <s v="AP_INVOICES"/>
    <s v="Travel Entitlements"/>
    <n v="300002007239109"/>
    <s v="STANDARD"/>
    <n v="0"/>
    <n v="0"/>
    <n v="1"/>
    <s v="TR00348264"/>
    <s v="HCM-71325960"/>
    <s v="Dmytro Oleksandrovych SKOTARENKO[[71325960]]"/>
    <n v="229"/>
    <s v="Journal Import 37984496:"/>
    <s v="Supplier: Dmytro Oleksandrovych SKOTARENKO[[71325960]] |Supplier #: HCM-71325960 |Site: Primary |Transaction #: TR00348264 |Transaction Line #: 1 |PO #:  |PO Line #: 0 |Contract #: 1176166 |Project #: 01001136 |Task #: ACT 4 |Dono"/>
    <s v="Payables A 37982619000002 37984496 2 Y"/>
    <s v="06-09-2024 Purchase Invoices"/>
    <s v="Quantum Service Account"/>
    <s v="UNDP PL USD"/>
    <s v=" "/>
    <m/>
    <n v="0"/>
    <x v="1"/>
    <d v="2024-09-06T00:00:00"/>
    <d v="2024-09-06T00:00:00"/>
    <s v="1"/>
    <s v="UAH"/>
    <n v="2778.64"/>
    <n v="66.960000000000008"/>
    <m/>
    <n v="66.960000000000008"/>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8264"/>
    <s v="AP_INVOICES"/>
    <s v="Travel Entitlements"/>
    <n v="300002007239109"/>
    <s v="STANDARD"/>
    <n v="0"/>
    <n v="0"/>
    <n v="1"/>
    <s v="TR00348264"/>
    <s v="HCM-71325960"/>
    <s v="Dmytro Oleksandrovych SKOTARENKO[[71325960]]"/>
    <n v="230"/>
    <s v="Journal Import 37984496:"/>
    <s v="Supplier: Dmytro Oleksandrovych SKOTARENKO[[71325960]] |Supplier #: HCM-71325960 |Site: Primary |Transaction #: TR00348264 |Transaction Line #: 1 |PO #:  |PO Line #: 0 |Contract #: 1176166 |Project #: 01001136 |Task #: ACT 4 |Dono"/>
    <s v="Payables A 37982619000002 37984496 2 Y"/>
    <s v="06-09-2024 Purchase Invoices"/>
    <s v="Quantum Service Account"/>
    <s v="UNDP PL USD"/>
    <s v=" "/>
    <m/>
    <n v="0"/>
    <x v="1"/>
    <d v="2024-09-06T00:00:00"/>
    <d v="2024-09-06T00:00:00"/>
    <s v="1"/>
    <s v="UAH"/>
    <n v="-2778.64"/>
    <m/>
    <n v="66.960000000000008"/>
    <n v="-66.960000000000008"/>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7628"/>
    <s v="AP_INVOICES"/>
    <s v="Travel Entitlements"/>
    <n v="300002004473511"/>
    <s v="STANDARD"/>
    <n v="36538"/>
    <n v="10458"/>
    <n v="1"/>
    <s v="TR00347628"/>
    <s v="HCM-71307006"/>
    <s v="Zhanna MYKOLAYIVNA CHMUT[[71307006]]"/>
    <n v="975"/>
    <s v="Journal Import 37984144:"/>
    <s v="Supplier: Zhanna MYKOLAYIVNA CHMUT[[71307006]] |Supplier #: HCM-71307006 |Site: Primary |Transaction #: TR00347628 |Transaction Line #: 1 |PO #:  |PO Line #: 0 |Contract #: 1176166 |Project #: 01001136 |Task #: ACT 4 |Donor: GOVER"/>
    <s v="Payables A 37982619000001 37984144 Y"/>
    <s v="05-09-2024 Purchase Invoices"/>
    <s v="Quantum Service Account"/>
    <s v="UNDP PL USD"/>
    <s v=" "/>
    <m/>
    <n v="0"/>
    <x v="1"/>
    <d v="2024-09-05T00:00:00"/>
    <d v="2024-09-06T00:00:00"/>
    <s v="1"/>
    <s v="UAH"/>
    <n v="10458"/>
    <n v="252"/>
    <m/>
    <n v="252"/>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8264"/>
    <s v="AP_INVOICES"/>
    <s v="Travel Entitlements"/>
    <n v="300002007239109"/>
    <s v="STANDARD"/>
    <n v="0"/>
    <n v="0"/>
    <n v="2"/>
    <s v="TR00348264"/>
    <s v="HCM-71325960"/>
    <s v="Dmytro Oleksandrovych SKOTARENKO[[71325960]]"/>
    <n v="245"/>
    <s v="Journal Import 37984496:"/>
    <s v="Supplier: Dmytro Oleksandrovych SKOTARENKO[[71325960]] |Supplier #: HCM-71325960 |Site: Primary |Transaction #: TR00348264 |Transaction Line #: 2 |PO #:  |PO Line #: 0 |Contract #: 1176166 |Project #: 01001136 |Task #: ACT 4 |Dono"/>
    <s v="Payables A 37982619000002 37984496 2 Y"/>
    <s v="06-09-2024 Purchase Invoices"/>
    <s v="Quantum Service Account"/>
    <s v="UNDP PL USD"/>
    <s v=" "/>
    <m/>
    <n v="0"/>
    <x v="1"/>
    <d v="2024-09-06T00:00:00"/>
    <d v="2024-09-06T00:00:00"/>
    <s v="2"/>
    <s v="UAH"/>
    <n v="2091.6"/>
    <n v="50.4"/>
    <m/>
    <n v="50.4"/>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8264"/>
    <s v="AP_INVOICES"/>
    <s v="Travel Entitlements"/>
    <n v="300002007239109"/>
    <s v="STANDARD"/>
    <n v="0"/>
    <n v="0"/>
    <n v="2"/>
    <s v="TR00348264"/>
    <s v="HCM-71325960"/>
    <s v="Dmytro Oleksandrovych SKOTARENKO[[71325960]]"/>
    <n v="246"/>
    <s v="Journal Import 37984496:"/>
    <s v="Supplier: Dmytro Oleksandrovych SKOTARENKO[[71325960]] |Supplier #: HCM-71325960 |Site: Primary |Transaction #: TR00348264 |Transaction Line #: 2 |PO #:  |PO Line #: 0 |Contract #: 1176166 |Project #: 01001136 |Task #: ACT 4 |Dono"/>
    <s v="Payables A 37982619000002 37984496 2 Y"/>
    <s v="06-09-2024 Purchase Invoices"/>
    <s v="Quantum Service Account"/>
    <s v="UNDP PL USD"/>
    <s v=" "/>
    <m/>
    <n v="0"/>
    <x v="1"/>
    <d v="2024-09-06T00:00:00"/>
    <d v="2024-09-06T00:00:00"/>
    <s v="2"/>
    <s v="UAH"/>
    <n v="-2091.6"/>
    <m/>
    <n v="50.4"/>
    <n v="-50.4"/>
  </r>
  <r>
    <s v="Purchase Invoices"/>
    <s v="Oracle Fusion Payables invoices."/>
    <s v="Payables"/>
    <s v="Oracle Fusion Payables subledger."/>
    <s v="1176166"/>
    <s v="INVOICES"/>
    <s v="AUG-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30.08.2024"/>
    <s v="AP_INVOICES"/>
    <s v="reimbursement for the car washing service provided to the UNDP vehicles"/>
    <n v="300002007642875"/>
    <s v="STANDARD"/>
    <n v="1010"/>
    <n v="1010"/>
    <n v="1"/>
    <s v="n/a dd 30.08.2024"/>
    <s v="HCM-198181"/>
    <s v="Mykhailo VOLKOV[[198181]]"/>
    <n v="5"/>
    <s v="Journal Import 38038204:"/>
    <s v="Supplier: Mykhailo VOLKOV[[198181]] |Supplier #: HCM-198181 |Site: Primary |Transaction #: n/a dd 30.08.2024 |Transaction Line #: 1 |PO #:  |PO Line #: 0 |Contract #: 1176166 |Project #: 01001136 |Task #: ACT 4 |Donor: GOVERNMENT"/>
    <s v="Payables A 38037068000001 38038204 Y"/>
    <s v="30-08-2024 Purchase Invoices"/>
    <s v="Quantum Service Account"/>
    <s v="UNDP PL USD"/>
    <s v=" "/>
    <m/>
    <n v="0"/>
    <x v="1"/>
    <d v="2024-08-30T00:00:00"/>
    <d v="2024-09-07T00:00:00"/>
    <s v="1"/>
    <s v="UAH"/>
    <n v="1010"/>
    <n v="24.34"/>
    <m/>
    <n v="24.34"/>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750510"/>
    <s v="EXPENDITURES"/>
    <m/>
    <m/>
    <m/>
    <m/>
    <m/>
    <m/>
    <m/>
    <s v=""/>
    <s v=""/>
    <n v="65"/>
    <s v="Journal Import 38047825:"/>
    <s v="Expenditure Business Unit : UNDP-UKR , Project Number : 01001136 , Task Number : ACT 4 , Transaction Number : 52750510 , Expenditure Category : 75100 - Facilities &amp; Administration , Expenditure Type : 75105 - Facilities and Administration -"/>
    <s v="Projects A 38047572000001 38047825 Y"/>
    <s v="30-08-2024 Burden Cost"/>
    <s v="Quantum Service Account"/>
    <s v="UNDP PL USD"/>
    <s v="1/1/1970"/>
    <m/>
    <m/>
    <x v="1"/>
    <d v="2024-08-30T00:00:00"/>
    <d v="2024-09-08T00:00:00"/>
    <s v=""/>
    <s v="UAH"/>
    <n v="80.8"/>
    <n v="1.95"/>
    <m/>
    <n v="1.95"/>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750512"/>
    <s v="EXPENDITURES"/>
    <m/>
    <m/>
    <m/>
    <m/>
    <m/>
    <m/>
    <m/>
    <s v=""/>
    <s v=""/>
    <n v="295"/>
    <s v="Journal Import 38047825:"/>
    <s v="Expenditure Business Unit : UNDP-UKR , Project Number : 01001136 , Task Number : ACT 4 , Transaction Number : 52750512 , Expenditure Category : 75100 - Facilities &amp; Administration , Expenditure Type : 75105 - Facilities and Administration -"/>
    <s v="Projects A 38047572000001 38047825 2 Y"/>
    <s v="05-09-2024 Burden Cost"/>
    <s v="Quantum Service Account"/>
    <s v="UNDP PL USD"/>
    <s v="1/1/1970"/>
    <m/>
    <m/>
    <x v="1"/>
    <d v="2024-09-05T00:00:00"/>
    <d v="2024-09-08T00:00:00"/>
    <s v=""/>
    <s v="UAH"/>
    <n v="3021.92"/>
    <n v="72.820000000000007"/>
    <m/>
    <n v="72.820000000000007"/>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8264_1"/>
    <s v="AP_INVOICES"/>
    <s v="Travel Entitlements"/>
    <n v="300002007257094"/>
    <s v="STANDARD"/>
    <n v="24351.200000000001"/>
    <n v="13893.2"/>
    <n v="1"/>
    <s v="TR00348264_1"/>
    <s v="HCM-71325960"/>
    <s v="Dmytro Oleksandrovych SKOTARENKO[[71325960]]"/>
    <n v="343"/>
    <s v="Journal Import 38127253:"/>
    <s v="Supplier: Dmytro Oleksandrovych SKOTARENKO[[71325960]] |Supplier #: HCM-71325960 |Site: Primary |Transaction #: TR00348264_1 |Transaction Line #: 1 |PO #:  |PO Line #: 0 |Contract #: 1176166 |Project #: 01001136 |Task #: ACT 4 |Do"/>
    <s v="Payables A 38125417000001 38127253 Y"/>
    <s v="06-09-2024 Purchase Invoices"/>
    <s v="Quantum Service Account"/>
    <s v="UNDP PL USD"/>
    <s v=" "/>
    <m/>
    <n v="0"/>
    <x v="1"/>
    <d v="2024-09-06T00:00:00"/>
    <d v="2024-09-09T00:00:00"/>
    <s v="1"/>
    <s v="UAH"/>
    <n v="2778.64"/>
    <n v="66.960000000000008"/>
    <m/>
    <n v="66.960000000000008"/>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1.07-05.08'24-DIM Liq-IA#12666"/>
    <s v="AP_INVOICES"/>
    <s v="RPA # 2024/01/003/ADM, FACE FORM# 4"/>
    <n v="300001988645409"/>
    <s v="STANDARD"/>
    <n v="7658816.9299999997"/>
    <n v="227886"/>
    <n v="17"/>
    <s v="01.07-05.08'24-DIM Liq-IA#12666"/>
    <s v="2052132"/>
    <s v="The Initiative Center to Support Social Action &quot;Ednannia&quot;, NGO"/>
    <n v="26"/>
    <s v="Journal Import 38106566:"/>
    <s v="Supplier: The Initiative Center to Support Social Action &quot;Ednannia&quot;, NGO |Supplier #: 2052132 |Site: UKR |Transaction #: 01.07-05.08'24-DIM Liq-IA#12666 |Transaction Line #: 17 |PO #:  |PO Line #: 0 |Contract #: 1176166 |Project #:"/>
    <s v="Payables A 38105037000001 38106566 Y"/>
    <s v="05-08-2024 Purchase Invoices"/>
    <s v="Quantum Service Account"/>
    <s v="UNDP PL USD"/>
    <s v=" "/>
    <m/>
    <n v="0"/>
    <x v="1"/>
    <d v="2024-08-05T00:00:00"/>
    <d v="2024-09-09T00:00:00"/>
    <s v="17"/>
    <s v="UAH"/>
    <n v="227886"/>
    <n v="5491.2300000000005"/>
    <m/>
    <n v="5491.2300000000005"/>
  </r>
  <r>
    <s v="Purchase Invoices"/>
    <s v="Oracle Fusion Payables invoices."/>
    <s v="Payables"/>
    <s v="Oracle Fusion Payables subledger."/>
    <s v="1176166"/>
    <s v="INVOICES"/>
    <s v="AUG-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1.07-05.08'24-DIM Liq-IA#12666"/>
    <s v="AP_INVOICES"/>
    <s v="RPA # 2024/01/003/ADM, FACE FORM# 4"/>
    <n v="300001988645409"/>
    <s v="STANDARD"/>
    <n v="7658816.9299999997"/>
    <n v="339708.98"/>
    <n v="16"/>
    <s v="01.07-05.08'24-DIM Liq-IA#12666"/>
    <s v="2052132"/>
    <s v="The Initiative Center to Support Social Action &quot;Ednannia&quot;, NGO"/>
    <n v="27"/>
    <s v="Journal Import 38106566:"/>
    <s v="Supplier: The Initiative Center to Support Social Action &quot;Ednannia&quot;, NGO |Supplier #: 2052132 |Site: UKR |Transaction #: 01.07-05.08'24-DIM Liq-IA#12666 |Transaction Line #: 16 |PO #:  |PO Line #: 0 |Contract #: 1176166 |Project #:"/>
    <s v="Payables A 38105037000001 38106566 Y"/>
    <s v="05-08-2024 Purchase Invoices"/>
    <s v="Quantum Service Account"/>
    <s v="UNDP PL USD"/>
    <s v=" "/>
    <m/>
    <n v="0"/>
    <x v="1"/>
    <d v="2024-08-05T00:00:00"/>
    <d v="2024-09-09T00:00:00"/>
    <s v="16"/>
    <s v="UAH"/>
    <n v="339708.98"/>
    <n v="8185.76"/>
    <m/>
    <n v="8185.76"/>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48264_1"/>
    <s v="AP_INVOICES"/>
    <s v="Travel Entitlements"/>
    <n v="300002007257094"/>
    <s v="STANDARD"/>
    <n v="24351.200000000001"/>
    <n v="10458"/>
    <n v="2"/>
    <s v="TR00348264_1"/>
    <s v="HCM-71325960"/>
    <s v="Dmytro Oleksandrovych SKOTARENKO[[71325960]]"/>
    <n v="386"/>
    <s v="Journal Import 38127253:"/>
    <s v="Supplier: Dmytro Oleksandrovych SKOTARENKO[[71325960]] |Supplier #: HCM-71325960 |Site: Primary |Transaction #: TR00348264_1 |Transaction Line #: 2 |PO #:  |PO Line #: 0 |Contract #: 1176166 |Project #: 01001136 |Task #: ACT 4 |Do"/>
    <s v="Payables A 38125417000001 38127253 Y"/>
    <s v="06-09-2024 Purchase Invoices"/>
    <s v="Quantum Service Account"/>
    <s v="UNDP PL USD"/>
    <s v=" "/>
    <m/>
    <n v="0"/>
    <x v="1"/>
    <d v="2024-09-06T00:00:00"/>
    <d v="2024-09-09T00:00:00"/>
    <s v="2"/>
    <s v="UAH"/>
    <n v="2091.6"/>
    <n v="50.4"/>
    <m/>
    <n v="50.4"/>
  </r>
  <r>
    <s v="Purchase Invoices"/>
    <s v="Oracle Fusion Payables invoices."/>
    <s v="Payables"/>
    <s v="Oracle Fusion Payables subledger."/>
    <s v="1176166"/>
    <s v="INVOICES"/>
    <s v="SEP-2024"/>
    <s v="UNDP"/>
    <m/>
    <x v="19"/>
    <s v="Consumables - Fuel, Petroleum and Other Oil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905949326"/>
    <s v="AP_INVOICES"/>
    <s v="fuel"/>
    <n v="300002014335918"/>
    <s v="STANDARD"/>
    <n v="370000"/>
    <n v="370000"/>
    <n v="1"/>
    <s v="6905949326"/>
    <s v="2026363"/>
    <s v="Сompany OKKO-BUSINESS, LLC"/>
    <n v="692"/>
    <s v="Journal Import 38167452:"/>
    <s v="Supplier: Сompany OKKO-BUSINESS, LLC |Supplier #: 2026363 |Site: UKR2 |Transaction #: 6905949326 |Transaction Line #: 1 |PO #: 10275533 |PO Line #: 1 |Contract #: 1176166 |Project #: 01001136 |Task #: ACT 4 |Donor: GOVERNMENT OF N"/>
    <s v="Payables A 38165631000001 38167452 Y"/>
    <s v="09-09-2024 Purchase Invoices"/>
    <s v="Quantum Service Account"/>
    <s v="UNDP PL USD"/>
    <s v="9/6/2024 "/>
    <s v="10275533"/>
    <n v="1"/>
    <x v="1"/>
    <d v="2024-09-09T00:00:00"/>
    <d v="2024-09-10T00:00:00"/>
    <s v="1"/>
    <s v="UAH"/>
    <n v="370000"/>
    <n v="8915.66"/>
    <m/>
    <n v="8915.66"/>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52796008"/>
    <s v="EXPENDITURES"/>
    <m/>
    <m/>
    <m/>
    <m/>
    <m/>
    <m/>
    <m/>
    <s v=""/>
    <s v=""/>
    <n v="19"/>
    <s v="Journal Import 38188492:"/>
    <s v="Expenditure Business Unit : UNDP-UKR , Project Number : 01001136 , Task Number : ISAR_2.2.3 , Transaction Number : 52796008 , Expenditure Category : 75100 - Facilities &amp; Administration , Expenditure Type : 75105 - Facilities and Administrat"/>
    <s v="Projects A 38188429000002 38188492 3 Y"/>
    <s v="05-08-2024 Burden Cost"/>
    <s v="Quantum Service Account"/>
    <s v="UNDP PL USD"/>
    <s v="1/1/1970"/>
    <m/>
    <m/>
    <x v="1"/>
    <d v="2024-08-05T00:00:00"/>
    <d v="2024-09-10T00:00:00"/>
    <s v=""/>
    <s v="UAH"/>
    <n v="18230.88"/>
    <n v="439.3"/>
    <m/>
    <n v="439.3"/>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52796009"/>
    <s v="EXPENDITURES"/>
    <m/>
    <m/>
    <m/>
    <m/>
    <m/>
    <m/>
    <m/>
    <s v=""/>
    <s v=""/>
    <n v="20"/>
    <s v="Journal Import 38188492:"/>
    <s v="Expenditure Business Unit : UNDP-UKR , Project Number : 01001136 , Task Number : ISAR_3.2.2 , Transaction Number : 52796009 , Expenditure Category : 75100 - Facilities &amp; Administration , Expenditure Type : 75105 - Facilities and Administrat"/>
    <s v="Projects A 38188429000002 38188492 3 Y"/>
    <s v="05-08-2024 Burden Cost"/>
    <s v="Quantum Service Account"/>
    <s v="UNDP PL USD"/>
    <s v="1/1/1970"/>
    <m/>
    <m/>
    <x v="1"/>
    <d v="2024-08-05T00:00:00"/>
    <d v="2024-09-10T00:00:00"/>
    <s v=""/>
    <s v="UAH"/>
    <n v="27176.720000000001"/>
    <n v="654.86"/>
    <m/>
    <n v="654.86"/>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796007"/>
    <s v="EXPENDITURES"/>
    <m/>
    <m/>
    <m/>
    <m/>
    <m/>
    <m/>
    <m/>
    <s v=""/>
    <s v=""/>
    <n v="36"/>
    <s v="Journal Import 38188492:"/>
    <s v="Expenditure Business Unit : UNDP-UKR , Project Number : 01001136 , Task Number : ACT 4 , Transaction Number : 52796007 , Expenditure Category : 75100 - Facilities &amp; Administration , Expenditure Type : 75105 - Facilities and Administration -"/>
    <s v="Projects A 38188429000002 38188492 2 Y"/>
    <s v="06-09-2024 Burden Cost"/>
    <s v="Quantum Service Account"/>
    <s v="UNDP PL USD"/>
    <s v="1/1/1970"/>
    <m/>
    <m/>
    <x v="1"/>
    <d v="2024-09-06T00:00:00"/>
    <d v="2024-09-10T00:00:00"/>
    <s v=""/>
    <s v="UAH"/>
    <n v="389.62"/>
    <n v="9.39"/>
    <m/>
    <n v="9.39"/>
  </r>
  <r>
    <s v="Adjustment"/>
    <s v="Adjustment of account balances or transactions."/>
    <s v="Receivables"/>
    <s v="Oracle Fusion Receivables subledger."/>
    <s v=""/>
    <s v="ADJUSTMENT"/>
    <s v="AUG-2024"/>
    <s v="UNDP"/>
    <m/>
    <x v="0"/>
    <s v="Bank Charges"/>
    <s v="58203"/>
    <s v="Ukraine - Crisis Prev &amp; Rcvry"/>
    <s v="UKR"/>
    <s v="Ukraine"/>
    <x v="0"/>
    <s v="GOVERNMENT OF NETHERLANDS"/>
    <x v="0"/>
    <s v="Programme Cost Sharing"/>
    <s v=""/>
    <s v=""/>
    <x v="0"/>
    <s v="01001136"/>
    <s v="Support to the stabilization and recovery of war affected communities (frontline, return and hosting areas)"/>
    <s v="18851"/>
    <s v="ADJUSTMENTS"/>
    <m/>
    <m/>
    <m/>
    <m/>
    <m/>
    <m/>
    <m/>
    <s v=""/>
    <s v=""/>
    <n v="2"/>
    <s v="Journal Import 38209554:"/>
    <s v="000182 | CONTRACT INVOICES | 18851"/>
    <s v="Receivables A 38209554000001 38209554 N"/>
    <s v="22-08-2024 Adjustment"/>
    <s v="Sam SHINDANO"/>
    <s v="UNDP PL USD"/>
    <s v="1/1/1970"/>
    <m/>
    <m/>
    <x v="1"/>
    <d v="2024-08-22T00:00:00"/>
    <d v="2024-09-11T00:00:00"/>
    <s v=""/>
    <s v="USD"/>
    <n v="20"/>
    <n v="20"/>
    <m/>
    <n v="20"/>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826967"/>
    <s v="EXPENDITURES"/>
    <m/>
    <m/>
    <m/>
    <m/>
    <m/>
    <m/>
    <m/>
    <s v=""/>
    <s v=""/>
    <n v="283"/>
    <s v="Journal Import 38251566:"/>
    <s v="Expenditure Business Unit : UNDP-UKR , Project Number : 01001136 , Task Number : ACT 4 , Transaction Number : 52826967 , Expenditure Category : 75100 - Facilities &amp; Administration , Expenditure Type : 75105 - Facilities and Administration -"/>
    <s v="Projects A 38251534000001 38251566 2 Y"/>
    <s v="09-09-2024 Burden Cost"/>
    <s v="Quantum Service Account"/>
    <s v="UNDP PL USD"/>
    <s v="1/1/1970"/>
    <m/>
    <m/>
    <x v="1"/>
    <d v="2024-09-09T00:00:00"/>
    <d v="2024-09-11T00:00:00"/>
    <s v=""/>
    <s v="UAH"/>
    <n v="29600"/>
    <n v="713.25"/>
    <m/>
    <n v="713.25"/>
  </r>
  <r>
    <s v="LABOR_COST"/>
    <s v="Cost of services performed by workers for wages."/>
    <s v="Project Accounting"/>
    <s v="Accounting generated by Oracle Fusion Projects for cost, revenue and billing offset transactions."/>
    <s v="1176166"/>
    <s v="LABOR_COST"/>
    <s v="AUG-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837447"/>
    <s v="EXPENDITURES"/>
    <m/>
    <m/>
    <m/>
    <m/>
    <m/>
    <m/>
    <m/>
    <s v=""/>
    <s v=""/>
    <n v="3125"/>
    <s v="Journal Import 38252218:"/>
    <s v="Expenditure Business Unit : UNDP-UKR , Project Number : 01001136 , Task Number : ACT 4 , Transaction Number : 52837447 , Expenditure Category : 67400 - Labour Cost – IP Staff , Expenditure Type : 67405 - Labour Cost - IP Staff"/>
    <s v="Projects A 38251534000009 38252218 Y"/>
    <s v="01-08-2024 Labor Cost"/>
    <s v="Quantum Service Account"/>
    <s v="UNDP PL USD"/>
    <s v="1/1/1970"/>
    <m/>
    <m/>
    <x v="1"/>
    <d v="2024-08-01T00:00:00"/>
    <d v="2024-09-11T00:00:00"/>
    <s v=""/>
    <s v="USD"/>
    <n v="1677.51"/>
    <n v="1677.51"/>
    <m/>
    <n v="1677.51"/>
  </r>
  <r>
    <s v="LABOR_COST"/>
    <s v="Cost of services performed by workers for wages."/>
    <s v="Project Accounting"/>
    <s v="Accounting generated by Oracle Fusion Projects for cost, revenue and billing offset transactions."/>
    <s v="1176166"/>
    <s v="LABOR_COST"/>
    <s v="AUG-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837413"/>
    <s v="EXPENDITURES"/>
    <m/>
    <m/>
    <m/>
    <m/>
    <m/>
    <m/>
    <m/>
    <s v=""/>
    <s v=""/>
    <n v="3637"/>
    <s v="Journal Import 38252218:"/>
    <s v="Expenditure Business Unit : UNDP-UKR , Project Number : 01001136 , Task Number : ACT 4 , Transaction Number : 52837413 , Expenditure Category : 71400 - Contractual Services - Individ , Expenditure Type : 71475 - Labour Cost - National Perso"/>
    <s v="Projects A 38251534000009 38252218 Y"/>
    <s v="01-08-2024 Labor Cost"/>
    <s v="Quantum Service Account"/>
    <s v="UNDP PL USD"/>
    <s v="1/1/1970"/>
    <m/>
    <m/>
    <x v="1"/>
    <d v="2024-08-01T00:00:00"/>
    <d v="2024-09-11T00:00:00"/>
    <s v=""/>
    <s v="USD"/>
    <n v="677.63"/>
    <n v="677.63"/>
    <m/>
    <n v="677.63"/>
  </r>
  <r>
    <s v="LABOR_COST"/>
    <s v="Cost of services performed by workers for wages."/>
    <s v="Project Accounting"/>
    <s v="Accounting generated by Oracle Fusion Projects for cost, revenue and billing offset transactions."/>
    <s v="1176166"/>
    <s v="LABOR_COST"/>
    <s v="AUG-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837152"/>
    <s v="EXPENDITURES"/>
    <m/>
    <m/>
    <m/>
    <m/>
    <m/>
    <m/>
    <m/>
    <s v=""/>
    <s v=""/>
    <n v="3638"/>
    <s v="Journal Import 38252218:"/>
    <s v="Expenditure Business Unit : UNDP-UKR , Project Number : 01001136 , Task Number : ACT 4 , Transaction Number : 52837152 , Expenditure Category : 71400 - Contractual Services - Individ , Expenditure Type : 71475 - Labour Cost - National Perso"/>
    <s v="Projects A 38251534000009 38252218 Y"/>
    <s v="01-08-2024 Labor Cost"/>
    <s v="Quantum Service Account"/>
    <s v="UNDP PL USD"/>
    <s v="1/1/1970"/>
    <m/>
    <m/>
    <x v="1"/>
    <d v="2024-08-01T00:00:00"/>
    <d v="2024-09-11T00:00:00"/>
    <s v=""/>
    <s v="USD"/>
    <n v="1292.69"/>
    <n v="1292.69"/>
    <m/>
    <n v="1292.69"/>
  </r>
  <r>
    <s v="LABOR_COST"/>
    <s v="Cost of services performed by workers for wages."/>
    <s v="Project Accounting"/>
    <s v="Accounting generated by Oracle Fusion Projects for cost, revenue and billing offset transactions."/>
    <s v="1176166"/>
    <s v="LABOR_COST"/>
    <s v="AUG-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837372"/>
    <s v="EXPENDITURES"/>
    <m/>
    <m/>
    <m/>
    <m/>
    <m/>
    <m/>
    <m/>
    <s v=""/>
    <s v=""/>
    <n v="3639"/>
    <s v="Journal Import 38252218:"/>
    <s v="Expenditure Business Unit : UNDP-UKR , Project Number : 01001136 , Task Number : ACT 4 , Transaction Number : 52837372 , Expenditure Category : 71400 - Contractual Services - Individ , Expenditure Type : 71475 - Labour Cost - National Perso"/>
    <s v="Projects A 38251534000009 38252218 Y"/>
    <s v="01-08-2024 Labor Cost"/>
    <s v="Quantum Service Account"/>
    <s v="UNDP PL USD"/>
    <s v="1/1/1970"/>
    <m/>
    <m/>
    <x v="1"/>
    <d v="2024-08-01T00:00:00"/>
    <d v="2024-09-11T00:00:00"/>
    <s v=""/>
    <s v="USD"/>
    <n v="1350.75"/>
    <n v="1350.75"/>
    <m/>
    <n v="1350.75"/>
  </r>
  <r>
    <s v="LABOR_COST"/>
    <s v="Cost of services performed by workers for wages."/>
    <s v="Project Accounting"/>
    <s v="Accounting generated by Oracle Fusion Projects for cost, revenue and billing offset transactions."/>
    <s v="1176166"/>
    <s v="LABOR_COST"/>
    <s v="AUG-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2835302"/>
    <s v="EXPENDITURES"/>
    <m/>
    <m/>
    <m/>
    <m/>
    <m/>
    <m/>
    <m/>
    <s v=""/>
    <s v=""/>
    <n v="3640"/>
    <s v="Journal Import 38252218:"/>
    <s v="Expenditure Business Unit : UNDP-UKR , Project Number : 01001136 , Task Number : ACT 2.1.2. , Transaction Number : 52835302 , Expenditure Category : 71400 - Contractual Services - Individ , Expenditure Type : 71475 - Labour Cost - National"/>
    <s v="Projects A 38251534000009 38252218 Y"/>
    <s v="01-08-2024 Labor Cost"/>
    <s v="Quantum Service Account"/>
    <s v="UNDP PL USD"/>
    <s v="1/1/1970"/>
    <m/>
    <m/>
    <x v="1"/>
    <d v="2024-08-01T00:00:00"/>
    <d v="2024-09-11T00:00:00"/>
    <s v=""/>
    <s v="USD"/>
    <n v="3707.57"/>
    <n v="3707.57"/>
    <m/>
    <n v="3707.57"/>
  </r>
  <r>
    <s v="LABOR_COST"/>
    <s v="Cost of services performed by workers for wages."/>
    <s v="Project Accounting"/>
    <s v="Accounting generated by Oracle Fusion Projects for cost, revenue and billing offset transactions."/>
    <s v="1176166"/>
    <s v="LABOR_COST"/>
    <s v="AUG-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2837413"/>
    <s v="EXPENDITURES"/>
    <m/>
    <m/>
    <m/>
    <m/>
    <m/>
    <m/>
    <m/>
    <s v=""/>
    <s v=""/>
    <n v="2686"/>
    <s v="Journal Import 38252218:"/>
    <s v="Expenditure Business Unit : UNDP-UKR , Project Number : 01001136 , Task Number : ACT 4 , Transaction Number : 52837413 , Expenditure Category : 71400 - Contractual Services - Individ , Expenditure Type : 71475 - Labour Cost - National Perso"/>
    <s v="Projects A 38251534000009 38252218 Y"/>
    <s v="01-08-2024 Labor Cost"/>
    <s v="Quantum Service Account"/>
    <s v="UNDP PL USD"/>
    <s v="1/1/1970"/>
    <m/>
    <m/>
    <x v="1"/>
    <d v="2024-08-01T00:00:00"/>
    <d v="2024-09-11T00:00:00"/>
    <s v=""/>
    <s v="USD"/>
    <n v="-677.63"/>
    <m/>
    <n v="677.63"/>
    <n v="-677.63"/>
  </r>
  <r>
    <s v="LABOR_COST"/>
    <s v="Cost of services performed by workers for wages."/>
    <s v="Project Accounting"/>
    <s v="Accounting generated by Oracle Fusion Projects for cost, revenue and billing offset transactions."/>
    <s v="1176166"/>
    <s v="LABOR_COST"/>
    <s v="AUG-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2837152"/>
    <s v="EXPENDITURES"/>
    <m/>
    <m/>
    <m/>
    <m/>
    <m/>
    <m/>
    <m/>
    <s v=""/>
    <s v=""/>
    <n v="2687"/>
    <s v="Journal Import 38252218:"/>
    <s v="Expenditure Business Unit : UNDP-UKR , Project Number : 01001136 , Task Number : ACT 4 , Transaction Number : 52837152 , Expenditure Category : 71400 - Contractual Services - Individ , Expenditure Type : 71475 - Labour Cost - National Perso"/>
    <s v="Projects A 38251534000009 38252218 Y"/>
    <s v="01-08-2024 Labor Cost"/>
    <s v="Quantum Service Account"/>
    <s v="UNDP PL USD"/>
    <s v="1/1/1970"/>
    <m/>
    <m/>
    <x v="1"/>
    <d v="2024-08-01T00:00:00"/>
    <d v="2024-09-11T00:00:00"/>
    <s v=""/>
    <s v="USD"/>
    <n v="-1292.69"/>
    <m/>
    <n v="1292.69"/>
    <n v="-1292.69"/>
  </r>
  <r>
    <s v="LABOR_COST"/>
    <s v="Cost of services performed by workers for wages."/>
    <s v="Project Accounting"/>
    <s v="Accounting generated by Oracle Fusion Projects for cost, revenue and billing offset transactions."/>
    <s v="1176166"/>
    <s v="LABOR_COST"/>
    <s v="AUG-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2837372"/>
    <s v="EXPENDITURES"/>
    <m/>
    <m/>
    <m/>
    <m/>
    <m/>
    <m/>
    <m/>
    <s v=""/>
    <s v=""/>
    <n v="2688"/>
    <s v="Journal Import 38252218:"/>
    <s v="Expenditure Business Unit : UNDP-UKR , Project Number : 01001136 , Task Number : ACT 4 , Transaction Number : 52837372 , Expenditure Category : 71400 - Contractual Services - Individ , Expenditure Type : 71475 - Labour Cost - National Perso"/>
    <s v="Projects A 38251534000009 38252218 Y"/>
    <s v="01-08-2024 Labor Cost"/>
    <s v="Quantum Service Account"/>
    <s v="UNDP PL USD"/>
    <s v="1/1/1970"/>
    <m/>
    <m/>
    <x v="1"/>
    <d v="2024-08-01T00:00:00"/>
    <d v="2024-09-11T00:00:00"/>
    <s v=""/>
    <s v="USD"/>
    <n v="-1350.75"/>
    <m/>
    <n v="1350.75"/>
    <n v="-1350.75"/>
  </r>
  <r>
    <s v="LABOR_COST"/>
    <s v="Cost of services performed by workers for wages."/>
    <s v="Project Accounting"/>
    <s v="Accounting generated by Oracle Fusion Projects for cost, revenue and billing offset transactions."/>
    <s v="1176166"/>
    <s v="LABOR_COST"/>
    <s v="AUG-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2837447"/>
    <s v="EXPENDITURES"/>
    <m/>
    <m/>
    <m/>
    <m/>
    <m/>
    <m/>
    <m/>
    <s v=""/>
    <s v=""/>
    <n v="2689"/>
    <s v="Journal Import 38252218:"/>
    <s v="Expenditure Business Unit : UNDP-UKR , Project Number : 01001136 , Task Number : ACT 4 , Transaction Number : 52837447 , Expenditure Category : 67400 - Labour Cost – IP Staff , Expenditure Type : 67405 - Labour Cost - IP Staff"/>
    <s v="Projects A 38251534000009 38252218 Y"/>
    <s v="01-08-2024 Labor Cost"/>
    <s v="Quantum Service Account"/>
    <s v="UNDP PL USD"/>
    <s v="1/1/1970"/>
    <m/>
    <m/>
    <x v="1"/>
    <d v="2024-08-01T00:00:00"/>
    <d v="2024-09-11T00:00:00"/>
    <s v=""/>
    <s v="USD"/>
    <n v="-1677.51"/>
    <m/>
    <n v="1677.51"/>
    <n v="-1677.51"/>
  </r>
  <r>
    <s v="LABOR_COST"/>
    <s v="Cost of services performed by workers for wages."/>
    <s v="Project Accounting"/>
    <s v="Accounting generated by Oracle Fusion Projects for cost, revenue and billing offset transactions."/>
    <s v="1176166"/>
    <s v="LABOR_COST"/>
    <s v="AUG-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52835302"/>
    <s v="EXPENDITURES"/>
    <m/>
    <m/>
    <m/>
    <m/>
    <m/>
    <m/>
    <m/>
    <s v=""/>
    <s v=""/>
    <n v="2690"/>
    <s v="Journal Import 38252218:"/>
    <s v="Expenditure Business Unit : UNDP-UKR , Project Number : 01001136 , Task Number : ACT 2.1.2. , Transaction Number : 52835302 , Expenditure Category : 71400 - Contractual Services - Individ , Expenditure Type : 71475 - Labour Cost - National"/>
    <s v="Projects A 38251534000009 38252218 Y"/>
    <s v="01-08-2024 Labor Cost"/>
    <s v="Quantum Service Account"/>
    <s v="UNDP PL USD"/>
    <s v="1/1/1970"/>
    <m/>
    <m/>
    <x v="1"/>
    <d v="2024-08-01T00:00:00"/>
    <d v="2024-09-11T00:00:00"/>
    <s v=""/>
    <s v="USD"/>
    <n v="-3707.57"/>
    <m/>
    <n v="3707.57"/>
    <n v="-3707.57"/>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51221"/>
    <s v="AP_INVOICES"/>
    <s v="Travel Entitlements"/>
    <n v="300002017132013"/>
    <s v="STANDARD"/>
    <n v="24351.200000000001"/>
    <n v="13893.2"/>
    <n v="2"/>
    <s v="TR00351221"/>
    <s v="HCM-71421319"/>
    <s v="Anastasiia VERITOVA[[71421319]]"/>
    <n v="456"/>
    <s v="Journal Import 38314836:"/>
    <s v="Supplier: Anastasiia VERITOVA[[71421319]] |Supplier #: HCM-71421319 |Site: Primary |Transaction #: TR00351221 |Transaction Line #: 2 |PO #:  |PO Line #: 0 |Contract #: 1176166 |Project #: 01001136 |Task #: ACT 4 |Donor: GOVERNMENT"/>
    <s v="Payables A 38313130000001 38314836 Y"/>
    <s v="11-09-2024 Purchase Invoices"/>
    <s v="Quantum Service Account"/>
    <s v="UNDP PL USD"/>
    <s v=" "/>
    <m/>
    <n v="0"/>
    <x v="1"/>
    <d v="2024-09-11T00:00:00"/>
    <d v="2024-09-12T00:00:00"/>
    <s v="2"/>
    <s v="UAH"/>
    <n v="13893.2"/>
    <n v="334.78000000000003"/>
    <m/>
    <n v="334.78000000000003"/>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2942512"/>
    <s v="EXPENDITURES"/>
    <m/>
    <m/>
    <m/>
    <m/>
    <m/>
    <m/>
    <m/>
    <s v=""/>
    <s v=""/>
    <n v="1446"/>
    <s v="Journal Import 38313174:"/>
    <s v="Expenditure Business Unit : UNDP-UKR , Project Number : 01001136 , Task Number : ACT 2.1.2. , Transaction Number : 52942512 , Expenditure Category : 75100 - Facilities &amp; Administration , Expenditure Type : 75105 - Facilities and Administrat"/>
    <s v="Projects A 38313034000003 38313174 Y"/>
    <s v="01-08-2024 Burden Cost"/>
    <s v="Quantum Service Account"/>
    <s v="UNDP PL USD"/>
    <s v="1/1/1970"/>
    <m/>
    <m/>
    <x v="1"/>
    <d v="2024-08-01T00:00:00"/>
    <d v="2024-09-12T00:00:00"/>
    <s v=""/>
    <s v="USD"/>
    <n v="296.61"/>
    <n v="296.61"/>
    <m/>
    <n v="296.61"/>
  </r>
  <r>
    <s v="BURDEN_COST"/>
    <s v="Cost of summarized burden expenditure items."/>
    <s v="Project Accounting"/>
    <s v="Accounting generated by Oracle Fusion Projects for cost, revenue and billing offset transactions."/>
    <s v="1176166"/>
    <s v="BURDEN_COST"/>
    <s v="AUG-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942511"/>
    <s v="EXPENDITURES"/>
    <m/>
    <m/>
    <m/>
    <m/>
    <m/>
    <m/>
    <m/>
    <s v=""/>
    <s v=""/>
    <n v="1447"/>
    <s v="Journal Import 38313174:"/>
    <s v="Expenditure Business Unit : UNDP-UKR , Project Number : 01001136 , Task Number : ACT 4 , Transaction Number : 52942511 , Expenditure Category : 75100 - Facilities &amp; Administration , Expenditure Type : 75105 - Facilities and Administration -"/>
    <s v="Projects A 38313034000003 38313174 Y"/>
    <s v="01-08-2024 Burden Cost"/>
    <s v="Quantum Service Account"/>
    <s v="UNDP PL USD"/>
    <s v="1/1/1970"/>
    <m/>
    <m/>
    <x v="1"/>
    <d v="2024-08-01T00:00:00"/>
    <d v="2024-09-12T00:00:00"/>
    <s v=""/>
    <s v="USD"/>
    <n v="399.89"/>
    <n v="399.89"/>
    <m/>
    <n v="399.89"/>
  </r>
  <r>
    <s v="Purchase Invoices"/>
    <s v="Oracle Fusion Payables invoices."/>
    <s v="Payables"/>
    <s v="Oracle Fusion Payables subledger."/>
    <s v="1176166"/>
    <s v="INVOICES"/>
    <s v="SEP-2024"/>
    <s v="UNDP"/>
    <m/>
    <x v="31"/>
    <s v="Local Consultants Expenses - Short-Term Technical Contractor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10205524-1, del. #1"/>
    <s v="AP_INVOICES"/>
    <s v="10205524-1, deliverable #1"/>
    <n v="300002020313988"/>
    <s v="STANDARD"/>
    <n v="28875"/>
    <n v="28875"/>
    <n v="1"/>
    <s v="10205524-1, del. #1"/>
    <s v="1104666"/>
    <s v="REBENKO NATALIIA YEVHENIIVNA"/>
    <n v="16"/>
    <s v="Journal Import 38314836:"/>
    <s v="Supplier: REBENKO NATALIIA YEVHENIIVNA |Supplier #: 1104666 |Site: UKR |Transaction #: 10205524-1, del. #1 |Transaction Line #: 1 |PO #: 10205524 |PO Line #: 1 |Contract #: 1176166 |Project #: 01001136 |Task #: ACT 1.2.1. |Donor:"/>
    <s v="Payables A 38313130000001 38314836 N"/>
    <s v="11-09-2024 Purchase Invoices"/>
    <s v="Quantum Service Account"/>
    <s v="UNDP PL USD"/>
    <s v="4/9/2024 "/>
    <s v="10205524"/>
    <n v="1"/>
    <x v="1"/>
    <d v="2024-09-11T00:00:00"/>
    <d v="2024-09-12T00:00:00"/>
    <s v="1"/>
    <s v="UAH"/>
    <n v="0"/>
    <m/>
    <n v="26.09"/>
    <n v="-26.09"/>
  </r>
  <r>
    <s v="Purchase Invoices"/>
    <s v="Oracle Fusion Payables invoices."/>
    <s v="Payables"/>
    <s v="Oracle Fusion Payables subledger."/>
    <s v="1176166"/>
    <s v="INVOICES"/>
    <s v="SEP-2024"/>
    <s v="UNDP"/>
    <m/>
    <x v="31"/>
    <s v="Local Consultants Expenses - Short-Term Technical Contractor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10205524-1, del. #1"/>
    <s v="AP_INVOICES"/>
    <s v="10205524-1, deliverable #1"/>
    <n v="300002020313988"/>
    <s v="STANDARD"/>
    <n v="28875"/>
    <n v="28875"/>
    <n v="1"/>
    <s v="10205524-1, del. #1"/>
    <s v="1104666"/>
    <s v="REBENKO NATALIIA YEVHENIIVNA"/>
    <n v="379"/>
    <s v="Journal Import 38314836:"/>
    <s v="Supplier: REBENKO NATALIIA YEVHENIIVNA |Supplier #: 1104666 |Site: UKR |Transaction #: 10205524-1, del. #1 |Transaction Line #: 1 |PO #: 10205524 |PO Line #: 1 |Contract #: 1176166 |Project #: 01001136 |Task #: ACT 1.2.1. |Donor:"/>
    <s v="Payables A 38313130000001 38314836 Y"/>
    <s v="11-09-2024 Purchase Invoices"/>
    <s v="Quantum Service Account"/>
    <s v="UNDP PL USD"/>
    <s v="4/9/2024 "/>
    <s v="10205524"/>
    <n v="1"/>
    <x v="1"/>
    <d v="2024-09-11T00:00:00"/>
    <d v="2024-09-12T00:00:00"/>
    <s v="1"/>
    <s v="UAH"/>
    <n v="28875"/>
    <n v="721.87"/>
    <m/>
    <n v="721.87"/>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51221"/>
    <s v="AP_INVOICES"/>
    <s v="Travel Entitlements"/>
    <n v="300002017132013"/>
    <s v="STANDARD"/>
    <n v="24351.200000000001"/>
    <n v="10458"/>
    <n v="1"/>
    <s v="TR00351221"/>
    <s v="HCM-71421319"/>
    <s v="Anastasiia VERITOVA[[71421319]]"/>
    <n v="535"/>
    <s v="Journal Import 38314836:"/>
    <s v="Supplier: Anastasiia VERITOVA[[71421319]] |Supplier #: HCM-71421319 |Site: Primary |Transaction #: TR00351221 |Transaction Line #: 1 |PO #:  |PO Line #: 0 |Contract #: 1176166 |Project #: 01001136 |Task #: ACT 4 |Donor: GOVERNMENT"/>
    <s v="Payables A 38313130000001 38314836 Y"/>
    <s v="11-09-2024 Purchase Invoices"/>
    <s v="Quantum Service Account"/>
    <s v="UNDP PL USD"/>
    <s v=" "/>
    <m/>
    <n v="0"/>
    <x v="1"/>
    <d v="2024-09-11T00:00:00"/>
    <d v="2024-09-12T00:00:00"/>
    <s v="1"/>
    <s v="UAH"/>
    <n v="10458"/>
    <n v="252"/>
    <m/>
    <n v="252"/>
  </r>
  <r>
    <s v="Purchase Invoices"/>
    <s v="Oracle Fusion Payables invoices."/>
    <s v="Payables"/>
    <s v="Oracle Fusion Payables subledger."/>
    <s v="1176166"/>
    <s v="INVOICES"/>
    <s v="SEP-2024"/>
    <s v="UNDP"/>
    <m/>
    <x v="32"/>
    <s v="Common Services - Premis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2024/1_2 Dnipro Jul-Sep 2024 &amp; 2024/8_2 Dnipro Oct"/>
    <s v="AP_INVOICES"/>
    <s v="2024/1_2 Dnipro for July-September 2024, 2024/8_2 Dnipro for October - December 2024"/>
    <n v="300002022060471"/>
    <s v="STANDARD"/>
    <n v="0"/>
    <n v="30439.96"/>
    <n v="4"/>
    <s v="2024/1_2 Dnipro Jul-Sep 2024 &amp; 2024/8_2 Dnipro Oct"/>
    <s v="UNDP Project Adjustment"/>
    <s v="UNDP Project Adjustment"/>
    <n v="129"/>
    <s v="Journal Import 38356386:"/>
    <s v="Supplier: UNDP Project Adjustment |Supplier #: UNDP Project Adjustment |Site: PROJ_ADJ |Transaction #: 2024/1_2 Dnipro Jul-Sep 2024 &amp; 2024/8_2 Dnipro Oct |Transaction Line #: 4 |PO #:  |PO Line #: 0 |Contract #: 1176166 |Project #:"/>
    <s v="Payables A 38354951000001 38356386 2 Y"/>
    <s v="13-09-2024 Purchase Invoices"/>
    <s v="Quantum Service Account"/>
    <s v="UNDP PL USD"/>
    <s v=" "/>
    <m/>
    <n v="0"/>
    <x v="1"/>
    <d v="2024-09-13T00:00:00"/>
    <d v="2024-09-13T00:00:00"/>
    <s v="4"/>
    <s v="USD"/>
    <n v="30439.96"/>
    <n v="30439.96"/>
    <m/>
    <n v="30439.96"/>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003574"/>
    <s v="EXPENDITURES"/>
    <m/>
    <m/>
    <m/>
    <m/>
    <m/>
    <m/>
    <m/>
    <s v=""/>
    <s v=""/>
    <n v="140"/>
    <s v="Journal Import 38376087:"/>
    <s v="Expenditure Business Unit : UNDP-UKR , Project Number : 01001136 , Task Number : ACT 4 , Transaction Number : 53003574 , Expenditure Category : 75100 - Facilities &amp; Administration , Expenditure Type : 75105 - Facilities and Administration -"/>
    <s v="Projects A 38375993000001 38376087 3 Y"/>
    <s v="11-09-2024 Burden Cost"/>
    <s v="Quantum Service Account"/>
    <s v="UNDP PL USD"/>
    <s v="1/1/1970"/>
    <m/>
    <m/>
    <x v="1"/>
    <d v="2024-09-11T00:00:00"/>
    <d v="2024-09-13T00:00:00"/>
    <s v=""/>
    <s v="UAH"/>
    <n v="1948.1000000000001"/>
    <n v="46.94"/>
    <m/>
    <n v="46.94"/>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3003611"/>
    <s v="EXPENDITURES"/>
    <m/>
    <m/>
    <m/>
    <m/>
    <m/>
    <m/>
    <m/>
    <s v=""/>
    <s v=""/>
    <n v="141"/>
    <s v="Journal Import 38376087:"/>
    <s v="Expenditure Business Unit : UNDP-UKR , Project Number : 01001136 , Task Number : ACT 1.2.1. , Transaction Number : 53003611 , Expenditure Category : 75100 - Facilities &amp; Administration , Expenditure Type : 75105 - Facilities and Administrat"/>
    <s v="Projects A 38375993000001 38376087 3 Y"/>
    <s v="11-09-2024 Burden Cost"/>
    <s v="Quantum Service Account"/>
    <s v="UNDP PL USD"/>
    <s v="1/1/1970"/>
    <m/>
    <m/>
    <x v="1"/>
    <d v="2024-09-11T00:00:00"/>
    <d v="2024-09-13T00:00:00"/>
    <s v=""/>
    <s v="UAH"/>
    <n v="2310"/>
    <n v="55.660000000000004"/>
    <m/>
    <n v="55.660000000000004"/>
  </r>
  <r>
    <s v="Purchase Invoices"/>
    <s v="Oracle Fusion Payables invoices."/>
    <s v="Payables"/>
    <s v="Oracle Fusion Payables subledger."/>
    <s v="1176166"/>
    <s v="INVOICES"/>
    <s v="SEP-2024"/>
    <s v="UNDP"/>
    <m/>
    <x v="14"/>
    <s v="Learning Costs - Training of Counter"/>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300"/>
    <s v="AP_INVOICES"/>
    <s v="conducting the event"/>
    <n v="300002023214220"/>
    <s v="STANDARD"/>
    <n v="675022.47"/>
    <n v="675022.47"/>
    <n v="1"/>
    <s v="300"/>
    <s v="1058630"/>
    <s v="ARENA CS CONFERENCES AND SEMINARS, LLC"/>
    <n v="5"/>
    <s v="Journal Import 38377949:"/>
    <s v="Supplier: ARENA CS CONFERENCES AND SEMINARS, LLC |Supplier #: 1058630 |Site: UKR |Transaction #: 300 |Transaction Line #: 1 |PO #: 10243979 |PO Line #: 1 |Contract #: 1176166 |Project #: 01001136 |Task #: ACT 3.1.2. |Donor: GOVERN"/>
    <s v="Payables A 38376344000002 38377949 2 N"/>
    <s v="05-09-2024 Purchase Invoices"/>
    <s v="Quantum Service Account"/>
    <s v="UNDP PL USD"/>
    <s v="6/27/2024 "/>
    <s v="10243979"/>
    <n v="1"/>
    <x v="1"/>
    <d v="2024-09-05T00:00:00"/>
    <d v="2024-09-13T00:00:00"/>
    <s v="1"/>
    <s v="UAH"/>
    <n v="0"/>
    <m/>
    <n v="168.67000000000002"/>
    <n v="-168.67000000000002"/>
  </r>
  <r>
    <s v="Purchase Invoices"/>
    <s v="Oracle Fusion Payables invoices."/>
    <s v="Payables"/>
    <s v="Oracle Fusion Payables subledger."/>
    <s v="1176166"/>
    <s v="INVOICES"/>
    <s v="SEP-2024"/>
    <s v="UNDP"/>
    <m/>
    <x v="14"/>
    <s v="Learning Costs - Training of Counter"/>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300"/>
    <s v="AP_INVOICES"/>
    <s v="conducting the event"/>
    <n v="300002023214220"/>
    <s v="STANDARD"/>
    <n v="675022.47"/>
    <n v="675022.47"/>
    <n v="1"/>
    <s v="300"/>
    <s v="1058630"/>
    <s v="ARENA CS CONFERENCES AND SEMINARS, LLC"/>
    <n v="11"/>
    <s v="Journal Import 38377949:"/>
    <s v="Supplier: ARENA CS CONFERENCES AND SEMINARS, LLC |Supplier #: 1058630 |Site: UKR |Transaction #: 300 |Transaction Line #: 1 |PO #: 10243979 |PO Line #: 1 |Contract #: 1176166 |Project #: 01001136 |Task #: ACT 3.1.2. |Donor: GOVERN"/>
    <s v="Payables A 38376344000002 38377949 Y"/>
    <s v="05-09-2024 Purchase Invoices"/>
    <s v="Quantum Service Account"/>
    <s v="UNDP PL USD"/>
    <s v="6/27/2024 "/>
    <s v="10243979"/>
    <n v="1"/>
    <x v="1"/>
    <d v="2024-09-05T00:00:00"/>
    <d v="2024-09-13T00:00:00"/>
    <s v="1"/>
    <s v="UAH"/>
    <n v="283499.96000000002"/>
    <n v="7000"/>
    <m/>
    <n v="7000"/>
  </r>
  <r>
    <s v="Purchase Invoices"/>
    <s v="Oracle Fusion Payables invoices."/>
    <s v="Payables"/>
    <s v="Oracle Fusion Payables subledger."/>
    <s v="1176166"/>
    <s v="PREPAYMENT APPLICATIONS"/>
    <s v="AUG-2024"/>
    <s v="UNDP"/>
    <m/>
    <x v="13"/>
    <s v="Realized Loss"/>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1.07-05.08'24-DIM Liq-IA#12666"/>
    <s v="AP_INVOICES"/>
    <s v="RPA # 2024/01/003/ADM, FACE FORM# 4"/>
    <n v="300001988645409"/>
    <s v="STANDARD"/>
    <n v="7658816.9299999997"/>
    <n v="-313762.2"/>
    <n v="37"/>
    <s v="01.07-05.08'24-DIM Liq-IA#12666"/>
    <s v="2052132"/>
    <s v="The Initiative Center to Support Social Action &quot;Ednannia&quot;, NGO"/>
    <n v="144"/>
    <s v="Journal Import 38345373:"/>
    <s v="Supplier Name: The Initiative Center to Support Social Action &quot;Ednannia&quot;, NGO |Supplier #: 2052132 |Supplier Site: UKR |Transaction #: 01.07-05.08'24-DIM Liq-IA#12666 |Prepayment Invoice #: 01-03'24-DIM Adv-IA12666 |"/>
    <s v="Payables A 38345301000001 38345373 Y"/>
    <s v="05-08-2024 Purchase Invoices"/>
    <s v="nagaraju vallala"/>
    <s v="UNDP PL USD"/>
    <s v=" "/>
    <m/>
    <n v="0"/>
    <x v="1"/>
    <d v="2024-08-05T00:00:00"/>
    <d v="2024-09-13T00:00:00"/>
    <s v=""/>
    <s v="UAH"/>
    <n v="0"/>
    <n v="696.36"/>
    <m/>
    <n v="696.36"/>
  </r>
  <r>
    <s v="Purchase Invoices"/>
    <s v="Oracle Fusion Payables invoices."/>
    <s v="Payables"/>
    <s v="Oracle Fusion Payables subledger."/>
    <s v="1176166"/>
    <s v="PREPAYMENT APPLICATIONS"/>
    <s v="AUG-2024"/>
    <s v="UNDP"/>
    <m/>
    <x v="13"/>
    <s v="Realized Loss"/>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1.07-05.08'24-DIM Liq-IA#12666"/>
    <s v="AP_INVOICES"/>
    <s v="RPA # 2024/01/003/ADM, FACE FORM# 4"/>
    <n v="300001988645409"/>
    <s v="STANDARD"/>
    <n v="7658816.9299999997"/>
    <n v="-156883"/>
    <n v="36"/>
    <s v="01.07-05.08'24-DIM Liq-IA#12666"/>
    <s v="2052132"/>
    <s v="The Initiative Center to Support Social Action &quot;Ednannia&quot;, NGO"/>
    <n v="143"/>
    <s v="Journal Import 38345373:"/>
    <s v="Supplier Name: The Initiative Center to Support Social Action &quot;Ednannia&quot;, NGO |Supplier #: 2052132 |Supplier Site: UKR |Transaction #: 01.07-05.08'24-DIM Liq-IA#12666 |Prepayment Invoice #: 01-03'24-DIM Adv-IA12666 |"/>
    <s v="Payables A 38345301000001 38345373 Y"/>
    <s v="05-08-2024 Purchase Invoices"/>
    <s v="nagaraju vallala"/>
    <s v="UNDP PL USD"/>
    <s v=" "/>
    <m/>
    <n v="0"/>
    <x v="1"/>
    <d v="2024-08-05T00:00:00"/>
    <d v="2024-09-13T00:00:00"/>
    <s v=""/>
    <s v="UAH"/>
    <n v="0"/>
    <n v="348.19"/>
    <m/>
    <n v="348.19"/>
  </r>
  <r>
    <s v="Purchase Invoices"/>
    <s v="Oracle Fusion Payables invoices."/>
    <s v="Payables"/>
    <s v="Oracle Fusion Payables subledger."/>
    <s v="1176166"/>
    <s v="PREPAYMENT APPLICATIONS"/>
    <s v="AUG-2024"/>
    <s v="UNDP"/>
    <m/>
    <x v="13"/>
    <s v="Realized Loss"/>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01.07-05.08'24-DIM Liq-IA#12666"/>
    <s v="AP_INVOICES"/>
    <s v="RPA # 2024/01/003/ADM, FACE FORM# 4"/>
    <n v="300001988645409"/>
    <s v="STANDARD"/>
    <n v="7658816.9299999997"/>
    <n v="-96949.78"/>
    <n v="38"/>
    <s v="01.07-05.08'24-DIM Liq-IA#12666"/>
    <s v="2052132"/>
    <s v="The Initiative Center to Support Social Action &quot;Ednannia&quot;, NGO"/>
    <n v="142"/>
    <s v="Journal Import 38345373:"/>
    <s v="Supplier Name: The Initiative Center to Support Social Action &quot;Ednannia&quot;, NGO |Supplier #: 2052132 |Supplier Site: UKR |Transaction #: 01.07-05.08'24-DIM Liq-IA#12666 |Prepayment Invoice #: 01-03'24-DIM Adv-IA12666 |"/>
    <s v="Payables A 38345301000001 38345373 Y"/>
    <s v="05-08-2024 Purchase Invoices"/>
    <s v="nagaraju vallala"/>
    <s v="UNDP PL USD"/>
    <s v=" "/>
    <m/>
    <n v="0"/>
    <x v="1"/>
    <d v="2024-08-05T00:00:00"/>
    <d v="2024-09-13T00:00:00"/>
    <s v=""/>
    <s v="UAH"/>
    <n v="0"/>
    <n v="215.17000000000002"/>
    <m/>
    <n v="215.17000000000002"/>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53084279"/>
    <s v="EXPENDITURES"/>
    <m/>
    <m/>
    <m/>
    <m/>
    <m/>
    <m/>
    <m/>
    <s v=""/>
    <s v=""/>
    <n v="49"/>
    <s v="Journal Import 38453286:"/>
    <s v="Expenditure Business Unit : UNDP-UKR , Project Number : 01001136 , Task Number : ACT 3.1.2. , Transaction Number : 53084279 , Expenditure Category : 75100 - Facilities &amp; Administration , Expenditure Type : 75105 - Facilities and Administrat"/>
    <s v="Projects A 38453238000001 38453286 3 Y"/>
    <s v="05-09-2024 Burden Cost"/>
    <s v="Quantum Service Account"/>
    <s v="UNDP PL USD"/>
    <s v="1/1/1970"/>
    <m/>
    <m/>
    <x v="1"/>
    <d v="2024-09-05T00:00:00"/>
    <d v="2024-09-15T00:00:00"/>
    <s v=""/>
    <s v="UAH"/>
    <n v="22680"/>
    <n v="546.51"/>
    <m/>
    <n v="546.5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084277"/>
    <s v="EXPENDITURES"/>
    <m/>
    <m/>
    <m/>
    <m/>
    <m/>
    <m/>
    <m/>
    <s v=""/>
    <s v=""/>
    <n v="439"/>
    <s v="Journal Import 38453286:"/>
    <s v="Expenditure Business Unit : UNDP-UKR , Project Number : 01001136 , Task Number : ACT 4 , Transaction Number : 53084277 , Expenditure Category : 75100 - Facilities &amp; Administration , Expenditure Type : 75105 - Facilities and Administration -"/>
    <s v="Projects A 38453238000001 38453286 3 Y"/>
    <s v="13-09-2024 Burden Cost"/>
    <s v="Quantum Service Account"/>
    <s v="UNDP PL USD"/>
    <s v="1/1/1970"/>
    <m/>
    <m/>
    <x v="1"/>
    <d v="2024-09-13T00:00:00"/>
    <d v="2024-09-15T00:00:00"/>
    <s v=""/>
    <s v="USD"/>
    <n v="2435.2000000000003"/>
    <n v="2435.2000000000003"/>
    <m/>
    <n v="2435.2000000000003"/>
  </r>
  <r>
    <s v="Purchase Invoices"/>
    <s v="Oracle Fusion Payables invoices."/>
    <s v="Payables"/>
    <s v="Oracle Fusion Payables subledger."/>
    <s v="1176166"/>
    <s v="INVOICES"/>
    <s v="SEP-2024"/>
    <s v="UNDP"/>
    <m/>
    <x v="33"/>
    <s v="Service Cost - Public Admin and Politics"/>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01_UNDP-UKR_INV-IST-24/028"/>
    <s v="AP_INVOICES"/>
    <s v="veterans’ legal needs survey (Deliverable 1-2)"/>
    <n v="300002022085382"/>
    <s v="STANDARD"/>
    <n v="22125"/>
    <n v="22125"/>
    <n v="1"/>
    <s v="01_UNDP-UKR_INV-IST-24/028"/>
    <s v="1159306"/>
    <s v="SREO Consulting"/>
    <n v="8"/>
    <s v="Journal Import 38478392:"/>
    <s v="Supplier: SREO Consulting |Supplier #: 1159306 |Site: TR |Transaction #: 01_UNDP-UKR_INV-IST-24/028 |Transaction Line #: 1 |PO #: 10232687 |PO Line #: 1 |Contract #: 1176166 |Project #: 01001136 |Task #: ACT 1.2.2. |Donor: GOVERNM"/>
    <s v="Payables A 38476319000001 38478392 2 Y"/>
    <s v="02-09-2024 Purchase Invoices"/>
    <s v="Quantum Service Account"/>
    <s v="UNDP PL USD"/>
    <s v="6/4/2024 "/>
    <s v="10232687"/>
    <n v="1"/>
    <x v="1"/>
    <d v="2024-09-02T00:00:00"/>
    <d v="2024-09-16T00:00:00"/>
    <s v="1"/>
    <s v="USD"/>
    <n v="8125"/>
    <n v="8125"/>
    <m/>
    <n v="8125"/>
  </r>
  <r>
    <s v="Purchase Invoices"/>
    <s v="Oracle Fusion Payables invoices."/>
    <s v="Payables"/>
    <s v="Oracle Fusion Payables subledger."/>
    <s v="1176166"/>
    <s v="INVOICES"/>
    <s v="SEP-2024"/>
    <s v="UNDP"/>
    <m/>
    <x v="33"/>
    <s v="Service Cost - Public Admin and Politic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01_UNDP-UKR_INV-IST-24/028"/>
    <s v="AP_INVOICES"/>
    <s v="veterans’ legal needs survey (Deliverable 1-2)"/>
    <n v="300002022085382"/>
    <s v="STANDARD"/>
    <n v="22125"/>
    <n v="22125"/>
    <n v="1"/>
    <s v="01_UNDP-UKR_INV-IST-24/028"/>
    <s v="1159306"/>
    <s v="SREO Consulting"/>
    <n v="9"/>
    <s v="Journal Import 38478392:"/>
    <s v="Supplier: SREO Consulting |Supplier #: 1159306 |Site: TR |Transaction #: 01_UNDP-UKR_INV-IST-24/028 |Transaction Line #: 1 |PO #: 10232687 |PO Line #: 1 |Contract #: 1176166 |Project #: 01001136 |Task #: ACT 1.2.1. |Donor: GOVERNM"/>
    <s v="Payables A 38476319000001 38478392 2 Y"/>
    <s v="02-09-2024 Purchase Invoices"/>
    <s v="Quantum Service Account"/>
    <s v="UNDP PL USD"/>
    <s v="6/4/2024 "/>
    <s v="10232687"/>
    <n v="1"/>
    <x v="1"/>
    <d v="2024-09-02T00:00:00"/>
    <d v="2024-09-16T00:00:00"/>
    <s v="1"/>
    <s v="USD"/>
    <n v="14000"/>
    <n v="14000"/>
    <m/>
    <n v="14000"/>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53177608"/>
    <s v="EXPENDITURES"/>
    <m/>
    <m/>
    <m/>
    <m/>
    <m/>
    <m/>
    <m/>
    <s v=""/>
    <s v=""/>
    <n v="54"/>
    <s v="Journal Import 38577843:"/>
    <s v="Expenditure Business Unit : UNDP-UKR , Project Number : 01001136 , Task Number : ACT 1.2.2. , Transaction Number : 53177608 , Expenditure Category : 75100 - Facilities &amp; Administration , Expenditure Type : 75105 - Facilities and Administrat"/>
    <s v="Projects A 38577837000001 38577843 2 Y"/>
    <s v="02-09-2024 Burden Cost"/>
    <s v="Quantum Service Account"/>
    <s v="UNDP PL USD"/>
    <s v="1/1/1970"/>
    <m/>
    <m/>
    <x v="1"/>
    <d v="2024-09-02T00:00:00"/>
    <d v="2024-09-17T00:00:00"/>
    <s v=""/>
    <s v="USD"/>
    <n v="650"/>
    <n v="650"/>
    <m/>
    <n v="650"/>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3177607"/>
    <s v="EXPENDITURES"/>
    <m/>
    <m/>
    <m/>
    <m/>
    <m/>
    <m/>
    <m/>
    <s v=""/>
    <s v=""/>
    <n v="55"/>
    <s v="Journal Import 38577843:"/>
    <s v="Expenditure Business Unit : UNDP-UKR , Project Number : 01001136 , Task Number : ACT 1.2.1. , Transaction Number : 53177607 , Expenditure Category : 75100 - Facilities &amp; Administration , Expenditure Type : 75105 - Facilities and Administrat"/>
    <s v="Projects A 38577837000001 38577843 2 Y"/>
    <s v="02-09-2024 Burden Cost"/>
    <s v="Quantum Service Account"/>
    <s v="UNDP PL USD"/>
    <s v="1/1/1970"/>
    <m/>
    <m/>
    <x v="1"/>
    <d v="2024-09-02T00:00:00"/>
    <d v="2024-09-17T00:00:00"/>
    <s v=""/>
    <s v="USD"/>
    <n v="1120"/>
    <n v="1120"/>
    <m/>
    <n v="1120"/>
  </r>
  <r>
    <s v="Purchase Invoices"/>
    <s v="Oracle Fusion Payables invoices."/>
    <s v="Payables"/>
    <s v="Oracle Fusion Payables subledger."/>
    <s v="1176166"/>
    <s v="INVOICES"/>
    <s v="SEP-2024"/>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August24"/>
    <s v="AP_INVOICES"/>
    <s v="Danger pay/August24"/>
    <n v="300002028390557"/>
    <s v="STANDARD"/>
    <n v="948.94"/>
    <n v="94.89"/>
    <n v="5"/>
    <s v="Danger pay/August24"/>
    <s v="HCM-946107"/>
    <s v="Federica DISPENZA[[946107]]"/>
    <n v="152"/>
    <s v="Journal Import 38579535:"/>
    <s v="Supplier: Federica DISPENZA[[946107]] |Supplier #: HCM-946107 |Site: UKR |Transaction #: Danger pay/August24 |Transaction Line #: 5 |PO #:  |PO Line #: 0 |Contract #: 1176166 |Project #: 01001136 |Task #: ACT 4 |Donor: GOVERNMENT"/>
    <s v="Payables A 38577930000001 38579535 Y"/>
    <s v="13-09-2024 Purchase Invoices"/>
    <s v="Quantum Service Account"/>
    <s v="UNDP PL USD"/>
    <s v=" "/>
    <m/>
    <n v="0"/>
    <x v="1"/>
    <d v="2024-09-13T00:00:00"/>
    <d v="2024-09-17T00:00:00"/>
    <s v="5"/>
    <s v="USD"/>
    <n v="94.89"/>
    <n v="94.89"/>
    <m/>
    <n v="94.89"/>
  </r>
  <r>
    <s v="Purchase Invoices"/>
    <s v="Oracle Fusion Payables invoices."/>
    <s v="Payables"/>
    <s v="Oracle Fusion Payables subledger."/>
    <s v="1176166"/>
    <s v="INVOICES"/>
    <s v="SEP-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292"/>
    <s v="AP_INVOICES"/>
    <s v="logistic support on one-day event in Kyiv"/>
    <n v="300002030774117"/>
    <s v="STANDARD"/>
    <n v="248167.2"/>
    <n v="248167.2"/>
    <n v="1"/>
    <s v="292"/>
    <s v="1058777"/>
    <s v="KOMPANIIA TOLERAN, LLC"/>
    <n v="1108"/>
    <s v="Journal Import 38579535:"/>
    <s v="Supplier: KOMPANIIA TOLERAN, LLC |Supplier #: 1058777 |Site: UKR |Transaction #: 292 |Transaction Line #: 1 |PO #: 10270144 |PO Line #: 1 |Contract #: 1176166 |Project #: 01001136 |Task #: ACT 2.2.1. |Donor: GOVERNMENT OF NETHERLA"/>
    <s v="Payables A 38577930000001 38579535 Y"/>
    <s v="17-09-2024 Purchase Invoices"/>
    <s v="Quantum Service Account"/>
    <s v="UNDP PL USD"/>
    <s v="8/27/2024 "/>
    <s v="10270144"/>
    <n v="1"/>
    <x v="1"/>
    <d v="2024-09-17T00:00:00"/>
    <d v="2024-09-17T00:00:00"/>
    <s v="1"/>
    <s v="UAH"/>
    <n v="74758.55"/>
    <n v="1801.41"/>
    <m/>
    <n v="1801.4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3229984"/>
    <s v="EXPENDITURES"/>
    <m/>
    <m/>
    <m/>
    <m/>
    <m/>
    <m/>
    <m/>
    <s v=""/>
    <s v=""/>
    <n v="559"/>
    <s v="Journal Import 38642860:"/>
    <s v="Expenditure Business Unit : UNDP-UKR , Project Number : 01001136 , Task Number : ACT 2.2.1. , Transaction Number : 53229984 , Expenditure Category : 75100 - Facilities &amp; Administration , Expenditure Type : 75105 - Facilities and Administrat"/>
    <s v="Projects A 38642846000001 38642860 Y"/>
    <s v="17-09-2024 Burden Cost"/>
    <s v="Quantum Service Account"/>
    <s v="UNDP PL USD"/>
    <s v="1/1/1970"/>
    <m/>
    <m/>
    <x v="1"/>
    <d v="2024-09-17T00:00:00"/>
    <d v="2024-09-18T00:00:00"/>
    <s v=""/>
    <s v="UAH"/>
    <n v="5980.68"/>
    <n v="144.11000000000001"/>
    <m/>
    <n v="144.1100000000000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229985"/>
    <s v="EXPENDITURES"/>
    <m/>
    <m/>
    <m/>
    <m/>
    <m/>
    <m/>
    <m/>
    <s v=""/>
    <s v=""/>
    <n v="86"/>
    <s v="Journal Import 38642860:"/>
    <s v="Expenditure Business Unit : UNDP-UKR , Project Number : 01001136 , Task Number : ACT 4 , Transaction Number : 53229985 , Expenditure Category : 75100 - Facilities &amp; Administration , Expenditure Type : 75105 - Facilities and Administration -"/>
    <s v="Projects A 38642846000001 38642860 Y"/>
    <s v="13-09-2024 Burden Cost"/>
    <s v="Quantum Service Account"/>
    <s v="UNDP PL USD"/>
    <s v="1/1/1970"/>
    <m/>
    <m/>
    <x v="1"/>
    <d v="2024-09-13T00:00:00"/>
    <d v="2024-09-18T00:00:00"/>
    <s v=""/>
    <s v="USD"/>
    <n v="7.59"/>
    <n v="7.59"/>
    <m/>
    <n v="7.59"/>
  </r>
  <r>
    <s v="Purchase Invoices"/>
    <s v="Oracle Fusion Payables invoices."/>
    <s v="Payables"/>
    <s v="Oracle Fusion Payables subledger."/>
    <s v="1176166"/>
    <s v="INVOICES"/>
    <s v="SEP-2024"/>
    <s v="UNDP"/>
    <m/>
    <x v="9"/>
    <s v="Grants to Institutions and Other Benefactor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2024/07/035/VET, tr. #2"/>
    <s v="AP_INVOICES"/>
    <s v="2024/07/035/VET, tranche #2"/>
    <n v="300002038746840"/>
    <s v="STANDARD"/>
    <n v="490986.5"/>
    <n v="216256.5"/>
    <n v="1"/>
    <s v="2024/07/035/VET, tr. #2"/>
    <s v="2156985"/>
    <s v="Kyiv School Of Public Administration Named After Serhiy Nyzhnyy NGO"/>
    <n v="31"/>
    <s v="Journal Import 38982862:"/>
    <s v="Supplier: Kyiv School Of Public Administration Named After Serhiy Nyzhnyy NGO |Supplier #: 2156985 |Site: UKR |Transaction #: 2024/07/035/VET, tr. #2 |Transaction Line #: 1 |PO #:  |PO Line #: 0 |Contract #: 1176166 |Project #: 0100"/>
    <s v="Payables A 38981417000001 38982862 Y"/>
    <s v="18-09-2024 Purchase Invoices"/>
    <s v="Quantum Service Account"/>
    <s v="UNDP PL USD"/>
    <s v=" "/>
    <m/>
    <n v="0"/>
    <x v="1"/>
    <d v="2024-09-18T00:00:00"/>
    <d v="2024-09-24T00:00:00"/>
    <s v="1"/>
    <s v="UAH"/>
    <n v="216256.5"/>
    <n v="5211"/>
    <m/>
    <n v="5211"/>
  </r>
  <r>
    <s v="Purchase Invoices"/>
    <s v="Oracle Fusion Payables invoices."/>
    <s v="Payables"/>
    <s v="Oracle Fusion Payables subledger."/>
    <s v="1176166"/>
    <s v="INVOICES"/>
    <s v="SEP-2024"/>
    <s v="UNDP"/>
    <m/>
    <x v="9"/>
    <s v="Grants to Institutions and Other Benefactors"/>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2024/07/035/VET, tr. #2"/>
    <s v="AP_INVOICES"/>
    <s v="2024/07/035/VET, tranche #2"/>
    <n v="300002038746840"/>
    <s v="STANDARD"/>
    <n v="490986.5"/>
    <n v="274730"/>
    <n v="2"/>
    <s v="2024/07/035/VET, tr. #2"/>
    <s v="2156985"/>
    <s v="Kyiv School Of Public Administration Named After Serhiy Nyzhnyy NGO"/>
    <n v="32"/>
    <s v="Journal Import 38982862:"/>
    <s v="Supplier: Kyiv School Of Public Administration Named After Serhiy Nyzhnyy NGO |Supplier #: 2156985 |Site: UKR |Transaction #: 2024/07/035/VET, tr. #2 |Transaction Line #: 2 |PO #:  |PO Line #: 0 |Contract #: 1176166 |Project #: 0100"/>
    <s v="Payables A 38981417000001 38982862 Y"/>
    <s v="18-09-2024 Purchase Invoices"/>
    <s v="Quantum Service Account"/>
    <s v="UNDP PL USD"/>
    <s v=" "/>
    <m/>
    <n v="0"/>
    <x v="1"/>
    <d v="2024-09-18T00:00:00"/>
    <d v="2024-09-24T00:00:00"/>
    <s v="2"/>
    <s v="UAH"/>
    <n v="274730"/>
    <n v="6620"/>
    <m/>
    <n v="6620"/>
  </r>
  <r>
    <s v="Purchase Invoices"/>
    <s v="Oracle Fusion Payables invoices."/>
    <s v="Payables"/>
    <s v="Oracle Fusion Payables subledger."/>
    <s v="1176166"/>
    <s v="INVOICES"/>
    <s v="SEP-2024"/>
    <s v="UNDP"/>
    <m/>
    <x v="34"/>
    <s v="Information and Communications Technology (ICT)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СФ-0011"/>
    <s v="AP_INVOICES"/>
    <s v="ICT equipment"/>
    <n v="300002047333726"/>
    <s v="STANDARD"/>
    <n v="405350"/>
    <n v="193800"/>
    <n v="3"/>
    <s v="СФ-0011"/>
    <s v="1003757"/>
    <s v="Private Enterprise Cyfralux"/>
    <n v="533"/>
    <s v="Journal Import 39017723:"/>
    <s v="Supplier: Private Enterprise Cyfralux |Supplier #: 1003757 |Site: main office |Transaction #: СФ-0011 |Transaction Line #: 3 |PO #: 10277693 |PO Line #: 1 |Contract #: 1176166 |Project #: 01001136 |Task #: ACT 4 |Donor: GOVERNMENT"/>
    <s v="Payables A 39016141000001 39017723 Y"/>
    <s v="23-09-2024 Purchase Invoices"/>
    <s v="Quantum Service Account"/>
    <s v="UNDP PL USD"/>
    <s v="9/11/2024 "/>
    <s v="10277693"/>
    <n v="1"/>
    <x v="1"/>
    <d v="2024-09-23T00:00:00"/>
    <d v="2024-09-24T00:00:00"/>
    <s v="3"/>
    <s v="UAH"/>
    <n v="193800"/>
    <n v="4669.88"/>
    <m/>
    <n v="4669.88"/>
  </r>
  <r>
    <s v="Purchase Invoices"/>
    <s v="Oracle Fusion Payables invoices."/>
    <s v="Payables"/>
    <s v="Oracle Fusion Payables subledger."/>
    <s v="1176166"/>
    <s v="INVOICES"/>
    <s v="SEP-2024"/>
    <s v="UNDP"/>
    <m/>
    <x v="35"/>
    <s v="Information and Communications Technology (ICT) Suppli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СФ-0011"/>
    <s v="AP_INVOICES"/>
    <s v="ICT equipment"/>
    <n v="300002047333726"/>
    <s v="STANDARD"/>
    <n v="405350"/>
    <n v="4500"/>
    <n v="1"/>
    <s v="СФ-0011"/>
    <s v="1003757"/>
    <s v="Private Enterprise Cyfralux"/>
    <n v="541"/>
    <s v="Journal Import 39017723:"/>
    <s v="Supplier: Private Enterprise Cyfralux |Supplier #: 1003757 |Site: main office |Transaction #: СФ-0011 |Transaction Line #: 1 |PO #: 10277693 |PO Line #: 3 |Contract #: 1176166 |Project #: 01001136 |Task #: ACT 4 |Donor: GOVERNMENT"/>
    <s v="Payables A 39016141000001 39017723 Y"/>
    <s v="23-09-2024 Purchase Invoices"/>
    <s v="Quantum Service Account"/>
    <s v="UNDP PL USD"/>
    <s v="9/11/2024 "/>
    <s v="10277693"/>
    <n v="3"/>
    <x v="1"/>
    <d v="2024-09-23T00:00:00"/>
    <d v="2024-09-24T00:00:00"/>
    <s v="1"/>
    <s v="UAH"/>
    <n v="2250"/>
    <n v="54.22"/>
    <m/>
    <n v="54.22"/>
  </r>
  <r>
    <s v="Purchase Invoices"/>
    <s v="Oracle Fusion Payables invoices."/>
    <s v="Payables"/>
    <s v="Oracle Fusion Payables subledger."/>
    <s v="1176166"/>
    <s v="INVOICES"/>
    <s v="SEP-2024"/>
    <s v="UNDP"/>
    <m/>
    <x v="35"/>
    <s v="Information and Communications Technology (ICT) Suppli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СФ-0011"/>
    <s v="AP_INVOICES"/>
    <s v="ICT equipment"/>
    <n v="300002047333726"/>
    <s v="STANDARD"/>
    <n v="405350"/>
    <n v="13250"/>
    <n v="2"/>
    <s v="СФ-0011"/>
    <s v="1003757"/>
    <s v="Private Enterprise Cyfralux"/>
    <n v="542"/>
    <s v="Journal Import 39017723:"/>
    <s v="Supplier: Private Enterprise Cyfralux |Supplier #: 1003757 |Site: main office |Transaction #: СФ-0011 |Transaction Line #: 2 |PO #: 10277693 |PO Line #: 4 |Contract #: 1176166 |Project #: 01001136 |Task #: ACT 4 |Donor: GOVERNMENT"/>
    <s v="Payables A 39016141000001 39017723 Y"/>
    <s v="23-09-2024 Purchase Invoices"/>
    <s v="Quantum Service Account"/>
    <s v="UNDP PL USD"/>
    <s v="9/11/2024 "/>
    <s v="10277693"/>
    <n v="4"/>
    <x v="1"/>
    <d v="2024-09-23T00:00:00"/>
    <d v="2024-09-24T00:00:00"/>
    <s v="2"/>
    <s v="UAH"/>
    <n v="6625"/>
    <n v="159.64000000000001"/>
    <m/>
    <n v="159.64000000000001"/>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03909s_0"/>
    <s v="AP_INVOICES"/>
    <m/>
    <n v="300002027881469"/>
    <s v="STANDARD"/>
    <n v="2693.7000000000003"/>
    <n v="2693.7000000000003"/>
    <n v="1"/>
    <s v="TC00303909s_0"/>
    <s v="HCM-71307006"/>
    <s v="Zhanna MYKOLAYIVNA CHMUT[[71307006]]"/>
    <n v="75"/>
    <s v="Journal Import 39007611:"/>
    <s v="Supplier: Zhanna MYKOLAYIVNA CHMUT[[71307006]] |Supplier #: HCM-71307006 |Site: Primary |Transaction #: TC00303909s_0 |Transaction Line #: 1 |PO #:  |PO Line #: 0 |Contract #: 1176166 |Project #: 01001136 |Task #: ACT 4 |Donor: GO"/>
    <s v="Payables A 39006191000001 39007611 Y"/>
    <s v="16-09-2024 Purchase Invoices"/>
    <s v="Quantum Service Account"/>
    <s v="UNDP PL USD"/>
    <s v=" "/>
    <m/>
    <n v="0"/>
    <x v="1"/>
    <d v="2024-09-16T00:00:00"/>
    <d v="2024-09-24T00:00:00"/>
    <s v="1"/>
    <s v="UAH"/>
    <n v="2693.7000000000003"/>
    <n v="64.91"/>
    <m/>
    <n v="64.9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53501839"/>
    <s v="EXPENDITURES"/>
    <m/>
    <m/>
    <m/>
    <m/>
    <m/>
    <m/>
    <m/>
    <s v=""/>
    <s v=""/>
    <n v="21"/>
    <s v="Journal Import 39077730:"/>
    <s v="Expenditure Business Unit : UNDP-UKR , Project Number : 01001136 , Task Number : ACT 1.1.1. , Transaction Number : 53501839 , Expenditure Category : 75100 - Facilities &amp; Administration , Expenditure Type : 75105 - Facilities and Administrat"/>
    <s v="Projects A 39077653000002 39077730 3 Y"/>
    <s v="18-09-2024 Burden Cost"/>
    <s v="Quantum Service Account"/>
    <s v="UNDP PL USD"/>
    <s v="1/1/1970"/>
    <m/>
    <m/>
    <x v="1"/>
    <d v="2024-09-18T00:00:00"/>
    <d v="2024-09-25T00:00:00"/>
    <s v=""/>
    <s v="UAH"/>
    <n v="17300.52"/>
    <n v="416.88"/>
    <m/>
    <n v="416.88"/>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53501840"/>
    <s v="EXPENDITURES"/>
    <m/>
    <m/>
    <m/>
    <m/>
    <m/>
    <m/>
    <m/>
    <s v=""/>
    <s v=""/>
    <n v="22"/>
    <s v="Journal Import 39077730:"/>
    <s v="Expenditure Business Unit : UNDP-UKR , Project Number : 01001136 , Task Number : ACT 1.1.2. , Transaction Number : 53501840 , Expenditure Category : 75100 - Facilities &amp; Administration , Expenditure Type : 75105 - Facilities and Administrat"/>
    <s v="Projects A 39077653000002 39077730 3 Y"/>
    <s v="18-09-2024 Burden Cost"/>
    <s v="Quantum Service Account"/>
    <s v="UNDP PL USD"/>
    <s v="1/1/1970"/>
    <m/>
    <m/>
    <x v="1"/>
    <d v="2024-09-18T00:00:00"/>
    <d v="2024-09-25T00:00:00"/>
    <s v=""/>
    <s v="UAH"/>
    <n v="21978.400000000001"/>
    <n v="529.6"/>
    <m/>
    <n v="529.6"/>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501837"/>
    <s v="EXPENDITURES"/>
    <m/>
    <m/>
    <m/>
    <m/>
    <m/>
    <m/>
    <m/>
    <s v=""/>
    <s v=""/>
    <n v="26"/>
    <s v="Journal Import 39077730:"/>
    <s v="Expenditure Business Unit : UNDP-UKR , Project Number : 01001136 , Task Number : ACT 4 , Transaction Number : 53501837 , Expenditure Category : 75100 - Facilities &amp; Administration , Expenditure Type : 75105 - Facilities and Administration -"/>
    <s v="Projects A 39077653000002 39077730 3 Y"/>
    <s v="16-09-2024 Burden Cost"/>
    <s v="Quantum Service Account"/>
    <s v="UNDP PL USD"/>
    <s v="1/1/1970"/>
    <m/>
    <m/>
    <x v="1"/>
    <d v="2024-09-16T00:00:00"/>
    <d v="2024-09-25T00:00:00"/>
    <s v=""/>
    <s v="UAH"/>
    <n v="215.5"/>
    <n v="5.19"/>
    <m/>
    <n v="5.19"/>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501838"/>
    <s v="EXPENDITURES"/>
    <m/>
    <m/>
    <m/>
    <m/>
    <m/>
    <m/>
    <m/>
    <s v=""/>
    <s v=""/>
    <n v="121"/>
    <s v="Journal Import 39077730:"/>
    <s v="Expenditure Business Unit : UNDP-UKR , Project Number : 01001136 , Task Number : ACT 4 , Transaction Number : 53501838 , Expenditure Category : 75100 - Facilities &amp; Administration , Expenditure Type : 75105 - Facilities and Administration -"/>
    <s v="Projects A 39077653000002 39077730 3 Y"/>
    <s v="23-09-2024 Burden Cost"/>
    <s v="Quantum Service Account"/>
    <s v="UNDP PL USD"/>
    <s v="1/1/1970"/>
    <m/>
    <m/>
    <x v="1"/>
    <d v="2024-09-23T00:00:00"/>
    <d v="2024-09-25T00:00:00"/>
    <s v=""/>
    <s v="UAH"/>
    <n v="710"/>
    <n v="17.11"/>
    <m/>
    <n v="17.11"/>
  </r>
  <r>
    <s v="Purchase Invoices"/>
    <s v="Oracle Fusion Payables invoices."/>
    <s v="Payables"/>
    <s v="Oracle Fusion Payables subledger."/>
    <s v="1176166"/>
    <s v="INVOICES"/>
    <s v="SEP-2024"/>
    <s v="UNDP"/>
    <m/>
    <x v="8"/>
    <s v="Furniture"/>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L-00000176"/>
    <s v="AP_INVOICES"/>
    <s v="office chairs provided to the UNDP IDRPB in the Kyiv office"/>
    <n v="300002047332835"/>
    <s v="STANDARD"/>
    <n v="8920"/>
    <n v="8920"/>
    <n v="1"/>
    <s v="#L-00000176"/>
    <s v="1111222"/>
    <s v="FOP LANDAR NINA IVANIVNA"/>
    <n v="349"/>
    <s v="Journal Import 39077922:"/>
    <s v="Supplier: FOP LANDAR NINA IVANIVNA |Supplier #: 1111222 |Site: UKR |Transaction #: #L-00000176 |Transaction Line #: 1 |PO #:  |PO Line #: 0 |Contract #: 1176166 |Project #: 01001136 |Task #: ACT 4 |Donor: GOVERNMENT OF NETHERLANDS"/>
    <s v="Payables A 39076634000001 39077922 Y"/>
    <s v="19-09-2024 Purchase Invoices"/>
    <s v="Quantum Service Account"/>
    <s v="UNDP PL USD"/>
    <s v=" "/>
    <m/>
    <n v="0"/>
    <x v="1"/>
    <d v="2024-09-19T00:00:00"/>
    <d v="2024-09-25T00:00:00"/>
    <s v="1"/>
    <s v="UAH"/>
    <n v="8920"/>
    <n v="214.94"/>
    <m/>
    <n v="214.94"/>
  </r>
  <r>
    <s v="Purchase Invoices"/>
    <s v="Oracle Fusion Payables invoices."/>
    <s v="Payables"/>
    <s v="Oracle Fusion Payables subledger."/>
    <s v="1176166"/>
    <s v="INVOICES"/>
    <s v="SEP-2024"/>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0185188"/>
    <s v="AP_INVOICES"/>
    <s v="conducting the event"/>
    <n v="300002051552035"/>
    <s v="STANDARD"/>
    <n v="263732.81"/>
    <n v="263732.81"/>
    <n v="1"/>
    <s v="000185188"/>
    <s v="1058619"/>
    <s v="KYI AVIA, PJSC"/>
    <n v="29"/>
    <s v="Journal Import 39077959:"/>
    <s v="Supplier: KYI AVIA, PJSC |Supplier #: 1058619 |Site: UKR |Transaction #: 000185188 |Transaction Line #: 1 |PO #: 10266892 |PO Line #: 1 |Contract #: 1176166 |Project #: 01001136 |Task #: ACT 2.1.2. |Donor: GOVERNMENT OF NETHERLAND"/>
    <s v="Payables A 39076634000002 39077959 Y"/>
    <s v="20-09-2024 Purchase Invoices"/>
    <s v="Quantum Service Account"/>
    <s v="UNDP PL USD"/>
    <s v="8/20/2024 "/>
    <s v="10266892"/>
    <n v="1"/>
    <x v="1"/>
    <d v="2024-09-20T00:00:00"/>
    <d v="2024-09-25T00:00:00"/>
    <s v="1"/>
    <s v="UAH"/>
    <n v="263732.81"/>
    <n v="6355.01"/>
    <m/>
    <n v="6355.0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3542103"/>
    <s v="EXPENDITURES"/>
    <m/>
    <m/>
    <m/>
    <m/>
    <m/>
    <m/>
    <m/>
    <s v=""/>
    <s v=""/>
    <n v="41"/>
    <s v="Journal Import 39135404:"/>
    <s v="Expenditure Business Unit : UNDP-UKR , Project Number : 01001136 , Task Number : ACT 2.1.2. , Transaction Number : 53542103 , Expenditure Category : 75100 - Facilities &amp; Administration , Expenditure Type : 75105 - Facilities and Administrat"/>
    <s v="Projects A 39135106000001 39135404 3 Y"/>
    <s v="20-09-2024 Burden Cost"/>
    <s v="Quantum Service Account"/>
    <s v="UNDP PL USD"/>
    <s v="1/1/1970"/>
    <m/>
    <m/>
    <x v="1"/>
    <d v="2024-09-20T00:00:00"/>
    <d v="2024-09-26T00:00:00"/>
    <s v=""/>
    <s v="UAH"/>
    <n v="21098.62"/>
    <n v="508.40000000000003"/>
    <m/>
    <n v="508.40000000000003"/>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60791"/>
    <s v="AP_INVOICES"/>
    <s v="Travel Entitlements"/>
    <n v="300002054949854"/>
    <s v="STANDARD"/>
    <n v="5440"/>
    <n v="5440"/>
    <n v="1"/>
    <s v="TR00360791"/>
    <s v="HCM-71330413"/>
    <s v="Sergiy Mykolaiovych KUMEYKO[[71330413]]"/>
    <n v="174"/>
    <s v="Journal Import 39329327:"/>
    <s v="Supplier: Sergiy Mykolaiovych KUMEYKO[[71330413]] |Supplier #: HCM-71330413 |Site: Primary |Transaction #: TR00360791 |Transaction Line #: 1 |PO #:  |PO Line #: 0 |Contract #: 1176166 |Project #: 01001136 |Task #: ACT 4 |Donor: GO"/>
    <s v="Payables A 39328687000001 39329327 Y"/>
    <s v="26-09-2024 Purchase Invoices"/>
    <s v="Quantum Service Account"/>
    <s v="UNDP PL USD"/>
    <s v=" "/>
    <m/>
    <n v="0"/>
    <x v="1"/>
    <d v="2024-09-26T00:00:00"/>
    <d v="2024-09-30T00:00:00"/>
    <s v="1"/>
    <s v="UAH"/>
    <n v="5440"/>
    <n v="131.08000000000001"/>
    <m/>
    <n v="131.08000000000001"/>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60767"/>
    <s v="AP_INVOICES"/>
    <s v="Travel Entitlements"/>
    <n v="300002054987811"/>
    <s v="STANDARD"/>
    <n v="16320"/>
    <n v="5440"/>
    <n v="1"/>
    <s v="TR00360767"/>
    <s v="HCM-71319454"/>
    <s v="Ivan Hryhororvych HONCHARUK[[71319454]]"/>
    <n v="173"/>
    <s v="Journal Import 39329327:"/>
    <s v="Supplier: Ivan Hryhororvych HONCHARUK[[71319454]] |Supplier #: HCM-71319454 |Site: Primary |Transaction #: TR00360767 |Transaction Line #: 1 |PO #:  |PO Line #: 0 |Contract #: 1176166 |Project #: 01001136 |Task #: ACT 4 |Donor: GO"/>
    <s v="Payables A 39328687000001 39329327 Y"/>
    <s v="26-09-2024 Purchase Invoices"/>
    <s v="Quantum Service Account"/>
    <s v="UNDP PL USD"/>
    <s v=" "/>
    <m/>
    <n v="0"/>
    <x v="1"/>
    <d v="2024-09-26T00:00:00"/>
    <d v="2024-09-30T00:00:00"/>
    <s v="1"/>
    <s v="UAH"/>
    <n v="5440"/>
    <n v="131.08000000000001"/>
    <m/>
    <n v="131.08000000000001"/>
  </r>
  <r>
    <s v="Purchase Invoices"/>
    <s v="Oracle Fusion Payables invoices."/>
    <s v="Payables"/>
    <s v="Oracle Fusion Payables subledger."/>
    <s v="1176166"/>
    <s v="INVOICES"/>
    <s v="SEP-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60767"/>
    <s v="AP_INVOICES"/>
    <s v="Travel Entitlements"/>
    <n v="300002054987811"/>
    <s v="STANDARD"/>
    <n v="16320"/>
    <n v="10880"/>
    <n v="2"/>
    <s v="TR00360767"/>
    <s v="HCM-71319454"/>
    <s v="Ivan Hryhororvych HONCHARUK[[71319454]]"/>
    <n v="175"/>
    <s v="Journal Import 39329327:"/>
    <s v="Supplier: Ivan Hryhororvych HONCHARUK[[71319454]] |Supplier #: HCM-71319454 |Site: Primary |Transaction #: TR00360767 |Transaction Line #: 2 |PO #:  |PO Line #: 0 |Contract #: 1176166 |Project #: 01001136 |Task #: ACT 4 |Donor: GO"/>
    <s v="Payables A 39328687000001 39329327 Y"/>
    <s v="26-09-2024 Purchase Invoices"/>
    <s v="Quantum Service Account"/>
    <s v="UNDP PL USD"/>
    <s v=" "/>
    <m/>
    <n v="0"/>
    <x v="1"/>
    <d v="2024-09-26T00:00:00"/>
    <d v="2024-09-30T00:00:00"/>
    <s v="2"/>
    <s v="UAH"/>
    <n v="10880"/>
    <n v="262.17"/>
    <m/>
    <n v="262.17"/>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528563"/>
    <s v="EXPENDITURES"/>
    <m/>
    <m/>
    <m/>
    <m/>
    <m/>
    <m/>
    <m/>
    <s v=""/>
    <s v=""/>
    <n v="655"/>
    <s v="Journal Import 39291404:"/>
    <s v="Expenditure Business Unit : UNDP-UKR , Project Number : 01001136 , Task Number : ACT 4 , Transaction Number : 53528563 , Expenditure Category : 75100 - Facilities &amp; Administration , Expenditure Type : 75105 - Facilities and Administration -"/>
    <s v="Projects A 39291385000002 39291404 3 Y"/>
    <s v="30-09-2024 Burden Cost"/>
    <s v="Quantum Service Account"/>
    <s v="UNDP PL USD"/>
    <s v="1/1/1970"/>
    <m/>
    <m/>
    <x v="1"/>
    <d v="2024-09-30T00:00:00"/>
    <d v="2024-09-30T00:00:00"/>
    <s v=""/>
    <s v="USD"/>
    <n v="17.2"/>
    <n v="17.2"/>
    <m/>
    <n v="17.2"/>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487385"/>
    <s v="EXPENDITURES"/>
    <m/>
    <m/>
    <m/>
    <m/>
    <m/>
    <m/>
    <m/>
    <s v=""/>
    <s v=""/>
    <n v="656"/>
    <s v="Journal Import 39291404:"/>
    <s v="Expenditure Business Unit : UNDP-UKR , Project Number : 01001136 , Task Number : ACT 4 , Transaction Number : 53487385 , Expenditure Category : 75100 - Facilities &amp; Administration , Expenditure Type : 75105 - Facilities and Administration -"/>
    <s v="Projects A 39291385000002 39291404 3 Y"/>
    <s v="30-09-2024 Burden Cost"/>
    <s v="Quantum Service Account"/>
    <s v="UNDP PL USD"/>
    <s v="1/1/1970"/>
    <m/>
    <m/>
    <x v="1"/>
    <d v="2024-09-30T00:00:00"/>
    <d v="2024-09-30T00:00:00"/>
    <s v=""/>
    <s v="USD"/>
    <n v="373.59000000000003"/>
    <n v="373.59000000000003"/>
    <m/>
    <n v="373.59000000000003"/>
  </r>
  <r>
    <s v="Purchase Invoices"/>
    <s v="Oracle Fusion Payables invoices."/>
    <s v="Payables"/>
    <s v="Oracle Fusion Payables subledger."/>
    <s v="1176166"/>
    <s v="INVOICES"/>
    <s v="SEP-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07874"/>
    <s v="AP_INVOICES"/>
    <m/>
    <n v="300002055499596"/>
    <s v="STANDARD"/>
    <n v="795.63"/>
    <n v="795.63"/>
    <n v="1"/>
    <s v="TC00307874"/>
    <s v="HCM-71325960"/>
    <s v="Dmytro Oleksandrovych SKOTARENKO[[71325960]]"/>
    <n v="216"/>
    <s v="Journal Import 39329327:"/>
    <s v="Supplier: Dmytro Oleksandrovych SKOTARENKO[[71325960]] |Supplier #: HCM-71325960 |Site: Primary |Transaction #: TC00307874 |Transaction Line #: 1 |PO #:  |PO Line #: 0 |Contract #: 1176166 |Project #: 01001136 |Task #: ACT 4 |Dono"/>
    <s v="Payables A 39328687000001 39329327 Y"/>
    <s v="26-09-2024 Purchase Invoices"/>
    <s v="Quantum Service Account"/>
    <s v="UNDP PL USD"/>
    <s v=" "/>
    <m/>
    <n v="0"/>
    <x v="1"/>
    <d v="2024-09-26T00:00:00"/>
    <d v="2024-09-30T00:00:00"/>
    <s v="1"/>
    <s v="UAH"/>
    <n v="159.13"/>
    <n v="3.83"/>
    <m/>
    <n v="3.83"/>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702075"/>
    <s v="EXPENDITURES"/>
    <m/>
    <m/>
    <m/>
    <m/>
    <m/>
    <m/>
    <m/>
    <s v=""/>
    <s v=""/>
    <n v="102"/>
    <s v="Journal Import 39389239:"/>
    <s v="Expenditure Business Unit : UNDP-UKR , Project Number : 01001136 , Task Number : ACT 4 , Transaction Number : 53702075 , Expenditure Category : 75100 - Facilities &amp; Administration , Expenditure Type : 75105 - Facilities and Administration -"/>
    <s v="Projects A 39389230000001 39389239 Y"/>
    <s v="26-09-2024 Burden Cost"/>
    <s v="Quantum Service Account"/>
    <s v="UNDP PL USD"/>
    <s v="1/1/1970"/>
    <m/>
    <m/>
    <x v="1"/>
    <d v="2024-09-26T00:00:00"/>
    <d v="2024-10-01T00:00:00"/>
    <s v=""/>
    <s v="UAH"/>
    <n v="1753.53"/>
    <n v="42.25"/>
    <m/>
    <n v="42.25"/>
  </r>
  <r>
    <s v="Purchase Invoices"/>
    <s v="Oracle Fusion Payables invoices."/>
    <s v="Payables"/>
    <s v="Oracle Fusion Payables subledger."/>
    <s v="1176166"/>
    <s v="INVOICES"/>
    <s v="SEP-2024"/>
    <s v="UNDP"/>
    <m/>
    <x v="17"/>
    <s v="Direct Project Cost - Services provided by CO Staff"/>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1-Q2/2024/1001136"/>
    <s v="AP_INVOICES"/>
    <s v="Correction of the account for DES/Q1-Q2/2024/1001136"/>
    <n v="300001801155629"/>
    <s v="STANDARD"/>
    <n v="0"/>
    <n v="-7965.3"/>
    <n v="5"/>
    <s v="DES/Q1-Q2/2024/1001136"/>
    <s v="UNDP Project Adjustment"/>
    <s v="UNDP Project Adjustment"/>
    <n v="350"/>
    <s v="Journal Import 39431838:"/>
    <s v="Supplier: UNDP Project Adjustment |Supplier #: UNDP Project Adjustment |Site: PROJ_ADJ |Transaction #: DES/Q1-Q2/2024/1001136 |Transaction Line #: 5 |PO #:  |PO Line #: 0 |Contract #: 1176166 |Project #: 01001136 |Task #: ACT 5 |D"/>
    <s v="Payables A 39430209000001 39431838 Y"/>
    <s v="01-09-2024 Purchase Invoices"/>
    <s v="Quantum Service Account"/>
    <s v="UNDP PL USD"/>
    <s v=" "/>
    <m/>
    <n v="0"/>
    <x v="1"/>
    <d v="2024-09-01T00:00:00"/>
    <d v="2024-10-02T00:00:00"/>
    <s v="5"/>
    <s v="USD"/>
    <n v="-7965.3"/>
    <m/>
    <n v="7965.3"/>
    <n v="-7965.3"/>
  </r>
  <r>
    <s v="Purchase Invoices"/>
    <s v="Oracle Fusion Payables invoices."/>
    <s v="Payables"/>
    <s v="Oracle Fusion Payables subledger."/>
    <s v="1176166"/>
    <s v="INVOICES"/>
    <s v="SEP-2024"/>
    <s v="UNDP"/>
    <m/>
    <x v="28"/>
    <s v="Services to Projects - General Opex"/>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1-Q2/2024/1001136"/>
    <s v="AP_INVOICES"/>
    <s v="Correction of the account for DES/Q1-Q2/2024/1001136"/>
    <n v="300001801155629"/>
    <s v="STANDARD"/>
    <n v="0"/>
    <n v="7965.3"/>
    <n v="6"/>
    <s v="DES/Q1-Q2/2024/1001136"/>
    <s v="UNDP Project Adjustment"/>
    <s v="UNDP Project Adjustment"/>
    <n v="570"/>
    <s v="Journal Import 39431838:"/>
    <s v="Supplier: UNDP Project Adjustment |Supplier #: UNDP Project Adjustment |Site: PROJ_ADJ |Transaction #: DES/Q1-Q2/2024/1001136 |Transaction Line #: 6 |PO #:  |PO Line #: 0 |Contract #: 1176166 |Project #: 01001136 |Task #: ACT 5 |D"/>
    <s v="Payables A 39430209000001 39431838 Y"/>
    <s v="01-09-2024 Purchase Invoices"/>
    <s v="Quantum Service Account"/>
    <s v="UNDP PL USD"/>
    <s v=" "/>
    <m/>
    <n v="0"/>
    <x v="1"/>
    <d v="2024-09-01T00:00:00"/>
    <d v="2024-10-02T00:00:00"/>
    <s v="6"/>
    <s v="USD"/>
    <n v="7965.3"/>
    <n v="7965.3"/>
    <m/>
    <n v="7965.3"/>
  </r>
  <r>
    <s v="Purchase Invoices"/>
    <s v="Oracle Fusion Payables invoices."/>
    <s v="Payables"/>
    <s v="Oracle Fusion Payables subledger."/>
    <s v="1176166"/>
    <s v="INVOICES"/>
    <s v="OCT-2024"/>
    <s v="UNDP"/>
    <m/>
    <x v="9"/>
    <s v="Grants to Institutions and Other Benefactors"/>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2024/09/043/PSY, tr. #1"/>
    <s v="AP_INVOICES"/>
    <s v="2024/09/043/PSY, tranche #1"/>
    <n v="300002072733425"/>
    <s v="STANDARD"/>
    <n v="1491095"/>
    <n v="830000"/>
    <n v="1"/>
    <s v="2024/09/043/PSY, tr. #1"/>
    <s v="2117442"/>
    <s v="Mental Health of Ukraine, CO CF"/>
    <n v="53"/>
    <s v="Journal Import 39668564:"/>
    <s v="Supplier: Mental Health of Ukraine, CO CF |Supplier #: 2117442 |Site: UKR |Transaction #: 2024/09/043/PSY, tr. #1 |Transaction Line #: 1 |PO #:  |PO Line #: 0 |Contract #: 1176166 |Project #: 01001136 |Task #: ACT 2.2.1. |Donor: G"/>
    <s v="Payables A 39666999000001 39668564 2 Y"/>
    <s v="02-10-2024 Purchase Invoices"/>
    <s v="Quantum Service Account"/>
    <s v="UNDP PL USD"/>
    <s v=" "/>
    <m/>
    <n v="0"/>
    <x v="1"/>
    <d v="2024-10-02T00:00:00"/>
    <d v="2024-10-07T00:00:00"/>
    <s v="1"/>
    <s v="UAH"/>
    <n v="830000"/>
    <n v="20000.010000000002"/>
    <m/>
    <n v="20000.010000000002"/>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3910735"/>
    <s v="EXPENDITURES"/>
    <m/>
    <m/>
    <m/>
    <m/>
    <m/>
    <m/>
    <m/>
    <s v=""/>
    <s v=""/>
    <n v="18"/>
    <s v="Journal Import 39760409:"/>
    <s v="Expenditure Business Unit : UNDP-UKR , Project Number : 01001136 , Task Number : ACT 2.2.1. , Transaction Number : 53910735 , Expenditure Category : 75100 - Facilities &amp; Administration , Expenditure Type : 75105 - Facilities and Administrat"/>
    <s v="Projects A 39760014000002 39760409 3 Y"/>
    <s v="02-10-2024 Burden Cost"/>
    <s v="Quantum Service Account"/>
    <s v="UNDP PL USD"/>
    <s v="1/1/1970"/>
    <m/>
    <m/>
    <x v="1"/>
    <d v="2024-10-02T00:00:00"/>
    <d v="2024-10-08T00:00:00"/>
    <s v=""/>
    <s v="UAH"/>
    <n v="66400"/>
    <n v="1600"/>
    <m/>
    <n v="1600"/>
  </r>
  <r>
    <s v="Purchase Invoices"/>
    <s v="Oracle Fusion Payables invoices."/>
    <s v="Payables"/>
    <s v="Oracle Fusion Payables subledger."/>
    <s v="1176166"/>
    <s v="INVOICES"/>
    <s v="OCT-2024"/>
    <s v="UNDP"/>
    <m/>
    <x v="36"/>
    <s v="Other Materials and Goods"/>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W369309"/>
    <s v="AP_INVOICES"/>
    <s v="equipment for physical activity and sports"/>
    <n v="300002082554062"/>
    <s v="STANDARD"/>
    <n v="129050"/>
    <n v="129050"/>
    <n v="1"/>
    <s v="W369309"/>
    <s v="2164803"/>
    <s v="Sportmarket Postachannia, LLC"/>
    <n v="425"/>
    <s v="Journal Import 39741603:"/>
    <s v="Supplier: Sportmarket Postachannia, LLC |Supplier #: 2164803 |Site: UKR |Transaction #: W369309 |Transaction Line #: 1 |PO #: 10276906 |PO Line #: 1 |Contract #: 1176166 |Project #: 01001136 |Task #: ACT 3.2.3. |Donor: GOVERNMENT"/>
    <s v="Payables A 39739696000001 39741603 2 Y"/>
    <s v="08-10-2024 Purchase Invoices"/>
    <s v="Quantum Service Account"/>
    <s v="UNDP PL USD"/>
    <s v="9/10/2024 "/>
    <s v="10276906"/>
    <n v="1"/>
    <x v="1"/>
    <d v="2024-10-08T00:00:00"/>
    <d v="2024-10-08T00:00:00"/>
    <s v="1"/>
    <s v="UAH"/>
    <n v="129050"/>
    <n v="3109.64"/>
    <m/>
    <n v="3109.64"/>
  </r>
  <r>
    <s v="Purchase Invoices"/>
    <s v="Oracle Fusion Payables invoices."/>
    <s v="Payables"/>
    <s v="Oracle Fusion Payables subledger."/>
    <s v="1176166"/>
    <s v="INVOICES"/>
    <s v="SEP-2024"/>
    <s v="UNDP"/>
    <m/>
    <x v="27"/>
    <s v="Printing and Publica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МС-0973"/>
    <s v="AP_INVOICES"/>
    <s v="safe printing equipment"/>
    <n v="300002083908182"/>
    <s v="STANDARD"/>
    <n v="65051.24"/>
    <n v="7227.91"/>
    <n v="3"/>
    <s v="МС-0973"/>
    <s v="2013146"/>
    <s v="MEGAPRYNT SERVIS, TOV"/>
    <n v="111"/>
    <s v="Journal Import 39755009:"/>
    <s v="Supplier: MEGAPRYNT SERVIS, TOV |Supplier #: 2013146 |Site: UKR |Transaction #: МС-0973 |Transaction Line #: 3 |PO #: 10284947 |PO Line #: 3 |Contract #: 1176166 |Project #: 01001136 |Task #: ACT 4 |Donor: GOVERNMENT OF NETHERLAND"/>
    <s v="Payables A 39753657000001 39755009 2 Y"/>
    <s v="30-09-2024 Purchase Invoices"/>
    <s v="nagaraju vallala"/>
    <s v="UNDP PL USD"/>
    <s v="9/26/2024 "/>
    <s v="10284947"/>
    <n v="3"/>
    <x v="1"/>
    <d v="2024-09-30T00:00:00"/>
    <d v="2024-10-08T00:00:00"/>
    <s v="3"/>
    <s v="UAH"/>
    <n v="7227.91"/>
    <n v="174.17000000000002"/>
    <m/>
    <n v="174.17000000000002"/>
  </r>
  <r>
    <s v="Purchase Invoices"/>
    <s v="Oracle Fusion Payables invoices."/>
    <s v="Payables"/>
    <s v="Oracle Fusion Payables subledger."/>
    <s v="1176166"/>
    <s v="INVOICES"/>
    <s v="OCT-2024"/>
    <s v="UNDP"/>
    <m/>
    <x v="37"/>
    <s v="Service Cost - Social Services and Social Science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001"/>
    <s v="AP_INVOICES"/>
    <s v="Conducting an assessment of Civil Society Organizations, del. #1"/>
    <n v="300002084036409"/>
    <s v="STANDARD"/>
    <n v="387324"/>
    <n v="387324"/>
    <n v="1"/>
    <s v="001"/>
    <s v="2142388"/>
    <s v="Research Bureau Sociologist, NGO"/>
    <n v="785"/>
    <s v="Journal Import 39761615:"/>
    <s v="Supplier: Research Bureau Sociologist, NGO |Supplier #: 2142388 |Site: UKR |Transaction #: 001 |Transaction Line #: 1 |PO #: 10274675 |PO Line #: 1 |Contract #: 1176166 |Project #: 01001136 |Task #: ACT 1.1.1. |Donor: GOVERNMENT O"/>
    <s v="Payables A 39759872000001 39761615 Y"/>
    <s v="08-10-2024 Purchase Invoices"/>
    <s v="Quantum Service Account"/>
    <s v="UNDP PL USD"/>
    <s v="9/5/2024 "/>
    <s v="10274675"/>
    <n v="1"/>
    <x v="1"/>
    <d v="2024-10-08T00:00:00"/>
    <d v="2024-10-08T00:00:00"/>
    <s v="1"/>
    <s v="UAH"/>
    <n v="35211.270000000004"/>
    <n v="848.46"/>
    <m/>
    <n v="848.46"/>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943471"/>
    <s v="EXPENDITURES"/>
    <m/>
    <m/>
    <m/>
    <m/>
    <m/>
    <m/>
    <m/>
    <s v=""/>
    <s v=""/>
    <n v="176"/>
    <s v="Journal Import 39820604:"/>
    <s v="Expenditure Business Unit : UNDP-UKR , Project Number : 01001136 , Task Number : ACT 4 , Transaction Number : 53943471 , Expenditure Category : 75100 - Facilities &amp; Administration , Expenditure Type : 75105 - Facilities and Administration -"/>
    <s v="Projects A 39820396000001 39820604 4 Y"/>
    <s v="30-09-2024 Burden Cost"/>
    <s v="Quantum Service Account"/>
    <s v="UNDP PL USD"/>
    <s v="1/1/1970"/>
    <m/>
    <m/>
    <x v="1"/>
    <d v="2024-09-30T00:00:00"/>
    <d v="2024-10-09T00:00:00"/>
    <s v=""/>
    <s v="UAH"/>
    <n v="578.23"/>
    <n v="13.93"/>
    <m/>
    <n v="13.93"/>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53943472"/>
    <s v="EXPENDITURES"/>
    <m/>
    <m/>
    <m/>
    <m/>
    <m/>
    <m/>
    <m/>
    <s v=""/>
    <s v=""/>
    <n v="486"/>
    <s v="Journal Import 39820604:"/>
    <s v="Expenditure Business Unit : UNDP-UKR , Project Number : 01001136 , Task Number : ACT 1.1.1. , Transaction Number : 53943472 , Expenditure Category : 75100 - Facilities &amp; Administration , Expenditure Type : 75105 - Facilities and Administrat"/>
    <s v="Projects A 39820396000001 39820604 3 Y"/>
    <s v="08-10-2024 Burden Cost"/>
    <s v="Quantum Service Account"/>
    <s v="UNDP PL USD"/>
    <s v="1/1/1970"/>
    <m/>
    <m/>
    <x v="1"/>
    <d v="2024-10-08T00:00:00"/>
    <d v="2024-10-09T00:00:00"/>
    <s v=""/>
    <s v="UAH"/>
    <n v="2816.9"/>
    <n v="67.88"/>
    <m/>
    <n v="67.88"/>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3943470"/>
    <s v="EXPENDITURES"/>
    <m/>
    <m/>
    <m/>
    <m/>
    <m/>
    <m/>
    <m/>
    <s v=""/>
    <s v=""/>
    <n v="487"/>
    <s v="Journal Import 39820604:"/>
    <s v="Expenditure Business Unit : UNDP-UKR , Project Number : 01001136 , Task Number : ACT 3.2.3. , Transaction Number : 53943470 , Expenditure Category : 75100 - Facilities &amp; Administration , Expenditure Type : 75105 - Facilities and Administrat"/>
    <s v="Projects A 39820396000001 39820604 3 Y"/>
    <s v="08-10-2024 Burden Cost"/>
    <s v="Quantum Service Account"/>
    <s v="UNDP PL USD"/>
    <s v="1/1/1970"/>
    <m/>
    <m/>
    <x v="1"/>
    <d v="2024-10-08T00:00:00"/>
    <d v="2024-10-09T00:00:00"/>
    <s v=""/>
    <s v="UAH"/>
    <n v="10324"/>
    <n v="248.77"/>
    <m/>
    <n v="248.77"/>
  </r>
  <r>
    <s v="LABOR_COST"/>
    <s v="Cost of services performed by workers for wages."/>
    <s v="Project Accounting"/>
    <s v="Accounting generated by Oracle Fusion Projects for cost, revenue and billing offset transactions."/>
    <s v="1176166"/>
    <s v="LABOR_COST"/>
    <s v="SEP-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986767"/>
    <s v="EXPENDITURES"/>
    <m/>
    <m/>
    <m/>
    <m/>
    <m/>
    <m/>
    <m/>
    <s v=""/>
    <s v=""/>
    <n v="3144"/>
    <s v="Journal Import 39883277:"/>
    <s v="Expenditure Business Unit : UNDP-UKR , Project Number : 01001136 , Task Number : ACT 4 , Transaction Number : 53986767 , Expenditure Category : 67400 - Labour Cost – IP Staff , Expenditure Type : 67405 - Labour Cost - IP Staff"/>
    <s v="Projects A 39882148000012 39883277 Y"/>
    <s v="01-09-2024 Labor Cost"/>
    <s v="Quantum Service Account"/>
    <s v="UNDP PL USD"/>
    <s v="1/1/1970"/>
    <m/>
    <m/>
    <x v="1"/>
    <d v="2024-09-01T00:00:00"/>
    <d v="2024-10-10T00:00:00"/>
    <s v=""/>
    <s v="USD"/>
    <n v="1803.75"/>
    <n v="1803.75"/>
    <m/>
    <n v="1803.75"/>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985246"/>
    <s v="EXPENDITURES"/>
    <m/>
    <m/>
    <m/>
    <m/>
    <m/>
    <m/>
    <m/>
    <s v=""/>
    <s v=""/>
    <n v="3642"/>
    <s v="Journal Import 39883276:"/>
    <s v="Expenditure Business Unit : UNDP-UKR , Project Number : 01001136 , Task Number : ACT 4 , Transaction Number : 53985246 , Expenditure Category : 71400 - Contractual Services - Individ , Expenditure Type : 71475 - Labour Cost - National Perso"/>
    <s v="Projects A 39882148000011 39883276 Y"/>
    <s v="01-09-2024 Labor Cost"/>
    <s v="Quantum Service Account"/>
    <s v="UNDP PL USD"/>
    <s v="1/1/1970"/>
    <m/>
    <m/>
    <x v="1"/>
    <d v="2024-09-01T00:00:00"/>
    <d v="2024-10-10T00:00:00"/>
    <s v=""/>
    <s v="USD"/>
    <n v="667.56000000000006"/>
    <n v="667.56000000000006"/>
    <m/>
    <n v="667.56000000000006"/>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987293"/>
    <s v="EXPENDITURES"/>
    <m/>
    <m/>
    <m/>
    <m/>
    <m/>
    <m/>
    <m/>
    <s v=""/>
    <s v=""/>
    <n v="3643"/>
    <s v="Journal Import 39883276:"/>
    <s v="Expenditure Business Unit : UNDP-UKR , Project Number : 01001136 , Task Number : ACT 4 , Transaction Number : 53987293 , Expenditure Category : 71400 - Contractual Services - Individ , Expenditure Type : 71475 - Labour Cost - National Perso"/>
    <s v="Projects A 39882148000011 39883276 Y"/>
    <s v="01-09-2024 Labor Cost"/>
    <s v="Quantum Service Account"/>
    <s v="UNDP PL USD"/>
    <s v="1/1/1970"/>
    <m/>
    <m/>
    <x v="1"/>
    <d v="2024-09-01T00:00:00"/>
    <d v="2024-10-10T00:00:00"/>
    <s v=""/>
    <s v="USD"/>
    <n v="865.48"/>
    <n v="865.48"/>
    <m/>
    <n v="865.48"/>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3986745"/>
    <s v="EXPENDITURES"/>
    <m/>
    <m/>
    <m/>
    <m/>
    <m/>
    <m/>
    <m/>
    <s v=""/>
    <s v=""/>
    <n v="3644"/>
    <s v="Journal Import 39883276:"/>
    <s v="Expenditure Business Unit : UNDP-UKR , Project Number : 01001136 , Task Number : ACT 4 , Transaction Number : 53986745 , Expenditure Category : 71400 - Contractual Services - Individ , Expenditure Type : 71475 - Labour Cost - National Perso"/>
    <s v="Projects A 39882148000011 39883276 Y"/>
    <s v="01-09-2024 Labor Cost"/>
    <s v="Quantum Service Account"/>
    <s v="UNDP PL USD"/>
    <s v="1/1/1970"/>
    <m/>
    <m/>
    <x v="1"/>
    <d v="2024-09-01T00:00:00"/>
    <d v="2024-10-10T00:00:00"/>
    <s v=""/>
    <s v="USD"/>
    <n v="1292.69"/>
    <n v="1292.69"/>
    <m/>
    <n v="1292.69"/>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3986544"/>
    <s v="EXPENDITURES"/>
    <m/>
    <m/>
    <m/>
    <m/>
    <m/>
    <m/>
    <m/>
    <s v=""/>
    <s v=""/>
    <n v="3645"/>
    <s v="Journal Import 39883276:"/>
    <s v="Expenditure Business Unit : UNDP-UKR , Project Number : 01001136 , Task Number : ACT 2.1.2. , Transaction Number : 53986544 , Expenditure Category : 71400 - Contractual Services - Individ , Expenditure Type : 71475 - Labour Cost - National"/>
    <s v="Projects A 39882148000011 39883276 Y"/>
    <s v="01-09-2024 Labor Cost"/>
    <s v="Quantum Service Account"/>
    <s v="UNDP PL USD"/>
    <s v="1/1/1970"/>
    <m/>
    <m/>
    <x v="1"/>
    <d v="2024-09-01T00:00:00"/>
    <d v="2024-10-10T00:00:00"/>
    <s v=""/>
    <s v="USD"/>
    <n v="3707.57"/>
    <n v="3707.57"/>
    <m/>
    <n v="3707.57"/>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3986576"/>
    <s v="EXPENDITURES"/>
    <m/>
    <m/>
    <m/>
    <m/>
    <m/>
    <m/>
    <m/>
    <s v=""/>
    <s v=""/>
    <n v="3646"/>
    <s v="Journal Import 39883276:"/>
    <s v="Expenditure Business Unit : UNDP-UKR , Project Number : 01001136 , Task Number : ACT 1.2.3. , Transaction Number : 53986576 , Expenditure Category : 71400 - Contractual Services - Individ , Expenditure Type : 71475 - Labour Cost - National"/>
    <s v="Projects A 39882148000011 39883276 Y"/>
    <s v="01-09-2024 Labor Cost"/>
    <s v="Quantum Service Account"/>
    <s v="UNDP PL USD"/>
    <s v="1/1/1970"/>
    <m/>
    <m/>
    <x v="1"/>
    <d v="2024-09-01T00:00:00"/>
    <d v="2024-10-10T00:00:00"/>
    <s v=""/>
    <s v="USD"/>
    <n v="4766.54"/>
    <n v="4766.54"/>
    <m/>
    <n v="4766.54"/>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3987319"/>
    <s v="EXPENDITURES"/>
    <m/>
    <m/>
    <m/>
    <m/>
    <m/>
    <m/>
    <m/>
    <s v=""/>
    <s v=""/>
    <n v="3803"/>
    <s v="Journal Import 39883277:"/>
    <s v="Expenditure Business Unit : UNDP-UKR , Project Number : 01001136 , Task Number : ACT 3.2.3. , Transaction Number : 53987319 , Expenditure Category : 71400 - Contractual Services - Individ , Expenditure Type : 71475 - Labour Cost - National"/>
    <s v="Projects A 39882148000012 39883277 Y"/>
    <s v="01-09-2024 Labor Cost"/>
    <s v="Quantum Service Account"/>
    <s v="UNDP PL USD"/>
    <s v="1/1/1970"/>
    <m/>
    <m/>
    <x v="1"/>
    <d v="2024-09-01T00:00:00"/>
    <d v="2024-10-10T00:00:00"/>
    <s v=""/>
    <s v="USD"/>
    <n v="5078.71"/>
    <n v="5078.71"/>
    <m/>
    <n v="5078.71"/>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3985246"/>
    <s v="EXPENDITURES"/>
    <m/>
    <m/>
    <m/>
    <m/>
    <m/>
    <m/>
    <m/>
    <s v=""/>
    <s v=""/>
    <n v="2726"/>
    <s v="Journal Import 39883276:"/>
    <s v="Expenditure Business Unit : UNDP-UKR , Project Number : 01001136 , Task Number : ACT 4 , Transaction Number : 53985246 , Expenditure Category : 71400 - Contractual Services - Individ , Expenditure Type : 71475 - Labour Cost - National Perso"/>
    <s v="Projects A 39882148000011 39883276 Y"/>
    <s v="01-09-2024 Labor Cost"/>
    <s v="Quantum Service Account"/>
    <s v="UNDP PL USD"/>
    <s v="1/1/1970"/>
    <m/>
    <m/>
    <x v="1"/>
    <d v="2024-09-01T00:00:00"/>
    <d v="2024-10-10T00:00:00"/>
    <s v=""/>
    <s v="USD"/>
    <n v="-667.56000000000006"/>
    <m/>
    <n v="667.56000000000006"/>
    <n v="-667.56000000000006"/>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3987293"/>
    <s v="EXPENDITURES"/>
    <m/>
    <m/>
    <m/>
    <m/>
    <m/>
    <m/>
    <m/>
    <s v=""/>
    <s v=""/>
    <n v="2727"/>
    <s v="Journal Import 39883276:"/>
    <s v="Expenditure Business Unit : UNDP-UKR , Project Number : 01001136 , Task Number : ACT 4 , Transaction Number : 53987293 , Expenditure Category : 71400 - Contractual Services - Individ , Expenditure Type : 71475 - Labour Cost - National Perso"/>
    <s v="Projects A 39882148000011 39883276 Y"/>
    <s v="01-09-2024 Labor Cost"/>
    <s v="Quantum Service Account"/>
    <s v="UNDP PL USD"/>
    <s v="1/1/1970"/>
    <m/>
    <m/>
    <x v="1"/>
    <d v="2024-09-01T00:00:00"/>
    <d v="2024-10-10T00:00:00"/>
    <s v=""/>
    <s v="USD"/>
    <n v="-865.48"/>
    <m/>
    <n v="865.48"/>
    <n v="-865.48"/>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3986745"/>
    <s v="EXPENDITURES"/>
    <m/>
    <m/>
    <m/>
    <m/>
    <m/>
    <m/>
    <m/>
    <s v=""/>
    <s v=""/>
    <n v="2728"/>
    <s v="Journal Import 39883276:"/>
    <s v="Expenditure Business Unit : UNDP-UKR , Project Number : 01001136 , Task Number : ACT 4 , Transaction Number : 53986745 , Expenditure Category : 71400 - Contractual Services - Individ , Expenditure Type : 71475 - Labour Cost - National Perso"/>
    <s v="Projects A 39882148000011 39883276 Y"/>
    <s v="01-09-2024 Labor Cost"/>
    <s v="Quantum Service Account"/>
    <s v="UNDP PL USD"/>
    <s v="1/1/1970"/>
    <m/>
    <m/>
    <x v="1"/>
    <d v="2024-09-01T00:00:00"/>
    <d v="2024-10-10T00:00:00"/>
    <s v=""/>
    <s v="USD"/>
    <n v="-1292.69"/>
    <m/>
    <n v="1292.69"/>
    <n v="-1292.69"/>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53986544"/>
    <s v="EXPENDITURES"/>
    <m/>
    <m/>
    <m/>
    <m/>
    <m/>
    <m/>
    <m/>
    <s v=""/>
    <s v=""/>
    <n v="2729"/>
    <s v="Journal Import 39883276:"/>
    <s v="Expenditure Business Unit : UNDP-UKR , Project Number : 01001136 , Task Number : ACT 2.1.2. , Transaction Number : 53986544 , Expenditure Category : 71400 - Contractual Services - Individ , Expenditure Type : 71475 - Labour Cost - National"/>
    <s v="Projects A 39882148000011 39883276 Y"/>
    <s v="01-09-2024 Labor Cost"/>
    <s v="Quantum Service Account"/>
    <s v="UNDP PL USD"/>
    <s v="1/1/1970"/>
    <m/>
    <m/>
    <x v="1"/>
    <d v="2024-09-01T00:00:00"/>
    <d v="2024-10-10T00:00:00"/>
    <s v=""/>
    <s v="USD"/>
    <n v="-3707.57"/>
    <m/>
    <n v="3707.57"/>
    <n v="-3707.57"/>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18"/>
    <s v="01001136"/>
    <s v="Support to the stabilization and recovery of war affected communities (frontline, return and hosting areas)"/>
    <s v="53986576"/>
    <s v="EXPENDITURES"/>
    <m/>
    <m/>
    <m/>
    <m/>
    <m/>
    <m/>
    <m/>
    <s v=""/>
    <s v=""/>
    <n v="2730"/>
    <s v="Journal Import 39883276:"/>
    <s v="Expenditure Business Unit : UNDP-UKR , Project Number : 01001136 , Task Number : ACT 1.2.3. , Transaction Number : 53986576 , Expenditure Category : 71400 - Contractual Services - Individ , Expenditure Type : 71475 - Labour Cost - National"/>
    <s v="Projects A 39882148000011 39883276 Y"/>
    <s v="01-09-2024 Labor Cost"/>
    <s v="Quantum Service Account"/>
    <s v="UNDP PL USD"/>
    <s v="1/1/1970"/>
    <m/>
    <m/>
    <x v="1"/>
    <d v="2024-09-01T00:00:00"/>
    <d v="2024-10-10T00:00:00"/>
    <s v=""/>
    <s v="USD"/>
    <n v="-4766.54"/>
    <m/>
    <n v="4766.54"/>
    <n v="-4766.54"/>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3986767"/>
    <s v="EXPENDITURES"/>
    <m/>
    <m/>
    <m/>
    <m/>
    <m/>
    <m/>
    <m/>
    <s v=""/>
    <s v=""/>
    <n v="2866"/>
    <s v="Journal Import 39883277:"/>
    <s v="Expenditure Business Unit : UNDP-UKR , Project Number : 01001136 , Task Number : ACT 4 , Transaction Number : 53986767 , Expenditure Category : 67400 - Labour Cost – IP Staff , Expenditure Type : 67405 - Labour Cost - IP Staff"/>
    <s v="Projects A 39882148000012 39883277 Y"/>
    <s v="01-09-2024 Labor Cost"/>
    <s v="Quantum Service Account"/>
    <s v="UNDP PL USD"/>
    <s v="1/1/1970"/>
    <m/>
    <m/>
    <x v="1"/>
    <d v="2024-09-01T00:00:00"/>
    <d v="2024-10-10T00:00:00"/>
    <s v=""/>
    <s v="USD"/>
    <n v="-1803.75"/>
    <m/>
    <n v="1803.75"/>
    <n v="-1803.75"/>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12"/>
    <s v="01001136"/>
    <s v="Support to the stabilization and recovery of war affected communities (frontline, return and hosting areas)"/>
    <s v="53987319"/>
    <s v="EXPENDITURES"/>
    <m/>
    <m/>
    <m/>
    <m/>
    <m/>
    <m/>
    <m/>
    <s v=""/>
    <s v=""/>
    <n v="2867"/>
    <s v="Journal Import 39883277:"/>
    <s v="Expenditure Business Unit : UNDP-UKR , Project Number : 01001136 , Task Number : ACT 3.2.3. , Transaction Number : 53987319 , Expenditure Category : 71400 - Contractual Services - Individ , Expenditure Type : 71475 - Labour Cost - National"/>
    <s v="Projects A 39882148000012 39883277 Y"/>
    <s v="01-09-2024 Labor Cost"/>
    <s v="Quantum Service Account"/>
    <s v="UNDP PL USD"/>
    <s v="1/1/1970"/>
    <m/>
    <m/>
    <x v="1"/>
    <d v="2024-09-01T00:00:00"/>
    <d v="2024-10-10T00:00:00"/>
    <s v=""/>
    <s v="USD"/>
    <n v="-5078.71"/>
    <m/>
    <n v="5078.71"/>
    <n v="-5078.71"/>
  </r>
  <r>
    <s v="Purchase Invoices"/>
    <s v="Oracle Fusion Payables invoices."/>
    <s v="Payables"/>
    <s v="Oracle Fusion Payables subledger."/>
    <s v="1176166"/>
    <s v="INVOICES"/>
    <s v="OCT-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24/24"/>
    <s v="AP_INVOICES"/>
    <s v="winter tires for the armored and soft vehicles for daily usage in winter period by UNDP Programme fleet in Dnipro/Poltava/Odesa offices;"/>
    <n v="300002088721693"/>
    <s v="STANDARD"/>
    <n v="189170"/>
    <n v="22240"/>
    <n v="2"/>
    <s v="424/24"/>
    <s v="2042008"/>
    <s v="Mihol Maksym Volodymyrovych FOP"/>
    <n v="587"/>
    <s v="Journal Import 39860144:"/>
    <s v="Supplier: Mihol Maksym Volodymyrovych FOP |Supplier #: 2042008 |Site: UKR |Transaction #: 424/24 |Transaction Line #: 2 |PO #: 10279530 |PO Line #: 2 |Contract #: 1176166 |Project #: 01001136 |Task #: ACT 4 |Donor: GOVERNMENT OF N"/>
    <s v="Payables A 39859009000001 39860144 Y"/>
    <s v="10-10-2024 Purchase Invoices"/>
    <s v="Quantum Service Account"/>
    <s v="UNDP PL USD"/>
    <s v="9/16/2024 "/>
    <s v="10279530"/>
    <n v="2"/>
    <x v="1"/>
    <d v="2024-10-10T00:00:00"/>
    <d v="2024-10-10T00:00:00"/>
    <s v="2"/>
    <s v="UAH"/>
    <n v="11120"/>
    <n v="267.95"/>
    <m/>
    <n v="267.95"/>
  </r>
  <r>
    <s v="Purchase Invoices"/>
    <s v="Oracle Fusion Payables invoices."/>
    <s v="Payables"/>
    <s v="Oracle Fusion Payables subledger."/>
    <s v="1176166"/>
    <s v="INVOICES"/>
    <s v="OCT-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24/24"/>
    <s v="AP_INVOICES"/>
    <s v="winter tires for the armored and soft vehicles for daily usage in winter period by UNDP Programme fleet in Dnipro/Poltava/Odesa offices;"/>
    <n v="300002088721693"/>
    <s v="STANDARD"/>
    <n v="189170"/>
    <n v="22660"/>
    <n v="3"/>
    <s v="424/24"/>
    <s v="2042008"/>
    <s v="Mihol Maksym Volodymyrovych FOP"/>
    <n v="588"/>
    <s v="Journal Import 39860144:"/>
    <s v="Supplier: Mihol Maksym Volodymyrovych FOP |Supplier #: 2042008 |Site: UKR |Transaction #: 424/24 |Transaction Line #: 3 |PO #: 10279530 |PO Line #: 3 |Contract #: 1176166 |Project #: 01001136 |Task #: ACT 4 |Donor: GOVERNMENT OF N"/>
    <s v="Payables A 39859009000001 39860144 Y"/>
    <s v="10-10-2024 Purchase Invoices"/>
    <s v="Quantum Service Account"/>
    <s v="UNDP PL USD"/>
    <s v="9/16/2024 "/>
    <s v="10279530"/>
    <n v="3"/>
    <x v="1"/>
    <d v="2024-10-10T00:00:00"/>
    <d v="2024-10-10T00:00:00"/>
    <s v="3"/>
    <s v="UAH"/>
    <n v="11330"/>
    <n v="273.01"/>
    <m/>
    <n v="273.01"/>
  </r>
  <r>
    <s v="Purchase Invoices"/>
    <s v="Oracle Fusion Payables invoices."/>
    <s v="Payables"/>
    <s v="Oracle Fusion Payables subledger."/>
    <s v="1176166"/>
    <s v="INVOICES"/>
    <s v="OCT-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24/24"/>
    <s v="AP_INVOICES"/>
    <s v="winter tires for the armored and soft vehicles for daily usage in winter period by UNDP Programme fleet in Dnipro/Poltava/Odesa offices;"/>
    <n v="300002088721693"/>
    <s v="STANDARD"/>
    <n v="189170"/>
    <n v="28980"/>
    <n v="4"/>
    <s v="424/24"/>
    <s v="2042008"/>
    <s v="Mihol Maksym Volodymyrovych FOP"/>
    <n v="589"/>
    <s v="Journal Import 39860144:"/>
    <s v="Supplier: Mihol Maksym Volodymyrovych FOP |Supplier #: 2042008 |Site: UKR |Transaction #: 424/24 |Transaction Line #: 4 |PO #: 10279530 |PO Line #: 4 |Contract #: 1176166 |Project #: 01001136 |Task #: ACT 4 |Donor: GOVERNMENT OF N"/>
    <s v="Payables A 39859009000001 39860144 Y"/>
    <s v="10-10-2024 Purchase Invoices"/>
    <s v="Quantum Service Account"/>
    <s v="UNDP PL USD"/>
    <s v="9/16/2024 "/>
    <s v="10279530"/>
    <n v="4"/>
    <x v="1"/>
    <d v="2024-10-10T00:00:00"/>
    <d v="2024-10-10T00:00:00"/>
    <s v="4"/>
    <s v="UAH"/>
    <n v="14490"/>
    <n v="349.16"/>
    <m/>
    <n v="349.16"/>
  </r>
  <r>
    <s v="Purchase Invoices"/>
    <s v="Oracle Fusion Payables invoices."/>
    <s v="Payables"/>
    <s v="Oracle Fusion Payables subledger."/>
    <s v="1176166"/>
    <s v="INVOICES"/>
    <s v="OCT-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24/24"/>
    <s v="AP_INVOICES"/>
    <s v="winter tires for the armored and soft vehicles for daily usage in winter period by UNDP Programme fleet in Dnipro/Poltava/Odesa offices;"/>
    <n v="300002088721693"/>
    <s v="STANDARD"/>
    <n v="189170"/>
    <n v="115290"/>
    <n v="1"/>
    <s v="424/24"/>
    <s v="2042008"/>
    <s v="Mihol Maksym Volodymyrovych FOP"/>
    <n v="590"/>
    <s v="Journal Import 39860144:"/>
    <s v="Supplier: Mihol Maksym Volodymyrovych FOP |Supplier #: 2042008 |Site: UKR |Transaction #: 424/24 |Transaction Line #: 1 |PO #: 10279530 |PO Line #: 1 |Contract #: 1176166 |Project #: 01001136 |Task #: ACT 4 |Donor: GOVERNMENT OF N"/>
    <s v="Payables A 39859009000001 39860144 Y"/>
    <s v="10-10-2024 Purchase Invoices"/>
    <s v="Quantum Service Account"/>
    <s v="UNDP PL USD"/>
    <s v="9/16/2024 "/>
    <s v="10279530"/>
    <n v="1"/>
    <x v="1"/>
    <d v="2024-10-10T00:00:00"/>
    <d v="2024-10-10T00:00:00"/>
    <s v="1"/>
    <s v="UAH"/>
    <n v="57645"/>
    <n v="1389.04"/>
    <m/>
    <n v="1389.04"/>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084198"/>
    <s v="EXPENDITURES"/>
    <m/>
    <m/>
    <m/>
    <m/>
    <m/>
    <m/>
    <m/>
    <s v=""/>
    <s v=""/>
    <n v="59"/>
    <s v="Journal Import 39940499:"/>
    <s v="Expenditure Business Unit : UNDP-UKR , Project Number : 01001136 , Task Number : ACT 4 , Transaction Number : 54084198 , Expenditure Category : 75100 - Facilities &amp; Administration , Expenditure Type : 75105 - Facilities and Administration -"/>
    <s v="Projects A 39940471000005 39940499 2 Y"/>
    <s v="10-10-2024 Burden Cost"/>
    <s v="Quantum Service Account"/>
    <s v="UNDP PL USD"/>
    <s v="1/1/1970"/>
    <m/>
    <m/>
    <x v="1"/>
    <d v="2024-10-10T00:00:00"/>
    <d v="2024-10-11T00:00:00"/>
    <s v=""/>
    <s v="UAH"/>
    <n v="7566.8"/>
    <n v="182.33"/>
    <m/>
    <n v="182.33"/>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4084201"/>
    <s v="EXPENDITURES"/>
    <m/>
    <m/>
    <m/>
    <m/>
    <m/>
    <m/>
    <m/>
    <s v=""/>
    <s v=""/>
    <n v="1116"/>
    <s v="Journal Import 39940499:"/>
    <s v="Expenditure Business Unit : UNDP-UKR , Project Number : 01001136 , Task Number : ACT 2.1.2. , Transaction Number : 54084201 , Expenditure Category : 75100 - Facilities &amp; Administration , Expenditure Type : 75105 - Facilities and Administrat"/>
    <s v="Projects A 39940471000005 39940499 Y"/>
    <s v="01-09-2024 Burden Cost"/>
    <s v="Quantum Service Account"/>
    <s v="UNDP PL USD"/>
    <s v="1/1/1970"/>
    <m/>
    <m/>
    <x v="1"/>
    <d v="2024-09-01T00:00:00"/>
    <d v="2024-10-11T00:00:00"/>
    <s v=""/>
    <s v="USD"/>
    <n v="296.61"/>
    <n v="296.61"/>
    <m/>
    <n v="296.6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084199"/>
    <s v="EXPENDITURES"/>
    <m/>
    <m/>
    <m/>
    <m/>
    <m/>
    <m/>
    <m/>
    <s v=""/>
    <s v=""/>
    <n v="1117"/>
    <s v="Journal Import 39940499:"/>
    <s v="Expenditure Business Unit : UNDP-UKR , Project Number : 01001136 , Task Number : ACT 4 , Transaction Number : 54084199 , Expenditure Category : 75100 - Facilities &amp; Administration , Expenditure Type : 75105 - Facilities and Administration -"/>
    <s v="Projects A 39940471000005 39940499 Y"/>
    <s v="01-09-2024 Burden Cost"/>
    <s v="Quantum Service Account"/>
    <s v="UNDP PL USD"/>
    <s v="1/1/1970"/>
    <m/>
    <m/>
    <x v="1"/>
    <d v="2024-09-01T00:00:00"/>
    <d v="2024-10-11T00:00:00"/>
    <s v=""/>
    <s v="USD"/>
    <n v="370.36"/>
    <n v="370.36"/>
    <m/>
    <n v="370.36"/>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4084200"/>
    <s v="EXPENDITURES"/>
    <m/>
    <m/>
    <m/>
    <m/>
    <m/>
    <m/>
    <m/>
    <s v=""/>
    <s v=""/>
    <n v="1118"/>
    <s v="Journal Import 39940499:"/>
    <s v="Expenditure Business Unit : UNDP-UKR , Project Number : 01001136 , Task Number : ACT 1.2.3. , Transaction Number : 54084200 , Expenditure Category : 75100 - Facilities &amp; Administration , Expenditure Type : 75105 - Facilities and Administrat"/>
    <s v="Projects A 39940471000005 39940499 Y"/>
    <s v="01-09-2024 Burden Cost"/>
    <s v="Quantum Service Account"/>
    <s v="UNDP PL USD"/>
    <s v="1/1/1970"/>
    <m/>
    <m/>
    <x v="1"/>
    <d v="2024-09-01T00:00:00"/>
    <d v="2024-10-11T00:00:00"/>
    <s v=""/>
    <s v="USD"/>
    <n v="381.32"/>
    <n v="381.32"/>
    <m/>
    <n v="381.32"/>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4084197"/>
    <s v="EXPENDITURES"/>
    <m/>
    <m/>
    <m/>
    <m/>
    <m/>
    <m/>
    <m/>
    <s v=""/>
    <s v=""/>
    <n v="1119"/>
    <s v="Journal Import 39940499:"/>
    <s v="Expenditure Business Unit : UNDP-UKR , Project Number : 01001136 , Task Number : ACT 3.2.3. , Transaction Number : 54084197 , Expenditure Category : 75100 - Facilities &amp; Administration , Expenditure Type : 75105 - Facilities and Administrat"/>
    <s v="Projects A 39940471000005 39940499 Y"/>
    <s v="01-09-2024 Burden Cost"/>
    <s v="Quantum Service Account"/>
    <s v="UNDP PL USD"/>
    <s v="1/1/1970"/>
    <m/>
    <m/>
    <x v="1"/>
    <d v="2024-09-01T00:00:00"/>
    <d v="2024-10-11T00:00:00"/>
    <s v=""/>
    <s v="USD"/>
    <n v="406.3"/>
    <n v="406.3"/>
    <m/>
    <n v="406.3"/>
  </r>
  <r>
    <s v="Purchase Invoices"/>
    <s v="Oracle Fusion Payables invoices."/>
    <s v="Payables"/>
    <s v="Oracle Fusion Payables subledger."/>
    <s v="1176166"/>
    <s v="INVOICES"/>
    <s v="OCT-2024"/>
    <s v="UNDP"/>
    <m/>
    <x v="19"/>
    <s v="Consumables - Fuel, Petroleum and Other Oil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906194414"/>
    <s v="AP_INVOICES"/>
    <s v="fuel account replenishment to ensure operation of the UNDP vehicles in the Dnipro/Poltava/Odesa offices"/>
    <n v="300002096434867"/>
    <s v="STANDARD"/>
    <n v="622500"/>
    <n v="622500"/>
    <n v="1"/>
    <s v="6906194414"/>
    <s v="2026363"/>
    <s v="Сompany OKKO-BUSINESS, LLC"/>
    <n v="336"/>
    <s v="Journal Import 40056231:"/>
    <s v="Supplier: Сompany OKKO-BUSINESS, LLC |Supplier #: 2026363 |Site: UKR2 |Transaction #: 6906194414 |Transaction Line #: 1 |PO #: 10291992 |PO Line #: 1 |Contract #: 1176166 |Project #: 01001136 |Task #: ACT 4 |Donor: GOVERNMENT OF N"/>
    <s v="Payables A 40054296000001 40056231 Y"/>
    <s v="14-10-2024 Purchase Invoices"/>
    <s v="Quantum Service Account"/>
    <s v="UNDP PL USD"/>
    <s v="10/9/2024 "/>
    <s v="10291992"/>
    <n v="1"/>
    <x v="1"/>
    <d v="2024-10-14T00:00:00"/>
    <d v="2024-10-14T00:00:00"/>
    <s v="1"/>
    <s v="UAH"/>
    <n v="166000"/>
    <n v="4000"/>
    <m/>
    <n v="4000"/>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275829"/>
    <s v="EXPENDITURES"/>
    <m/>
    <m/>
    <m/>
    <m/>
    <m/>
    <m/>
    <m/>
    <s v=""/>
    <s v=""/>
    <n v="437"/>
    <s v="Journal Import 40139432:"/>
    <s v="Expenditure Business Unit : UNDP-UKR , Project Number : 01001136 , Task Number : ACT 4 , Transaction Number : 54275829 , Expenditure Category : 75100 - Facilities &amp; Administration , Expenditure Type : 75105 - Facilities and Administration -"/>
    <s v="Projects A 40139404000001 40139432 4 Y"/>
    <s v="14-10-2024 Burden Cost"/>
    <s v="Quantum Service Account"/>
    <s v="UNDP PL USD"/>
    <s v="1/1/1970"/>
    <m/>
    <m/>
    <x v="1"/>
    <d v="2024-10-14T00:00:00"/>
    <d v="2024-10-15T00:00:00"/>
    <s v=""/>
    <s v="UAH"/>
    <n v="13280"/>
    <n v="320"/>
    <m/>
    <n v="320"/>
  </r>
  <r>
    <s v="LABOR_COST"/>
    <s v="Cost of services performed by workers for wages."/>
    <s v="Project Accounting"/>
    <s v="Accounting generated by Oracle Fusion Projects for cost, revenue and billing offset transactions."/>
    <s v="1176166"/>
    <s v="LABOR_COST"/>
    <s v="SEP-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341"/>
    <s v="EXPENDITURES"/>
    <m/>
    <m/>
    <m/>
    <m/>
    <m/>
    <m/>
    <m/>
    <s v=""/>
    <s v=""/>
    <n v="806"/>
    <s v="Journal Import 40200717:"/>
    <s v="Expenditure Business Unit : UNDP-UKR , Project Number : 01001136 , Task Number : ACT 4 , Transaction Number : 54347341 , Expenditure Category : 67400 - Labour Cost – IP Staff , Expenditure Type : 67405 - Labour Cost - IP Staff"/>
    <s v="Projects A 40200466000002 40200717 2 Y"/>
    <s v="01-09-2024 Labor Cost"/>
    <s v="Quantum Service Account"/>
    <s v="UNDP PL USD"/>
    <s v="1/1/1970"/>
    <m/>
    <m/>
    <x v="1"/>
    <d v="2024-09-01T00:00:00"/>
    <d v="2024-10-16T00:00:00"/>
    <s v=""/>
    <s v="USD"/>
    <n v="3607.4900000000002"/>
    <n v="3607.4900000000002"/>
    <m/>
    <n v="3607.4900000000002"/>
  </r>
  <r>
    <s v="LABOR_COST"/>
    <s v="Cost of services performed by workers for wages."/>
    <s v="Project Accounting"/>
    <s v="Accounting generated by Oracle Fusion Projects for cost, revenue and billing offset transactions."/>
    <s v="1176166"/>
    <s v="LABOR_COST_ADJ"/>
    <s v="SEP-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342"/>
    <s v="EXPENDITURES"/>
    <m/>
    <m/>
    <m/>
    <m/>
    <m/>
    <m/>
    <m/>
    <s v=""/>
    <s v=""/>
    <n v="61"/>
    <s v="Journal Import 40200718:"/>
    <s v="Journal Import Created"/>
    <s v="Projects A 40200466000003 40200718 3 Y"/>
    <s v="01-09-2024 Labor Cost"/>
    <s v="Quantum Service Account"/>
    <s v="UNDP PL USD"/>
    <s v="1/1/1970"/>
    <m/>
    <m/>
    <x v="1"/>
    <d v="2024-09-01T00:00:00"/>
    <d v="2024-10-16T00:00:00"/>
    <s v=""/>
    <s v="USD"/>
    <n v="-1803.75"/>
    <m/>
    <n v="1803.75"/>
    <n v="-1803.75"/>
  </r>
  <r>
    <s v="LABOR_COST"/>
    <s v="Cost of services performed by workers for wages."/>
    <s v="Project Accounting"/>
    <s v="Accounting generated by Oracle Fusion Projects for cost, revenue and billing offset transactions."/>
    <s v="1176166"/>
    <s v="LABOR_COST"/>
    <s v="AUG-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655"/>
    <s v="EXPENDITURES"/>
    <m/>
    <m/>
    <m/>
    <m/>
    <m/>
    <m/>
    <m/>
    <s v=""/>
    <s v=""/>
    <n v="205"/>
    <s v="Journal Import 40200717:"/>
    <s v="Expenditure Business Unit : UNDP-UKR , Project Number : 01001136 , Task Number : ACT 4 , Transaction Number : 54347655 , Expenditure Category : 71400 - Contractual Services - Individ , Expenditure Type : 71475 - Labour Cost - National Perso"/>
    <s v="Projects A 40200466000002 40200717 3 Y"/>
    <s v="01-08-2024 Labor Cost"/>
    <s v="Quantum Service Account"/>
    <s v="UNDP PL USD"/>
    <s v="1/1/1970"/>
    <m/>
    <m/>
    <x v="1"/>
    <d v="2024-08-01T00:00:00"/>
    <d v="2024-10-16T00:00:00"/>
    <s v=""/>
    <s v="USD"/>
    <n v="1292.69"/>
    <n v="1292.69"/>
    <m/>
    <n v="1292.69"/>
  </r>
  <r>
    <s v="LABOR_COST"/>
    <s v="Cost of services performed by workers for wages."/>
    <s v="Project Accounting"/>
    <s v="Accounting generated by Oracle Fusion Projects for cost, revenue and billing offset transactions."/>
    <s v="1176166"/>
    <s v="LABOR_COST"/>
    <s v="JUL-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650"/>
    <s v="EXPENDITURES"/>
    <m/>
    <m/>
    <m/>
    <m/>
    <m/>
    <m/>
    <m/>
    <s v=""/>
    <s v=""/>
    <n v="645"/>
    <s v="Journal Import 40200717:"/>
    <s v="Expenditure Business Unit : UNDP-UKR , Project Number : 01001136 , Task Number : ACT 4 , Transaction Number : 54347650 , Expenditure Category : 71400 - Contractual Services - Individ , Expenditure Type : 71475 - Labour Cost - National Perso"/>
    <s v="Projects A 40200466000002 40200717 Y"/>
    <s v="01-07-2024 Labor Cost"/>
    <s v="Quantum Service Account"/>
    <s v="UNDP PL USD"/>
    <s v="1/1/1970"/>
    <m/>
    <m/>
    <x v="1"/>
    <d v="2024-07-01T00:00:00"/>
    <d v="2024-10-16T00:00:00"/>
    <s v=""/>
    <s v="USD"/>
    <n v="1436.33"/>
    <n v="1436.33"/>
    <m/>
    <n v="1436.33"/>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646"/>
    <s v="EXPENDITURES"/>
    <m/>
    <m/>
    <m/>
    <m/>
    <m/>
    <m/>
    <m/>
    <s v=""/>
    <s v=""/>
    <n v="926"/>
    <s v="Journal Import 40200717:"/>
    <s v="Expenditure Business Unit : UNDP-UKR , Project Number : 01001136 , Task Number : ACT 4 , Transaction Number : 54347646 , Expenditure Category : 71400 - Contractual Services - Individ , Expenditure Type : 71475 - Labour Cost - National Perso"/>
    <s v="Projects A 40200466000002 40200717 2 Y"/>
    <s v="01-09-2024 Labor Cost"/>
    <s v="Quantum Service Account"/>
    <s v="UNDP PL USD"/>
    <s v="1/1/1970"/>
    <m/>
    <m/>
    <x v="1"/>
    <d v="2024-09-01T00:00:00"/>
    <d v="2024-10-16T00:00:00"/>
    <s v=""/>
    <s v="USD"/>
    <n v="1292.69"/>
    <n v="1292.69"/>
    <m/>
    <n v="1292.69"/>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4347636"/>
    <s v="EXPENDITURES"/>
    <m/>
    <m/>
    <m/>
    <m/>
    <m/>
    <m/>
    <m/>
    <s v=""/>
    <s v=""/>
    <n v="927"/>
    <s v="Journal Import 40200717:"/>
    <s v="Expenditure Business Unit : UNDP-UKR , Project Number : 01001136 , Task Number : ACT 2.3.2. , Transaction Number : 54347636 , Expenditure Category : 71400 - Contractual Services - Individ , Expenditure Type : 71475 - Labour Cost - National"/>
    <s v="Projects A 40200466000002 40200717 2 Y"/>
    <s v="01-09-2024 Labor Cost"/>
    <s v="Quantum Service Account"/>
    <s v="UNDP PL USD"/>
    <s v="1/1/1970"/>
    <m/>
    <m/>
    <x v="1"/>
    <d v="2024-09-01T00:00:00"/>
    <d v="2024-10-16T00:00:00"/>
    <s v=""/>
    <s v="USD"/>
    <n v="4635.1099999999997"/>
    <n v="4635.1099999999997"/>
    <m/>
    <n v="4635.1099999999997"/>
  </r>
  <r>
    <s v="LABOR_COST"/>
    <s v="Cost of services performed by workers for wages."/>
    <s v="Project Accounting"/>
    <s v="Accounting generated by Oracle Fusion Projects for cost, revenue and billing offset transactions."/>
    <s v="1176166"/>
    <s v="LABOR_COST"/>
    <s v="SEP-2024"/>
    <s v="UNDP"/>
    <m/>
    <x v="10"/>
    <s v="Labour Cost - National Personnel Services Agreement"/>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54347340"/>
    <s v="EXPENDITURES"/>
    <m/>
    <m/>
    <m/>
    <m/>
    <m/>
    <m/>
    <m/>
    <s v=""/>
    <s v=""/>
    <n v="928"/>
    <s v="Journal Import 40200717:"/>
    <s v="Expenditure Business Unit : UNDP-UKR , Project Number : 01001136 , Task Number : ACT 3.2.2. , Transaction Number : 54347340 , Expenditure Category : 71400 - Contractual Services - Individ , Expenditure Type : 71475 - Labour Cost - National"/>
    <s v="Projects A 40200466000002 40200717 2 Y"/>
    <s v="01-09-2024 Labor Cost"/>
    <s v="Quantum Service Account"/>
    <s v="UNDP PL USD"/>
    <s v="1/1/1970"/>
    <m/>
    <m/>
    <x v="1"/>
    <d v="2024-09-01T00:00:00"/>
    <d v="2024-10-16T00:00:00"/>
    <s v=""/>
    <s v="USD"/>
    <n v="5078.71"/>
    <n v="5078.71"/>
    <m/>
    <n v="5078.71"/>
  </r>
  <r>
    <s v="LABOR_COST"/>
    <s v="Cost of services performed by workers for wages."/>
    <s v="Project Accounting"/>
    <s v="Accounting generated by Oracle Fusion Projects for cost, revenue and billing offset transactions."/>
    <s v="1176166"/>
    <s v="LABOR_COST_ADJ"/>
    <s v="AUG-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653"/>
    <s v="EXPENDITURES"/>
    <m/>
    <m/>
    <m/>
    <m/>
    <m/>
    <m/>
    <m/>
    <s v=""/>
    <s v=""/>
    <n v="27"/>
    <s v="Journal Import 40200718:"/>
    <s v="Journal Import Created"/>
    <s v="Projects A 40200466000003 40200718 2 Y"/>
    <s v="01-08-2024 Labor Cost"/>
    <s v="Quantum Service Account"/>
    <s v="UNDP PL USD"/>
    <s v="1/1/1970"/>
    <m/>
    <m/>
    <x v="1"/>
    <d v="2024-08-01T00:00:00"/>
    <d v="2024-10-16T00:00:00"/>
    <s v=""/>
    <s v="USD"/>
    <n v="-1292.69"/>
    <m/>
    <n v="1292.69"/>
    <n v="-1292.69"/>
  </r>
  <r>
    <s v="LABOR_COST"/>
    <s v="Cost of services performed by workers for wages."/>
    <s v="Project Accounting"/>
    <s v="Accounting generated by Oracle Fusion Projects for cost, revenue and billing offset transactions."/>
    <s v="1176166"/>
    <s v="LABOR_COST_ADJ"/>
    <s v="SEP-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647"/>
    <s v="EXPENDITURES"/>
    <m/>
    <m/>
    <m/>
    <m/>
    <m/>
    <m/>
    <m/>
    <s v=""/>
    <s v=""/>
    <n v="70"/>
    <s v="Journal Import 40200718:"/>
    <s v="Journal Import Created"/>
    <s v="Projects A 40200466000003 40200718 3 Y"/>
    <s v="01-09-2024 Labor Cost"/>
    <s v="Quantum Service Account"/>
    <s v="UNDP PL USD"/>
    <s v="1/1/1970"/>
    <m/>
    <m/>
    <x v="1"/>
    <d v="2024-09-01T00:00:00"/>
    <d v="2024-10-16T00:00:00"/>
    <s v=""/>
    <s v="USD"/>
    <n v="-1292.69"/>
    <m/>
    <n v="1292.69"/>
    <n v="-1292.69"/>
  </r>
  <r>
    <s v="LABOR_COST"/>
    <s v="Cost of services performed by workers for wages."/>
    <s v="Project Accounting"/>
    <s v="Accounting generated by Oracle Fusion Projects for cost, revenue and billing offset transactions."/>
    <s v="1176166"/>
    <s v="LABOR_COST_ADJ"/>
    <s v="SEP-2024"/>
    <s v="UNDP"/>
    <m/>
    <x v="10"/>
    <s v="Labour Cost - National Personnel Services Agree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4347644"/>
    <s v="EXPENDITURES"/>
    <m/>
    <m/>
    <m/>
    <m/>
    <m/>
    <m/>
    <m/>
    <s v=""/>
    <s v=""/>
    <n v="71"/>
    <s v="Journal Import 40200718:"/>
    <s v="Journal Import Created"/>
    <s v="Projects A 40200466000003 40200718 3 Y"/>
    <s v="01-09-2024 Labor Cost"/>
    <s v="Quantum Service Account"/>
    <s v="UNDP PL USD"/>
    <s v="1/1/1970"/>
    <m/>
    <m/>
    <x v="1"/>
    <d v="2024-09-01T00:00:00"/>
    <d v="2024-10-16T00:00:00"/>
    <s v=""/>
    <s v="USD"/>
    <n v="-4766.54"/>
    <m/>
    <n v="4766.54"/>
    <n v="-4766.54"/>
  </r>
  <r>
    <s v="LABOR_COST"/>
    <s v="Cost of services performed by workers for wages."/>
    <s v="Project Accounting"/>
    <s v="Accounting generated by Oracle Fusion Projects for cost, revenue and billing offset transactions."/>
    <s v="1176166"/>
    <s v="LABOR_COST_ADJ"/>
    <s v="SEP-2024"/>
    <s v="UNDP"/>
    <m/>
    <x v="10"/>
    <s v="Labour Cost - National Personnel Services Agreement"/>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4347339"/>
    <s v="EXPENDITURES"/>
    <m/>
    <m/>
    <m/>
    <m/>
    <m/>
    <m/>
    <m/>
    <s v=""/>
    <s v=""/>
    <n v="72"/>
    <s v="Journal Import 40200718:"/>
    <s v="Journal Import Created"/>
    <s v="Projects A 40200466000003 40200718 3 Y"/>
    <s v="01-09-2024 Labor Cost"/>
    <s v="Quantum Service Account"/>
    <s v="UNDP PL USD"/>
    <s v="1/1/1970"/>
    <m/>
    <m/>
    <x v="1"/>
    <d v="2024-09-01T00:00:00"/>
    <d v="2024-10-16T00:00:00"/>
    <s v=""/>
    <s v="USD"/>
    <n v="-5078.71"/>
    <m/>
    <n v="5078.71"/>
    <n v="-5078.71"/>
  </r>
  <r>
    <s v="LABOR_COST"/>
    <s v="Cost of services performed by workers for wages."/>
    <s v="Project Accounting"/>
    <s v="Accounting generated by Oracle Fusion Projects for cost, revenue and billing offset transactions."/>
    <s v="1176166"/>
    <s v="LABOR_COST_ADJ"/>
    <s v="JUL-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47651"/>
    <s v="EXPENDITURES"/>
    <m/>
    <m/>
    <m/>
    <m/>
    <m/>
    <m/>
    <m/>
    <s v=""/>
    <s v=""/>
    <n v="221"/>
    <s v="Journal Import 40200718:"/>
    <s v="Journal Import Created"/>
    <s v="Projects A 40200466000003 40200718 Y"/>
    <s v="01-07-2024 Labor Cost"/>
    <s v="Quantum Service Account"/>
    <s v="UNDP PL USD"/>
    <s v="1/1/1970"/>
    <m/>
    <m/>
    <x v="1"/>
    <d v="2024-07-01T00:00:00"/>
    <d v="2024-10-16T00:00:00"/>
    <s v=""/>
    <s v="USD"/>
    <n v="-1436.33"/>
    <m/>
    <n v="1436.33"/>
    <n v="-1436.33"/>
  </r>
  <r>
    <s v="LABOR_COST"/>
    <s v="Cost of services performed by workers for wages."/>
    <s v="Project Accounting"/>
    <s v="Accounting generated by Oracle Fusion Projects for cost, revenue and billing offset transactions."/>
    <s v="1176166"/>
    <s v="LABOR_COST"/>
    <s v="AUG-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655"/>
    <s v="EXPENDITURES"/>
    <m/>
    <m/>
    <m/>
    <m/>
    <m/>
    <m/>
    <m/>
    <s v=""/>
    <s v=""/>
    <n v="154"/>
    <s v="Journal Import 40200717:"/>
    <s v="Expenditure Business Unit : UNDP-UKR , Project Number : 01001136 , Task Number : ACT 4 , Transaction Number : 54347655 , Expenditure Category : 71400 - Contractual Services - Individ , Expenditure Type : 71475 - Labour Cost - National Perso"/>
    <s v="Projects A 40200466000002 40200717 3 Y"/>
    <s v="01-08-2024 Labor Cost"/>
    <s v="Quantum Service Account"/>
    <s v="UNDP PL USD"/>
    <s v="1/1/1970"/>
    <m/>
    <m/>
    <x v="1"/>
    <d v="2024-08-01T00:00:00"/>
    <d v="2024-10-16T00:00:00"/>
    <s v=""/>
    <s v="USD"/>
    <n v="-1292.69"/>
    <m/>
    <n v="1292.69"/>
    <n v="-1292.69"/>
  </r>
  <r>
    <s v="LABOR_COST"/>
    <s v="Cost of services performed by workers for wages."/>
    <s v="Project Accounting"/>
    <s v="Accounting generated by Oracle Fusion Projects for cost, revenue and billing offset transactions."/>
    <s v="1176166"/>
    <s v="LABOR_COST"/>
    <s v="JUL-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650"/>
    <s v="EXPENDITURES"/>
    <m/>
    <m/>
    <m/>
    <m/>
    <m/>
    <m/>
    <m/>
    <s v=""/>
    <s v=""/>
    <n v="491"/>
    <s v="Journal Import 40200717:"/>
    <s v="Expenditure Business Unit : UNDP-UKR , Project Number : 01001136 , Task Number : ACT 4 , Transaction Number : 54347650 , Expenditure Category : 71400 - Contractual Services - Individ , Expenditure Type : 71475 - Labour Cost - National Perso"/>
    <s v="Projects A 40200466000002 40200717 Y"/>
    <s v="01-07-2024 Labor Cost"/>
    <s v="Quantum Service Account"/>
    <s v="UNDP PL USD"/>
    <s v="1/1/1970"/>
    <m/>
    <m/>
    <x v="1"/>
    <d v="2024-07-01T00:00:00"/>
    <d v="2024-10-16T00:00:00"/>
    <s v=""/>
    <s v="USD"/>
    <n v="-1436.33"/>
    <m/>
    <n v="1436.33"/>
    <n v="-1436.33"/>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646"/>
    <s v="EXPENDITURES"/>
    <m/>
    <m/>
    <m/>
    <m/>
    <m/>
    <m/>
    <m/>
    <s v=""/>
    <s v=""/>
    <n v="701"/>
    <s v="Journal Import 40200717:"/>
    <s v="Expenditure Business Unit : UNDP-UKR , Project Number : 01001136 , Task Number : ACT 4 , Transaction Number : 54347646 , Expenditure Category : 71400 - Contractual Services - Individ , Expenditure Type : 71475 - Labour Cost - National Perso"/>
    <s v="Projects A 40200466000002 40200717 2 Y"/>
    <s v="01-09-2024 Labor Cost"/>
    <s v="Quantum Service Account"/>
    <s v="UNDP PL USD"/>
    <s v="1/1/1970"/>
    <m/>
    <m/>
    <x v="1"/>
    <d v="2024-09-01T00:00:00"/>
    <d v="2024-10-16T00:00:00"/>
    <s v=""/>
    <s v="USD"/>
    <n v="-1292.69"/>
    <m/>
    <n v="1292.69"/>
    <n v="-1292.69"/>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341"/>
    <s v="EXPENDITURES"/>
    <m/>
    <m/>
    <m/>
    <m/>
    <m/>
    <m/>
    <m/>
    <s v=""/>
    <s v=""/>
    <n v="702"/>
    <s v="Journal Import 40200717:"/>
    <s v="Expenditure Business Unit : UNDP-UKR , Project Number : 01001136 , Task Number : ACT 4 , Transaction Number : 54347341 , Expenditure Category : 67400 - Labour Cost – IP Staff , Expenditure Type : 67405 - Labour Cost - IP Staff"/>
    <s v="Projects A 40200466000002 40200717 2 Y"/>
    <s v="01-09-2024 Labor Cost"/>
    <s v="Quantum Service Account"/>
    <s v="UNDP PL USD"/>
    <s v="1/1/1970"/>
    <m/>
    <m/>
    <x v="1"/>
    <d v="2024-09-01T00:00:00"/>
    <d v="2024-10-16T00:00:00"/>
    <s v=""/>
    <s v="USD"/>
    <n v="-3607.4900000000002"/>
    <m/>
    <n v="3607.4900000000002"/>
    <n v="-3607.4900000000002"/>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2"/>
    <s v="01001136"/>
    <s v="Support to the stabilization and recovery of war affected communities (frontline, return and hosting areas)"/>
    <s v="54347636"/>
    <s v="EXPENDITURES"/>
    <m/>
    <m/>
    <m/>
    <m/>
    <m/>
    <m/>
    <m/>
    <s v=""/>
    <s v=""/>
    <n v="703"/>
    <s v="Journal Import 40200717:"/>
    <s v="Expenditure Business Unit : UNDP-UKR , Project Number : 01001136 , Task Number : ACT 2.3.2. , Transaction Number : 54347636 , Expenditure Category : 71400 - Contractual Services - Individ , Expenditure Type : 71475 - Labour Cost - National"/>
    <s v="Projects A 40200466000002 40200717 2 Y"/>
    <s v="01-09-2024 Labor Cost"/>
    <s v="Quantum Service Account"/>
    <s v="UNDP PL USD"/>
    <s v="1/1/1970"/>
    <m/>
    <m/>
    <x v="1"/>
    <d v="2024-09-01T00:00:00"/>
    <d v="2024-10-16T00:00:00"/>
    <s v=""/>
    <s v="USD"/>
    <n v="-4635.1099999999997"/>
    <m/>
    <n v="4635.1099999999997"/>
    <n v="-4635.1099999999997"/>
  </r>
  <r>
    <s v="LABOR_COST"/>
    <s v="Cost of services performed by workers for wages."/>
    <s v="Project Accounting"/>
    <s v="Accounting generated by Oracle Fusion Projects for cost, revenue and billing offset transactions."/>
    <s v="1176166"/>
    <s v="LABOR_COST"/>
    <s v="SEP-2024"/>
    <s v="UNDP"/>
    <m/>
    <x v="11"/>
    <s v="Labour Cost - Project expense recovery"/>
    <s v="58203"/>
    <s v="Ukraine - Crisis Prev &amp; Rcvry"/>
    <s v="UKR"/>
    <s v="Ukraine"/>
    <x v="0"/>
    <s v="GOVERNMENT OF NETHERLANDS"/>
    <x v="1"/>
    <s v="Payroll Passthrough Fund"/>
    <s v="001981-UNDP"/>
    <s v="001981-UNDP"/>
    <x v="19"/>
    <s v="01001136"/>
    <s v="Support to the stabilization and recovery of war affected communities (frontline, return and hosting areas)"/>
    <s v="54347340"/>
    <s v="EXPENDITURES"/>
    <m/>
    <m/>
    <m/>
    <m/>
    <m/>
    <m/>
    <m/>
    <s v=""/>
    <s v=""/>
    <n v="704"/>
    <s v="Journal Import 40200717:"/>
    <s v="Expenditure Business Unit : UNDP-UKR , Project Number : 01001136 , Task Number : ACT 3.2.2. , Transaction Number : 54347340 , Expenditure Category : 71400 - Contractual Services - Individ , Expenditure Type : 71475 - Labour Cost - National"/>
    <s v="Projects A 40200466000002 40200717 2 Y"/>
    <s v="01-09-2024 Labor Cost"/>
    <s v="Quantum Service Account"/>
    <s v="UNDP PL USD"/>
    <s v="1/1/1970"/>
    <m/>
    <m/>
    <x v="1"/>
    <d v="2024-09-01T00:00:00"/>
    <d v="2024-10-16T00:00:00"/>
    <s v=""/>
    <s v="USD"/>
    <n v="-5078.71"/>
    <m/>
    <n v="5078.71"/>
    <n v="-5078.71"/>
  </r>
  <r>
    <s v="LABOR_COST"/>
    <s v="Cost of services performed by workers for wages."/>
    <s v="Project Accounting"/>
    <s v="Accounting generated by Oracle Fusion Projects for cost, revenue and billing offset transactions."/>
    <s v="1176166"/>
    <s v="LABOR_COST_ADJ"/>
    <s v="AUG-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653"/>
    <s v="EXPENDITURES"/>
    <m/>
    <m/>
    <m/>
    <m/>
    <m/>
    <m/>
    <m/>
    <s v=""/>
    <s v=""/>
    <n v="19"/>
    <s v="Journal Import 40200718:"/>
    <s v="Journal Import Created"/>
    <s v="Projects A 40200466000003 40200718 2 Y"/>
    <s v="01-08-2024 Labor Cost"/>
    <s v="Quantum Service Account"/>
    <s v="UNDP PL USD"/>
    <s v="1/1/1970"/>
    <m/>
    <m/>
    <x v="1"/>
    <d v="2024-08-01T00:00:00"/>
    <d v="2024-10-16T00:00:00"/>
    <s v=""/>
    <s v="USD"/>
    <n v="1292.69"/>
    <n v="1292.69"/>
    <m/>
    <n v="1292.69"/>
  </r>
  <r>
    <s v="LABOR_COST"/>
    <s v="Cost of services performed by workers for wages."/>
    <s v="Project Accounting"/>
    <s v="Accounting generated by Oracle Fusion Projects for cost, revenue and billing offset transactions."/>
    <s v="1176166"/>
    <s v="LABOR_COST_ADJ"/>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647"/>
    <s v="EXPENDITURES"/>
    <m/>
    <m/>
    <m/>
    <m/>
    <m/>
    <m/>
    <m/>
    <s v=""/>
    <s v=""/>
    <n v="46"/>
    <s v="Journal Import 40200718:"/>
    <s v="Journal Import Created"/>
    <s v="Projects A 40200466000003 40200718 3 Y"/>
    <s v="01-09-2024 Labor Cost"/>
    <s v="Quantum Service Account"/>
    <s v="UNDP PL USD"/>
    <s v="1/1/1970"/>
    <m/>
    <m/>
    <x v="1"/>
    <d v="2024-09-01T00:00:00"/>
    <d v="2024-10-16T00:00:00"/>
    <s v=""/>
    <s v="USD"/>
    <n v="1292.69"/>
    <n v="1292.69"/>
    <m/>
    <n v="1292.69"/>
  </r>
  <r>
    <s v="LABOR_COST"/>
    <s v="Cost of services performed by workers for wages."/>
    <s v="Project Accounting"/>
    <s v="Accounting generated by Oracle Fusion Projects for cost, revenue and billing offset transactions."/>
    <s v="1176166"/>
    <s v="LABOR_COST_ADJ"/>
    <s v="SEP-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342"/>
    <s v="EXPENDITURES"/>
    <m/>
    <m/>
    <m/>
    <m/>
    <m/>
    <m/>
    <m/>
    <s v=""/>
    <s v=""/>
    <n v="47"/>
    <s v="Journal Import 40200718:"/>
    <s v="Journal Import Created"/>
    <s v="Projects A 40200466000003 40200718 3 Y"/>
    <s v="01-09-2024 Labor Cost"/>
    <s v="Quantum Service Account"/>
    <s v="UNDP PL USD"/>
    <s v="1/1/1970"/>
    <m/>
    <m/>
    <x v="1"/>
    <d v="2024-09-01T00:00:00"/>
    <d v="2024-10-16T00:00:00"/>
    <s v=""/>
    <s v="USD"/>
    <n v="1803.75"/>
    <n v="1803.75"/>
    <m/>
    <n v="1803.75"/>
  </r>
  <r>
    <s v="LABOR_COST"/>
    <s v="Cost of services performed by workers for wages."/>
    <s v="Project Accounting"/>
    <s v="Accounting generated by Oracle Fusion Projects for cost, revenue and billing offset transactions."/>
    <s v="1176166"/>
    <s v="LABOR_COST_ADJ"/>
    <s v="SEP-2024"/>
    <s v="UNDP"/>
    <m/>
    <x v="11"/>
    <s v="Labour Cost - Project expense recovery"/>
    <s v="58203"/>
    <s v="Ukraine - Crisis Prev &amp; Rcvry"/>
    <s v="UKR"/>
    <s v="Ukraine"/>
    <x v="0"/>
    <s v="GOVERNMENT OF NETHERLANDS"/>
    <x v="1"/>
    <s v="Payroll Passthrough Fund"/>
    <s v="001981-UNDP"/>
    <s v="001981-UNDP"/>
    <x v="18"/>
    <s v="01001136"/>
    <s v="Support to the stabilization and recovery of war affected communities (frontline, return and hosting areas)"/>
    <s v="54347644"/>
    <s v="EXPENDITURES"/>
    <m/>
    <m/>
    <m/>
    <m/>
    <m/>
    <m/>
    <m/>
    <s v=""/>
    <s v=""/>
    <n v="48"/>
    <s v="Journal Import 40200718:"/>
    <s v="Journal Import Created"/>
    <s v="Projects A 40200466000003 40200718 3 Y"/>
    <s v="01-09-2024 Labor Cost"/>
    <s v="Quantum Service Account"/>
    <s v="UNDP PL USD"/>
    <s v="1/1/1970"/>
    <m/>
    <m/>
    <x v="1"/>
    <d v="2024-09-01T00:00:00"/>
    <d v="2024-10-16T00:00:00"/>
    <s v=""/>
    <s v="USD"/>
    <n v="4766.54"/>
    <n v="4766.54"/>
    <m/>
    <n v="4766.54"/>
  </r>
  <r>
    <s v="LABOR_COST"/>
    <s v="Cost of services performed by workers for wages."/>
    <s v="Project Accounting"/>
    <s v="Accounting generated by Oracle Fusion Projects for cost, revenue and billing offset transactions."/>
    <s v="1176166"/>
    <s v="LABOR_COST_ADJ"/>
    <s v="SEP-2024"/>
    <s v="UNDP"/>
    <m/>
    <x v="11"/>
    <s v="Labour Cost - Project expense recovery"/>
    <s v="58203"/>
    <s v="Ukraine - Crisis Prev &amp; Rcvry"/>
    <s v="UKR"/>
    <s v="Ukraine"/>
    <x v="0"/>
    <s v="GOVERNMENT OF NETHERLANDS"/>
    <x v="1"/>
    <s v="Payroll Passthrough Fund"/>
    <s v="001981-UNDP"/>
    <s v="001981-UNDP"/>
    <x v="12"/>
    <s v="01001136"/>
    <s v="Support to the stabilization and recovery of war affected communities (frontline, return and hosting areas)"/>
    <s v="54347339"/>
    <s v="EXPENDITURES"/>
    <m/>
    <m/>
    <m/>
    <m/>
    <m/>
    <m/>
    <m/>
    <s v=""/>
    <s v=""/>
    <n v="49"/>
    <s v="Journal Import 40200718:"/>
    <s v="Journal Import Created"/>
    <s v="Projects A 40200466000003 40200718 3 Y"/>
    <s v="01-09-2024 Labor Cost"/>
    <s v="Quantum Service Account"/>
    <s v="UNDP PL USD"/>
    <s v="1/1/1970"/>
    <m/>
    <m/>
    <x v="1"/>
    <d v="2024-09-01T00:00:00"/>
    <d v="2024-10-16T00:00:00"/>
    <s v=""/>
    <s v="USD"/>
    <n v="5078.71"/>
    <n v="5078.71"/>
    <m/>
    <n v="5078.71"/>
  </r>
  <r>
    <s v="LABOR_COST"/>
    <s v="Cost of services performed by workers for wages."/>
    <s v="Project Accounting"/>
    <s v="Accounting generated by Oracle Fusion Projects for cost, revenue and billing offset transactions."/>
    <s v="1176166"/>
    <s v="LABOR_COST_ADJ"/>
    <s v="JUL-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4347651"/>
    <s v="EXPENDITURES"/>
    <m/>
    <m/>
    <m/>
    <m/>
    <m/>
    <m/>
    <m/>
    <s v=""/>
    <s v=""/>
    <n v="164"/>
    <s v="Journal Import 40200718:"/>
    <s v="Journal Import Created"/>
    <s v="Projects A 40200466000003 40200718 Y"/>
    <s v="01-07-2024 Labor Cost"/>
    <s v="Quantum Service Account"/>
    <s v="UNDP PL USD"/>
    <s v="1/1/1970"/>
    <m/>
    <m/>
    <x v="1"/>
    <d v="2024-07-01T00:00:00"/>
    <d v="2024-10-16T00:00:00"/>
    <s v=""/>
    <s v="USD"/>
    <n v="1436.33"/>
    <n v="1436.33"/>
    <m/>
    <n v="1436.33"/>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384835"/>
    <s v="EXPENDITURES"/>
    <m/>
    <m/>
    <m/>
    <m/>
    <m/>
    <m/>
    <m/>
    <s v=""/>
    <s v=""/>
    <n v="181"/>
    <s v="Journal Import 40258948:"/>
    <s v="Expenditure Business Unit : UNDP-UKR , Project Number : 01001136 , Task Number : ACT 4 , Transaction Number : 54384835 , Expenditure Category : 75100 - Facilities &amp; Administration , Expenditure Type : 75105 - Facilities and Administration -"/>
    <s v="Projects A 40258934000002 40258948 Y"/>
    <s v="01-09-2024 Burden Cost"/>
    <s v="Quantum Service Account"/>
    <s v="UNDP PL USD"/>
    <s v="1/1/1970"/>
    <m/>
    <m/>
    <x v="1"/>
    <d v="2024-09-01T00:00:00"/>
    <d v="2024-10-17T00:00:00"/>
    <s v=""/>
    <s v="USD"/>
    <n v="144.30000000000001"/>
    <n v="144.30000000000001"/>
    <m/>
    <n v="144.3000000000000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4384837"/>
    <s v="EXPENDITURES"/>
    <m/>
    <m/>
    <m/>
    <m/>
    <m/>
    <m/>
    <m/>
    <s v=""/>
    <s v=""/>
    <n v="182"/>
    <s v="Journal Import 40258948:"/>
    <s v="Expenditure Business Unit : UNDP-UKR , Project Number : 01001136 , Task Number : ACT 2.3.2. , Transaction Number : 54384837 , Expenditure Category : 75100 - Facilities &amp; Administration , Expenditure Type : 75105 - Facilities and Administrat"/>
    <s v="Projects A 40258934000002 40258948 Y"/>
    <s v="01-09-2024 Burden Cost"/>
    <s v="Quantum Service Account"/>
    <s v="UNDP PL USD"/>
    <s v="1/1/1970"/>
    <m/>
    <m/>
    <x v="1"/>
    <d v="2024-09-01T00:00:00"/>
    <d v="2024-10-17T00:00:00"/>
    <s v=""/>
    <s v="USD"/>
    <n v="370.81"/>
    <n v="370.81"/>
    <m/>
    <n v="370.81"/>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54384838"/>
    <s v="EXPENDITURES"/>
    <m/>
    <m/>
    <m/>
    <m/>
    <m/>
    <m/>
    <m/>
    <s v=""/>
    <s v=""/>
    <n v="183"/>
    <s v="Journal Import 40258948:"/>
    <s v="Expenditure Business Unit : UNDP-UKR , Project Number : 01001136 , Task Number : ACT 3.2.2. , Transaction Number : 54384838 , Expenditure Category : 75100 - Facilities &amp; Administration , Expenditure Type : 75105 - Facilities and Administrat"/>
    <s v="Projects A 40258934000002 40258948 Y"/>
    <s v="01-09-2024 Burden Cost"/>
    <s v="Quantum Service Account"/>
    <s v="UNDP PL USD"/>
    <s v="1/1/1970"/>
    <m/>
    <m/>
    <x v="1"/>
    <d v="2024-09-01T00:00:00"/>
    <d v="2024-10-17T00:00:00"/>
    <s v=""/>
    <s v="USD"/>
    <n v="406.3"/>
    <n v="406.3"/>
    <m/>
    <n v="406.3"/>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4384836"/>
    <s v="EXPENDITURES"/>
    <m/>
    <m/>
    <m/>
    <m/>
    <m/>
    <m/>
    <m/>
    <s v=""/>
    <s v=""/>
    <n v="184"/>
    <s v="Journal Import 40258948:"/>
    <s v="Expenditure Business Unit : UNDP-UKR , Project Number : 01001136 , Task Number : ACT 1.2.3. , Transaction Number : 54384836 , Expenditure Category : 75100 - Facilities &amp; Administration , Expenditure Type : 75105 - Facilities and Administrat"/>
    <s v="Projects A 40258934000002 40258948 Y"/>
    <s v="01-09-2024 Burden Cost"/>
    <s v="Quantum Service Account"/>
    <s v="UNDP PL USD"/>
    <s v="1/1/1970"/>
    <m/>
    <m/>
    <x v="1"/>
    <d v="2024-09-01T00:00:00"/>
    <d v="2024-10-17T00:00:00"/>
    <s v=""/>
    <s v="USD"/>
    <n v="-381.32"/>
    <m/>
    <n v="381.32"/>
    <n v="-381.32"/>
  </r>
  <r>
    <s v="BURDEN_COST"/>
    <s v="Cost of summarized burden expenditure items."/>
    <s v="Project Accounting"/>
    <s v="Accounting generated by Oracle Fusion Projects for cost, revenue and billing offset transactions."/>
    <s v="1176166"/>
    <s v="BURDEN_COST"/>
    <s v="SEP-2024"/>
    <s v="UNDP"/>
    <m/>
    <x v="2"/>
    <s v="Facilities and Administration - Implementation"/>
    <s v="58203"/>
    <s v="Ukraine - Crisis Prev &amp; Rcvry"/>
    <s v="UKR"/>
    <s v="Ukraine"/>
    <x v="0"/>
    <s v="GOVERNMENT OF NETHERLANDS"/>
    <x v="0"/>
    <s v="Programme Cost Sharing"/>
    <s v="001981-UNDP"/>
    <s v="001981-UNDP"/>
    <x v="12"/>
    <s v="01001136"/>
    <s v="Support to the stabilization and recovery of war affected communities (frontline, return and hosting areas)"/>
    <s v="54384834"/>
    <s v="EXPENDITURES"/>
    <m/>
    <m/>
    <m/>
    <m/>
    <m/>
    <m/>
    <m/>
    <s v=""/>
    <s v=""/>
    <n v="185"/>
    <s v="Journal Import 40258948:"/>
    <s v="Expenditure Business Unit : UNDP-UKR , Project Number : 01001136 , Task Number : ACT 3.2.3. , Transaction Number : 54384834 , Expenditure Category : 75100 - Facilities &amp; Administration , Expenditure Type : 75105 - Facilities and Administrat"/>
    <s v="Projects A 40258934000002 40258948 Y"/>
    <s v="01-09-2024 Burden Cost"/>
    <s v="Quantum Service Account"/>
    <s v="UNDP PL USD"/>
    <s v="1/1/1970"/>
    <m/>
    <m/>
    <x v="1"/>
    <d v="2024-09-01T00:00:00"/>
    <d v="2024-10-17T00:00:00"/>
    <s v=""/>
    <s v="USD"/>
    <n v="-406.3"/>
    <m/>
    <n v="406.3"/>
    <n v="-406.3"/>
  </r>
  <r>
    <s v="Purchase Invoices"/>
    <s v="Oracle Fusion Payables invoices."/>
    <s v="Payables"/>
    <s v="Oracle Fusion Payables subledger."/>
    <s v="1176166"/>
    <s v="INVOICES"/>
    <s v="OCT-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5/24"/>
    <s v="AP_INVOICES"/>
    <s v="accumulator for vehicle DP201052AV in Dnipro"/>
    <n v="300002105394555"/>
    <s v="STANDARD"/>
    <n v="13550"/>
    <n v="13550"/>
    <n v="1"/>
    <s v="#525/24"/>
    <s v="2042008"/>
    <s v="Mihol Maksym Volodymyrovych FOP"/>
    <n v="52"/>
    <s v="Journal Import 40314636:"/>
    <s v="Supplier: Mihol Maksym Volodymyrovych FOP |Supplier #: 2042008 |Site: UKR |Transaction #: #525/24 |Transaction Line #: 1 |PO #:  |PO Line #: 0 |Contract #: 1176166 |Project #: 01001136 |Task #: ACT 4 |Donor: GOVERNMENT OF NETHERLA"/>
    <s v="Payables A 40312517000001 40314636 2 Y"/>
    <s v="14-10-2024 Purchase Invoices"/>
    <s v="Quantum Service Account"/>
    <s v="UNDP PL USD"/>
    <s v=" "/>
    <m/>
    <n v="0"/>
    <x v="1"/>
    <d v="2024-10-14T00:00:00"/>
    <d v="2024-10-18T00:00:00"/>
    <s v="1"/>
    <s v="UAH"/>
    <n v="13550"/>
    <n v="326.51"/>
    <m/>
    <n v="326.51"/>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495027"/>
    <s v="EXPENDITURES"/>
    <m/>
    <m/>
    <m/>
    <m/>
    <m/>
    <m/>
    <m/>
    <s v=""/>
    <s v=""/>
    <n v="25"/>
    <s v="Journal Import 40400522:"/>
    <s v="Expenditure Business Unit : UNDP-UKR , Project Number : 01001136 , Task Number : ACT 4 , Transaction Number : 54495027 , Expenditure Category : 75100 - Facilities &amp; Administration , Expenditure Type : 75105 - Facilities and Administration -"/>
    <s v="Projects A 40400521000001 40400522 3 Y"/>
    <s v="14-10-2024 Burden Cost"/>
    <s v="Quantum Service Account"/>
    <s v="UNDP PL USD"/>
    <s v="1/1/1970"/>
    <m/>
    <m/>
    <x v="1"/>
    <d v="2024-10-14T00:00:00"/>
    <d v="2024-10-20T00:00:00"/>
    <s v=""/>
    <s v="UAH"/>
    <n v="1084"/>
    <n v="26.12"/>
    <m/>
    <n v="26.12"/>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69094"/>
    <s v="AP_INVOICES"/>
    <s v="Travel Entitlements"/>
    <n v="300002107491561"/>
    <s v="STANDARD"/>
    <n v="4690"/>
    <n v="4690"/>
    <n v="1"/>
    <s v="TR00369094"/>
    <s v="HCM-71436030"/>
    <s v="Gennadiy AVRAIMOV[[71436030]]"/>
    <n v="278"/>
    <s v="Journal Import 40460839:"/>
    <s v="Supplier: Gennadiy AVRAIMOV[[71436030]] |Supplier #: HCM-71436030 |Site: Primary |Transaction #: TR00369094 |Transaction Line #: 1 |PO #:  |PO Line #: 0 |Contract #: 1176166 |Project #: 01001136 |Task #: ACT 4 |Donor: GOVERNMENT O"/>
    <s v="Payables A 40459074000001 40460839 Y"/>
    <s v="17-10-2024 Purchase Invoices"/>
    <s v="Quantum Service Account"/>
    <s v="UNDP PL USD"/>
    <s v=" "/>
    <m/>
    <n v="0"/>
    <x v="1"/>
    <d v="2024-10-17T00:00:00"/>
    <d v="2024-10-21T00:00:00"/>
    <s v="1"/>
    <s v="UAH"/>
    <n v="4690"/>
    <n v="113.01"/>
    <m/>
    <n v="113.01"/>
  </r>
  <r>
    <s v="Purchase Invoices"/>
    <s v="Oracle Fusion Payables invoices."/>
    <s v="Payables"/>
    <s v="Oracle Fusion Payables subledger."/>
    <s v="1176166"/>
    <s v="INVOICES"/>
    <s v="OCT-2024"/>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September 24"/>
    <s v="AP_INVOICES"/>
    <s v="Danger pay/September 24"/>
    <n v="300002109300579"/>
    <s v="STANDARD"/>
    <n v="1698"/>
    <n v="339.6"/>
    <n v="4"/>
    <s v="Danger pay/September 24"/>
    <s v="HCM-946107"/>
    <s v="Federica DISPENZA[[946107]]"/>
    <n v="308"/>
    <s v="Journal Import 40451570:"/>
    <s v="Supplier: Federica DISPENZA[[946107]] |Supplier #: HCM-946107 |Site: UKR |Transaction #: Danger pay/September 24 |Transaction Line #: 4 |PO #:  |PO Line #: 0 |Contract #: 1176166 |Project #: 01001136 |Task #: ACT 4 |Donor: GOVERNM"/>
    <s v="Payables A 40451544000001 40451570 Y"/>
    <s v="17-10-2024 Purchase Invoices"/>
    <s v="Quantum Service Account"/>
    <s v="UNDP PL USD"/>
    <s v=" "/>
    <m/>
    <n v="0"/>
    <x v="1"/>
    <d v="2024-10-17T00:00:00"/>
    <d v="2024-10-21T00:00:00"/>
    <s v="4"/>
    <s v="USD"/>
    <n v="339.6"/>
    <n v="339.6"/>
    <m/>
    <n v="339.6"/>
  </r>
  <r>
    <s v="Purchase Invoices"/>
    <s v="Oracle Fusion Payables invoices."/>
    <s v="Payables"/>
    <s v="Oracle Fusion Payables subledger."/>
    <s v="1176166"/>
    <s v="INVOICES"/>
    <s v="OCT-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19155s_0"/>
    <s v="AP_INVOICES"/>
    <m/>
    <n v="300002107215425"/>
    <s v="STANDARD"/>
    <n v="412"/>
    <n v="412"/>
    <n v="1"/>
    <s v="TC00319155s_0"/>
    <s v="HCM-71421319"/>
    <s v="Anastasiia VERITOVA[[71421319]]"/>
    <n v="309"/>
    <s v="Journal Import 40460839:"/>
    <s v="Supplier: Anastasiia VERITOVA[[71421319]] |Supplier #: HCM-71421319 |Site: Primary |Transaction #: TC00319155s_0 |Transaction Line #: 1 |PO #:  |PO Line #: 0 |Contract #: 1176166 |Project #: 01001136 |Task #: ACT 4 |Donor: GOVERNM"/>
    <s v="Payables A 40459074000001 40460839 Y"/>
    <s v="17-10-2024 Purchase Invoices"/>
    <s v="Quantum Service Account"/>
    <s v="UNDP PL USD"/>
    <s v=" "/>
    <m/>
    <n v="0"/>
    <x v="1"/>
    <d v="2024-10-17T00:00:00"/>
    <d v="2024-10-21T00:00:00"/>
    <s v="1"/>
    <s v="UAH"/>
    <n v="412"/>
    <n v="9.93"/>
    <m/>
    <n v="9.93"/>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584066"/>
    <s v="EXPENDITURES"/>
    <m/>
    <m/>
    <m/>
    <m/>
    <m/>
    <m/>
    <m/>
    <s v=""/>
    <s v=""/>
    <n v="94"/>
    <s v="Journal Import 40521009:"/>
    <s v="Expenditure Business Unit : UNDP-UKR , Project Number : 01001136 , Task Number : ACT 4 , Transaction Number : 54584066 , Expenditure Category : 75100 - Facilities &amp; Administration , Expenditure Type : 75105 - Facilities and Administration -"/>
    <s v="Projects A 40521001000001 40521009 4 Y"/>
    <s v="17-10-2024 Burden Cost"/>
    <s v="Quantum Service Account"/>
    <s v="UNDP PL USD"/>
    <s v="1/1/1970"/>
    <m/>
    <m/>
    <x v="1"/>
    <d v="2024-10-17T00:00:00"/>
    <d v="2024-10-22T00:00:00"/>
    <s v=""/>
    <s v="UAH"/>
    <n v="408.16"/>
    <n v="9.84"/>
    <m/>
    <n v="9.84"/>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584070"/>
    <s v="EXPENDITURES"/>
    <m/>
    <m/>
    <m/>
    <m/>
    <m/>
    <m/>
    <m/>
    <s v=""/>
    <s v=""/>
    <n v="93"/>
    <s v="Journal Import 40521009:"/>
    <s v="Expenditure Business Unit : UNDP-UKR , Project Number : 01001136 , Task Number : ACT 4 , Transaction Number : 54584070 , Expenditure Category : 75100 - Facilities &amp; Administration , Expenditure Type : 75105 - Facilities and Administration -"/>
    <s v="Projects A 40521001000001 40521009 4 Y"/>
    <s v="17-10-2024 Burden Cost"/>
    <s v="Quantum Service Account"/>
    <s v="UNDP PL USD"/>
    <s v="1/1/1970"/>
    <m/>
    <m/>
    <x v="1"/>
    <d v="2024-10-17T00:00:00"/>
    <d v="2024-10-22T00:00:00"/>
    <s v=""/>
    <s v="USD"/>
    <n v="27.17"/>
    <n v="27.17"/>
    <m/>
    <n v="27.17"/>
  </r>
  <r>
    <s v="Period End Accrual"/>
    <s v="Period end accruals."/>
    <s v="Receipt Accounting"/>
    <s v="Source for all receiving transactions."/>
    <s v=""/>
    <s v="PERIOD_END_ACCRUAL"/>
    <s v="SEP-2024"/>
    <s v="UNDP"/>
    <m/>
    <x v="36"/>
    <s v="Other Materials and Goods"/>
    <s v="58203"/>
    <s v="Ukraine - Crisis Prev &amp; Rcvry"/>
    <s v="UKR"/>
    <s v="Ukraine"/>
    <x v="0"/>
    <s v="GOVERNMENT OF NETHERLANDS"/>
    <x v="0"/>
    <s v="Programme Cost Sharing"/>
    <s v=""/>
    <s v=""/>
    <x v="0"/>
    <s v="01001136"/>
    <s v="Support to the stabilization and recovery of war affected communities (frontline, return and hosting areas)"/>
    <s v="10276906"/>
    <s v="PERIOD_END_ACCRUAL"/>
    <m/>
    <m/>
    <m/>
    <m/>
    <m/>
    <m/>
    <m/>
    <s v=""/>
    <s v=""/>
    <n v="1442"/>
    <s v="Journal Import 40496554:"/>
    <s v="Journal Import Created"/>
    <s v="Receipt Accounting A 40496390000013 40496554 N"/>
    <s v="30-09-2024 Period End Accrual"/>
    <s v="Gangadhar Dharani"/>
    <s v="UNDP PL USD"/>
    <s v="1/1/1970"/>
    <m/>
    <m/>
    <x v="1"/>
    <d v="2024-09-30T00:00:00"/>
    <d v="2024-10-22T00:00:00"/>
    <s v=""/>
    <s v="UAH"/>
    <n v="129050"/>
    <n v="3109.64"/>
    <m/>
    <n v="3109.64"/>
  </r>
  <r>
    <s v="Period End Accrual"/>
    <s v="Period end accruals."/>
    <s v="Receipt Accounting"/>
    <s v="Source for all receiving transactions."/>
    <s v=""/>
    <s v="PERIOD_END_ACCRUAL"/>
    <s v="OCT-2024"/>
    <s v="UNDP"/>
    <m/>
    <x v="36"/>
    <s v="Other Materials and Goods"/>
    <s v="58203"/>
    <s v="Ukraine - Crisis Prev &amp; Rcvry"/>
    <s v="UKR"/>
    <s v="Ukraine"/>
    <x v="0"/>
    <s v="GOVERNMENT OF NETHERLANDS"/>
    <x v="0"/>
    <s v="Programme Cost Sharing"/>
    <s v=""/>
    <s v=""/>
    <x v="0"/>
    <s v="01001136"/>
    <s v="Support to the stabilization and recovery of war affected communities (frontline, return and hosting areas)"/>
    <s v="10276906"/>
    <s v="PERIOD_END_ACCRUAL"/>
    <m/>
    <m/>
    <m/>
    <m/>
    <m/>
    <m/>
    <m/>
    <s v=""/>
    <s v=""/>
    <n v="20887"/>
    <s v="Journal Import 40497618:"/>
    <s v="Journal Import Created"/>
    <s v="Receipt Accounting A 40497615000001 40497618 N"/>
    <s v="01-10-2024 Period End Accrual"/>
    <s v="Gangadhar Dharani"/>
    <s v="UNDP PL USD"/>
    <s v="1/1/1970"/>
    <m/>
    <m/>
    <x v="1"/>
    <d v="2024-10-01T00:00:00"/>
    <d v="2024-10-22T00:00:00"/>
    <s v=""/>
    <s v="UAH"/>
    <n v="-129050"/>
    <m/>
    <n v="3109.64"/>
    <n v="-3109.64"/>
  </r>
  <r>
    <s v="Period End Accrual"/>
    <s v="Period end accruals."/>
    <s v="Receipt Accounting"/>
    <s v="Source for all receiving transactions."/>
    <s v=""/>
    <s v="PERIOD_END_ACCRUAL"/>
    <s v="SEP-2024"/>
    <s v="UNDP"/>
    <m/>
    <x v="33"/>
    <s v="Service Cost - Public Admin and Politics"/>
    <s v="58203"/>
    <s v="Ukraine - Crisis Prev &amp; Rcvry"/>
    <s v="UKR"/>
    <s v="Ukraine"/>
    <x v="0"/>
    <s v="GOVERNMENT OF NETHERLANDS"/>
    <x v="0"/>
    <s v="Programme Cost Sharing"/>
    <s v=""/>
    <s v=""/>
    <x v="0"/>
    <s v="01001136"/>
    <s v="Support to the stabilization and recovery of war affected communities (frontline, return and hosting areas)"/>
    <s v="10232687"/>
    <s v="PERIOD_END_ACCRUAL"/>
    <m/>
    <m/>
    <m/>
    <m/>
    <m/>
    <m/>
    <m/>
    <s v=""/>
    <s v=""/>
    <n v="1330"/>
    <s v="Journal Import 40496554:"/>
    <s v="Journal Import Created"/>
    <s v="Receipt Accounting A 40496390000013 40496554 N"/>
    <s v="30-09-2024 Period End Accrual"/>
    <s v="Gangadhar Dharani"/>
    <s v="UNDP PL USD"/>
    <s v="1/1/1970"/>
    <m/>
    <m/>
    <x v="1"/>
    <d v="2024-09-30T00:00:00"/>
    <d v="2024-10-22T00:00:00"/>
    <s v=""/>
    <s v="USD"/>
    <n v="8125"/>
    <n v="8125"/>
    <m/>
    <n v="8125"/>
  </r>
  <r>
    <s v="Period End Accrual"/>
    <s v="Period end accruals."/>
    <s v="Receipt Accounting"/>
    <s v="Source for all receiving transactions."/>
    <s v=""/>
    <s v="PERIOD_END_ACCRUAL"/>
    <s v="SEP-2024"/>
    <s v="UNDP"/>
    <m/>
    <x v="33"/>
    <s v="Service Cost - Public Admin and Politics"/>
    <s v="58203"/>
    <s v="Ukraine - Crisis Prev &amp; Rcvry"/>
    <s v="UKR"/>
    <s v="Ukraine"/>
    <x v="0"/>
    <s v="GOVERNMENT OF NETHERLANDS"/>
    <x v="0"/>
    <s v="Programme Cost Sharing"/>
    <s v=""/>
    <s v=""/>
    <x v="0"/>
    <s v="01001136"/>
    <s v="Support to the stabilization and recovery of war affected communities (frontline, return and hosting areas)"/>
    <s v="10232687"/>
    <s v="PERIOD_END_ACCRUAL"/>
    <m/>
    <m/>
    <m/>
    <m/>
    <m/>
    <m/>
    <m/>
    <s v=""/>
    <s v=""/>
    <n v="1331"/>
    <s v="Journal Import 40496554:"/>
    <s v="Journal Import Created"/>
    <s v="Receipt Accounting A 40496390000013 40496554 N"/>
    <s v="30-09-2024 Period End Accrual"/>
    <s v="Gangadhar Dharani"/>
    <s v="UNDP PL USD"/>
    <s v="1/1/1970"/>
    <m/>
    <m/>
    <x v="1"/>
    <d v="2024-09-30T00:00:00"/>
    <d v="2024-10-22T00:00:00"/>
    <s v=""/>
    <s v="USD"/>
    <n v="14000"/>
    <n v="14000"/>
    <m/>
    <n v="14000"/>
  </r>
  <r>
    <s v="Period End Accrual"/>
    <s v="Period end accruals."/>
    <s v="Receipt Accounting"/>
    <s v="Source for all receiving transactions."/>
    <s v=""/>
    <s v="PERIOD_END_ACCRUAL"/>
    <s v="OCT-2024"/>
    <s v="UNDP"/>
    <m/>
    <x v="33"/>
    <s v="Service Cost - Public Admin and Politics"/>
    <s v="58203"/>
    <s v="Ukraine - Crisis Prev &amp; Rcvry"/>
    <s v="UKR"/>
    <s v="Ukraine"/>
    <x v="0"/>
    <s v="GOVERNMENT OF NETHERLANDS"/>
    <x v="0"/>
    <s v="Programme Cost Sharing"/>
    <s v=""/>
    <s v=""/>
    <x v="0"/>
    <s v="01001136"/>
    <s v="Support to the stabilization and recovery of war affected communities (frontline, return and hosting areas)"/>
    <s v="10232687"/>
    <s v="PERIOD_END_ACCRUAL"/>
    <m/>
    <m/>
    <m/>
    <m/>
    <m/>
    <m/>
    <m/>
    <s v=""/>
    <s v=""/>
    <n v="19274"/>
    <s v="Journal Import 40497618:"/>
    <s v="Journal Import Created"/>
    <s v="Receipt Accounting A 40497615000001 40497618 N"/>
    <s v="01-10-2024 Period End Accrual"/>
    <s v="Gangadhar Dharani"/>
    <s v="UNDP PL USD"/>
    <s v="1/1/1970"/>
    <m/>
    <m/>
    <x v="1"/>
    <d v="2024-10-01T00:00:00"/>
    <d v="2024-10-22T00:00:00"/>
    <s v=""/>
    <s v="USD"/>
    <n v="-8125"/>
    <m/>
    <n v="8125"/>
    <n v="-8125"/>
  </r>
  <r>
    <s v="Period End Accrual"/>
    <s v="Period end accruals."/>
    <s v="Receipt Accounting"/>
    <s v="Source for all receiving transactions."/>
    <s v=""/>
    <s v="PERIOD_END_ACCRUAL"/>
    <s v="OCT-2024"/>
    <s v="UNDP"/>
    <m/>
    <x v="33"/>
    <s v="Service Cost - Public Admin and Politics"/>
    <s v="58203"/>
    <s v="Ukraine - Crisis Prev &amp; Rcvry"/>
    <s v="UKR"/>
    <s v="Ukraine"/>
    <x v="0"/>
    <s v="GOVERNMENT OF NETHERLANDS"/>
    <x v="0"/>
    <s v="Programme Cost Sharing"/>
    <s v=""/>
    <s v=""/>
    <x v="0"/>
    <s v="01001136"/>
    <s v="Support to the stabilization and recovery of war affected communities (frontline, return and hosting areas)"/>
    <s v="10232687"/>
    <s v="PERIOD_END_ACCRUAL"/>
    <m/>
    <m/>
    <m/>
    <m/>
    <m/>
    <m/>
    <m/>
    <s v=""/>
    <s v=""/>
    <n v="19275"/>
    <s v="Journal Import 40497618:"/>
    <s v="Journal Import Created"/>
    <s v="Receipt Accounting A 40497615000001 40497618 N"/>
    <s v="01-10-2024 Period End Accrual"/>
    <s v="Gangadhar Dharani"/>
    <s v="UNDP PL USD"/>
    <s v="1/1/1970"/>
    <m/>
    <m/>
    <x v="1"/>
    <d v="2024-10-01T00:00:00"/>
    <d v="2024-10-22T00:00:00"/>
    <s v=""/>
    <s v="USD"/>
    <n v="-14000"/>
    <m/>
    <n v="14000"/>
    <n v="-14000"/>
  </r>
  <r>
    <s v="Period End Accrual"/>
    <s v="Period end accruals."/>
    <s v="Receipt Accounting"/>
    <s v="Source for all receiving transactions."/>
    <s v=""/>
    <s v="PERIOD_END_ACCRUAL"/>
    <s v="SEP-2024"/>
    <s v="UNDP"/>
    <m/>
    <x v="37"/>
    <s v="Service Cost - Social Services and Social Sciences"/>
    <s v="58203"/>
    <s v="Ukraine - Crisis Prev &amp; Rcvry"/>
    <s v="UKR"/>
    <s v="Ukraine"/>
    <x v="0"/>
    <s v="GOVERNMENT OF NETHERLANDS"/>
    <x v="0"/>
    <s v="Programme Cost Sharing"/>
    <s v=""/>
    <s v=""/>
    <x v="0"/>
    <s v="01001136"/>
    <s v="Support to the stabilization and recovery of war affected communities (frontline, return and hosting areas)"/>
    <s v="10274675"/>
    <s v="PERIOD_END_ACCRUAL"/>
    <m/>
    <m/>
    <m/>
    <m/>
    <m/>
    <m/>
    <m/>
    <s v=""/>
    <s v=""/>
    <n v="1349"/>
    <s v="Journal Import 40496554:"/>
    <s v="Journal Import Created"/>
    <s v="Receipt Accounting A 40496390000013 40496554 N"/>
    <s v="30-09-2024 Period End Accrual"/>
    <s v="Gangadhar Dharani"/>
    <s v="UNDP PL USD"/>
    <s v="1/1/1970"/>
    <m/>
    <m/>
    <x v="1"/>
    <d v="2024-09-30T00:00:00"/>
    <d v="2024-10-22T00:00:00"/>
    <s v=""/>
    <s v="UAH"/>
    <n v="35211.270000000004"/>
    <n v="848.46"/>
    <m/>
    <n v="848.46"/>
  </r>
  <r>
    <s v="Period End Accrual"/>
    <s v="Period end accruals."/>
    <s v="Receipt Accounting"/>
    <s v="Source for all receiving transactions."/>
    <s v=""/>
    <s v="PERIOD_END_ACCRUAL"/>
    <s v="OCT-2024"/>
    <s v="UNDP"/>
    <m/>
    <x v="37"/>
    <s v="Service Cost - Social Services and Social Sciences"/>
    <s v="58203"/>
    <s v="Ukraine - Crisis Prev &amp; Rcvry"/>
    <s v="UKR"/>
    <s v="Ukraine"/>
    <x v="0"/>
    <s v="GOVERNMENT OF NETHERLANDS"/>
    <x v="0"/>
    <s v="Programme Cost Sharing"/>
    <s v=""/>
    <s v=""/>
    <x v="0"/>
    <s v="01001136"/>
    <s v="Support to the stabilization and recovery of war affected communities (frontline, return and hosting areas)"/>
    <s v="10274675"/>
    <s v="PERIOD_END_ACCRUAL"/>
    <m/>
    <m/>
    <m/>
    <m/>
    <m/>
    <m/>
    <m/>
    <s v=""/>
    <s v=""/>
    <n v="19476"/>
    <s v="Journal Import 40497618:"/>
    <s v="Journal Import Created"/>
    <s v="Receipt Accounting A 40497615000001 40497618 N"/>
    <s v="01-10-2024 Period End Accrual"/>
    <s v="Gangadhar Dharani"/>
    <s v="UNDP PL USD"/>
    <s v="1/1/1970"/>
    <m/>
    <m/>
    <x v="1"/>
    <d v="2024-10-01T00:00:00"/>
    <d v="2024-10-22T00:00:00"/>
    <s v=""/>
    <s v="UAH"/>
    <n v="-35211.270000000004"/>
    <m/>
    <n v="848.46"/>
    <n v="-848.46"/>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77376"/>
    <s v="AP_INVOICES"/>
    <s v="Travel Entitlements"/>
    <n v="300002115789213"/>
    <s v="STANDARD"/>
    <n v="10130"/>
    <n v="4690"/>
    <n v="1"/>
    <s v="TR00377376"/>
    <s v="HCM-71436156"/>
    <s v="Olga REZNICHENKO[[71436156]]"/>
    <n v="110"/>
    <s v="Journal Import 40633220:"/>
    <s v="Supplier: Olga REZNICHENKO[[71436156]] |Supplier #: HCM-71436156 |Site: Primary |Transaction #: TR00377376 |Transaction Line #: 1 |PO #:  |PO Line #: 0 |Contract #: 1176166 |Project #: 01001136 |Task #: ACT 4 |Donor: GOVERNMENT OF"/>
    <s v="Payables A 40631523000001 40633220 Y"/>
    <s v="21-10-2024 Purchase Invoices"/>
    <s v="Quantum Service Account"/>
    <s v="UNDP PL USD"/>
    <s v=" "/>
    <m/>
    <n v="0"/>
    <x v="1"/>
    <d v="2024-10-21T00:00:00"/>
    <d v="2024-10-23T00:00:00"/>
    <s v="1"/>
    <s v="UAH"/>
    <n v="4690"/>
    <n v="113.01"/>
    <m/>
    <n v="113.01"/>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77376"/>
    <s v="AP_INVOICES"/>
    <s v="Travel Entitlements"/>
    <n v="300002115789213"/>
    <s v="STANDARD"/>
    <n v="10130"/>
    <n v="5440"/>
    <n v="2"/>
    <s v="TR00377376"/>
    <s v="HCM-71436156"/>
    <s v="Olga REZNICHENKO[[71436156]]"/>
    <n v="111"/>
    <s v="Journal Import 40633220:"/>
    <s v="Supplier: Olga REZNICHENKO[[71436156]] |Supplier #: HCM-71436156 |Site: Primary |Transaction #: TR00377376 |Transaction Line #: 2 |PO #:  |PO Line #: 0 |Contract #: 1176166 |Project #: 01001136 |Task #: ACT 4 |Donor: GOVERNMENT OF"/>
    <s v="Payables A 40631523000001 40633220 Y"/>
    <s v="21-10-2024 Purchase Invoices"/>
    <s v="Quantum Service Account"/>
    <s v="UNDP PL USD"/>
    <s v=" "/>
    <m/>
    <n v="0"/>
    <x v="1"/>
    <d v="2024-10-21T00:00:00"/>
    <d v="2024-10-23T00:00:00"/>
    <s v="2"/>
    <s v="UAH"/>
    <n v="5440"/>
    <n v="131.09"/>
    <m/>
    <n v="131.09"/>
  </r>
  <r>
    <s v="Purchase Invoices"/>
    <s v="Oracle Fusion Payables invoices."/>
    <s v="Payables"/>
    <s v="Oracle Fusion Payables subledger."/>
    <s v="1176166"/>
    <s v="INVOICES"/>
    <s v="OCT-2024"/>
    <s v="UNDP"/>
    <m/>
    <x v="33"/>
    <s v="Service Cost - Public Admin and Politics"/>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1_UNDP-UKR_INV-IST-24/034"/>
    <s v="AP_INVOICES"/>
    <s v="veterans’ legal needs survey (Deliverable 3)"/>
    <n v="300002116102963"/>
    <s v="STANDARD"/>
    <n v="22125"/>
    <n v="22125"/>
    <n v="1"/>
    <s v="1_UNDP-UKR_INV-IST-24/034"/>
    <s v="1159306"/>
    <s v="SREO Consulting"/>
    <n v="323"/>
    <s v="Journal Import 40550724:"/>
    <s v="Supplier: SREO Consulting |Supplier #: 1159306 |Site: TR |Transaction #: 1_UNDP-UKR_INV-IST-24/034 |Transaction Line #: 1 |PO #: 10232687 |PO Line #: 2 |Contract #: 1176166 |Project #: 01001136 |Task #: ACT 1.2.2. |Donor: GOVERNME"/>
    <s v="Payables A 40548039000001 40550724 Y"/>
    <s v="22-10-2024 Purchase Invoices"/>
    <s v="Quantum Service Account"/>
    <s v="UNDP PL USD"/>
    <s v="6/4/2024 "/>
    <s v="10232687"/>
    <n v="2"/>
    <x v="1"/>
    <d v="2024-10-22T00:00:00"/>
    <d v="2024-10-23T00:00:00"/>
    <s v="1"/>
    <s v="USD"/>
    <n v="8125"/>
    <n v="8125"/>
    <m/>
    <n v="8125"/>
  </r>
  <r>
    <s v="Purchase Invoices"/>
    <s v="Oracle Fusion Payables invoices."/>
    <s v="Payables"/>
    <s v="Oracle Fusion Payables subledger."/>
    <s v="1176166"/>
    <s v="INVOICES"/>
    <s v="OCT-2024"/>
    <s v="UNDP"/>
    <m/>
    <x v="33"/>
    <s v="Service Cost - Public Admin and Politic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1_UNDP-UKR_INV-IST-24/034"/>
    <s v="AP_INVOICES"/>
    <s v="veterans’ legal needs survey (Deliverable 3)"/>
    <n v="300002116102963"/>
    <s v="STANDARD"/>
    <n v="22125"/>
    <n v="22125"/>
    <n v="1"/>
    <s v="1_UNDP-UKR_INV-IST-24/034"/>
    <s v="1159306"/>
    <s v="SREO Consulting"/>
    <n v="324"/>
    <s v="Journal Import 40550724:"/>
    <s v="Supplier: SREO Consulting |Supplier #: 1159306 |Site: TR |Transaction #: 1_UNDP-UKR_INV-IST-24/034 |Transaction Line #: 1 |PO #: 10232687 |PO Line #: 2 |Contract #: 1176166 |Project #: 01001136 |Task #: ACT 1.2.1. |Donor: GOVERNME"/>
    <s v="Payables A 40548039000001 40550724 Y"/>
    <s v="22-10-2024 Purchase Invoices"/>
    <s v="Quantum Service Account"/>
    <s v="UNDP PL USD"/>
    <s v="6/4/2024 "/>
    <s v="10232687"/>
    <n v="2"/>
    <x v="1"/>
    <d v="2024-10-22T00:00:00"/>
    <d v="2024-10-23T00:00:00"/>
    <s v="1"/>
    <s v="USD"/>
    <n v="14000"/>
    <n v="14000"/>
    <m/>
    <n v="14000"/>
  </r>
  <r>
    <s v="Purchase Invoices"/>
    <s v="Oracle Fusion Payables invoices."/>
    <s v="Payables"/>
    <s v="Oracle Fusion Payables subledger."/>
    <s v="1176166"/>
    <s v="INVOICES"/>
    <s v="OCT-2024"/>
    <s v="UNDP"/>
    <m/>
    <x v="38"/>
    <s v="Consumables - Stationery and Other Office Suppli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41"/>
    <s v="AP_INVOICES"/>
    <s v="office supplies to UNDP office in Dnipro"/>
    <n v="300002120344526"/>
    <s v="STANDARD"/>
    <n v="1762.5"/>
    <n v="1762.5"/>
    <n v="1"/>
    <s v="041"/>
    <s v="1058883"/>
    <s v="POVALIAIEVA NADIIA VALERIIVNA FOP"/>
    <n v="881"/>
    <s v="Journal Import 40683216:"/>
    <s v="Supplier: POVALIAIEVA NADIIA VALERIIVNA FOP |Supplier #: 1058883 |Site: UKR |Transaction #: 041 |Transaction Line #: 1 |PO #:  |PO Line #: 0 |Contract #: 1176166 |Project #: 01001136 |Task #: ACT 4 |Donor: GOVERNMENT OF NETHERLAND"/>
    <s v="Payables A 40681589000001 40683216 Y"/>
    <s v="23-10-2024 Purchase Invoices"/>
    <s v="Quantum Service Account"/>
    <s v="UNDP PL USD"/>
    <s v=" "/>
    <m/>
    <n v="0"/>
    <x v="1"/>
    <d v="2024-10-23T00:00:00"/>
    <d v="2024-10-24T00:00:00"/>
    <s v="1"/>
    <s v="UAH"/>
    <n v="1762.5"/>
    <n v="42.47"/>
    <m/>
    <n v="42.47"/>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670196"/>
    <s v="EXPENDITURES"/>
    <m/>
    <m/>
    <m/>
    <m/>
    <m/>
    <m/>
    <m/>
    <s v=""/>
    <s v=""/>
    <n v="118"/>
    <s v="Journal Import 40691063:"/>
    <s v="Expenditure Business Unit : UNDP-UKR , Project Number : 01001136 , Task Number : ACT 4 , Transaction Number : 54670196 , Expenditure Category : 75100 - Facilities &amp; Administration , Expenditure Type : 75105 - Facilities and Administration -"/>
    <s v="Projects A 40691037000001 40691063 Y"/>
    <s v="21-10-2024 Burden Cost"/>
    <s v="Quantum Service Account"/>
    <s v="UNDP PL USD"/>
    <s v="1/1/1970"/>
    <m/>
    <m/>
    <x v="1"/>
    <d v="2024-10-21T00:00:00"/>
    <d v="2024-10-24T00:00:00"/>
    <s v=""/>
    <s v="UAH"/>
    <n v="810.4"/>
    <n v="19.53"/>
    <m/>
    <n v="19.53"/>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54670186"/>
    <s v="EXPENDITURES"/>
    <m/>
    <m/>
    <m/>
    <m/>
    <m/>
    <m/>
    <m/>
    <s v=""/>
    <s v=""/>
    <n v="195"/>
    <s v="Journal Import 40691063:"/>
    <s v="Expenditure Business Unit : UNDP-UKR , Project Number : 01001136 , Task Number : ACT 1.2.2. , Transaction Number : 54670186 , Expenditure Category : 75100 - Facilities &amp; Administration , Expenditure Type : 75105 - Facilities and Administrat"/>
    <s v="Projects A 40691037000001 40691063 Y"/>
    <s v="22-10-2024 Burden Cost"/>
    <s v="Quantum Service Account"/>
    <s v="UNDP PL USD"/>
    <s v="1/1/1970"/>
    <m/>
    <m/>
    <x v="1"/>
    <d v="2024-10-22T00:00:00"/>
    <d v="2024-10-24T00:00:00"/>
    <s v=""/>
    <s v="USD"/>
    <n v="650"/>
    <n v="650"/>
    <m/>
    <n v="650"/>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4670198"/>
    <s v="EXPENDITURES"/>
    <m/>
    <m/>
    <m/>
    <m/>
    <m/>
    <m/>
    <m/>
    <s v=""/>
    <s v=""/>
    <n v="196"/>
    <s v="Journal Import 40691063:"/>
    <s v="Expenditure Business Unit : UNDP-UKR , Project Number : 01001136 , Task Number : ACT 1.2.1. , Transaction Number : 54670198 , Expenditure Category : 75100 - Facilities &amp; Administration , Expenditure Type : 75105 - Facilities and Administrat"/>
    <s v="Projects A 40691037000001 40691063 Y"/>
    <s v="22-10-2024 Burden Cost"/>
    <s v="Quantum Service Account"/>
    <s v="UNDP PL USD"/>
    <s v="1/1/1970"/>
    <m/>
    <m/>
    <x v="1"/>
    <d v="2024-10-22T00:00:00"/>
    <d v="2024-10-24T00:00:00"/>
    <s v=""/>
    <s v="USD"/>
    <n v="1120"/>
    <n v="1120"/>
    <m/>
    <n v="1120"/>
  </r>
  <r>
    <s v="Purchase Invoices"/>
    <s v="Oracle Fusion Payables invoices."/>
    <s v="Payables"/>
    <s v="Oracle Fusion Payables subledger."/>
    <s v="1176166"/>
    <s v="INVOICES"/>
    <s v="OCT-2024"/>
    <s v="UNDP"/>
    <m/>
    <x v="36"/>
    <s v="Other Materials and Good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4.10.2024"/>
    <s v="AP_INVOICES"/>
    <s v="reimbursement for the blankets for the vehicles in Dnipro and Odesa office"/>
    <n v="300002117059726"/>
    <s v="STANDARD"/>
    <n v="3513"/>
    <n v="3400"/>
    <n v="1"/>
    <s v="n/a dd 14.10.2024"/>
    <s v="HCM-71437735"/>
    <s v="Olha MORHUN[[71437735]]"/>
    <n v="19"/>
    <s v="Journal Import 40683216:"/>
    <s v="Supplier: Olha Morhun[[71437735]] |Supplier #: HCM-71437735 |Site: Primary |Transaction #: n/a dd 14.10.2024 |Transaction Line #: 1 |PO #:  |PO Line #: 0 |Contract #: 1176166 |Project #: 01001136 |Task #: ACT 4 |Donor: GOVERNMENT"/>
    <s v="Payables A 40681589000001 40683216 Y"/>
    <s v="14-10-2024 Purchase Invoices"/>
    <s v="Quantum Service Account"/>
    <s v="UNDP PL USD"/>
    <s v=" "/>
    <m/>
    <n v="0"/>
    <x v="1"/>
    <d v="2024-10-14T00:00:00"/>
    <d v="2024-10-24T00:00:00"/>
    <s v="1"/>
    <s v="UAH"/>
    <n v="3400"/>
    <n v="81.93"/>
    <m/>
    <n v="81.93"/>
  </r>
  <r>
    <s v="Purchase Invoices"/>
    <s v="Oracle Fusion Payables invoices."/>
    <s v="Payables"/>
    <s v="Oracle Fusion Payables subledger."/>
    <s v="1176166"/>
    <s v="INVOICES"/>
    <s v="OCT-2024"/>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4.10.2024"/>
    <s v="AP_INVOICES"/>
    <s v="reimbursement for the blankets for the vehicles in Dnipro and Odesa office"/>
    <n v="300002117059726"/>
    <s v="STANDARD"/>
    <n v="3513"/>
    <n v="113"/>
    <n v="2"/>
    <s v="n/a dd 14.10.2024"/>
    <s v="HCM-71437735"/>
    <s v="Olha MORHUN[[71437735]]"/>
    <n v="21"/>
    <s v="Journal Import 40683216:"/>
    <s v="Supplier: Olha Morhun[[71437735]] |Supplier #: HCM-71437735 |Site: Primary |Transaction #: n/a dd 14.10.2024 |Transaction Line #: 2 |PO #:  |PO Line #: 0 |Contract #: 1176166 |Project #: 01001136 |Task #: ACT 4 |Donor: GOVERNMENT"/>
    <s v="Payables A 40681589000001 40683216 Y"/>
    <s v="14-10-2024 Purchase Invoices"/>
    <s v="Quantum Service Account"/>
    <s v="UNDP PL USD"/>
    <s v=" "/>
    <m/>
    <n v="0"/>
    <x v="1"/>
    <d v="2024-10-14T00:00:00"/>
    <d v="2024-10-24T00:00:00"/>
    <s v="2"/>
    <s v="UAH"/>
    <n v="113"/>
    <n v="2.72"/>
    <m/>
    <n v="2.72"/>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77835"/>
    <s v="AP_INVOICES"/>
    <s v="Travel Entitlements"/>
    <n v="300002119514912"/>
    <s v="STANDARD"/>
    <n v="4690"/>
    <n v="4690"/>
    <n v="1"/>
    <s v="TR00377835"/>
    <s v="HCM-71331985"/>
    <s v="Denys Mykhailovych HORKOVOI[[71331985]]"/>
    <n v="148"/>
    <s v="Journal Import 40745524:"/>
    <s v="Supplier: Denys Mykhailovych HORKOVOI[[71331985]] |Supplier #: HCM-71331985 |Site: Primary |Transaction #: TR00377835 |Transaction Line #: 1 |PO #:  |PO Line #: 0 |Contract #: 1176166 |Project #: 01001136 |Task #: ACT 4 |Donor: GO"/>
    <s v="Payables A 40744397000001 40745524 Y"/>
    <s v="23-10-2024 Purchase Invoices"/>
    <s v="Quantum Service Account"/>
    <s v="UNDP PL USD"/>
    <s v=" "/>
    <m/>
    <n v="0"/>
    <x v="1"/>
    <d v="2024-10-23T00:00:00"/>
    <d v="2024-10-25T00:00:00"/>
    <s v="1"/>
    <s v="UAH"/>
    <n v="4690"/>
    <n v="113.01"/>
    <m/>
    <n v="113.01"/>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4709231"/>
    <s v="EXPENDITURES"/>
    <m/>
    <m/>
    <m/>
    <m/>
    <m/>
    <m/>
    <m/>
    <s v=""/>
    <s v=""/>
    <n v="108"/>
    <s v="Journal Import 40756954:"/>
    <s v="Expenditure Business Unit : UNDP-UKR , Project Number : 01001136 , Task Number : ACT 4 , Transaction Number : 54709231 , Expenditure Category : 75100 - Facilities &amp; Administration , Expenditure Type : 75105 - Facilities and Administration -"/>
    <s v="Projects A 40756758000002 40756954 4 Y"/>
    <s v="23-10-2024 Burden Cost"/>
    <s v="Quantum Service Account"/>
    <s v="UNDP PL USD"/>
    <s v="1/1/1970"/>
    <m/>
    <m/>
    <x v="1"/>
    <d v="2024-10-23T00:00:00"/>
    <d v="2024-10-25T00:00:00"/>
    <s v=""/>
    <s v="UAH"/>
    <n v="422.04"/>
    <n v="10.17"/>
    <m/>
    <n v="10.17"/>
  </r>
  <r>
    <s v="Purchase Invoices"/>
    <s v="Oracle Fusion Payables invoices."/>
    <s v="Payables"/>
    <s v="Oracle Fusion Payables subledger."/>
    <s v="1176166"/>
    <s v="INVOICES"/>
    <s v="OCT-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4949320"/>
    <s v="AP_INVOICES"/>
    <s v="regular maintenance of UNDP vehicles DP201082 in Dnipro"/>
    <n v="300002123014761"/>
    <s v="STANDARD"/>
    <n v="11680"/>
    <n v="11680"/>
    <n v="1"/>
    <s v="4949320"/>
    <s v="2086094"/>
    <s v="Zavhorodnii Dmytro Sergiiovych, FOP"/>
    <n v="15"/>
    <s v="Journal Import 40745524:"/>
    <s v="Supplier: Zavhorodnii Dmytro Sergiiovych, FOP |Supplier #: 2086094 |Site: UKR |Transaction #: 4949320 |Transaction Line #: 1 |PO #:  |PO Line #: 0 |Contract #: 1176166 |Project #: 01001136 |Task #: ACT 4 |Donor: GOVERNMENT OF NETH"/>
    <s v="Payables A 40744397000001 40745524 Y"/>
    <s v="16-10-2024 Purchase Invoices"/>
    <s v="Quantum Service Account"/>
    <s v="UNDP PL USD"/>
    <s v=" "/>
    <m/>
    <n v="0"/>
    <x v="1"/>
    <d v="2024-10-16T00:00:00"/>
    <d v="2024-10-25T00:00:00"/>
    <s v="1"/>
    <s v="UAH"/>
    <n v="11680"/>
    <n v="281.45"/>
    <m/>
    <n v="281.45"/>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5472582"/>
    <s v="EXPENDITURES"/>
    <m/>
    <m/>
    <m/>
    <m/>
    <m/>
    <m/>
    <m/>
    <s v=""/>
    <s v=""/>
    <n v="79"/>
    <s v="Journal Import 40835338:"/>
    <s v="Expenditure Business Unit : UNDP-UKR , Project Number : 01001136 , Task Number : ACT 4 , Transaction Number : 55472582 , Expenditure Category : 75100 - Facilities &amp; Administration , Expenditure Type : 75105 - Facilities and Administration -"/>
    <s v="Projects A 40835330000001 40835338 Y"/>
    <s v="23-10-2024 Burden Cost"/>
    <s v="Quantum Service Account"/>
    <s v="UNDP PL USD"/>
    <s v="1/1/1970"/>
    <m/>
    <m/>
    <x v="1"/>
    <d v="2024-10-23T00:00:00"/>
    <d v="2024-10-27T00:00:00"/>
    <s v=""/>
    <s v="UAH"/>
    <n v="1309.6000000000001"/>
    <n v="31.560000000000002"/>
    <m/>
    <n v="31.560000000000002"/>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0066"/>
    <s v="AP_INVOICES"/>
    <s v="Travel Entitlements"/>
    <n v="300002124233934"/>
    <s v="STANDARD"/>
    <n v="24528"/>
    <n v="14070"/>
    <n v="1"/>
    <s v="TR00380066"/>
    <s v="HCM-71307006"/>
    <s v="Zhanna MYKOLAYIVNA CHMUT[[71307006]]"/>
    <n v="265"/>
    <s v="Journal Import 40896296:"/>
    <s v="Supplier: Zhanna MYKOLAYIVNA CHMUT[[71307006]] |Supplier #: HCM-71307006 |Site: Primary |Transaction #: TR00380066 |Transaction Line #: 1 |PO #:  |PO Line #: 0 |Contract #: 1176166 |Project #: 01001136 |Task #: ACT 4 |Donor: GOVER"/>
    <s v="Payables A 40895010000001 40896296 Y"/>
    <s v="24-10-2024 Purchase Invoices"/>
    <s v="Quantum Service Account"/>
    <s v="UNDP PL USD"/>
    <s v=" "/>
    <m/>
    <n v="0"/>
    <x v="1"/>
    <d v="2024-10-24T00:00:00"/>
    <d v="2024-10-28T00:00:00"/>
    <s v="1"/>
    <s v="UAH"/>
    <n v="14070"/>
    <n v="339.04"/>
    <m/>
    <n v="339.04"/>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79840"/>
    <s v="AP_INVOICES"/>
    <s v="Travel Entitlements"/>
    <n v="300002124265798"/>
    <s v="STANDARD"/>
    <n v="23965.200000000001"/>
    <n v="13507.2"/>
    <n v="1"/>
    <s v="TR00379840"/>
    <s v="HCM-71324435"/>
    <s v="Tetiana Ivanivna SYLA[[71324435]]"/>
    <n v="264"/>
    <s v="Journal Import 40896296:"/>
    <s v="Supplier: Tetiana Ivanivna SYLA[[71324435]] |Supplier #: HCM-71324435 |Site: Primary |Transaction #: TR00379840 |Transaction Line #: 1 |PO #:  |PO Line #: 0 |Contract #: 1176166 |Project #: 01001136 |Task #: ACT 4 |Donor: GOVERNME"/>
    <s v="Payables A 40895010000001 40896296 Y"/>
    <s v="24-10-2024 Purchase Invoices"/>
    <s v="Quantum Service Account"/>
    <s v="UNDP PL USD"/>
    <s v=" "/>
    <m/>
    <n v="0"/>
    <x v="1"/>
    <d v="2024-10-24T00:00:00"/>
    <d v="2024-10-28T00:00:00"/>
    <s v="1"/>
    <s v="UAH"/>
    <n v="13507.2"/>
    <n v="325.47000000000003"/>
    <m/>
    <n v="325.47000000000003"/>
  </r>
  <r>
    <s v="Purchase Invoices"/>
    <s v="Oracle Fusion Payables invoices."/>
    <s v="Payables"/>
    <s v="Oracle Fusion Payables subledger."/>
    <s v="1176166"/>
    <s v="INVOICES"/>
    <s v="OCT-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0066"/>
    <s v="AP_INVOICES"/>
    <s v="Travel Entitlements"/>
    <n v="300002124233934"/>
    <s v="STANDARD"/>
    <n v="24528"/>
    <n v="10458"/>
    <n v="2"/>
    <s v="TR00380066"/>
    <s v="HCM-71307006"/>
    <s v="Zhanna MYKOLAYIVNA CHMUT[[71307006]]"/>
    <n v="283"/>
    <s v="Journal Import 40896296:"/>
    <s v="Supplier: Zhanna MYKOLAYIVNA CHMUT[[71307006]] |Supplier #: HCM-71307006 |Site: Primary |Transaction #: TR00380066 |Transaction Line #: 2 |PO #:  |PO Line #: 0 |Contract #: 1176166 |Project #: 01001136 |Task #: ACT 4 |Donor: GOVER"/>
    <s v="Payables A 40895010000001 40896296 Y"/>
    <s v="24-10-2024 Purchase Invoices"/>
    <s v="Quantum Service Account"/>
    <s v="UNDP PL USD"/>
    <s v=" "/>
    <m/>
    <n v="0"/>
    <x v="1"/>
    <d v="2024-10-24T00:00:00"/>
    <d v="2024-10-28T00:00:00"/>
    <s v="2"/>
    <s v="UAH"/>
    <n v="10458"/>
    <n v="252"/>
    <m/>
    <n v="252"/>
  </r>
  <r>
    <s v="Purchase Invoices"/>
    <s v="Oracle Fusion Payables invoices."/>
    <s v="Payables"/>
    <s v="Oracle Fusion Payables subledger."/>
    <s v="1176166"/>
    <s v="INVOICES"/>
    <s v="OCT-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79840"/>
    <s v="AP_INVOICES"/>
    <s v="Travel Entitlements"/>
    <n v="300002124265798"/>
    <s v="STANDARD"/>
    <n v="23965.200000000001"/>
    <n v="10458"/>
    <n v="2"/>
    <s v="TR00379840"/>
    <s v="HCM-71324435"/>
    <s v="Tetiana Ivanivna SYLA[[71324435]]"/>
    <n v="284"/>
    <s v="Journal Import 40896296:"/>
    <s v="Supplier: Tetiana Ivanivna SYLA[[71324435]] |Supplier #: HCM-71324435 |Site: Primary |Transaction #: TR00379840 |Transaction Line #: 2 |PO #:  |PO Line #: 0 |Contract #: 1176166 |Project #: 01001136 |Task #: ACT 4 |Donor: GOVERNME"/>
    <s v="Payables A 40895010000001 40896296 Y"/>
    <s v="24-10-2024 Purchase Invoices"/>
    <s v="Quantum Service Account"/>
    <s v="UNDP PL USD"/>
    <s v=" "/>
    <m/>
    <n v="0"/>
    <x v="1"/>
    <d v="2024-10-24T00:00:00"/>
    <d v="2024-10-28T00:00:00"/>
    <s v="2"/>
    <s v="UAH"/>
    <n v="10458"/>
    <n v="252"/>
    <m/>
    <n v="252"/>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5550684"/>
    <s v="EXPENDITURES"/>
    <m/>
    <m/>
    <m/>
    <m/>
    <m/>
    <m/>
    <m/>
    <s v=""/>
    <s v=""/>
    <n v="109"/>
    <s v="Journal Import 40956682:"/>
    <s v="Expenditure Business Unit : UNDP-UKR , Project Number : 01001136 , Task Number : ACT 4 , Transaction Number : 55550684 , Expenditure Category : 75100 - Facilities &amp; Administration , Expenditure Type : 75105 - Facilities and Administration -"/>
    <s v="Projects A 40956668000001 40956682 4 Y"/>
    <s v="24-10-2024 Burden Cost"/>
    <s v="Quantum Service Account"/>
    <s v="UNDP PL USD"/>
    <s v="1/1/1970"/>
    <m/>
    <m/>
    <x v="1"/>
    <d v="2024-10-24T00:00:00"/>
    <d v="2024-10-29T00:00:00"/>
    <s v=""/>
    <s v="UAH"/>
    <n v="3879.46"/>
    <n v="93.48"/>
    <m/>
    <n v="93.48"/>
  </r>
  <r>
    <s v="Purchase Invoices"/>
    <s v="Oracle Fusion Payables invoices."/>
    <s v="Payables"/>
    <s v="Oracle Fusion Payables subledger."/>
    <s v="1176166"/>
    <s v="INVOICES"/>
    <s v="OCT-2024"/>
    <s v="UNDP"/>
    <m/>
    <x v="12"/>
    <s v="Grant by International Professional (IP) toSubGrantee"/>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08-09'24-DIM Liq-IA#12666"/>
    <s v="AP_INVOICES"/>
    <s v="RPA # 2024/01/003/ADM, FACE FORM# 5, liquidation of prepayment"/>
    <n v="300002125532109"/>
    <s v="STANDARD"/>
    <n v="11602384.539999999"/>
    <n v="311250"/>
    <n v="17"/>
    <s v="08-09'24-DIM Liq-IA#12666"/>
    <s v="2052132"/>
    <s v="The Initiative Center to Support Social Action &quot;Ednannia&quot;, NGO"/>
    <n v="86"/>
    <s v="Journal Import 41047909:"/>
    <s v="Supplier: The Initiative Center to Support Social Action &quot;Ednannia&quot;, NGO |Supplier #: 2052132 |Site: UKR |Transaction #: 08-09'24-DIM Liq-IA#12666 |Transaction Line #: 17 |PO #:  |PO Line #: 0 |Contract #: 1176166 |Project #: 010011"/>
    <s v="Payables A 41046049000001 41047909 Y"/>
    <s v="25-10-2024 Purchase Invoices"/>
    <s v="Quantum Service Account"/>
    <s v="UNDP PL USD"/>
    <s v=" "/>
    <m/>
    <n v="0"/>
    <x v="1"/>
    <d v="2024-10-25T00:00:00"/>
    <d v="2024-10-31T00:00:00"/>
    <s v="17"/>
    <s v="UAH"/>
    <n v="311250"/>
    <n v="7500"/>
    <m/>
    <n v="7500"/>
  </r>
  <r>
    <s v="Purchase Invoices"/>
    <s v="Oracle Fusion Payables invoices."/>
    <s v="Payables"/>
    <s v="Oracle Fusion Payables subledger."/>
    <s v="1176166"/>
    <s v="INVOICES"/>
    <s v="OCT-2024"/>
    <s v="UNDP"/>
    <m/>
    <x v="12"/>
    <s v="Grant by International Professional (IP) toSubGrantee"/>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08-09'24-DIM Liq-IA#12666"/>
    <s v="AP_INVOICES"/>
    <s v="RPA # 2024/01/003/ADM, FACE FORM# 5, liquidation of prepayment"/>
    <n v="300002125532109"/>
    <s v="STANDARD"/>
    <n v="11602384.539999999"/>
    <n v="453781.75"/>
    <n v="18"/>
    <s v="08-09'24-DIM Liq-IA#12666"/>
    <s v="2052132"/>
    <s v="The Initiative Center to Support Social Action &quot;Ednannia&quot;, NGO"/>
    <n v="87"/>
    <s v="Journal Import 41047909:"/>
    <s v="Supplier: The Initiative Center to Support Social Action &quot;Ednannia&quot;, NGO |Supplier #: 2052132 |Site: UKR |Transaction #: 08-09'24-DIM Liq-IA#12666 |Transaction Line #: 18 |PO #:  |PO Line #: 0 |Contract #: 1176166 |Project #: 010011"/>
    <s v="Payables A 41046049000001 41047909 Y"/>
    <s v="25-10-2024 Purchase Invoices"/>
    <s v="Quantum Service Account"/>
    <s v="UNDP PL USD"/>
    <s v=" "/>
    <m/>
    <n v="0"/>
    <x v="1"/>
    <d v="2024-10-25T00:00:00"/>
    <d v="2024-10-31T00:00:00"/>
    <s v="18"/>
    <s v="UAH"/>
    <n v="453781.75"/>
    <n v="10934.5"/>
    <m/>
    <n v="10934.5"/>
  </r>
  <r>
    <s v="Purchase Invoices"/>
    <s v="Oracle Fusion Payables invoices."/>
    <s v="Payables"/>
    <s v="Oracle Fusion Payables subledger."/>
    <s v="1176166"/>
    <s v="INVOICES"/>
    <s v="OCT-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08-09'24-DIM Liq-IA#12666"/>
    <s v="AP_INVOICES"/>
    <s v="RPA # 2024/01/003/ADM, FACE FORM# 5, liquidation of prepayment"/>
    <n v="300002125532109"/>
    <s v="STANDARD"/>
    <n v="11602384.539999999"/>
    <n v="694481.75"/>
    <n v="19"/>
    <s v="08-09'24-DIM Liq-IA#12666"/>
    <s v="2052132"/>
    <s v="The Initiative Center to Support Social Action &quot;Ednannia&quot;, NGO"/>
    <n v="88"/>
    <s v="Journal Import 41047909:"/>
    <s v="Supplier: The Initiative Center to Support Social Action &quot;Ednannia&quot;, NGO |Supplier #: 2052132 |Site: UKR |Transaction #: 08-09'24-DIM Liq-IA#12666 |Transaction Line #: 19 |PO #:  |PO Line #: 0 |Contract #: 1176166 |Project #: 010011"/>
    <s v="Payables A 41046049000001 41047909 Y"/>
    <s v="25-10-2024 Purchase Invoices"/>
    <s v="Quantum Service Account"/>
    <s v="UNDP PL USD"/>
    <s v=" "/>
    <m/>
    <n v="0"/>
    <x v="1"/>
    <d v="2024-10-25T00:00:00"/>
    <d v="2024-10-31T00:00:00"/>
    <s v="19"/>
    <s v="UAH"/>
    <n v="694481.75"/>
    <n v="16734.5"/>
    <m/>
    <n v="16734.5"/>
  </r>
  <r>
    <s v="Purchase Invoices"/>
    <s v="Oracle Fusion Payables invoices."/>
    <s v="Payables"/>
    <s v="Oracle Fusion Payables subledger."/>
    <s v="1176166"/>
    <s v="INVOICES"/>
    <s v="OCT-2024"/>
    <s v="UNDP"/>
    <m/>
    <x v="36"/>
    <s v="Other Materials and Good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25.10.2024"/>
    <s v="AP_INVOICES"/>
    <s v="reimbursement for the blankets in the armored vehicles of the UNDP office in Poltava"/>
    <n v="300002130611181"/>
    <s v="STANDARD"/>
    <n v="2100"/>
    <n v="2100"/>
    <n v="1"/>
    <s v="n/a dd 25.10.2024"/>
    <s v="HCM-71408545"/>
    <s v="Svitlana KOBZAR[[71408545]]"/>
    <n v="35"/>
    <s v="Journal Import 41070662:"/>
    <s v="Supplier: Svitlana KOBZAR[[71408545]] |Supplier #: HCM-71408545 |Site: Primary |Transaction #: n/a dd 25.10.2024 |Transaction Line #: 1 |PO #:  |PO Line #: 0 |Contract #: 1176166 |Project #: 01001136 |Task #: ACT 4 |Donor: GOVERNM"/>
    <s v="Payables A 41068968000001 41070662 Y"/>
    <s v="25-10-2024 Purchase Invoices"/>
    <s v="Quantum Service Account"/>
    <s v="UNDP PL USD"/>
    <s v=" "/>
    <m/>
    <n v="0"/>
    <x v="1"/>
    <d v="2024-10-25T00:00:00"/>
    <d v="2024-10-31T00:00:00"/>
    <s v="1"/>
    <s v="UAH"/>
    <n v="2100"/>
    <n v="50.6"/>
    <m/>
    <n v="50.6"/>
  </r>
  <r>
    <s v="Purchase Invoices"/>
    <s v="Oracle Fusion Payables invoices."/>
    <s v="Payables"/>
    <s v="Oracle Fusion Payables subledger."/>
    <s v="1176166"/>
    <s v="INVOICES"/>
    <s v="OCT-2024"/>
    <s v="UNDP"/>
    <m/>
    <x v="22"/>
    <s v="Rest and Recuper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R&amp;R/03-09.10/2024"/>
    <s v="AP_INVOICES"/>
    <s v="R&amp;R/03-09.10/2024"/>
    <n v="300002129837973"/>
    <s v="STANDARD"/>
    <n v="1110"/>
    <n v="222"/>
    <n v="3"/>
    <s v="R&amp;R/03-09.10/2024"/>
    <s v="HCM-946107"/>
    <s v="Federica DISPENZA[[946107]]"/>
    <n v="98"/>
    <s v="Journal Import 41070662:"/>
    <s v="Supplier: Federica DISPENZA[[946107]] |Supplier #: HCM-946107 |Site: UKR |Transaction #: R&amp;R/03-09.10/2024 |Transaction Line #: 3 |PO #:  |PO Line #: 0 |Contract #: 1176166 |Project #: 01001136 |Task #: ACT 4 |Donor: GOVERNMENT OF"/>
    <s v="Payables A 41068968000001 41070662 Y"/>
    <s v="28-10-2024 Purchase Invoices"/>
    <s v="Quantum Service Account"/>
    <s v="UNDP PL USD"/>
    <s v=" "/>
    <m/>
    <n v="0"/>
    <x v="1"/>
    <d v="2024-10-28T00:00:00"/>
    <d v="2024-10-31T00:00:00"/>
    <s v="3"/>
    <s v="USD"/>
    <n v="222"/>
    <n v="222"/>
    <m/>
    <n v="222"/>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2926"/>
    <s v="AP_INVOICES"/>
    <s v="Travel Entitlements"/>
    <n v="300002137738168"/>
    <s v="STANDARD"/>
    <n v="4690"/>
    <n v="4690"/>
    <n v="1"/>
    <s v="TR00382926"/>
    <s v="HCM-71328798"/>
    <s v="Volodymyr Mykolaiovych SOKIL[[71328798]]"/>
    <n v="81"/>
    <s v="Journal Import 41142183:"/>
    <s v="Supplier: Volodymyr Mykolaiovych SOKIL[[71328798]] |Supplier #: HCM-71328798 |Site: Primary |Transaction #: TR00382926 |Transaction Line #: 1 |PO #:  |PO Line #: 0 |Contract #: 1176166 |Project #: 01001136 |Task #: ACT 4 |Donor: G"/>
    <s v="Payables A 41140037000001 41142183 2 Y"/>
    <s v="30-10-2024 Purchase Invoices"/>
    <s v="Quantum Service Account"/>
    <s v="UNDP PL USD"/>
    <s v=" "/>
    <m/>
    <n v="0"/>
    <x v="1"/>
    <d v="2024-10-30T00:00:00"/>
    <d v="2024-11-01T00:00:00"/>
    <s v="1"/>
    <s v="UAH"/>
    <n v="4690"/>
    <n v="113.01"/>
    <m/>
    <n v="113.01"/>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5795133"/>
    <s v="EXPENDITURES"/>
    <m/>
    <m/>
    <m/>
    <m/>
    <m/>
    <m/>
    <m/>
    <s v=""/>
    <s v=""/>
    <n v="24"/>
    <s v="Journal Import 41139613:"/>
    <s v="Expenditure Business Unit : UNDP-UKR , Project Number : 01001136 , Task Number : ACT 4 , Transaction Number : 55795133 , Expenditure Category : 75100 - Facilities &amp; Administration , Expenditure Type : 75105 - Facilities and Administration -"/>
    <s v="Projects A 41139546000002 41139613 4 Y"/>
    <s v="25-10-2024 Burden Cost"/>
    <s v="Quantum Service Account"/>
    <s v="UNDP PL USD"/>
    <s v="1/1/1970"/>
    <m/>
    <m/>
    <x v="1"/>
    <d v="2024-10-25T00:00:00"/>
    <d v="2024-11-01T00:00:00"/>
    <s v=""/>
    <s v="UAH"/>
    <n v="168"/>
    <n v="4.05"/>
    <m/>
    <n v="4.05"/>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55795135"/>
    <s v="EXPENDITURES"/>
    <m/>
    <m/>
    <m/>
    <m/>
    <m/>
    <m/>
    <m/>
    <s v=""/>
    <s v=""/>
    <n v="25"/>
    <s v="Journal Import 41139613:"/>
    <s v="Expenditure Business Unit : UNDP-UKR , Project Number : 01001136 , Task Number : ISAR_2.2.1 , Transaction Number : 55795135 , Expenditure Category : 75100 - Facilities &amp; Administration , Expenditure Type : 75105 - Facilities and Administrat"/>
    <s v="Projects A 41139546000002 41139613 4 Y"/>
    <s v="25-10-2024 Burden Cost"/>
    <s v="Quantum Service Account"/>
    <s v="UNDP PL USD"/>
    <s v="1/1/1970"/>
    <m/>
    <m/>
    <x v="1"/>
    <d v="2024-10-25T00:00:00"/>
    <d v="2024-11-01T00:00:00"/>
    <s v=""/>
    <s v="UAH"/>
    <n v="24900"/>
    <n v="600"/>
    <m/>
    <n v="600"/>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55795136"/>
    <s v="EXPENDITURES"/>
    <m/>
    <m/>
    <m/>
    <m/>
    <m/>
    <m/>
    <m/>
    <s v=""/>
    <s v=""/>
    <n v="26"/>
    <s v="Journal Import 41139613:"/>
    <s v="Expenditure Business Unit : UNDP-UKR , Project Number : 01001136 , Task Number : ISAR_2.2.3 , Transaction Number : 55795136 , Expenditure Category : 75100 - Facilities &amp; Administration , Expenditure Type : 75105 - Facilities and Administrat"/>
    <s v="Projects A 41139546000002 41139613 4 Y"/>
    <s v="25-10-2024 Burden Cost"/>
    <s v="Quantum Service Account"/>
    <s v="UNDP PL USD"/>
    <s v="1/1/1970"/>
    <m/>
    <m/>
    <x v="1"/>
    <d v="2024-10-25T00:00:00"/>
    <d v="2024-11-01T00:00:00"/>
    <s v=""/>
    <s v="UAH"/>
    <n v="36302.54"/>
    <n v="874.76"/>
    <m/>
    <n v="874.76"/>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55795137"/>
    <s v="EXPENDITURES"/>
    <m/>
    <m/>
    <m/>
    <m/>
    <m/>
    <m/>
    <m/>
    <s v=""/>
    <s v=""/>
    <n v="27"/>
    <s v="Journal Import 41139613:"/>
    <s v="Expenditure Business Unit : UNDP-UKR , Project Number : 01001136 , Task Number : ISAR_3.2.2 , Transaction Number : 55795137 , Expenditure Category : 75100 - Facilities &amp; Administration , Expenditure Type : 75105 - Facilities and Administrat"/>
    <s v="Projects A 41139546000002 41139613 4 Y"/>
    <s v="25-10-2024 Burden Cost"/>
    <s v="Quantum Service Account"/>
    <s v="UNDP PL USD"/>
    <s v="1/1/1970"/>
    <m/>
    <m/>
    <x v="1"/>
    <d v="2024-10-25T00:00:00"/>
    <d v="2024-11-01T00:00:00"/>
    <s v=""/>
    <s v="UAH"/>
    <n v="55558.54"/>
    <n v="1338.76"/>
    <m/>
    <n v="1338.76"/>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5795134"/>
    <s v="EXPENDITURES"/>
    <m/>
    <m/>
    <m/>
    <m/>
    <m/>
    <m/>
    <m/>
    <s v=""/>
    <s v=""/>
    <n v="17"/>
    <s v="Journal Import 41139613:"/>
    <s v="Expenditure Business Unit : UNDP-UKR , Project Number : 01001136 , Task Number : ACT 4 , Transaction Number : 55795134 , Expenditure Category : 75100 - Facilities &amp; Administration , Expenditure Type : 75105 - Facilities and Administration -"/>
    <s v="Projects A 41139546000002 41139613 4 Y"/>
    <s v="28-10-2024 Burden Cost"/>
    <s v="Quantum Service Account"/>
    <s v="UNDP PL USD"/>
    <s v="1/1/1970"/>
    <m/>
    <m/>
    <x v="1"/>
    <d v="2024-10-28T00:00:00"/>
    <d v="2024-11-01T00:00:00"/>
    <s v=""/>
    <s v="USD"/>
    <n v="17.760000000000002"/>
    <n v="17.760000000000002"/>
    <m/>
    <n v="17.760000000000002"/>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5982791"/>
    <s v="EXPENDITURES"/>
    <m/>
    <m/>
    <m/>
    <m/>
    <m/>
    <m/>
    <m/>
    <s v=""/>
    <s v=""/>
    <n v="95"/>
    <s v="Journal Import 41197945:"/>
    <s v="Expenditure Business Unit : UNDP-UKR , Project Number : 01001136 , Task Number : ACT 4 , Transaction Number : 55982791 , Expenditure Category : 75100 - Facilities &amp; Administration , Expenditure Type : 75105 - Facilities and Administration -"/>
    <s v="Projects A 41197791000001 41197945 4 Y"/>
    <s v="30-10-2024 Burden Cost"/>
    <s v="Quantum Service Account"/>
    <s v="UNDP PL USD"/>
    <s v="1/1/1970"/>
    <m/>
    <m/>
    <x v="1"/>
    <d v="2024-10-30T00:00:00"/>
    <d v="2024-11-03T00:00:00"/>
    <s v=""/>
    <s v="UAH"/>
    <n v="375.2"/>
    <n v="9.0400000000000009"/>
    <m/>
    <n v="9.0400000000000009"/>
  </r>
  <r>
    <s v="Purchase Invoices"/>
    <s v="Oracle Fusion Payables invoices."/>
    <s v="Payables"/>
    <s v="Oracle Fusion Payables subledger."/>
    <s v="1176166"/>
    <s v="INVOICES"/>
    <s v="OCT-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5284"/>
    <s v="AP_INVOICES"/>
    <s v="Travel Entitlements"/>
    <n v="300002139642268"/>
    <s v="STANDARD"/>
    <n v="25238"/>
    <n v="14780"/>
    <n v="2"/>
    <s v="TR00385284"/>
    <s v="HCM-71319454"/>
    <s v="Ivan Hryhororvych HONCHARUK[[71319454]]"/>
    <n v="231"/>
    <s v="Journal Import 41275099:"/>
    <s v="Supplier: Ivan Hryhororvych HONCHARUK[[71319454]] |Supplier #: HCM-71319454 |Site: Primary |Transaction #: TR00385284 |Transaction Line #: 2 |PO #:  |PO Line #: 0 |Contract #: 1176166 |Project #: 01001136 |Task #: ACT 4 |Donor: GO"/>
    <s v="Payables A 41274646000001 41275099 2 Y"/>
    <s v="31-10-2024 Purchase Invoices"/>
    <s v="Quantum Service Account"/>
    <s v="UNDP PL USD"/>
    <s v=" "/>
    <m/>
    <n v="0"/>
    <x v="1"/>
    <d v="2024-10-31T00:00:00"/>
    <d v="2024-11-04T00:00:00"/>
    <s v="2"/>
    <s v="UAH"/>
    <n v="14780"/>
    <n v="356.14"/>
    <m/>
    <n v="356.14"/>
  </r>
  <r>
    <s v="Purchase Invoices"/>
    <s v="Oracle Fusion Payables invoices."/>
    <s v="Payables"/>
    <s v="Oracle Fusion Payables subledger."/>
    <s v="1176166"/>
    <s v="INVOICES"/>
    <s v="OCT-2024"/>
    <s v="UNDP"/>
    <m/>
    <x v="9"/>
    <s v="Grants to Institutions and Other Benefactor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2024/07/032/VET, tr. #2"/>
    <s v="AP_INVOICES"/>
    <s v="2024/07/032/VET, tranche #2"/>
    <n v="300002138392896"/>
    <s v="STANDARD"/>
    <n v="750818"/>
    <n v="153840.5"/>
    <n v="2"/>
    <s v="2024/07/032/VET, tr. #2"/>
    <s v="2155048"/>
    <s v="SCHOOL FOR POLITICAL ANALYSIS POLIS NGO"/>
    <n v="23"/>
    <s v="Journal Import 41236957:"/>
    <s v="Supplier: SCHOOL FOR POLITICAL ANALYSIS POLIS NGO |Supplier #: 2155048 |Site: UKR |Transaction #: 2024/07/032/VET, tr. #2 |Transaction Line #: 2 |PO #:  |PO Line #: 0 |Contract #: 1176166 |Project #: 01001136 |Task #: ACT 2.1.1. |"/>
    <s v="Payables A 41236734000001 41236957 Y"/>
    <s v="29-10-2024 Purchase Invoices"/>
    <s v="Luis CHAVEZ PIERCE"/>
    <s v="UNDP PL USD"/>
    <s v=" "/>
    <m/>
    <n v="0"/>
    <x v="1"/>
    <d v="2024-10-29T00:00:00"/>
    <d v="2024-11-04T00:00:00"/>
    <s v="2"/>
    <s v="UAH"/>
    <n v="153840.5"/>
    <n v="3707"/>
    <m/>
    <n v="3707"/>
  </r>
  <r>
    <s v="Purchase Invoices"/>
    <s v="Oracle Fusion Payables invoices."/>
    <s v="Payables"/>
    <s v="Oracle Fusion Payables subledger."/>
    <s v="1176166"/>
    <s v="INVOICES"/>
    <s v="NOV-2024"/>
    <s v="UNDP"/>
    <m/>
    <x v="39"/>
    <s v="Learning Costs - Course Fee (non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2024-51-CET-079939"/>
    <s v="AP_INVOICES"/>
    <s v="CIPS 3/UKR/S.Sakhanda"/>
    <n v="300002146895584"/>
    <s v="STANDARD"/>
    <n v="0"/>
    <n v="395"/>
    <n v="2"/>
    <s v="2024-51-CET-079939"/>
    <s v="UNDP Project Adjustment"/>
    <s v="UNDP Project Adjustment"/>
    <n v="1421"/>
    <s v="Journal Import 41275099:"/>
    <s v="Supplier: UNDP Project Adjustment |Supplier #: UNDP Project Adjustment |Site: PROJ_ADJ |Transaction #: 2024-51-CET-079939 |Transaction Line #: 2 |PO #:  |PO Line #: 0 |Contract #: 1176166 |Project #: 01001136 |Task #: ACT 4 |Donor"/>
    <s v="Payables A 41274646000001 41275099 Y"/>
    <s v="04-11-2024 Purchase Invoices"/>
    <s v="Quantum Service Account"/>
    <s v="UNDP PL USD"/>
    <s v=" "/>
    <m/>
    <n v="0"/>
    <x v="1"/>
    <d v="2024-11-04T00:00:00"/>
    <d v="2024-11-04T00:00:00"/>
    <s v="2"/>
    <s v="USD"/>
    <n v="395"/>
    <n v="395"/>
    <m/>
    <n v="395"/>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000186025"/>
    <s v="AP_INVOICES"/>
    <s v="conducting the event"/>
    <n v="300002145646832"/>
    <s v="STANDARD"/>
    <n v="304720.25"/>
    <n v="304720.25"/>
    <n v="1"/>
    <s v="000186025"/>
    <s v="1058619"/>
    <s v="KYI AVIA, PJSC"/>
    <n v="101"/>
    <s v="Journal Import 41255451:"/>
    <s v="Supplier: KYI AVIA, PJSC |Supplier #: 1058619 |Site: UKR |Transaction #: 000186025 |Transaction Line #: 1 |PO #: 10250829 |PO Line #: 1 |Contract #: 1176166 |Project #: 01001136 |Task #: ACT 3.1.2. |Donor: GOVERNMENT OF NETHERLAND"/>
    <s v="Payables A 41255241000001 41255451 2 N"/>
    <s v="04-11-2024 Purchase Invoices"/>
    <s v="Quantum Service Account"/>
    <s v="UNDP PL USD"/>
    <s v="7/12/2024 "/>
    <s v="10250829"/>
    <n v="1"/>
    <x v="1"/>
    <d v="2024-11-04T00:00:00"/>
    <d v="2024-11-04T00:00:00"/>
    <s v="1"/>
    <s v="UAH"/>
    <n v="0"/>
    <m/>
    <n v="43.37"/>
    <n v="-43.37"/>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000186025"/>
    <s v="AP_INVOICES"/>
    <s v="conducting the event"/>
    <n v="300002145646832"/>
    <s v="STANDARD"/>
    <n v="304720.25"/>
    <n v="304720.25"/>
    <n v="1"/>
    <s v="000186025"/>
    <s v="1058619"/>
    <s v="KYI AVIA, PJSC"/>
    <n v="412"/>
    <s v="Journal Import 41255451:"/>
    <s v="Supplier: KYI AVIA, PJSC |Supplier #: 1058619 |Site: UKR |Transaction #: 000186025 |Transaction Line #: 1 |PO #: 10250829 |PO Line #: 1 |Contract #: 1176166 |Project #: 01001136 |Task #: ACT 3.1.2. |Donor: GOVERNMENT OF NETHERLAND"/>
    <s v="Payables A 41255241000001 41255451 Y"/>
    <s v="04-11-2024 Purchase Invoices"/>
    <s v="Quantum Service Account"/>
    <s v="UNDP PL USD"/>
    <s v="7/12/2024 "/>
    <s v="10250829"/>
    <n v="1"/>
    <x v="1"/>
    <d v="2024-11-04T00:00:00"/>
    <d v="2024-11-04T00:00:00"/>
    <s v="1"/>
    <s v="UAH"/>
    <n v="81200.02"/>
    <n v="2000"/>
    <m/>
    <n v="2000"/>
  </r>
  <r>
    <s v="Purchase Invoices"/>
    <s v="Oracle Fusion Payables invoices."/>
    <s v="Payables"/>
    <s v="Oracle Fusion Payables subledger."/>
    <s v="1176166"/>
    <s v="INVOICES"/>
    <s v="OCT-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5284"/>
    <s v="AP_INVOICES"/>
    <s v="Travel Entitlements"/>
    <n v="300002139642268"/>
    <s v="STANDARD"/>
    <n v="25238"/>
    <n v="10458"/>
    <n v="1"/>
    <s v="TR00385284"/>
    <s v="HCM-71319454"/>
    <s v="Ivan Hryhororvych HONCHARUK[[71319454]]"/>
    <n v="238"/>
    <s v="Journal Import 41275099:"/>
    <s v="Supplier: Ivan Hryhororvych HONCHARUK[[71319454]] |Supplier #: HCM-71319454 |Site: Primary |Transaction #: TR00385284 |Transaction Line #: 1 |PO #:  |PO Line #: 0 |Contract #: 1176166 |Project #: 01001136 |Task #: ACT 4 |Donor: GO"/>
    <s v="Payables A 41274646000001 41275099 2 Y"/>
    <s v="31-10-2024 Purchase Invoices"/>
    <s v="Quantum Service Account"/>
    <s v="UNDP PL USD"/>
    <s v=" "/>
    <m/>
    <n v="0"/>
    <x v="1"/>
    <d v="2024-10-31T00:00:00"/>
    <d v="2024-11-04T00:00:00"/>
    <s v="1"/>
    <s v="UAH"/>
    <n v="10458"/>
    <n v="252"/>
    <m/>
    <n v="252"/>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56048661"/>
    <s v="EXPENDITURES"/>
    <m/>
    <m/>
    <m/>
    <m/>
    <m/>
    <m/>
    <m/>
    <s v=""/>
    <s v=""/>
    <n v="33"/>
    <s v="Journal Import 41333510:"/>
    <s v="Expenditure Business Unit : UNDP-UKR , Project Number : 01001136 , Task Number : ACT 2.1.1. , Transaction Number : 56048661 , Expenditure Category : 75100 - Facilities &amp; Administration , Expenditure Type : 75105 - Facilities and Administrat"/>
    <s v="Projects A 41333414000001 41333510 Y"/>
    <s v="29-10-2024 Burden Cost"/>
    <s v="Quantum Service Account"/>
    <s v="UNDP PL USD"/>
    <s v="1/1/1970"/>
    <m/>
    <m/>
    <x v="1"/>
    <d v="2024-10-29T00:00:00"/>
    <d v="2024-11-05T00:00:00"/>
    <s v=""/>
    <s v="UAH"/>
    <n v="12307.24"/>
    <n v="296.56"/>
    <m/>
    <n v="296.56"/>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048660"/>
    <s v="EXPENDITURES"/>
    <m/>
    <m/>
    <m/>
    <m/>
    <m/>
    <m/>
    <m/>
    <s v=""/>
    <s v=""/>
    <n v="185"/>
    <s v="Journal Import 41333510:"/>
    <s v="Expenditure Business Unit : UNDP-UKR , Project Number : 01001136 , Task Number : ACT 4 , Transaction Number : 56048660 , Expenditure Category : 75100 - Facilities &amp; Administration , Expenditure Type : 75105 - Facilities and Administration -"/>
    <s v="Projects A 41333414000001 41333510 Y"/>
    <s v="31-10-2024 Burden Cost"/>
    <s v="Quantum Service Account"/>
    <s v="UNDP PL USD"/>
    <s v="1/1/1970"/>
    <m/>
    <m/>
    <x v="1"/>
    <d v="2024-10-31T00:00:00"/>
    <d v="2024-11-05T00:00:00"/>
    <s v=""/>
    <s v="UAH"/>
    <n v="2019.04"/>
    <n v="48.65"/>
    <m/>
    <n v="48.65"/>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56048662"/>
    <s v="EXPENDITURES"/>
    <m/>
    <m/>
    <m/>
    <m/>
    <m/>
    <m/>
    <m/>
    <s v=""/>
    <s v=""/>
    <n v="517"/>
    <s v="Journal Import 41333510:"/>
    <s v="Expenditure Business Unit : UNDP-UKR , Project Number : 01001136 , Task Number : ACT 3.1.2. , Transaction Number : 56048662 , Expenditure Category : 75100 - Facilities &amp; Administration , Expenditure Type : 75105 - Facilities and Administrat"/>
    <s v="Projects A 41333414000001 41333510 2 Y"/>
    <s v="04-11-2024 Burden Cost"/>
    <s v="Quantum Service Account"/>
    <s v="UNDP PL USD"/>
    <s v="1/1/1970"/>
    <m/>
    <m/>
    <x v="1"/>
    <d v="2024-11-04T00:00:00"/>
    <d v="2024-11-05T00:00:00"/>
    <s v=""/>
    <s v="UAH"/>
    <n v="6496"/>
    <n v="156.53"/>
    <m/>
    <n v="156.5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048659"/>
    <s v="EXPENDITURES"/>
    <m/>
    <m/>
    <m/>
    <m/>
    <m/>
    <m/>
    <m/>
    <s v=""/>
    <s v=""/>
    <n v="516"/>
    <s v="Journal Import 41333510:"/>
    <s v="Expenditure Business Unit : UNDP-UKR , Project Number : 01001136 , Task Number : ACT 4 , Transaction Number : 56048659 , Expenditure Category : 75100 - Facilities &amp; Administration , Expenditure Type : 75105 - Facilities and Administration -"/>
    <s v="Projects A 41333414000001 41333510 2 Y"/>
    <s v="04-11-2024 Burden Cost"/>
    <s v="Quantum Service Account"/>
    <s v="UNDP PL USD"/>
    <s v="1/1/1970"/>
    <m/>
    <m/>
    <x v="1"/>
    <d v="2024-11-04T00:00:00"/>
    <d v="2024-11-05T00:00:00"/>
    <s v=""/>
    <s v="USD"/>
    <n v="31.6"/>
    <n v="31.6"/>
    <m/>
    <n v="31.6"/>
  </r>
  <r>
    <s v="Payments"/>
    <s v="Cash disbursements."/>
    <s v="Payables"/>
    <s v="Oracle Fusion Payables subledger."/>
    <s v="1176166"/>
    <s v="PAYMENTS"/>
    <s v="NOV-2024"/>
    <s v="UNDP"/>
    <m/>
    <x v="6"/>
    <s v="Realized Foreign Exchange Gain - AP"/>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8107026912"/>
    <s v="AP_PAYMENTS"/>
    <s v="RPA # 2024_09_041_ADM, FACE FORM# 1, prepayment tranche #1"/>
    <n v="300002138420309"/>
    <s v="PREPAYMENT"/>
    <n v="21739967.559999999"/>
    <n v="1452500"/>
    <n v="14"/>
    <s v="10-12'24-DIM Adv-IA#12676"/>
    <s v="1058892"/>
    <s v="VZAIEMODIIA-PLIUS, PO"/>
    <n v="2468"/>
    <s v="Journal Import 41300530:"/>
    <s v="Supplier: VZAIEMODIIA-PLIUS, PO |Supplier #: 1058892 |Transaction #: 10-12'24-DIM Adv-IA#12676 |Payment # : 8107026912 |Payment Method : TRF |"/>
    <s v="Payables A 41299406000002 41300530 N"/>
    <s v="05-11-2024 Payments"/>
    <s v="Quantum Service Account"/>
    <s v="UNDP PL USD"/>
    <s v=" "/>
    <m/>
    <n v="0"/>
    <x v="1"/>
    <d v="2024-11-05T00:00:00"/>
    <d v="2024-11-05T00:00:00"/>
    <s v=""/>
    <s v="UAH"/>
    <n v="0"/>
    <m/>
    <n v="0.03"/>
    <n v="-0.03"/>
  </r>
  <r>
    <s v="Purchase Invoices"/>
    <s v="Oracle Fusion Payables invoices."/>
    <s v="Payables"/>
    <s v="Oracle Fusion Payables subledger."/>
    <s v="1176166"/>
    <s v="INVOICES"/>
    <s v="OCT-2024"/>
    <s v="UNDP"/>
    <m/>
    <x v="27"/>
    <s v="Printing and Publica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MC-1078"/>
    <s v="AP_INVOICES"/>
    <s v="safe printing equipment"/>
    <n v="300002152166114"/>
    <s v="STANDARD"/>
    <n v="65051.24"/>
    <n v="7227.91"/>
    <n v="3"/>
    <s v="MC-1078"/>
    <s v="2013146"/>
    <s v="MEGAPRYNT SERVIS, TOV"/>
    <n v="93"/>
    <s v="Journal Import 41396121:"/>
    <s v="Supplier: MEGAPRYNT SERVIS, TOV |Supplier #: 2013146 |Site: UKR |Transaction #: MC-1078 |Transaction Line #: 3 |PO #: 10284947 |PO Line #: 3 |Contract #: 1176166 |Project #: 01001136 |Task #: ACT 4 |Donor: GOVERNMENT OF NETHERLAND"/>
    <s v="Payables A 41395728000001 41396121 2 Y"/>
    <s v="31-10-2024 Purchase Invoices"/>
    <s v="Quantum Service Account"/>
    <s v="UNDP PL USD"/>
    <s v="9/26/2024 "/>
    <s v="10284947"/>
    <n v="3"/>
    <x v="1"/>
    <d v="2024-10-31T00:00:00"/>
    <d v="2024-11-06T00:00:00"/>
    <s v="3"/>
    <s v="UAH"/>
    <n v="7227.91"/>
    <n v="174.17000000000002"/>
    <m/>
    <n v="174.17000000000002"/>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7144"/>
    <s v="AP_INVOICES"/>
    <s v="Travel Entitlements"/>
    <n v="300002147666196"/>
    <s v="STANDARD"/>
    <n v="13414"/>
    <n v="2956"/>
    <n v="2"/>
    <s v="TR00387144"/>
    <s v="HCM-71324435"/>
    <s v="Tetiana Ivanivna SYLA[[71324435]]"/>
    <n v="90"/>
    <s v="Journal Import 41459434:"/>
    <s v="Supplier: Tetiana Ivanivna SYLA[[71324435]] |Supplier #: HCM-71324435 |Site: Primary |Transaction #: TR00387144 |Transaction Line #: 2 |PO #:  |PO Line #: 0 |Contract #: 1176166 |Project #: 01001136 |Task #: ACT 4 |Donor: GOVERNME"/>
    <s v="Payables A 41458651000001 41459434 2 Y"/>
    <s v="04-11-2024 Purchase Invoices"/>
    <s v="Quantum Service Account"/>
    <s v="UNDP PL USD"/>
    <s v=" "/>
    <m/>
    <n v="0"/>
    <x v="1"/>
    <d v="2024-11-04T00:00:00"/>
    <d v="2024-11-07T00:00:00"/>
    <s v="2"/>
    <s v="UAH"/>
    <n v="2956"/>
    <n v="71.23"/>
    <m/>
    <n v="71.23"/>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0289"/>
    <s v="AP_INVOICES"/>
    <s v="Travel Entitlements"/>
    <n v="300002155281934"/>
    <s v="STANDARD"/>
    <n v="0"/>
    <n v="0"/>
    <n v="1"/>
    <s v="TR00390289"/>
    <s v="HCM-71324435"/>
    <s v="Tetiana Ivanivna SYLA[[71324435]]"/>
    <n v="303"/>
    <s v="Journal Import 41448021:"/>
    <s v="Supplier: Tetiana Ivanivna SYLA[[71324435]] |Supplier #: HCM-71324435 |Site: Primary |Transaction #: TR00390289 |Transaction Line #: 1 |PO #:  |PO Line #: 0 |Contract #: 1176166 |Project #: 01001136 |Task #: ACT 4 |Donor: GOVERNME"/>
    <s v="Payables A 41447354000002 41448021 2 Y"/>
    <s v="07-11-2024 Purchase Invoices"/>
    <s v="Quantum Service Account"/>
    <s v="UNDP PL USD"/>
    <s v=" "/>
    <m/>
    <n v="0"/>
    <x v="1"/>
    <d v="2024-11-07T00:00:00"/>
    <d v="2024-11-07T00:00:00"/>
    <s v="1"/>
    <s v="UAH"/>
    <n v="7390"/>
    <n v="178.07"/>
    <m/>
    <n v="178.07"/>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0289"/>
    <s v="AP_INVOICES"/>
    <s v="Travel Entitlements"/>
    <n v="300002155281934"/>
    <s v="STANDARD"/>
    <n v="0"/>
    <n v="0"/>
    <n v="1"/>
    <s v="TR00390289"/>
    <s v="HCM-71324435"/>
    <s v="Tetiana Ivanivna SYLA[[71324435]]"/>
    <n v="304"/>
    <s v="Journal Import 41448021:"/>
    <s v="Supplier: Tetiana Ivanivna SYLA[[71324435]] |Supplier #: HCM-71324435 |Site: Primary |Transaction #: TR00390289 |Transaction Line #: 1 |PO #:  |PO Line #: 0 |Contract #: 1176166 |Project #: 01001136 |Task #: ACT 4 |Donor: GOVERNME"/>
    <s v="Payables A 41447354000002 41448021 2 Y"/>
    <s v="07-11-2024 Purchase Invoices"/>
    <s v="Quantum Service Account"/>
    <s v="UNDP PL USD"/>
    <s v=" "/>
    <m/>
    <n v="0"/>
    <x v="1"/>
    <d v="2024-11-07T00:00:00"/>
    <d v="2024-11-07T00:00:00"/>
    <s v="1"/>
    <s v="UAH"/>
    <n v="-7390"/>
    <m/>
    <n v="178.07"/>
    <n v="-178.07"/>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162587"/>
    <s v="EXPENDITURES"/>
    <m/>
    <m/>
    <m/>
    <m/>
    <m/>
    <m/>
    <m/>
    <s v=""/>
    <s v=""/>
    <n v="152"/>
    <s v="Journal Import 41458743:"/>
    <s v="Expenditure Business Unit : UNDP-UKR , Project Number : 01001136 , Task Number : ACT 4 , Transaction Number : 56162587 , Expenditure Category : 75100 - Facilities &amp; Administration , Expenditure Type : 75105 - Facilities and Administration -"/>
    <s v="Projects A 41458573000001 41458743 Y"/>
    <s v="31-10-2024 Burden Cost"/>
    <s v="Quantum Service Account"/>
    <s v="UNDP PL USD"/>
    <s v="1/1/1970"/>
    <m/>
    <m/>
    <x v="1"/>
    <d v="2024-10-31T00:00:00"/>
    <d v="2024-11-07T00:00:00"/>
    <s v=""/>
    <s v="UAH"/>
    <n v="578.23"/>
    <n v="13.93"/>
    <m/>
    <n v="13.93"/>
  </r>
  <r>
    <s v="Purchase Invoices"/>
    <s v="Oracle Fusion Payables invoices."/>
    <s v="Payables"/>
    <s v="Oracle Fusion Payables subledger."/>
    <s v="1176166"/>
    <s v="INVOICES"/>
    <s v="NOV-2024"/>
    <s v="UNDP"/>
    <m/>
    <x v="8"/>
    <s v="Furniture"/>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СФ-0000026"/>
    <s v="AP_INVOICES"/>
    <s v="furniture for the arrangement of the Sumy Regional Veterans Centre"/>
    <n v="300002154247027"/>
    <s v="STANDARD"/>
    <n v="160379"/>
    <n v="160379"/>
    <n v="1"/>
    <s v="#СФ-0000026"/>
    <s v="2179576"/>
    <s v="Zhuk Anastasiia Vadymivna, FOP"/>
    <n v="16"/>
    <s v="Journal Import 41437173:"/>
    <s v="Supplier: Zhuk Anastasiia Vadymivna, FOP |Supplier #: 2179576 |Site: UKR |Transaction #: #СФ-0000026 |Transaction Line #: 1 |PO #: 10292581 |PO Line #: 1 |Contract #: 1176166 |Project #: 01001136 |Task #: ACT 2.1.2. |Donor: GOVERN"/>
    <s v="Payables A 41436791000002 41437173 2 Y"/>
    <s v="01-11-2024 Purchase Invoices"/>
    <s v="Quantum Service Account"/>
    <s v="UNDP PL USD"/>
    <s v="10/10/2024 "/>
    <s v="10292581"/>
    <n v="1"/>
    <x v="1"/>
    <d v="2024-11-01T00:00:00"/>
    <d v="2024-11-07T00:00:00"/>
    <s v="1"/>
    <s v="UAH"/>
    <n v="160379"/>
    <n v="3864.55"/>
    <m/>
    <n v="3864.55"/>
  </r>
  <r>
    <s v="Purchase Invoices"/>
    <s v="Oracle Fusion Payables invoices."/>
    <s v="Payables"/>
    <s v="Oracle Fusion Payables subledger."/>
    <s v="1176166"/>
    <s v="INVOICES"/>
    <s v="NOV-2024"/>
    <s v="UNDP"/>
    <m/>
    <x v="9"/>
    <s v="Grants to Institutions and Other Benefactor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2024/04/009/СS, tr. #2"/>
    <s v="AP_INVOICES"/>
    <s v="2024/04/009/СS, tranche #2"/>
    <n v="300002151582244"/>
    <s v="STANDARD"/>
    <n v="489326.5"/>
    <n v="489326.5"/>
    <n v="1"/>
    <s v="2024/04/009/СS, tr. #2"/>
    <s v="2120006"/>
    <s v="Sumy Youth Organization Litsei, NGO"/>
    <n v="249"/>
    <s v="Journal Import 41437133:"/>
    <s v="Supplier: Sumy Youth Organization Litsei, NGO |Supplier #: 2120006 |Site: UKR |Transaction #: 2024/04/009/СS, tr. #2 |Transaction Line #: 1 |PO #:  |PO Line #: 0 |Contract #: 1176166 |Project #: 01001136 |Task #: ACT 2.1.1. |Donor"/>
    <s v="Payables A 41436791000001 41437133 Y"/>
    <s v="05-11-2024 Purchase Invoices"/>
    <s v="Quantum Service Account"/>
    <s v="UNDP PL USD"/>
    <s v=" "/>
    <m/>
    <n v="0"/>
    <x v="1"/>
    <d v="2024-11-05T00:00:00"/>
    <d v="2024-11-07T00:00:00"/>
    <s v="1"/>
    <s v="UAH"/>
    <n v="489326.5"/>
    <n v="11791"/>
    <m/>
    <n v="11791"/>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87144"/>
    <s v="AP_INVOICES"/>
    <s v="Travel Entitlements"/>
    <n v="300002147666196"/>
    <s v="STANDARD"/>
    <n v="13414"/>
    <n v="10458"/>
    <n v="1"/>
    <s v="TR00387144"/>
    <s v="HCM-71324435"/>
    <s v="Tetiana Ivanivna SYLA[[71324435]]"/>
    <n v="102"/>
    <s v="Journal Import 41459434:"/>
    <s v="Supplier: Tetiana Ivanivna SYLA[[71324435]] |Supplier #: HCM-71324435 |Site: Primary |Transaction #: TR00387144 |Transaction Line #: 1 |PO #:  |PO Line #: 0 |Contract #: 1176166 |Project #: 01001136 |Task #: ACT 4 |Donor: GOVERNME"/>
    <s v="Payables A 41458651000001 41459434 2 Y"/>
    <s v="04-11-2024 Purchase Invoices"/>
    <s v="Quantum Service Account"/>
    <s v="UNDP PL USD"/>
    <s v=" "/>
    <m/>
    <n v="0"/>
    <x v="1"/>
    <d v="2024-11-04T00:00:00"/>
    <d v="2024-11-07T00:00:00"/>
    <s v="1"/>
    <s v="UAH"/>
    <n v="10458"/>
    <n v="252"/>
    <m/>
    <n v="252"/>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0289"/>
    <s v="AP_INVOICES"/>
    <s v="Travel Entitlements"/>
    <n v="300002155281934"/>
    <s v="STANDARD"/>
    <n v="0"/>
    <n v="0"/>
    <n v="2"/>
    <s v="TR00390289"/>
    <s v="HCM-71324435"/>
    <s v="Tetiana Ivanivna SYLA[[71324435]]"/>
    <n v="308"/>
    <s v="Journal Import 41448021:"/>
    <s v="Supplier: Tetiana Ivanivna SYLA[[71324435]] |Supplier #: HCM-71324435 |Site: Primary |Transaction #: TR00390289 |Transaction Line #: 2 |PO #:  |PO Line #: 0 |Contract #: 1176166 |Project #: 01001136 |Task #: ACT 4 |Donor: GOVERNME"/>
    <s v="Payables A 41447354000002 41448021 2 Y"/>
    <s v="07-11-2024 Purchase Invoices"/>
    <s v="Quantum Service Account"/>
    <s v="UNDP PL USD"/>
    <s v=" "/>
    <m/>
    <n v="0"/>
    <x v="1"/>
    <d v="2024-11-07T00:00:00"/>
    <d v="2024-11-07T00:00:00"/>
    <s v="2"/>
    <s v="UAH"/>
    <n v="10458"/>
    <n v="252"/>
    <m/>
    <n v="252"/>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0289"/>
    <s v="AP_INVOICES"/>
    <s v="Travel Entitlements"/>
    <n v="300002155281934"/>
    <s v="STANDARD"/>
    <n v="0"/>
    <n v="0"/>
    <n v="2"/>
    <s v="TR00390289"/>
    <s v="HCM-71324435"/>
    <s v="Tetiana Ivanivna SYLA[[71324435]]"/>
    <n v="309"/>
    <s v="Journal Import 41448021:"/>
    <s v="Supplier: Tetiana Ivanivna SYLA[[71324435]] |Supplier #: HCM-71324435 |Site: Primary |Transaction #: TR00390289 |Transaction Line #: 2 |PO #:  |PO Line #: 0 |Contract #: 1176166 |Project #: 01001136 |Task #: ACT 4 |Donor: GOVERNME"/>
    <s v="Payables A 41447354000002 41448021 2 Y"/>
    <s v="07-11-2024 Purchase Invoices"/>
    <s v="Quantum Service Account"/>
    <s v="UNDP PL USD"/>
    <s v=" "/>
    <m/>
    <n v="0"/>
    <x v="1"/>
    <d v="2024-11-07T00:00:00"/>
    <d v="2024-11-07T00:00:00"/>
    <s v="2"/>
    <s v="UAH"/>
    <n v="-10458"/>
    <m/>
    <n v="252"/>
    <n v="-25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192388"/>
    <s v="EXPENDITURES"/>
    <m/>
    <m/>
    <m/>
    <m/>
    <m/>
    <m/>
    <m/>
    <s v=""/>
    <s v=""/>
    <n v="51"/>
    <s v="Journal Import 41522002:"/>
    <s v="Expenditure Business Unit : UNDP-UKR , Project Number : 01001136 , Task Number : ACT 4 , Transaction Number : 56192388 , Expenditure Category : 75100 - Facilities &amp; Administration , Expenditure Type : 75105 - Facilities and Administration -"/>
    <s v="Projects A 41521581000002 41522002 2 Y"/>
    <s v="04-11-2024 Burden Cost"/>
    <s v="Quantum Service Account"/>
    <s v="UNDP PL USD"/>
    <s v="1/1/1970"/>
    <m/>
    <m/>
    <x v="1"/>
    <d v="2024-11-04T00:00:00"/>
    <d v="2024-11-08T00:00:00"/>
    <s v=""/>
    <s v="UAH"/>
    <n v="1073.1200000000001"/>
    <n v="25.86"/>
    <m/>
    <n v="25.86"/>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56192389"/>
    <s v="EXPENDITURES"/>
    <m/>
    <m/>
    <m/>
    <m/>
    <m/>
    <m/>
    <m/>
    <s v=""/>
    <s v=""/>
    <n v="56"/>
    <s v="Journal Import 41522002:"/>
    <s v="Expenditure Business Unit : UNDP-UKR , Project Number : 01001136 , Task Number : ACT 2.1.1. , Transaction Number : 56192389 , Expenditure Category : 75100 - Facilities &amp; Administration , Expenditure Type : 75105 - Facilities and Administrat"/>
    <s v="Projects A 41521581000002 41522002 2 Y"/>
    <s v="05-11-2024 Burden Cost"/>
    <s v="Quantum Service Account"/>
    <s v="UNDP PL USD"/>
    <s v="1/1/1970"/>
    <m/>
    <m/>
    <x v="1"/>
    <d v="2024-11-05T00:00:00"/>
    <d v="2024-11-08T00:00:00"/>
    <s v=""/>
    <s v="UAH"/>
    <n v="39146.120000000003"/>
    <n v="943.28"/>
    <m/>
    <n v="943.28"/>
  </r>
  <r>
    <s v="Purchase Invoices"/>
    <s v="Oracle Fusion Payables invoices."/>
    <s v="Payables"/>
    <s v="Oracle Fusion Payables subledger."/>
    <s v="1176166"/>
    <s v="INVOICES"/>
    <s v="NOV-2024"/>
    <s v="UNDP"/>
    <m/>
    <x v="9"/>
    <s v="Grants to Institutions and Other Benefactors"/>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2024/07/035/VET, tr. #3"/>
    <s v="AP_INVOICES"/>
    <s v="2024/07/035/VET, tranche #3"/>
    <n v="300002157677101"/>
    <s v="STANDARD"/>
    <n v="122708.98"/>
    <n v="122708.98"/>
    <n v="1"/>
    <s v="2024/07/035/VET, tr. #3"/>
    <s v="2156985"/>
    <s v="Kyiv School Of Public Administration Named After Serhiy Nyzhnyy NGO"/>
    <n v="39"/>
    <s v="Journal Import 41533482:"/>
    <s v="Supplier: Kyiv School Of Public Administration Named After Serhiy Nyzhnyy NGO |Supplier #: 2156985 |Site: UKR |Transaction #: 2024/07/035/VET, tr. #3 |Transaction Line #: 1 |PO #:  |PO Line #: 0 |Contract #: 1176166 |Project #: 0100"/>
    <s v="Payables A 41532943000001 41533482 Y"/>
    <s v="06-11-2024 Purchase Invoices"/>
    <s v="Quantum Service Account"/>
    <s v="UNDP PL USD"/>
    <s v=" "/>
    <m/>
    <n v="0"/>
    <x v="1"/>
    <d v="2024-11-06T00:00:00"/>
    <d v="2024-11-08T00:00:00"/>
    <s v="1"/>
    <s v="UAH"/>
    <n v="122708.98"/>
    <n v="2956.84"/>
    <m/>
    <n v="2956.84"/>
  </r>
  <r>
    <s v="Purchase Invoices"/>
    <s v="Oracle Fusion Payables invoices."/>
    <s v="Payables"/>
    <s v="Oracle Fusion Payables subledger."/>
    <s v="1176166"/>
    <s v="PREPAYMENT APPLICATIONS"/>
    <s v="OCT-2024"/>
    <s v="UNDP"/>
    <m/>
    <x v="13"/>
    <s v="Realized Loss"/>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08-09'24-DIM Liq-IA#12666"/>
    <s v="AP_INVOICES"/>
    <s v="RPA # 2024/01/003/ADM, FACE FORM# 5, liquidation of prepayment"/>
    <n v="300002125532109"/>
    <s v="STANDARD"/>
    <n v="11602384.539999999"/>
    <n v="-366631.75"/>
    <n v="35"/>
    <s v="08-09'24-DIM Liq-IA#12666"/>
    <s v="2052132"/>
    <s v="The Initiative Center to Support Social Action &quot;Ednannia&quot;, NGO"/>
    <n v="182"/>
    <s v="Journal Import 41552623:"/>
    <s v="Supplier Name: The Initiative Center to Support Social Action &quot;Ednannia&quot;, NGO |Supplier #: 2052132 |Supplier Site: UKR |Transaction #: 08-09'24-DIM Liq-IA#12666 |Prepayment Invoice #: 01-03'24-DIM Adv-IA12666 |"/>
    <s v="Payables A 41552494000001 41552623 2 Y"/>
    <s v="25-10-2024 Purchase Invoices"/>
    <s v="Quantum Service Account"/>
    <s v="UNDP PL USD"/>
    <s v=" "/>
    <m/>
    <n v="0"/>
    <x v="1"/>
    <d v="2024-10-25T00:00:00"/>
    <d v="2024-11-09T00:00:00"/>
    <s v=""/>
    <s v="UAH"/>
    <n v="0"/>
    <n v="813.7"/>
    <m/>
    <n v="813.7"/>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56276054"/>
    <s v="EXPENDITURES"/>
    <m/>
    <m/>
    <m/>
    <m/>
    <m/>
    <m/>
    <m/>
    <s v=""/>
    <s v=""/>
    <n v="13"/>
    <s v="Journal Import 41580815:"/>
    <s v="Expenditure Business Unit : UNDP-UKR , Project Number : 01001136 , Task Number : ACT 1.1.2. , Transaction Number : 56276054 , Expenditure Category : 75100 - Facilities &amp; Administration , Expenditure Type : 75105 - Facilities and Administrat"/>
    <s v="Projects A 41580804000002 41580815 Y"/>
    <s v="06-11-2024 Burden Cost"/>
    <s v="Quantum Service Account"/>
    <s v="UNDP PL USD"/>
    <s v="1/1/1970"/>
    <m/>
    <m/>
    <x v="1"/>
    <d v="2024-11-06T00:00:00"/>
    <d v="2024-11-10T00:00:00"/>
    <s v=""/>
    <s v="UAH"/>
    <n v="9816.7199999999993"/>
    <n v="236.55"/>
    <m/>
    <n v="236.55"/>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0289_1"/>
    <s v="AP_INVOICES"/>
    <s v="Travel Entitlements"/>
    <n v="300002155411518"/>
    <s v="STANDARD"/>
    <n v="16961.2"/>
    <n v="6503.2"/>
    <n v="1"/>
    <s v="TR00390289_1"/>
    <s v="HCM-71324435"/>
    <s v="Tetiana Ivanivna SYLA[[71324435]]"/>
    <n v="115"/>
    <s v="Journal Import 41661152:"/>
    <s v="Supplier: Tetiana Ivanivna SYLA[[71324435]] |Supplier #: HCM-71324435 |Site: Primary |Transaction #: TR00390289_1 |Transaction Line #: 1 |PO #:  |PO Line #: 0 |Contract #: 1176166 |Project #: 01001136 |Task #: ACT 4 |Donor: GOVERN"/>
    <s v="Payables A 41660630000001 41661152 Y"/>
    <s v="07-11-2024 Purchase Invoices"/>
    <s v="Quantum Service Account"/>
    <s v="UNDP PL USD"/>
    <s v=" "/>
    <m/>
    <n v="0"/>
    <x v="1"/>
    <d v="2024-11-07T00:00:00"/>
    <d v="2024-11-11T00:00:00"/>
    <s v="1"/>
    <s v="UAH"/>
    <n v="6503.2"/>
    <n v="156.70000000000002"/>
    <m/>
    <n v="156.70000000000002"/>
  </r>
  <r>
    <s v="LABOR_COST"/>
    <s v="Cost of services performed by workers for wages."/>
    <s v="Project Accounting"/>
    <s v="Accounting generated by Oracle Fusion Projects for cost, revenue and billing offset transactions."/>
    <s v="1176166"/>
    <s v="LABOR_COST"/>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0166"/>
    <s v="EXPENDITURES"/>
    <m/>
    <m/>
    <m/>
    <m/>
    <m/>
    <m/>
    <m/>
    <s v=""/>
    <s v=""/>
    <n v="3188"/>
    <s v="Journal Import 41660846:"/>
    <s v="Expenditure Business Unit : UNDP-UKR , Project Number : 01001136 , Task Number : ACT 4 , Transaction Number : 56320166 , Expenditure Category : 67400 - Labour Cost – IP Staff , Expenditure Type : 67405 - Labour Cost - IP Staff"/>
    <s v="Projects A 41660670000012 41660846 Y"/>
    <s v="01-10-2024 Labor Cost"/>
    <s v="Quantum Service Account"/>
    <s v="UNDP PL USD"/>
    <s v="1/1/1970"/>
    <m/>
    <m/>
    <x v="1"/>
    <d v="2024-10-01T00:00:00"/>
    <d v="2024-11-11T00:00:00"/>
    <s v=""/>
    <s v="USD"/>
    <n v="3795.05"/>
    <n v="3795.05"/>
    <m/>
    <n v="3795.05"/>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1147"/>
    <s v="EXPENDITURES"/>
    <m/>
    <m/>
    <m/>
    <m/>
    <m/>
    <m/>
    <m/>
    <s v=""/>
    <s v=""/>
    <n v="3602"/>
    <s v="Journal Import 41660860:"/>
    <s v="Expenditure Business Unit : UNDP-UKR , Project Number : 01001136 , Task Number : ACT 4 , Transaction Number : 56321147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865.48"/>
    <n v="865.48"/>
    <m/>
    <n v="865.48"/>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0639"/>
    <s v="EXPENDITURES"/>
    <m/>
    <m/>
    <m/>
    <m/>
    <m/>
    <m/>
    <m/>
    <s v=""/>
    <s v=""/>
    <n v="3603"/>
    <s v="Journal Import 41660860:"/>
    <s v="Expenditure Business Unit : UNDP-UKR , Project Number : 01001136 , Task Number : ACT 4 , Transaction Number : 56320639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887.41"/>
    <n v="887.41"/>
    <m/>
    <n v="887.41"/>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1031"/>
    <s v="EXPENDITURES"/>
    <m/>
    <m/>
    <m/>
    <m/>
    <m/>
    <m/>
    <m/>
    <s v=""/>
    <s v=""/>
    <n v="3604"/>
    <s v="Journal Import 41660860:"/>
    <s v="Expenditure Business Unit : UNDP-UKR , Project Number : 01001136 , Task Number : ACT 4 , Transaction Number : 56321031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897.79"/>
    <n v="897.79"/>
    <m/>
    <n v="897.79"/>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19818"/>
    <s v="EXPENDITURES"/>
    <m/>
    <m/>
    <m/>
    <m/>
    <m/>
    <m/>
    <m/>
    <s v=""/>
    <s v=""/>
    <n v="3605"/>
    <s v="Journal Import 41660860:"/>
    <s v="Expenditure Business Unit : UNDP-UKR , Project Number : 01001136 , Task Number : ACT 4 , Transaction Number : 56319818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1292.69"/>
    <n v="1292.69"/>
    <m/>
    <n v="1292.69"/>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0202"/>
    <s v="EXPENDITURES"/>
    <m/>
    <m/>
    <m/>
    <m/>
    <m/>
    <m/>
    <m/>
    <s v=""/>
    <s v=""/>
    <n v="3606"/>
    <s v="Journal Import 41660860:"/>
    <s v="Expenditure Business Unit : UNDP-UKR , Project Number : 01001136 , Task Number : ACT 4 , Transaction Number : 56320202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2841.78"/>
    <n v="2841.78"/>
    <m/>
    <n v="2841.78"/>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6320447"/>
    <s v="EXPENDITURES"/>
    <m/>
    <m/>
    <m/>
    <m/>
    <m/>
    <m/>
    <m/>
    <s v=""/>
    <s v=""/>
    <n v="3607"/>
    <s v="Journal Import 41660860:"/>
    <s v="Expenditure Business Unit : UNDP-UKR , Project Number : 01001136 , Task Number : ACT 1.2.3. , Transaction Number : 56320447 , Expenditure Category : 71400 - Contractual Services - Individ , Expenditure Type : 71475 - Labour Cost - National"/>
    <s v="Projects A 41660670000013 41660860 Y"/>
    <s v="01-10-2024 Labor Cost"/>
    <s v="Quantum Service Account"/>
    <s v="UNDP PL USD"/>
    <s v="1/1/1970"/>
    <m/>
    <m/>
    <x v="1"/>
    <d v="2024-10-01T00:00:00"/>
    <d v="2024-11-11T00:00:00"/>
    <s v=""/>
    <s v="USD"/>
    <n v="4766.54"/>
    <n v="4766.54"/>
    <m/>
    <n v="4766.54"/>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56320280"/>
    <s v="EXPENDITURES"/>
    <m/>
    <m/>
    <m/>
    <m/>
    <m/>
    <m/>
    <m/>
    <s v=""/>
    <s v=""/>
    <n v="3608"/>
    <s v="Journal Import 41660860:"/>
    <s v="Expenditure Business Unit : UNDP-UKR , Project Number : 01001136 , Task Number : ACT 3.2.2. , Transaction Number : 56320280 , Expenditure Category : 71400 - Contractual Services - Individ , Expenditure Type : 71475 - Labour Cost - National"/>
    <s v="Projects A 41660670000013 41660860 Y"/>
    <s v="01-10-2024 Labor Cost"/>
    <s v="Quantum Service Account"/>
    <s v="UNDP PL USD"/>
    <s v="1/1/1970"/>
    <m/>
    <m/>
    <x v="1"/>
    <d v="2024-10-01T00:00:00"/>
    <d v="2024-11-11T00:00:00"/>
    <s v=""/>
    <s v="USD"/>
    <n v="4844.87"/>
    <n v="4844.87"/>
    <m/>
    <n v="4844.87"/>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19897"/>
    <s v="EXPENDITURES"/>
    <m/>
    <m/>
    <m/>
    <m/>
    <m/>
    <m/>
    <m/>
    <s v=""/>
    <s v=""/>
    <n v="3816"/>
    <s v="Journal Import 41660846:"/>
    <s v="Expenditure Business Unit : UNDP-UKR , Project Number : 01001136 , Task Number : ACT 4 , Transaction Number : 56319897 , Expenditure Category : 71400 - Contractual Services - Individ , Expenditure Type : 71475 - Labour Cost - National Perso"/>
    <s v="Projects A 41660670000012 41660846 Y"/>
    <s v="01-10-2024 Labor Cost"/>
    <s v="Quantum Service Account"/>
    <s v="UNDP PL USD"/>
    <s v="1/1/1970"/>
    <m/>
    <m/>
    <x v="1"/>
    <d v="2024-10-01T00:00:00"/>
    <d v="2024-11-11T00:00:00"/>
    <s v=""/>
    <s v="USD"/>
    <n v="539.41999999999996"/>
    <n v="539.41999999999996"/>
    <m/>
    <n v="539.41999999999996"/>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0386"/>
    <s v="EXPENDITURES"/>
    <m/>
    <m/>
    <m/>
    <m/>
    <m/>
    <m/>
    <m/>
    <s v=""/>
    <s v=""/>
    <n v="3817"/>
    <s v="Journal Import 41660846:"/>
    <s v="Expenditure Business Unit : UNDP-UKR , Project Number : 01001136 , Task Number : ACT 4 , Transaction Number : 56320386 , Expenditure Category : 71400 - Contractual Services - Individ , Expenditure Type : 71475 - Labour Cost - National Perso"/>
    <s v="Projects A 41660670000012 41660846 Y"/>
    <s v="01-10-2024 Labor Cost"/>
    <s v="Quantum Service Account"/>
    <s v="UNDP PL USD"/>
    <s v="1/1/1970"/>
    <m/>
    <m/>
    <x v="1"/>
    <d v="2024-10-01T00:00:00"/>
    <d v="2024-11-11T00:00:00"/>
    <s v=""/>
    <s v="USD"/>
    <n v="1297.98"/>
    <n v="1297.98"/>
    <m/>
    <n v="1297.98"/>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320243"/>
    <s v="EXPENDITURES"/>
    <m/>
    <m/>
    <m/>
    <m/>
    <m/>
    <m/>
    <m/>
    <s v=""/>
    <s v=""/>
    <n v="3818"/>
    <s v="Journal Import 41660846:"/>
    <s v="Expenditure Business Unit : UNDP-UKR , Project Number : 01001136 , Task Number : ACT 4 , Transaction Number : 56320243 , Expenditure Category : 71400 - Contractual Services - Individ , Expenditure Type : 71475 - Labour Cost - National Perso"/>
    <s v="Projects A 41660670000012 41660846 Y"/>
    <s v="01-10-2024 Labor Cost"/>
    <s v="Quantum Service Account"/>
    <s v="UNDP PL USD"/>
    <s v="1/1/1970"/>
    <m/>
    <m/>
    <x v="1"/>
    <d v="2024-10-01T00:00:00"/>
    <d v="2024-11-11T00:00:00"/>
    <s v=""/>
    <s v="USD"/>
    <n v="1687.68"/>
    <n v="1687.68"/>
    <m/>
    <n v="1687.68"/>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6319839"/>
    <s v="EXPENDITURES"/>
    <m/>
    <m/>
    <m/>
    <m/>
    <m/>
    <m/>
    <m/>
    <s v=""/>
    <s v=""/>
    <n v="3819"/>
    <s v="Journal Import 41660846:"/>
    <s v="Expenditure Business Unit : UNDP-UKR , Project Number : 01001136 , Task Number : ACT 2.1.2. , Transaction Number : 56319839 , Expenditure Category : 71400 - Contractual Services - Individ , Expenditure Type : 71475 - Labour Cost - National"/>
    <s v="Projects A 41660670000012 41660846 Y"/>
    <s v="01-10-2024 Labor Cost"/>
    <s v="Quantum Service Account"/>
    <s v="UNDP PL USD"/>
    <s v="1/1/1970"/>
    <m/>
    <m/>
    <x v="1"/>
    <d v="2024-10-01T00:00:00"/>
    <d v="2024-11-11T00:00:00"/>
    <s v=""/>
    <s v="USD"/>
    <n v="3707.57"/>
    <n v="3707.57"/>
    <m/>
    <n v="3707.57"/>
  </r>
  <r>
    <s v="LABOR_COST"/>
    <s v="Cost of services performed by workers for wages."/>
    <s v="Project Accounting"/>
    <s v="Accounting generated by Oracle Fusion Projects for cost, revenue and billing offset transactions."/>
    <s v="1176166"/>
    <s v="LABOR_COST"/>
    <s v="OCT-2024"/>
    <s v="UNDP"/>
    <m/>
    <x v="10"/>
    <s v="Labour Cost - National Personnel Services Agreement"/>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6319850"/>
    <s v="EXPENDITURES"/>
    <m/>
    <m/>
    <m/>
    <m/>
    <m/>
    <m/>
    <m/>
    <s v=""/>
    <s v=""/>
    <n v="3820"/>
    <s v="Journal Import 41660846:"/>
    <s v="Expenditure Business Unit : UNDP-UKR , Project Number : 01001136 , Task Number : ACT 2.3.2. , Transaction Number : 56319850 , Expenditure Category : 71400 - Contractual Services - Individ , Expenditure Type : 71475 - Labour Cost - National"/>
    <s v="Projects A 41660670000012 41660846 Y"/>
    <s v="01-10-2024 Labor Cost"/>
    <s v="Quantum Service Account"/>
    <s v="UNDP PL USD"/>
    <s v="1/1/1970"/>
    <m/>
    <m/>
    <x v="1"/>
    <d v="2024-10-01T00:00:00"/>
    <d v="2024-11-11T00:00:00"/>
    <s v=""/>
    <s v="USD"/>
    <n v="4471.26"/>
    <n v="4471.26"/>
    <m/>
    <n v="4471.26"/>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1147"/>
    <s v="EXPENDITURES"/>
    <m/>
    <m/>
    <m/>
    <m/>
    <m/>
    <m/>
    <m/>
    <s v=""/>
    <s v=""/>
    <n v="2719"/>
    <s v="Journal Import 41660860:"/>
    <s v="Expenditure Business Unit : UNDP-UKR , Project Number : 01001136 , Task Number : ACT 4 , Transaction Number : 56321147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865.48"/>
    <m/>
    <n v="865.48"/>
    <n v="-865.48"/>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0639"/>
    <s v="EXPENDITURES"/>
    <m/>
    <m/>
    <m/>
    <m/>
    <m/>
    <m/>
    <m/>
    <s v=""/>
    <s v=""/>
    <n v="2720"/>
    <s v="Journal Import 41660860:"/>
    <s v="Expenditure Business Unit : UNDP-UKR , Project Number : 01001136 , Task Number : ACT 4 , Transaction Number : 56320639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887.41"/>
    <m/>
    <n v="887.41"/>
    <n v="-887.41"/>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1031"/>
    <s v="EXPENDITURES"/>
    <m/>
    <m/>
    <m/>
    <m/>
    <m/>
    <m/>
    <m/>
    <s v=""/>
    <s v=""/>
    <n v="2721"/>
    <s v="Journal Import 41660860:"/>
    <s v="Expenditure Business Unit : UNDP-UKR , Project Number : 01001136 , Task Number : ACT 4 , Transaction Number : 56321031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897.79"/>
    <m/>
    <n v="897.79"/>
    <n v="-897.79"/>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19818"/>
    <s v="EXPENDITURES"/>
    <m/>
    <m/>
    <m/>
    <m/>
    <m/>
    <m/>
    <m/>
    <s v=""/>
    <s v=""/>
    <n v="2722"/>
    <s v="Journal Import 41660860:"/>
    <s v="Expenditure Business Unit : UNDP-UKR , Project Number : 01001136 , Task Number : ACT 4 , Transaction Number : 56319818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1292.69"/>
    <m/>
    <n v="1292.69"/>
    <n v="-1292.69"/>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0202"/>
    <s v="EXPENDITURES"/>
    <m/>
    <m/>
    <m/>
    <m/>
    <m/>
    <m/>
    <m/>
    <s v=""/>
    <s v=""/>
    <n v="2723"/>
    <s v="Journal Import 41660860:"/>
    <s v="Expenditure Business Unit : UNDP-UKR , Project Number : 01001136 , Task Number : ACT 4 , Transaction Number : 56320202 , Expenditure Category : 71400 - Contractual Services - Individ , Expenditure Type : 71475 - Labour Cost - National Perso"/>
    <s v="Projects A 41660670000013 41660860 Y"/>
    <s v="01-10-2024 Labor Cost"/>
    <s v="Quantum Service Account"/>
    <s v="UNDP PL USD"/>
    <s v="1/1/1970"/>
    <m/>
    <m/>
    <x v="1"/>
    <d v="2024-10-01T00:00:00"/>
    <d v="2024-11-11T00:00:00"/>
    <s v=""/>
    <s v="USD"/>
    <n v="-2841.78"/>
    <m/>
    <n v="2841.78"/>
    <n v="-2841.78"/>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18"/>
    <s v="01001136"/>
    <s v="Support to the stabilization and recovery of war affected communities (frontline, return and hosting areas)"/>
    <s v="56320447"/>
    <s v="EXPENDITURES"/>
    <m/>
    <m/>
    <m/>
    <m/>
    <m/>
    <m/>
    <m/>
    <s v=""/>
    <s v=""/>
    <n v="2724"/>
    <s v="Journal Import 41660860:"/>
    <s v="Expenditure Business Unit : UNDP-UKR , Project Number : 01001136 , Task Number : ACT 1.2.3. , Transaction Number : 56320447 , Expenditure Category : 71400 - Contractual Services - Individ , Expenditure Type : 71475 - Labour Cost - National"/>
    <s v="Projects A 41660670000013 41660860 Y"/>
    <s v="01-10-2024 Labor Cost"/>
    <s v="Quantum Service Account"/>
    <s v="UNDP PL USD"/>
    <s v="1/1/1970"/>
    <m/>
    <m/>
    <x v="1"/>
    <d v="2024-10-01T00:00:00"/>
    <d v="2024-11-11T00:00:00"/>
    <s v=""/>
    <s v="USD"/>
    <n v="-4766.54"/>
    <m/>
    <n v="4766.54"/>
    <n v="-4766.54"/>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19"/>
    <s v="01001136"/>
    <s v="Support to the stabilization and recovery of war affected communities (frontline, return and hosting areas)"/>
    <s v="56320280"/>
    <s v="EXPENDITURES"/>
    <m/>
    <m/>
    <m/>
    <m/>
    <m/>
    <m/>
    <m/>
    <s v=""/>
    <s v=""/>
    <n v="2725"/>
    <s v="Journal Import 41660860:"/>
    <s v="Expenditure Business Unit : UNDP-UKR , Project Number : 01001136 , Task Number : ACT 3.2.2. , Transaction Number : 56320280 , Expenditure Category : 71400 - Contractual Services - Individ , Expenditure Type : 71475 - Labour Cost - National"/>
    <s v="Projects A 41660670000013 41660860 Y"/>
    <s v="01-10-2024 Labor Cost"/>
    <s v="Quantum Service Account"/>
    <s v="UNDP PL USD"/>
    <s v="1/1/1970"/>
    <m/>
    <m/>
    <x v="1"/>
    <d v="2024-10-01T00:00:00"/>
    <d v="2024-11-11T00:00:00"/>
    <s v=""/>
    <s v="USD"/>
    <n v="-4844.87"/>
    <m/>
    <n v="4844.87"/>
    <n v="-4844.87"/>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19897"/>
    <s v="EXPENDITURES"/>
    <m/>
    <m/>
    <m/>
    <m/>
    <m/>
    <m/>
    <m/>
    <s v=""/>
    <s v=""/>
    <n v="2827"/>
    <s v="Journal Import 41660846:"/>
    <s v="Expenditure Business Unit : UNDP-UKR , Project Number : 01001136 , Task Number : ACT 4 , Transaction Number : 56319897 , Expenditure Category : 71400 - Contractual Services - Individ , Expenditure Type : 71475 - Labour Cost - National Perso"/>
    <s v="Projects A 41660670000012 41660846 Y"/>
    <s v="01-10-2024 Labor Cost"/>
    <s v="Quantum Service Account"/>
    <s v="UNDP PL USD"/>
    <s v="1/1/1970"/>
    <m/>
    <m/>
    <x v="1"/>
    <d v="2024-10-01T00:00:00"/>
    <d v="2024-11-11T00:00:00"/>
    <s v=""/>
    <s v="USD"/>
    <n v="-539.41999999999996"/>
    <m/>
    <n v="539.41999999999996"/>
    <n v="-539.41999999999996"/>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0386"/>
    <s v="EXPENDITURES"/>
    <m/>
    <m/>
    <m/>
    <m/>
    <m/>
    <m/>
    <m/>
    <s v=""/>
    <s v=""/>
    <n v="2828"/>
    <s v="Journal Import 41660846:"/>
    <s v="Expenditure Business Unit : UNDP-UKR , Project Number : 01001136 , Task Number : ACT 4 , Transaction Number : 56320386 , Expenditure Category : 71400 - Contractual Services - Individ , Expenditure Type : 71475 - Labour Cost - National Perso"/>
    <s v="Projects A 41660670000012 41660846 Y"/>
    <s v="01-10-2024 Labor Cost"/>
    <s v="Quantum Service Account"/>
    <s v="UNDP PL USD"/>
    <s v="1/1/1970"/>
    <m/>
    <m/>
    <x v="1"/>
    <d v="2024-10-01T00:00:00"/>
    <d v="2024-11-11T00:00:00"/>
    <s v=""/>
    <s v="USD"/>
    <n v="-1297.98"/>
    <m/>
    <n v="1297.98"/>
    <n v="-1297.98"/>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0243"/>
    <s v="EXPENDITURES"/>
    <m/>
    <m/>
    <m/>
    <m/>
    <m/>
    <m/>
    <m/>
    <s v=""/>
    <s v=""/>
    <n v="2829"/>
    <s v="Journal Import 41660846:"/>
    <s v="Expenditure Business Unit : UNDP-UKR , Project Number : 01001136 , Task Number : ACT 4 , Transaction Number : 56320243 , Expenditure Category : 71400 - Contractual Services - Individ , Expenditure Type : 71475 - Labour Cost - National Perso"/>
    <s v="Projects A 41660670000012 41660846 Y"/>
    <s v="01-10-2024 Labor Cost"/>
    <s v="Quantum Service Account"/>
    <s v="UNDP PL USD"/>
    <s v="1/1/1970"/>
    <m/>
    <m/>
    <x v="1"/>
    <d v="2024-10-01T00:00:00"/>
    <d v="2024-11-11T00:00:00"/>
    <s v=""/>
    <s v="USD"/>
    <n v="-1687.68"/>
    <m/>
    <n v="1687.68"/>
    <n v="-1687.68"/>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56319839"/>
    <s v="EXPENDITURES"/>
    <m/>
    <m/>
    <m/>
    <m/>
    <m/>
    <m/>
    <m/>
    <s v=""/>
    <s v=""/>
    <n v="2830"/>
    <s v="Journal Import 41660846:"/>
    <s v="Expenditure Business Unit : UNDP-UKR , Project Number : 01001136 , Task Number : ACT 2.1.2. , Transaction Number : 56319839 , Expenditure Category : 71400 - Contractual Services - Individ , Expenditure Type : 71475 - Labour Cost - National"/>
    <s v="Projects A 41660670000012 41660846 Y"/>
    <s v="01-10-2024 Labor Cost"/>
    <s v="Quantum Service Account"/>
    <s v="UNDP PL USD"/>
    <s v="1/1/1970"/>
    <m/>
    <m/>
    <x v="1"/>
    <d v="2024-10-01T00:00:00"/>
    <d v="2024-11-11T00:00:00"/>
    <s v=""/>
    <s v="USD"/>
    <n v="-3707.57"/>
    <m/>
    <n v="3707.57"/>
    <n v="-3707.57"/>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320166"/>
    <s v="EXPENDITURES"/>
    <m/>
    <m/>
    <m/>
    <m/>
    <m/>
    <m/>
    <m/>
    <s v=""/>
    <s v=""/>
    <n v="2831"/>
    <s v="Journal Import 41660846:"/>
    <s v="Expenditure Business Unit : UNDP-UKR , Project Number : 01001136 , Task Number : ACT 4 , Transaction Number : 56320166 , Expenditure Category : 67400 - Labour Cost – IP Staff , Expenditure Type : 67405 - Labour Cost - IP Staff"/>
    <s v="Projects A 41660670000012 41660846 Y"/>
    <s v="01-10-2024 Labor Cost"/>
    <s v="Quantum Service Account"/>
    <s v="UNDP PL USD"/>
    <s v="1/1/1970"/>
    <m/>
    <m/>
    <x v="1"/>
    <d v="2024-10-01T00:00:00"/>
    <d v="2024-11-11T00:00:00"/>
    <s v=""/>
    <s v="USD"/>
    <n v="-3795.05"/>
    <m/>
    <n v="3795.05"/>
    <n v="-3795.05"/>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2"/>
    <s v="01001136"/>
    <s v="Support to the stabilization and recovery of war affected communities (frontline, return and hosting areas)"/>
    <s v="56319850"/>
    <s v="EXPENDITURES"/>
    <m/>
    <m/>
    <m/>
    <m/>
    <m/>
    <m/>
    <m/>
    <s v=""/>
    <s v=""/>
    <n v="2832"/>
    <s v="Journal Import 41660846:"/>
    <s v="Expenditure Business Unit : UNDP-UKR , Project Number : 01001136 , Task Number : ACT 2.3.2. , Transaction Number : 56319850 , Expenditure Category : 71400 - Contractual Services - Individ , Expenditure Type : 71475 - Labour Cost - National"/>
    <s v="Projects A 41660670000012 41660846 Y"/>
    <s v="01-10-2024 Labor Cost"/>
    <s v="Quantum Service Account"/>
    <s v="UNDP PL USD"/>
    <s v="1/1/1970"/>
    <m/>
    <m/>
    <x v="1"/>
    <d v="2024-10-01T00:00:00"/>
    <d v="2024-11-11T00:00:00"/>
    <s v=""/>
    <s v="USD"/>
    <n v="-4471.26"/>
    <m/>
    <n v="4471.26"/>
    <n v="-4471.26"/>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0289_1"/>
    <s v="AP_INVOICES"/>
    <s v="Travel Entitlements"/>
    <n v="300002155411518"/>
    <s v="STANDARD"/>
    <n v="16961.2"/>
    <n v="10458"/>
    <n v="2"/>
    <s v="TR00390289_1"/>
    <s v="HCM-71324435"/>
    <s v="Tetiana Ivanivna SYLA[[71324435]]"/>
    <n v="126"/>
    <s v="Journal Import 41661152:"/>
    <s v="Supplier: Tetiana Ivanivna SYLA[[71324435]] |Supplier #: HCM-71324435 |Site: Primary |Transaction #: TR00390289_1 |Transaction Line #: 2 |PO #:  |PO Line #: 0 |Contract #: 1176166 |Project #: 01001136 |Task #: ACT 4 |Donor: GOVERN"/>
    <s v="Payables A 41660630000001 41661152 Y"/>
    <s v="07-11-2024 Purchase Invoices"/>
    <s v="Quantum Service Account"/>
    <s v="UNDP PL USD"/>
    <s v=" "/>
    <m/>
    <n v="0"/>
    <x v="1"/>
    <d v="2024-11-07T00:00:00"/>
    <d v="2024-11-11T00:00:00"/>
    <s v="2"/>
    <s v="UAH"/>
    <n v="10458"/>
    <n v="252"/>
    <m/>
    <n v="25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417010"/>
    <s v="EXPENDITURES"/>
    <m/>
    <m/>
    <m/>
    <m/>
    <m/>
    <m/>
    <m/>
    <s v=""/>
    <s v=""/>
    <n v="20"/>
    <s v="Journal Import 41724823:"/>
    <s v="Expenditure Business Unit : UNDP-UKR , Project Number : 01001136 , Task Number : ACT 4 , Transaction Number : 56417010 , Expenditure Category : 75100 - Facilities &amp; Administration , Expenditure Type : 75105 - Facilities and Administration -"/>
    <s v="Projects A 41724355000004 41724823 2 Y"/>
    <s v="07-11-2024 Burden Cost"/>
    <s v="Quantum Service Account"/>
    <s v="UNDP PL USD"/>
    <s v="1/1/1970"/>
    <m/>
    <m/>
    <x v="1"/>
    <d v="2024-11-07T00:00:00"/>
    <d v="2024-11-12T00:00:00"/>
    <s v=""/>
    <s v="UAH"/>
    <n v="1356.9"/>
    <n v="32.700000000000003"/>
    <m/>
    <n v="32.700000000000003"/>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6417013"/>
    <s v="EXPENDITURES"/>
    <m/>
    <m/>
    <m/>
    <m/>
    <m/>
    <m/>
    <m/>
    <s v=""/>
    <s v=""/>
    <n v="1380"/>
    <s v="Journal Import 41724823:"/>
    <s v="Expenditure Business Unit : UNDP-UKR , Project Number : 01001136 , Task Number : ACT 2.1.2. , Transaction Number : 56417013 , Expenditure Category : 75100 - Facilities &amp; Administration , Expenditure Type : 75105 - Facilities and Administrat"/>
    <s v="Projects A 41724355000004 41724823 Y"/>
    <s v="01-10-2024 Burden Cost"/>
    <s v="Quantum Service Account"/>
    <s v="UNDP PL USD"/>
    <s v="1/1/1970"/>
    <m/>
    <m/>
    <x v="1"/>
    <d v="2024-10-01T00:00:00"/>
    <d v="2024-11-12T00:00:00"/>
    <s v=""/>
    <s v="USD"/>
    <n v="296.61"/>
    <n v="296.61"/>
    <m/>
    <n v="296.61"/>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6417014"/>
    <s v="EXPENDITURES"/>
    <m/>
    <m/>
    <m/>
    <m/>
    <m/>
    <m/>
    <m/>
    <s v=""/>
    <s v=""/>
    <n v="1381"/>
    <s v="Journal Import 41724823:"/>
    <s v="Expenditure Business Unit : UNDP-UKR , Project Number : 01001136 , Task Number : ACT 2.3.2. , Transaction Number : 56417014 , Expenditure Category : 75100 - Facilities &amp; Administration , Expenditure Type : 75105 - Facilities and Administrat"/>
    <s v="Projects A 41724355000004 41724823 Y"/>
    <s v="01-10-2024 Burden Cost"/>
    <s v="Quantum Service Account"/>
    <s v="UNDP PL USD"/>
    <s v="1/1/1970"/>
    <m/>
    <m/>
    <x v="1"/>
    <d v="2024-10-01T00:00:00"/>
    <d v="2024-11-12T00:00:00"/>
    <s v=""/>
    <s v="USD"/>
    <n v="357.7"/>
    <n v="357.7"/>
    <m/>
    <n v="357.7"/>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6417012"/>
    <s v="EXPENDITURES"/>
    <m/>
    <m/>
    <m/>
    <m/>
    <m/>
    <m/>
    <m/>
    <s v=""/>
    <s v=""/>
    <n v="1382"/>
    <s v="Journal Import 41724823:"/>
    <s v="Expenditure Business Unit : UNDP-UKR , Project Number : 01001136 , Task Number : ACT 1.2.3. , Transaction Number : 56417012 , Expenditure Category : 75100 - Facilities &amp; Administration , Expenditure Type : 75105 - Facilities and Administrat"/>
    <s v="Projects A 41724355000004 41724823 Y"/>
    <s v="01-10-2024 Burden Cost"/>
    <s v="Quantum Service Account"/>
    <s v="UNDP PL USD"/>
    <s v="1/1/1970"/>
    <m/>
    <m/>
    <x v="1"/>
    <d v="2024-10-01T00:00:00"/>
    <d v="2024-11-12T00:00:00"/>
    <s v=""/>
    <s v="USD"/>
    <n v="381.32"/>
    <n v="381.32"/>
    <m/>
    <n v="381.32"/>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56417015"/>
    <s v="EXPENDITURES"/>
    <m/>
    <m/>
    <m/>
    <m/>
    <m/>
    <m/>
    <m/>
    <s v=""/>
    <s v=""/>
    <n v="1383"/>
    <s v="Journal Import 41724823:"/>
    <s v="Expenditure Business Unit : UNDP-UKR , Project Number : 01001136 , Task Number : ACT 3.2.2. , Transaction Number : 56417015 , Expenditure Category : 75100 - Facilities &amp; Administration , Expenditure Type : 75105 - Facilities and Administrat"/>
    <s v="Projects A 41724355000004 41724823 Y"/>
    <s v="01-10-2024 Burden Cost"/>
    <s v="Quantum Service Account"/>
    <s v="UNDP PL USD"/>
    <s v="1/1/1970"/>
    <m/>
    <m/>
    <x v="1"/>
    <d v="2024-10-01T00:00:00"/>
    <d v="2024-11-12T00:00:00"/>
    <s v=""/>
    <s v="USD"/>
    <n v="387.59000000000003"/>
    <n v="387.59000000000003"/>
    <m/>
    <n v="387.59000000000003"/>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417011"/>
    <s v="EXPENDITURES"/>
    <m/>
    <m/>
    <m/>
    <m/>
    <m/>
    <m/>
    <m/>
    <s v=""/>
    <s v=""/>
    <n v="1384"/>
    <s v="Journal Import 41724823:"/>
    <s v="Expenditure Business Unit : UNDP-UKR , Project Number : 01001136 , Task Number : ACT 4 , Transaction Number : 56417011 , Expenditure Category : 75100 - Facilities &amp; Administration , Expenditure Type : 75105 - Facilities and Administration -"/>
    <s v="Projects A 41724355000004 41724823 Y"/>
    <s v="01-10-2024 Burden Cost"/>
    <s v="Quantum Service Account"/>
    <s v="UNDP PL USD"/>
    <s v="1/1/1970"/>
    <m/>
    <m/>
    <x v="1"/>
    <d v="2024-10-01T00:00:00"/>
    <d v="2024-11-12T00:00:00"/>
    <s v=""/>
    <s v="USD"/>
    <n v="1128.4100000000001"/>
    <n v="1128.4100000000001"/>
    <m/>
    <n v="1128.4100000000001"/>
  </r>
  <r>
    <s v="Purchase Invoices"/>
    <s v="Oracle Fusion Payables invoices."/>
    <s v="Payables"/>
    <s v="Oracle Fusion Payables subledger."/>
    <s v="1176166"/>
    <s v="INVOICES"/>
    <s v="NOV-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05.11.2024"/>
    <s v="AP_INVOICES"/>
    <s v="reimbursement for the tire service for vehicle DP201082"/>
    <n v="300002151581557"/>
    <s v="STANDARD"/>
    <n v="280"/>
    <n v="280"/>
    <n v="1"/>
    <s v="n/a dd 05.11.2024"/>
    <s v="HCM-71421174"/>
    <s v="Ruslan GOLOVINOV[[71421174]]"/>
    <n v="99"/>
    <s v="Journal Import 41714198:"/>
    <s v="Supplier: Ruslan GOLOVINOV[[71421174]] |Supplier #: HCM-71421174 |Site: Primary |Transaction #: n/a dd 05.11.2024 |Transaction Line #: 1 |PO #:  |PO Line #: 0 |Contract #: 1176166 |Project #: 01001136 |Task #: ACT 4 |Donor: GOVERN"/>
    <s v="Payables A 41712896000001 41714198 Y"/>
    <s v="05-11-2024 Purchase Invoices"/>
    <s v="Quantum Service Account"/>
    <s v="UNDP PL USD"/>
    <s v=" "/>
    <m/>
    <n v="0"/>
    <x v="1"/>
    <d v="2024-11-05T00:00:00"/>
    <d v="2024-11-12T00:00:00"/>
    <s v="1"/>
    <s v="UAH"/>
    <n v="280"/>
    <n v="6.75"/>
    <m/>
    <n v="6.75"/>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948"/>
    <s v="AP_INVOICES"/>
    <s v="Travel Entitlements"/>
    <n v="300002162953944"/>
    <s v="STANDARD"/>
    <n v="0"/>
    <n v="0"/>
    <n v="1"/>
    <s v="TR00391948"/>
    <s v="HCM-71421174"/>
    <s v="Ruslan GOLOVINOV[[71421174]]"/>
    <n v="29"/>
    <s v="Journal Import 41790153:"/>
    <s v="Supplier: Ruslan GOLOVINOV[[71421174]] |Supplier #: HCM-71421174 |Site: Primary |Transaction #: TR00391948 |Transaction Line #: 1 |PO #:  |PO Line #: 0 |Contract #: 1176166 |Project #: 01001136 |Task #: ACT 4 |Donor: GOVERNMENT OF"/>
    <s v="Payables A 41789511000001 41790153 2 Y"/>
    <s v="10-11-2024 Purchase Invoices"/>
    <s v="Quantum Service Account"/>
    <s v="UNDP PL USD"/>
    <s v=" "/>
    <m/>
    <n v="0"/>
    <x v="1"/>
    <d v="2024-11-10T00:00:00"/>
    <d v="2024-11-13T00:00:00"/>
    <s v="1"/>
    <s v="UAH"/>
    <n v="5440"/>
    <n v="131.08000000000001"/>
    <m/>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948"/>
    <s v="AP_INVOICES"/>
    <s v="Travel Entitlements"/>
    <n v="300002162953944"/>
    <s v="STANDARD"/>
    <n v="0"/>
    <n v="0"/>
    <n v="2"/>
    <s v="TR00391948"/>
    <s v="HCM-71421174"/>
    <s v="Ruslan GOLOVINOV[[71421174]]"/>
    <n v="28"/>
    <s v="Journal Import 41790153:"/>
    <s v="Supplier: Ruslan GOLOVINOV[[71421174]] |Supplier #: HCM-71421174 |Site: Primary |Transaction #: TR00391948 |Transaction Line #: 2 |PO #:  |PO Line #: 0 |Contract #: 1176166 |Project #: 01001136 |Task #: ACT 4 |Donor: GOVERNMENT OF"/>
    <s v="Payables A 41789511000001 41790153 2 Y"/>
    <s v="10-11-2024 Purchase Invoices"/>
    <s v="Quantum Service Account"/>
    <s v="UNDP PL USD"/>
    <s v=" "/>
    <m/>
    <n v="0"/>
    <x v="1"/>
    <d v="2024-11-10T00:00:00"/>
    <d v="2024-11-13T00:00:00"/>
    <s v="2"/>
    <s v="UAH"/>
    <n v="5440"/>
    <n v="131.08000000000001"/>
    <m/>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948"/>
    <s v="AP_INVOICES"/>
    <s v="Travel Entitlements"/>
    <n v="300002162953944"/>
    <s v="STANDARD"/>
    <n v="0"/>
    <n v="0"/>
    <n v="3"/>
    <s v="TR00391948"/>
    <s v="HCM-71421174"/>
    <s v="Ruslan GOLOVINOV[[71421174]]"/>
    <n v="33"/>
    <s v="Journal Import 41790153:"/>
    <s v="Supplier: Ruslan GOLOVINOV[[71421174]] |Supplier #: HCM-71421174 |Site: Primary |Transaction #: TR00391948 |Transaction Line #: 3 |PO #:  |PO Line #: 0 |Contract #: 1176166 |Project #: 01001136 |Task #: ACT 4 |Donor: GOVERNMENT OF"/>
    <s v="Payables A 41789511000001 41790153 2 Y"/>
    <s v="10-11-2024 Purchase Invoices"/>
    <s v="Quantum Service Account"/>
    <s v="UNDP PL USD"/>
    <s v=" "/>
    <m/>
    <n v="0"/>
    <x v="1"/>
    <d v="2024-11-10T00:00:00"/>
    <d v="2024-11-13T00:00:00"/>
    <s v="3"/>
    <s v="UAH"/>
    <n v="9380"/>
    <n v="226.03"/>
    <m/>
    <n v="226.03"/>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898"/>
    <s v="AP_INVOICES"/>
    <s v="Travel Entitlements"/>
    <n v="300002162957869"/>
    <s v="STANDARD"/>
    <n v="20260"/>
    <n v="5440"/>
    <n v="2"/>
    <s v="TR00391898"/>
    <s v="HCM-71325972"/>
    <s v="Anton Olehovych METLENKO[[71325972]]"/>
    <n v="31"/>
    <s v="Journal Import 41790153:"/>
    <s v="Supplier: Anton Olehovych METLENKO[[71325972]] |Supplier #: HCM-71325972 |Site: Primary |Transaction #: TR00391898 |Transaction Line #: 2 |PO #:  |PO Line #: 0 |Contract #: 1176166 |Project #: 01001136 |Task #: ACT 4 |Donor: GOVER"/>
    <s v="Payables A 41789511000001 41790153 2 Y"/>
    <s v="10-11-2024 Purchase Invoices"/>
    <s v="Quantum Service Account"/>
    <s v="UNDP PL USD"/>
    <s v=" "/>
    <m/>
    <n v="0"/>
    <x v="1"/>
    <d v="2024-11-10T00:00:00"/>
    <d v="2024-11-13T00:00:00"/>
    <s v="2"/>
    <s v="UAH"/>
    <n v="5440"/>
    <n v="131.08000000000001"/>
    <m/>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898"/>
    <s v="AP_INVOICES"/>
    <s v="Travel Entitlements"/>
    <n v="300002162957869"/>
    <s v="STANDARD"/>
    <n v="20260"/>
    <n v="5440"/>
    <n v="3"/>
    <s v="TR00391898"/>
    <s v="HCM-71325972"/>
    <s v="Anton Olehovych METLENKO[[71325972]]"/>
    <n v="30"/>
    <s v="Journal Import 41790153:"/>
    <s v="Supplier: Anton Olehovych METLENKO[[71325972]] |Supplier #: HCM-71325972 |Site: Primary |Transaction #: TR00391898 |Transaction Line #: 3 |PO #:  |PO Line #: 0 |Contract #: 1176166 |Project #: 01001136 |Task #: ACT 4 |Donor: GOVER"/>
    <s v="Payables A 41789511000001 41790153 2 Y"/>
    <s v="10-11-2024 Purchase Invoices"/>
    <s v="Quantum Service Account"/>
    <s v="UNDP PL USD"/>
    <s v=" "/>
    <m/>
    <n v="0"/>
    <x v="1"/>
    <d v="2024-11-10T00:00:00"/>
    <d v="2024-11-13T00:00:00"/>
    <s v="3"/>
    <s v="UAH"/>
    <n v="5440"/>
    <n v="131.08000000000001"/>
    <m/>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898"/>
    <s v="AP_INVOICES"/>
    <s v="Travel Entitlements"/>
    <n v="300002162957869"/>
    <s v="STANDARD"/>
    <n v="20260"/>
    <n v="9380"/>
    <n v="1"/>
    <s v="TR00391898"/>
    <s v="HCM-71325972"/>
    <s v="Anton Olehovych METLENKO[[71325972]]"/>
    <n v="32"/>
    <s v="Journal Import 41790153:"/>
    <s v="Supplier: Anton Olehovych METLENKO[[71325972]] |Supplier #: HCM-71325972 |Site: Primary |Transaction #: TR00391898 |Transaction Line #: 1 |PO #:  |PO Line #: 0 |Contract #: 1176166 |Project #: 01001136 |Task #: ACT 4 |Donor: GOVER"/>
    <s v="Payables A 41789511000001 41790153 2 Y"/>
    <s v="10-11-2024 Purchase Invoices"/>
    <s v="Quantum Service Account"/>
    <s v="UNDP PL USD"/>
    <s v=" "/>
    <m/>
    <n v="0"/>
    <x v="1"/>
    <d v="2024-11-10T00:00:00"/>
    <d v="2024-11-13T00:00:00"/>
    <s v="1"/>
    <s v="UAH"/>
    <n v="9380"/>
    <n v="226.03"/>
    <m/>
    <n v="226.0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533035"/>
    <s v="EXPENDITURES"/>
    <m/>
    <m/>
    <m/>
    <m/>
    <m/>
    <m/>
    <m/>
    <s v=""/>
    <s v=""/>
    <n v="49"/>
    <s v="Journal Import 41789899:"/>
    <s v="Expenditure Business Unit : UNDP-UKR , Project Number : 01001136 , Task Number : ACT 4 , Transaction Number : 56533035 , Expenditure Category : 75100 - Facilities &amp; Administration , Expenditure Type : 75105 - Facilities and Administration -"/>
    <s v="Projects A 41789706000002 41789899 2 Y"/>
    <s v="05-11-2024 Burden Cost"/>
    <s v="Quantum Service Account"/>
    <s v="UNDP PL USD"/>
    <s v="1/1/1970"/>
    <m/>
    <m/>
    <x v="1"/>
    <d v="2024-11-05T00:00:00"/>
    <d v="2024-11-13T00:00:00"/>
    <s v=""/>
    <s v="UAH"/>
    <n v="22.400000000000002"/>
    <n v="0.54"/>
    <m/>
    <n v="0.54"/>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948"/>
    <s v="AP_INVOICES"/>
    <s v="Travel Entitlements"/>
    <n v="300002162953944"/>
    <s v="STANDARD"/>
    <n v="0"/>
    <n v="0"/>
    <n v="1"/>
    <s v="TR00391948"/>
    <s v="HCM-71421174"/>
    <s v="Ruslan GOLOVINOV[[71421174]]"/>
    <n v="10"/>
    <s v="Journal Import 41843307:"/>
    <s v="Supplier: Ruslan GOLOVINOV[[71421174]] |Supplier #: HCM-71421174 |Site: Primary |Transaction #: TR00391948 |Transaction Line #: 1 |PO #:  |PO Line #: 0 |Contract #: 1176166 |Project #: 01001136 |Task #: ACT 4 |Donor: GOVERNMENT OF"/>
    <s v="Payables A 41842487000001 41843307 Y"/>
    <s v="10-11-2024 Purchase Invoices"/>
    <s v="Quantum Service Account"/>
    <s v="UNDP PL USD"/>
    <s v=" "/>
    <m/>
    <n v="0"/>
    <x v="1"/>
    <d v="2024-11-10T00:00:00"/>
    <d v="2024-11-14T00:00:00"/>
    <s v="1"/>
    <s v="UAH"/>
    <n v="-5440"/>
    <m/>
    <n v="131.08000000000001"/>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948"/>
    <s v="AP_INVOICES"/>
    <s v="Travel Entitlements"/>
    <n v="300002162953944"/>
    <s v="STANDARD"/>
    <n v="0"/>
    <n v="0"/>
    <n v="2"/>
    <s v="TR00391948"/>
    <s v="HCM-71421174"/>
    <s v="Ruslan GOLOVINOV[[71421174]]"/>
    <n v="9"/>
    <s v="Journal Import 41843307:"/>
    <s v="Supplier: Ruslan GOLOVINOV[[71421174]] |Supplier #: HCM-71421174 |Site: Primary |Transaction #: TR00391948 |Transaction Line #: 2 |PO #:  |PO Line #: 0 |Contract #: 1176166 |Project #: 01001136 |Task #: ACT 4 |Donor: GOVERNMENT OF"/>
    <s v="Payables A 41842487000001 41843307 Y"/>
    <s v="10-11-2024 Purchase Invoices"/>
    <s v="Quantum Service Account"/>
    <s v="UNDP PL USD"/>
    <s v=" "/>
    <m/>
    <n v="0"/>
    <x v="1"/>
    <d v="2024-11-10T00:00:00"/>
    <d v="2024-11-14T00:00:00"/>
    <s v="2"/>
    <s v="UAH"/>
    <n v="-5440"/>
    <m/>
    <n v="131.08000000000001"/>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1948"/>
    <s v="AP_INVOICES"/>
    <s v="Travel Entitlements"/>
    <n v="300002162953944"/>
    <s v="STANDARD"/>
    <n v="0"/>
    <n v="0"/>
    <n v="3"/>
    <s v="TR00391948"/>
    <s v="HCM-71421174"/>
    <s v="Ruslan GOLOVINOV[[71421174]]"/>
    <n v="11"/>
    <s v="Journal Import 41843307:"/>
    <s v="Supplier: Ruslan GOLOVINOV[[71421174]] |Supplier #: HCM-71421174 |Site: Primary |Transaction #: TR00391948 |Transaction Line #: 3 |PO #:  |PO Line #: 0 |Contract #: 1176166 |Project #: 01001136 |Task #: ACT 4 |Donor: GOVERNMENT OF"/>
    <s v="Payables A 41842487000001 41843307 Y"/>
    <s v="10-11-2024 Purchase Invoices"/>
    <s v="Quantum Service Account"/>
    <s v="UNDP PL USD"/>
    <s v=" "/>
    <m/>
    <n v="0"/>
    <x v="1"/>
    <d v="2024-11-10T00:00:00"/>
    <d v="2024-11-14T00:00:00"/>
    <s v="3"/>
    <s v="UAH"/>
    <n v="-9380"/>
    <m/>
    <n v="226.03"/>
    <n v="-226.0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602301"/>
    <s v="EXPENDITURES"/>
    <m/>
    <m/>
    <m/>
    <m/>
    <m/>
    <m/>
    <m/>
    <s v=""/>
    <s v=""/>
    <n v="11"/>
    <s v="Journal Import 41853747:"/>
    <s v="Expenditure Business Unit : UNDP-UKR , Project Number : 01001136 , Task Number : ACT 4 , Transaction Number : 56602301 , Expenditure Category : 75100 - Facilities &amp; Administration , Expenditure Type : 75105 - Facilities and Administration -"/>
    <s v="Projects A 41853695000002 41853747 2 Y"/>
    <s v="10-11-2024 Burden Cost"/>
    <s v="Quantum Service Account"/>
    <s v="UNDP PL USD"/>
    <s v="1/1/1970"/>
    <m/>
    <m/>
    <x v="1"/>
    <d v="2024-11-10T00:00:00"/>
    <d v="2024-11-14T00:00:00"/>
    <s v=""/>
    <s v="UAH"/>
    <n v="3241.6"/>
    <n v="78.11"/>
    <m/>
    <n v="78.11"/>
  </r>
  <r>
    <s v="Purchase Invoices"/>
    <s v="Oracle Fusion Payables invoices."/>
    <s v="Payables"/>
    <s v="Oracle Fusion Payables subledger."/>
    <s v="1176166"/>
    <s v="INVOICES"/>
    <s v="OCT-2024"/>
    <s v="UNDP"/>
    <m/>
    <x v="14"/>
    <s v="Learning Costs - Training of Counter"/>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000186822"/>
    <s v="AP_INVOICES"/>
    <s v="conducting the event"/>
    <n v="300002173560687"/>
    <s v="STANDARD"/>
    <n v="298602.78000000003"/>
    <n v="298602.78000000003"/>
    <n v="1"/>
    <s v="000186822"/>
    <s v="1058619"/>
    <s v="KYI AVIA, PJSC"/>
    <n v="193"/>
    <s v="Journal Import 41843779:"/>
    <s v="Supplier: KYI AVIA, PJSC |Supplier #: 1058619 |Site: UKR |Transaction #: 000186822 |Transaction Line #: 1 |PO #: 10278914 |PO Line #: 1 |Contract #: 1176166 |Project #: 01001136 |Task #: ACT 3.1.1. |Donor: GOVERNMENT OF NETHERLAND"/>
    <s v="Payables A 41842487000002 41843779 2 Y"/>
    <s v="31-10-2024 Purchase Invoices"/>
    <s v="Quantum Service Account"/>
    <s v="UNDP PL USD"/>
    <s v="9/13/2024 "/>
    <s v="10278914"/>
    <n v="1"/>
    <x v="1"/>
    <d v="2024-10-31T00:00:00"/>
    <d v="2024-11-14T00:00:00"/>
    <s v="1"/>
    <s v="UAH"/>
    <n v="83000.02"/>
    <n v="2000"/>
    <m/>
    <n v="2000"/>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5937"/>
    <s v="AP_INVOICES"/>
    <s v="Travel Entitlements"/>
    <n v="300002173897505"/>
    <s v="STANDARD"/>
    <n v="15570"/>
    <n v="4690"/>
    <n v="1"/>
    <s v="TR00395937"/>
    <s v="HCM-71421174"/>
    <s v="Ruslan GOLOVINOV[[71421174]]"/>
    <n v="125"/>
    <s v="Journal Import 41927776:"/>
    <s v="Supplier: Ruslan GOLOVINOV[[71421174]] |Supplier #: HCM-71421174 |Site: Primary |Transaction #: TR00395937 |Transaction Line #: 1 |PO #:  |PO Line #: 0 |Contract #: 1176166 |Project #: 01001136 |Task #: ACT 4 |Donor: GOVERNMENT OF"/>
    <s v="Payables A 41927552000001 41927776 Y"/>
    <s v="14-11-2024 Purchase Invoices"/>
    <s v="Quantum Service Account"/>
    <s v="UNDP PL USD"/>
    <s v=" "/>
    <m/>
    <n v="0"/>
    <x v="1"/>
    <d v="2024-11-14T00:00:00"/>
    <d v="2024-11-15T00:00:00"/>
    <s v="1"/>
    <s v="UAH"/>
    <n v="4690"/>
    <n v="113.01"/>
    <m/>
    <n v="113.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5937"/>
    <s v="AP_INVOICES"/>
    <s v="Travel Entitlements"/>
    <n v="300002173897505"/>
    <s v="STANDARD"/>
    <n v="15570"/>
    <n v="5440"/>
    <n v="2"/>
    <s v="TR00395937"/>
    <s v="HCM-71421174"/>
    <s v="Ruslan GOLOVINOV[[71421174]]"/>
    <n v="126"/>
    <s v="Journal Import 41927776:"/>
    <s v="Supplier: Ruslan GOLOVINOV[[71421174]] |Supplier #: HCM-71421174 |Site: Primary |Transaction #: TR00395937 |Transaction Line #: 2 |PO #:  |PO Line #: 0 |Contract #: 1176166 |Project #: 01001136 |Task #: ACT 4 |Donor: GOVERNMENT OF"/>
    <s v="Payables A 41927552000001 41927776 Y"/>
    <s v="14-11-2024 Purchase Invoices"/>
    <s v="Quantum Service Account"/>
    <s v="UNDP PL USD"/>
    <s v=" "/>
    <m/>
    <n v="0"/>
    <x v="1"/>
    <d v="2024-11-14T00:00:00"/>
    <d v="2024-11-15T00:00:00"/>
    <s v="2"/>
    <s v="UAH"/>
    <n v="5440"/>
    <n v="131.08000000000001"/>
    <m/>
    <n v="131.0800000000000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395937"/>
    <s v="AP_INVOICES"/>
    <s v="Travel Entitlements"/>
    <n v="300002173897505"/>
    <s v="STANDARD"/>
    <n v="15570"/>
    <n v="5440"/>
    <n v="3"/>
    <s v="TR00395937"/>
    <s v="HCM-71421174"/>
    <s v="Ruslan GOLOVINOV[[71421174]]"/>
    <n v="127"/>
    <s v="Journal Import 41927776:"/>
    <s v="Supplier: Ruslan GOLOVINOV[[71421174]] |Supplier #: HCM-71421174 |Site: Primary |Transaction #: TR00395937 |Transaction Line #: 3 |PO #:  |PO Line #: 0 |Contract #: 1176166 |Project #: 01001136 |Task #: ACT 4 |Donor: GOVERNMENT OF"/>
    <s v="Payables A 41927552000001 41927776 Y"/>
    <s v="14-11-2024 Purchase Invoices"/>
    <s v="Quantum Service Account"/>
    <s v="UNDP PL USD"/>
    <s v=" "/>
    <m/>
    <n v="0"/>
    <x v="1"/>
    <d v="2024-11-14T00:00:00"/>
    <d v="2024-11-15T00:00:00"/>
    <s v="3"/>
    <s v="UAH"/>
    <n v="5440"/>
    <n v="131.09"/>
    <m/>
    <n v="131.09"/>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660817"/>
    <s v="EXPENDITURES"/>
    <m/>
    <m/>
    <m/>
    <m/>
    <m/>
    <m/>
    <m/>
    <s v=""/>
    <s v=""/>
    <n v="12"/>
    <s v="Journal Import 41917280:"/>
    <s v="Expenditure Business Unit : UNDP-UKR , Project Number : 01001136 , Task Number : ACT 4 , Transaction Number : 56660817 , Expenditure Category : 75100 - Facilities &amp; Administration , Expenditure Type : 75105 - Facilities and Administration -"/>
    <s v="Projects A 41916994000003 41917280 2 Y"/>
    <s v="10-11-2024 Burden Cost"/>
    <s v="Quantum Service Account"/>
    <s v="UNDP PL USD"/>
    <s v="1/1/1970"/>
    <m/>
    <m/>
    <x v="1"/>
    <d v="2024-11-10T00:00:00"/>
    <d v="2024-11-15T00:00:00"/>
    <s v=""/>
    <s v="UAH"/>
    <n v="-1620.8"/>
    <m/>
    <n v="39.06"/>
    <n v="-39.06"/>
  </r>
  <r>
    <s v="BURDEN_COST"/>
    <s v="Cost of summarized burden expenditure items."/>
    <s v="Project Accounting"/>
    <s v="Accounting generated by Oracle Fusion Projects for cost, revenue and billing offset transactions."/>
    <s v="1176166"/>
    <s v="BURDEN_COST"/>
    <s v="OCT-2024"/>
    <s v="UNDP"/>
    <m/>
    <x v="2"/>
    <s v="Facilities and Administration - Implementation"/>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56660822"/>
    <s v="EXPENDITURES"/>
    <m/>
    <m/>
    <m/>
    <m/>
    <m/>
    <m/>
    <m/>
    <s v=""/>
    <s v=""/>
    <n v="147"/>
    <s v="Journal Import 41917280:"/>
    <s v="Expenditure Business Unit : UNDP-UKR , Project Number : 01001136 , Task Number : ACT 3.1.1. , Transaction Number : 56660822 , Expenditure Category : 75100 - Facilities &amp; Administration , Expenditure Type : 75105 - Facilities and Administrat"/>
    <s v="Projects A 41916994000003 41917280 Y"/>
    <s v="31-10-2024 Burden Cost"/>
    <s v="Quantum Service Account"/>
    <s v="UNDP PL USD"/>
    <s v="1/1/1970"/>
    <m/>
    <m/>
    <x v="1"/>
    <d v="2024-10-31T00:00:00"/>
    <d v="2024-11-15T00:00:00"/>
    <s v=""/>
    <s v="UAH"/>
    <n v="6640"/>
    <n v="160"/>
    <m/>
    <n v="160"/>
  </r>
  <r>
    <s v="Purchase Invoices"/>
    <s v="Oracle Fusion Payables invoices."/>
    <s v="Payables"/>
    <s v="Oracle Fusion Payables subledger."/>
    <s v="1176166"/>
    <s v="INVOICES"/>
    <s v="NOV-2024"/>
    <s v="UNDP"/>
    <m/>
    <x v="31"/>
    <s v="Local Consultants Expenses - Short-Term Technical Contractor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IC/10205524-2, del 2-3"/>
    <s v="AP_INVOICES"/>
    <s v="IC/10205524-2, deliverables 2-3"/>
    <n v="300002176373582"/>
    <s v="STANDARD"/>
    <n v="86625"/>
    <n v="86625"/>
    <n v="1"/>
    <s v="IC/10205524-2, del 2-3"/>
    <s v="1104666"/>
    <s v="REBENKO NATALIIA YEVHENIIVNA"/>
    <n v="129"/>
    <s v="Journal Import 41907472:"/>
    <s v="Supplier: REBENKO NATALIIA YEVHENIIVNA |Supplier #: 1104666 |Site: UKR |Transaction #: IC/10205524-2, del 2-3 |Transaction Line #: 1 |PO #: 10205524 |PO Line #: 2 |Contract #: 1176166 |Project #: 01001136 |Task #: ACT 1.2.1. |Dono"/>
    <s v="Payables A 41906740000001 41907472 N"/>
    <s v="15-11-2024 Purchase Invoices"/>
    <s v="Quantum Service Account"/>
    <s v="UNDP PL USD"/>
    <s v="4/9/2024 "/>
    <s v="10205524"/>
    <n v="2"/>
    <x v="1"/>
    <d v="2024-11-15T00:00:00"/>
    <d v="2024-11-15T00:00:00"/>
    <s v="1"/>
    <s v="UAH"/>
    <n v="0"/>
    <m/>
    <n v="78.28"/>
    <n v="-78.28"/>
  </r>
  <r>
    <s v="Purchase Invoices"/>
    <s v="Oracle Fusion Payables invoices."/>
    <s v="Payables"/>
    <s v="Oracle Fusion Payables subledger."/>
    <s v="1176166"/>
    <s v="INVOICES"/>
    <s v="NOV-2024"/>
    <s v="UNDP"/>
    <m/>
    <x v="31"/>
    <s v="Local Consultants Expenses - Short-Term Technical Contractor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IC/10205524-2, del 2-3"/>
    <s v="AP_INVOICES"/>
    <s v="IC/10205524-2, deliverables 2-3"/>
    <n v="300002176373582"/>
    <s v="STANDARD"/>
    <n v="86625"/>
    <n v="86625"/>
    <n v="1"/>
    <s v="IC/10205524-2, del 2-3"/>
    <s v="1104666"/>
    <s v="REBENKO NATALIIA YEVHENIIVNA"/>
    <n v="1036"/>
    <s v="Journal Import 41907472:"/>
    <s v="Supplier: REBENKO NATALIIA YEVHENIIVNA |Supplier #: 1104666 |Site: UKR |Transaction #: IC/10205524-2, del 2-3 |Transaction Line #: 1 |PO #: 10205524 |PO Line #: 2 |Contract #: 1176166 |Project #: 01001136 |Task #: ACT 1.2.1. |Dono"/>
    <s v="Payables A 41906740000001 41907472 Y"/>
    <s v="15-11-2024 Purchase Invoices"/>
    <s v="Quantum Service Account"/>
    <s v="UNDP PL USD"/>
    <s v="4/9/2024 "/>
    <s v="10205524"/>
    <n v="2"/>
    <x v="1"/>
    <d v="2024-11-15T00:00:00"/>
    <d v="2024-11-15T00:00:00"/>
    <s v="1"/>
    <s v="UAH"/>
    <n v="86625"/>
    <n v="2165.63"/>
    <m/>
    <n v="2165.6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791446"/>
    <s v="EXPENDITURES"/>
    <m/>
    <m/>
    <m/>
    <m/>
    <m/>
    <m/>
    <m/>
    <s v=""/>
    <s v=""/>
    <n v="152"/>
    <s v="Journal Import 41995768:"/>
    <s v="Expenditure Business Unit : UNDP-UKR , Project Number : 01001136 , Task Number : ACT 4 , Transaction Number : 56791446 , Expenditure Category : 75100 - Facilities &amp; Administration , Expenditure Type : 75105 - Facilities and Administration -"/>
    <s v="Projects A 41995661000002 41995768 2 Y"/>
    <s v="14-11-2024 Burden Cost"/>
    <s v="Quantum Service Account"/>
    <s v="UNDP PL USD"/>
    <s v="1/1/1970"/>
    <m/>
    <m/>
    <x v="1"/>
    <d v="2024-11-14T00:00:00"/>
    <d v="2024-11-17T00:00:00"/>
    <s v=""/>
    <s v="UAH"/>
    <n v="1245.6000000000001"/>
    <n v="30.01"/>
    <m/>
    <n v="30.0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6791449"/>
    <s v="EXPENDITURES"/>
    <m/>
    <m/>
    <m/>
    <m/>
    <m/>
    <m/>
    <m/>
    <s v=""/>
    <s v=""/>
    <n v="193"/>
    <s v="Journal Import 41995768:"/>
    <s v="Expenditure Business Unit : UNDP-UKR , Project Number : 01001136 , Task Number : ACT 1.2.1. , Transaction Number : 56791449 , Expenditure Category : 75100 - Facilities &amp; Administration , Expenditure Type : 75105 - Facilities and Administrat"/>
    <s v="Projects A 41995661000002 41995768 2 Y"/>
    <s v="15-11-2024 Burden Cost"/>
    <s v="Quantum Service Account"/>
    <s v="UNDP PL USD"/>
    <s v="1/1/1970"/>
    <m/>
    <m/>
    <x v="1"/>
    <d v="2024-11-15T00:00:00"/>
    <d v="2024-11-17T00:00:00"/>
    <s v=""/>
    <s v="UAH"/>
    <n v="6930"/>
    <n v="166.99"/>
    <m/>
    <n v="166.99"/>
  </r>
  <r>
    <s v="Purchase Invoices"/>
    <s v="Oracle Fusion Payables invoices."/>
    <s v="Payables"/>
    <s v="Oracle Fusion Payables subledger."/>
    <s v="1176166"/>
    <s v="INVOICES"/>
    <s v="NOV-2024"/>
    <s v="UNDP"/>
    <m/>
    <x v="16"/>
    <s v="Contributions to Country Office Common Security"/>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IPSB/Q4/2024/1001136"/>
    <s v="AP_INVOICES"/>
    <s v="IPSB/Q4/2024/1001136"/>
    <n v="300002181188267"/>
    <s v="STANDARD"/>
    <n v="0"/>
    <n v="6507.55"/>
    <n v="1"/>
    <s v="IPSB/Q4/2024/1001136"/>
    <s v="UNDP Project Adjustment"/>
    <s v="UNDP Project Adjustment"/>
    <n v="1610"/>
    <s v="Journal Import 42046122:"/>
    <s v="Supplier: UNDP Project Adjustment |Supplier #: UNDP Project Adjustment |Site: PROJ_ADJ |Transaction #: IPSB/Q4/2024/1001136 |Transaction Line #: 1 |PO #:  |PO Line #: 0 |Contract #: 1176166 |Project #: 01001136 |Task #: ACT 4 |Don"/>
    <s v="Payables A 42045308000001 42046122 Y"/>
    <s v="18-11-2024 Purchase Invoices"/>
    <s v="Quantum Service Account"/>
    <s v="UNDP PL USD"/>
    <s v=" "/>
    <m/>
    <n v="0"/>
    <x v="1"/>
    <d v="2024-11-18T00:00:00"/>
    <d v="2024-11-18T00:00:00"/>
    <s v="1"/>
    <s v="USD"/>
    <n v="6507.55"/>
    <n v="6507.55"/>
    <m/>
    <n v="6507.55"/>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35328s_0"/>
    <s v="AP_INVOICES"/>
    <m/>
    <n v="300002175076401"/>
    <s v="STANDARD"/>
    <n v="991.33"/>
    <n v="991.33"/>
    <n v="1"/>
    <s v="TC00335328s_0"/>
    <s v="HCM-71319454"/>
    <s v="Ivan Hryhororvych HONCHARUK[[71319454]]"/>
    <n v="237"/>
    <s v="Journal Import 42046122:"/>
    <s v="Supplier: Ivan Hryhororvych HONCHARUK[[71319454]] |Supplier #: HCM-71319454 |Site: Primary |Transaction #: TC00335328s_0 |Transaction Line #: 1 |PO #:  |PO Line #: 0 |Contract #: 1176166 |Project #: 01001136 |Task #: ACT 4 |Donor:"/>
    <s v="Payables A 42045308000001 42046122 Y"/>
    <s v="14-11-2024 Purchase Invoices"/>
    <s v="Quantum Service Account"/>
    <s v="UNDP PL USD"/>
    <s v=" "/>
    <m/>
    <n v="0"/>
    <x v="1"/>
    <d v="2024-11-14T00:00:00"/>
    <d v="2024-11-18T00:00:00"/>
    <s v="1"/>
    <s v="UAH"/>
    <n v="991.33"/>
    <n v="23.89"/>
    <m/>
    <n v="23.89"/>
  </r>
  <r>
    <s v="Purchase Invoices"/>
    <s v="Oracle Fusion Payables invoices."/>
    <s v="Payables"/>
    <s v="Oracle Fusion Payables subledger."/>
    <s v="1176166"/>
    <s v="INVOICES"/>
    <s v="NOV-2024"/>
    <s v="UNDP"/>
    <m/>
    <x v="17"/>
    <s v="Direct Project Cost - Services provided by CO Staff"/>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4/2024/1001136"/>
    <s v="AP_INVOICES"/>
    <s v="DES/Q4/2024/1001136"/>
    <n v="300002181188186"/>
    <s v="STANDARD"/>
    <n v="0"/>
    <n v="9292.7800000000007"/>
    <n v="1"/>
    <s v="DES/Q4/2024/1001136"/>
    <s v="UNDP Project Adjustment"/>
    <s v="UNDP Project Adjustment"/>
    <n v="1147"/>
    <s v="Journal Import 42046122:"/>
    <s v="Supplier: UNDP Project Adjustment |Supplier #: UNDP Project Adjustment |Site: PROJ_ADJ |Transaction #: DES/Q4/2024/1001136 |Transaction Line #: 1 |PO #:  |PO Line #: 0 |Contract #: 1176166 |Project #: 01001136 |Task #: ACT 5 |Dono"/>
    <s v="Payables A 42045308000001 42046122 Y"/>
    <s v="18-11-2024 Purchase Invoices"/>
    <s v="Quantum Service Account"/>
    <s v="UNDP PL USD"/>
    <s v=" "/>
    <m/>
    <n v="0"/>
    <x v="1"/>
    <d v="2024-11-18T00:00:00"/>
    <d v="2024-11-18T00:00:00"/>
    <s v="1"/>
    <s v="USD"/>
    <n v="9292.7800000000007"/>
    <n v="9292.7800000000007"/>
    <m/>
    <n v="9292.7800000000007"/>
  </r>
  <r>
    <s v="Purchase Invoices"/>
    <s v="Oracle Fusion Payables invoices."/>
    <s v="Payables"/>
    <s v="Oracle Fusion Payables subledger."/>
    <s v="1176166"/>
    <s v="INVOICES"/>
    <s v="NOV-2024"/>
    <s v="UNDP"/>
    <m/>
    <x v="34"/>
    <s v="Information and Communications Technology (ICT) Equip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8"/>
    <s v="AP_INVOICES"/>
    <s v="Equipment and machinery for creation Sumy Regional Veteran Centre 'Side by Side with a Hero"/>
    <n v="300002180375204"/>
    <s v="STANDARD"/>
    <n v="266600"/>
    <n v="266600"/>
    <n v="1"/>
    <s v="008"/>
    <s v="2181408"/>
    <s v="Pidkuiko Inna Valeriivna, FOP"/>
    <n v="389"/>
    <s v="Journal Import 42035444:"/>
    <s v="Supplier: Pidkuiko Inna Valeriivna, FOP |Supplier #: 2181408 |Site: UKR |Transaction #: 008 |Transaction Line #: 1 |PO #: 10294933 |PO Line #: 1 |Contract #: 1176166 |Project #: 01001136 |Task #: ACT 2.1.2. |Donor: GOVERNMENT OF N"/>
    <s v="Payables A 42034761000001 42035444 Y"/>
    <s v="18-11-2024 Purchase Invoices"/>
    <s v="Quantum Service Account"/>
    <s v="UNDP PL USD"/>
    <s v="10/15/2024 "/>
    <s v="10294933"/>
    <n v="1"/>
    <x v="1"/>
    <d v="2024-11-18T00:00:00"/>
    <d v="2024-11-18T00:00:00"/>
    <s v="1"/>
    <s v="UAH"/>
    <n v="266600"/>
    <n v="6424.1"/>
    <m/>
    <n v="6424.1"/>
  </r>
  <r>
    <s v="LABOR_COST"/>
    <s v="Cost of services performed by workers for wages."/>
    <s v="Project Accounting"/>
    <s v="Accounting generated by Oracle Fusion Projects for cost, revenue and billing offset transactions."/>
    <s v="1176166"/>
    <s v="LABOR_COST"/>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880654"/>
    <s v="EXPENDITURES"/>
    <m/>
    <m/>
    <m/>
    <m/>
    <m/>
    <m/>
    <m/>
    <s v=""/>
    <s v=""/>
    <n v="2463"/>
    <s v="Journal Import 42056878:"/>
    <s v="Expenditure Business Unit : UNDP-UKR , Project Number : 01001136 , Task Number : ACT 4 , Transaction Number : 56880654 , Expenditure Category : 67400 - Labour Cost – IP Staff , Expenditure Type : 67405 - Labour Cost - IP Staff"/>
    <s v="Projects A 42056839000001 42056878 Y"/>
    <s v="01-10-2024 Labor Cost"/>
    <s v="Quantum Service Account"/>
    <s v="UNDP PL USD"/>
    <s v="1/1/1970"/>
    <m/>
    <m/>
    <x v="1"/>
    <d v="2024-10-01T00:00:00"/>
    <d v="2024-11-18T00:00:00"/>
    <s v=""/>
    <s v="USD"/>
    <n v="3795.06"/>
    <n v="3795.06"/>
    <m/>
    <n v="3795.06"/>
  </r>
  <r>
    <s v="LABOR_COST"/>
    <s v="Cost of services performed by workers for wages."/>
    <s v="Project Accounting"/>
    <s v="Accounting generated by Oracle Fusion Projects for cost, revenue and billing offset transactions."/>
    <s v="1176166"/>
    <s v="LABOR_COST_ADJ"/>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880655"/>
    <s v="EXPENDITURES"/>
    <m/>
    <m/>
    <m/>
    <m/>
    <m/>
    <m/>
    <m/>
    <s v=""/>
    <s v=""/>
    <n v="2627"/>
    <s v="Journal Import 42056895:"/>
    <s v="Journal Import Created"/>
    <s v="Projects A 42056839000002 42056895 Y"/>
    <s v="01-10-2024 Labor Cost"/>
    <s v="Quantum Service Account"/>
    <s v="UNDP PL USD"/>
    <s v="1/1/1970"/>
    <m/>
    <m/>
    <x v="1"/>
    <d v="2024-10-01T00:00:00"/>
    <d v="2024-11-18T00:00:00"/>
    <s v=""/>
    <s v="USD"/>
    <n v="-3795.05"/>
    <m/>
    <n v="3795.05"/>
    <n v="-3795.05"/>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880654"/>
    <s v="EXPENDITURES"/>
    <m/>
    <m/>
    <m/>
    <m/>
    <m/>
    <m/>
    <m/>
    <s v=""/>
    <s v=""/>
    <n v="2009"/>
    <s v="Journal Import 42056878:"/>
    <s v="Expenditure Business Unit : UNDP-UKR , Project Number : 01001136 , Task Number : ACT 4 , Transaction Number : 56880654 , Expenditure Category : 67400 - Labour Cost – IP Staff , Expenditure Type : 67405 - Labour Cost - IP Staff"/>
    <s v="Projects A 42056839000001 42056878 Y"/>
    <s v="01-10-2024 Labor Cost"/>
    <s v="Quantum Service Account"/>
    <s v="UNDP PL USD"/>
    <s v="1/1/1970"/>
    <m/>
    <m/>
    <x v="1"/>
    <d v="2024-10-01T00:00:00"/>
    <d v="2024-11-18T00:00:00"/>
    <s v=""/>
    <s v="USD"/>
    <n v="-3795.06"/>
    <m/>
    <n v="3795.06"/>
    <n v="-3795.06"/>
  </r>
  <r>
    <s v="LABOR_COST"/>
    <s v="Cost of services performed by workers for wages."/>
    <s v="Project Accounting"/>
    <s v="Accounting generated by Oracle Fusion Projects for cost, revenue and billing offset transactions."/>
    <s v="1176166"/>
    <s v="LABOR_COST_ADJ"/>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6880655"/>
    <s v="EXPENDITURES"/>
    <m/>
    <m/>
    <m/>
    <m/>
    <m/>
    <m/>
    <m/>
    <s v=""/>
    <s v=""/>
    <n v="2211"/>
    <s v="Journal Import 42056895:"/>
    <s v="Journal Import Created"/>
    <s v="Projects A 42056839000002 42056895 Y"/>
    <s v="01-10-2024 Labor Cost"/>
    <s v="Quantum Service Account"/>
    <s v="UNDP PL USD"/>
    <s v="1/1/1970"/>
    <m/>
    <m/>
    <x v="1"/>
    <d v="2024-10-01T00:00:00"/>
    <d v="2024-11-18T00:00:00"/>
    <s v=""/>
    <s v="USD"/>
    <n v="3795.05"/>
    <n v="3795.05"/>
    <m/>
    <n v="3795.05"/>
  </r>
  <r>
    <s v="Purchase Invoices"/>
    <s v="Oracle Fusion Payables invoices."/>
    <s v="Payables"/>
    <s v="Oracle Fusion Payables subledger."/>
    <s v="1176166"/>
    <s v="INVOICES"/>
    <s v="NOV-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004432"/>
    <s v="AP_INVOICES"/>
    <s v="regular maintenance of the vehicles DP201079, DP201012, and DP201030 in the Poltava and Dnipro office"/>
    <n v="300002181804583"/>
    <s v="STANDARD"/>
    <n v="115006.69"/>
    <n v="115006.69"/>
    <n v="1"/>
    <s v="TC-00004432"/>
    <s v="1058715"/>
    <s v="TALISMAN-SERVIS, LLC"/>
    <n v="1053"/>
    <s v="Journal Import 42057922:"/>
    <s v="Supplier: TALISMAN-SERVIS, LLC |Supplier #: 1058715 |Site: UKR |Transaction #: TC-00004432 |Transaction Line #: 1 |PO #: 10307754 |PO Line #: 1 |Contract #: 1176166 |Project #: 01001136 |Task #: ACT 4 |Donor: GOVERNMENT OF NETHERL"/>
    <s v="Payables A 42057359000001 42057922 2 Y"/>
    <s v="18-11-2024 Purchase Invoices"/>
    <s v="Quantum Service Account"/>
    <s v="UNDP PL USD"/>
    <s v="11/5/2024 "/>
    <s v="10307754"/>
    <n v="1"/>
    <x v="1"/>
    <d v="2024-11-18T00:00:00"/>
    <d v="2024-11-18T00:00:00"/>
    <s v="1"/>
    <s v="UAH"/>
    <n v="115006.69"/>
    <n v="2771.25"/>
    <m/>
    <n v="2771.25"/>
  </r>
  <r>
    <s v="Purchase Invoices"/>
    <s v="Oracle Fusion Payables invoices."/>
    <s v="Payables"/>
    <s v="Oracle Fusion Payables subledger."/>
    <s v="1176166"/>
    <s v="INVOICES"/>
    <s v="NOV-2024"/>
    <s v="UNDP"/>
    <m/>
    <x v="28"/>
    <s v="Services to Projects - General Opex"/>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4/2024/1001136"/>
    <s v="AP_INVOICES"/>
    <s v="DES/Q4/2024/1001136"/>
    <n v="300002181188186"/>
    <s v="STANDARD"/>
    <n v="0"/>
    <n v="3982.62"/>
    <n v="2"/>
    <s v="DES/Q4/2024/1001136"/>
    <s v="UNDP Project Adjustment"/>
    <s v="UNDP Project Adjustment"/>
    <n v="1680"/>
    <s v="Journal Import 42046122:"/>
    <s v="Supplier: UNDP Project Adjustment |Supplier #: UNDP Project Adjustment |Site: PROJ_ADJ |Transaction #: DES/Q4/2024/1001136 |Transaction Line #: 2 |PO #:  |PO Line #: 0 |Contract #: 1176166 |Project #: 01001136 |Task #: ACT 5 |Dono"/>
    <s v="Payables A 42045308000001 42046122 Y"/>
    <s v="18-11-2024 Purchase Invoices"/>
    <s v="Quantum Service Account"/>
    <s v="UNDP PL USD"/>
    <s v=" "/>
    <m/>
    <n v="0"/>
    <x v="1"/>
    <d v="2024-11-18T00:00:00"/>
    <d v="2024-11-18T00:00:00"/>
    <s v="2"/>
    <s v="USD"/>
    <n v="3982.62"/>
    <n v="3982.62"/>
    <m/>
    <n v="3982.6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903564"/>
    <s v="EXPENDITURES"/>
    <m/>
    <m/>
    <m/>
    <m/>
    <m/>
    <m/>
    <m/>
    <s v=""/>
    <s v=""/>
    <n v="80"/>
    <s v="Journal Import 42123590:"/>
    <s v="Expenditure Business Unit : UNDP-UKR , Project Number : 01001136 , Task Number : ACT 4 , Transaction Number : 56903564 , Expenditure Category : 75100 - Facilities &amp; Administration , Expenditure Type : 75105 - Facilities and Administration -"/>
    <s v="Projects A 42122999000001 42123590 2 Y"/>
    <s v="14-11-2024 Burden Cost"/>
    <s v="Quantum Service Account"/>
    <s v="UNDP PL USD"/>
    <s v="1/1/1970"/>
    <m/>
    <m/>
    <x v="1"/>
    <d v="2024-11-14T00:00:00"/>
    <d v="2024-11-19T00:00:00"/>
    <s v=""/>
    <s v="UAH"/>
    <n v="79.31"/>
    <n v="1.91"/>
    <m/>
    <n v="1.9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903565"/>
    <s v="EXPENDITURES"/>
    <m/>
    <m/>
    <m/>
    <m/>
    <m/>
    <m/>
    <m/>
    <s v=""/>
    <s v=""/>
    <n v="509"/>
    <s v="Journal Import 42123590:"/>
    <s v="Expenditure Business Unit : UNDP-UKR , Project Number : 01001136 , Task Number : ACT 4 , Transaction Number : 56903565 , Expenditure Category : 75100 - Facilities &amp; Administration , Expenditure Type : 75105 - Facilities and Administration -"/>
    <s v="Projects A 42122999000001 42123590 2 Y"/>
    <s v="18-11-2024 Burden Cost"/>
    <s v="Quantum Service Account"/>
    <s v="UNDP PL USD"/>
    <s v="1/1/1970"/>
    <m/>
    <m/>
    <x v="1"/>
    <d v="2024-11-18T00:00:00"/>
    <d v="2024-11-19T00:00:00"/>
    <s v=""/>
    <s v="UAH"/>
    <n v="9200.5400000000009"/>
    <n v="221.70000000000002"/>
    <m/>
    <n v="221.7000000000000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6903566"/>
    <s v="EXPENDITURES"/>
    <m/>
    <m/>
    <m/>
    <m/>
    <m/>
    <m/>
    <m/>
    <s v=""/>
    <s v=""/>
    <n v="507"/>
    <s v="Journal Import 42123590:"/>
    <s v="Expenditure Business Unit : UNDP-UKR , Project Number : 01001136 , Task Number : ACT 4 , Transaction Number : 56903566 , Expenditure Category : 75100 - Facilities &amp; Administration , Expenditure Type : 75105 - Facilities and Administration -"/>
    <s v="Projects A 42122999000001 42123590 2 Y"/>
    <s v="18-11-2024 Burden Cost"/>
    <s v="Quantum Service Account"/>
    <s v="UNDP PL USD"/>
    <s v="1/1/1970"/>
    <m/>
    <m/>
    <x v="1"/>
    <d v="2024-11-18T00:00:00"/>
    <d v="2024-11-19T00:00:00"/>
    <s v=""/>
    <s v="USD"/>
    <n v="520.6"/>
    <n v="520.6"/>
    <m/>
    <n v="520.6"/>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56903567"/>
    <s v="EXPENDITURES"/>
    <m/>
    <m/>
    <m/>
    <m/>
    <m/>
    <m/>
    <m/>
    <s v=""/>
    <s v=""/>
    <n v="508"/>
    <s v="Journal Import 42123590:"/>
    <s v="Expenditure Business Unit : UNDP-UKR , Project Number : 01001136 , Task Number : ACT 5 , Transaction Number : 56903567 , Expenditure Category : 75100 - Facilities &amp; Administration , Expenditure Type : 75105 - Facilities and Administration -"/>
    <s v="Projects A 42122999000001 42123590 2 Y"/>
    <s v="18-11-2024 Burden Cost"/>
    <s v="Quantum Service Account"/>
    <s v="UNDP PL USD"/>
    <s v="1/1/1970"/>
    <m/>
    <m/>
    <x v="1"/>
    <d v="2024-11-18T00:00:00"/>
    <d v="2024-11-19T00:00:00"/>
    <s v=""/>
    <s v="USD"/>
    <n v="1062.03"/>
    <n v="1062.03"/>
    <m/>
    <n v="1062.03"/>
  </r>
  <r>
    <s v="Purchase Invoices"/>
    <s v="Oracle Fusion Payables invoices."/>
    <s v="Payables"/>
    <s v="Oracle Fusion Payables subledger."/>
    <s v="1176166"/>
    <s v="INVOICES"/>
    <s v="NOV-2024"/>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October24"/>
    <s v="AP_INVOICES"/>
    <s v="Danger pay/October24"/>
    <n v="300002173816632"/>
    <s v="STANDARD"/>
    <n v="1674.6000000000001"/>
    <n v="334.92"/>
    <n v="3"/>
    <s v="Danger pay/October24"/>
    <s v="HCM-946107"/>
    <s v="Federica DISPENZA[[946107]]"/>
    <n v="40"/>
    <s v="Journal Import 42112583:"/>
    <s v="Supplier: Federica DISPENZA[[946107]] |Supplier #: HCM-946107 |Site: UKR |Transaction #: Danger pay/October24 |Transaction Line #: 3 |PO #:  |PO Line #: 0 |Contract #: 1176166 |Project #: 01001136 |Task #: ACT 4 |Donor: GOVERNMENT"/>
    <s v="Payables A 42112230000001 42112583 2 Y"/>
    <s v="13-11-2024 Purchase Invoices"/>
    <s v="Quantum Service Account"/>
    <s v="UNDP PL USD"/>
    <s v=" "/>
    <m/>
    <n v="0"/>
    <x v="1"/>
    <d v="2024-11-13T00:00:00"/>
    <d v="2024-11-19T00:00:00"/>
    <s v="3"/>
    <s v="USD"/>
    <n v="334.92"/>
    <n v="334.92"/>
    <m/>
    <n v="334.9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7029791"/>
    <s v="EXPENDITURES"/>
    <m/>
    <m/>
    <m/>
    <m/>
    <m/>
    <m/>
    <m/>
    <s v=""/>
    <s v=""/>
    <n v="28"/>
    <s v="Journal Import 42191682:"/>
    <s v="Expenditure Business Unit : UNDP-UKR , Project Number : 01001136 , Task Number : ACT 4 , Transaction Number : 57029791 , Expenditure Category : 75100 - Facilities &amp; Administration , Expenditure Type : 75105 - Facilities and Administration -"/>
    <s v="Projects A 42191627000001 42191682 2 Y"/>
    <s v="13-11-2024 Burden Cost"/>
    <s v="Quantum Service Account"/>
    <s v="UNDP PL USD"/>
    <s v="1/1/1970"/>
    <m/>
    <m/>
    <x v="1"/>
    <d v="2024-11-13T00:00:00"/>
    <d v="2024-11-20T00:00:00"/>
    <s v=""/>
    <s v="USD"/>
    <n v="26.79"/>
    <n v="26.79"/>
    <m/>
    <n v="26.79"/>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36866s_0"/>
    <s v="AP_INVOICES"/>
    <m/>
    <n v="300002184816290"/>
    <s v="STANDARD"/>
    <n v="1200"/>
    <n v="1200"/>
    <n v="1"/>
    <s v="TC00336866s_0"/>
    <s v="HCM-71328798"/>
    <s v="Volodymyr Mykolaiovych SOKIL[[71328798]]"/>
    <n v="876"/>
    <s v="Journal Import 42180545:"/>
    <s v="Supplier: Volodymyr Mykolaiovych SOKIL[[71328798]] |Supplier #: HCM-71328798 |Site: Primary |Transaction #: TC00336866s_0 |Transaction Line #: 1 |PO #:  |PO Line #: 0 |Contract #: 1176166 |Project #: 01001136 |Task #: ACT 4 |Donor"/>
    <s v="Payables A 42180147000001 42180545 Y"/>
    <s v="19-11-2024 Purchase Invoices"/>
    <s v="Quantum Service Account"/>
    <s v="UNDP PL USD"/>
    <s v=" "/>
    <m/>
    <n v="0"/>
    <x v="1"/>
    <d v="2024-11-19T00:00:00"/>
    <d v="2024-11-20T00:00:00"/>
    <s v="1"/>
    <s v="UAH"/>
    <n v="1200"/>
    <n v="28.92"/>
    <m/>
    <n v="28.9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7076178"/>
    <s v="EXPENDITURES"/>
    <m/>
    <m/>
    <m/>
    <m/>
    <m/>
    <m/>
    <m/>
    <s v=""/>
    <s v=""/>
    <n v="300"/>
    <s v="Journal Import 42257631:"/>
    <s v="Expenditure Business Unit : UNDP-UKR , Project Number : 01001136 , Task Number : ACT 4 , Transaction Number : 57076178 , Expenditure Category : 75100 - Facilities &amp; Administration , Expenditure Type : 75105 - Facilities and Administration -"/>
    <s v="Projects A 42257378000001 42257631 2 Y"/>
    <s v="19-11-2024 Burden Cost"/>
    <s v="Quantum Service Account"/>
    <s v="UNDP PL USD"/>
    <s v="1/1/1970"/>
    <m/>
    <m/>
    <x v="1"/>
    <d v="2024-11-19T00:00:00"/>
    <d v="2024-11-21T00:00:00"/>
    <s v=""/>
    <s v="UAH"/>
    <n v="96"/>
    <n v="2.31"/>
    <m/>
    <n v="2.31"/>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1138"/>
    <s v="AP_INVOICES"/>
    <s v="Travel Entitlements"/>
    <n v="300002190698214"/>
    <s v="STANDARD"/>
    <n v="12518"/>
    <n v="2060"/>
    <n v="1"/>
    <s v="TR00401138"/>
    <s v="HCM-71421319"/>
    <s v="Anastasiia VERITOVA[[71421319]]"/>
    <n v="177"/>
    <s v="Journal Import 42504323:"/>
    <s v="Supplier: Anastasiia VERITOVA[[71421319]] |Supplier #: HCM-71421319 |Site: Primary |Transaction #: TR00401138 |Transaction Line #: 1 |PO #:  |PO Line #: 0 |Contract #: 1176166 |Project #: 01001136 |Task #: ACT 4 |Donor: GOVERNMENT"/>
    <s v="Payables A 42503824000001 42504323 Y"/>
    <s v="21-11-2024 Purchase Invoices"/>
    <s v="Quantum Service Account"/>
    <s v="UNDP PL USD"/>
    <s v=" "/>
    <m/>
    <n v="0"/>
    <x v="1"/>
    <d v="2024-11-21T00:00:00"/>
    <d v="2024-11-25T00:00:00"/>
    <s v="1"/>
    <s v="UAH"/>
    <n v="2060"/>
    <n v="49.64"/>
    <m/>
    <n v="49.64"/>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1377"/>
    <s v="AP_INVOICES"/>
    <s v="Travel Entitlements"/>
    <n v="300002190715998"/>
    <s v="STANDARD"/>
    <n v="23450"/>
    <n v="23450"/>
    <n v="1"/>
    <s v="TR00401377"/>
    <s v="HCM-71315276"/>
    <s v="Yurii Ivanovych PERFILIEV[[71315276]]"/>
    <n v="179"/>
    <s v="Journal Import 42504323:"/>
    <s v="Supplier: Yurii Ivanovych PERFILIEV[[71315276]] |Supplier #: HCM-71315276 |Site: Primary |Transaction #: TR00401377 |Transaction Line #: 1 |PO #:  |PO Line #: 0 |Contract #: 1176166 |Project #: 01001136 |Task #: ACT 4 |Donor: GOVE"/>
    <s v="Payables A 42503824000001 42504323 Y"/>
    <s v="21-11-2024 Purchase Invoices"/>
    <s v="Quantum Service Account"/>
    <s v="UNDP PL USD"/>
    <s v=" "/>
    <m/>
    <n v="0"/>
    <x v="1"/>
    <d v="2024-11-21T00:00:00"/>
    <d v="2024-11-25T00:00:00"/>
    <s v="1"/>
    <s v="UAH"/>
    <n v="23450"/>
    <n v="565.06000000000006"/>
    <m/>
    <n v="565.06000000000006"/>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1364"/>
    <s v="AP_INVOICES"/>
    <s v="Travel Entitlements"/>
    <n v="300002190788757"/>
    <s v="STANDARD"/>
    <n v="25238"/>
    <n v="14780"/>
    <n v="2"/>
    <s v="TR00401364"/>
    <s v="HCM-71319454"/>
    <s v="Ivan Hryhororvych HONCHARUK[[71319454]]"/>
    <n v="178"/>
    <s v="Journal Import 42504323:"/>
    <s v="Supplier: Ivan Hryhororvych HONCHARUK[[71319454]] |Supplier #: HCM-71319454 |Site: Primary |Transaction #: TR00401364 |Transaction Line #: 2 |PO #:  |PO Line #: 0 |Contract #: 1176166 |Project #: 01001136 |Task #: ACT 4 |Donor: GO"/>
    <s v="Payables A 42503824000001 42504323 Y"/>
    <s v="21-11-2024 Purchase Invoices"/>
    <s v="Quantum Service Account"/>
    <s v="UNDP PL USD"/>
    <s v=" "/>
    <m/>
    <n v="0"/>
    <x v="1"/>
    <d v="2024-11-21T00:00:00"/>
    <d v="2024-11-25T00:00:00"/>
    <s v="2"/>
    <s v="UAH"/>
    <n v="14780"/>
    <n v="356.14"/>
    <m/>
    <n v="356.14"/>
  </r>
  <r>
    <s v="Purchase Invoices"/>
    <s v="Oracle Fusion Payables invoices."/>
    <s v="Payables"/>
    <s v="Oracle Fusion Payables subledger."/>
    <s v="1176166"/>
    <s v="INVOICES"/>
    <s v="NOV-2024"/>
    <s v="UNDP"/>
    <m/>
    <x v="12"/>
    <s v="Grant by International Professional (IP) toSubGrantee"/>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10-11'24-DIM Liq-IA12666"/>
    <s v="AP_INVOICES"/>
    <s v="RPA # 2024/01/003/ADM, FACE FORM #6 liquidation of advance"/>
    <n v="300002188393111"/>
    <s v="STANDARD"/>
    <n v="10204153.68"/>
    <n v="123541.35"/>
    <n v="19"/>
    <s v="10-11'24-DIM Liq-IA12666"/>
    <s v="2052132"/>
    <s v="The Initiative Center to Support Social Action &quot;Ednannia&quot;, NGO"/>
    <n v="62"/>
    <s v="Journal Import 42482876:"/>
    <s v="Supplier: The Initiative Center to Support Social Action &quot;Ednannia&quot;, NGO |Supplier #: 2052132 |Site: UKR |Transaction #: 10-11'24-DIM Liq-IA12666 |Transaction Line #: 19 |PO #:  |PO Line #: 0 |Contract #: 1176166 |Project #: 0100113"/>
    <s v="Payables A 42482283000001 42482876 Y"/>
    <s v="11-11-2024 Purchase Invoices"/>
    <s v="Quantum Service Account"/>
    <s v="UNDP PL USD"/>
    <s v=" "/>
    <m/>
    <n v="0"/>
    <x v="1"/>
    <d v="2024-11-11T00:00:00"/>
    <d v="2024-11-25T00:00:00"/>
    <s v="19"/>
    <s v="UAH"/>
    <n v="123541.35"/>
    <n v="2976.9"/>
    <m/>
    <n v="2976.9"/>
  </r>
  <r>
    <s v="Purchase Invoices"/>
    <s v="Oracle Fusion Payables invoices."/>
    <s v="Payables"/>
    <s v="Oracle Fusion Payables subledger."/>
    <s v="1176166"/>
    <s v="INVOICES"/>
    <s v="NOV-2024"/>
    <s v="UNDP"/>
    <m/>
    <x v="12"/>
    <s v="Grant by International Professional (IP) toSubGrantee"/>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10-11'24-DIM Liq-IA12666"/>
    <s v="AP_INVOICES"/>
    <s v="RPA # 2024/01/003/ADM, FACE FORM #6 liquidation of advance"/>
    <n v="300002188393111"/>
    <s v="STANDARD"/>
    <n v="10204153.68"/>
    <n v="456500"/>
    <n v="18"/>
    <s v="10-11'24-DIM Liq-IA12666"/>
    <s v="2052132"/>
    <s v="The Initiative Center to Support Social Action &quot;Ednannia&quot;, NGO"/>
    <n v="63"/>
    <s v="Journal Import 42482876:"/>
    <s v="Supplier: The Initiative Center to Support Social Action &quot;Ednannia&quot;, NGO |Supplier #: 2052132 |Site: UKR |Transaction #: 10-11'24-DIM Liq-IA12666 |Transaction Line #: 18 |PO #:  |PO Line #: 0 |Contract #: 1176166 |Project #: 0100113"/>
    <s v="Payables A 42482283000001 42482876 Y"/>
    <s v="11-11-2024 Purchase Invoices"/>
    <s v="Quantum Service Account"/>
    <s v="UNDP PL USD"/>
    <s v=" "/>
    <m/>
    <n v="0"/>
    <x v="1"/>
    <d v="2024-11-11T00:00:00"/>
    <d v="2024-11-25T00:00:00"/>
    <s v="18"/>
    <s v="UAH"/>
    <n v="456500"/>
    <n v="11000"/>
    <m/>
    <n v="11000"/>
  </r>
  <r>
    <s v="Purchase Invoices"/>
    <s v="Oracle Fusion Payables invoices."/>
    <s v="Payables"/>
    <s v="Oracle Fusion Payables subledger."/>
    <s v="1176166"/>
    <s v="INVOICES"/>
    <s v="NOV-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10-11'24-DIM Liq-IA12666"/>
    <s v="AP_INVOICES"/>
    <s v="RPA # 2024/01/003/ADM, FACE FORM #6 liquidation of advance"/>
    <n v="300002188393111"/>
    <s v="STANDARD"/>
    <n v="10204153.68"/>
    <n v="1291567.1499999999"/>
    <n v="17"/>
    <s v="10-11'24-DIM Liq-IA12666"/>
    <s v="2052132"/>
    <s v="The Initiative Center to Support Social Action &quot;Ednannia&quot;, NGO"/>
    <n v="64"/>
    <s v="Journal Import 42482876:"/>
    <s v="Supplier: The Initiative Center to Support Social Action &quot;Ednannia&quot;, NGO |Supplier #: 2052132 |Site: UKR |Transaction #: 10-11'24-DIM Liq-IA12666 |Transaction Line #: 17 |PO #:  |PO Line #: 0 |Contract #: 1176166 |Project #: 0100113"/>
    <s v="Payables A 42482283000001 42482876 Y"/>
    <s v="11-11-2024 Purchase Invoices"/>
    <s v="Quantum Service Account"/>
    <s v="UNDP PL USD"/>
    <s v=" "/>
    <m/>
    <n v="0"/>
    <x v="1"/>
    <d v="2024-11-11T00:00:00"/>
    <d v="2024-11-25T00:00:00"/>
    <s v="17"/>
    <s v="UAH"/>
    <n v="1291567.1499999999"/>
    <n v="31122.14"/>
    <m/>
    <n v="31122.14"/>
  </r>
  <r>
    <s v="Period End Accrual"/>
    <s v="Period end accruals."/>
    <s v="Receipt Accounting"/>
    <s v="Source for all receiving transactions."/>
    <s v=""/>
    <s v="PERIOD_END_ACCRUAL"/>
    <s v="OCT-2024"/>
    <s v="UNDP"/>
    <m/>
    <x v="34"/>
    <s v="Information and Communications Technology (ICT) Equipment"/>
    <s v="58203"/>
    <s v="Ukraine - Crisis Prev &amp; Rcvry"/>
    <s v="UKR"/>
    <s v="Ukraine"/>
    <x v="0"/>
    <s v="GOVERNMENT OF NETHERLANDS"/>
    <x v="0"/>
    <s v="Programme Cost Sharing"/>
    <s v=""/>
    <s v=""/>
    <x v="0"/>
    <s v="01001136"/>
    <s v="Support to the stabilization and recovery of war affected communities (frontline, return and hosting areas)"/>
    <s v="10294933"/>
    <s v="PERIOD_END_ACCRUAL"/>
    <m/>
    <m/>
    <m/>
    <m/>
    <m/>
    <m/>
    <m/>
    <s v=""/>
    <s v=""/>
    <n v="1506"/>
    <s v="Journal Import 42492352:"/>
    <s v="Journal Import Created"/>
    <s v="Receipt Accounting A 42492304000012 42492352 N"/>
    <s v="31-10-2024 Period End Accrual"/>
    <s v="Gangadhar Dharani"/>
    <s v="UNDP PL USD"/>
    <s v="1/1/1970"/>
    <m/>
    <m/>
    <x v="1"/>
    <d v="2024-10-31T00:00:00"/>
    <d v="2024-11-25T00:00:00"/>
    <s v=""/>
    <s v="UAH"/>
    <n v="266600"/>
    <n v="6424.1"/>
    <m/>
    <n v="6424.1"/>
  </r>
  <r>
    <s v="Period End Accrual"/>
    <s v="Period end accruals."/>
    <s v="Receipt Accounting"/>
    <s v="Source for all receiving transactions."/>
    <s v=""/>
    <s v="PERIOD_END_ACCRUAL"/>
    <s v="NOV-2024"/>
    <s v="UNDP"/>
    <m/>
    <x v="34"/>
    <s v="Information and Communications Technology (ICT) Equipment"/>
    <s v="58203"/>
    <s v="Ukraine - Crisis Prev &amp; Rcvry"/>
    <s v="UKR"/>
    <s v="Ukraine"/>
    <x v="0"/>
    <s v="GOVERNMENT OF NETHERLANDS"/>
    <x v="0"/>
    <s v="Programme Cost Sharing"/>
    <s v=""/>
    <s v=""/>
    <x v="0"/>
    <s v="01001136"/>
    <s v="Support to the stabilization and recovery of war affected communities (frontline, return and hosting areas)"/>
    <s v="10294933"/>
    <s v="PERIOD_END_ACCRUAL"/>
    <m/>
    <m/>
    <m/>
    <m/>
    <m/>
    <m/>
    <m/>
    <s v=""/>
    <s v=""/>
    <n v="22501"/>
    <s v="Journal Import 42493271:"/>
    <s v="Journal Import Created"/>
    <s v="Receipt Accounting A 42493253000001 42493271 N"/>
    <s v="01-11-2024 Period End Accrual"/>
    <s v="Gangadhar Dharani"/>
    <s v="UNDP PL USD"/>
    <s v="1/1/1970"/>
    <m/>
    <m/>
    <x v="1"/>
    <d v="2024-11-01T00:00:00"/>
    <d v="2024-11-25T00:00:00"/>
    <s v=""/>
    <s v="UAH"/>
    <n v="-266600"/>
    <m/>
    <n v="6424.1"/>
    <n v="-6424.1"/>
  </r>
  <r>
    <s v="Period End Accrual"/>
    <s v="Period end accruals."/>
    <s v="Receipt Accounting"/>
    <s v="Source for all receiving transactions."/>
    <s v=""/>
    <s v="PERIOD_END_ACCRUAL"/>
    <s v="OCT-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250829"/>
    <s v="PERIOD_END_ACCRUAL"/>
    <m/>
    <m/>
    <m/>
    <m/>
    <m/>
    <m/>
    <m/>
    <s v=""/>
    <s v=""/>
    <n v="1936"/>
    <s v="Journal Import 42492352:"/>
    <s v="Journal Import Created"/>
    <s v="Receipt Accounting A 42492304000012 42492352 N"/>
    <s v="31-10-2024 Period End Accrual"/>
    <s v="Gangadhar Dharani"/>
    <s v="UNDP PL USD"/>
    <s v="1/1/1970"/>
    <m/>
    <m/>
    <x v="1"/>
    <d v="2024-10-31T00:00:00"/>
    <d v="2024-11-25T00:00:00"/>
    <s v=""/>
    <s v="UAH"/>
    <n v="81200.02"/>
    <n v="2000"/>
    <m/>
    <n v="2000"/>
  </r>
  <r>
    <s v="Period End Accrual"/>
    <s v="Period end accruals."/>
    <s v="Receipt Accounting"/>
    <s v="Source for all receiving transactions."/>
    <s v=""/>
    <s v="PERIOD_END_ACCRUAL"/>
    <s v="NOV-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250829"/>
    <s v="PERIOD_END_ACCRUAL"/>
    <m/>
    <m/>
    <m/>
    <m/>
    <m/>
    <m/>
    <m/>
    <s v=""/>
    <s v=""/>
    <n v="28041"/>
    <s v="Journal Import 42493271:"/>
    <s v="Journal Import Created"/>
    <s v="Receipt Accounting A 42493253000001 42493271 N"/>
    <s v="01-11-2024 Period End Accrual"/>
    <s v="Gangadhar Dharani"/>
    <s v="UNDP PL USD"/>
    <s v="1/1/1970"/>
    <m/>
    <m/>
    <x v="1"/>
    <d v="2024-11-01T00:00:00"/>
    <d v="2024-11-25T00:00:00"/>
    <s v=""/>
    <s v="UAH"/>
    <n v="-81200.02"/>
    <m/>
    <n v="2000"/>
    <n v="-2000"/>
  </r>
  <r>
    <s v="Purchase Invoices"/>
    <s v="Oracle Fusion Payables invoices."/>
    <s v="Payables"/>
    <s v="Oracle Fusion Payables subledger."/>
    <s v="1176166"/>
    <s v="INVOICES"/>
    <s v="NOV-2024"/>
    <s v="UNDP"/>
    <m/>
    <x v="31"/>
    <s v="Local Consultants Expenses - Short-Term Technical Contractors"/>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IC/10291795, del. #1"/>
    <s v="AP_INVOICES"/>
    <s v="IC/10291795, deliverable #1"/>
    <n v="300002197031288"/>
    <s v="STANDARD"/>
    <n v="99600"/>
    <n v="99600"/>
    <n v="1"/>
    <s v="IC/10291795, del. #1"/>
    <s v="2162001"/>
    <s v="Saienko Maryna Ivanivna, FOP"/>
    <n v="334"/>
    <s v="Journal Import 42482876:"/>
    <s v="Supplier: Saienko Maryna Ivanivna, FOP |Supplier #: 2162001 |Site: UKR |Transaction #: IC/10291795, del. #1 |Transaction Line #: 1 |PO #: 10291795 |PO Line #: 1 |Contract #: 1176166 |Project #: 01001136 |Task #: ACT 2.3.1. |Donor:"/>
    <s v="Payables A 42482283000001 42482876 Y"/>
    <s v="25-11-2024 Purchase Invoices"/>
    <s v="Quantum Service Account"/>
    <s v="UNDP PL USD"/>
    <s v="10/9/2024 "/>
    <s v="10291795"/>
    <n v="1"/>
    <x v="1"/>
    <d v="2024-11-25T00:00:00"/>
    <d v="2024-11-25T00:00:00"/>
    <s v="1"/>
    <s v="UAH"/>
    <n v="99600"/>
    <n v="2400"/>
    <m/>
    <n v="2400"/>
  </r>
  <r>
    <s v="Purchase Invoices"/>
    <s v="Oracle Fusion Payables invoices."/>
    <s v="Payables"/>
    <s v="Oracle Fusion Payables subledger."/>
    <s v="1176166"/>
    <s v="PREPAYMENT APPLICATIONS"/>
    <s v="NOV-2024"/>
    <s v="UNDP"/>
    <m/>
    <x v="13"/>
    <s v="Realized Loss"/>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10-11'24-DIM Liq-IA12666"/>
    <s v="AP_INVOICES"/>
    <s v="RPA # 2024/01/003/ADM, FACE FORM #6 liquidation of advance"/>
    <n v="300002188393111"/>
    <s v="STANDARD"/>
    <n v="10204153.68"/>
    <n v="-220418.47"/>
    <n v="23"/>
    <s v="10-11'24-DIM Liq-IA12666"/>
    <s v="2052132"/>
    <s v="The Initiative Center to Support Social Action &quot;Ednannia&quot;, NGO"/>
    <n v="111"/>
    <s v="Journal Import 42483581:"/>
    <s v="Supplier Name: The Initiative Center to Support Social Action &quot;Ednannia&quot;, NGO |Supplier #: 2052132 |Supplier Site: UKR |Transaction #: 10-11'24-DIM Liq-IA12666 |Prepayment Invoice #: 01-03'24-DIM Adv-IA12666 |"/>
    <s v="Payables A 42482283000004 42483581 Y"/>
    <s v="11-11-2024 Purchase Invoices"/>
    <s v="Quantum Service Account"/>
    <s v="UNDP PL USD"/>
    <s v=" "/>
    <m/>
    <n v="0"/>
    <x v="1"/>
    <d v="2024-11-11T00:00:00"/>
    <d v="2024-11-25T00:00:00"/>
    <s v=""/>
    <s v="UAH"/>
    <n v="0"/>
    <n v="489.2"/>
    <m/>
    <n v="489.2"/>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1138"/>
    <s v="AP_INVOICES"/>
    <s v="Travel Entitlements"/>
    <n v="300002190698214"/>
    <s v="STANDARD"/>
    <n v="12518"/>
    <n v="10458"/>
    <n v="2"/>
    <s v="TR00401138"/>
    <s v="HCM-71421319"/>
    <s v="Anastasiia VERITOVA[[71421319]]"/>
    <n v="192"/>
    <s v="Journal Import 42504323:"/>
    <s v="Supplier: Anastasiia VERITOVA[[71421319]] |Supplier #: HCM-71421319 |Site: Primary |Transaction #: TR00401138 |Transaction Line #: 2 |PO #:  |PO Line #: 0 |Contract #: 1176166 |Project #: 01001136 |Task #: ACT 4 |Donor: GOVERNMENT"/>
    <s v="Payables A 42503824000001 42504323 Y"/>
    <s v="21-11-2024 Purchase Invoices"/>
    <s v="Quantum Service Account"/>
    <s v="UNDP PL USD"/>
    <s v=" "/>
    <m/>
    <n v="0"/>
    <x v="1"/>
    <d v="2024-11-21T00:00:00"/>
    <d v="2024-11-25T00:00:00"/>
    <s v="2"/>
    <s v="UAH"/>
    <n v="10458"/>
    <n v="252"/>
    <m/>
    <n v="252"/>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1364"/>
    <s v="AP_INVOICES"/>
    <s v="Travel Entitlements"/>
    <n v="300002190788757"/>
    <s v="STANDARD"/>
    <n v="25238"/>
    <n v="10458"/>
    <n v="1"/>
    <s v="TR00401364"/>
    <s v="HCM-71319454"/>
    <s v="Ivan Hryhororvych HONCHARUK[[71319454]]"/>
    <n v="191"/>
    <s v="Journal Import 42504323:"/>
    <s v="Supplier: Ivan Hryhororvych HONCHARUK[[71319454]] |Supplier #: HCM-71319454 |Site: Primary |Transaction #: TR00401364 |Transaction Line #: 1 |PO #:  |PO Line #: 0 |Contract #: 1176166 |Project #: 01001136 |Task #: ACT 4 |Donor: GO"/>
    <s v="Payables A 42503824000001 42504323 Y"/>
    <s v="21-11-2024 Purchase Invoices"/>
    <s v="Quantum Service Account"/>
    <s v="UNDP PL USD"/>
    <s v=" "/>
    <m/>
    <n v="0"/>
    <x v="1"/>
    <d v="2024-11-21T00:00:00"/>
    <d v="2024-11-25T00:00:00"/>
    <s v="1"/>
    <s v="UAH"/>
    <n v="10458"/>
    <n v="252"/>
    <m/>
    <n v="25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57447114"/>
    <s v="EXPENDITURES"/>
    <m/>
    <m/>
    <m/>
    <m/>
    <m/>
    <m/>
    <m/>
    <s v=""/>
    <s v=""/>
    <n v="43"/>
    <s v="Journal Import 42566432:"/>
    <s v="Expenditure Business Unit : UNDP-UKR , Project Number : 01001136 , Task Number : ISAR_2.2.3 , Transaction Number : 57447114 , Expenditure Category : 75100 - Facilities &amp; Administration , Expenditure Type : 75105 - Facilities and Administrat"/>
    <s v="Projects A 42566131000001 42566432 2 Y"/>
    <s v="11-11-2024 Burden Cost"/>
    <s v="Quantum Service Account"/>
    <s v="UNDP PL USD"/>
    <s v="1/1/1970"/>
    <m/>
    <m/>
    <x v="1"/>
    <d v="2024-11-11T00:00:00"/>
    <d v="2024-11-26T00:00:00"/>
    <s v=""/>
    <s v="UAH"/>
    <n v="9883.31"/>
    <n v="238.15"/>
    <m/>
    <n v="238.15"/>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57447113"/>
    <s v="EXPENDITURES"/>
    <m/>
    <m/>
    <m/>
    <m/>
    <m/>
    <m/>
    <m/>
    <s v=""/>
    <s v=""/>
    <n v="44"/>
    <s v="Journal Import 42566432:"/>
    <s v="Expenditure Business Unit : UNDP-UKR , Project Number : 01001136 , Task Number : ISAR_2.2.1 , Transaction Number : 57447113 , Expenditure Category : 75100 - Facilities &amp; Administration , Expenditure Type : 75105 - Facilities and Administrat"/>
    <s v="Projects A 42566131000001 42566432 2 Y"/>
    <s v="11-11-2024 Burden Cost"/>
    <s v="Quantum Service Account"/>
    <s v="UNDP PL USD"/>
    <s v="1/1/1970"/>
    <m/>
    <m/>
    <x v="1"/>
    <d v="2024-11-11T00:00:00"/>
    <d v="2024-11-26T00:00:00"/>
    <s v=""/>
    <s v="UAH"/>
    <n v="36520"/>
    <n v="880"/>
    <m/>
    <n v="880"/>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57447115"/>
    <s v="EXPENDITURES"/>
    <m/>
    <m/>
    <m/>
    <m/>
    <m/>
    <m/>
    <m/>
    <s v=""/>
    <s v=""/>
    <n v="45"/>
    <s v="Journal Import 42566432:"/>
    <s v="Expenditure Business Unit : UNDP-UKR , Project Number : 01001136 , Task Number : ISAR_3.2.2 , Transaction Number : 57447115 , Expenditure Category : 75100 - Facilities &amp; Administration , Expenditure Type : 75105 - Facilities and Administrat"/>
    <s v="Projects A 42566131000001 42566432 2 Y"/>
    <s v="11-11-2024 Burden Cost"/>
    <s v="Quantum Service Account"/>
    <s v="UNDP PL USD"/>
    <s v="1/1/1970"/>
    <m/>
    <m/>
    <x v="1"/>
    <d v="2024-11-11T00:00:00"/>
    <d v="2024-11-26T00:00:00"/>
    <s v=""/>
    <s v="UAH"/>
    <n v="103325.37"/>
    <n v="2489.77"/>
    <m/>
    <n v="2489.77"/>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7447111"/>
    <s v="EXPENDITURES"/>
    <m/>
    <m/>
    <m/>
    <m/>
    <m/>
    <m/>
    <m/>
    <s v=""/>
    <s v=""/>
    <n v="144"/>
    <s v="Journal Import 42566432:"/>
    <s v="Expenditure Business Unit : UNDP-UKR , Project Number : 01001136 , Task Number : ACT 4 , Transaction Number : 57447111 , Expenditure Category : 75100 - Facilities &amp; Administration , Expenditure Type : 75105 - Facilities and Administration -"/>
    <s v="Projects A 42566131000001 42566432 2 Y"/>
    <s v="21-11-2024 Burden Cost"/>
    <s v="Quantum Service Account"/>
    <s v="UNDP PL USD"/>
    <s v="1/1/1970"/>
    <m/>
    <m/>
    <x v="1"/>
    <d v="2024-11-21T00:00:00"/>
    <d v="2024-11-26T00:00:00"/>
    <s v=""/>
    <s v="UAH"/>
    <n v="4896.4800000000005"/>
    <n v="117.99000000000001"/>
    <m/>
    <n v="117.9900000000000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57447112"/>
    <s v="EXPENDITURES"/>
    <m/>
    <m/>
    <m/>
    <m/>
    <m/>
    <m/>
    <m/>
    <s v=""/>
    <s v=""/>
    <n v="547"/>
    <s v="Journal Import 42566432:"/>
    <s v="Expenditure Business Unit : UNDP-UKR , Project Number : 01001136 , Task Number : ACT 2.3.1. , Transaction Number : 57447112 , Expenditure Category : 75100 - Facilities &amp; Administration , Expenditure Type : 75105 - Facilities and Administrat"/>
    <s v="Projects A 42566131000001 42566432 2 Y"/>
    <s v="25-11-2024 Burden Cost"/>
    <s v="Quantum Service Account"/>
    <s v="UNDP PL USD"/>
    <s v="1/1/1970"/>
    <m/>
    <m/>
    <x v="1"/>
    <d v="2024-11-25T00:00:00"/>
    <d v="2024-11-26T00:00:00"/>
    <s v=""/>
    <s v="UAH"/>
    <n v="7968"/>
    <n v="192"/>
    <m/>
    <n v="192"/>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7209"/>
    <s v="AP_INVOICES"/>
    <s v="Training for social workers in Sumy region"/>
    <n v="300002200836378"/>
    <s v="STANDARD"/>
    <n v="359019.41000000003"/>
    <n v="359019.41000000003"/>
    <n v="1"/>
    <s v="000187209"/>
    <s v="1058619"/>
    <s v="KYI AVIA, PJSC"/>
    <n v="960"/>
    <s v="Journal Import 42557147:"/>
    <s v="Supplier: KYI AVIA, PJSC |Supplier #: 1058619 |Site: UKR |Transaction #: 000187209 |Transaction Line #: 1 |PO #: 10295159 |PO Line #: 1 |Contract #: 1176166 |Project #: 01001136 |Task #: ACT 2.2.1. |Donor: GOVERNMENT OF NETHERLAND"/>
    <s v="Payables A 42555945000002 42557147 Y"/>
    <s v="26-11-2024 Purchase Invoices"/>
    <s v="Quantum Service Account"/>
    <s v="UNDP PL USD"/>
    <s v="10/15/2024 "/>
    <s v="10295159"/>
    <n v="1"/>
    <x v="1"/>
    <d v="2024-11-26T00:00:00"/>
    <d v="2024-11-26T00:00:00"/>
    <s v="1"/>
    <s v="UAH"/>
    <n v="359019.41000000003"/>
    <n v="8651.07"/>
    <m/>
    <n v="8651.07"/>
  </r>
  <r>
    <s v="Purchase Invoices"/>
    <s v="Oracle Fusion Payables invoices."/>
    <s v="Payables"/>
    <s v="Oracle Fusion Payables subledger."/>
    <s v="1176166"/>
    <s v="INVOICES"/>
    <s v="NOV-2024"/>
    <s v="UNDP"/>
    <m/>
    <x v="22"/>
    <s v="Rest and Recuper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R&amp;R/21-27.11/2024"/>
    <s v="AP_INVOICES"/>
    <s v="R&amp;R/21-27.11/2024"/>
    <n v="300002198891561"/>
    <s v="STANDARD"/>
    <n v="1110"/>
    <n v="222"/>
    <n v="2"/>
    <s v="R&amp;R/21-27.11/2024"/>
    <s v="HCM-946107"/>
    <s v="Federica DISPENZA[[946107]]"/>
    <n v="227"/>
    <s v="Journal Import 42556957:"/>
    <s v="Supplier: Federica DISPENZA[[946107]] |Supplier #: HCM-946107 |Site: UKR |Transaction #: R&amp;R/21-27.11/2024 |Transaction Line #: 2 |PO #:  |PO Line #: 0 |Contract #: 1176166 |Project #: 01001136 |Task #: ACT 4 |Donor: GOVERNMENT OF"/>
    <s v="Payables A 42555945000001 42556957 Y"/>
    <s v="21-11-2024 Purchase Invoices"/>
    <s v="Quantum Service Account"/>
    <s v="UNDP PL USD"/>
    <s v=" "/>
    <m/>
    <n v="0"/>
    <x v="1"/>
    <d v="2024-11-21T00:00:00"/>
    <d v="2024-11-26T00:00:00"/>
    <s v="2"/>
    <s v="USD"/>
    <n v="222"/>
    <n v="222"/>
    <m/>
    <n v="22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7575112"/>
    <s v="EXPENDITURES"/>
    <m/>
    <m/>
    <m/>
    <m/>
    <m/>
    <m/>
    <m/>
    <s v=""/>
    <s v=""/>
    <n v="313"/>
    <s v="Journal Import 42632096:"/>
    <s v="Expenditure Business Unit : UNDP-UKR , Project Number : 01001136 , Task Number : ACT 2.2.1. , Transaction Number : 57575112 , Expenditure Category : 75100 - Facilities &amp; Administration , Expenditure Type : 75105 - Facilities and Administrat"/>
    <s v="Projects A 42631924000002 42632096 2 Y"/>
    <s v="26-11-2024 Burden Cost"/>
    <s v="Quantum Service Account"/>
    <s v="UNDP PL USD"/>
    <s v="1/1/1970"/>
    <m/>
    <m/>
    <x v="1"/>
    <d v="2024-11-26T00:00:00"/>
    <d v="2024-11-27T00:00:00"/>
    <s v=""/>
    <s v="UAH"/>
    <n v="28721.55"/>
    <n v="692.09"/>
    <m/>
    <n v="692.09"/>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7575113"/>
    <s v="EXPENDITURES"/>
    <m/>
    <m/>
    <m/>
    <m/>
    <m/>
    <m/>
    <m/>
    <s v=""/>
    <s v=""/>
    <n v="91"/>
    <s v="Journal Import 42632096:"/>
    <s v="Expenditure Business Unit : UNDP-UKR , Project Number : 01001136 , Task Number : ACT 4 , Transaction Number : 57575113 , Expenditure Category : 75100 - Facilities &amp; Administration , Expenditure Type : 75105 - Facilities and Administration -"/>
    <s v="Projects A 42631924000002 42632096 2 Y"/>
    <s v="21-11-2024 Burden Cost"/>
    <s v="Quantum Service Account"/>
    <s v="UNDP PL USD"/>
    <s v="1/1/1970"/>
    <m/>
    <m/>
    <x v="1"/>
    <d v="2024-11-21T00:00:00"/>
    <d v="2024-11-27T00:00:00"/>
    <s v=""/>
    <s v="USD"/>
    <n v="17.760000000000002"/>
    <n v="17.760000000000002"/>
    <m/>
    <n v="17.760000000000002"/>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429"/>
    <s v="AP_INVOICES"/>
    <s v="One two-day training in Kyiv &quot;Application of the &quot;Build Back Better&quot; approach in the reconstruction of regions and communities&quot;"/>
    <n v="300002204804415"/>
    <s v="STANDARD"/>
    <n v="591164.76"/>
    <n v="591164.76"/>
    <n v="1"/>
    <s v="429"/>
    <s v="1058777"/>
    <s v="KOMPANIIA TOLERAN, LLC"/>
    <n v="771"/>
    <s v="Journal Import 42632536:"/>
    <s v="Supplier: KOMPANIIA TOLERAN, LLC |Supplier #: 1058777 |Site: UKR |Transaction #: 429 |Transaction Line #: 1 |PO #: 10291217 |PO Line #: 1 |Contract #: 1176166 |Project #: 01001136 |Task #: ACT 2.1.2. |Donor: GOVERNMENT OF NETHERLA"/>
    <s v="Payables A 42632071000002 42632536 Y"/>
    <s v="27-11-2024 Purchase Invoices"/>
    <s v="Quantum Service Account"/>
    <s v="UNDP PL USD"/>
    <s v="10/8/2024 "/>
    <s v="10291217"/>
    <n v="1"/>
    <x v="1"/>
    <d v="2024-11-27T00:00:00"/>
    <d v="2024-11-27T00:00:00"/>
    <s v="1"/>
    <s v="UAH"/>
    <n v="83000"/>
    <n v="2000"/>
    <m/>
    <n v="2000"/>
  </r>
  <r>
    <s v="Purchase Invoices"/>
    <s v="Oracle Fusion Payables invoices."/>
    <s v="Payables"/>
    <s v="Oracle Fusion Payables subledger."/>
    <s v="1176166"/>
    <s v="INVOICES"/>
    <s v="NOV-2024"/>
    <s v="UNDP"/>
    <m/>
    <x v="14"/>
    <s v="Learning Costs - Training of Counter"/>
    <s v="58204"/>
    <s v="Ukraine - Dem. Governance"/>
    <s v="UKR"/>
    <s v="Ukraine"/>
    <x v="0"/>
    <s v="GOVERNMENT OF NETHERLANDS"/>
    <x v="0"/>
    <s v="Programme Cost Sharing"/>
    <s v="001981-UNDP"/>
    <s v="001981-UNDP"/>
    <x v="9"/>
    <s v="01001136"/>
    <s v="Support to the stabilization and recovery of war affected communities (frontline, return and hosting areas)"/>
    <s v="000185579"/>
    <s v="AP_INVOICES"/>
    <s v="conducting the event"/>
    <n v="300002205442469"/>
    <s v="STANDARD"/>
    <n v="365824.08"/>
    <n v="365824.08"/>
    <n v="1"/>
    <s v="000185579"/>
    <s v="1058619"/>
    <s v="KYI AVIA, PJSC"/>
    <n v="772"/>
    <s v="Journal Import 42632536:"/>
    <s v="Supplier: KYI AVIA, PJSC |Supplier #: 1058619 |Site: UKR |Transaction #: 000185579 |Transaction Line #: 1 |PO #: 10273594 |PO Line #: 1 |Contract #: 1176166 |Project #: 01001136 |Task #: ACT 2.1.2. |Donor: GOVERNMENT OF NETHERLAND"/>
    <s v="Payables A 42632071000002 42632536 Y"/>
    <s v="27-11-2024 Purchase Invoices"/>
    <s v="Quantum Service Account"/>
    <s v="UNDP PL USD"/>
    <s v="9/3/2024 "/>
    <s v="10273594"/>
    <n v="1"/>
    <x v="1"/>
    <d v="2024-11-27T00:00:00"/>
    <d v="2024-11-27T00:00:00"/>
    <s v="1"/>
    <s v="UAH"/>
    <n v="365824.08"/>
    <n v="8815.0400000000009"/>
    <m/>
    <n v="8815.0400000000009"/>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1375"/>
    <s v="AP_INVOICES"/>
    <s v="Travel Entitlements"/>
    <n v="300002190768814"/>
    <s v="STANDARD"/>
    <n v="23450"/>
    <n v="23450"/>
    <n v="1"/>
    <s v="TR00401375"/>
    <s v="HCM-71319454"/>
    <s v="Ivan Hryhororvych HONCHARUK[[71319454]]"/>
    <n v="117"/>
    <s v="Journal Import 42687740:"/>
    <s v="Supplier: Ivan Hryhororvych HONCHARUK[[71319454]] |Supplier #: HCM-71319454 |Site: Primary |Transaction #: TR00401375 |Transaction Line #: 1 |PO #:  |PO Line #: 0 |Contract #: 1176166 |Project #: 01001136 |Task #: ACT 4 |Donor: GO"/>
    <s v="Payables A 42686890000001 42687740 Y"/>
    <s v="21-11-2024 Purchase Invoices"/>
    <s v="Quantum Service Account"/>
    <s v="UNDP PL USD"/>
    <s v=" "/>
    <m/>
    <n v="0"/>
    <x v="1"/>
    <d v="2024-11-21T00:00:00"/>
    <d v="2024-11-28T00:00:00"/>
    <s v="1"/>
    <s v="UAH"/>
    <n v="23450"/>
    <n v="565.06000000000006"/>
    <m/>
    <n v="565.06000000000006"/>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40691s_0"/>
    <s v="AP_INVOICES"/>
    <m/>
    <n v="300002196992790"/>
    <s v="STANDARD"/>
    <n v="2149.85"/>
    <n v="2149.85"/>
    <n v="1"/>
    <s v="TC00340691s_0"/>
    <s v="HCM-71324435"/>
    <s v="Tetiana Ivanivna SYLA[[71324435]]"/>
    <n v="34"/>
    <s v="Journal Import 42687740:"/>
    <s v="Supplier: Tetiana Ivanivna SYLA[[71324435]] |Supplier #: HCM-71324435 |Site: Primary |Transaction #: TC00340691s_0 |Transaction Line #: 1 |PO #:  |PO Line #: 0 |Contract #: 1176166 |Project #: 01001136 |Task #: ACT 4 |Donor: GOVER"/>
    <s v="Payables A 42686890000001 42687740 Y"/>
    <s v="24-11-2024 Purchase Invoices"/>
    <s v="Quantum Service Account"/>
    <s v="UNDP PL USD"/>
    <s v=" "/>
    <m/>
    <n v="0"/>
    <x v="1"/>
    <d v="2024-11-24T00:00:00"/>
    <d v="2024-11-28T00:00:00"/>
    <s v="1"/>
    <s v="UAH"/>
    <n v="2149.85"/>
    <n v="51.800000000000004"/>
    <m/>
    <n v="51.800000000000004"/>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3582"/>
    <s v="AP_INVOICES"/>
    <s v="Travel Entitlements"/>
    <n v="300002197008905"/>
    <s v="STANDARD"/>
    <n v="14911"/>
    <n v="9682"/>
    <n v="1"/>
    <s v="TR00403582"/>
    <s v="HCM-71324435"/>
    <s v="Tetiana Ivanivna SYLA[[71324435]]"/>
    <n v="35"/>
    <s v="Journal Import 42687740:"/>
    <s v="Supplier: Tetiana Ivanivna SYLA[[71324435]] |Supplier #: HCM-71324435 |Site: Primary |Transaction #: TR00403582 |Transaction Line #: 1 |PO #:  |PO Line #: 0 |Contract #: 1176166 |Project #: 01001136 |Task #: ACT 4 |Donor: GOVERNME"/>
    <s v="Payables A 42686890000001 42687740 Y"/>
    <s v="24-11-2024 Purchase Invoices"/>
    <s v="Quantum Service Account"/>
    <s v="UNDP PL USD"/>
    <s v=" "/>
    <m/>
    <n v="0"/>
    <x v="1"/>
    <d v="2024-11-24T00:00:00"/>
    <d v="2024-11-28T00:00:00"/>
    <s v="1"/>
    <s v="UAH"/>
    <n v="9682"/>
    <n v="233.3"/>
    <m/>
    <n v="233.3"/>
  </r>
  <r>
    <s v="Purchase Invoices"/>
    <s v="Oracle Fusion Payables invoices."/>
    <s v="Payables"/>
    <s v="Oracle Fusion Payables subledger."/>
    <s v="1176166"/>
    <s v="INVOICES"/>
    <s v="NOV-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3954"/>
    <s v="AP_INVOICES"/>
    <s v="Travel Entitlements"/>
    <n v="300002203127965"/>
    <s v="STANDARD"/>
    <n v="9682"/>
    <n v="9682"/>
    <n v="1"/>
    <s v="TR00403954"/>
    <s v="HCM-71354092"/>
    <s v="Viktor TARANOV[[71354092]]"/>
    <n v="125"/>
    <s v="Journal Import 42687740:"/>
    <s v="Supplier: Viktor TARANOV[[71354092]] |Supplier #: HCM-71354092 |Site: Primary |Transaction #: TR00403954 |Transaction Line #: 1 |PO #:  |PO Line #: 0 |Contract #: 1176166 |Project #: 01001136 |Task #: ACT 4 |Donor: GOVERNMENT OF N"/>
    <s v="Payables A 42686890000001 42687740 Y"/>
    <s v="26-11-2024 Purchase Invoices"/>
    <s v="Quantum Service Account"/>
    <s v="UNDP PL USD"/>
    <s v=" "/>
    <m/>
    <n v="0"/>
    <x v="1"/>
    <d v="2024-11-26T00:00:00"/>
    <d v="2024-11-28T00:00:00"/>
    <s v="1"/>
    <s v="UAH"/>
    <n v="9682"/>
    <n v="233.3"/>
    <m/>
    <n v="233.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7615207"/>
    <s v="EXPENDITURES"/>
    <m/>
    <m/>
    <m/>
    <m/>
    <m/>
    <m/>
    <m/>
    <s v=""/>
    <s v=""/>
    <n v="457"/>
    <s v="Journal Import 42696937:"/>
    <s v="Expenditure Business Unit : UNDP-UKR , Project Number : 01001136 , Task Number : ACT 2.1.2. , Transaction Number : 57615207 , Expenditure Category : 75100 - Facilities &amp; Administration , Expenditure Type : 75105 - Facilities and Administrat"/>
    <s v="Projects A 42696863000002 42696937 2 Y"/>
    <s v="27-11-2024 Burden Cost"/>
    <s v="Quantum Service Account"/>
    <s v="UNDP PL USD"/>
    <s v="1/1/1970"/>
    <m/>
    <m/>
    <x v="1"/>
    <d v="2024-11-27T00:00:00"/>
    <d v="2024-11-28T00:00:00"/>
    <s v=""/>
    <s v="UAH"/>
    <n v="6640"/>
    <n v="160"/>
    <m/>
    <n v="160"/>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4"/>
    <s v="Ukraine - Dem. Governance"/>
    <s v="UKR"/>
    <s v="Ukraine"/>
    <x v="0"/>
    <s v="GOVERNMENT OF NETHERLANDS"/>
    <x v="0"/>
    <s v="Programme Cost Sharing"/>
    <s v="001981-UNDP"/>
    <s v="001981-UNDP"/>
    <x v="9"/>
    <s v="01001136"/>
    <s v="Support to the stabilization and recovery of war affected communities (frontline, return and hosting areas)"/>
    <s v="57615206"/>
    <s v="EXPENDITURES"/>
    <m/>
    <m/>
    <m/>
    <m/>
    <m/>
    <m/>
    <m/>
    <s v=""/>
    <s v=""/>
    <n v="459"/>
    <s v="Journal Import 42696937:"/>
    <s v="Expenditure Business Unit : UNDP-UKR , Project Number : 01001136 , Task Number : ACT 2.1.2. , Transaction Number : 57615206 , Expenditure Category : 75100 - Facilities &amp; Administration , Expenditure Type : 75105 - Facilities and Administrat"/>
    <s v="Projects A 42696863000002 42696937 2 Y"/>
    <s v="27-11-2024 Burden Cost"/>
    <s v="Quantum Service Account"/>
    <s v="UNDP PL USD"/>
    <s v="1/1/1970"/>
    <m/>
    <m/>
    <x v="1"/>
    <d v="2024-11-27T00:00:00"/>
    <d v="2024-11-28T00:00:00"/>
    <s v=""/>
    <s v="UAH"/>
    <n v="29265.93"/>
    <n v="705.2"/>
    <m/>
    <n v="705.2"/>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38601s_0"/>
    <s v="AP_INVOICES"/>
    <m/>
    <n v="300002188476272"/>
    <s v="STANDARD"/>
    <n v="1460"/>
    <n v="1460"/>
    <n v="1"/>
    <s v="TC00338601s_0"/>
    <s v="HCM-71421174"/>
    <s v="Ruslan GOLOVINOV[[71421174]]"/>
    <n v="41"/>
    <s v="Journal Import 42687740:"/>
    <s v="Supplier: Ruslan GOLOVINOV[[71421174]] |Supplier #: HCM-71421174 |Site: Primary |Transaction #: TC00338601s_0 |Transaction Line #: 1 |PO #:  |PO Line #: 0 |Contract #: 1176166 |Project #: 01001136 |Task #: ACT 4 |Donor: GOVERNMENT"/>
    <s v="Payables A 42686890000001 42687740 Y"/>
    <s v="20-11-2024 Purchase Invoices"/>
    <s v="Quantum Service Account"/>
    <s v="UNDP PL USD"/>
    <s v=" "/>
    <m/>
    <n v="0"/>
    <x v="1"/>
    <d v="2024-11-20T00:00:00"/>
    <d v="2024-11-28T00:00:00"/>
    <s v="1"/>
    <s v="UAH"/>
    <n v="1460"/>
    <n v="35.18"/>
    <m/>
    <n v="35.18"/>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03582"/>
    <s v="AP_INVOICES"/>
    <s v="Travel Entitlements"/>
    <n v="300002197008905"/>
    <s v="STANDARD"/>
    <n v="14911"/>
    <n v="5229"/>
    <n v="2"/>
    <s v="TR00403582"/>
    <s v="HCM-71324435"/>
    <s v="Tetiana Ivanivna SYLA[[71324435]]"/>
    <n v="52"/>
    <s v="Journal Import 42687740:"/>
    <s v="Supplier: Tetiana Ivanivna SYLA[[71324435]] |Supplier #: HCM-71324435 |Site: Primary |Transaction #: TR00403582 |Transaction Line #: 2 |PO #:  |PO Line #: 0 |Contract #: 1176166 |Project #: 01001136 |Task #: ACT 4 |Donor: GOVERNME"/>
    <s v="Payables A 42686890000001 42687740 Y"/>
    <s v="24-11-2024 Purchase Invoices"/>
    <s v="Quantum Service Account"/>
    <s v="UNDP PL USD"/>
    <s v=" "/>
    <m/>
    <n v="0"/>
    <x v="1"/>
    <d v="2024-11-24T00:00:00"/>
    <d v="2024-11-28T00:00:00"/>
    <s v="2"/>
    <s v="UAH"/>
    <n v="5229"/>
    <n v="126"/>
    <m/>
    <n v="126"/>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40694s_0"/>
    <s v="AP_INVOICES"/>
    <m/>
    <n v="300002197232510"/>
    <s v="STANDARD"/>
    <n v="2406.16"/>
    <n v="2406.16"/>
    <n v="1"/>
    <s v="TC00340694s_0"/>
    <s v="HCM-71324435"/>
    <s v="Tetiana Ivanivna SYLA[[71324435]]"/>
    <n v="50"/>
    <s v="Journal Import 42687740:"/>
    <s v="Supplier: Tetiana Ivanivna SYLA[[71324435]] |Supplier #: HCM-71324435 |Site: Primary |Transaction #: TC00340694s_0 |Transaction Line #: 1 |PO #:  |PO Line #: 0 |Contract #: 1176166 |Project #: 01001136 |Task #: ACT 4 |Donor: GOVER"/>
    <s v="Payables A 42686890000001 42687740 Y"/>
    <s v="24-11-2024 Purchase Invoices"/>
    <s v="Quantum Service Account"/>
    <s v="UNDP PL USD"/>
    <s v=" "/>
    <m/>
    <n v="0"/>
    <x v="1"/>
    <d v="2024-11-24T00:00:00"/>
    <d v="2024-11-28T00:00:00"/>
    <s v="1"/>
    <s v="UAH"/>
    <n v="2406.16"/>
    <n v="57.980000000000004"/>
    <m/>
    <n v="57.980000000000004"/>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40693s_0"/>
    <s v="AP_INVOICES"/>
    <m/>
    <n v="300002197245536"/>
    <s v="STANDARD"/>
    <n v="2850.5"/>
    <n v="2850.5"/>
    <n v="1"/>
    <s v="TC00340693s_0"/>
    <s v="HCM-71324435"/>
    <s v="Tetiana Ivanivna SYLA[[71324435]]"/>
    <n v="51"/>
    <s v="Journal Import 42687740:"/>
    <s v="Supplier: Tetiana Ivanivna SYLA[[71324435]] |Supplier #: HCM-71324435 |Site: Primary |Transaction #: TC00340693s_0 |Transaction Line #: 1 |PO #:  |PO Line #: 0 |Contract #: 1176166 |Project #: 01001136 |Task #: ACT 4 |Donor: GOVER"/>
    <s v="Payables A 42686890000001 42687740 Y"/>
    <s v="24-11-2024 Purchase Invoices"/>
    <s v="Quantum Service Account"/>
    <s v="UNDP PL USD"/>
    <s v=" "/>
    <m/>
    <n v="0"/>
    <x v="1"/>
    <d v="2024-11-24T00:00:00"/>
    <d v="2024-11-28T00:00:00"/>
    <s v="1"/>
    <s v="UAH"/>
    <n v="2850.5"/>
    <n v="68.69"/>
    <m/>
    <n v="68.69"/>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7655735"/>
    <s v="EXPENDITURES"/>
    <m/>
    <m/>
    <m/>
    <m/>
    <m/>
    <m/>
    <m/>
    <s v=""/>
    <s v=""/>
    <n v="120"/>
    <s v="Journal Import 42758564:"/>
    <s v="Expenditure Business Unit : UNDP-UKR , Project Number : 01001136 , Task Number : ACT 4 , Transaction Number : 57655735 , Expenditure Category : 75100 - Facilities &amp; Administration , Expenditure Type : 75105 - Facilities and Administration -"/>
    <s v="Projects A 42758251000001 42758564 2 Y"/>
    <s v="26-11-2024 Burden Cost"/>
    <s v="Quantum Service Account"/>
    <s v="UNDP PL USD"/>
    <s v="1/1/1970"/>
    <m/>
    <m/>
    <x v="1"/>
    <d v="2024-11-26T00:00:00"/>
    <d v="2024-11-29T00:00:00"/>
    <s v=""/>
    <s v="UAH"/>
    <n v="4552.76"/>
    <n v="109.71000000000001"/>
    <m/>
    <n v="109.71000000000001"/>
  </r>
  <r>
    <s v="Purchase Invoices"/>
    <s v="Oracle Fusion Payables invoices."/>
    <s v="Payables"/>
    <s v="Oracle Fusion Payables subledger."/>
    <s v="1176166"/>
    <s v="INVOICES"/>
    <s v="NOV-2024"/>
    <s v="UNDP"/>
    <m/>
    <x v="4"/>
    <s v="Translation Cost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147"/>
    <s v="AP_INVOICES"/>
    <s v="for the report translation"/>
    <n v="300002198340092"/>
    <s v="STANDARD"/>
    <n v="7470"/>
    <n v="7470"/>
    <n v="1"/>
    <s v="147"/>
    <s v="1196522"/>
    <s v="Makhanova Olha Leonidivna, FOP"/>
    <n v="37"/>
    <s v="Journal Import 42759213:"/>
    <s v="Supplier: Makhanova Olha Leonidivna, FOP |Supplier #: 1196522 |Site: UKR |Transaction #: 147 |Transaction Line #: 1 |PO #:  |PO Line #: 0 |Contract #: 1176166 |Project #: 01001136 |Task #: ACT 1.2.1. |Donor: GOVERNMENT OF NETHERLA"/>
    <s v="Payables A 42758233000001 42759213 Y"/>
    <s v="19-11-2024 Purchase Invoices"/>
    <s v="Quantum Service Account"/>
    <s v="UNDP PL USD"/>
    <s v=" "/>
    <m/>
    <n v="0"/>
    <x v="1"/>
    <d v="2024-11-19T00:00:00"/>
    <d v="2024-11-29T00:00:00"/>
    <s v="1"/>
    <s v="UAH"/>
    <n v="7470"/>
    <n v="180"/>
    <m/>
    <n v="180"/>
  </r>
  <r>
    <s v="Purchase Invoices"/>
    <s v="Oracle Fusion Payables invoices."/>
    <s v="Payables"/>
    <s v="Oracle Fusion Payables subledger."/>
    <s v="1176166"/>
    <s v="INVOICES"/>
    <s v="NOV-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43832s_0"/>
    <s v="AP_INVOICES"/>
    <m/>
    <n v="300002206144467"/>
    <s v="STANDARD"/>
    <n v="1122.01"/>
    <n v="1122.01"/>
    <n v="1"/>
    <s v="TC00343832s_0"/>
    <s v="HCM-71319454"/>
    <s v="Ivan Hryhororvych HONCHARUK[[71319454]]"/>
    <n v="80"/>
    <s v="Journal Import 42759213:"/>
    <s v="Supplier: Ivan Hryhororvych HONCHARUK[[71319454]] |Supplier #: HCM-71319454 |Site: Primary |Transaction #: TC00343832s_0 |Transaction Line #: 1 |PO #:  |PO Line #: 0 |Contract #: 1176166 |Project #: 01001136 |Task #: ACT 4 |Donor:"/>
    <s v="Payables A 42758233000001 42759213 Y"/>
    <s v="27-11-2024 Purchase Invoices"/>
    <s v="Quantum Service Account"/>
    <s v="UNDP PL USD"/>
    <s v=" "/>
    <m/>
    <n v="0"/>
    <x v="1"/>
    <d v="2024-11-27T00:00:00"/>
    <d v="2024-11-29T00:00:00"/>
    <s v="1"/>
    <s v="UAH"/>
    <n v="1122.01"/>
    <n v="27.04"/>
    <m/>
    <n v="27.04"/>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6187385"/>
    <s v="EXPENDITURES"/>
    <m/>
    <m/>
    <m/>
    <m/>
    <m/>
    <m/>
    <m/>
    <s v=""/>
    <s v=""/>
    <n v="1836"/>
    <s v="Journal Import 42797381:"/>
    <s v="Expenditure Business Unit : UNDP-UKR , Project Number : 01001136 , Task Number : ACT 2.1.2. , Transaction Number : 56187385 , Expenditure Category : 75100 - Facilities &amp; Administration , Expenditure Type : 75105 - Facilities and Administrat"/>
    <s v="Projects A 42797343000001 42797381 Y"/>
    <s v="30-11-2024 Burden Cost"/>
    <s v="Quantum Service Account"/>
    <s v="UNDP PL USD"/>
    <s v="1/1/1970"/>
    <m/>
    <m/>
    <x v="1"/>
    <d v="2024-11-30T00:00:00"/>
    <d v="2024-11-30T00:00:00"/>
    <s v=""/>
    <s v="USD"/>
    <n v="309.16000000000003"/>
    <n v="309.16000000000003"/>
    <m/>
    <n v="309.1600000000000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6888058"/>
    <s v="EXPENDITURES"/>
    <m/>
    <m/>
    <m/>
    <m/>
    <m/>
    <m/>
    <m/>
    <s v=""/>
    <s v=""/>
    <n v="1837"/>
    <s v="Journal Import 42797381:"/>
    <s v="Expenditure Business Unit : UNDP-UKR , Project Number : 01001136 , Task Number : ACT 2.1.2. , Transaction Number : 56888058 , Expenditure Category : 75100 - Facilities &amp; Administration , Expenditure Type : 75105 - Facilities and Administrat"/>
    <s v="Projects A 42797343000001 42797381 Y"/>
    <s v="30-11-2024 Burden Cost"/>
    <s v="Quantum Service Account"/>
    <s v="UNDP PL USD"/>
    <s v="1/1/1970"/>
    <m/>
    <m/>
    <x v="1"/>
    <d v="2024-11-30T00:00:00"/>
    <d v="2024-11-30T00:00:00"/>
    <s v=""/>
    <s v="USD"/>
    <n v="513.93000000000006"/>
    <n v="513.93000000000006"/>
    <m/>
    <n v="513.93000000000006"/>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7777220"/>
    <s v="EXPENDITURES"/>
    <m/>
    <m/>
    <m/>
    <m/>
    <m/>
    <m/>
    <m/>
    <s v=""/>
    <s v=""/>
    <n v="12"/>
    <s v="Journal Import 42817264:"/>
    <s v="Expenditure Business Unit : UNDP-UKR , Project Number : 01001136 , Task Number : ACT 1.2.1. , Transaction Number : 57777220 , Expenditure Category : 75100 - Facilities &amp; Administration , Expenditure Type : 75105 - Facilities and Administrat"/>
    <s v="Projects A 42817159000002 42817264 2 Y"/>
    <s v="19-11-2024 Burden Cost"/>
    <s v="Quantum Service Account"/>
    <s v="UNDP PL USD"/>
    <s v="1/1/1970"/>
    <m/>
    <m/>
    <x v="1"/>
    <d v="2024-11-19T00:00:00"/>
    <d v="2024-12-01T00:00:00"/>
    <s v=""/>
    <s v="UAH"/>
    <n v="597.6"/>
    <n v="14.4"/>
    <m/>
    <n v="14.4"/>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7777219"/>
    <s v="EXPENDITURES"/>
    <m/>
    <m/>
    <m/>
    <m/>
    <m/>
    <m/>
    <m/>
    <s v=""/>
    <s v=""/>
    <n v="13"/>
    <s v="Journal Import 42817264:"/>
    <s v="Expenditure Business Unit : UNDP-UKR , Project Number : 01001136 , Task Number : ACT 4 , Transaction Number : 57777219 , Expenditure Category : 75100 - Facilities &amp; Administration , Expenditure Type : 75105 - Facilities and Administration -"/>
    <s v="Projects A 42817159000002 42817264 2 Y"/>
    <s v="27-11-2024 Burden Cost"/>
    <s v="Quantum Service Account"/>
    <s v="UNDP PL USD"/>
    <s v="1/1/1970"/>
    <m/>
    <m/>
    <x v="1"/>
    <d v="2024-11-27T00:00:00"/>
    <d v="2024-12-01T00:00:00"/>
    <s v=""/>
    <s v="UAH"/>
    <n v="89.76"/>
    <n v="2.16"/>
    <m/>
    <n v="2.16"/>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000187464"/>
    <s v="AP_INVOICES"/>
    <s v="Training &quot;TOOLS AND TECHNIQUES FOR PSYCHOLOGICAL SUPPORT OF VETERANS AND THEIR FAMILY MEMBERS&quot;"/>
    <n v="300002217215212"/>
    <s v="STANDARD"/>
    <n v="208608"/>
    <n v="208608"/>
    <n v="1"/>
    <s v="000187464"/>
    <s v="1058619"/>
    <s v="KYI AVIA, PJSC"/>
    <n v="1377"/>
    <s v="Journal Import 42901271:"/>
    <s v="Supplier: KYI AVIA, PJSC |Supplier #: 1058619 |Site: UKR |Transaction #: 000187464 |Transaction Line #: 1 |PO #: 10307765 |PO Line #: 1 |Contract #: 1176166 |Project #: 01001136 |Task #: ACT 2.3.2. |Donor: GOVERNMENT OF NETHERLAND"/>
    <s v="Payables A 42900232000001 42901271 2 Y"/>
    <s v="02-12-2024 Purchase Invoices"/>
    <s v="Quantum Service Account"/>
    <s v="UNDP PL USD"/>
    <s v="11/5/2024 "/>
    <s v="10307765"/>
    <n v="1"/>
    <x v="1"/>
    <d v="2024-12-02T00:00:00"/>
    <d v="2024-12-02T00:00:00"/>
    <s v="1"/>
    <s v="UAH"/>
    <n v="208608"/>
    <n v="5026.7"/>
    <m/>
    <n v="5026.7"/>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7870010"/>
    <s v="EXPENDITURES"/>
    <m/>
    <m/>
    <m/>
    <m/>
    <m/>
    <m/>
    <m/>
    <s v=""/>
    <s v=""/>
    <n v="331"/>
    <s v="Journal Import 42968090:"/>
    <s v="Expenditure Business Unit : UNDP-UKR , Project Number : 01001136 , Task Number : ACT 2.3.2. , Transaction Number : 57870010 , Expenditure Category : 75100 - Facilities &amp; Administration , Expenditure Type : 75105 - Facilities and Administrat"/>
    <s v="Projects A 42967750000002 42968090 3 Y"/>
    <s v="02-12-2024 Burden Cost"/>
    <s v="Quantum Service Account"/>
    <s v="UNDP PL USD"/>
    <s v="1/1/1970"/>
    <m/>
    <m/>
    <x v="1"/>
    <d v="2024-12-02T00:00:00"/>
    <d v="2024-12-03T00:00:00"/>
    <s v=""/>
    <s v="UAH"/>
    <n v="16688.64"/>
    <n v="402.14"/>
    <m/>
    <n v="402.14"/>
  </r>
  <r>
    <s v="Purchase Invoices"/>
    <s v="Oracle Fusion Payables invoices."/>
    <s v="Payables"/>
    <s v="Oracle Fusion Payables subledger."/>
    <s v="1176166"/>
    <s v="INVOICES"/>
    <s v="NOV-2024"/>
    <s v="UNDP"/>
    <m/>
    <x v="17"/>
    <s v="Direct Project Cost - Services provided by CO Staff"/>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1-Q2/2024/1001136"/>
    <s v="AP_INVOICES"/>
    <s v="Correction of the account for DES/Q1-Q2/2024/1001136"/>
    <n v="300001801155629"/>
    <s v="STANDARD"/>
    <n v="0"/>
    <n v="-7965.3"/>
    <n v="7"/>
    <s v="DES/Q1-Q2/2024/1001136"/>
    <s v="UNDP Project Adjustment"/>
    <s v="UNDP Project Adjustment"/>
    <n v="293"/>
    <s v="Journal Import 43022956:"/>
    <s v="Supplier: UNDP Project Adjustment |Supplier #: UNDP Project Adjustment |Site: PROJ_ADJ |Transaction #: DES/Q1-Q2/2024/1001136 |Transaction Line #: 7 |PO #:  |PO Line #: 0 |Contract #: 1176166 |Project #: 01001136 |Task #: ACT 5 |D"/>
    <s v="Payables A 43022600000001 43022956 2 Y"/>
    <s v="01-11-2024 Purchase Invoices"/>
    <s v="Quantum Service Account"/>
    <s v="UNDP PL USD"/>
    <s v=" "/>
    <m/>
    <n v="0"/>
    <x v="1"/>
    <d v="2024-11-01T00:00:00"/>
    <d v="2024-12-04T00:00:00"/>
    <s v="7"/>
    <s v="USD"/>
    <n v="-7965.3"/>
    <m/>
    <n v="7965.3"/>
    <n v="-7965.3"/>
  </r>
  <r>
    <s v="Purchase Invoices"/>
    <s v="Oracle Fusion Payables invoices."/>
    <s v="Payables"/>
    <s v="Oracle Fusion Payables subledger."/>
    <s v="1176166"/>
    <s v="INVOICES"/>
    <s v="NOV-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32,133,134"/>
    <s v="AP_INVOICES"/>
    <s v="tire fitting, winter season equipment for the vehicles in the Poltava, Dnipro, and Odesa office"/>
    <n v="300002205033769"/>
    <s v="STANDARD"/>
    <n v="14465"/>
    <n v="14465"/>
    <n v="1"/>
    <s v="132,133,134"/>
    <s v="2126600"/>
    <s v="Hulina Tetiana Yuriivna, FOP"/>
    <n v="22"/>
    <s v="Journal Import 43022956:"/>
    <s v="Supplier: Hulina Tetiana Yuriivna, FOP |Supplier #: 2126600 |Site: UKR |Transaction #: 132,133,134 |Transaction Line #: 1 |PO #:  |PO Line #: 0 |Contract #: 1176166 |Project #: 01001136 |Task #: ACT 4 |Donor: GOVERNMENT OF NETHERL"/>
    <s v="Payables A 43022600000001 43022956 2 Y"/>
    <s v="25-11-2024 Purchase Invoices"/>
    <s v="Quantum Service Account"/>
    <s v="UNDP PL USD"/>
    <s v=" "/>
    <m/>
    <n v="0"/>
    <x v="1"/>
    <d v="2024-11-25T00:00:00"/>
    <d v="2024-12-04T00:00:00"/>
    <s v="1"/>
    <s v="UAH"/>
    <n v="14465"/>
    <n v="348.55"/>
    <m/>
    <n v="348.55"/>
  </r>
  <r>
    <s v="Purchase Invoices"/>
    <s v="Oracle Fusion Payables invoices."/>
    <s v="Payables"/>
    <s v="Oracle Fusion Payables subledger."/>
    <s v="1176166"/>
    <s v="INVOICES"/>
    <s v="NOV-2024"/>
    <s v="UNDP"/>
    <m/>
    <x v="28"/>
    <s v="Services to Projects - General Opex"/>
    <s v="58203"/>
    <s v="Ukraine - Crisis Prev &amp; Rcvry"/>
    <s v="UKR"/>
    <s v="Ukraine"/>
    <x v="0"/>
    <s v="GOVERNMENT OF NETHERLANDS"/>
    <x v="0"/>
    <s v="Programme Cost Sharing"/>
    <s v="001981-UNDP"/>
    <s v="001981-UNDP"/>
    <x v="4"/>
    <s v="01001136"/>
    <s v="Support to the stabilization and recovery of war affected communities (frontline, return and hosting areas)"/>
    <s v="DES/Q1-Q2/2024/1001136"/>
    <s v="AP_INVOICES"/>
    <s v="Correction of the account for DES/Q1-Q2/2024/1001136"/>
    <n v="300001801155629"/>
    <s v="STANDARD"/>
    <n v="0"/>
    <n v="7965.3"/>
    <n v="8"/>
    <s v="DES/Q1-Q2/2024/1001136"/>
    <s v="UNDP Project Adjustment"/>
    <s v="UNDP Project Adjustment"/>
    <n v="410"/>
    <s v="Journal Import 43022956:"/>
    <s v="Supplier: UNDP Project Adjustment |Supplier #: UNDP Project Adjustment |Site: PROJ_ADJ |Transaction #: DES/Q1-Q2/2024/1001136 |Transaction Line #: 8 |PO #:  |PO Line #: 0 |Contract #: 1176166 |Project #: 01001136 |Task #: ACT 5 |D"/>
    <s v="Payables A 43022600000001 43022956 2 Y"/>
    <s v="01-11-2024 Purchase Invoices"/>
    <s v="Quantum Service Account"/>
    <s v="UNDP PL USD"/>
    <s v=" "/>
    <m/>
    <n v="0"/>
    <x v="1"/>
    <d v="2024-11-01T00:00:00"/>
    <d v="2024-12-04T00:00:00"/>
    <s v="8"/>
    <s v="USD"/>
    <n v="7965.3"/>
    <n v="7965.3"/>
    <m/>
    <n v="7965.3"/>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0410"/>
    <s v="AP_INVOICES"/>
    <s v="Travel Entitlements"/>
    <n v="300002221475193"/>
    <s v="STANDARD"/>
    <n v="9682"/>
    <n v="9682"/>
    <n v="1"/>
    <s v="TR00410410"/>
    <s v="HCM-71328798"/>
    <s v="Volodymyr Mykolaiovych SOKIL[[71328798]]"/>
    <n v="167"/>
    <s v="Journal Import 43100727:"/>
    <s v="Supplier: Volodymyr Mykolaiovych SOKIL[[71328798]] |Supplier #: HCM-71328798 |Site: Primary |Transaction #: TR00410410 |Transaction Line #: 1 |PO #:  |PO Line #: 0 |Contract #: 1176166 |Project #: 01001136 |Task #: ACT 4 |Donor: G"/>
    <s v="Payables A 43100160000001 43100727 Y"/>
    <s v="03-12-2024 Purchase Invoices"/>
    <s v="Quantum Service Account"/>
    <s v="UNDP PL USD"/>
    <s v=" "/>
    <m/>
    <n v="0"/>
    <x v="1"/>
    <d v="2024-12-03T00:00:00"/>
    <d v="2024-12-05T00:00:00"/>
    <s v="1"/>
    <s v="UAH"/>
    <n v="9682"/>
    <n v="233.3"/>
    <m/>
    <n v="233.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035335"/>
    <s v="EXPENDITURES"/>
    <m/>
    <m/>
    <m/>
    <m/>
    <m/>
    <m/>
    <m/>
    <s v=""/>
    <s v=""/>
    <n v="32"/>
    <s v="Journal Import 43099504:"/>
    <s v="Expenditure Business Unit : UNDP-UKR , Project Number : 01001136 , Task Number : ACT 4 , Transaction Number : 58035335 , Expenditure Category : 75100 - Facilities &amp; Administration , Expenditure Type : 75105 - Facilities and Administration -"/>
    <s v="Projects A 43099483000002 43099504 3 Y"/>
    <s v="25-11-2024 Burden Cost"/>
    <s v="Quantum Service Account"/>
    <s v="UNDP PL USD"/>
    <s v="1/1/1970"/>
    <m/>
    <m/>
    <x v="1"/>
    <d v="2024-11-25T00:00:00"/>
    <d v="2024-12-05T00:00:00"/>
    <s v=""/>
    <s v="UAH"/>
    <n v="1157.2"/>
    <n v="27.88"/>
    <m/>
    <n v="27.88"/>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1479"/>
    <s v="AP_INVOICES"/>
    <s v="Travel Entitlements"/>
    <n v="300002224718629"/>
    <s v="STANDARD"/>
    <n v="15152.4"/>
    <n v="4694.4000000000005"/>
    <n v="2"/>
    <s v="TR00411479"/>
    <s v="HCM-71436156"/>
    <s v="Olga REZNICHENKO[[71436156]]"/>
    <n v="129"/>
    <s v="Journal Import 43155484:"/>
    <s v="Supplier: Olga REZNICHENKO[[71436156]] |Supplier #: HCM-71436156 |Site: Primary |Transaction #: TR00411479 |Transaction Line #: 2 |PO #:  |PO Line #: 0 |Contract #: 1176166 |Project #: 01001136 |Task #: ACT 4 |Donor: GOVERNMENT OF"/>
    <s v="Payables A 43154560000001 43155484 2 Y"/>
    <s v="04-12-2024 Purchase Invoices"/>
    <s v="Quantum Service Account"/>
    <s v="UNDP PL USD"/>
    <s v=" "/>
    <m/>
    <n v="0"/>
    <x v="1"/>
    <d v="2024-12-04T00:00:00"/>
    <d v="2024-12-06T00:00:00"/>
    <s v="2"/>
    <s v="UAH"/>
    <n v="4694.4000000000005"/>
    <n v="113.12"/>
    <m/>
    <n v="113.1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070539"/>
    <s v="EXPENDITURES"/>
    <m/>
    <m/>
    <m/>
    <m/>
    <m/>
    <m/>
    <m/>
    <s v=""/>
    <s v=""/>
    <n v="104"/>
    <s v="Journal Import 43165322:"/>
    <s v="Expenditure Business Unit : UNDP-UKR , Project Number : 01001136 , Task Number : ACT 4 , Transaction Number : 58070539 , Expenditure Category : 75100 - Facilities &amp; Administration , Expenditure Type : 75105 - Facilities and Administration -"/>
    <s v="Projects A 43165194000002 43165322 2 Y"/>
    <s v="03-12-2024 Burden Cost"/>
    <s v="Quantum Service Account"/>
    <s v="UNDP PL USD"/>
    <s v="1/1/1970"/>
    <m/>
    <m/>
    <x v="1"/>
    <d v="2024-12-03T00:00:00"/>
    <d v="2024-12-06T00:00:00"/>
    <s v=""/>
    <s v="UAH"/>
    <n v="774.56000000000006"/>
    <n v="18.66"/>
    <m/>
    <n v="18.66"/>
  </r>
  <r>
    <s v="Purchase Invoices"/>
    <s v="Oracle Fusion Payables invoices."/>
    <s v="Payables"/>
    <s v="Oracle Fusion Payables subledger."/>
    <s v="1176166"/>
    <s v="INVOICES"/>
    <s v="DEC-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1479"/>
    <s v="AP_INVOICES"/>
    <s v="Travel Entitlements"/>
    <n v="300002224718629"/>
    <s v="STANDARD"/>
    <n v="15152.4"/>
    <n v="10458"/>
    <n v="1"/>
    <s v="TR00411479"/>
    <s v="HCM-71436156"/>
    <s v="Olga REZNICHENKO[[71436156]]"/>
    <n v="147"/>
    <s v="Journal Import 43155484:"/>
    <s v="Supplier: Olga REZNICHENKO[[71436156]] |Supplier #: HCM-71436156 |Site: Primary |Transaction #: TR00411479 |Transaction Line #: 1 |PO #:  |PO Line #: 0 |Contract #: 1176166 |Project #: 01001136 |Task #: ACT 4 |Donor: GOVERNMENT OF"/>
    <s v="Payables A 43154560000001 43155484 2 Y"/>
    <s v="04-12-2024 Purchase Invoices"/>
    <s v="Quantum Service Account"/>
    <s v="UNDP PL USD"/>
    <s v=" "/>
    <m/>
    <n v="0"/>
    <x v="1"/>
    <d v="2024-12-04T00:00:00"/>
    <d v="2024-12-06T00:00:00"/>
    <s v="1"/>
    <s v="UAH"/>
    <n v="10458"/>
    <n v="252"/>
    <m/>
    <n v="25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178918"/>
    <s v="EXPENDITURES"/>
    <m/>
    <m/>
    <m/>
    <m/>
    <m/>
    <m/>
    <m/>
    <s v=""/>
    <s v=""/>
    <n v="76"/>
    <s v="Journal Import 43245288:"/>
    <s v="Expenditure Business Unit : UNDP-UKR , Project Number : 01001136 , Task Number : ACT 4 , Transaction Number : 58178918 , Expenditure Category : 75100 - Facilities &amp; Administration , Expenditure Type : 75105 - Facilities and Administration -"/>
    <s v="Projects A 43245244000001 43245288 3 Y"/>
    <s v="04-12-2024 Burden Cost"/>
    <s v="Quantum Service Account"/>
    <s v="UNDP PL USD"/>
    <s v="1/1/1970"/>
    <m/>
    <m/>
    <x v="1"/>
    <d v="2024-12-04T00:00:00"/>
    <d v="2024-12-08T00:00:00"/>
    <s v=""/>
    <s v="UAH"/>
    <n v="1212.19"/>
    <n v="29.21"/>
    <m/>
    <n v="29.21"/>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2938"/>
    <s v="AP_INVOICES"/>
    <s v="Travel Entitlements"/>
    <n v="300002229981827"/>
    <s v="STANDARD"/>
    <n v="9380"/>
    <n v="9380"/>
    <n v="1"/>
    <s v="TR00412938"/>
    <s v="HCM-71328798"/>
    <s v="Volodymyr Mykolaiovych SOKIL[[71328798]]"/>
    <n v="278"/>
    <s v="Journal Import 43306526:"/>
    <s v="Supplier: Volodymyr Mykolaiovych SOKIL[[71328798]] |Supplier #: HCM-71328798 |Site: Primary |Transaction #: TR00412938 |Transaction Line #: 1 |PO #:  |PO Line #: 0 |Contract #: 1176166 |Project #: 01001136 |Task #: ACT 4 |Donor: G"/>
    <s v="Payables A 43306102000001 43306526 2 Y"/>
    <s v="06-12-2024 Purchase Invoices"/>
    <s v="Quantum Service Account"/>
    <s v="UNDP PL USD"/>
    <s v=" "/>
    <m/>
    <n v="0"/>
    <x v="1"/>
    <d v="2024-12-06T00:00:00"/>
    <d v="2024-12-09T00:00:00"/>
    <s v="1"/>
    <s v="UAH"/>
    <n v="9380"/>
    <n v="226.02"/>
    <m/>
    <n v="226.02"/>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000187838"/>
    <s v="AP_INVOICES"/>
    <s v="conducting event"/>
    <n v="300002234822338"/>
    <s v="STANDARD"/>
    <n v="673029.53"/>
    <n v="0"/>
    <n v="1"/>
    <s v="000187838"/>
    <s v="1058619"/>
    <s v="KYI AVIA, PJSC"/>
    <n v="143"/>
    <s v="Journal Import 43284700:"/>
    <s v="Supplier: KYI AVIA, PJSC |Supplier #: 1058619 |Site: UKR |Transaction #: 000187838 |Transaction Line #: 1 |PO #: 10293557 |PO Line #: 1 |Contract #: 1176166 |Project #: 01001136 |Task #: ACT 3.1.1. |Donor: GOVERNMENT OF NETHERLAND"/>
    <s v="Payables A 43283793000001 43284700 Y"/>
    <s v="29-11-2024 Purchase Invoices"/>
    <s v="Quantum Service Account"/>
    <s v="UNDP PL USD"/>
    <s v="10/11/2024 "/>
    <s v="10293557"/>
    <n v="1"/>
    <x v="1"/>
    <d v="2024-11-29T00:00:00"/>
    <d v="2024-12-09T00:00:00"/>
    <s v="1"/>
    <s v="UAH"/>
    <n v="299842.97000000003"/>
    <n v="7225.13"/>
    <m/>
    <n v="7225.13"/>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000187838"/>
    <s v="AP_INVOICES"/>
    <s v="conducting event"/>
    <n v="300002234822338"/>
    <s v="STANDARD"/>
    <n v="673029.53"/>
    <n v="0"/>
    <n v="1"/>
    <s v="000187838"/>
    <s v="1058619"/>
    <s v="KYI AVIA, PJSC"/>
    <n v="144"/>
    <s v="Journal Import 43284700:"/>
    <s v="Supplier: KYI AVIA, PJSC |Supplier #: 1058619 |Site: UKR |Transaction #: 000187838 |Transaction Line #: 1 |PO #: 10293557 |PO Line #: 1 |Contract #: 1176166 |Project #: 01001136 |Task #: ACT 3.1.1. |Donor: GOVERNMENT OF NETHERLAND"/>
    <s v="Payables A 43283793000001 43284700 Y"/>
    <s v="29-11-2024 Purchase Invoices"/>
    <s v="Quantum Service Account"/>
    <s v="UNDP PL USD"/>
    <s v="10/11/2024 "/>
    <s v="10293557"/>
    <n v="1"/>
    <x v="1"/>
    <d v="2024-11-29T00:00:00"/>
    <d v="2024-12-09T00:00:00"/>
    <s v="1"/>
    <s v="UAH"/>
    <n v="-299842.97000000003"/>
    <m/>
    <n v="7225.13"/>
    <n v="-7225.13"/>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000187838"/>
    <s v="AP_INVOICES"/>
    <s v="conducting event"/>
    <n v="300002234822338"/>
    <s v="STANDARD"/>
    <n v="673029.53"/>
    <n v="673029.53"/>
    <n v="2"/>
    <s v="000187838"/>
    <s v="1058619"/>
    <s v="KYI AVIA, PJSC"/>
    <n v="142"/>
    <s v="Journal Import 43284700:"/>
    <s v="Supplier: KYI AVIA, PJSC |Supplier #: 1058619 |Site: UKR |Transaction #: 000187838 |Transaction Line #: 2 |PO #: 10293557 |PO Line #: 1 |Contract #: 1176166 |Project #: 01001136 |Task #: ACT 3.1.1. |Donor: GOVERNMENT OF NETHERLAND"/>
    <s v="Payables A 43283793000001 43284700 Y"/>
    <s v="29-11-2024 Purchase Invoices"/>
    <s v="Quantum Service Account"/>
    <s v="UNDP PL USD"/>
    <s v="10/11/2024 "/>
    <s v="10293557"/>
    <n v="1"/>
    <x v="1"/>
    <d v="2024-11-29T00:00:00"/>
    <d v="2024-12-09T00:00:00"/>
    <s v="2"/>
    <s v="UAH"/>
    <n v="299529.68"/>
    <n v="7217.58"/>
    <m/>
    <n v="7217.58"/>
  </r>
  <r>
    <s v="Purchase Invoices"/>
    <s v="Oracle Fusion Payables invoices."/>
    <s v="Payables"/>
    <s v="Oracle Fusion Payables subledger."/>
    <s v="1176166"/>
    <s v="INVOICES"/>
    <s v="DEC-2024"/>
    <s v="UNDP"/>
    <m/>
    <x v="7"/>
    <s v="Other Media Costs"/>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095"/>
    <s v="AP_INVOICES"/>
    <s v="the report layout development"/>
    <n v="300002231106568"/>
    <s v="STANDARD"/>
    <n v="19300"/>
    <n v="19300"/>
    <n v="1"/>
    <s v="095"/>
    <s v="1262007"/>
    <s v="Madinov Mykola Leonidovych"/>
    <n v="92"/>
    <s v="Journal Import 43294397:"/>
    <s v="Supplier: Madinov Mykola Leonidovych |Supplier #: 1262007 |Site: UKR |Transaction #: 095 |Transaction Line #: 1 |PO #:  |PO Line #: 0 |Contract #: 1176166 |Project #: 01001136 |Task #: ACT 1.2.1. |Donor: GOVERNMENT OF NETHERLANDS"/>
    <s v="Payables A 43293784000001 43294397 2 Y"/>
    <s v="03-12-2024 Purchase Invoices"/>
    <s v="nagaraju vallala"/>
    <s v="UNDP PL USD"/>
    <s v=" "/>
    <m/>
    <n v="0"/>
    <x v="1"/>
    <d v="2024-12-03T00:00:00"/>
    <d v="2024-12-09T00:00:00"/>
    <s v="1"/>
    <s v="UAH"/>
    <n v="19300"/>
    <n v="465.06"/>
    <m/>
    <n v="465.06"/>
  </r>
  <r>
    <s v="Purchase Invoices"/>
    <s v="Oracle Fusion Payables invoices."/>
    <s v="Payables"/>
    <s v="Oracle Fusion Payables subledger."/>
    <s v="1176166"/>
    <s v="INVOICES"/>
    <s v="DEC-2024"/>
    <s v="UNDP"/>
    <m/>
    <x v="38"/>
    <s v="Consumables - Stationery and Other Office Suppli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06.12.2024"/>
    <s v="AP_INVOICES"/>
    <s v="reimbursement for the office supplies for project team in Poltava;"/>
    <n v="300002236745367"/>
    <s v="STANDARD"/>
    <n v="10257.15"/>
    <n v="10257.15"/>
    <n v="1"/>
    <s v="n/a dd 06.12.2024"/>
    <s v="HCM-71408545"/>
    <s v="Svitlana KOBZAR[[71408545]]"/>
    <n v="177"/>
    <s v="Journal Import 43361924:"/>
    <s v="Supplier: Svitlana KOBZAR[[71408545]] |Supplier #: HCM-71408545 |Site: Primary |Transaction #: n/a dd 06.12.2024 |Transaction Line #: 1 |PO #:  |PO Line #: 0 |Contract #: 1176166 |Project #: 01001136 |Task #: ACT 4 |Donor: GOVERNM"/>
    <s v="Payables A 43360967000001 43361924 Y"/>
    <s v="06-12-2024 Purchase Invoices"/>
    <s v="Quantum Service Account"/>
    <s v="UNDP PL USD"/>
    <s v=" "/>
    <m/>
    <n v="0"/>
    <x v="1"/>
    <d v="2024-12-06T00:00:00"/>
    <d v="2024-12-10T00:00:00"/>
    <s v="1"/>
    <s v="UAH"/>
    <n v="10257.15"/>
    <n v="247.16"/>
    <m/>
    <n v="247.16"/>
  </r>
  <r>
    <s v="Purchase Invoices"/>
    <s v="Oracle Fusion Payables invoices."/>
    <s v="Payables"/>
    <s v="Oracle Fusion Payables subledger."/>
    <s v="1176166"/>
    <s v="INVOICES"/>
    <s v="DEC-2024"/>
    <s v="UNDP"/>
    <m/>
    <x v="38"/>
    <s v="Consumables - Stationery and Other Office Suppli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09.12.2024"/>
    <s v="AP_INVOICES"/>
    <s v="reimbursement for the office supplies and delivery service"/>
    <n v="300002237390917"/>
    <s v="STANDARD"/>
    <n v="1422.3"/>
    <n v="1322.3"/>
    <n v="1"/>
    <s v="n/a dd 09.12.2024"/>
    <s v="HCM-71437735"/>
    <s v="Olha MORHUN[[71437735]]"/>
    <n v="1000"/>
    <s v="Journal Import 43361924:"/>
    <s v="Supplier: Olha MORHUN[[71437735]] |Supplier #: HCM-71437735 |Site: Primary |Transaction #: n/a dd 09.12.2024 |Transaction Line #: 1 |PO #:  |PO Line #: 0 |Contract #: 1176166 |Project #: 01001136 |Task #: ACT 4 |Donor: GOVERNMENT"/>
    <s v="Payables A 43360967000001 43361924 Y"/>
    <s v="09-12-2024 Purchase Invoices"/>
    <s v="Quantum Service Account"/>
    <s v="UNDP PL USD"/>
    <s v=" "/>
    <m/>
    <n v="0"/>
    <x v="1"/>
    <d v="2024-12-09T00:00:00"/>
    <d v="2024-12-10T00:00:00"/>
    <s v="1"/>
    <s v="UAH"/>
    <n v="1322.3"/>
    <n v="31.86"/>
    <m/>
    <n v="31.86"/>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58237153"/>
    <s v="EXPENDITURES"/>
    <m/>
    <m/>
    <m/>
    <m/>
    <m/>
    <m/>
    <m/>
    <s v=""/>
    <s v=""/>
    <n v="41"/>
    <s v="Journal Import 43372836:"/>
    <s v="Expenditure Business Unit : UNDP-UKR , Project Number : 01001136 , Task Number : ACT 3.1.1. , Transaction Number : 58237153 , Expenditure Category : 75100 - Facilities &amp; Administration , Expenditure Type : 75105 - Facilities and Administrat"/>
    <s v="Projects A 43372725000001 43372836 2 Y"/>
    <s v="29-11-2024 Burden Cost"/>
    <s v="Quantum Service Account"/>
    <s v="UNDP PL USD"/>
    <s v="1/1/1970"/>
    <m/>
    <m/>
    <x v="1"/>
    <d v="2024-11-29T00:00:00"/>
    <d v="2024-12-10T00:00:00"/>
    <s v=""/>
    <s v="UAH"/>
    <n v="23962.37"/>
    <n v="577.41"/>
    <m/>
    <n v="577.4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8237152"/>
    <s v="EXPENDITURES"/>
    <m/>
    <m/>
    <m/>
    <m/>
    <m/>
    <m/>
    <m/>
    <s v=""/>
    <s v=""/>
    <n v="68"/>
    <s v="Journal Import 43372836:"/>
    <s v="Expenditure Business Unit : UNDP-UKR , Project Number : 01001136 , Task Number : ACT 1.2.1. , Transaction Number : 58237152 , Expenditure Category : 75100 - Facilities &amp; Administration , Expenditure Type : 75105 - Facilities and Administrat"/>
    <s v="Projects A 43372725000001 43372836 Y"/>
    <s v="03-12-2024 Burden Cost"/>
    <s v="Quantum Service Account"/>
    <s v="UNDP PL USD"/>
    <s v="1/1/1970"/>
    <m/>
    <m/>
    <x v="1"/>
    <d v="2024-12-03T00:00:00"/>
    <d v="2024-12-10T00:00:00"/>
    <s v=""/>
    <s v="UAH"/>
    <n v="1544"/>
    <n v="37.200000000000003"/>
    <m/>
    <n v="37.200000000000003"/>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237151"/>
    <s v="EXPENDITURES"/>
    <m/>
    <m/>
    <m/>
    <m/>
    <m/>
    <m/>
    <m/>
    <s v=""/>
    <s v=""/>
    <n v="131"/>
    <s v="Journal Import 43372836:"/>
    <s v="Expenditure Business Unit : UNDP-UKR , Project Number : 01001136 , Task Number : ACT 4 , Transaction Number : 58237151 , Expenditure Category : 75100 - Facilities &amp; Administration , Expenditure Type : 75105 - Facilities and Administration -"/>
    <s v="Projects A 43372725000001 43372836 Y"/>
    <s v="06-12-2024 Burden Cost"/>
    <s v="Quantum Service Account"/>
    <s v="UNDP PL USD"/>
    <s v="1/1/1970"/>
    <m/>
    <m/>
    <x v="1"/>
    <d v="2024-12-06T00:00:00"/>
    <d v="2024-12-10T00:00:00"/>
    <s v=""/>
    <s v="UAH"/>
    <n v="750.4"/>
    <n v="18.080000000000002"/>
    <m/>
    <n v="18.080000000000002"/>
  </r>
  <r>
    <s v="Purchase Invoices"/>
    <s v="Oracle Fusion Payables invoices."/>
    <s v="Payables"/>
    <s v="Oracle Fusion Payables subledger."/>
    <s v="1176166"/>
    <s v="INVOICES"/>
    <s v="DEC-2024"/>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09.12.2024"/>
    <s v="AP_INVOICES"/>
    <s v="reimbursement for the office supplies and delivery service"/>
    <n v="300002237390917"/>
    <s v="STANDARD"/>
    <n v="1422.3"/>
    <n v="100"/>
    <n v="2"/>
    <s v="n/a dd 09.12.2024"/>
    <s v="HCM-71437735"/>
    <s v="Olha MORHUN[[71437735]]"/>
    <n v="996"/>
    <s v="Journal Import 43361924:"/>
    <s v="Supplier: Olha MORHUN[[71437735]] |Supplier #: HCM-71437735 |Site: Primary |Transaction #: n/a dd 09.12.2024 |Transaction Line #: 2 |PO #:  |PO Line #: 0 |Contract #: 1176166 |Project #: 01001136 |Task #: ACT 4 |Donor: GOVERNMENT"/>
    <s v="Payables A 43360967000001 43361924 Y"/>
    <s v="09-12-2024 Purchase Invoices"/>
    <s v="Quantum Service Account"/>
    <s v="UNDP PL USD"/>
    <s v=" "/>
    <m/>
    <n v="0"/>
    <x v="1"/>
    <d v="2024-12-09T00:00:00"/>
    <d v="2024-12-10T00:00:00"/>
    <s v="2"/>
    <s v="UAH"/>
    <n v="100"/>
    <n v="2.41"/>
    <m/>
    <n v="2.4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85028"/>
    <s v="EXPENDITURES"/>
    <m/>
    <m/>
    <m/>
    <m/>
    <m/>
    <m/>
    <m/>
    <s v=""/>
    <s v=""/>
    <n v="120"/>
    <s v="Journal Import 43440391:"/>
    <s v="Expenditure Business Unit : UNDP-UKR , Project Number : 01001136 , Task Number : ACT 4 , Transaction Number : 58385028 , Expenditure Category : 75100 - Facilities &amp; Administration , Expenditure Type : 75105 - Facilities and Administration -"/>
    <s v="Projects A 43439807000005 43440391 2 Y"/>
    <s v="09-12-2024 Burden Cost"/>
    <s v="Quantum Service Account"/>
    <s v="UNDP PL USD"/>
    <s v="1/1/1970"/>
    <m/>
    <m/>
    <x v="1"/>
    <d v="2024-12-09T00:00:00"/>
    <d v="2024-12-11T00:00:00"/>
    <s v=""/>
    <s v="UAH"/>
    <n v="934.35"/>
    <n v="22.51"/>
    <m/>
    <n v="22.5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8385031"/>
    <s v="EXPENDITURES"/>
    <m/>
    <m/>
    <m/>
    <m/>
    <m/>
    <m/>
    <m/>
    <s v=""/>
    <s v=""/>
    <n v="813"/>
    <s v="Journal Import 43440391:"/>
    <s v="Expenditure Business Unit : UNDP-UKR , Project Number : 01001136 , Task Number : ACT 2.1.2. , Transaction Number : 58385031 , Expenditure Category : 75100 - Facilities &amp; Administration , Expenditure Type : 75105 - Facilities and Administrat"/>
    <s v="Projects A 43439807000005 43440391 Y"/>
    <s v="01-11-2024 Burden Cost"/>
    <s v="Quantum Service Account"/>
    <s v="UNDP PL USD"/>
    <s v="1/1/1970"/>
    <m/>
    <m/>
    <x v="1"/>
    <d v="2024-11-01T00:00:00"/>
    <d v="2024-12-11T00:00:00"/>
    <s v=""/>
    <s v="USD"/>
    <n v="296.61"/>
    <n v="296.61"/>
    <m/>
    <n v="296.6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8385032"/>
    <s v="EXPENDITURES"/>
    <m/>
    <m/>
    <m/>
    <m/>
    <m/>
    <m/>
    <m/>
    <s v=""/>
    <s v=""/>
    <n v="814"/>
    <s v="Journal Import 43440391:"/>
    <s v="Expenditure Business Unit : UNDP-UKR , Project Number : 01001136 , Task Number : ACT 2.3.2. , Transaction Number : 58385032 , Expenditure Category : 75100 - Facilities &amp; Administration , Expenditure Type : 75105 - Facilities and Administrat"/>
    <s v="Projects A 43439807000005 43440391 Y"/>
    <s v="01-11-2024 Burden Cost"/>
    <s v="Quantum Service Account"/>
    <s v="UNDP PL USD"/>
    <s v="1/1/1970"/>
    <m/>
    <m/>
    <x v="1"/>
    <d v="2024-11-01T00:00:00"/>
    <d v="2024-12-11T00:00:00"/>
    <s v=""/>
    <s v="USD"/>
    <n v="381.32"/>
    <n v="381.32"/>
    <m/>
    <n v="381.3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8385030"/>
    <s v="EXPENDITURES"/>
    <m/>
    <m/>
    <m/>
    <m/>
    <m/>
    <m/>
    <m/>
    <s v=""/>
    <s v=""/>
    <n v="815"/>
    <s v="Journal Import 43440391:"/>
    <s v="Expenditure Business Unit : UNDP-UKR , Project Number : 01001136 , Task Number : ACT 1.2.3. , Transaction Number : 58385030 , Expenditure Category : 75100 - Facilities &amp; Administration , Expenditure Type : 75105 - Facilities and Administrat"/>
    <s v="Projects A 43439807000005 43440391 Y"/>
    <s v="01-11-2024 Burden Cost"/>
    <s v="Quantum Service Account"/>
    <s v="UNDP PL USD"/>
    <s v="1/1/1970"/>
    <m/>
    <m/>
    <x v="1"/>
    <d v="2024-11-01T00:00:00"/>
    <d v="2024-12-11T00:00:00"/>
    <s v=""/>
    <s v="USD"/>
    <n v="381.32"/>
    <n v="381.32"/>
    <m/>
    <n v="381.32"/>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58385033"/>
    <s v="EXPENDITURES"/>
    <m/>
    <m/>
    <m/>
    <m/>
    <m/>
    <m/>
    <m/>
    <s v=""/>
    <s v=""/>
    <n v="816"/>
    <s v="Journal Import 43440391:"/>
    <s v="Expenditure Business Unit : UNDP-UKR , Project Number : 01001136 , Task Number : ACT 3.2.2. , Transaction Number : 58385033 , Expenditure Category : 75100 - Facilities &amp; Administration , Expenditure Type : 75105 - Facilities and Administrat"/>
    <s v="Projects A 43439807000005 43440391 Y"/>
    <s v="01-11-2024 Burden Cost"/>
    <s v="Quantum Service Account"/>
    <s v="UNDP PL USD"/>
    <s v="1/1/1970"/>
    <m/>
    <m/>
    <x v="1"/>
    <d v="2024-11-01T00:00:00"/>
    <d v="2024-12-11T00:00:00"/>
    <s v=""/>
    <s v="USD"/>
    <n v="406.3"/>
    <n v="406.3"/>
    <m/>
    <n v="406.3"/>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85029"/>
    <s v="EXPENDITURES"/>
    <m/>
    <m/>
    <m/>
    <m/>
    <m/>
    <m/>
    <m/>
    <s v=""/>
    <s v=""/>
    <n v="817"/>
    <s v="Journal Import 43440391:"/>
    <s v="Expenditure Business Unit : UNDP-UKR , Project Number : 01001136 , Task Number : ACT 4 , Transaction Number : 58385029 , Expenditure Category : 75100 - Facilities &amp; Administration , Expenditure Type : 75105 - Facilities and Administration -"/>
    <s v="Projects A 43439807000005 43440391 Y"/>
    <s v="01-11-2024 Burden Cost"/>
    <s v="Quantum Service Account"/>
    <s v="UNDP PL USD"/>
    <s v="1/1/1970"/>
    <m/>
    <m/>
    <x v="1"/>
    <d v="2024-11-01T00:00:00"/>
    <d v="2024-12-11T00:00:00"/>
    <s v=""/>
    <s v="USD"/>
    <n v="1128.98"/>
    <n v="1128.98"/>
    <m/>
    <n v="1128.98"/>
  </r>
  <r>
    <s v="LABOR_COST"/>
    <s v="Cost of services performed by workers for wages."/>
    <s v="Project Accounting"/>
    <s v="Accounting generated by Oracle Fusion Projects for cost, revenue and billing offset transactions."/>
    <s v="1176166"/>
    <s v="LABOR_COST"/>
    <s v="NOV-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7029"/>
    <s v="EXPENDITURES"/>
    <m/>
    <m/>
    <m/>
    <m/>
    <m/>
    <m/>
    <m/>
    <s v=""/>
    <s v=""/>
    <n v="3161"/>
    <s v="Journal Import 43403141:"/>
    <s v="Expenditure Business Unit : UNDP-UKR , Project Number : 01001136 , Task Number : ACT 4 , Transaction Number : 58367029 , Expenditure Category : 67400 - Labour Cost – IP Staff , Expenditure Type : 67405 - Labour Cost - IP Staff"/>
    <s v="Projects A 43401594000008 43403141 Y"/>
    <s v="01-11-2024 Labor Cost"/>
    <s v="Quantum Service Account"/>
    <s v="UNDP PL USD"/>
    <s v="1/1/1970"/>
    <m/>
    <m/>
    <x v="1"/>
    <d v="2024-11-01T00:00:00"/>
    <d v="2024-12-11T00:00:00"/>
    <s v=""/>
    <s v="USD"/>
    <n v="3766.03"/>
    <n v="3766.03"/>
    <m/>
    <n v="3766.03"/>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7168"/>
    <s v="EXPENDITURES"/>
    <m/>
    <m/>
    <m/>
    <m/>
    <m/>
    <m/>
    <m/>
    <s v=""/>
    <s v=""/>
    <n v="3492"/>
    <s v="Journal Import 43403141:"/>
    <s v="Expenditure Business Unit : UNDP-UKR , Project Number : 01001136 , Task Number : ACT 4 , Transaction Number : 58367168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865.48"/>
    <n v="865.48"/>
    <m/>
    <n v="865.48"/>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6952"/>
    <s v="EXPENDITURES"/>
    <m/>
    <m/>
    <m/>
    <m/>
    <m/>
    <m/>
    <m/>
    <s v=""/>
    <s v=""/>
    <n v="3493"/>
    <s v="Journal Import 43403141:"/>
    <s v="Expenditure Business Unit : UNDP-UKR , Project Number : 01001136 , Task Number : ACT 4 , Transaction Number : 58366952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908.80000000000007"/>
    <n v="908.80000000000007"/>
    <m/>
    <n v="908.80000000000007"/>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7105"/>
    <s v="EXPENDITURES"/>
    <m/>
    <m/>
    <m/>
    <m/>
    <m/>
    <m/>
    <m/>
    <s v=""/>
    <s v=""/>
    <n v="3494"/>
    <s v="Journal Import 43403141:"/>
    <s v="Expenditure Business Unit : UNDP-UKR , Project Number : 01001136 , Task Number : ACT 4 , Transaction Number : 58367105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1292.69"/>
    <n v="1292.69"/>
    <m/>
    <n v="1292.69"/>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6713"/>
    <s v="EXPENDITURES"/>
    <m/>
    <m/>
    <m/>
    <m/>
    <m/>
    <m/>
    <m/>
    <s v=""/>
    <s v=""/>
    <n v="3495"/>
    <s v="Journal Import 43403141:"/>
    <s v="Expenditure Business Unit : UNDP-UKR , Project Number : 01001136 , Task Number : ACT 4 , Transaction Number : 58366713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2841.78"/>
    <n v="2841.78"/>
    <m/>
    <n v="2841.78"/>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8366625"/>
    <s v="EXPENDITURES"/>
    <m/>
    <m/>
    <m/>
    <m/>
    <m/>
    <m/>
    <m/>
    <s v=""/>
    <s v=""/>
    <n v="3496"/>
    <s v="Journal Import 43403141:"/>
    <s v="Expenditure Business Unit : UNDP-UKR , Project Number : 01001136 , Task Number : ACT 2.3.2. , Transaction Number : 58366625 , Expenditure Category : 71400 - Contractual Services - Individ , Expenditure Type : 71475 - Labour Cost - National"/>
    <s v="Projects A 43401594000008 43403141 Y"/>
    <s v="01-11-2024 Labor Cost"/>
    <s v="Quantum Service Account"/>
    <s v="UNDP PL USD"/>
    <s v="1/1/1970"/>
    <m/>
    <m/>
    <x v="1"/>
    <d v="2024-11-01T00:00:00"/>
    <d v="2024-12-11T00:00:00"/>
    <s v=""/>
    <s v="USD"/>
    <n v="4766.54"/>
    <n v="4766.54"/>
    <m/>
    <n v="4766.54"/>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58366909"/>
    <s v="EXPENDITURES"/>
    <m/>
    <m/>
    <m/>
    <m/>
    <m/>
    <m/>
    <m/>
    <s v=""/>
    <s v=""/>
    <n v="3497"/>
    <s v="Journal Import 43403141:"/>
    <s v="Expenditure Business Unit : UNDP-UKR , Project Number : 01001136 , Task Number : ACT 3.2.2. , Transaction Number : 58366909 , Expenditure Category : 71400 - Contractual Services - Individ , Expenditure Type : 71475 - Labour Cost - National"/>
    <s v="Projects A 43401594000008 43403141 Y"/>
    <s v="01-11-2024 Labor Cost"/>
    <s v="Quantum Service Account"/>
    <s v="UNDP PL USD"/>
    <s v="1/1/1970"/>
    <m/>
    <m/>
    <x v="1"/>
    <d v="2024-11-01T00:00:00"/>
    <d v="2024-12-11T00:00:00"/>
    <s v=""/>
    <s v="USD"/>
    <n v="5078.71"/>
    <n v="5078.71"/>
    <m/>
    <n v="5078.71"/>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6495"/>
    <s v="EXPENDITURES"/>
    <m/>
    <m/>
    <m/>
    <m/>
    <m/>
    <m/>
    <m/>
    <s v=""/>
    <s v=""/>
    <n v="3729"/>
    <s v="Journal Import 43403140:"/>
    <s v="Expenditure Business Unit : UNDP-UKR , Project Number : 01001136 , Task Number : ACT 4 , Transaction Number : 58366495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534.04"/>
    <n v="534.04"/>
    <m/>
    <n v="534.04"/>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6695"/>
    <s v="EXPENDITURES"/>
    <m/>
    <m/>
    <m/>
    <m/>
    <m/>
    <m/>
    <m/>
    <s v=""/>
    <s v=""/>
    <n v="3730"/>
    <s v="Journal Import 43403140:"/>
    <s v="Expenditure Business Unit : UNDP-UKR , Project Number : 01001136 , Task Number : ACT 4 , Transaction Number : 58366695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897.79"/>
    <n v="897.79"/>
    <m/>
    <n v="897.79"/>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7774"/>
    <s v="EXPENDITURES"/>
    <m/>
    <m/>
    <m/>
    <m/>
    <m/>
    <m/>
    <m/>
    <s v=""/>
    <s v=""/>
    <n v="3731"/>
    <s v="Journal Import 43403140:"/>
    <s v="Expenditure Business Unit : UNDP-UKR , Project Number : 01001136 , Task Number : ACT 4 , Transaction Number : 58367774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1318.1200000000001"/>
    <n v="1318.1200000000001"/>
    <m/>
    <n v="1318.1200000000001"/>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367249"/>
    <s v="EXPENDITURES"/>
    <m/>
    <m/>
    <m/>
    <m/>
    <m/>
    <m/>
    <m/>
    <s v=""/>
    <s v=""/>
    <n v="3732"/>
    <s v="Journal Import 43403140:"/>
    <s v="Expenditure Business Unit : UNDP-UKR , Project Number : 01001136 , Task Number : ACT 4 , Transaction Number : 58367249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1687.68"/>
    <n v="1687.68"/>
    <m/>
    <n v="1687.68"/>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8366492"/>
    <s v="EXPENDITURES"/>
    <m/>
    <m/>
    <m/>
    <m/>
    <m/>
    <m/>
    <m/>
    <s v=""/>
    <s v=""/>
    <n v="3733"/>
    <s v="Journal Import 43403140:"/>
    <s v="Expenditure Business Unit : UNDP-UKR , Project Number : 01001136 , Task Number : ACT 2.1.2. , Transaction Number : 58366492 , Expenditure Category : 71400 - Contractual Services - Individ , Expenditure Type : 71475 - Labour Cost - National"/>
    <s v="Projects A 43401594000007 43403140 Y"/>
    <s v="01-11-2024 Labor Cost"/>
    <s v="Quantum Service Account"/>
    <s v="UNDP PL USD"/>
    <s v="1/1/1970"/>
    <m/>
    <m/>
    <x v="1"/>
    <d v="2024-11-01T00:00:00"/>
    <d v="2024-12-11T00:00:00"/>
    <s v=""/>
    <s v="USD"/>
    <n v="3707.57"/>
    <n v="3707.57"/>
    <m/>
    <n v="3707.57"/>
  </r>
  <r>
    <s v="LABOR_COST"/>
    <s v="Cost of services performed by workers for wages."/>
    <s v="Project Accounting"/>
    <s v="Accounting generated by Oracle Fusion Projects for cost, revenue and billing offset transactions."/>
    <s v="1176166"/>
    <s v="LABOR_COST"/>
    <s v="NOV-2024"/>
    <s v="UNDP"/>
    <m/>
    <x v="10"/>
    <s v="Labour Cost - National Personnel Services Agree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58367533"/>
    <s v="EXPENDITURES"/>
    <m/>
    <m/>
    <m/>
    <m/>
    <m/>
    <m/>
    <m/>
    <s v=""/>
    <s v=""/>
    <n v="3734"/>
    <s v="Journal Import 43403140:"/>
    <s v="Expenditure Business Unit : UNDP-UKR , Project Number : 01001136 , Task Number : ACT 1.2.3. , Transaction Number : 58367533 , Expenditure Category : 71400 - Contractual Services - Individ , Expenditure Type : 71475 - Labour Cost - National"/>
    <s v="Projects A 43401594000007 43403140 Y"/>
    <s v="01-11-2024 Labor Cost"/>
    <s v="Quantum Service Account"/>
    <s v="UNDP PL USD"/>
    <s v="1/1/1970"/>
    <m/>
    <m/>
    <x v="1"/>
    <d v="2024-11-01T00:00:00"/>
    <d v="2024-12-11T00:00:00"/>
    <s v=""/>
    <s v="USD"/>
    <n v="4766.54"/>
    <n v="4766.54"/>
    <m/>
    <n v="4766.54"/>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7168"/>
    <s v="EXPENDITURES"/>
    <m/>
    <m/>
    <m/>
    <m/>
    <m/>
    <m/>
    <m/>
    <s v=""/>
    <s v=""/>
    <n v="2540"/>
    <s v="Journal Import 43403141:"/>
    <s v="Expenditure Business Unit : UNDP-UKR , Project Number : 01001136 , Task Number : ACT 4 , Transaction Number : 58367168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865.48"/>
    <m/>
    <n v="865.48"/>
    <n v="-865.48"/>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6952"/>
    <s v="EXPENDITURES"/>
    <m/>
    <m/>
    <m/>
    <m/>
    <m/>
    <m/>
    <m/>
    <s v=""/>
    <s v=""/>
    <n v="2541"/>
    <s v="Journal Import 43403141:"/>
    <s v="Expenditure Business Unit : UNDP-UKR , Project Number : 01001136 , Task Number : ACT 4 , Transaction Number : 58366952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908.80000000000007"/>
    <m/>
    <n v="908.80000000000007"/>
    <n v="-908.80000000000007"/>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7105"/>
    <s v="EXPENDITURES"/>
    <m/>
    <m/>
    <m/>
    <m/>
    <m/>
    <m/>
    <m/>
    <s v=""/>
    <s v=""/>
    <n v="2542"/>
    <s v="Journal Import 43403141:"/>
    <s v="Expenditure Business Unit : UNDP-UKR , Project Number : 01001136 , Task Number : ACT 4 , Transaction Number : 58367105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1292.69"/>
    <m/>
    <n v="1292.69"/>
    <n v="-1292.69"/>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6713"/>
    <s v="EXPENDITURES"/>
    <m/>
    <m/>
    <m/>
    <m/>
    <m/>
    <m/>
    <m/>
    <s v=""/>
    <s v=""/>
    <n v="2543"/>
    <s v="Journal Import 43403141:"/>
    <s v="Expenditure Business Unit : UNDP-UKR , Project Number : 01001136 , Task Number : ACT 4 , Transaction Number : 58366713 , Expenditure Category : 71400 - Contractual Services - Individ , Expenditure Type : 71475 - Labour Cost - National Perso"/>
    <s v="Projects A 43401594000008 43403141 Y"/>
    <s v="01-11-2024 Labor Cost"/>
    <s v="Quantum Service Account"/>
    <s v="UNDP PL USD"/>
    <s v="1/1/1970"/>
    <m/>
    <m/>
    <x v="1"/>
    <d v="2024-11-01T00:00:00"/>
    <d v="2024-12-11T00:00:00"/>
    <s v=""/>
    <s v="USD"/>
    <n v="-2841.78"/>
    <m/>
    <n v="2841.78"/>
    <n v="-2841.78"/>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7029"/>
    <s v="EXPENDITURES"/>
    <m/>
    <m/>
    <m/>
    <m/>
    <m/>
    <m/>
    <m/>
    <s v=""/>
    <s v=""/>
    <n v="2544"/>
    <s v="Journal Import 43403141:"/>
    <s v="Expenditure Business Unit : UNDP-UKR , Project Number : 01001136 , Task Number : ACT 4 , Transaction Number : 58367029 , Expenditure Category : 67400 - Labour Cost – IP Staff , Expenditure Type : 67405 - Labour Cost - IP Staff"/>
    <s v="Projects A 43401594000008 43403141 Y"/>
    <s v="01-11-2024 Labor Cost"/>
    <s v="Quantum Service Account"/>
    <s v="UNDP PL USD"/>
    <s v="1/1/1970"/>
    <m/>
    <m/>
    <x v="1"/>
    <d v="2024-11-01T00:00:00"/>
    <d v="2024-12-11T00:00:00"/>
    <s v=""/>
    <s v="USD"/>
    <n v="-3766.03"/>
    <m/>
    <n v="3766.03"/>
    <n v="-3766.03"/>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2"/>
    <s v="01001136"/>
    <s v="Support to the stabilization and recovery of war affected communities (frontline, return and hosting areas)"/>
    <s v="58366625"/>
    <s v="EXPENDITURES"/>
    <m/>
    <m/>
    <m/>
    <m/>
    <m/>
    <m/>
    <m/>
    <s v=""/>
    <s v=""/>
    <n v="2545"/>
    <s v="Journal Import 43403141:"/>
    <s v="Expenditure Business Unit : UNDP-UKR , Project Number : 01001136 , Task Number : ACT 2.3.2. , Transaction Number : 58366625 , Expenditure Category : 71400 - Contractual Services - Individ , Expenditure Type : 71475 - Labour Cost - National"/>
    <s v="Projects A 43401594000008 43403141 Y"/>
    <s v="01-11-2024 Labor Cost"/>
    <s v="Quantum Service Account"/>
    <s v="UNDP PL USD"/>
    <s v="1/1/1970"/>
    <m/>
    <m/>
    <x v="1"/>
    <d v="2024-11-01T00:00:00"/>
    <d v="2024-12-11T00:00:00"/>
    <s v=""/>
    <s v="USD"/>
    <n v="-4766.54"/>
    <m/>
    <n v="4766.54"/>
    <n v="-4766.54"/>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19"/>
    <s v="01001136"/>
    <s v="Support to the stabilization and recovery of war affected communities (frontline, return and hosting areas)"/>
    <s v="58366909"/>
    <s v="EXPENDITURES"/>
    <m/>
    <m/>
    <m/>
    <m/>
    <m/>
    <m/>
    <m/>
    <s v=""/>
    <s v=""/>
    <n v="2546"/>
    <s v="Journal Import 43403141:"/>
    <s v="Expenditure Business Unit : UNDP-UKR , Project Number : 01001136 , Task Number : ACT 3.2.2. , Transaction Number : 58366909 , Expenditure Category : 71400 - Contractual Services - Individ , Expenditure Type : 71475 - Labour Cost - National"/>
    <s v="Projects A 43401594000008 43403141 Y"/>
    <s v="01-11-2024 Labor Cost"/>
    <s v="Quantum Service Account"/>
    <s v="UNDP PL USD"/>
    <s v="1/1/1970"/>
    <m/>
    <m/>
    <x v="1"/>
    <d v="2024-11-01T00:00:00"/>
    <d v="2024-12-11T00:00:00"/>
    <s v=""/>
    <s v="USD"/>
    <n v="-5078.71"/>
    <m/>
    <n v="5078.71"/>
    <n v="-5078.71"/>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6495"/>
    <s v="EXPENDITURES"/>
    <m/>
    <m/>
    <m/>
    <m/>
    <m/>
    <m/>
    <m/>
    <s v=""/>
    <s v=""/>
    <n v="2809"/>
    <s v="Journal Import 43403140:"/>
    <s v="Expenditure Business Unit : UNDP-UKR , Project Number : 01001136 , Task Number : ACT 4 , Transaction Number : 58366495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534.04"/>
    <m/>
    <n v="534.04"/>
    <n v="-534.04"/>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6695"/>
    <s v="EXPENDITURES"/>
    <m/>
    <m/>
    <m/>
    <m/>
    <m/>
    <m/>
    <m/>
    <s v=""/>
    <s v=""/>
    <n v="2810"/>
    <s v="Journal Import 43403140:"/>
    <s v="Expenditure Business Unit : UNDP-UKR , Project Number : 01001136 , Task Number : ACT 4 , Transaction Number : 58366695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897.79"/>
    <m/>
    <n v="897.79"/>
    <n v="-897.79"/>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7774"/>
    <s v="EXPENDITURES"/>
    <m/>
    <m/>
    <m/>
    <m/>
    <m/>
    <m/>
    <m/>
    <s v=""/>
    <s v=""/>
    <n v="2811"/>
    <s v="Journal Import 43403140:"/>
    <s v="Expenditure Business Unit : UNDP-UKR , Project Number : 01001136 , Task Number : ACT 4 , Transaction Number : 58367774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1318.1200000000001"/>
    <m/>
    <n v="1318.1200000000001"/>
    <n v="-1318.1200000000001"/>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58367249"/>
    <s v="EXPENDITURES"/>
    <m/>
    <m/>
    <m/>
    <m/>
    <m/>
    <m/>
    <m/>
    <s v=""/>
    <s v=""/>
    <n v="2812"/>
    <s v="Journal Import 43403140:"/>
    <s v="Expenditure Business Unit : UNDP-UKR , Project Number : 01001136 , Task Number : ACT 4 , Transaction Number : 58367249 , Expenditure Category : 71400 - Contractual Services - Individ , Expenditure Type : 71475 - Labour Cost - National Perso"/>
    <s v="Projects A 43401594000007 43403140 Y"/>
    <s v="01-11-2024 Labor Cost"/>
    <s v="Quantum Service Account"/>
    <s v="UNDP PL USD"/>
    <s v="1/1/1970"/>
    <m/>
    <m/>
    <x v="1"/>
    <d v="2024-11-01T00:00:00"/>
    <d v="2024-12-11T00:00:00"/>
    <s v=""/>
    <s v="USD"/>
    <n v="-1687.68"/>
    <m/>
    <n v="1687.68"/>
    <n v="-1687.68"/>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58366492"/>
    <s v="EXPENDITURES"/>
    <m/>
    <m/>
    <m/>
    <m/>
    <m/>
    <m/>
    <m/>
    <s v=""/>
    <s v=""/>
    <n v="2813"/>
    <s v="Journal Import 43403140:"/>
    <s v="Expenditure Business Unit : UNDP-UKR , Project Number : 01001136 , Task Number : ACT 2.1.2. , Transaction Number : 58366492 , Expenditure Category : 71400 - Contractual Services - Individ , Expenditure Type : 71475 - Labour Cost - National"/>
    <s v="Projects A 43401594000007 43403140 Y"/>
    <s v="01-11-2024 Labor Cost"/>
    <s v="Quantum Service Account"/>
    <s v="UNDP PL USD"/>
    <s v="1/1/1970"/>
    <m/>
    <m/>
    <x v="1"/>
    <d v="2024-11-01T00:00:00"/>
    <d v="2024-12-11T00:00:00"/>
    <s v=""/>
    <s v="USD"/>
    <n v="-3707.57"/>
    <m/>
    <n v="3707.57"/>
    <n v="-3707.57"/>
  </r>
  <r>
    <s v="LABOR_COST"/>
    <s v="Cost of services performed by workers for wages."/>
    <s v="Project Accounting"/>
    <s v="Accounting generated by Oracle Fusion Projects for cost, revenue and billing offset transactions."/>
    <s v="1176166"/>
    <s v="LABOR_COST"/>
    <s v="NOV-2024"/>
    <s v="UNDP"/>
    <m/>
    <x v="11"/>
    <s v="Labour Cost - Project expense recovery"/>
    <s v="58203"/>
    <s v="Ukraine - Crisis Prev &amp; Rcvry"/>
    <s v="UKR"/>
    <s v="Ukraine"/>
    <x v="0"/>
    <s v="GOVERNMENT OF NETHERLANDS"/>
    <x v="1"/>
    <s v="Payroll Passthrough Fund"/>
    <s v="001981-UNDP"/>
    <s v="001981-UNDP"/>
    <x v="18"/>
    <s v="01001136"/>
    <s v="Support to the stabilization and recovery of war affected communities (frontline, return and hosting areas)"/>
    <s v="58367533"/>
    <s v="EXPENDITURES"/>
    <m/>
    <m/>
    <m/>
    <m/>
    <m/>
    <m/>
    <m/>
    <s v=""/>
    <s v=""/>
    <n v="2814"/>
    <s v="Journal Import 43403140:"/>
    <s v="Expenditure Business Unit : UNDP-UKR , Project Number : 01001136 , Task Number : ACT 1.2.3. , Transaction Number : 58367533 , Expenditure Category : 71400 - Contractual Services - Individ , Expenditure Type : 71475 - Labour Cost - National"/>
    <s v="Projects A 43401594000007 43403140 Y"/>
    <s v="01-11-2024 Labor Cost"/>
    <s v="Quantum Service Account"/>
    <s v="UNDP PL USD"/>
    <s v="1/1/1970"/>
    <m/>
    <m/>
    <x v="1"/>
    <d v="2024-11-01T00:00:00"/>
    <d v="2024-12-11T00:00:00"/>
    <s v=""/>
    <s v="USD"/>
    <n v="-4766.54"/>
    <m/>
    <n v="4766.54"/>
    <n v="-4766.54"/>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000187467"/>
    <s v="AP_INVOICES"/>
    <s v="conducting the event"/>
    <n v="300002242985262"/>
    <s v="STANDARD"/>
    <n v="211670.49"/>
    <n v="211670.49"/>
    <n v="1"/>
    <s v="000187467"/>
    <s v="1058619"/>
    <s v="KYI AVIA, PJSC"/>
    <n v="39"/>
    <s v="Journal Import 43452407:"/>
    <s v="Supplier: KYI AVIA, PJSC |Supplier #: 1058619 |Site: UKR |Transaction #: 000187467 |Transaction Line #: 1 |PO #: 10301754 |PO Line #: 1 |Contract #: 1176166 |Project #: 01001136 |Task #: ACT 3.2.1. |Donor: GOVERNMENT OF NETHERLAND"/>
    <s v="Payables A 43439610000005 43452407 2 Y"/>
    <s v="25-11-2024 Purchase Invoices"/>
    <s v="UN Integration ERP Schedule Job User"/>
    <s v="UNDP PL USD"/>
    <s v="10/25/2024 "/>
    <s v="10301754"/>
    <n v="1"/>
    <x v="1"/>
    <d v="2024-11-25T00:00:00"/>
    <d v="2024-12-11T00:00:00"/>
    <s v="1"/>
    <s v="UAH"/>
    <n v="211670.49"/>
    <n v="5100.49"/>
    <m/>
    <n v="5100.49"/>
  </r>
  <r>
    <s v="Purchase Invoices"/>
    <s v="Oracle Fusion Payables invoices."/>
    <s v="Payables"/>
    <s v="Oracle Fusion Payables subledger."/>
    <s v="1176166"/>
    <s v="INVOICES"/>
    <s v="DEC-2024"/>
    <s v="UNDP"/>
    <m/>
    <x v="31"/>
    <s v="Local Consultants Expenses - Short-Term Technical Contractors"/>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IC/10291795, del. #2"/>
    <s v="AP_INVOICES"/>
    <s v="IC/10291795, deliverable #2"/>
    <n v="300002243353528"/>
    <s v="STANDARD"/>
    <n v="132800"/>
    <n v="132800"/>
    <n v="1"/>
    <s v="IC/10291795, del. #2"/>
    <s v="2162001"/>
    <s v="Saienko Maryna Ivanivna, FOP"/>
    <n v="35"/>
    <s v="Journal Import 43430381:"/>
    <s v="Supplier: Saienko Maryna Ivanivna, FOP |Supplier #: 2162001 |Site: UKR |Transaction #: IC/10291795, del. #2 |Transaction Line #: 1 |PO #: 10291795 |PO Line #: 2 |Contract #: 1176166 |Project #: 01001136 |Task #: ACT 2.3.1. |Donor:"/>
    <s v="Payables A 43429465000001 43430381 2 Y"/>
    <s v="06-12-2024 Purchase Invoices"/>
    <s v="Quantum Service Account"/>
    <s v="UNDP PL USD"/>
    <s v="10/9/2024 "/>
    <s v="10291795"/>
    <n v="2"/>
    <x v="1"/>
    <d v="2024-12-06T00:00:00"/>
    <d v="2024-12-11T00:00:00"/>
    <s v="1"/>
    <s v="UAH"/>
    <n v="132800"/>
    <n v="3200"/>
    <m/>
    <n v="3200"/>
  </r>
  <r>
    <s v="Purchase Invoices"/>
    <s v="Oracle Fusion Payables invoices."/>
    <s v="Payables"/>
    <s v="Oracle Fusion Payables subledger."/>
    <s v="1176166"/>
    <s v="INVOICES"/>
    <s v="DEC-2024"/>
    <s v="UNDP"/>
    <m/>
    <x v="1"/>
    <s v="Promotional Materials and Distribu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099"/>
    <s v="AP_INVOICES"/>
    <s v="report layout development (print) and presentation"/>
    <n v="300002239926187"/>
    <s v="STANDARD"/>
    <n v="15700"/>
    <n v="15700"/>
    <n v="1"/>
    <s v="099"/>
    <s v="1262007"/>
    <s v="Madinov Mykola Leonidovych"/>
    <n v="614"/>
    <s v="Journal Import 43430381:"/>
    <s v="Supplier: Madinov Mykola Leonidovych |Supplier #: 1262007 |Site: UKR |Transaction #: 099 |Transaction Line #: 1 |PO #:  |PO Line #: 0 |Contract #: 1176166 |Project #: 01001136 |Task #: ACT 1.2.1. |Donor: GOVERNMENT OF NETHERLANDS"/>
    <s v="Payables A 43429465000001 43430381 2 Y"/>
    <s v="10-12-2024 Purchase Invoices"/>
    <s v="Quantum Service Account"/>
    <s v="UNDP PL USD"/>
    <s v=" "/>
    <m/>
    <n v="0"/>
    <x v="1"/>
    <d v="2024-12-10T00:00:00"/>
    <d v="2024-12-11T00:00:00"/>
    <s v="1"/>
    <s v="UAH"/>
    <n v="15700"/>
    <n v="378.31"/>
    <m/>
    <n v="378.31"/>
  </r>
  <r>
    <s v="Purchase Invoices"/>
    <s v="Oracle Fusion Payables invoices."/>
    <s v="Payables"/>
    <s v="Oracle Fusion Payables subledger."/>
    <s v="1176166"/>
    <s v="CREDIT MEMO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36119c_0"/>
    <s v="AP_INVOICES"/>
    <m/>
    <n v="300002245955740"/>
    <s v="CREDIT"/>
    <n v="-4380"/>
    <n v="-4380"/>
    <n v="1"/>
    <s v="TC00336119c_0"/>
    <s v="HCM-71325972"/>
    <s v="Anton Olehovych METLENKO[[71325972]]"/>
    <n v="992"/>
    <s v="Journal Import 43499047:"/>
    <s v="Balance Due to Organization"/>
    <s v="Payables A 43498724000001 43499047 Y"/>
    <s v="11-12-2024 Purchase Invoices"/>
    <s v="Quantum Service Account"/>
    <s v="UNDP PL USD"/>
    <s v=" "/>
    <m/>
    <n v="0"/>
    <x v="1"/>
    <d v="2024-12-11T00:00:00"/>
    <d v="2024-12-12T00:00:00"/>
    <s v=""/>
    <s v="UAH"/>
    <n v="-4380"/>
    <m/>
    <n v="105.54"/>
    <n v="-105.54"/>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5994"/>
    <s v="AP_INVOICES"/>
    <s v="Travel Entitlements"/>
    <n v="300002244909351"/>
    <s v="STANDARD"/>
    <n v="24351.200000000001"/>
    <n v="13893.2"/>
    <n v="2"/>
    <s v="TR00415994"/>
    <s v="HCM-71319454"/>
    <s v="Ivan Hryhororvych HONCHARUK[[71319454]]"/>
    <n v="927"/>
    <s v="Journal Import 43509967:"/>
    <s v="Supplier: Ivan Hryhororvych HONCHARUK[[71319454]] |Supplier #: HCM-71319454 |Site: Primary |Transaction #: TR00415994 |Transaction Line #: 2 |PO #:  |PO Line #: 0 |Contract #: 1176166 |Project #: 01001136 |Task #: ACT 4 |Donor: GO"/>
    <s v="Payables A 43509361000001 43509967 Y"/>
    <s v="11-12-2024 Purchase Invoices"/>
    <s v="Quantum Service Account"/>
    <s v="UNDP PL USD"/>
    <s v=" "/>
    <m/>
    <n v="0"/>
    <x v="1"/>
    <d v="2024-12-11T00:00:00"/>
    <d v="2024-12-12T00:00:00"/>
    <s v="2"/>
    <s v="UAH"/>
    <n v="13893.2"/>
    <n v="334.78000000000003"/>
    <m/>
    <n v="334.78000000000003"/>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6003"/>
    <s v="AP_INVOICES"/>
    <s v="Travel Entitlements"/>
    <n v="300002244925438"/>
    <s v="STANDARD"/>
    <n v="17848"/>
    <n v="7390"/>
    <n v="1"/>
    <s v="TR00416003"/>
    <s v="HCM-71319454"/>
    <s v="Ivan Hryhororvych HONCHARUK[[71319454]]"/>
    <n v="926"/>
    <s v="Journal Import 43509967:"/>
    <s v="Supplier: Ivan Hryhororvych HONCHARUK[[71319454]] |Supplier #: HCM-71319454 |Site: Primary |Transaction #: TR00416003 |Transaction Line #: 1 |PO #:  |PO Line #: 0 |Contract #: 1176166 |Project #: 01001136 |Task #: ACT 4 |Donor: GO"/>
    <s v="Payables A 43509361000001 43509967 Y"/>
    <s v="11-12-2024 Purchase Invoices"/>
    <s v="Quantum Service Account"/>
    <s v="UNDP PL USD"/>
    <s v=" "/>
    <m/>
    <n v="0"/>
    <x v="1"/>
    <d v="2024-12-11T00:00:00"/>
    <d v="2024-12-12T00:00:00"/>
    <s v="1"/>
    <s v="UAH"/>
    <n v="7390"/>
    <n v="178.07"/>
    <m/>
    <n v="178.07"/>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10"/>
    <s v="01001136"/>
    <s v="Support to the stabilization and recovery of war affected communities (frontline, return and hosting areas)"/>
    <s v="58495844"/>
    <s v="EXPENDITURES"/>
    <m/>
    <m/>
    <m/>
    <m/>
    <m/>
    <m/>
    <m/>
    <s v=""/>
    <s v=""/>
    <n v="4"/>
    <s v="Journal Import 43509374:"/>
    <s v="Expenditure Business Unit : UNDP-UKR , Project Number : 01001136 , Task Number : ACT 3.2.1. , Transaction Number : 58495844 , Expenditure Category : 75100 - Facilities &amp; Administration , Expenditure Type : 75105 - Facilities and Administrat"/>
    <s v="Projects A 43509153000001 43509374 2 Y"/>
    <s v="25-11-2024 Burden Cost"/>
    <s v="Quantum Service Account"/>
    <s v="UNDP PL USD"/>
    <s v="1/1/1970"/>
    <m/>
    <m/>
    <x v="1"/>
    <d v="2024-11-25T00:00:00"/>
    <d v="2024-12-12T00:00:00"/>
    <s v=""/>
    <s v="UAH"/>
    <n v="16933.64"/>
    <n v="408.04"/>
    <m/>
    <n v="408.04"/>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58495842"/>
    <s v="EXPENDITURES"/>
    <m/>
    <m/>
    <m/>
    <m/>
    <m/>
    <m/>
    <m/>
    <s v=""/>
    <s v=""/>
    <n v="37"/>
    <s v="Journal Import 43509374:"/>
    <s v="Expenditure Business Unit : UNDP-UKR , Project Number : 01001136 , Task Number : ACT 2.3.1. , Transaction Number : 58495842 , Expenditure Category : 75100 - Facilities &amp; Administration , Expenditure Type : 75105 - Facilities and Administrat"/>
    <s v="Projects A 43509153000001 43509374 3 Y"/>
    <s v="06-12-2024 Burden Cost"/>
    <s v="Quantum Service Account"/>
    <s v="UNDP PL USD"/>
    <s v="1/1/1970"/>
    <m/>
    <m/>
    <x v="1"/>
    <d v="2024-12-06T00:00:00"/>
    <d v="2024-12-12T00:00:00"/>
    <s v=""/>
    <s v="UAH"/>
    <n v="10624"/>
    <n v="256"/>
    <m/>
    <n v="256"/>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6"/>
    <s v="01001136"/>
    <s v="Support to the stabilization and recovery of war affected communities (frontline, return and hosting areas)"/>
    <s v="58495840"/>
    <s v="EXPENDITURES"/>
    <m/>
    <m/>
    <m/>
    <m/>
    <m/>
    <m/>
    <m/>
    <s v=""/>
    <s v=""/>
    <n v="79"/>
    <s v="Journal Import 43509374:"/>
    <s v="Expenditure Business Unit : UNDP-UKR , Project Number : 01001136 , Task Number : ACT 1.2.1. , Transaction Number : 58495840 , Expenditure Category : 75100 - Facilities &amp; Administration , Expenditure Type : 75105 - Facilities and Administrat"/>
    <s v="Projects A 43509153000001 43509374 3 Y"/>
    <s v="10-12-2024 Burden Cost"/>
    <s v="Quantum Service Account"/>
    <s v="UNDP PL USD"/>
    <s v="1/1/1970"/>
    <m/>
    <m/>
    <x v="1"/>
    <d v="2024-12-10T00:00:00"/>
    <d v="2024-12-12T00:00:00"/>
    <s v=""/>
    <s v="UAH"/>
    <n v="1256"/>
    <n v="30.27"/>
    <m/>
    <n v="30.27"/>
  </r>
  <r>
    <s v="Purchase Invoices"/>
    <s v="Oracle Fusion Payables invoices."/>
    <s v="Payables"/>
    <s v="Oracle Fusion Payables subledger."/>
    <s v="1176166"/>
    <s v="INVOICES"/>
    <s v="DEC-2024"/>
    <s v="UNDP"/>
    <m/>
    <x v="9"/>
    <s v="Grants to Institutions and Other Benefactors"/>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2024/05/013/AJ, tr. #3"/>
    <s v="AP_INVOICES"/>
    <s v="2024/05/013/AJ, tranche #3"/>
    <n v="300002243354208"/>
    <s v="STANDARD"/>
    <n v="126684.5"/>
    <n v="126684.5"/>
    <n v="1"/>
    <s v="2024/05/013/AJ, tr. #3"/>
    <s v="2137702"/>
    <s v="European integration center of Slobozhanshchyna, NGO"/>
    <n v="55"/>
    <s v="Journal Import 43499047:"/>
    <s v="Supplier: European integration center of Slobozhanshchyna, NGO |Supplier #: 2137702 |Site: UKR |Transaction #: 2024/05/013/AJ, tr. #3 |Transaction Line #: 1 |PO #:  |PO Line #: 0 |Contract #: 1176166 |Project #: 01001136 |Task #: A"/>
    <s v="Payables A 43498724000001 43499047 Y"/>
    <s v="09-12-2024 Purchase Invoices"/>
    <s v="Quantum Service Account"/>
    <s v="UNDP PL USD"/>
    <s v=" "/>
    <m/>
    <n v="0"/>
    <x v="1"/>
    <d v="2024-12-09T00:00:00"/>
    <d v="2024-12-12T00:00:00"/>
    <s v="1"/>
    <s v="UAH"/>
    <n v="126684.5"/>
    <n v="3052.64"/>
    <m/>
    <n v="3052.64"/>
  </r>
  <r>
    <s v="Purchase Invoices"/>
    <s v="Oracle Fusion Payables invoices."/>
    <s v="Payables"/>
    <s v="Oracle Fusion Payables subledger."/>
    <s v="1176166"/>
    <s v="INVOICES"/>
    <s v="NOV-2024"/>
    <s v="UNDP"/>
    <m/>
    <x v="27"/>
    <s v="Printing and Publica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MC-1193"/>
    <s v="AP_INVOICES"/>
    <s v="provision safe printing equipment, November"/>
    <n v="300002248345205"/>
    <s v="STANDARD"/>
    <n v="65051.24"/>
    <n v="7227.91"/>
    <n v="3"/>
    <s v="MC-1193"/>
    <s v="2013146"/>
    <s v="MEGAPRYNT SERVIS, TOV"/>
    <n v="9"/>
    <s v="Journal Import 43510382:"/>
    <s v="Supplier: MEGAPRYNT SERVIS, TOV |Supplier #: 2013146 |Site: UKR |Transaction #: MC-1193 |Transaction Line #: 3 |PO #: 10284947 |PO Line #: 3 |Contract #: 1176166 |Project #: 01001136 |Task #: ACT 4 |Donor: GOVERNMENT OF NETHERLAND"/>
    <s v="Payables A 43509361000002 43510382 2 Y"/>
    <s v="30-11-2024 Purchase Invoices"/>
    <s v="Quantum Service Account"/>
    <s v="UNDP PL USD"/>
    <s v="9/26/2024 "/>
    <s v="10284947"/>
    <n v="3"/>
    <x v="1"/>
    <d v="2024-11-30T00:00:00"/>
    <d v="2024-12-12T00:00:00"/>
    <s v="3"/>
    <s v="UAH"/>
    <n v="7227.91"/>
    <n v="174.17000000000002"/>
    <m/>
    <n v="174.17000000000002"/>
  </r>
  <r>
    <s v="Purchase Invoices"/>
    <s v="Oracle Fusion Payables invoices."/>
    <s v="Payables"/>
    <s v="Oracle Fusion Payables subledger."/>
    <s v="1176166"/>
    <s v="INVOICES"/>
    <s v="DEC-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5994"/>
    <s v="AP_INVOICES"/>
    <s v="Travel Entitlements"/>
    <n v="300002244909351"/>
    <s v="STANDARD"/>
    <n v="24351.200000000001"/>
    <n v="10458"/>
    <n v="1"/>
    <s v="TR00415994"/>
    <s v="HCM-71319454"/>
    <s v="Ivan Hryhororvych HONCHARUK[[71319454]]"/>
    <n v="970"/>
    <s v="Journal Import 43509967:"/>
    <s v="Supplier: Ivan Hryhororvych HONCHARUK[[71319454]] |Supplier #: HCM-71319454 |Site: Primary |Transaction #: TR00415994 |Transaction Line #: 1 |PO #:  |PO Line #: 0 |Contract #: 1176166 |Project #: 01001136 |Task #: ACT 4 |Donor: GO"/>
    <s v="Payables A 43509361000001 43509967 Y"/>
    <s v="11-12-2024 Purchase Invoices"/>
    <s v="Quantum Service Account"/>
    <s v="UNDP PL USD"/>
    <s v=" "/>
    <m/>
    <n v="0"/>
    <x v="1"/>
    <d v="2024-12-11T00:00:00"/>
    <d v="2024-12-12T00:00:00"/>
    <s v="1"/>
    <s v="UAH"/>
    <n v="10458"/>
    <n v="252"/>
    <m/>
    <n v="252"/>
  </r>
  <r>
    <s v="Purchase Invoices"/>
    <s v="Oracle Fusion Payables invoices."/>
    <s v="Payables"/>
    <s v="Oracle Fusion Payables subledger."/>
    <s v="1176166"/>
    <s v="INVOICES"/>
    <s v="DEC-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16003"/>
    <s v="AP_INVOICES"/>
    <s v="Travel Entitlements"/>
    <n v="300002244925438"/>
    <s v="STANDARD"/>
    <n v="17848"/>
    <n v="10458"/>
    <n v="2"/>
    <s v="TR00416003"/>
    <s v="HCM-71319454"/>
    <s v="Ivan Hryhororvych HONCHARUK[[71319454]]"/>
    <n v="969"/>
    <s v="Journal Import 43509967:"/>
    <s v="Supplier: Ivan Hryhororvych HONCHARUK[[71319454]] |Supplier #: HCM-71319454 |Site: Primary |Transaction #: TR00416003 |Transaction Line #: 2 |PO #:  |PO Line #: 0 |Contract #: 1176166 |Project #: 01001136 |Task #: ACT 4 |Donor: GO"/>
    <s v="Payables A 43509361000001 43509967 Y"/>
    <s v="11-12-2024 Purchase Invoices"/>
    <s v="Quantum Service Account"/>
    <s v="UNDP PL USD"/>
    <s v=" "/>
    <m/>
    <n v="0"/>
    <x v="1"/>
    <d v="2024-12-11T00:00:00"/>
    <d v="2024-12-12T00:00:00"/>
    <s v="2"/>
    <s v="UAH"/>
    <n v="10458"/>
    <n v="252"/>
    <m/>
    <n v="252"/>
  </r>
  <r>
    <s v="Purchase Invoices"/>
    <s v="Oracle Fusion Payables invoices."/>
    <s v="Payables"/>
    <s v="Oracle Fusion Payables subledger."/>
    <s v="1176166"/>
    <s v="INVOICES"/>
    <s v="DEC-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55125s_0"/>
    <s v="AP_INVOICES"/>
    <m/>
    <n v="300002245071745"/>
    <s v="STANDARD"/>
    <n v="4326.2700000000004"/>
    <n v="4326.2700000000004"/>
    <n v="1"/>
    <s v="TC00355125s_0"/>
    <s v="HCM-71436156"/>
    <s v="Olga REZNICHENKO[[71436156]]"/>
    <n v="968"/>
    <s v="Journal Import 43509967:"/>
    <s v="Supplier: Olga REZNICHENKO[[71436156]] |Supplier #: HCM-71436156 |Site: Primary |Transaction #: TC00355125s_0 |Transaction Line #: 1 |PO #:  |PO Line #: 0 |Contract #: 1176166 |Project #: 01001136 |Task #: ACT 4 |Donor: GOVERNMENT"/>
    <s v="Payables A 43509361000001 43509967 Y"/>
    <s v="11-12-2024 Purchase Invoices"/>
    <s v="Quantum Service Account"/>
    <s v="UNDP PL USD"/>
    <s v=" "/>
    <m/>
    <n v="0"/>
    <x v="1"/>
    <d v="2024-12-11T00:00:00"/>
    <d v="2024-12-12T00:00:00"/>
    <s v="1"/>
    <s v="UAH"/>
    <n v="4326.2700000000004"/>
    <n v="104.25"/>
    <m/>
    <n v="104.25"/>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58592918"/>
    <s v="EXPENDITURES"/>
    <m/>
    <m/>
    <m/>
    <m/>
    <m/>
    <m/>
    <m/>
    <s v=""/>
    <s v=""/>
    <n v="24"/>
    <s v="Journal Import 43578801:"/>
    <s v="Expenditure Business Unit : UNDP-UKR , Project Number : 01001136 , Task Number : ACT 1.2.2. , Transaction Number : 58592918 , Expenditure Category : 75100 - Facilities &amp; Administration , Expenditure Type : 75105 - Facilities and Administrat"/>
    <s v="Projects A 43578610000003 43578801 3 Y"/>
    <s v="09-12-2024 Burden Cost"/>
    <s v="Quantum Service Account"/>
    <s v="UNDP PL USD"/>
    <s v="1/1/1970"/>
    <m/>
    <m/>
    <x v="1"/>
    <d v="2024-12-09T00:00:00"/>
    <d v="2024-12-13T00:00:00"/>
    <s v=""/>
    <s v="UAH"/>
    <n v="10134.76"/>
    <n v="244.21"/>
    <m/>
    <n v="244.2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592917"/>
    <s v="EXPENDITURES"/>
    <m/>
    <m/>
    <m/>
    <m/>
    <m/>
    <m/>
    <m/>
    <s v=""/>
    <s v=""/>
    <n v="31"/>
    <s v="Journal Import 43578801:"/>
    <s v="Expenditure Business Unit : UNDP-UKR , Project Number : 01001136 , Task Number : ACT 4 , Transaction Number : 58592917 , Expenditure Category : 75100 - Facilities &amp; Administration , Expenditure Type : 75105 - Facilities and Administration -"/>
    <s v="Projects A 43578610000003 43578801 Y"/>
    <s v="30-11-2024 Burden Cost"/>
    <s v="Quantum Service Account"/>
    <s v="UNDP PL USD"/>
    <s v="1/1/1970"/>
    <m/>
    <m/>
    <x v="1"/>
    <d v="2024-11-30T00:00:00"/>
    <d v="2024-12-13T00:00:00"/>
    <s v=""/>
    <s v="UAH"/>
    <n v="578.23"/>
    <n v="13.93"/>
    <m/>
    <n v="13.93"/>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592915"/>
    <s v="EXPENDITURES"/>
    <m/>
    <m/>
    <m/>
    <m/>
    <m/>
    <m/>
    <m/>
    <s v=""/>
    <s v=""/>
    <n v="147"/>
    <s v="Journal Import 43578801:"/>
    <s v="Expenditure Business Unit : UNDP-UKR , Project Number : 01001136 , Task Number : ACT 4 , Transaction Number : 58592915 , Expenditure Category : 75100 - Facilities &amp; Administration , Expenditure Type : 75105 - Facilities and Administration -"/>
    <s v="Projects A 43578610000003 43578801 3 Y"/>
    <s v="11-12-2024 Burden Cost"/>
    <s v="Quantum Service Account"/>
    <s v="UNDP PL USD"/>
    <s v="1/1/1970"/>
    <m/>
    <m/>
    <x v="1"/>
    <d v="2024-12-11T00:00:00"/>
    <d v="2024-12-13T00:00:00"/>
    <s v=""/>
    <s v="UAH"/>
    <n v="3722.04"/>
    <n v="89.69"/>
    <m/>
    <n v="89.69"/>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592914"/>
    <s v="EXPENDITURES"/>
    <m/>
    <m/>
    <m/>
    <m/>
    <m/>
    <m/>
    <m/>
    <s v=""/>
    <s v=""/>
    <n v="148"/>
    <s v="Journal Import 43578801:"/>
    <s v="Expenditure Business Unit : UNDP-UKR , Project Number : 01001136 , Task Number : ACT 4 , Transaction Number : 58592914 , Expenditure Category : 75100 - Facilities &amp; Administration , Expenditure Type : 75105 - Facilities and Administration -"/>
    <s v="Projects A 43578610000003 43578801 3 Y"/>
    <s v="11-12-2024 Burden Cost"/>
    <s v="Quantum Service Account"/>
    <s v="UNDP PL USD"/>
    <s v="1/1/1970"/>
    <m/>
    <m/>
    <x v="1"/>
    <d v="2024-12-11T00:00:00"/>
    <d v="2024-12-13T00:00:00"/>
    <s v=""/>
    <s v="UAH"/>
    <n v="-350.40000000000003"/>
    <m/>
    <n v="8.44"/>
    <n v="-8.44"/>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479"/>
    <s v="AP_INVOICES"/>
    <s v="conducting the event"/>
    <n v="300002252217026"/>
    <s v="STANDARD"/>
    <n v="478134.2"/>
    <n v="478134.2"/>
    <n v="1"/>
    <s v="479"/>
    <s v="1058777"/>
    <s v="KOMPANIIA TOLERAN, LLC"/>
    <n v="73"/>
    <s v="Journal Import 43578938:"/>
    <s v="Supplier: KOMPANIIA TOLERAN, LLC |Supplier #: 1058777 |Site: UKR |Transaction #: 479 |Transaction Line #: 1 |PO #: 10273626 |PO Line #: 1 |Contract #: 1176166 |Project #: 01001136 |Task #: ACT 3.1.3. |Donor: GOVERNMENT OF NETHERLA"/>
    <s v="Payables A 43578587000001 43578938 Y"/>
    <s v="10-12-2024 Purchase Invoices"/>
    <s v="Quantum Service Account"/>
    <s v="UNDP PL USD"/>
    <s v="9/3/2024 "/>
    <s v="10273626"/>
    <n v="1"/>
    <x v="1"/>
    <d v="2024-12-10T00:00:00"/>
    <d v="2024-12-13T00:00:00"/>
    <s v="1"/>
    <s v="UAH"/>
    <n v="256855.59"/>
    <n v="6189.29"/>
    <m/>
    <n v="6189.29"/>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8107029235"/>
    <s v="AP_PAYMENTS"/>
    <s v="2024/05/013/AJ, tranche #3"/>
    <n v="300002243354208"/>
    <s v="STANDARD"/>
    <n v="126684.5"/>
    <n v="126684.5"/>
    <n v="1"/>
    <s v="2024/05/013/AJ, tr. #3"/>
    <s v="2137702"/>
    <s v="European integration center of Slobozhanshchyna, NGO"/>
    <n v="5949"/>
    <s v="Journal Import 43540195:"/>
    <s v="Supplier: European integration center of Slobozhanshchyna, NGO |Supplier #: 2137702 |Transaction #: 2024/05/013/AJ, tr. #3 |Payment # : 8107029235 |Payment Method : TRF |"/>
    <s v="Payables A 43538809000002 43540195 N"/>
    <s v="13-12-2024 Payments"/>
    <s v="Quantum Service Account"/>
    <s v="UNDP PL USD"/>
    <s v=" "/>
    <m/>
    <n v="0"/>
    <x v="1"/>
    <d v="2024-12-13T00:00:00"/>
    <d v="2024-12-13T00:00:00"/>
    <s v=""/>
    <s v="UAH"/>
    <n v="0"/>
    <m/>
    <n v="11"/>
    <n v="-11"/>
  </r>
  <r>
    <s v="Purchase Invoices"/>
    <s v="Oracle Fusion Payables invoices."/>
    <s v="Payables"/>
    <s v="Oracle Fusion Payables subledger."/>
    <s v="1176166"/>
    <s v="INVOICES"/>
    <s v="DEC-2024"/>
    <s v="UNDP"/>
    <m/>
    <x v="37"/>
    <s v="Service Cost - Social Services and Social Science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002"/>
    <s v="AP_INVOICES"/>
    <s v="Conducting an assessment of Civil Society Organizations, del. #2:3"/>
    <n v="300002251537893"/>
    <s v="STANDARD"/>
    <n v="774648"/>
    <n v="0"/>
    <n v="1"/>
    <s v="002"/>
    <s v="2142388"/>
    <s v="Research Bureau Sociologist, NGO"/>
    <n v="458"/>
    <s v="Journal Import 43568100:"/>
    <s v="Supplier: Research Bureau Sociologist, NGO |Supplier #: 2142388 |Site: UKR |Transaction #: 002 |Transaction Line #: 1 |PO #: 10274675 |PO Line #: 3 |Contract #: 1176166 |Project #: 01001136 |Task #: ACT 1.1.1. |Donor: GOVERNMENT O"/>
    <s v="Payables A 43567236000002 43568100 Y"/>
    <s v="13-12-2024 Purchase Invoices"/>
    <s v="Quantum Service Account"/>
    <s v="UNDP PL USD"/>
    <s v="9/5/2024 "/>
    <s v="10274675"/>
    <n v="3"/>
    <x v="1"/>
    <d v="2024-12-13T00:00:00"/>
    <d v="2024-12-13T00:00:00"/>
    <s v="1"/>
    <s v="UAH"/>
    <n v="70422.55"/>
    <n v="1696.93"/>
    <m/>
    <n v="1696.93"/>
  </r>
  <r>
    <s v="Purchase Invoices"/>
    <s v="Oracle Fusion Payables invoices."/>
    <s v="Payables"/>
    <s v="Oracle Fusion Payables subledger."/>
    <s v="1176166"/>
    <s v="INVOICES"/>
    <s v="DEC-2024"/>
    <s v="UNDP"/>
    <m/>
    <x v="37"/>
    <s v="Service Cost - Social Services and Social Science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002"/>
    <s v="AP_INVOICES"/>
    <s v="Conducting an assessment of Civil Society Organizations, del. #2:3"/>
    <n v="300002251537893"/>
    <s v="STANDARD"/>
    <n v="774648"/>
    <n v="0"/>
    <n v="1"/>
    <s v="002"/>
    <s v="2142388"/>
    <s v="Research Bureau Sociologist, NGO"/>
    <n v="1047"/>
    <s v="Journal Import 43578938:"/>
    <s v="Supplier: Research Bureau Sociologist, NGO |Supplier #: 2142388 |Site: UKR |Transaction #: 002 |Transaction Line #: 1 |PO #: 10274675 |PO Line #: 3 |Contract #: 1176166 |Project #: 01001136 |Task #: ACT 1.1.1. |Donor: GOVERNMENT O"/>
    <s v="Payables A 43578587000001 43578938 Y"/>
    <s v="13-12-2024 Purchase Invoices"/>
    <s v="Quantum Service Account"/>
    <s v="UNDP PL USD"/>
    <s v="9/5/2024 "/>
    <s v="10274675"/>
    <n v="3"/>
    <x v="1"/>
    <d v="2024-12-13T00:00:00"/>
    <d v="2024-12-13T00:00:00"/>
    <s v="1"/>
    <s v="UAH"/>
    <n v="-70422.55"/>
    <m/>
    <n v="1696.93"/>
    <n v="-1696.93"/>
  </r>
  <r>
    <s v="Purchase Invoices"/>
    <s v="Oracle Fusion Payables invoices."/>
    <s v="Payables"/>
    <s v="Oracle Fusion Payables subledger."/>
    <s v="1176166"/>
    <s v="INVOICES"/>
    <s v="DEC-2024"/>
    <s v="UNDP"/>
    <m/>
    <x v="37"/>
    <s v="Service Cost - Social Services and Social Science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002"/>
    <s v="AP_INVOICES"/>
    <s v="Conducting an assessment of Civil Society Organizations, del. #2:3"/>
    <n v="300002251537893"/>
    <s v="STANDARD"/>
    <n v="774648"/>
    <n v="774648"/>
    <n v="3"/>
    <s v="002"/>
    <s v="2142388"/>
    <s v="Research Bureau Sociologist, NGO"/>
    <n v="1046"/>
    <s v="Journal Import 43578938:"/>
    <s v="Supplier: Research Bureau Sociologist, NGO |Supplier #: 2142388 |Site: UKR |Transaction #: 002 |Transaction Line #: 3 |PO #: 10274675 |PO Line #: 3 |Contract #: 1176166 |Project #: 01001136 |Task #: ACT 1.1.1. |Donor: GOVERNMENT O"/>
    <s v="Payables A 43578587000001 43578938 Y"/>
    <s v="13-12-2024 Purchase Invoices"/>
    <s v="Quantum Service Account"/>
    <s v="UNDP PL USD"/>
    <s v="9/5/2024 "/>
    <s v="10274675"/>
    <n v="3"/>
    <x v="1"/>
    <d v="2024-12-13T00:00:00"/>
    <d v="2024-12-13T00:00:00"/>
    <s v="3"/>
    <s v="UAH"/>
    <n v="140845.1"/>
    <n v="3393.86"/>
    <m/>
    <n v="3393.86"/>
  </r>
  <r>
    <s v="Purchase Invoices"/>
    <s v="Oracle Fusion Payables invoices."/>
    <s v="Payables"/>
    <s v="Oracle Fusion Payables subledger."/>
    <s v="1176166"/>
    <s v="INVOICES"/>
    <s v="NOV-2024"/>
    <s v="UNDP"/>
    <m/>
    <x v="14"/>
    <s v="Learning Costs - Training of Counter"/>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000188072"/>
    <s v="AP_INVOICES"/>
    <s v="conducting the event on 19;23;30.11.2024"/>
    <n v="300002252255433"/>
    <s v="STANDARD"/>
    <n v="180957.32"/>
    <n v="180957.32"/>
    <n v="1"/>
    <s v="000188072"/>
    <s v="1058619"/>
    <s v="KYI AVIA, PJSC"/>
    <n v="105"/>
    <s v="Journal Import 43597347:"/>
    <s v="Supplier: KYI AVIA, PJSC |Supplier #: 1058619 |Site: UKR |Transaction #: 000188072 |Transaction Line #: 1 |PO #:  |PO Line #: 0 |Contract #: 1176166 |Project #: 01001136 |Task #: ACT 2.3.2. |Donor: GOVERNMENT OF NETHERLANDS |"/>
    <s v="Payables A 43596604000001 43597347 Y"/>
    <s v="30-11-2024 Purchase Invoices"/>
    <s v="Quantum Service Account"/>
    <s v="UNDP PL USD"/>
    <s v=" "/>
    <m/>
    <n v="0"/>
    <x v="1"/>
    <d v="2024-11-30T00:00:00"/>
    <d v="2024-12-14T00:00:00"/>
    <s v="1"/>
    <s v="UAH"/>
    <n v="180957.32"/>
    <n v="4360.42"/>
    <m/>
    <n v="4360.42"/>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80/24"/>
    <s v="AP_INVOICES"/>
    <s v="tire service for the vehicles in Dnipro office"/>
    <n v="300002252217077"/>
    <s v="STANDARD"/>
    <n v="18575"/>
    <n v="18575"/>
    <n v="1"/>
    <s v="680/24"/>
    <s v="2042008"/>
    <s v="Mihol Maksym Volodymyrovych FOP"/>
    <n v="41"/>
    <s v="Journal Import 43597347:"/>
    <s v="Supplier: Mihol Maksym Volodymyrovych FOP |Supplier #: 2042008 |Site: UKR |Transaction #: 680/24 |Transaction Line #: 1 |PO #:  |PO Line #: 0 |Contract #: 1176166 |Project #: 01001136 |Task #: ACT 4 |Donor: GOVERNMENT OF NETHERLAN"/>
    <s v="Payables A 43596604000001 43597347 2 Y"/>
    <s v="11-12-2024 Purchase Invoices"/>
    <s v="Quantum Service Account"/>
    <s v="UNDP PL USD"/>
    <s v=" "/>
    <m/>
    <n v="0"/>
    <x v="1"/>
    <d v="2024-12-11T00:00:00"/>
    <d v="2024-12-14T00:00:00"/>
    <s v="1"/>
    <s v="UAH"/>
    <n v="18575"/>
    <n v="447.59000000000003"/>
    <m/>
    <n v="447.59000000000003"/>
  </r>
  <r>
    <s v="Purchase Invoices"/>
    <s v="Oracle Fusion Payables invoices."/>
    <s v="Payables"/>
    <s v="Oracle Fusion Payables subledger."/>
    <s v="1176166"/>
    <s v="INVOICES"/>
    <s v="DEC-2024"/>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55781s_0"/>
    <s v="AP_INVOICES"/>
    <m/>
    <n v="300002247301437"/>
    <s v="STANDARD"/>
    <n v="1667"/>
    <n v="1667"/>
    <n v="1"/>
    <s v="TC00355781s_0"/>
    <s v="HCM-71421319"/>
    <s v="Anastasiia VERITOVA[[71421319]]"/>
    <n v="43"/>
    <s v="Journal Import 43611088:"/>
    <s v="Supplier: Anastasiia VERITOVA[[71421319]] |Supplier #: HCM-71421319 |Site: Primary |Transaction #: TC00355781s_0 |Transaction Line #: 1 |PO #:  |PO Line #: 0 |Contract #: 1176166 |Project #: 01001136 |Task #: ACT 4 |Donor: GOVERNM"/>
    <s v="Payables A 43610910000001 43611088 2 Y"/>
    <s v="12-12-2024 Purchase Invoices"/>
    <s v="Quantum Service Account"/>
    <s v="UNDP PL USD"/>
    <s v=" "/>
    <m/>
    <n v="0"/>
    <x v="1"/>
    <d v="2024-12-12T00:00:00"/>
    <d v="2024-12-14T00:00:00"/>
    <s v="1"/>
    <s v="UAH"/>
    <n v="1667"/>
    <n v="40.17"/>
    <m/>
    <n v="40.17"/>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58833886"/>
    <s v="EXPENDITURES"/>
    <m/>
    <m/>
    <m/>
    <m/>
    <m/>
    <m/>
    <m/>
    <s v=""/>
    <s v=""/>
    <n v="49"/>
    <s v="Journal Import 43661032:"/>
    <s v="Expenditure Business Unit : UNDP-UKR , Project Number : 01001136 , Task Number : ACT 3.1.3. , Transaction Number : 58833886 , Expenditure Category : 75100 - Facilities &amp; Administration , Expenditure Type : 75105 - Facilities and Administrat"/>
    <s v="Projects A 43660872000002 43661032 3 Y"/>
    <s v="10-12-2024 Burden Cost"/>
    <s v="Quantum Service Account"/>
    <s v="UNDP PL USD"/>
    <s v="1/1/1970"/>
    <m/>
    <m/>
    <x v="1"/>
    <d v="2024-12-10T00:00:00"/>
    <d v="2024-12-15T00:00:00"/>
    <s v=""/>
    <s v="UAH"/>
    <n v="20548.45"/>
    <n v="495.14"/>
    <m/>
    <n v="495.14"/>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833882"/>
    <s v="EXPENDITURES"/>
    <m/>
    <m/>
    <m/>
    <m/>
    <m/>
    <m/>
    <m/>
    <s v=""/>
    <s v=""/>
    <n v="87"/>
    <s v="Journal Import 43661032:"/>
    <s v="Expenditure Business Unit : UNDP-UKR , Project Number : 01001136 , Task Number : ACT 4 , Transaction Number : 58833882 , Expenditure Category : 75100 - Facilities &amp; Administration , Expenditure Type : 75105 - Facilities and Administration -"/>
    <s v="Projects A 43660872000002 43661032 3 Y"/>
    <s v="11-12-2024 Burden Cost"/>
    <s v="Quantum Service Account"/>
    <s v="UNDP PL USD"/>
    <s v="1/1/1970"/>
    <m/>
    <m/>
    <x v="1"/>
    <d v="2024-12-11T00:00:00"/>
    <d v="2024-12-15T00:00:00"/>
    <s v=""/>
    <s v="UAH"/>
    <n v="1486"/>
    <n v="35.81"/>
    <m/>
    <n v="35.81"/>
  </r>
  <r>
    <s v="BURDEN_COST"/>
    <s v="Cost of summarized burden expenditure items."/>
    <s v="Project Accounting"/>
    <s v="Accounting generated by Oracle Fusion Projects for cost, revenue and billing offset transactions."/>
    <s v="1176166"/>
    <s v="BURDEN_COST"/>
    <s v="NOV-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8833885"/>
    <s v="EXPENDITURES"/>
    <m/>
    <m/>
    <m/>
    <m/>
    <m/>
    <m/>
    <m/>
    <s v=""/>
    <s v=""/>
    <n v="133"/>
    <s v="Journal Import 43661032:"/>
    <s v="Expenditure Business Unit : UNDP-UKR , Project Number : 01001136 , Task Number : ACT 2.3.2. , Transaction Number : 58833885 , Expenditure Category : 75100 - Facilities &amp; Administration , Expenditure Type : 75105 - Facilities and Administrat"/>
    <s v="Projects A 43660872000002 43661032 Y"/>
    <s v="30-11-2024 Burden Cost"/>
    <s v="Quantum Service Account"/>
    <s v="UNDP PL USD"/>
    <s v="1/1/1970"/>
    <m/>
    <m/>
    <x v="1"/>
    <d v="2024-11-30T00:00:00"/>
    <d v="2024-12-15T00:00:00"/>
    <s v=""/>
    <s v="UAH"/>
    <n v="14476.59"/>
    <n v="348.83"/>
    <m/>
    <n v="348.83"/>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833883"/>
    <s v="EXPENDITURES"/>
    <m/>
    <m/>
    <m/>
    <m/>
    <m/>
    <m/>
    <m/>
    <s v=""/>
    <s v=""/>
    <n v="235"/>
    <s v="Journal Import 43661032:"/>
    <s v="Expenditure Business Unit : UNDP-UKR , Project Number : 01001136 , Task Number : ACT 4 , Transaction Number : 58833883 , Expenditure Category : 75100 - Facilities &amp; Administration , Expenditure Type : 75105 - Facilities and Administration -"/>
    <s v="Projects A 43660872000002 43661032 3 Y"/>
    <s v="12-12-2024 Burden Cost"/>
    <s v="Quantum Service Account"/>
    <s v="UNDP PL USD"/>
    <s v="1/1/1970"/>
    <m/>
    <m/>
    <x v="1"/>
    <d v="2024-12-12T00:00:00"/>
    <d v="2024-12-15T00:00:00"/>
    <s v=""/>
    <s v="UAH"/>
    <n v="133.36000000000001"/>
    <n v="3.21"/>
    <m/>
    <n v="3.2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58833884"/>
    <s v="EXPENDITURES"/>
    <m/>
    <m/>
    <m/>
    <m/>
    <m/>
    <m/>
    <m/>
    <s v=""/>
    <s v=""/>
    <n v="357"/>
    <s v="Journal Import 43661032:"/>
    <s v="Expenditure Business Unit : UNDP-UKR , Project Number : 01001136 , Task Number : ACT 1.1.1. , Transaction Number : 58833884 , Expenditure Category : 75100 - Facilities &amp; Administration , Expenditure Type : 75105 - Facilities and Administrat"/>
    <s v="Projects A 43660872000002 43661032 3 Y"/>
    <s v="13-12-2024 Burden Cost"/>
    <s v="Quantum Service Account"/>
    <s v="UNDP PL USD"/>
    <s v="1/1/1970"/>
    <m/>
    <m/>
    <x v="1"/>
    <d v="2024-12-13T00:00:00"/>
    <d v="2024-12-15T00:00:00"/>
    <s v=""/>
    <s v="UAH"/>
    <n v="11267.61"/>
    <n v="270.53000000000003"/>
    <m/>
    <n v="270.53000000000003"/>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230"/>
    <s v="AP_INVOICES"/>
    <s v="repair works and service maintenance and other services provided to vehicles"/>
    <n v="300002257648742"/>
    <s v="STANDARD"/>
    <n v="64323"/>
    <n v="64323"/>
    <n v="1"/>
    <s v="230"/>
    <s v="1059137"/>
    <s v="BABANSKYI OLEKSANDR SEHIIOVYCH FOP"/>
    <n v="1197"/>
    <s v="Journal Import 43713837:"/>
    <s v="Supplier: BABANSKYI OLEKSANDR SEHIIOVYCH FOP |Supplier #: 1059137 |Site: UKR |Transaction #: 230 |Transaction Line #: 1 |PO #: 10332051 |PO Line #: 1 |Contract #: 1176166 |Project #: 01001136 |Task #: ACT 4 |Donor: GOVERNMENT OF N"/>
    <s v="Payables A 43712868000002 43713837 Y"/>
    <s v="16-12-2024 Purchase Invoices"/>
    <s v="Quantum Service Account"/>
    <s v="UNDP PL USD"/>
    <s v="12/13/2024 "/>
    <s v="10332051"/>
    <n v="1"/>
    <x v="1"/>
    <d v="2024-12-16T00:00:00"/>
    <d v="2024-12-16T00:00:00"/>
    <s v="1"/>
    <s v="UAH"/>
    <n v="64323"/>
    <n v="1544.3700000000001"/>
    <m/>
    <n v="1544.3700000000001"/>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9291"/>
    <s v="AP_PAYMENTS"/>
    <s v="Travel Entitlements"/>
    <n v="300002244909351"/>
    <s v="STANDARD"/>
    <n v="24351.200000000001"/>
    <n v="10458"/>
    <n v="1"/>
    <s v="TR00415994"/>
    <s v="HCM-71319454"/>
    <s v="Ivan Hryhororvych HONCHARUK[[71319454]]"/>
    <n v="4841"/>
    <s v="Journal Import 43687099:"/>
    <s v="Supplier: Ivan Hryhororvych HONCHARUK[[71319454]] |Supplier #: HCM-71319454 |Transaction #: TR00415994 |Payment # : 8107029291 |Payment Method : TRF |"/>
    <s v="Payables A 43685794000002 43687099 N"/>
    <s v="16-12-2024 Payments"/>
    <s v="Quantum Service Account"/>
    <s v="UNDP PL USD"/>
    <s v=" "/>
    <m/>
    <n v="0"/>
    <x v="1"/>
    <d v="2024-12-16T00:00:00"/>
    <d v="2024-12-16T00:00:00"/>
    <s v=""/>
    <s v="UAH"/>
    <n v="0"/>
    <m/>
    <n v="2.12"/>
    <n v="-2.12"/>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9291"/>
    <s v="AP_PAYMENTS"/>
    <s v="Travel Entitlements"/>
    <n v="300002244925438"/>
    <s v="STANDARD"/>
    <n v="17848"/>
    <n v="10458"/>
    <n v="2"/>
    <s v="TR00416003"/>
    <s v="HCM-71319454"/>
    <s v="Ivan Hryhororvych HONCHARUK[[71319454]]"/>
    <n v="4840"/>
    <s v="Journal Import 43687099:"/>
    <s v="Supplier: Ivan Hryhororvych HONCHARUK[[71319454]] |Supplier #: HCM-71319454 |Transaction #: TR00416003 |Payment # : 8107029291 |Payment Method : TRF |"/>
    <s v="Payables A 43685794000002 43687099 N"/>
    <s v="16-12-2024 Payments"/>
    <s v="Quantum Service Account"/>
    <s v="UNDP PL USD"/>
    <s v=" "/>
    <m/>
    <n v="0"/>
    <x v="1"/>
    <d v="2024-12-16T00:00:00"/>
    <d v="2024-12-16T00:00:00"/>
    <s v=""/>
    <s v="UAH"/>
    <n v="0"/>
    <m/>
    <n v="1.55"/>
    <n v="-1.55"/>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9303"/>
    <s v="AP_PAYMENTS"/>
    <m/>
    <n v="300002245071745"/>
    <s v="STANDARD"/>
    <n v="4326.2700000000004"/>
    <n v="4326.2700000000004"/>
    <n v="1"/>
    <s v="TC00355125s_0"/>
    <s v="HCM-71436156"/>
    <s v="Olga REZNICHENKO[[71436156]]"/>
    <n v="4839"/>
    <s v="Journal Import 43687099:"/>
    <s v="Supplier: Olga REZNICHENKO[[71436156]] |Supplier #: HCM-71436156 |Transaction #: TC00355125s_0 |Payment # : 8107029303 |Payment Method : TRF |"/>
    <s v="Payables A 43685794000002 43687099 N"/>
    <s v="16-12-2024 Payments"/>
    <s v="Quantum Service Account"/>
    <s v="UNDP PL USD"/>
    <s v=" "/>
    <m/>
    <n v="0"/>
    <x v="1"/>
    <d v="2024-12-16T00:00:00"/>
    <d v="2024-12-16T00:00:00"/>
    <s v=""/>
    <s v="UAH"/>
    <n v="0"/>
    <m/>
    <n v="0.38"/>
    <n v="-0.38"/>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8971585"/>
    <s v="EXPENDITURES"/>
    <m/>
    <m/>
    <m/>
    <m/>
    <m/>
    <m/>
    <m/>
    <s v=""/>
    <s v=""/>
    <n v="454"/>
    <s v="Journal Import 43791837:"/>
    <s v="Expenditure Business Unit : UNDP-UKR , Project Number : 01001136 , Task Number : ACT 4 , Transaction Number : 58971585 , Expenditure Category : 75100 - Facilities &amp; Administration , Expenditure Type : 75105 - Facilities and Administration -"/>
    <s v="Projects A 43791782000002 43791837 2 Y"/>
    <s v="16-12-2024 Burden Cost"/>
    <s v="Quantum Service Account"/>
    <s v="UNDP PL USD"/>
    <s v="1/1/1970"/>
    <m/>
    <m/>
    <x v="1"/>
    <d v="2024-12-16T00:00:00"/>
    <d v="2024-12-17T00:00:00"/>
    <s v=""/>
    <s v="UAH"/>
    <n v="5145.84"/>
    <n v="123.55"/>
    <m/>
    <n v="123.55"/>
  </r>
  <r>
    <s v="Purchase Invoices"/>
    <s v="Oracle Fusion Payables invoices."/>
    <s v="Payables"/>
    <s v="Oracle Fusion Payables subledger."/>
    <s v="1176166"/>
    <s v="INVOICES"/>
    <s v="DEC-2024"/>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November 24"/>
    <s v="AP_INVOICES"/>
    <s v="Danger pay/November 24"/>
    <n v="300002257943950"/>
    <s v="STANDARD"/>
    <n v="1507.14"/>
    <n v="301.43"/>
    <n v="2"/>
    <s v="Danger pay/November 24"/>
    <s v="HCM-946107"/>
    <s v="Federica DISPENZA[[946107]]"/>
    <n v="976"/>
    <s v="Journal Import 43782176:"/>
    <s v="Supplier: Federica DISPENZA[[946107]] |Supplier #: HCM-946107 |Site: UKR |Transaction #: Danger pay/November 24 |Transaction Line #: 2 |PO #:  |PO Line #: 0 |Contract #: 1176166 |Project #: 01001136 |Task #: ACT 4 |Donor: GOVERNME"/>
    <s v="Payables A 43780918000001 43782176 Y"/>
    <s v="16-12-2024 Purchase Invoices"/>
    <s v="Quantum Service Account"/>
    <s v="UNDP PL USD"/>
    <s v=" "/>
    <m/>
    <n v="0"/>
    <x v="1"/>
    <d v="2024-12-16T00:00:00"/>
    <d v="2024-12-17T00:00:00"/>
    <s v="2"/>
    <s v="USD"/>
    <n v="301.43"/>
    <n v="301.43"/>
    <m/>
    <n v="301.43"/>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481"/>
    <s v="AP_INVOICES"/>
    <s v="conducting the event - Youth ideathon #SOLVE_IT for the Recovery &amp; Development Offices"/>
    <n v="300002257059689"/>
    <s v="STANDARD"/>
    <n v="912781.74"/>
    <n v="912781.74"/>
    <n v="1"/>
    <s v="481"/>
    <s v="1058777"/>
    <s v="KOMPANIIA TOLERAN, LLC"/>
    <n v="1793"/>
    <s v="Journal Import 43755105:"/>
    <s v="Supplier: KOMPANIIA TOLERAN, LLC |Supplier #: 1058777 |Site: UKR |Transaction #: 481 |Transaction Line #: 1 |PO #: 10307741 |PO Line #: 1 |Contract #: 1176166 |Project #: 01001136 |Task #: ACT 3.1.2. |Donor: GOVERNMENT OF NETHERLA"/>
    <s v="Payables A 43754626000001 43755105 2 Y"/>
    <s v="16-12-2024 Purchase Invoices"/>
    <s v="Quantum Service Account"/>
    <s v="UNDP PL USD"/>
    <s v="11/5/2024 "/>
    <s v="10307741"/>
    <n v="1"/>
    <x v="1"/>
    <d v="2024-12-16T00:00:00"/>
    <d v="2024-12-17T00:00:00"/>
    <s v="1"/>
    <s v="UAH"/>
    <n v="76774.990000000005"/>
    <n v="1850"/>
    <m/>
    <n v="1850"/>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481"/>
    <s v="AP_INVOICES"/>
    <s v="conducting the event - Youth ideathon #SOLVE_IT for the Recovery &amp; Development Offices"/>
    <n v="300002257059689"/>
    <s v="STANDARD"/>
    <n v="912781.74"/>
    <n v="912781.74"/>
    <n v="1"/>
    <s v="481"/>
    <s v="1058777"/>
    <s v="KOMPANIIA TOLERAN, LLC"/>
    <n v="1794"/>
    <s v="Journal Import 43755105:"/>
    <s v="Supplier: KOMPANIIA TOLERAN, LLC |Supplier #: 1058777 |Site: UKR |Transaction #: 481 |Transaction Line #: 1 |PO #: 10307741 |PO Line #: 1 |Contract #: 1176166 |Project #: 01001136 |Task #: ACT 3.1.3. |Donor: GOVERNMENT OF NETHERLA"/>
    <s v="Payables A 43754626000001 43755105 2 Y"/>
    <s v="16-12-2024 Purchase Invoices"/>
    <s v="Quantum Service Account"/>
    <s v="UNDP PL USD"/>
    <s v="11/5/2024 "/>
    <s v="10307741"/>
    <n v="1"/>
    <x v="1"/>
    <d v="2024-12-16T00:00:00"/>
    <d v="2024-12-17T00:00:00"/>
    <s v="1"/>
    <s v="UAH"/>
    <n v="97524.99"/>
    <n v="2350"/>
    <m/>
    <n v="2350"/>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481"/>
    <s v="AP_INVOICES"/>
    <s v="conducting the event - Youth ideathon #SOLVE_IT for the Recovery &amp; Development Offices"/>
    <n v="300002257059689"/>
    <s v="STANDARD"/>
    <n v="912781.74"/>
    <n v="912781.74"/>
    <n v="1"/>
    <s v="481"/>
    <s v="1058777"/>
    <s v="KOMPANIIA TOLERAN, LLC"/>
    <n v="1795"/>
    <s v="Journal Import 43755105:"/>
    <s v="Supplier: KOMPANIIA TOLERAN, LLC |Supplier #: 1058777 |Site: UKR |Transaction #: 481 |Transaction Line #: 1 |PO #: 10307741 |PO Line #: 1 |Contract #: 1176166 |Project #: 01001136 |Task #: ACT 3.1.1. |Donor: GOVERNMENT OF NETHERLA"/>
    <s v="Payables A 43754626000001 43755105 2 Y"/>
    <s v="16-12-2024 Purchase Invoices"/>
    <s v="Quantum Service Account"/>
    <s v="UNDP PL USD"/>
    <s v="11/5/2024 "/>
    <s v="10307741"/>
    <n v="1"/>
    <x v="1"/>
    <d v="2024-12-16T00:00:00"/>
    <d v="2024-12-17T00:00:00"/>
    <s v="1"/>
    <s v="UAH"/>
    <n v="109974.99"/>
    <n v="2650"/>
    <m/>
    <n v="2650"/>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411"/>
    <s v="AP_INVOICES"/>
    <s v="conducting the event"/>
    <n v="300002261496819"/>
    <s v="STANDARD"/>
    <n v="688189.19000000006"/>
    <n v="688189.19000000006"/>
    <n v="1"/>
    <s v="411"/>
    <s v="1058630"/>
    <s v="ARENA CS CONFERENCES AND SEMINARS, LLC"/>
    <n v="5"/>
    <s v="Journal Import 43782772:"/>
    <s v="Supplier: ARENA CS CONFERENCES AND SEMINARS, LLC |Supplier #: 1058630 |Site: UKR |Transaction #: 411 |Transaction Line #: 1 |PO #: 10257016 |PO Line #: 1 |Contract #: 1176166 |Project #: 01001136 |Task #: ACT 2.2.1. |Donor: GOVERN"/>
    <s v="Payables A 43780918000003 43782772 2 N"/>
    <s v="11-12-2024 Purchase Invoices"/>
    <s v="Quantum Service Account"/>
    <s v="UNDP PL USD"/>
    <s v="7/27/2024 "/>
    <s v="10257016"/>
    <n v="1"/>
    <x v="1"/>
    <d v="2024-12-11T00:00:00"/>
    <d v="2024-12-17T00:00:00"/>
    <s v="1"/>
    <s v="UAH"/>
    <n v="0"/>
    <m/>
    <n v="108.06"/>
    <n v="-108.06"/>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411"/>
    <s v="AP_INVOICES"/>
    <s v="conducting the event"/>
    <n v="300002261496819"/>
    <s v="STANDARD"/>
    <n v="688189.19000000006"/>
    <n v="688189.19000000006"/>
    <n v="1"/>
    <s v="411"/>
    <s v="1058630"/>
    <s v="ARENA CS CONFERENCES AND SEMINARS, LLC"/>
    <n v="30"/>
    <s v="Journal Import 43782772:"/>
    <s v="Supplier: ARENA CS CONFERENCES AND SEMINARS, LLC |Supplier #: 1058630 |Site: UKR |Transaction #: 411 |Transaction Line #: 1 |PO #: 10257016 |PO Line #: 1 |Contract #: 1176166 |Project #: 01001136 |Task #: ACT 2.2.1. |Donor: GOVERN"/>
    <s v="Payables A 43780918000003 43782772 Y"/>
    <s v="11-12-2024 Purchase Invoices"/>
    <s v="Quantum Service Account"/>
    <s v="UNDP PL USD"/>
    <s v="7/27/2024 "/>
    <s v="10257016"/>
    <n v="1"/>
    <x v="1"/>
    <d v="2024-12-11T00:00:00"/>
    <d v="2024-12-17T00:00:00"/>
    <s v="1"/>
    <s v="UAH"/>
    <n v="261394.66"/>
    <n v="6406.7300000000005"/>
    <m/>
    <n v="6406.7300000000005"/>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3.12.2024"/>
    <s v="AP_INVOICES"/>
    <s v="reimbursement for the car washing service for Dnipro office vehicles"/>
    <n v="300002256821325"/>
    <s v="STANDARD"/>
    <n v="1050"/>
    <n v="1050"/>
    <n v="1"/>
    <s v="n/a dd 13.12.2024"/>
    <s v="HCM-71330413"/>
    <s v="Sergiy Mykolaiovych KUMEYKO[[71330413]]"/>
    <n v="126"/>
    <s v="Journal Import 43782176:"/>
    <s v="Supplier: Sergiy Mykolaiovych KUMEYKO[[71330413]] |Supplier #: HCM-71330413 |Site: Primary |Transaction #: n/a dd 13.12.2024 |Transaction Line #: 1 |PO #:  |PO Line #: 0 |Contract #: 1176166 |Project #: 01001136 |Task #: ACT 4 |Do"/>
    <s v="Payables A 43780918000001 43782176 Y"/>
    <s v="13-12-2024 Purchase Invoices"/>
    <s v="Quantum Service Account"/>
    <s v="UNDP PL USD"/>
    <s v=" "/>
    <m/>
    <n v="0"/>
    <x v="1"/>
    <d v="2024-12-13T00:00:00"/>
    <d v="2024-12-17T00:00:00"/>
    <s v="1"/>
    <s v="UAH"/>
    <n v="1050"/>
    <n v="25.21"/>
    <m/>
    <n v="25.21"/>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9418"/>
    <s v="AP_PAYMENTS"/>
    <m/>
    <n v="300002247301437"/>
    <s v="STANDARD"/>
    <n v="1667"/>
    <n v="1667"/>
    <n v="1"/>
    <s v="TC00355781s_0"/>
    <s v="HCM-71421319"/>
    <s v="Anastasiia VERITOVA[[71421319]]"/>
    <n v="5585"/>
    <s v="Journal Import 43755728:"/>
    <s v="Supplier: Anastasiia VERITOVA[[71421319]] |Supplier #: HCM-71421319 |Transaction #: TC00355781s_0 |Payment # : 8107029418 |Payment Method : TRF |"/>
    <s v="Payables A 43754626000003 43755728 N"/>
    <s v="17-12-2024 Payments"/>
    <s v="Quantum Service Account"/>
    <s v="UNDP PL USD"/>
    <s v=" "/>
    <m/>
    <n v="0"/>
    <x v="1"/>
    <d v="2024-12-17T00:00:00"/>
    <d v="2024-12-17T00:00:00"/>
    <s v=""/>
    <s v="UAH"/>
    <n v="0"/>
    <m/>
    <n v="0.15"/>
    <n v="-0.15"/>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9367"/>
    <s v="AP_PAYMENTS"/>
    <s v="provision safe printing equipment, November"/>
    <n v="300002248345205"/>
    <s v="STANDARD"/>
    <n v="65051.24"/>
    <n v="7227.91"/>
    <n v="3"/>
    <s v="MC-1193"/>
    <s v="2013146"/>
    <s v="MEGAPRYNT SERVIS, TOV"/>
    <n v="5586"/>
    <s v="Journal Import 43755728:"/>
    <s v="Supplier: MEGAPRYNT SERVIS, TOV |Supplier #: 2013146 |Transaction #: MC-1193 |Payment # : 8107029367 |Payment Method : TRF |"/>
    <s v="Payables A 43754626000003 43755728 N"/>
    <s v="17-12-2024 Payments"/>
    <s v="Quantum Service Account"/>
    <s v="UNDP PL USD"/>
    <s v="9/26/2024 "/>
    <s v="10284947"/>
    <n v="3"/>
    <x v="1"/>
    <d v="2024-12-17T00:00:00"/>
    <d v="2024-12-17T00:00:00"/>
    <s v=""/>
    <s v="UAH"/>
    <n v="0"/>
    <m/>
    <n v="0.63"/>
    <n v="-0.63"/>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8107029388"/>
    <s v="AP_PAYMENTS"/>
    <s v="Conducting an assessment of Civil Society Organizations, del. #2:3"/>
    <n v="300002251537893"/>
    <s v="STANDARD"/>
    <n v="774648"/>
    <n v="0"/>
    <n v="1"/>
    <s v="002"/>
    <s v="2142388"/>
    <s v="Research Bureau Sociologist, NGO"/>
    <n v="5588"/>
    <s v="Journal Import 43755728:"/>
    <s v="Supplier: Research Bureau Sociologist, NGO |Supplier #: 2142388 |Transaction #: 002 |Payment # : 8107029388 |Payment Method : TRF |"/>
    <s v="Payables A 43754626000003 43755728 N"/>
    <s v="17-12-2024 Payments"/>
    <s v="Quantum Service Account"/>
    <s v="UNDP PL USD"/>
    <s v="9/5/2024 "/>
    <s v="10274675"/>
    <n v="3"/>
    <x v="1"/>
    <d v="2024-12-17T00:00:00"/>
    <d v="2024-12-17T00:00:00"/>
    <s v=""/>
    <s v="UAH"/>
    <n v="0"/>
    <m/>
    <n v="12.23"/>
    <n v="-12.23"/>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8107029460"/>
    <s v="AP_PAYMENTS"/>
    <s v="conducting the event"/>
    <n v="300002252217026"/>
    <s v="STANDARD"/>
    <n v="478134.2"/>
    <n v="478134.2"/>
    <n v="1"/>
    <s v="479"/>
    <s v="1058777"/>
    <s v="KOMPANIIA TOLERAN, LLC"/>
    <n v="5590"/>
    <s v="Journal Import 43755728:"/>
    <s v="Supplier: KOMPANIIA TOLERAN, LLC |Supplier #: 1058777 |Transaction #: 479 |Payment # : 8107029460 |Payment Method : TRF |"/>
    <s v="Payables A 43754626000003 43755728 N"/>
    <s v="17-12-2024 Payments"/>
    <s v="Quantum Service Account"/>
    <s v="UNDP PL USD"/>
    <s v="9/3/2024 "/>
    <s v="10273626"/>
    <n v="1"/>
    <x v="1"/>
    <d v="2024-12-17T00:00:00"/>
    <d v="2024-12-17T00:00:00"/>
    <s v=""/>
    <s v="UAH"/>
    <n v="0"/>
    <m/>
    <n v="22.29"/>
    <n v="-22.29"/>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29374"/>
    <s v="AP_PAYMENTS"/>
    <s v="tire service for the vehicles in Dnipro office"/>
    <n v="300002252217077"/>
    <s v="STANDARD"/>
    <n v="18575"/>
    <n v="18575"/>
    <n v="1"/>
    <s v="680/24"/>
    <s v="2042008"/>
    <s v="Mihol Maksym Volodymyrovych FOP"/>
    <n v="5587"/>
    <s v="Journal Import 43755728:"/>
    <s v="Supplier: Mihol Maksym Volodymyrovych FOP |Supplier #: 2042008 |Transaction #: 680/24 |Payment # : 8107029374 |Payment Method : TRF |"/>
    <s v="Payables A 43754626000003 43755728 N"/>
    <s v="17-12-2024 Payments"/>
    <s v="Quantum Service Account"/>
    <s v="UNDP PL USD"/>
    <s v=" "/>
    <m/>
    <n v="0"/>
    <x v="1"/>
    <d v="2024-12-17T00:00:00"/>
    <d v="2024-12-17T00:00:00"/>
    <s v=""/>
    <s v="UAH"/>
    <n v="0"/>
    <m/>
    <n v="1.61"/>
    <n v="-1.61"/>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8107029448"/>
    <s v="AP_PAYMENTS"/>
    <s v="conducting the event on 19;23;30.11.2024"/>
    <n v="300002252255433"/>
    <s v="STANDARD"/>
    <n v="180957.32"/>
    <n v="180957.32"/>
    <n v="1"/>
    <s v="000188072"/>
    <s v="1058619"/>
    <s v="KYI AVIA, PJSC"/>
    <n v="5589"/>
    <s v="Journal Import 43755728:"/>
    <s v="Supplier: KYI AVIA, PJSC |Supplier #: 1058619 |Transaction #: 000188072 |Payment # : 8107029448 |Payment Method : TRF |"/>
    <s v="Payables A 43754626000003 43755728 N"/>
    <s v="17-12-2024 Payments"/>
    <s v="Quantum Service Account"/>
    <s v="UNDP PL USD"/>
    <s v=" "/>
    <m/>
    <n v="0"/>
    <x v="1"/>
    <d v="2024-12-17T00:00:00"/>
    <d v="2024-12-17T00:00:00"/>
    <s v=""/>
    <s v="UAH"/>
    <n v="0"/>
    <m/>
    <n v="15.71"/>
    <n v="-15.71"/>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57118s_0"/>
    <s v="AP_INVOICES"/>
    <m/>
    <n v="300002251618658"/>
    <s v="STANDARD"/>
    <n v="600"/>
    <n v="600"/>
    <n v="1"/>
    <s v="TC00357118s_0"/>
    <s v="HCM-71328798"/>
    <s v="Volodymyr Mykolaiovych SOKIL[[71328798]]"/>
    <n v="56"/>
    <s v="Journal Import 43852187:"/>
    <s v="Supplier: Volodymyr Mykolaiovych SOKIL[[71328798]] |Supplier #: HCM-71328798 |Site: Primary |Transaction #: TC00357118s_0 |Transaction Line #: 1 |PO #:  |PO Line #: 0 |Contract #: 1176166 |Project #: 01001136 |Task #: ACT 4 |Donor"/>
    <s v="Payables A 43850964000001 43852187 Y"/>
    <s v="13-12-2024 Purchase Invoices"/>
    <s v="Quantum Service Account"/>
    <s v="UNDP PL USD"/>
    <s v=" "/>
    <m/>
    <n v="0"/>
    <x v="1"/>
    <d v="2024-12-13T00:00:00"/>
    <d v="2024-12-18T00:00:00"/>
    <s v="1"/>
    <s v="UAH"/>
    <n v="600"/>
    <n v="14.41"/>
    <m/>
    <n v="14.4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9105130"/>
    <s v="EXPENDITURES"/>
    <m/>
    <m/>
    <m/>
    <m/>
    <m/>
    <m/>
    <m/>
    <s v=""/>
    <s v=""/>
    <n v="29"/>
    <s v="Journal Import 43866343:"/>
    <s v="Expenditure Business Unit : UNDP-UKR , Project Number : 01001136 , Task Number : ACT 2.2.1. , Transaction Number : 59105130 , Expenditure Category : 75100 - Facilities &amp; Administration , Expenditure Type : 75105 - Facilities and Administrat"/>
    <s v="Projects A 43866298000001 43866343 2 Y"/>
    <s v="11-12-2024 Burden Cost"/>
    <s v="Quantum Service Account"/>
    <s v="UNDP PL USD"/>
    <s v="1/1/1970"/>
    <m/>
    <m/>
    <x v="1"/>
    <d v="2024-12-11T00:00:00"/>
    <d v="2024-12-18T00:00:00"/>
    <s v=""/>
    <s v="UAH"/>
    <n v="20911.57"/>
    <n v="503.89"/>
    <m/>
    <n v="503.89"/>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105131"/>
    <s v="EXPENDITURES"/>
    <m/>
    <m/>
    <m/>
    <m/>
    <m/>
    <m/>
    <m/>
    <s v=""/>
    <s v=""/>
    <n v="106"/>
    <s v="Journal Import 43866343:"/>
    <s v="Expenditure Business Unit : UNDP-UKR , Project Number : 01001136 , Task Number : ACT 4 , Transaction Number : 59105131 , Expenditure Category : 75100 - Facilities &amp; Administration , Expenditure Type : 75105 - Facilities and Administration -"/>
    <s v="Projects A 43866298000001 43866343 2 Y"/>
    <s v="13-12-2024 Burden Cost"/>
    <s v="Quantum Service Account"/>
    <s v="UNDP PL USD"/>
    <s v="1/1/1970"/>
    <m/>
    <m/>
    <x v="1"/>
    <d v="2024-12-13T00:00:00"/>
    <d v="2024-12-18T00:00:00"/>
    <s v=""/>
    <s v="UAH"/>
    <n v="84"/>
    <n v="2.02"/>
    <m/>
    <n v="2.0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6"/>
    <s v="01001136"/>
    <s v="Support to the stabilization and recovery of war affected communities (frontline, return and hosting areas)"/>
    <s v="59105134"/>
    <s v="EXPENDITURES"/>
    <m/>
    <m/>
    <m/>
    <m/>
    <m/>
    <m/>
    <m/>
    <s v=""/>
    <s v=""/>
    <n v="282"/>
    <s v="Journal Import 43866343:"/>
    <s v="Expenditure Business Unit : UNDP-UKR , Project Number : 01001136 , Task Number : ACT 3.1.2. , Transaction Number : 59105134 , Expenditure Category : 75100 - Facilities &amp; Administration , Expenditure Type : 75105 - Facilities and Administrat"/>
    <s v="Projects A 43866298000001 43866343 2 Y"/>
    <s v="16-12-2024 Burden Cost"/>
    <s v="Quantum Service Account"/>
    <s v="UNDP PL USD"/>
    <s v="1/1/1970"/>
    <m/>
    <m/>
    <x v="1"/>
    <d v="2024-12-16T00:00:00"/>
    <d v="2024-12-18T00:00:00"/>
    <s v=""/>
    <s v="UAH"/>
    <n v="6142"/>
    <n v="147.47"/>
    <m/>
    <n v="147.47"/>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7"/>
    <s v="01001136"/>
    <s v="Support to the stabilization and recovery of war affected communities (frontline, return and hosting areas)"/>
    <s v="59105135"/>
    <s v="EXPENDITURES"/>
    <m/>
    <m/>
    <m/>
    <m/>
    <m/>
    <m/>
    <m/>
    <s v=""/>
    <s v=""/>
    <n v="283"/>
    <s v="Journal Import 43866343:"/>
    <s v="Expenditure Business Unit : UNDP-UKR , Project Number : 01001136 , Task Number : ACT 3.1.3. , Transaction Number : 59105135 , Expenditure Category : 75100 - Facilities &amp; Administration , Expenditure Type : 75105 - Facilities and Administrat"/>
    <s v="Projects A 43866298000001 43866343 2 Y"/>
    <s v="16-12-2024 Burden Cost"/>
    <s v="Quantum Service Account"/>
    <s v="UNDP PL USD"/>
    <s v="1/1/1970"/>
    <m/>
    <m/>
    <x v="1"/>
    <d v="2024-12-16T00:00:00"/>
    <d v="2024-12-18T00:00:00"/>
    <s v=""/>
    <s v="UAH"/>
    <n v="7802"/>
    <n v="187.32"/>
    <m/>
    <n v="187.3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59105133"/>
    <s v="EXPENDITURES"/>
    <m/>
    <m/>
    <m/>
    <m/>
    <m/>
    <m/>
    <m/>
    <s v=""/>
    <s v=""/>
    <n v="284"/>
    <s v="Journal Import 43866343:"/>
    <s v="Expenditure Business Unit : UNDP-UKR , Project Number : 01001136 , Task Number : ACT 3.1.1. , Transaction Number : 59105133 , Expenditure Category : 75100 - Facilities &amp; Administration , Expenditure Type : 75105 - Facilities and Administrat"/>
    <s v="Projects A 43866298000001 43866343 2 Y"/>
    <s v="16-12-2024 Burden Cost"/>
    <s v="Quantum Service Account"/>
    <s v="UNDP PL USD"/>
    <s v="1/1/1970"/>
    <m/>
    <m/>
    <x v="1"/>
    <d v="2024-12-16T00:00:00"/>
    <d v="2024-12-18T00:00:00"/>
    <s v=""/>
    <s v="UAH"/>
    <n v="8798"/>
    <n v="211.24"/>
    <m/>
    <n v="211.24"/>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105132"/>
    <s v="EXPENDITURES"/>
    <m/>
    <m/>
    <m/>
    <m/>
    <m/>
    <m/>
    <m/>
    <s v=""/>
    <s v=""/>
    <n v="281"/>
    <s v="Journal Import 43866343:"/>
    <s v="Expenditure Business Unit : UNDP-UKR , Project Number : 01001136 , Task Number : ACT 4 , Transaction Number : 59105132 , Expenditure Category : 75100 - Facilities &amp; Administration , Expenditure Type : 75105 - Facilities and Administration -"/>
    <s v="Projects A 43866298000001 43866343 2 Y"/>
    <s v="16-12-2024 Burden Cost"/>
    <s v="Quantum Service Account"/>
    <s v="UNDP PL USD"/>
    <s v="1/1/1970"/>
    <m/>
    <m/>
    <x v="1"/>
    <d v="2024-12-16T00:00:00"/>
    <d v="2024-12-18T00:00:00"/>
    <s v=""/>
    <s v="USD"/>
    <n v="24.11"/>
    <n v="24.11"/>
    <m/>
    <n v="24.11"/>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5168; TC-5414"/>
    <s v="AP_INVOICES"/>
    <s v="regular maintenance, spare parts changing, repair and other services for UND armored vehicles DP201097 and DP201124"/>
    <n v="300002264472049"/>
    <s v="STANDARD"/>
    <n v="152932.85"/>
    <n v="152932.85"/>
    <n v="1"/>
    <s v="TC-5168; TC-5414"/>
    <s v="1058715"/>
    <s v="TALISMAN-SERVIS, LLC"/>
    <n v="173"/>
    <s v="Journal Import 43852887:"/>
    <s v="Supplier: TALISMAN-SERVIS, LLC |Supplier #: 1058715 |Site: UKR |Transaction #: TC-5168; TC-5414 |Transaction Line #: 1 |PO #: 10332172 |PO Line #: 1 |Contract #: 1176166 |Project #: 01001136 |Task #: ACT 4 |Donor: GOVERNMENT OF NE"/>
    <s v="Payables A 43850964000002 43852887 Y"/>
    <s v="16-12-2024 Purchase Invoices"/>
    <s v="Quantum Service Account"/>
    <s v="UNDP PL USD"/>
    <s v="12/13/2024 "/>
    <s v="10332172"/>
    <n v="1"/>
    <x v="1"/>
    <d v="2024-12-16T00:00:00"/>
    <d v="2024-12-18T00:00:00"/>
    <s v="1"/>
    <s v="UAH"/>
    <n v="152932.85"/>
    <n v="3671.86"/>
    <m/>
    <n v="3671.86"/>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21"/>
    <s v="01001136"/>
    <s v="Support to the stabilization and recovery of war affected communities (frontline, return and hosting areas)"/>
    <s v="8107029560"/>
    <s v="AP_PAYMENTS"/>
    <s v="conducting the event - Youth ideathon #SOLVE_IT for the Recovery &amp; Development Offices"/>
    <n v="300002257059689"/>
    <s v="STANDARD"/>
    <n v="912781.74"/>
    <n v="912781.74"/>
    <n v="1"/>
    <s v="481"/>
    <s v="1058777"/>
    <s v="KOMPANIIA TOLERAN, LLC"/>
    <n v="4460"/>
    <s v="Journal Import 43823175:"/>
    <s v="Supplier: KOMPANIIA TOLERAN, LLC |Supplier #: 1058777 |Transaction #: 481 |Payment # : 8107029560 |Payment Method : TRF |"/>
    <s v="Payables A 43822413000001 43823175 N"/>
    <s v="18-12-2024 Payments"/>
    <s v="Quantum Service Account"/>
    <s v="UNDP PL USD"/>
    <s v="11/5/2024 "/>
    <s v="10307741"/>
    <n v="1"/>
    <x v="1"/>
    <d v="2024-12-18T00:00:00"/>
    <d v="2024-12-18T00:00:00"/>
    <s v=""/>
    <s v="UAH"/>
    <n v="0"/>
    <m/>
    <n v="24.66"/>
    <n v="-24.66"/>
  </r>
  <r>
    <s v="Payments"/>
    <s v="Cash disbursements."/>
    <s v="Payables"/>
    <s v="Oracle Fusion Payables subledger."/>
    <s v="1176166"/>
    <s v="PAYMENTS"/>
    <s v="DEC-2024"/>
    <s v="UNDP"/>
    <m/>
    <x v="6"/>
    <s v="Realized Foreign Exchange Gain - AP"/>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8107029554"/>
    <s v="AP_PAYMENTS"/>
    <s v="conducting the event"/>
    <n v="300002261496819"/>
    <s v="STANDARD"/>
    <n v="688189.19000000006"/>
    <n v="688189.19000000006"/>
    <n v="1"/>
    <s v="411"/>
    <s v="1058630"/>
    <s v="ARENA CS CONFERENCES AND SEMINARS, LLC"/>
    <n v="4459"/>
    <s v="Journal Import 43823175:"/>
    <s v="Supplier: ARENA CS CONFERENCES AND SEMINARS, LLC |Supplier #: 1058630 |Transaction #: 411 |Payment # : 8107029554 |Payment Method : TRF |"/>
    <s v="Payables A 43822413000001 43823175 N"/>
    <s v="18-12-2024 Payments"/>
    <s v="Quantum Service Account"/>
    <s v="UNDP PL USD"/>
    <s v="7/27/2024 "/>
    <s v="10257016"/>
    <n v="1"/>
    <x v="1"/>
    <d v="2024-12-18T00:00:00"/>
    <d v="2024-12-18T00:00:00"/>
    <s v=""/>
    <s v="UAH"/>
    <n v="0"/>
    <m/>
    <n v="22.69"/>
    <n v="-22.69"/>
  </r>
  <r>
    <s v="Purchase Invoices"/>
    <s v="Oracle Fusion Payables invoices."/>
    <s v="Payables"/>
    <s v="Oracle Fusion Payables subledger."/>
    <s v="1176166"/>
    <s v="INVOICES"/>
    <s v="DEC-2024"/>
    <s v="UNDP"/>
    <m/>
    <x v="40"/>
    <s v="E-mail-Subscrip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ITM/SIS_19122024_UKR_DS"/>
    <s v="AP_INVOICES"/>
    <m/>
    <n v="300002267771973"/>
    <s v="STANDARD"/>
    <n v="0"/>
    <n v="99.75"/>
    <n v="2"/>
    <s v="ITM/SIS_19122024_UKR_DS"/>
    <s v="UNDP Project Adjustment"/>
    <s v="UNDP Project Adjustment"/>
    <n v="1106"/>
    <s v="Journal Import 43976446:"/>
    <s v="Supplier: UNDP Project Adjustment |Supplier #: UNDP Project Adjustment |Site: PROJ_ADJ |Transaction #: ITM/SIS_19122024_UKR_DS |Transaction Line #: 2 |PO #:  |PO Line #: 0 |Contract #: 1176166 |Project #: 01001136 |Task #: ACT 4 |"/>
    <s v="Payables A 43975870000001 43976446 Y"/>
    <s v="19-12-2024 Purchase Invoices"/>
    <s v="Quantum Service Account"/>
    <s v="UNDP PL USD"/>
    <s v=" "/>
    <m/>
    <n v="0"/>
    <x v="1"/>
    <d v="2024-12-19T00:00:00"/>
    <d v="2024-12-19T00:00:00"/>
    <s v="2"/>
    <s v="USD"/>
    <n v="99.75"/>
    <n v="99.75"/>
    <m/>
    <n v="99.75"/>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167311"/>
    <s v="EXPENDITURES"/>
    <m/>
    <m/>
    <m/>
    <m/>
    <m/>
    <m/>
    <m/>
    <s v=""/>
    <s v=""/>
    <n v="103"/>
    <s v="Journal Import 43895606:"/>
    <s v="Expenditure Business Unit : UNDP-UKR , Project Number : 01001136 , Task Number : ACT 4 , Transaction Number : 59167311 , Expenditure Category : 75100 - Facilities &amp; Administration , Expenditure Type : 75105 - Facilities and Administration -"/>
    <s v="Projects A 43895447000002 43895606 2 Y"/>
    <s v="16-12-2024 Burden Cost"/>
    <s v="Quantum Service Account"/>
    <s v="UNDP PL USD"/>
    <s v="1/1/1970"/>
    <m/>
    <m/>
    <x v="1"/>
    <d v="2024-12-16T00:00:00"/>
    <d v="2024-12-19T00:00:00"/>
    <s v=""/>
    <s v="UAH"/>
    <n v="12282.630000000001"/>
    <n v="294.90000000000003"/>
    <m/>
    <n v="294.90000000000003"/>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8262"/>
    <s v="AP_INVOICES"/>
    <s v="conducting the event"/>
    <n v="300002264472242"/>
    <s v="STANDARD"/>
    <n v="942380.14"/>
    <n v="942380.14"/>
    <n v="1"/>
    <s v="000188262"/>
    <s v="1058619"/>
    <s v="KYI AVIA, PJSC"/>
    <n v="14"/>
    <s v="Journal Import 43900615:"/>
    <s v="Supplier: KYI AVIA, PJSC |Supplier #: 1058619 |Site: UKR |Transaction #: 000188262 |Transaction Line #: 1 |PO #: 10318980 |PO Line #: 1 |Contract #: 1176166 |Project #: 01001136 |Task #: ACT 2.2.1. |Donor: GOVERNMENT OF NETHERLAND"/>
    <s v="Payables A 43895498000001 43900615 N"/>
    <s v="16-12-2024 Purchase Invoices"/>
    <s v="Quantum Service Account"/>
    <s v="UNDP PL USD"/>
    <s v="11/22/2024 "/>
    <s v="10318980"/>
    <n v="1"/>
    <x v="1"/>
    <d v="2024-12-16T00:00:00"/>
    <d v="2024-12-19T00:00:00"/>
    <s v="1"/>
    <s v="UAH"/>
    <n v="0"/>
    <m/>
    <n v="53.1"/>
    <n v="-53.1"/>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8262"/>
    <s v="AP_INVOICES"/>
    <s v="conducting the event"/>
    <n v="300002264472242"/>
    <s v="STANDARD"/>
    <n v="942380.14"/>
    <n v="942380.14"/>
    <n v="1"/>
    <s v="000188262"/>
    <s v="1058619"/>
    <s v="KYI AVIA, PJSC"/>
    <n v="242"/>
    <s v="Journal Import 43900615:"/>
    <s v="Supplier: KYI AVIA, PJSC |Supplier #: 1058619 |Site: UKR |Transaction #: 000188262 |Transaction Line #: 1 |PO #: 10318980 |PO Line #: 1 |Contract #: 1176166 |Project #: 01001136 |Task #: ACT 2.2.1. |Donor: GOVERNMENT OF NETHERLAND"/>
    <s v="Payables A 43895498000001 43900615 Y"/>
    <s v="16-12-2024 Purchase Invoices"/>
    <s v="Quantum Service Account"/>
    <s v="UNDP PL USD"/>
    <s v="11/22/2024 "/>
    <s v="10318980"/>
    <n v="1"/>
    <x v="1"/>
    <d v="2024-12-16T00:00:00"/>
    <d v="2024-12-19T00:00:00"/>
    <s v="1"/>
    <s v="UAH"/>
    <n v="611801.91"/>
    <n v="14742.220000000001"/>
    <m/>
    <n v="14742.220000000001"/>
  </r>
  <r>
    <s v="Purchase Invoices"/>
    <s v="Oracle Fusion Payables invoices."/>
    <s v="Payables"/>
    <s v="Oracle Fusion Payables subledger."/>
    <s v="1176166"/>
    <s v="INVOICES"/>
    <s v="DEC-2024"/>
    <s v="UNDP"/>
    <m/>
    <x v="40"/>
    <s v="E-mail-Subscrip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ITM/SIS 20122024 CNTR_UKR"/>
    <s v="AP_INVOICES"/>
    <s v="Office 365"/>
    <n v="300002270486004"/>
    <s v="STANDARD"/>
    <n v="0"/>
    <n v="347.88"/>
    <n v="11"/>
    <s v="ITM/SIS 20122024 CNTR_UKR"/>
    <s v="UNDP Project Adjustment"/>
    <s v="UNDP Project Adjustment"/>
    <n v="536"/>
    <s v="Journal Import 44043195:"/>
    <s v="Supplier: UNDP Project Adjustment |Supplier #: UNDP Project Adjustment |Site: PROJ_ADJ |Transaction #: ITM/SIS 20122024 CNTR_UKR |Transaction Line #: 11 |PO #:  |PO Line #: 0 |Contract #: 1176166 |Project #: 01001136 |Task #: ACT 4"/>
    <s v="Payables A 44042525000001 44043195 Y"/>
    <s v="20-12-2024 Purchase Invoices"/>
    <s v="Quantum Service Account"/>
    <s v="UNDP PL USD"/>
    <s v=" "/>
    <m/>
    <n v="0"/>
    <x v="1"/>
    <d v="2024-12-20T00:00:00"/>
    <d v="2024-12-20T00:00:00"/>
    <s v="11"/>
    <s v="USD"/>
    <n v="347.88"/>
    <n v="347.88"/>
    <m/>
    <n v="347.88"/>
  </r>
  <r>
    <s v="Purchase Invoices"/>
    <s v="Oracle Fusion Payables invoices."/>
    <s v="Payables"/>
    <s v="Oracle Fusion Payables subledger."/>
    <s v="1176166"/>
    <s v="INVOICES"/>
    <s v="DEC-2024"/>
    <s v="UNDP"/>
    <m/>
    <x v="40"/>
    <s v="E-mail-Subscrip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ITM/SIS 20122024_UKR_DS"/>
    <s v="AP_INVOICES"/>
    <s v="DocuSign"/>
    <n v="300002271667530"/>
    <s v="STANDARD"/>
    <n v="0"/>
    <n v="99.75"/>
    <n v="2"/>
    <s v="ITM/SIS 20122024_UKR_DS"/>
    <s v="UNDP Project Adjustment"/>
    <s v="UNDP Project Adjustment"/>
    <n v="524"/>
    <s v="Journal Import 44054197:"/>
    <s v="Supplier: UNDP Project Adjustment |Supplier #: UNDP Project Adjustment |Site: PROJ_ADJ |Transaction #: ITM/SIS 20122024_UKR_DS |Transaction Line #: 2 |PO #:  |PO Line #: 0 |Contract #: 1176166 |Project #: 01001136 |Task #: ACT 4 |"/>
    <s v="Payables A 44053855000001 44054197 Y"/>
    <s v="20-12-2024 Purchase Invoices"/>
    <s v="Quantum Service Account"/>
    <s v="UNDP PL USD"/>
    <s v=" "/>
    <m/>
    <n v="0"/>
    <x v="1"/>
    <d v="2024-12-20T00:00:00"/>
    <d v="2024-12-20T00:00:00"/>
    <s v="2"/>
    <s v="USD"/>
    <n v="99.75"/>
    <n v="99.75"/>
    <m/>
    <n v="99.75"/>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59224666"/>
    <s v="EXPENDITURES"/>
    <m/>
    <m/>
    <m/>
    <m/>
    <m/>
    <m/>
    <m/>
    <s v=""/>
    <s v=""/>
    <n v="77"/>
    <s v="Journal Import 44042877:"/>
    <s v="Expenditure Business Unit : UNDP-UKR , Project Number : 01001136 , Task Number : ACT 2.2.1. , Transaction Number : 59224666 , Expenditure Category : 75100 - Facilities &amp; Administration , Expenditure Type : 75105 - Facilities and Administrat"/>
    <s v="Projects A 44042807000002 44042877 Y"/>
    <s v="16-12-2024 Burden Cost"/>
    <s v="Quantum Service Account"/>
    <s v="UNDP PL USD"/>
    <s v="1/1/1970"/>
    <m/>
    <m/>
    <x v="1"/>
    <d v="2024-12-16T00:00:00"/>
    <d v="2024-12-20T00:00:00"/>
    <s v=""/>
    <s v="UAH"/>
    <n v="48944.15"/>
    <n v="1175.1300000000001"/>
    <m/>
    <n v="1175.130000000000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222322"/>
    <s v="EXPENDITURES"/>
    <m/>
    <m/>
    <m/>
    <m/>
    <m/>
    <m/>
    <m/>
    <s v=""/>
    <s v=""/>
    <n v="619"/>
    <s v="Journal Import 44042877:"/>
    <s v="Expenditure Business Unit : UNDP-HQ , Project Number : 01001136 , Task Number : ACT 4 , Transaction Number : 59222322 , Expenditure Category : 75100 - Facilities &amp; Administration , Expenditure Type : 75105 - Facilities and Administration -"/>
    <s v="Projects A 44042807000002 44042877 Y"/>
    <s v="19-12-2024 Burden Cost"/>
    <s v="Quantum Service Account"/>
    <s v="UNDP PL USD"/>
    <s v="1/1/1970"/>
    <m/>
    <m/>
    <x v="1"/>
    <d v="2024-12-19T00:00:00"/>
    <d v="2024-12-20T00:00:00"/>
    <s v=""/>
    <s v="USD"/>
    <n v="7.98"/>
    <n v="7.98"/>
    <m/>
    <n v="7.98"/>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0188230"/>
    <s v="AP_INVOICES"/>
    <s v="conducting the event"/>
    <n v="300002267501419"/>
    <s v="STANDARD"/>
    <n v="2716696.87"/>
    <n v="2716696.87"/>
    <n v="1"/>
    <s v="000188230"/>
    <s v="1058619"/>
    <s v="KYI AVIA, PJSC"/>
    <n v="36"/>
    <s v="Journal Import 44005375:"/>
    <s v="Supplier: KYI AVIA, PJSC |Supplier #: 1058619 |Site: UKR |Transaction #: 000188230 |Transaction Line #: 1 |PO #: 10318919 |PO Line #: 1 |Contract #: 1176166 |Project #: 01001136 |Task #: ACT 2.1.2. |Donor: GOVERNMENT OF NETHERLAND"/>
    <s v="Payables A 44003826000001 44005375 N"/>
    <s v="16-12-2024 Purchase Invoices"/>
    <s v="Quantum Service Account"/>
    <s v="UNDP PL USD"/>
    <s v="11/22/2024 "/>
    <s v="10318919"/>
    <n v="1"/>
    <x v="1"/>
    <d v="2024-12-16T00:00:00"/>
    <d v="2024-12-20T00:00:00"/>
    <s v="1"/>
    <s v="UAH"/>
    <n v="0"/>
    <m/>
    <n v="28.810000000000002"/>
    <n v="-28.810000000000002"/>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0188230"/>
    <s v="AP_INVOICES"/>
    <s v="conducting the event"/>
    <n v="300002267501419"/>
    <s v="STANDARD"/>
    <n v="2716696.87"/>
    <n v="2716696.87"/>
    <n v="1"/>
    <s v="000188230"/>
    <s v="1058619"/>
    <s v="KYI AVIA, PJSC"/>
    <n v="132"/>
    <s v="Journal Import 44005375:"/>
    <s v="Supplier: KYI AVIA, PJSC |Supplier #: 1058619 |Site: UKR |Transaction #: 000188230 |Transaction Line #: 1 |PO #: 10318919 |PO Line #: 1 |Contract #: 1176166 |Project #: 01001136 |Task #: ACT 2.1.2. |Donor: GOVERNMENT OF NETHERLAND"/>
    <s v="Payables A 44003826000001 44005375 Y"/>
    <s v="16-12-2024 Purchase Invoices"/>
    <s v="Quantum Service Account"/>
    <s v="UNDP PL USD"/>
    <s v="11/22/2024 "/>
    <s v="10318919"/>
    <n v="1"/>
    <x v="1"/>
    <d v="2024-12-16T00:00:00"/>
    <d v="2024-12-20T00:00:00"/>
    <s v="1"/>
    <s v="UAH"/>
    <n v="331999.92"/>
    <n v="8000"/>
    <m/>
    <n v="8000"/>
  </r>
  <r>
    <s v="Period End Accrual"/>
    <s v="Period end accruals."/>
    <s v="Receipt Accounting"/>
    <s v="Source for all receiving transactions."/>
    <s v=""/>
    <s v="PERIOD_END_ACCRUAL"/>
    <s v="NOV-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307765"/>
    <s v="PERIOD_END_ACCRUAL"/>
    <m/>
    <m/>
    <m/>
    <m/>
    <m/>
    <m/>
    <m/>
    <s v=""/>
    <s v=""/>
    <n v="1918"/>
    <s v="Journal Import 44043260:"/>
    <s v="Journal Import Created"/>
    <s v="Receipt Accounting A 44043182000013 44043260 N"/>
    <s v="30-11-2024 Period End Accrual"/>
    <s v="Gangadhar Dharani"/>
    <s v="UNDP PL USD"/>
    <s v="1/1/1970"/>
    <m/>
    <m/>
    <x v="1"/>
    <d v="2024-11-30T00:00:00"/>
    <d v="2024-12-20T00:00:00"/>
    <s v=""/>
    <s v="UAH"/>
    <n v="208608"/>
    <n v="5026.7"/>
    <m/>
    <n v="5026.7"/>
  </r>
  <r>
    <s v="Period End Accrual"/>
    <s v="Period end accruals."/>
    <s v="Receipt Accounting"/>
    <s v="Source for all receiving transactions."/>
    <s v=""/>
    <s v="PERIOD_END_ACCRUAL"/>
    <s v="DEC-2024"/>
    <s v="UNDP"/>
    <m/>
    <x v="14"/>
    <s v="Learning Costs - Training of Counter"/>
    <s v="58203"/>
    <s v="Ukraine - Crisis Prev &amp; Rcvry"/>
    <s v="UKR"/>
    <s v="Ukraine"/>
    <x v="0"/>
    <s v="GOVERNMENT OF NETHERLANDS"/>
    <x v="0"/>
    <s v="Programme Cost Sharing"/>
    <s v=""/>
    <s v=""/>
    <x v="0"/>
    <s v="01001136"/>
    <s v="Support to the stabilization and recovery of war affected communities (frontline, return and hosting areas)"/>
    <s v="10307765"/>
    <s v="PERIOD_END_ACCRUAL"/>
    <m/>
    <m/>
    <m/>
    <m/>
    <m/>
    <m/>
    <m/>
    <s v=""/>
    <s v=""/>
    <n v="29781"/>
    <s v="Journal Import 44043739:"/>
    <s v="Journal Import Created"/>
    <s v="Receipt Accounting A 44043705000001 44043739 N"/>
    <s v="01-12-2024 Period End Accrual"/>
    <s v="Gangadhar Dharani"/>
    <s v="UNDP PL USD"/>
    <s v="1/1/1970"/>
    <m/>
    <m/>
    <x v="1"/>
    <d v="2024-12-01T00:00:00"/>
    <d v="2024-12-20T00:00:00"/>
    <s v=""/>
    <s v="UAH"/>
    <n v="-208608"/>
    <m/>
    <n v="5026.7"/>
    <n v="-5026.7"/>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58135s_0"/>
    <s v="AP_INVOICES"/>
    <m/>
    <n v="300002265050812"/>
    <s v="STANDARD"/>
    <n v="2251.08"/>
    <n v="2251.08"/>
    <n v="1"/>
    <s v="TC00358135s_0"/>
    <s v="HCM-71324435"/>
    <s v="Tetiana Ivanivna SYLA[[71324435]]"/>
    <n v="35"/>
    <s v="Journal Import 44061115:"/>
    <s v="Supplier: Tetiana Ivanivna SYLA[[71324435]] |Supplier #: HCM-71324435 |Site: Primary |Transaction #: TC00358135s_0 |Transaction Line #: 1 |PO #:  |PO Line #: 0 |Contract #: 1176166 |Project #: 01001136 |Task #: ACT 4 |Donor: GOVER"/>
    <s v="Payables A 44060386000001 44061115 Y"/>
    <s v="18-12-2024 Purchase Invoices"/>
    <s v="Quantum Service Account"/>
    <s v="UNDP PL USD"/>
    <s v=" "/>
    <m/>
    <n v="0"/>
    <x v="1"/>
    <d v="2024-12-18T00:00:00"/>
    <d v="2024-12-21T00:00:00"/>
    <s v="1"/>
    <s v="UAH"/>
    <n v="2251.08"/>
    <n v="54.050000000000004"/>
    <m/>
    <n v="54.050000000000004"/>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35; 146; 151"/>
    <s v="AP_INVOICES"/>
    <s v="window heating repair car washing service (DP 201024 and DP201091)"/>
    <n v="300002271067584"/>
    <s v="STANDARD"/>
    <n v="11420"/>
    <n v="11420"/>
    <n v="1"/>
    <s v="135; 146; 151"/>
    <s v="2126600"/>
    <s v="Hulina Tetiana Yuriivna, FOP"/>
    <n v="121"/>
    <s v="Journal Import 44061115:"/>
    <s v="Supplier: Hulina Tetiana Yuriivna, FOP |Supplier #: 2126600 |Site: UKR |Transaction #: 135; 146; 151 |Transaction Line #: 1 |PO #:  |PO Line #: 0 |Contract #: 1176166 |Project #: 01001136 |Task #: ACT 4 |Donor: GOVERNMENT OF NETHE"/>
    <s v="Payables A 44060386000001 44061115 Y"/>
    <s v="19-12-2024 Purchase Invoices"/>
    <s v="Quantum Service Account"/>
    <s v="UNDP PL USD"/>
    <s v=" "/>
    <m/>
    <n v="0"/>
    <x v="1"/>
    <d v="2024-12-19T00:00:00"/>
    <d v="2024-12-21T00:00:00"/>
    <s v="1"/>
    <s v="UAH"/>
    <n v="11420"/>
    <n v="274.19"/>
    <m/>
    <n v="274.19"/>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20.12.2024"/>
    <s v="AP_INVOICES"/>
    <s v="reimbursement for the car washing service"/>
    <n v="300002271068324"/>
    <s v="STANDARD"/>
    <n v="650"/>
    <n v="650"/>
    <n v="1"/>
    <s v="n/a dd 20.12.2024"/>
    <s v="HCM-71436030"/>
    <s v="Gennadiy AVRAIMOV[[71436030]]"/>
    <n v="235"/>
    <s v="Journal Import 44061115:"/>
    <s v="Supplier: Gennadiy AVRAIMOV[[71436030]] |Supplier #: HCM-71436030 |Site: Primary |Transaction #: n/a dd 20.12.2024 |Transaction Line #: 1 |PO #:  |PO Line #: 0 |Contract #: 1176166 |Project #: 01001136 |Task #: ACT 4 |Donor: GOVER"/>
    <s v="Payables A 44060386000001 44061115 Y"/>
    <s v="20-12-2024 Purchase Invoices"/>
    <s v="Quantum Service Account"/>
    <s v="UNDP PL USD"/>
    <s v=" "/>
    <m/>
    <n v="0"/>
    <x v="1"/>
    <d v="2024-12-20T00:00:00"/>
    <d v="2024-12-21T00:00:00"/>
    <s v="1"/>
    <s v="UAH"/>
    <n v="650"/>
    <n v="15.610000000000001"/>
    <m/>
    <n v="15.610000000000001"/>
  </r>
  <r>
    <s v="Purchase Invoices"/>
    <s v="Oracle Fusion Payables invoices."/>
    <s v="Payables"/>
    <s v="Oracle Fusion Payables subledger."/>
    <s v="1176166"/>
    <s v="INVOICES"/>
    <s v="DEC-2024"/>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9.12.2024"/>
    <s v="AP_INVOICES"/>
    <s v="reimbursement for the delivery service"/>
    <n v="300002268723807"/>
    <s v="STANDARD"/>
    <n v="785"/>
    <n v="785"/>
    <n v="1"/>
    <s v="n/a dd 19.12.2024"/>
    <s v="HCM-71437735"/>
    <s v="Olha MORHUN[[71437735]]"/>
    <n v="102"/>
    <s v="Journal Import 44061115:"/>
    <s v="Supplier: Olha MORHUN[[71437735]] |Supplier #: HCM-71437735 |Site: Primary |Transaction #: n/a dd 19.12.2024 |Transaction Line #: 1 |PO #:  |PO Line #: 0 |Contract #: 1176166 |Project #: 01001136 |Task #: ACT 4 |Donor: GOVERNMENT"/>
    <s v="Payables A 44060386000001 44061115 Y"/>
    <s v="19-12-2024 Purchase Invoices"/>
    <s v="Quantum Service Account"/>
    <s v="UNDP PL USD"/>
    <s v=" "/>
    <m/>
    <n v="0"/>
    <x v="1"/>
    <d v="2024-12-19T00:00:00"/>
    <d v="2024-12-21T00:00:00"/>
    <s v="1"/>
    <s v="UAH"/>
    <n v="785"/>
    <n v="18.850000000000001"/>
    <m/>
    <n v="18.85000000000000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59367858"/>
    <s v="EXPENDITURES"/>
    <m/>
    <m/>
    <m/>
    <m/>
    <m/>
    <m/>
    <m/>
    <s v=""/>
    <s v=""/>
    <n v="54"/>
    <s v="Journal Import 44124491:"/>
    <s v="Expenditure Business Unit : UNDP-UKR , Project Number : 01001136 , Task Number : ACT 2.1.2. , Transaction Number : 59367858 , Expenditure Category : 75100 - Facilities &amp; Administration , Expenditure Type : 75105 - Facilities and Administrat"/>
    <s v="Projects A 44124442000002 44124491 Y"/>
    <s v="16-12-2024 Burden Cost"/>
    <s v="Quantum Service Account"/>
    <s v="UNDP PL USD"/>
    <s v="1/1/1970"/>
    <m/>
    <m/>
    <x v="1"/>
    <d v="2024-12-16T00:00:00"/>
    <d v="2024-12-22T00:00:00"/>
    <s v=""/>
    <s v="UAH"/>
    <n v="26559.99"/>
    <n v="637.69000000000005"/>
    <m/>
    <n v="637.69000000000005"/>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367857"/>
    <s v="EXPENDITURES"/>
    <m/>
    <m/>
    <m/>
    <m/>
    <m/>
    <m/>
    <m/>
    <s v=""/>
    <s v=""/>
    <n v="493"/>
    <s v="Journal Import 44124491:"/>
    <s v="Expenditure Business Unit : UNDP-UKR , Project Number : 01001136 , Task Number : ACT 4 , Transaction Number : 59367857 , Expenditure Category : 75100 - Facilities &amp; Administration , Expenditure Type : 75105 - Facilities and Administration -"/>
    <s v="Projects A 44124442000002 44124491 Y"/>
    <s v="20-12-2024 Burden Cost"/>
    <s v="Quantum Service Account"/>
    <s v="UNDP PL USD"/>
    <s v="1/1/1970"/>
    <m/>
    <m/>
    <x v="1"/>
    <d v="2024-12-20T00:00:00"/>
    <d v="2024-12-22T00:00:00"/>
    <s v=""/>
    <s v="UAH"/>
    <n v="1208.49"/>
    <n v="29.02"/>
    <m/>
    <n v="29.0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367139"/>
    <s v="EXPENDITURES"/>
    <m/>
    <m/>
    <m/>
    <m/>
    <m/>
    <m/>
    <m/>
    <s v=""/>
    <s v=""/>
    <n v="514"/>
    <s v="Journal Import 44124452:"/>
    <s v="Expenditure Business Unit : UNDP-HQ , Project Number : 01001136 , Task Number : ACT 4 , Transaction Number : 59367139 , Expenditure Category : 75100 - Facilities &amp; Administration , Expenditure Type : 75105 - Facilities and Administration -"/>
    <s v="Projects A 44124442000001 44124452 Y"/>
    <s v="20-12-2024 Burden Cost"/>
    <s v="Quantum Service Account"/>
    <s v="UNDP PL USD"/>
    <s v="1/1/1970"/>
    <m/>
    <m/>
    <x v="1"/>
    <d v="2024-12-20T00:00:00"/>
    <d v="2024-12-22T00:00:00"/>
    <s v=""/>
    <s v="USD"/>
    <n v="7.98"/>
    <n v="7.98"/>
    <m/>
    <n v="7.98"/>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367240"/>
    <s v="EXPENDITURES"/>
    <m/>
    <m/>
    <m/>
    <m/>
    <m/>
    <m/>
    <m/>
    <s v=""/>
    <s v=""/>
    <n v="515"/>
    <s v="Journal Import 44124452:"/>
    <s v="Expenditure Business Unit : UNDP-HQ , Project Number : 01001136 , Task Number : ACT 4 , Transaction Number : 59367240 , Expenditure Category : 75100 - Facilities &amp; Administration , Expenditure Type : 75105 - Facilities and Administration -"/>
    <s v="Projects A 44124442000001 44124452 Y"/>
    <s v="20-12-2024 Burden Cost"/>
    <s v="Quantum Service Account"/>
    <s v="UNDP PL USD"/>
    <s v="1/1/1970"/>
    <m/>
    <m/>
    <x v="1"/>
    <d v="2024-12-20T00:00:00"/>
    <d v="2024-12-22T00:00:00"/>
    <s v=""/>
    <s v="USD"/>
    <n v="27.830000000000002"/>
    <n v="27.830000000000002"/>
    <m/>
    <n v="27.830000000000002"/>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65618s_0"/>
    <s v="AP_INVOICES"/>
    <m/>
    <n v="300002277543370"/>
    <s v="STANDARD"/>
    <n v="1006.76"/>
    <n v="1006.76"/>
    <n v="1"/>
    <s v="TC00365618s_0"/>
    <s v="HCM-71319454"/>
    <s v="Ivan Hryhororvych HONCHARUK[[71319454]]"/>
    <n v="849"/>
    <s v="Journal Import 44185281:"/>
    <s v="Supplier: Ivan Hryhororvych HONCHARUK[[71319454]] |Supplier #: HCM-71319454 |Site: Primary |Transaction #: TC00365618s_0 |Transaction Line #: 1 |PO #:  |PO Line #: 0 |Contract #: 1176166 |Project #: 01001136 |Task #: ACT 4 |Donor:"/>
    <s v="Payables A 44184430000002 44185281 Y"/>
    <s v="23-12-2024 Purchase Invoices"/>
    <s v="Quantum Service Account"/>
    <s v="UNDP PL USD"/>
    <s v=" "/>
    <m/>
    <n v="0"/>
    <x v="1"/>
    <d v="2024-12-23T00:00:00"/>
    <d v="2024-12-23T00:00:00"/>
    <s v="1"/>
    <s v="UAH"/>
    <n v="1006.76"/>
    <n v="24.17"/>
    <m/>
    <n v="24.17"/>
  </r>
  <r>
    <s v="Purchase Invoices"/>
    <s v="Oracle Fusion Payables invoices."/>
    <s v="Payables"/>
    <s v="Oracle Fusion Payables subledger."/>
    <s v="1176166"/>
    <s v="INVOICES"/>
    <s v="DEC-2024"/>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65624s_0"/>
    <s v="AP_INVOICES"/>
    <m/>
    <n v="300002278188523"/>
    <s v="STANDARD"/>
    <n v="1012.47"/>
    <n v="1012.47"/>
    <n v="1"/>
    <s v="TC00365624s_0"/>
    <s v="HCM-71319454"/>
    <s v="Ivan Hryhororvych HONCHARUK[[71319454]]"/>
    <n v="850"/>
    <s v="Journal Import 44185281:"/>
    <s v="Supplier: Ivan Hryhororvych HONCHARUK[[71319454]] |Supplier #: HCM-71319454 |Site: Primary |Transaction #: TC00365624s_0 |Transaction Line #: 1 |PO #:  |PO Line #: 0 |Contract #: 1176166 |Project #: 01001136 |Task #: ACT 4 |Donor:"/>
    <s v="Payables A 44184430000002 44185281 Y"/>
    <s v="23-12-2024 Purchase Invoices"/>
    <s v="Quantum Service Account"/>
    <s v="UNDP PL USD"/>
    <s v=" "/>
    <m/>
    <n v="0"/>
    <x v="1"/>
    <d v="2024-12-23T00:00:00"/>
    <d v="2024-12-23T00:00:00"/>
    <s v="1"/>
    <s v="UAH"/>
    <n v="1012.47"/>
    <n v="24.310000000000002"/>
    <m/>
    <n v="24.310000000000002"/>
  </r>
  <r>
    <s v="Purchase Invoices"/>
    <s v="Oracle Fusion Payables invoices."/>
    <s v="Payables"/>
    <s v="Oracle Fusion Payables subledger."/>
    <s v="1176166"/>
    <s v="INVOICES"/>
    <s v="DEC-2024"/>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9.12.2024"/>
    <s v="AP_INVOICES"/>
    <s v="reimbursement for the car washing service"/>
    <n v="300002276377333"/>
    <s v="STANDARD"/>
    <n v="400"/>
    <n v="400"/>
    <n v="1"/>
    <s v="n/a dd 19.12.2024"/>
    <s v="HCM-71421174"/>
    <s v="Ruslan GOLOVINOV[[71421174]]"/>
    <n v="170"/>
    <s v="Journal Import 44185056:"/>
    <s v="Supplier: Ruslan GOLOVINOV[[71421174]] |Supplier #: HCM-71421174 |Site: Primary |Transaction #: n/a dd 19.12.2024 |Transaction Line #: 1 |PO #:  |PO Line #: 0 |Contract #: 1176166 |Project #: 01001136 |Task #: ACT 4 |Donor: GOVERN"/>
    <s v="Payables A 44184430000001 44185056 Y"/>
    <s v="19-12-2024 Purchase Invoices"/>
    <s v="Quantum Service Account"/>
    <s v="UNDP PL USD"/>
    <s v=" "/>
    <m/>
    <n v="0"/>
    <x v="1"/>
    <d v="2024-12-19T00:00:00"/>
    <d v="2024-12-23T00:00:00"/>
    <s v="1"/>
    <s v="UAH"/>
    <n v="400"/>
    <n v="9.6"/>
    <m/>
    <n v="9.6"/>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9462342"/>
    <s v="EXPENDITURES"/>
    <m/>
    <m/>
    <m/>
    <m/>
    <m/>
    <m/>
    <m/>
    <s v=""/>
    <s v=""/>
    <n v="355"/>
    <s v="Journal Import 44249698:"/>
    <s v="Expenditure Business Unit : UNDP-UKR , Project Number : 01001136 , Task Number : ACT 4 , Transaction Number : 59462342 , Expenditure Category : 75100 - Facilities &amp; Administration , Expenditure Type : 75105 - Facilities and Administration -"/>
    <s v="Projects A 44249485000002 44249698 3 Y"/>
    <s v="23-12-2024 Burden Cost"/>
    <s v="Quantum Service Account"/>
    <s v="UNDP PL USD"/>
    <s v="1/1/1970"/>
    <m/>
    <m/>
    <x v="1"/>
    <d v="2024-12-23T00:00:00"/>
    <d v="2024-12-24T00:00:00"/>
    <s v=""/>
    <s v="UAH"/>
    <n v="193.54"/>
    <n v="4.6500000000000004"/>
    <m/>
    <n v="4.6500000000000004"/>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000188384"/>
    <s v="AP_INVOICES"/>
    <s v="Veteran Support Associate Event"/>
    <n v="300002284440464"/>
    <s v="STANDARD"/>
    <n v="239468.4"/>
    <n v="239468.4"/>
    <n v="1"/>
    <s v="000188384"/>
    <s v="1058619"/>
    <s v="KYI AVIA, PJSC"/>
    <n v="151"/>
    <s v="Journal Import 44354509:"/>
    <s v="Supplier: KYI AVIA, PJSC |Supplier #: 1058619 |Site: UKR |Transaction #: 000188384 |Transaction Line #: 1 |PO #: 10310269 |PO Line #: 1 |Contract #: 1176166 |Project #: 01001136 |Task #: ACT 2.3.2. |Donor: GOVERNMENT OF NETHERLAND"/>
    <s v="Payables A 44353806000001 44354509 N"/>
    <s v="26-12-2024 Purchase Invoices"/>
    <s v="Quantum Service Account"/>
    <s v="UNDP PL USD"/>
    <s v="11/8/2024 "/>
    <s v="10310269"/>
    <n v="1"/>
    <x v="1"/>
    <d v="2024-12-26T00:00:00"/>
    <d v="2024-12-26T00:00:00"/>
    <s v="1"/>
    <s v="UAH"/>
    <n v="0"/>
    <m/>
    <n v="20.78"/>
    <n v="-20.78"/>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000188384"/>
    <s v="AP_INVOICES"/>
    <s v="Veteran Support Associate Event"/>
    <n v="300002284440464"/>
    <s v="STANDARD"/>
    <n v="239468.4"/>
    <n v="239468.4"/>
    <n v="1"/>
    <s v="000188384"/>
    <s v="1058619"/>
    <s v="KYI AVIA, PJSC"/>
    <n v="1951"/>
    <s v="Journal Import 44354509:"/>
    <s v="Supplier: KYI AVIA, PJSC |Supplier #: 1058619 |Site: UKR |Transaction #: 000188384 |Transaction Line #: 1 |PO #: 10310269 |PO Line #: 1 |Contract #: 1176166 |Project #: 01001136 |Task #: ACT 2.3.2. |Donor: GOVERNMENT OF NETHERLAND"/>
    <s v="Payables A 44353806000001 44354509 Y"/>
    <s v="26-12-2024 Purchase Invoices"/>
    <s v="Quantum Service Account"/>
    <s v="UNDP PL USD"/>
    <s v="11/8/2024 "/>
    <s v="10310269"/>
    <n v="1"/>
    <x v="1"/>
    <d v="2024-12-26T00:00:00"/>
    <d v="2024-12-26T00:00:00"/>
    <s v="1"/>
    <s v="UAH"/>
    <n v="239468.4"/>
    <n v="5770.32"/>
    <m/>
    <n v="5770.3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59659752"/>
    <s v="EXPENDITURES"/>
    <m/>
    <m/>
    <m/>
    <m/>
    <m/>
    <m/>
    <m/>
    <s v=""/>
    <s v=""/>
    <n v="258"/>
    <s v="Journal Import 44392474:"/>
    <s v="Expenditure Business Unit : UNDP-UKR , Project Number : 01001136 , Task Number : ACT 2.3.2. , Transaction Number : 59659752 , Expenditure Category : 75100 - Facilities &amp; Administration , Expenditure Type : 75105 - Facilities and Administrat"/>
    <s v="Projects A 44392252000001 44392474 3 Y"/>
    <s v="26-12-2024 Burden Cost"/>
    <s v="Quantum Service Account"/>
    <s v="UNDP PL USD"/>
    <s v="1/1/1970"/>
    <m/>
    <m/>
    <x v="1"/>
    <d v="2024-12-26T00:00:00"/>
    <d v="2024-12-27T00:00:00"/>
    <s v=""/>
    <s v="UAH"/>
    <n v="19157.47"/>
    <n v="459.96000000000004"/>
    <m/>
    <n v="459.96000000000004"/>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1469"/>
    <s v="AP_INVOICES"/>
    <s v="Travel Entitlements"/>
    <n v="300002299931483"/>
    <s v="STANDARD"/>
    <n v="27732"/>
    <n v="22440"/>
    <n v="1"/>
    <s v="TR00421469"/>
    <s v="HCM-71325960"/>
    <s v="Dmytro Oleksandrovych SKOTARENKO[[71325960]]"/>
    <n v="365"/>
    <s v="Journal Import 44805440:"/>
    <s v="Supplier: Dmytro Oleksandrovych SKOTARENKO[[71325960]] |Supplier #: HCM-71325960 |Site: Primary |Transaction #: TR00421469 |Transaction Line #: 1 |PO #:  |PO Line #: 0 |Contract #: 1176166 |Project #: 01001136 |Task #: ACT 4 |Dono"/>
    <s v="Payables A 44804650000001 44805440 2 Y"/>
    <s v="02-01-2025 Purchase Invoices"/>
    <s v="Quantum Service Account"/>
    <s v="UNDP PL USD"/>
    <s v=" "/>
    <m/>
    <n v="0"/>
    <x v="2"/>
    <d v="2025-01-02T00:00:00"/>
    <d v="2025-01-03T00:00:00"/>
    <s v="1"/>
    <s v="UAH"/>
    <n v="22440"/>
    <n v="534.29"/>
    <m/>
    <n v="534.29"/>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1531"/>
    <s v="AP_INVOICES"/>
    <s v="Travel Entitlements"/>
    <n v="300002299932534"/>
    <s v="STANDARD"/>
    <n v="37774"/>
    <n v="4750"/>
    <n v="1"/>
    <s v="TR00421531"/>
    <s v="HCM-71325972"/>
    <s v="Anton Olehovych METLENKO[[71325972]]"/>
    <n v="363"/>
    <s v="Journal Import 44805440:"/>
    <s v="Supplier: Anton Olehovych METLENKO[[71325972]] |Supplier #: HCM-71325972 |Site: Primary |Transaction #: TR00421531 |Transaction Line #: 1 |PO #:  |PO Line #: 0 |Contract #: 1176166 |Project #: 01001136 |Task #: ACT 4 |Donor: GOVER"/>
    <s v="Payables A 44804650000001 44805440 2 Y"/>
    <s v="02-01-2025 Purchase Invoices"/>
    <s v="Quantum Service Account"/>
    <s v="UNDP PL USD"/>
    <s v=" "/>
    <m/>
    <n v="0"/>
    <x v="2"/>
    <d v="2025-01-02T00:00:00"/>
    <d v="2025-01-03T00:00:00"/>
    <s v="1"/>
    <s v="UAH"/>
    <n v="4750"/>
    <n v="113.10000000000001"/>
    <m/>
    <n v="113.10000000000001"/>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1531"/>
    <s v="AP_INVOICES"/>
    <s v="Travel Entitlements"/>
    <n v="300002299932534"/>
    <s v="STANDARD"/>
    <n v="37774"/>
    <n v="22440"/>
    <n v="3"/>
    <s v="TR00421531"/>
    <s v="HCM-71325972"/>
    <s v="Anton Olehovych METLENKO[[71325972]]"/>
    <n v="364"/>
    <s v="Journal Import 44805440:"/>
    <s v="Supplier: Anton Olehovych METLENKO[[71325972]] |Supplier #: HCM-71325972 |Site: Primary |Transaction #: TR00421531 |Transaction Line #: 3 |PO #:  |PO Line #: 0 |Contract #: 1176166 |Project #: 01001136 |Task #: ACT 4 |Donor: GOVER"/>
    <s v="Payables A 44804650000001 44805440 2 Y"/>
    <s v="02-01-2025 Purchase Invoices"/>
    <s v="Quantum Service Account"/>
    <s v="UNDP PL USD"/>
    <s v=" "/>
    <m/>
    <n v="0"/>
    <x v="2"/>
    <d v="2025-01-02T00:00:00"/>
    <d v="2025-01-03T00:00:00"/>
    <s v="3"/>
    <s v="UAH"/>
    <n v="22440"/>
    <n v="534.28"/>
    <m/>
    <n v="534.28"/>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1469"/>
    <s v="AP_INVOICES"/>
    <s v="Travel Entitlements"/>
    <n v="300002299931483"/>
    <s v="STANDARD"/>
    <n v="27732"/>
    <n v="5292"/>
    <n v="2"/>
    <s v="TR00421469"/>
    <s v="HCM-71325960"/>
    <s v="Dmytro Oleksandrovych SKOTARENKO[[71325960]]"/>
    <n v="370"/>
    <s v="Journal Import 44805440:"/>
    <s v="Supplier: Dmytro Oleksandrovych SKOTARENKO[[71325960]] |Supplier #: HCM-71325960 |Site: Primary |Transaction #: TR00421469 |Transaction Line #: 2 |PO #:  |PO Line #: 0 |Contract #: 1176166 |Project #: 01001136 |Task #: ACT 4 |Dono"/>
    <s v="Payables A 44804650000001 44805440 2 Y"/>
    <s v="02-01-2025 Purchase Invoices"/>
    <s v="Quantum Service Account"/>
    <s v="UNDP PL USD"/>
    <s v=" "/>
    <m/>
    <n v="0"/>
    <x v="2"/>
    <d v="2025-01-02T00:00:00"/>
    <d v="2025-01-03T00:00:00"/>
    <s v="2"/>
    <s v="UAH"/>
    <n v="5292"/>
    <n v="126"/>
    <m/>
    <n v="126"/>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1531"/>
    <s v="AP_INVOICES"/>
    <s v="Travel Entitlements"/>
    <n v="300002299932534"/>
    <s v="STANDARD"/>
    <n v="37774"/>
    <n v="10584"/>
    <n v="2"/>
    <s v="TR00421531"/>
    <s v="HCM-71325972"/>
    <s v="Anton Olehovych METLENKO[[71325972]]"/>
    <n v="371"/>
    <s v="Journal Import 44805440:"/>
    <s v="Supplier: Anton Olehovych METLENKO[[71325972]] |Supplier #: HCM-71325972 |Site: Primary |Transaction #: TR00421531 |Transaction Line #: 2 |PO #:  |PO Line #: 0 |Contract #: 1176166 |Project #: 01001136 |Task #: ACT 4 |Donor: GOVER"/>
    <s v="Payables A 44804650000001 44805440 2 Y"/>
    <s v="02-01-2025 Purchase Invoices"/>
    <s v="Quantum Service Account"/>
    <s v="UNDP PL USD"/>
    <s v=" "/>
    <m/>
    <n v="0"/>
    <x v="2"/>
    <d v="2025-01-02T00:00:00"/>
    <d v="2025-01-03T00:00:00"/>
    <s v="2"/>
    <s v="UAH"/>
    <n v="10584"/>
    <n v="252"/>
    <m/>
    <n v="25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126283"/>
    <s v="EXPENDITURES"/>
    <m/>
    <m/>
    <m/>
    <m/>
    <m/>
    <m/>
    <m/>
    <s v=""/>
    <s v=""/>
    <n v="48"/>
    <s v="Journal Import 44871351:"/>
    <s v="Expenditure Business Unit : UNDP-UKR , Project Number : 01001136 , Task Number : ACT 4 , Transaction Number : 60126283 , Expenditure Category : 75100 - Facilities &amp; Administration , Expenditure Type : 75105 - Facilities and Administration -"/>
    <s v="Projects A 44871316000001 44871351 4 Y"/>
    <s v="02-01-2025 Burden Cost"/>
    <s v="Quantum Service Account"/>
    <s v="UNDP PL USD"/>
    <s v="1/1/1970"/>
    <m/>
    <m/>
    <x v="2"/>
    <d v="2025-01-02T00:00:00"/>
    <d v="2025-01-05T00:00:00"/>
    <s v=""/>
    <s v="UAH"/>
    <n v="5240.4800000000005"/>
    <n v="125.82000000000001"/>
    <m/>
    <n v="125.82000000000001"/>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25"/>
    <s v="AP_INVOICES"/>
    <s v="tire storage of the vehicles in the Dnipro office"/>
    <n v="300002308639305"/>
    <s v="STANDARD"/>
    <n v="4700"/>
    <n v="4700"/>
    <n v="1"/>
    <s v="#1/25"/>
    <s v="2042008"/>
    <s v="Mihol Maksym Volodymyrovych FOP"/>
    <n v="102"/>
    <s v="Journal Import 44954115:"/>
    <s v="Supplier: Mihol Maksym Volodymyrovych FOP |Supplier #: 2042008 |Site: UKR |Transaction #: #1/25 |Transaction Line #: 1 |PO #:  |PO Line #: 0 |Contract #: 1176166 |Project #: 01001136 |Task #: ACT 4 |Donor: GOVERNMENT OF NETHERLAND"/>
    <s v="Payables A 44953642000001 44954115 Y"/>
    <s v="03-01-2025 Purchase Invoices"/>
    <s v="Quantum Service Account"/>
    <s v="UNDP PL USD"/>
    <s v=" "/>
    <m/>
    <n v="0"/>
    <x v="2"/>
    <d v="2025-01-03T00:00:00"/>
    <d v="2025-01-06T00:00:00"/>
    <s v="1"/>
    <s v="UAH"/>
    <n v="4700"/>
    <n v="111.9"/>
    <m/>
    <n v="111.9"/>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00965"/>
    <s v="EXPENDITURES"/>
    <m/>
    <m/>
    <m/>
    <m/>
    <m/>
    <m/>
    <m/>
    <s v=""/>
    <s v=""/>
    <n v="12"/>
    <s v="Journal Import 45019537:"/>
    <s v="Expenditure Business Unit : UNDP-UKR , Project Number : 01001136 , Task Number : ACT 4 , Transaction Number : 60200965 , Expenditure Category : 75100 - Facilities &amp; Administration , Expenditure Type : 75105 - Facilities and Administration -"/>
    <s v="Projects A 45019324000002 45019537 4 Y"/>
    <s v="03-01-2025 Burden Cost"/>
    <s v="Quantum Service Account"/>
    <s v="UNDP PL USD"/>
    <s v="1/1/1970"/>
    <m/>
    <m/>
    <x v="2"/>
    <d v="2025-01-03T00:00:00"/>
    <d v="2025-01-07T00:00:00"/>
    <s v=""/>
    <s v="UAH"/>
    <n v="376"/>
    <n v="8.9500000000000011"/>
    <m/>
    <n v="8.9500000000000011"/>
  </r>
  <r>
    <s v="LABOR_COST"/>
    <s v="Cost of services performed by workers for wages."/>
    <s v="Project Accounting"/>
    <s v="Accounting generated by Oracle Fusion Projects for cost, revenue and billing offset transactions."/>
    <s v="1176166"/>
    <s v="LABOR_COST"/>
    <s v="DEC-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531"/>
    <s v="EXPENDITURES"/>
    <m/>
    <m/>
    <m/>
    <m/>
    <m/>
    <m/>
    <m/>
    <s v=""/>
    <s v=""/>
    <n v="3191"/>
    <s v="Journal Import 45087190:"/>
    <s v="Expenditure Business Unit : UNDP-UKR , Project Number : 01001136 , Task Number : ACT 4 , Transaction Number : 60289531 , Expenditure Category : 67400 - Labour Cost – IP Staff , Expenditure Type : 67405 - Labour Cost - IP Staff"/>
    <s v="Projects A 45086303000014 45087190 Y"/>
    <s v="01-12-2024 Labor Cost"/>
    <s v="Quantum Service Account"/>
    <s v="UNDP PL USD"/>
    <s v="1/1/1970"/>
    <m/>
    <m/>
    <x v="1"/>
    <d v="2024-12-01T00:00:00"/>
    <d v="2025-01-08T00:00:00"/>
    <s v=""/>
    <s v="USD"/>
    <n v="3695.48"/>
    <n v="3695.48"/>
    <m/>
    <n v="3695.48"/>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795"/>
    <s v="EXPENDITURES"/>
    <m/>
    <m/>
    <m/>
    <m/>
    <m/>
    <m/>
    <m/>
    <s v=""/>
    <s v=""/>
    <n v="3715"/>
    <s v="Journal Import 45087190:"/>
    <s v="Expenditure Business Unit : UNDP-UKR , Project Number : 01001136 , Task Number : ACT 4 , Transaction Number : 60289795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678.32"/>
    <n v="678.32"/>
    <m/>
    <n v="678.32"/>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007"/>
    <s v="EXPENDITURES"/>
    <m/>
    <m/>
    <m/>
    <m/>
    <m/>
    <m/>
    <m/>
    <s v=""/>
    <s v=""/>
    <n v="3716"/>
    <s v="Journal Import 45087190:"/>
    <s v="Expenditure Business Unit : UNDP-UKR , Project Number : 01001136 , Task Number : ACT 4 , Transaction Number : 60289007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693.59"/>
    <n v="693.59"/>
    <m/>
    <n v="693.59"/>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246"/>
    <s v="EXPENDITURES"/>
    <m/>
    <m/>
    <m/>
    <m/>
    <m/>
    <m/>
    <m/>
    <s v=""/>
    <s v=""/>
    <n v="3717"/>
    <s v="Journal Import 45087190:"/>
    <s v="Expenditure Business Unit : UNDP-UKR , Project Number : 01001136 , Task Number : ACT 4 , Transaction Number : 60289246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843.83"/>
    <n v="843.83"/>
    <m/>
    <n v="843.83"/>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90352"/>
    <s v="EXPENDITURES"/>
    <m/>
    <m/>
    <m/>
    <m/>
    <m/>
    <m/>
    <m/>
    <s v=""/>
    <s v=""/>
    <n v="3718"/>
    <s v="Journal Import 45087190:"/>
    <s v="Expenditure Business Unit : UNDP-UKR , Project Number : 01001136 , Task Number : ACT 4 , Transaction Number : 60290352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1214.77"/>
    <n v="1214.77"/>
    <m/>
    <n v="1214.77"/>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460"/>
    <s v="EXPENDITURES"/>
    <m/>
    <m/>
    <m/>
    <m/>
    <m/>
    <m/>
    <m/>
    <s v=""/>
    <s v=""/>
    <n v="3719"/>
    <s v="Journal Import 45087190:"/>
    <s v="Expenditure Business Unit : UNDP-UKR , Project Number : 01001136 , Task Number : ACT 4 , Transaction Number : 60289460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1347.5"/>
    <n v="1347.5"/>
    <m/>
    <n v="1347.5"/>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470"/>
    <s v="EXPENDITURES"/>
    <m/>
    <m/>
    <m/>
    <m/>
    <m/>
    <m/>
    <m/>
    <s v=""/>
    <s v=""/>
    <n v="3720"/>
    <s v="Journal Import 45087190:"/>
    <s v="Expenditure Business Unit : UNDP-UKR , Project Number : 01001136 , Task Number : ACT 4 , Transaction Number : 60289470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1709.38"/>
    <n v="1709.38"/>
    <m/>
    <n v="1709.38"/>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786"/>
    <s v="EXPENDITURES"/>
    <m/>
    <m/>
    <m/>
    <m/>
    <m/>
    <m/>
    <m/>
    <s v=""/>
    <s v=""/>
    <n v="3721"/>
    <s v="Journal Import 45087190:"/>
    <s v="Expenditure Business Unit : UNDP-UKR , Project Number : 01001136 , Task Number : ACT 4 , Transaction Number : 60289786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3473.28"/>
    <n v="3473.28"/>
    <m/>
    <n v="3473.28"/>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60289230"/>
    <s v="EXPENDITURES"/>
    <m/>
    <m/>
    <m/>
    <m/>
    <m/>
    <m/>
    <m/>
    <s v=""/>
    <s v=""/>
    <n v="3722"/>
    <s v="Journal Import 45087190:"/>
    <s v="Expenditure Business Unit : UNDP-UKR , Project Number : 01001136 , Task Number : ACT 2.3.2. , Transaction Number : 60289230 , Expenditure Category : 71400 - Contractual Services - Individ , Expenditure Type : 71475 - Labour Cost - National"/>
    <s v="Projects A 45086303000014 45087190 Y"/>
    <s v="01-12-2024 Labor Cost"/>
    <s v="Quantum Service Account"/>
    <s v="UNDP PL USD"/>
    <s v="1/1/1970"/>
    <m/>
    <m/>
    <x v="1"/>
    <d v="2024-12-01T00:00:00"/>
    <d v="2025-01-08T00:00:00"/>
    <s v=""/>
    <s v="USD"/>
    <n v="4766.54"/>
    <n v="4766.54"/>
    <m/>
    <n v="4766.54"/>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60289206"/>
    <s v="EXPENDITURES"/>
    <m/>
    <m/>
    <m/>
    <m/>
    <m/>
    <m/>
    <m/>
    <s v=""/>
    <s v=""/>
    <n v="3723"/>
    <s v="Journal Import 45087190:"/>
    <s v="Expenditure Business Unit : UNDP-UKR , Project Number : 01001136 , Task Number : ACT 1.2.3. , Transaction Number : 60289206 , Expenditure Category : 71400 - Contractual Services - Individ , Expenditure Type : 71475 - Labour Cost - National"/>
    <s v="Projects A 45086303000014 45087190 Y"/>
    <s v="01-12-2024 Labor Cost"/>
    <s v="Quantum Service Account"/>
    <s v="UNDP PL USD"/>
    <s v="1/1/1970"/>
    <m/>
    <m/>
    <x v="1"/>
    <d v="2024-12-01T00:00:00"/>
    <d v="2025-01-08T00:00:00"/>
    <s v=""/>
    <s v="USD"/>
    <n v="4766.54"/>
    <n v="4766.54"/>
    <m/>
    <n v="4766.54"/>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182"/>
    <s v="EXPENDITURES"/>
    <m/>
    <m/>
    <m/>
    <m/>
    <m/>
    <m/>
    <m/>
    <s v=""/>
    <s v=""/>
    <n v="3771"/>
    <s v="Journal Import 45087185:"/>
    <s v="Expenditure Business Unit : UNDP-UKR , Project Number : 01001136 , Task Number : ACT 4 , Transaction Number : 60289182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534.04"/>
    <n v="534.04"/>
    <m/>
    <n v="534.04"/>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90174"/>
    <s v="EXPENDITURES"/>
    <m/>
    <m/>
    <m/>
    <m/>
    <m/>
    <m/>
    <m/>
    <s v=""/>
    <s v=""/>
    <n v="3772"/>
    <s v="Journal Import 45087185:"/>
    <s v="Expenditure Business Unit : UNDP-UKR , Project Number : 01001136 , Task Number : ACT 4 , Transaction Number : 6029017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767.9"/>
    <n v="767.9"/>
    <m/>
    <n v="767.9"/>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90057"/>
    <s v="EXPENDITURES"/>
    <m/>
    <m/>
    <m/>
    <m/>
    <m/>
    <m/>
    <m/>
    <s v=""/>
    <s v=""/>
    <n v="3773"/>
    <s v="Journal Import 45087185:"/>
    <s v="Expenditure Business Unit : UNDP-UKR , Project Number : 01001136 , Task Number : ACT 4 , Transaction Number : 60290057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47.5"/>
    <n v="847.5"/>
    <m/>
    <n v="847.5"/>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894"/>
    <s v="EXPENDITURES"/>
    <m/>
    <m/>
    <m/>
    <m/>
    <m/>
    <m/>
    <m/>
    <s v=""/>
    <s v=""/>
    <n v="3774"/>
    <s v="Journal Import 45087185:"/>
    <s v="Expenditure Business Unit : UNDP-UKR , Project Number : 01001136 , Task Number : ACT 4 , Transaction Number : 6028989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65.48"/>
    <n v="865.48"/>
    <m/>
    <n v="865.48"/>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90274"/>
    <s v="EXPENDITURES"/>
    <m/>
    <m/>
    <m/>
    <m/>
    <m/>
    <m/>
    <m/>
    <s v=""/>
    <s v=""/>
    <n v="3775"/>
    <s v="Journal Import 45087185:"/>
    <s v="Expenditure Business Unit : UNDP-UKR , Project Number : 01001136 , Task Number : ACT 4 , Transaction Number : 6029027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65.49"/>
    <n v="865.49"/>
    <m/>
    <n v="865.49"/>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90279"/>
    <s v="EXPENDITURES"/>
    <m/>
    <m/>
    <m/>
    <m/>
    <m/>
    <m/>
    <m/>
    <s v=""/>
    <s v=""/>
    <n v="3776"/>
    <s v="Journal Import 45087185:"/>
    <s v="Expenditure Business Unit : UNDP-UKR , Project Number : 01001136 , Task Number : ACT 4 , Transaction Number : 60290279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66.39"/>
    <n v="866.39"/>
    <m/>
    <n v="866.39"/>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184"/>
    <s v="EXPENDITURES"/>
    <m/>
    <m/>
    <m/>
    <m/>
    <m/>
    <m/>
    <m/>
    <s v=""/>
    <s v=""/>
    <n v="3777"/>
    <s v="Journal Import 45087185:"/>
    <s v="Expenditure Business Unit : UNDP-UKR , Project Number : 01001136 , Task Number : ACT 4 , Transaction Number : 6028918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105.43"/>
    <n v="1105.43"/>
    <m/>
    <n v="1105.43"/>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430"/>
    <s v="EXPENDITURES"/>
    <m/>
    <m/>
    <m/>
    <m/>
    <m/>
    <m/>
    <m/>
    <s v=""/>
    <s v=""/>
    <n v="3778"/>
    <s v="Journal Import 45087185:"/>
    <s v="Expenditure Business Unit : UNDP-UKR , Project Number : 01001136 , Task Number : ACT 4 , Transaction Number : 60289430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105.43"/>
    <n v="1105.43"/>
    <m/>
    <n v="1105.43"/>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790"/>
    <s v="EXPENDITURES"/>
    <m/>
    <m/>
    <m/>
    <m/>
    <m/>
    <m/>
    <m/>
    <s v=""/>
    <s v=""/>
    <n v="3779"/>
    <s v="Journal Import 45087185:"/>
    <s v="Expenditure Business Unit : UNDP-UKR , Project Number : 01001136 , Task Number : ACT 4 , Transaction Number : 60289790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191.6300000000001"/>
    <n v="1191.6300000000001"/>
    <m/>
    <n v="1191.6300000000001"/>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688"/>
    <s v="EXPENDITURES"/>
    <m/>
    <m/>
    <m/>
    <m/>
    <m/>
    <m/>
    <m/>
    <s v=""/>
    <s v=""/>
    <n v="3780"/>
    <s v="Journal Import 45087185:"/>
    <s v="Expenditure Business Unit : UNDP-UKR , Project Number : 01001136 , Task Number : ACT 4 , Transaction Number : 60289688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292.69"/>
    <n v="1292.69"/>
    <m/>
    <n v="1292.69"/>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989"/>
    <s v="EXPENDITURES"/>
    <m/>
    <m/>
    <m/>
    <m/>
    <m/>
    <m/>
    <m/>
    <s v=""/>
    <s v=""/>
    <n v="3781"/>
    <s v="Journal Import 45087185:"/>
    <s v="Expenditure Business Unit : UNDP-UKR , Project Number : 01001136 , Task Number : ACT 4 , Transaction Number : 60289989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985.81"/>
    <n v="1985.81"/>
    <m/>
    <n v="1985.81"/>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90194"/>
    <s v="EXPENDITURES"/>
    <m/>
    <m/>
    <m/>
    <m/>
    <m/>
    <m/>
    <m/>
    <s v=""/>
    <s v=""/>
    <n v="3782"/>
    <s v="Journal Import 45087185:"/>
    <s v="Expenditure Business Unit : UNDP-UKR , Project Number : 01001136 , Task Number : ACT 4 , Transaction Number : 6029019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2531.5300000000002"/>
    <n v="2531.5300000000002"/>
    <m/>
    <n v="2531.5300000000002"/>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60289179"/>
    <s v="EXPENDITURES"/>
    <m/>
    <m/>
    <m/>
    <m/>
    <m/>
    <m/>
    <m/>
    <s v=""/>
    <s v=""/>
    <n v="3783"/>
    <s v="Journal Import 45087185:"/>
    <s v="Expenditure Business Unit : UNDP-UKR , Project Number : 01001136 , Task Number : ACT 2.1.2. , Transaction Number : 60289179 , Expenditure Category : 71400 - Contractual Services - Individ , Expenditure Type : 71475 - Labour Cost - National"/>
    <s v="Projects A 45086303000013 45087185 Y"/>
    <s v="01-12-2024 Labor Cost"/>
    <s v="Quantum Service Account"/>
    <s v="UNDP PL USD"/>
    <s v="1/1/1970"/>
    <m/>
    <m/>
    <x v="1"/>
    <d v="2024-12-01T00:00:00"/>
    <d v="2025-01-08T00:00:00"/>
    <s v=""/>
    <s v="USD"/>
    <n v="3707.57"/>
    <n v="3707.57"/>
    <m/>
    <n v="3707.57"/>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289811"/>
    <s v="EXPENDITURES"/>
    <m/>
    <m/>
    <m/>
    <m/>
    <m/>
    <m/>
    <m/>
    <s v=""/>
    <s v=""/>
    <n v="3787"/>
    <s v="Journal Import 45087199:"/>
    <s v="Expenditure Business Unit : UNDP-UKR , Project Number : 01001136 , Task Number : ACT 4 , Transaction Number : 60289811 , Expenditure Category : 71400 - Contractual Services - Individ , Expenditure Type : 71475 - Labour Cost - National Perso"/>
    <s v="Projects A 45086303000015 45087199 Y"/>
    <s v="01-12-2024 Labor Cost"/>
    <s v="Quantum Service Account"/>
    <s v="UNDP PL USD"/>
    <s v="1/1/1970"/>
    <m/>
    <m/>
    <x v="1"/>
    <d v="2024-12-01T00:00:00"/>
    <d v="2025-01-08T00:00:00"/>
    <s v=""/>
    <s v="USD"/>
    <n v="1112.7"/>
    <n v="1112.7"/>
    <m/>
    <n v="1112.7"/>
  </r>
  <r>
    <s v="LABOR_COST"/>
    <s v="Cost of services performed by workers for wages."/>
    <s v="Project Accounting"/>
    <s v="Accounting generated by Oracle Fusion Projects for cost, revenue and billing offset transactions."/>
    <s v="1176166"/>
    <s v="LABOR_COST"/>
    <s v="DEC-2024"/>
    <s v="UNDP"/>
    <m/>
    <x v="10"/>
    <s v="Labour Cost - National Personnel Services Agreement"/>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60289951"/>
    <s v="EXPENDITURES"/>
    <m/>
    <m/>
    <m/>
    <m/>
    <m/>
    <m/>
    <m/>
    <s v=""/>
    <s v=""/>
    <n v="3788"/>
    <s v="Journal Import 45087199:"/>
    <s v="Expenditure Business Unit : UNDP-UKR , Project Number : 01001136 , Task Number : ACT 3.2.2. , Transaction Number : 60289951 , Expenditure Category : 71400 - Contractual Services - Individ , Expenditure Type : 71475 - Labour Cost - National"/>
    <s v="Projects A 45086303000015 45087199 Y"/>
    <s v="01-12-2024 Labor Cost"/>
    <s v="Quantum Service Account"/>
    <s v="UNDP PL USD"/>
    <s v="1/1/1970"/>
    <m/>
    <m/>
    <x v="1"/>
    <d v="2024-12-01T00:00:00"/>
    <d v="2025-01-08T00:00:00"/>
    <s v=""/>
    <s v="USD"/>
    <n v="5078.71"/>
    <n v="5078.71"/>
    <m/>
    <n v="5078.71"/>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795"/>
    <s v="EXPENDITURES"/>
    <m/>
    <m/>
    <m/>
    <m/>
    <m/>
    <m/>
    <m/>
    <s v=""/>
    <s v=""/>
    <n v="2783"/>
    <s v="Journal Import 45087190:"/>
    <s v="Expenditure Business Unit : UNDP-UKR , Project Number : 01001136 , Task Number : ACT 4 , Transaction Number : 60289795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678.32"/>
    <m/>
    <n v="678.32"/>
    <n v="-678.32"/>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007"/>
    <s v="EXPENDITURES"/>
    <m/>
    <m/>
    <m/>
    <m/>
    <m/>
    <m/>
    <m/>
    <s v=""/>
    <s v=""/>
    <n v="2784"/>
    <s v="Journal Import 45087190:"/>
    <s v="Expenditure Business Unit : UNDP-UKR , Project Number : 01001136 , Task Number : ACT 4 , Transaction Number : 60289007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693.59"/>
    <m/>
    <n v="693.59"/>
    <n v="-693.59"/>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246"/>
    <s v="EXPENDITURES"/>
    <m/>
    <m/>
    <m/>
    <m/>
    <m/>
    <m/>
    <m/>
    <s v=""/>
    <s v=""/>
    <n v="2785"/>
    <s v="Journal Import 45087190:"/>
    <s v="Expenditure Business Unit : UNDP-UKR , Project Number : 01001136 , Task Number : ACT 4 , Transaction Number : 60289246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843.83"/>
    <m/>
    <n v="843.83"/>
    <n v="-843.83"/>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90352"/>
    <s v="EXPENDITURES"/>
    <m/>
    <m/>
    <m/>
    <m/>
    <m/>
    <m/>
    <m/>
    <s v=""/>
    <s v=""/>
    <n v="2786"/>
    <s v="Journal Import 45087190:"/>
    <s v="Expenditure Business Unit : UNDP-UKR , Project Number : 01001136 , Task Number : ACT 4 , Transaction Number : 60290352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1214.77"/>
    <m/>
    <n v="1214.77"/>
    <n v="-1214.77"/>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460"/>
    <s v="EXPENDITURES"/>
    <m/>
    <m/>
    <m/>
    <m/>
    <m/>
    <m/>
    <m/>
    <s v=""/>
    <s v=""/>
    <n v="2787"/>
    <s v="Journal Import 45087190:"/>
    <s v="Expenditure Business Unit : UNDP-UKR , Project Number : 01001136 , Task Number : ACT 4 , Transaction Number : 60289460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1347.5"/>
    <m/>
    <n v="1347.5"/>
    <n v="-1347.5"/>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470"/>
    <s v="EXPENDITURES"/>
    <m/>
    <m/>
    <m/>
    <m/>
    <m/>
    <m/>
    <m/>
    <s v=""/>
    <s v=""/>
    <n v="2788"/>
    <s v="Journal Import 45087190:"/>
    <s v="Expenditure Business Unit : UNDP-UKR , Project Number : 01001136 , Task Number : ACT 4 , Transaction Number : 60289470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1709.38"/>
    <m/>
    <n v="1709.38"/>
    <n v="-1709.38"/>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786"/>
    <s v="EXPENDITURES"/>
    <m/>
    <m/>
    <m/>
    <m/>
    <m/>
    <m/>
    <m/>
    <s v=""/>
    <s v=""/>
    <n v="2789"/>
    <s v="Journal Import 45087190:"/>
    <s v="Expenditure Business Unit : UNDP-UKR , Project Number : 01001136 , Task Number : ACT 4 , Transaction Number : 60289786 , Expenditure Category : 71400 - Contractual Services - Individ , Expenditure Type : 71475 - Labour Cost - National Perso"/>
    <s v="Projects A 45086303000014 45087190 Y"/>
    <s v="01-12-2024 Labor Cost"/>
    <s v="Quantum Service Account"/>
    <s v="UNDP PL USD"/>
    <s v="1/1/1970"/>
    <m/>
    <m/>
    <x v="1"/>
    <d v="2024-12-01T00:00:00"/>
    <d v="2025-01-08T00:00:00"/>
    <s v=""/>
    <s v="USD"/>
    <n v="-3473.28"/>
    <m/>
    <n v="3473.28"/>
    <n v="-3473.28"/>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531"/>
    <s v="EXPENDITURES"/>
    <m/>
    <m/>
    <m/>
    <m/>
    <m/>
    <m/>
    <m/>
    <s v=""/>
    <s v=""/>
    <n v="2790"/>
    <s v="Journal Import 45087190:"/>
    <s v="Expenditure Business Unit : UNDP-UKR , Project Number : 01001136 , Task Number : ACT 4 , Transaction Number : 60289531 , Expenditure Category : 67400 - Labour Cost – IP Staff , Expenditure Type : 67405 - Labour Cost - IP Staff"/>
    <s v="Projects A 45086303000014 45087190 Y"/>
    <s v="01-12-2024 Labor Cost"/>
    <s v="Quantum Service Account"/>
    <s v="UNDP PL USD"/>
    <s v="1/1/1970"/>
    <m/>
    <m/>
    <x v="1"/>
    <d v="2024-12-01T00:00:00"/>
    <d v="2025-01-08T00:00:00"/>
    <s v=""/>
    <s v="USD"/>
    <n v="-3695.48"/>
    <m/>
    <n v="3695.48"/>
    <n v="-3695.48"/>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18"/>
    <s v="01001136"/>
    <s v="Support to the stabilization and recovery of war affected communities (frontline, return and hosting areas)"/>
    <s v="60289206"/>
    <s v="EXPENDITURES"/>
    <m/>
    <m/>
    <m/>
    <m/>
    <m/>
    <m/>
    <m/>
    <s v=""/>
    <s v=""/>
    <n v="2791"/>
    <s v="Journal Import 45087190:"/>
    <s v="Expenditure Business Unit : UNDP-UKR , Project Number : 01001136 , Task Number : ACT 1.2.3. , Transaction Number : 60289206 , Expenditure Category : 71400 - Contractual Services - Individ , Expenditure Type : 71475 - Labour Cost - National"/>
    <s v="Projects A 45086303000014 45087190 Y"/>
    <s v="01-12-2024 Labor Cost"/>
    <s v="Quantum Service Account"/>
    <s v="UNDP PL USD"/>
    <s v="1/1/1970"/>
    <m/>
    <m/>
    <x v="1"/>
    <d v="2024-12-01T00:00:00"/>
    <d v="2025-01-08T00:00:00"/>
    <s v=""/>
    <s v="USD"/>
    <n v="-4766.54"/>
    <m/>
    <n v="4766.54"/>
    <n v="-4766.54"/>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2"/>
    <s v="01001136"/>
    <s v="Support to the stabilization and recovery of war affected communities (frontline, return and hosting areas)"/>
    <s v="60289230"/>
    <s v="EXPENDITURES"/>
    <m/>
    <m/>
    <m/>
    <m/>
    <m/>
    <m/>
    <m/>
    <s v=""/>
    <s v=""/>
    <n v="2792"/>
    <s v="Journal Import 45087190:"/>
    <s v="Expenditure Business Unit : UNDP-UKR , Project Number : 01001136 , Task Number : ACT 2.3.2. , Transaction Number : 60289230 , Expenditure Category : 71400 - Contractual Services - Individ , Expenditure Type : 71475 - Labour Cost - National"/>
    <s v="Projects A 45086303000014 45087190 Y"/>
    <s v="01-12-2024 Labor Cost"/>
    <s v="Quantum Service Account"/>
    <s v="UNDP PL USD"/>
    <s v="1/1/1970"/>
    <m/>
    <m/>
    <x v="1"/>
    <d v="2024-12-01T00:00:00"/>
    <d v="2025-01-08T00:00:00"/>
    <s v=""/>
    <s v="USD"/>
    <n v="-4766.54"/>
    <m/>
    <n v="4766.54"/>
    <n v="-4766.54"/>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182"/>
    <s v="EXPENDITURES"/>
    <m/>
    <m/>
    <m/>
    <m/>
    <m/>
    <m/>
    <m/>
    <s v=""/>
    <s v=""/>
    <n v="2824"/>
    <s v="Journal Import 45087185:"/>
    <s v="Expenditure Business Unit : UNDP-UKR , Project Number : 01001136 , Task Number : ACT 4 , Transaction Number : 60289182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534.04"/>
    <m/>
    <n v="534.04"/>
    <n v="-534.04"/>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90174"/>
    <s v="EXPENDITURES"/>
    <m/>
    <m/>
    <m/>
    <m/>
    <m/>
    <m/>
    <m/>
    <s v=""/>
    <s v=""/>
    <n v="2825"/>
    <s v="Journal Import 45087185:"/>
    <s v="Expenditure Business Unit : UNDP-UKR , Project Number : 01001136 , Task Number : ACT 4 , Transaction Number : 6029017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767.9"/>
    <m/>
    <n v="767.9"/>
    <n v="-767.9"/>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90057"/>
    <s v="EXPENDITURES"/>
    <m/>
    <m/>
    <m/>
    <m/>
    <m/>
    <m/>
    <m/>
    <s v=""/>
    <s v=""/>
    <n v="2826"/>
    <s v="Journal Import 45087185:"/>
    <s v="Expenditure Business Unit : UNDP-UKR , Project Number : 01001136 , Task Number : ACT 4 , Transaction Number : 60290057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47.5"/>
    <m/>
    <n v="847.5"/>
    <n v="-847.5"/>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894"/>
    <s v="EXPENDITURES"/>
    <m/>
    <m/>
    <m/>
    <m/>
    <m/>
    <m/>
    <m/>
    <s v=""/>
    <s v=""/>
    <n v="2827"/>
    <s v="Journal Import 45087185:"/>
    <s v="Expenditure Business Unit : UNDP-UKR , Project Number : 01001136 , Task Number : ACT 4 , Transaction Number : 6028989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65.48"/>
    <m/>
    <n v="865.48"/>
    <n v="-865.48"/>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90274"/>
    <s v="EXPENDITURES"/>
    <m/>
    <m/>
    <m/>
    <m/>
    <m/>
    <m/>
    <m/>
    <s v=""/>
    <s v=""/>
    <n v="2828"/>
    <s v="Journal Import 45087185:"/>
    <s v="Expenditure Business Unit : UNDP-UKR , Project Number : 01001136 , Task Number : ACT 4 , Transaction Number : 6029027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65.49"/>
    <m/>
    <n v="865.49"/>
    <n v="-865.49"/>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90279"/>
    <s v="EXPENDITURES"/>
    <m/>
    <m/>
    <m/>
    <m/>
    <m/>
    <m/>
    <m/>
    <s v=""/>
    <s v=""/>
    <n v="2829"/>
    <s v="Journal Import 45087185:"/>
    <s v="Expenditure Business Unit : UNDP-UKR , Project Number : 01001136 , Task Number : ACT 4 , Transaction Number : 60290279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866.39"/>
    <m/>
    <n v="866.39"/>
    <n v="-866.39"/>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430"/>
    <s v="EXPENDITURES"/>
    <m/>
    <m/>
    <m/>
    <m/>
    <m/>
    <m/>
    <m/>
    <s v=""/>
    <s v=""/>
    <n v="2830"/>
    <s v="Journal Import 45087185:"/>
    <s v="Expenditure Business Unit : UNDP-UKR , Project Number : 01001136 , Task Number : ACT 4 , Transaction Number : 60289430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105.43"/>
    <m/>
    <n v="1105.43"/>
    <n v="-1105.43"/>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184"/>
    <s v="EXPENDITURES"/>
    <m/>
    <m/>
    <m/>
    <m/>
    <m/>
    <m/>
    <m/>
    <s v=""/>
    <s v=""/>
    <n v="2831"/>
    <s v="Journal Import 45087185:"/>
    <s v="Expenditure Business Unit : UNDP-UKR , Project Number : 01001136 , Task Number : ACT 4 , Transaction Number : 6028918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105.43"/>
    <m/>
    <n v="1105.43"/>
    <n v="-1105.43"/>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790"/>
    <s v="EXPENDITURES"/>
    <m/>
    <m/>
    <m/>
    <m/>
    <m/>
    <m/>
    <m/>
    <s v=""/>
    <s v=""/>
    <n v="2832"/>
    <s v="Journal Import 45087185:"/>
    <s v="Expenditure Business Unit : UNDP-UKR , Project Number : 01001136 , Task Number : ACT 4 , Transaction Number : 60289790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191.6300000000001"/>
    <m/>
    <n v="1191.6300000000001"/>
    <n v="-1191.6300000000001"/>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688"/>
    <s v="EXPENDITURES"/>
    <m/>
    <m/>
    <m/>
    <m/>
    <m/>
    <m/>
    <m/>
    <s v=""/>
    <s v=""/>
    <n v="2833"/>
    <s v="Journal Import 45087185:"/>
    <s v="Expenditure Business Unit : UNDP-UKR , Project Number : 01001136 , Task Number : ACT 4 , Transaction Number : 60289688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292.69"/>
    <m/>
    <n v="1292.69"/>
    <n v="-1292.69"/>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989"/>
    <s v="EXPENDITURES"/>
    <m/>
    <m/>
    <m/>
    <m/>
    <m/>
    <m/>
    <m/>
    <s v=""/>
    <s v=""/>
    <n v="2834"/>
    <s v="Journal Import 45087185:"/>
    <s v="Expenditure Business Unit : UNDP-UKR , Project Number : 01001136 , Task Number : ACT 4 , Transaction Number : 60289989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1985.81"/>
    <m/>
    <n v="1985.81"/>
    <n v="-1985.81"/>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90194"/>
    <s v="EXPENDITURES"/>
    <m/>
    <m/>
    <m/>
    <m/>
    <m/>
    <m/>
    <m/>
    <s v=""/>
    <s v=""/>
    <n v="2835"/>
    <s v="Journal Import 45087185:"/>
    <s v="Expenditure Business Unit : UNDP-UKR , Project Number : 01001136 , Task Number : ACT 4 , Transaction Number : 60290194 , Expenditure Category : 71400 - Contractual Services - Individ , Expenditure Type : 71475 - Labour Cost - National Perso"/>
    <s v="Projects A 45086303000013 45087185 Y"/>
    <s v="01-12-2024 Labor Cost"/>
    <s v="Quantum Service Account"/>
    <s v="UNDP PL USD"/>
    <s v="1/1/1970"/>
    <m/>
    <m/>
    <x v="1"/>
    <d v="2024-12-01T00:00:00"/>
    <d v="2025-01-08T00:00:00"/>
    <s v=""/>
    <s v="USD"/>
    <n v="-2531.5300000000002"/>
    <m/>
    <n v="2531.5300000000002"/>
    <n v="-2531.5300000000002"/>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9"/>
    <s v="01001136"/>
    <s v="Support to the stabilization and recovery of war affected communities (frontline, return and hosting areas)"/>
    <s v="60289179"/>
    <s v="EXPENDITURES"/>
    <m/>
    <m/>
    <m/>
    <m/>
    <m/>
    <m/>
    <m/>
    <s v=""/>
    <s v=""/>
    <n v="2836"/>
    <s v="Journal Import 45087185:"/>
    <s v="Expenditure Business Unit : UNDP-UKR , Project Number : 01001136 , Task Number : ACT 2.1.2. , Transaction Number : 60289179 , Expenditure Category : 71400 - Contractual Services - Individ , Expenditure Type : 71475 - Labour Cost - National"/>
    <s v="Projects A 45086303000013 45087185 Y"/>
    <s v="01-12-2024 Labor Cost"/>
    <s v="Quantum Service Account"/>
    <s v="UNDP PL USD"/>
    <s v="1/1/1970"/>
    <m/>
    <m/>
    <x v="1"/>
    <d v="2024-12-01T00:00:00"/>
    <d v="2025-01-08T00:00:00"/>
    <s v=""/>
    <s v="USD"/>
    <n v="-3707.57"/>
    <m/>
    <n v="3707.57"/>
    <n v="-3707.57"/>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0289811"/>
    <s v="EXPENDITURES"/>
    <m/>
    <m/>
    <m/>
    <m/>
    <m/>
    <m/>
    <m/>
    <s v=""/>
    <s v=""/>
    <n v="2861"/>
    <s v="Journal Import 45087199:"/>
    <s v="Expenditure Business Unit : UNDP-UKR , Project Number : 01001136 , Task Number : ACT 4 , Transaction Number : 60289811 , Expenditure Category : 71400 - Contractual Services - Individ , Expenditure Type : 71475 - Labour Cost - National Perso"/>
    <s v="Projects A 45086303000015 45087199 Y"/>
    <s v="01-12-2024 Labor Cost"/>
    <s v="Quantum Service Account"/>
    <s v="UNDP PL USD"/>
    <s v="1/1/1970"/>
    <m/>
    <m/>
    <x v="1"/>
    <d v="2024-12-01T00:00:00"/>
    <d v="2025-01-08T00:00:00"/>
    <s v=""/>
    <s v="USD"/>
    <n v="-1112.7"/>
    <m/>
    <n v="1112.7"/>
    <n v="-1112.7"/>
  </r>
  <r>
    <s v="LABOR_COST"/>
    <s v="Cost of services performed by workers for wages."/>
    <s v="Project Accounting"/>
    <s v="Accounting generated by Oracle Fusion Projects for cost, revenue and billing offset transactions."/>
    <s v="1176166"/>
    <s v="LABOR_COST"/>
    <s v="DEC-2024"/>
    <s v="UNDP"/>
    <m/>
    <x v="11"/>
    <s v="Labour Cost - Project expense recovery"/>
    <s v="58203"/>
    <s v="Ukraine - Crisis Prev &amp; Rcvry"/>
    <s v="UKR"/>
    <s v="Ukraine"/>
    <x v="0"/>
    <s v="GOVERNMENT OF NETHERLANDS"/>
    <x v="1"/>
    <s v="Payroll Passthrough Fund"/>
    <s v="001981-UNDP"/>
    <s v="001981-UNDP"/>
    <x v="19"/>
    <s v="01001136"/>
    <s v="Support to the stabilization and recovery of war affected communities (frontline, return and hosting areas)"/>
    <s v="60289951"/>
    <s v="EXPENDITURES"/>
    <m/>
    <m/>
    <m/>
    <m/>
    <m/>
    <m/>
    <m/>
    <s v=""/>
    <s v=""/>
    <n v="2862"/>
    <s v="Journal Import 45087199:"/>
    <s v="Expenditure Business Unit : UNDP-UKR , Project Number : 01001136 , Task Number : ACT 3.2.2. , Transaction Number : 60289951 , Expenditure Category : 71400 - Contractual Services - Individ , Expenditure Type : 71475 - Labour Cost - National"/>
    <s v="Projects A 45086303000015 45087199 Y"/>
    <s v="01-12-2024 Labor Cost"/>
    <s v="Quantum Service Account"/>
    <s v="UNDP PL USD"/>
    <s v="1/1/1970"/>
    <m/>
    <m/>
    <x v="1"/>
    <d v="2024-12-01T00:00:00"/>
    <d v="2025-01-08T00:00:00"/>
    <s v=""/>
    <s v="USD"/>
    <n v="-5078.71"/>
    <m/>
    <n v="5078.71"/>
    <n v="-5078.71"/>
  </r>
  <r>
    <s v="Purchase Invoices"/>
    <s v="Oracle Fusion Payables invoices."/>
    <s v="Payables"/>
    <s v="Oracle Fusion Payables subledger."/>
    <s v="1176166"/>
    <s v="INVOICES"/>
    <s v="DEC-2024"/>
    <s v="UNDP"/>
    <m/>
    <x v="27"/>
    <s v="Printing and Publica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MC-1266"/>
    <s v="AP_INVOICES"/>
    <s v="safe printing equipment"/>
    <n v="300002313911131"/>
    <s v="STANDARD"/>
    <n v="65835"/>
    <n v="7315"/>
    <n v="3"/>
    <s v="MC-1266"/>
    <s v="2013146"/>
    <s v="MEGAPRYNT SERVIS, TOV"/>
    <n v="21"/>
    <s v="Journal Import 45066292:"/>
    <s v="Supplier: MEGAPRYNT SERVIS, TOV |Supplier #: 2013146 |Site: UKR |Transaction #: MC-1266 |Transaction Line #: 3 |PO #: 10284947 |PO Line #: 3 |Contract #: 1176166 |Project #: 01001136 |Task #: ACT 4 |Donor: GOVERNMENT OF NETHERLAND"/>
    <s v="Payables A 45066081000001 45066292 N"/>
    <s v="31-12-2024 Purchase Invoices"/>
    <s v="nagaraju vallala"/>
    <s v="UNDP PL USD"/>
    <s v="9/26/2024 "/>
    <s v="10284947"/>
    <n v="3"/>
    <x v="1"/>
    <d v="2024-12-31T00:00:00"/>
    <d v="2025-01-08T00:00:00"/>
    <s v="3"/>
    <s v="UAH"/>
    <n v="0"/>
    <m/>
    <n v="2.1"/>
    <n v="-2.1"/>
  </r>
  <r>
    <s v="Purchase Invoices"/>
    <s v="Oracle Fusion Payables invoices."/>
    <s v="Payables"/>
    <s v="Oracle Fusion Payables subledger."/>
    <s v="1176166"/>
    <s v="INVOICES"/>
    <s v="DEC-2024"/>
    <s v="UNDP"/>
    <m/>
    <x v="27"/>
    <s v="Printing and Publication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MC-1266"/>
    <s v="AP_INVOICES"/>
    <s v="safe printing equipment"/>
    <n v="300002313911131"/>
    <s v="STANDARD"/>
    <n v="65835"/>
    <n v="7315"/>
    <n v="3"/>
    <s v="MC-1266"/>
    <s v="2013146"/>
    <s v="MEGAPRYNT SERVIS, TOV"/>
    <n v="132"/>
    <s v="Journal Import 45066292:"/>
    <s v="Supplier: MEGAPRYNT SERVIS, TOV |Supplier #: 2013146 |Site: UKR |Transaction #: MC-1266 |Transaction Line #: 3 |PO #: 10284947 |PO Line #: 3 |Contract #: 1176166 |Project #: 01001136 |Task #: ACT 4 |Donor: GOVERNMENT OF NETHERLAND"/>
    <s v="Payables A 45066081000001 45066292 Y"/>
    <s v="31-12-2024 Purchase Invoices"/>
    <s v="nagaraju vallala"/>
    <s v="UNDP PL USD"/>
    <s v="9/26/2024 "/>
    <s v="10284947"/>
    <n v="3"/>
    <x v="1"/>
    <d v="2024-12-31T00:00:00"/>
    <d v="2025-01-08T00:00:00"/>
    <s v="3"/>
    <s v="UAH"/>
    <n v="7315"/>
    <n v="176.27"/>
    <m/>
    <n v="176.27"/>
  </r>
  <r>
    <s v="Purchase Invoices"/>
    <s v="Oracle Fusion Payables invoices."/>
    <s v="Payables"/>
    <s v="Oracle Fusion Payables subledger."/>
    <s v="1176166"/>
    <s v="INVOICES"/>
    <s v="DEC-2024"/>
    <s v="UNDP"/>
    <m/>
    <x v="41"/>
    <s v="Connectivity Charge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9603550/51/53/56"/>
    <s v="AP_INVOICES"/>
    <s v="Iridium satellite services"/>
    <n v="300002315317074"/>
    <s v="STANDARD"/>
    <n v="226.20000000000002"/>
    <n v="226.20000000000002"/>
    <n v="1"/>
    <s v="9603550/51/53/56"/>
    <s v="1058778"/>
    <s v="AST Systems LTD"/>
    <n v="599"/>
    <s v="Journal Import 45144499:"/>
    <s v="Supplier: AST Systems LTD |Supplier #: 1058778 |Site: GBR |Transaction #: 9603550/51/53/56 |Transaction Line #: 1 |PO #:  |PO Line #: 0 |Contract #: 1176166 |Project #: 01001136 |Task #: ACT 4 |Donor: GOVERNMENT OF NETHERLANDS |"/>
    <s v="Payables A 45144034000001 45144499 Y"/>
    <s v="31-12-2024 Purchase Invoices"/>
    <s v="Quantum Service Account"/>
    <s v="UNDP PL USD"/>
    <s v=" "/>
    <m/>
    <n v="0"/>
    <x v="1"/>
    <d v="2024-12-31T00:00:00"/>
    <d v="2025-01-09T00:00:00"/>
    <s v="1"/>
    <s v="USD"/>
    <n v="226.20000000000002"/>
    <n v="226.20000000000002"/>
    <m/>
    <n v="226.2000000000000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474762"/>
    <s v="EXPENDITURES"/>
    <m/>
    <m/>
    <m/>
    <m/>
    <m/>
    <m/>
    <m/>
    <s v=""/>
    <s v=""/>
    <n v="24"/>
    <s v="Journal Import 45155646:"/>
    <s v="Expenditure Business Unit : UNDP-UKR , Project Number : 01001136 , Task Number : ACT 4 , Transaction Number : 60474762 , Expenditure Category : 75100 - Facilities &amp; Administration , Expenditure Type : 75105 - Facilities and Administration -"/>
    <s v="Projects A 45155363000003 45155646 Y"/>
    <s v="31-12-2024 Burden Cost"/>
    <s v="Quantum Service Account"/>
    <s v="UNDP PL USD"/>
    <s v="1/1/1970"/>
    <m/>
    <m/>
    <x v="1"/>
    <d v="2024-12-31T00:00:00"/>
    <d v="2025-01-09T00:00:00"/>
    <s v=""/>
    <s v="UAH"/>
    <n v="585.20000000000005"/>
    <n v="13.93"/>
    <m/>
    <n v="13.93"/>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60474765"/>
    <s v="EXPENDITURES"/>
    <m/>
    <m/>
    <m/>
    <m/>
    <m/>
    <m/>
    <m/>
    <s v=""/>
    <s v=""/>
    <n v="1567"/>
    <s v="Journal Import 45155646:"/>
    <s v="Expenditure Business Unit : UNDP-UKR , Project Number : 01001136 , Task Number : ACT 2.1.2. , Transaction Number : 60474765 , Expenditure Category : 75100 - Facilities &amp; Administration , Expenditure Type : 75105 - Facilities and Administrat"/>
    <s v="Projects A 45155363000003 45155646 Y"/>
    <s v="01-12-2024 Burden Cost"/>
    <s v="Quantum Service Account"/>
    <s v="UNDP PL USD"/>
    <s v="1/1/1970"/>
    <m/>
    <m/>
    <x v="1"/>
    <d v="2024-12-01T00:00:00"/>
    <d v="2025-01-09T00:00:00"/>
    <s v=""/>
    <s v="USD"/>
    <n v="296.61"/>
    <n v="296.61"/>
    <m/>
    <n v="296.6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60474764"/>
    <s v="EXPENDITURES"/>
    <m/>
    <m/>
    <m/>
    <m/>
    <m/>
    <m/>
    <m/>
    <s v=""/>
    <s v=""/>
    <n v="1568"/>
    <s v="Journal Import 45155646:"/>
    <s v="Expenditure Business Unit : UNDP-UKR , Project Number : 01001136 , Task Number : ACT 1.2.3. , Transaction Number : 60474764 , Expenditure Category : 75100 - Facilities &amp; Administration , Expenditure Type : 75105 - Facilities and Administrat"/>
    <s v="Projects A 45155363000003 45155646 Y"/>
    <s v="01-12-2024 Burden Cost"/>
    <s v="Quantum Service Account"/>
    <s v="UNDP PL USD"/>
    <s v="1/1/1970"/>
    <m/>
    <m/>
    <x v="1"/>
    <d v="2024-12-01T00:00:00"/>
    <d v="2025-01-09T00:00:00"/>
    <s v=""/>
    <s v="USD"/>
    <n v="381.32"/>
    <n v="381.32"/>
    <m/>
    <n v="381.3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60474766"/>
    <s v="EXPENDITURES"/>
    <m/>
    <m/>
    <m/>
    <m/>
    <m/>
    <m/>
    <m/>
    <s v=""/>
    <s v=""/>
    <n v="1569"/>
    <s v="Journal Import 45155646:"/>
    <s v="Expenditure Business Unit : UNDP-UKR , Project Number : 01001136 , Task Number : ACT 2.3.2. , Transaction Number : 60474766 , Expenditure Category : 75100 - Facilities &amp; Administration , Expenditure Type : 75105 - Facilities and Administrat"/>
    <s v="Projects A 45155363000003 45155646 Y"/>
    <s v="01-12-2024 Burden Cost"/>
    <s v="Quantum Service Account"/>
    <s v="UNDP PL USD"/>
    <s v="1/1/1970"/>
    <m/>
    <m/>
    <x v="1"/>
    <d v="2024-12-01T00:00:00"/>
    <d v="2025-01-09T00:00:00"/>
    <s v=""/>
    <s v="USD"/>
    <n v="381.32"/>
    <n v="381.32"/>
    <m/>
    <n v="381.32"/>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9"/>
    <s v="01001136"/>
    <s v="Support to the stabilization and recovery of war affected communities (frontline, return and hosting areas)"/>
    <s v="60474767"/>
    <s v="EXPENDITURES"/>
    <m/>
    <m/>
    <m/>
    <m/>
    <m/>
    <m/>
    <m/>
    <s v=""/>
    <s v=""/>
    <n v="1570"/>
    <s v="Journal Import 45155646:"/>
    <s v="Expenditure Business Unit : UNDP-UKR , Project Number : 01001136 , Task Number : ACT 3.2.2. , Transaction Number : 60474767 , Expenditure Category : 75100 - Facilities &amp; Administration , Expenditure Type : 75105 - Facilities and Administrat"/>
    <s v="Projects A 45155363000003 45155646 Y"/>
    <s v="01-12-2024 Burden Cost"/>
    <s v="Quantum Service Account"/>
    <s v="UNDP PL USD"/>
    <s v="1/1/1970"/>
    <m/>
    <m/>
    <x v="1"/>
    <d v="2024-12-01T00:00:00"/>
    <d v="2025-01-09T00:00:00"/>
    <s v=""/>
    <s v="USD"/>
    <n v="406.3"/>
    <n v="406.3"/>
    <m/>
    <n v="406.3"/>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474763"/>
    <s v="EXPENDITURES"/>
    <m/>
    <m/>
    <m/>
    <m/>
    <m/>
    <m/>
    <m/>
    <s v=""/>
    <s v=""/>
    <n v="1571"/>
    <s v="Journal Import 45155646:"/>
    <s v="Expenditure Business Unit : UNDP-UKR , Project Number : 01001136 , Task Number : ACT 4 , Transaction Number : 60474763 , Expenditure Category : 75100 - Facilities &amp; Administration , Expenditure Type : 75105 - Facilities and Administration -"/>
    <s v="Projects A 45155363000003 45155646 Y"/>
    <s v="01-12-2024 Burden Cost"/>
    <s v="Quantum Service Account"/>
    <s v="UNDP PL USD"/>
    <s v="1/1/1970"/>
    <m/>
    <m/>
    <x v="1"/>
    <d v="2024-12-01T00:00:00"/>
    <d v="2025-01-09T00:00:00"/>
    <s v=""/>
    <s v="USD"/>
    <n v="2298.25"/>
    <n v="2298.25"/>
    <m/>
    <n v="2298.25"/>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595483"/>
    <s v="EXPENDITURES"/>
    <m/>
    <m/>
    <m/>
    <m/>
    <m/>
    <m/>
    <m/>
    <s v=""/>
    <s v=""/>
    <n v="271"/>
    <s v="Journal Import 45224198:"/>
    <s v="Expenditure Business Unit : UNDP-UKR , Project Number : 01001136 , Task Number : ACT 4 , Transaction Number : 60595483 , Expenditure Category : 75100 - Facilities &amp; Administration , Expenditure Type : 75105 - Facilities and Administration -"/>
    <s v="Projects A 45223974000001 45224198 Y"/>
    <s v="31-12-2024 Burden Cost"/>
    <s v="Quantum Service Account"/>
    <s v="UNDP PL USD"/>
    <s v="1/1/1970"/>
    <m/>
    <m/>
    <x v="1"/>
    <d v="2024-12-31T00:00:00"/>
    <d v="2025-01-10T00:00:00"/>
    <s v=""/>
    <s v="USD"/>
    <n v="18.100000000000001"/>
    <n v="18.100000000000001"/>
    <m/>
    <n v="18.100000000000001"/>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2,3,4"/>
    <s v="AP_INVOICES"/>
    <s v="сar wash in December in Poltava office; Constricting windscreen and booster tube replacement in DP201124AV, winter cleaner for the Odesa vehicles"/>
    <n v="300002315317177"/>
    <s v="STANDARD"/>
    <n v="19951"/>
    <n v="19951"/>
    <n v="1"/>
    <s v="#2,3,4"/>
    <s v="1059137"/>
    <s v="BABANSKYI OLEKSANDR SEHIIOVYCH FOP"/>
    <n v="19"/>
    <s v="Journal Import 45236570:"/>
    <s v="Supplier: BABANSKYI OLEKSANDR SEHIIOVYCH FOP |Supplier #: 1059137 |Site: UKR |Transaction #: #2,3,4 |Transaction Line #: 1 |PO #:  |PO Line #: 0 |Contract #: 1176166 |Project #: 01001136 |Task #: ACT 4 |Donor: GOVERNMENT OF NETHER"/>
    <s v="Payables A 45236460000001 45236570 2 Y"/>
    <s v="02-01-2025 Purchase Invoices"/>
    <s v="Quantum Service Account"/>
    <s v="UNDP PL USD"/>
    <s v=" "/>
    <m/>
    <n v="0"/>
    <x v="2"/>
    <d v="2025-01-02T00:00:00"/>
    <d v="2025-01-10T00:00:00"/>
    <s v="1"/>
    <s v="UAH"/>
    <n v="19951"/>
    <n v="475.02"/>
    <m/>
    <n v="475.02"/>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EP-226404175"/>
    <s v="AP_INVOICES"/>
    <s v="car insurance certificate for the UNDP vehicles Toyota Land Cruiser 300 DP201012 AV and KIA Sorento DP201108SS;"/>
    <n v="300002320957803"/>
    <s v="STANDARD"/>
    <n v="14807"/>
    <n v="14807"/>
    <n v="1"/>
    <s v="EP-226404175"/>
    <s v="1058644"/>
    <s v="USK KNIAZHA VIENNA INSURANCE GROUP, PJSC"/>
    <n v="124"/>
    <s v="Journal Import 45236570:"/>
    <s v="Supplier: USK KNIAZHA VIENNA INSURANCE GROUP, PJSC |Supplier #: 1058644 |Site: UKR |Transaction #: EP-226404175 |Transaction Line #: 1 |PO #:  |PO Line #: 0 |Contract #: 1176166 |Project #: 01001136 |Task #: ACT 4 |Donor: GOVERNME"/>
    <s v="Payables A 45236460000001 45236570 2 Y"/>
    <s v="09-01-2025 Purchase Invoices"/>
    <s v="Quantum Service Account"/>
    <s v="UNDP PL USD"/>
    <s v=" "/>
    <m/>
    <n v="0"/>
    <x v="2"/>
    <d v="2025-01-09T00:00:00"/>
    <d v="2025-01-10T00:00:00"/>
    <s v="1"/>
    <s v="UAH"/>
    <n v="14807"/>
    <n v="352.55"/>
    <m/>
    <n v="352.55"/>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786954"/>
    <s v="EXPENDITURES"/>
    <m/>
    <m/>
    <m/>
    <m/>
    <m/>
    <m/>
    <m/>
    <s v=""/>
    <s v=""/>
    <n v="111"/>
    <s v="Journal Import 45302457:"/>
    <s v="Expenditure Business Unit : UNDP-UKR , Project Number : 01001136 , Task Number : ACT 4 , Transaction Number : 60786954 , Expenditure Category : 75100 - Facilities &amp; Administration , Expenditure Type : 75105 - Facilities and Administration -"/>
    <s v="Projects A 45302267000001 45302457 2 Y"/>
    <s v="09-01-2025 Burden Cost"/>
    <s v="Quantum Service Account"/>
    <s v="UNDP PL USD"/>
    <s v="1/1/1970"/>
    <m/>
    <m/>
    <x v="2"/>
    <d v="2025-01-09T00:00:00"/>
    <d v="2025-01-12T00:00:00"/>
    <s v=""/>
    <s v="UAH"/>
    <n v="2780.64"/>
    <n v="66.210000000000008"/>
    <m/>
    <n v="66.210000000000008"/>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3484"/>
    <s v="AP_INVOICES"/>
    <s v="Travel Entitlements"/>
    <n v="300002316105828"/>
    <s v="STANDARD"/>
    <n v="24834"/>
    <n v="14250"/>
    <n v="1"/>
    <s v="TR00423484"/>
    <s v="HCM-71307006"/>
    <s v="Zhanna MYKOLAYIVNA CHMUT[[71307006]]"/>
    <n v="49"/>
    <s v="Journal Import 45339998:"/>
    <s v="Supplier: Zhanna MYKOLAYIVNA CHMUT[[71307006]] |Supplier #: HCM-71307006 |Site: Primary |Transaction #: TR00423484 |Transaction Line #: 1 |PO #:  |PO Line #: 0 |Contract #: 1176166 |Project #: 01001136 |Task #: ACT 4 |Donor: GOVER"/>
    <s v="Payables A 45339563000001 45339998 Y"/>
    <s v="08-01-2025 Purchase Invoices"/>
    <s v="Quantum Service Account"/>
    <s v="UNDP PL USD"/>
    <s v=" "/>
    <m/>
    <n v="0"/>
    <x v="2"/>
    <d v="2025-01-08T00:00:00"/>
    <d v="2025-01-13T00:00:00"/>
    <s v="1"/>
    <s v="UAH"/>
    <n v="14250"/>
    <n v="339.29"/>
    <m/>
    <n v="339.29"/>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3845"/>
    <s v="AP_INVOICES"/>
    <s v="Travel Entitlements"/>
    <n v="300002320282805"/>
    <s v="STANDARD"/>
    <n v="9500"/>
    <n v="9500"/>
    <n v="1"/>
    <s v="TR00423845"/>
    <s v="HCM-71306999"/>
    <s v="Sergiy OLEKSANDROVYCH YASTREBOV[[71306999]]"/>
    <n v="74"/>
    <s v="Journal Import 45362785:"/>
    <s v="Supplier: Sergiy OLEKSANDROVYCH YASTREBOV[[71306999]] |Supplier #: HCM-71306999 |Site: Primary |Transaction #: TR00423845 |Transaction Line #: 1 |PO #:  |PO Line #: 0 |Contract #: 1176166 |Project #: 01001136 |Task #: ACT 4 |Donor"/>
    <s v="Payables A 45361663000001 45362785 Y"/>
    <s v="10-01-2025 Purchase Invoices"/>
    <s v="Quantum Service Account"/>
    <s v="UNDP PL USD"/>
    <s v=" "/>
    <m/>
    <n v="0"/>
    <x v="2"/>
    <d v="2025-01-10T00:00:00"/>
    <d v="2025-01-13T00:00:00"/>
    <s v="1"/>
    <s v="UAH"/>
    <n v="9500"/>
    <n v="226.19"/>
    <m/>
    <n v="226.19"/>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14"/>
    <s v="AP_INVOICES"/>
    <s v="Kyiv 06-09 January 2025"/>
    <n v="300002326039228"/>
    <s v="STANDARD"/>
    <n v="27732"/>
    <n v="22440"/>
    <n v="1"/>
    <s v="TR00424114"/>
    <s v="HCM-71421174"/>
    <s v="Ruslan GOLOVINOV[[71421174]]"/>
    <n v="431"/>
    <s v="Journal Import 45362785:"/>
    <s v="Supplier: Ruslan GOLOVINOV[[71421174]] |Supplier #: HCM-71421174 |Site: Primary |Transaction #: TR00424114 |Transaction Line #: 1 |PO #:  |PO Line #: 0 |Contract #: 1176166 |Project #: 01001136 |Task #: ACT 4 |Donor: GOVERNMENT OF"/>
    <s v="Payables A 45361663000001 45362785 Y"/>
    <s v="13-01-2025 Purchase Invoices"/>
    <s v="Quantum Service Account"/>
    <s v="UNDP PL USD"/>
    <s v=" "/>
    <m/>
    <n v="0"/>
    <x v="2"/>
    <d v="2025-01-13T00:00:00"/>
    <d v="2025-01-13T00:00:00"/>
    <s v="1"/>
    <s v="UAH"/>
    <n v="22440"/>
    <n v="534.29"/>
    <m/>
    <n v="534.29"/>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24"/>
    <s v="AP_INVOICES"/>
    <s v="Kyiv, 13-16 January"/>
    <n v="300002326050100"/>
    <s v="STANDARD"/>
    <n v="33024"/>
    <n v="22440"/>
    <n v="2"/>
    <s v="TR00424124"/>
    <s v="HCM-71315276"/>
    <s v="Yurii Ivanovych PERFILIEV[[71315276]]"/>
    <n v="430"/>
    <s v="Journal Import 45362785:"/>
    <s v="Supplier: Yurii Ivanovych PERFILIEV[[71315276]] |Supplier #: HCM-71315276 |Site: Primary |Transaction #: TR00424124 |Transaction Line #: 2 |PO #:  |PO Line #: 0 |Contract #: 1176166 |Project #: 01001136 |Task #: ACT 4 |Donor: GOVE"/>
    <s v="Payables A 45361663000001 45362785 Y"/>
    <s v="13-01-2025 Purchase Invoices"/>
    <s v="Quantum Service Account"/>
    <s v="UNDP PL USD"/>
    <s v=" "/>
    <m/>
    <n v="0"/>
    <x v="2"/>
    <d v="2025-01-13T00:00:00"/>
    <d v="2025-01-13T00:00:00"/>
    <s v="2"/>
    <s v="UAH"/>
    <n v="22440"/>
    <n v="534.29"/>
    <m/>
    <n v="534.29"/>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20"/>
    <s v="AP_INVOICES"/>
    <s v="Kyiv, 13-16 January"/>
    <n v="300002326072007"/>
    <s v="STANDARD"/>
    <n v="33024"/>
    <n v="22440"/>
    <n v="2"/>
    <s v="TR00424120"/>
    <s v="HCM-71328798"/>
    <s v="Volodymyr Mykolaiovych SOKIL[[71328798]]"/>
    <n v="432"/>
    <s v="Journal Import 45362785:"/>
    <s v="Supplier: Volodymyr Mykolaiovych SOKIL[[71328798]] |Supplier #: HCM-71328798 |Site: Primary |Transaction #: TR00424120 |Transaction Line #: 2 |PO #:  |PO Line #: 0 |Contract #: 1176166 |Project #: 01001136 |Task #: ACT 4 |Donor: G"/>
    <s v="Payables A 45361663000001 45362785 Y"/>
    <s v="13-01-2025 Purchase Invoices"/>
    <s v="Quantum Service Account"/>
    <s v="UNDP PL USD"/>
    <s v=" "/>
    <m/>
    <n v="0"/>
    <x v="2"/>
    <d v="2025-01-13T00:00:00"/>
    <d v="2025-01-13T00:00:00"/>
    <s v="2"/>
    <s v="UAH"/>
    <n v="22440"/>
    <n v="534.29"/>
    <m/>
    <n v="534.29"/>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19"/>
    <s v="AP_INVOICES"/>
    <s v="Kyiv, 13-16 January"/>
    <n v="300002326109915"/>
    <s v="STANDARD"/>
    <n v="33024"/>
    <n v="22440"/>
    <n v="2"/>
    <s v="TR00424119"/>
    <s v="HCM-71330413"/>
    <s v="Sergiy Mykolaiovych KUMEYKO[[71330413]]"/>
    <n v="433"/>
    <s v="Journal Import 45362785:"/>
    <s v="Supplier: Sergiy Mykolaiovych KUMEYKO[[71330413]] |Supplier #: HCM-71330413 |Site: Primary |Transaction #: TR00424119 |Transaction Line #: 2 |PO #:  |PO Line #: 0 |Contract #: 1176166 |Project #: 01001136 |Task #: ACT 4 |Donor: GO"/>
    <s v="Payables A 45361663000001 45362785 Y"/>
    <s v="13-01-2025 Purchase Invoices"/>
    <s v="Quantum Service Account"/>
    <s v="UNDP PL USD"/>
    <s v=" "/>
    <m/>
    <n v="0"/>
    <x v="2"/>
    <d v="2025-01-13T00:00:00"/>
    <d v="2025-01-13T00:00:00"/>
    <s v="2"/>
    <s v="UAH"/>
    <n v="22440"/>
    <n v="534.29"/>
    <m/>
    <n v="534.29"/>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3484"/>
    <s v="AP_INVOICES"/>
    <s v="Travel Entitlements"/>
    <n v="300002316105828"/>
    <s v="STANDARD"/>
    <n v="24834"/>
    <n v="10584"/>
    <n v="2"/>
    <s v="TR00423484"/>
    <s v="HCM-71307006"/>
    <s v="Zhanna MYKOLAYIVNA CHMUT[[71307006]]"/>
    <n v="61"/>
    <s v="Journal Import 45339998:"/>
    <s v="Supplier: Zhanna MYKOLAYIVNA CHMUT[[71307006]] |Supplier #: HCM-71307006 |Site: Primary |Transaction #: TR00423484 |Transaction Line #: 2 |PO #:  |PO Line #: 0 |Contract #: 1176166 |Project #: 01001136 |Task #: ACT 4 |Donor: GOVER"/>
    <s v="Payables A 45339563000001 45339998 Y"/>
    <s v="08-01-2025 Purchase Invoices"/>
    <s v="Quantum Service Account"/>
    <s v="UNDP PL USD"/>
    <s v=" "/>
    <m/>
    <n v="0"/>
    <x v="2"/>
    <d v="2025-01-08T00:00:00"/>
    <d v="2025-01-13T00:00:00"/>
    <s v="2"/>
    <s v="UAH"/>
    <n v="10584"/>
    <n v="252"/>
    <m/>
    <n v="252"/>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14"/>
    <s v="AP_INVOICES"/>
    <s v="Kyiv 06-09 January 2025"/>
    <n v="300002326039228"/>
    <s v="STANDARD"/>
    <n v="27732"/>
    <n v="5292"/>
    <n v="2"/>
    <s v="TR00424114"/>
    <s v="HCM-71421174"/>
    <s v="Ruslan GOLOVINOV[[71421174]]"/>
    <n v="470"/>
    <s v="Journal Import 45362785:"/>
    <s v="Supplier: Ruslan GOLOVINOV[[71421174]] |Supplier #: HCM-71421174 |Site: Primary |Transaction #: TR00424114 |Transaction Line #: 2 |PO #:  |PO Line #: 0 |Contract #: 1176166 |Project #: 01001136 |Task #: ACT 4 |Donor: GOVERNMENT OF"/>
    <s v="Payables A 45361663000001 45362785 Y"/>
    <s v="13-01-2025 Purchase Invoices"/>
    <s v="Quantum Service Account"/>
    <s v="UNDP PL USD"/>
    <s v=" "/>
    <m/>
    <n v="0"/>
    <x v="2"/>
    <d v="2025-01-13T00:00:00"/>
    <d v="2025-01-13T00:00:00"/>
    <s v="2"/>
    <s v="UAH"/>
    <n v="5292"/>
    <n v="126"/>
    <m/>
    <n v="126"/>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24"/>
    <s v="AP_INVOICES"/>
    <s v="Kyiv, 13-16 January"/>
    <n v="300002326050100"/>
    <s v="STANDARD"/>
    <n v="33024"/>
    <n v="10584"/>
    <n v="1"/>
    <s v="TR00424124"/>
    <s v="HCM-71315276"/>
    <s v="Yurii Ivanovych PERFILIEV[[71315276]]"/>
    <n v="471"/>
    <s v="Journal Import 45362785:"/>
    <s v="Supplier: Yurii Ivanovych PERFILIEV[[71315276]] |Supplier #: HCM-71315276 |Site: Primary |Transaction #: TR00424124 |Transaction Line #: 1 |PO #:  |PO Line #: 0 |Contract #: 1176166 |Project #: 01001136 |Task #: ACT 4 |Donor: GOVE"/>
    <s v="Payables A 45361663000001 45362785 Y"/>
    <s v="13-01-2025 Purchase Invoices"/>
    <s v="Quantum Service Account"/>
    <s v="UNDP PL USD"/>
    <s v=" "/>
    <m/>
    <n v="0"/>
    <x v="2"/>
    <d v="2025-01-13T00:00:00"/>
    <d v="2025-01-13T00:00:00"/>
    <s v="1"/>
    <s v="UAH"/>
    <n v="10584"/>
    <n v="252"/>
    <m/>
    <n v="252"/>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20"/>
    <s v="AP_INVOICES"/>
    <s v="Kyiv, 13-16 January"/>
    <n v="300002326072007"/>
    <s v="STANDARD"/>
    <n v="33024"/>
    <n v="10584"/>
    <n v="1"/>
    <s v="TR00424120"/>
    <s v="HCM-71328798"/>
    <s v="Volodymyr Mykolaiovych SOKIL[[71328798]]"/>
    <n v="472"/>
    <s v="Journal Import 45362785:"/>
    <s v="Supplier: Volodymyr Mykolaiovych SOKIL[[71328798]] |Supplier #: HCM-71328798 |Site: Primary |Transaction #: TR00424120 |Transaction Line #: 1 |PO #:  |PO Line #: 0 |Contract #: 1176166 |Project #: 01001136 |Task #: ACT 4 |Donor: G"/>
    <s v="Payables A 45361663000001 45362785 Y"/>
    <s v="13-01-2025 Purchase Invoices"/>
    <s v="Quantum Service Account"/>
    <s v="UNDP PL USD"/>
    <s v=" "/>
    <m/>
    <n v="0"/>
    <x v="2"/>
    <d v="2025-01-13T00:00:00"/>
    <d v="2025-01-13T00:00:00"/>
    <s v="1"/>
    <s v="UAH"/>
    <n v="10584"/>
    <n v="252"/>
    <m/>
    <n v="252"/>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4119"/>
    <s v="AP_INVOICES"/>
    <s v="Kyiv, 13-16 January"/>
    <n v="300002326109915"/>
    <s v="STANDARD"/>
    <n v="33024"/>
    <n v="10584"/>
    <n v="1"/>
    <s v="TR00424119"/>
    <s v="HCM-71330413"/>
    <s v="Sergiy Mykolaiovych KUMEYKO[[71330413]]"/>
    <n v="473"/>
    <s v="Journal Import 45362785:"/>
    <s v="Supplier: Sergiy Mykolaiovych KUMEYKO[[71330413]] |Supplier #: HCM-71330413 |Site: Primary |Transaction #: TR00424119 |Transaction Line #: 1 |PO #:  |PO Line #: 0 |Contract #: 1176166 |Project #: 01001136 |Task #: ACT 4 |Donor: GO"/>
    <s v="Payables A 45361663000001 45362785 Y"/>
    <s v="13-01-2025 Purchase Invoices"/>
    <s v="Quantum Service Account"/>
    <s v="UNDP PL USD"/>
    <s v=" "/>
    <m/>
    <n v="0"/>
    <x v="2"/>
    <d v="2025-01-13T00:00:00"/>
    <d v="2025-01-13T00:00:00"/>
    <s v="1"/>
    <s v="UAH"/>
    <n v="10584"/>
    <n v="252"/>
    <m/>
    <n v="25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983450"/>
    <s v="EXPENDITURES"/>
    <m/>
    <m/>
    <m/>
    <m/>
    <m/>
    <m/>
    <m/>
    <s v=""/>
    <s v=""/>
    <n v="14"/>
    <s v="Journal Import 45424697:"/>
    <s v="Expenditure Business Unit : UNDP-UKR , Project Number : 01001136 , Task Number : ACT 4 , Transaction Number : 60983450 , Expenditure Category : 75100 - Facilities &amp; Administration , Expenditure Type : 75105 - Facilities and Administration -"/>
    <s v="Projects A 45424407000002 45424697 4 Y"/>
    <s v="08-01-2025 Burden Cost"/>
    <s v="Quantum Service Account"/>
    <s v="UNDP PL USD"/>
    <s v="1/1/1970"/>
    <m/>
    <m/>
    <x v="2"/>
    <d v="2025-01-08T00:00:00"/>
    <d v="2025-01-14T00:00:00"/>
    <s v=""/>
    <s v="UAH"/>
    <n v="1986.72"/>
    <n v="47.300000000000004"/>
    <m/>
    <n v="47.30000000000000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0983459"/>
    <s v="EXPENDITURES"/>
    <m/>
    <m/>
    <m/>
    <m/>
    <m/>
    <m/>
    <m/>
    <s v=""/>
    <s v=""/>
    <n v="54"/>
    <s v="Journal Import 45424697:"/>
    <s v="Expenditure Business Unit : UNDP-UKR , Project Number : 01001136 , Task Number : ACT 4 , Transaction Number : 60983459 , Expenditure Category : 75100 - Facilities &amp; Administration , Expenditure Type : 75105 - Facilities and Administration -"/>
    <s v="Projects A 45424407000002 45424697 4 Y"/>
    <s v="13-01-2025 Burden Cost"/>
    <s v="Quantum Service Account"/>
    <s v="UNDP PL USD"/>
    <s v="1/1/1970"/>
    <m/>
    <m/>
    <x v="2"/>
    <d v="2025-01-13T00:00:00"/>
    <d v="2025-01-14T00:00:00"/>
    <s v=""/>
    <s v="UAH"/>
    <n v="10904.32"/>
    <n v="259.63"/>
    <m/>
    <n v="259.63"/>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3775s_0"/>
    <s v="AP_INVOICES"/>
    <s v="Cherkasy, Kyiv, 06-10 January 2025"/>
    <n v="300002326898121"/>
    <s v="STANDARD"/>
    <n v="367.5"/>
    <n v="367.5"/>
    <n v="1"/>
    <s v="TC00373775s_0"/>
    <s v="HCM-71325972"/>
    <s v="Anton Olehovych METLENKO[[71325972]]"/>
    <n v="47"/>
    <s v="Journal Import 45543859:"/>
    <s v="Supplier: Anton Olehovych METLENKO[[71325972]] |Supplier #: HCM-71325972 |Site: Primary |Transaction #: TC00373775s_0 |Transaction Line #: 1 |PO #:  |PO Line #: 0 |Contract #: 1176166 |Project #: 01001136 |Task #: ACT 4 |Donor: GO"/>
    <s v="Payables A 45543527000001 45543859 2 Y"/>
    <s v="13-01-2025 Purchase Invoices"/>
    <s v="Luis CHAVEZ PIERCE"/>
    <s v="UNDP PL USD"/>
    <s v=" "/>
    <m/>
    <n v="0"/>
    <x v="2"/>
    <d v="2025-01-13T00:00:00"/>
    <d v="2025-01-16T00:00:00"/>
    <s v="1"/>
    <s v="UAH"/>
    <n v="367.5"/>
    <n v="8.75"/>
    <m/>
    <n v="8.75"/>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3860s_0"/>
    <s v="AP_INVOICES"/>
    <s v="Kyiv, 06-09 January"/>
    <n v="300002329595993"/>
    <s v="STANDARD"/>
    <n v="334.63"/>
    <n v="334.63"/>
    <n v="1"/>
    <s v="TC00373860s_0"/>
    <s v="HCM-71325960"/>
    <s v="Dmytro Oleksandrovych SKOTARENKO[[71325960]]"/>
    <n v="98"/>
    <s v="Journal Import 45534400:"/>
    <s v="Supplier: Dmytro Oleksandrovych SKOTARENKO[[71325960]] |Supplier #: HCM-71325960 |Site: Primary |Transaction #: TC00373860s_0 |Transaction Line #: 1 |PO #:  |PO Line #: 0 |Contract #: 1176166 |Project #: 01001136 |Task #: ACT 4 |D"/>
    <s v="Payables A 45533966000001 45534400 Y"/>
    <s v="14-01-2025 Purchase Invoices"/>
    <s v="Quantum Service Account"/>
    <s v="UNDP PL USD"/>
    <s v=" "/>
    <m/>
    <n v="0"/>
    <x v="2"/>
    <d v="2025-01-14T00:00:00"/>
    <d v="2025-01-16T00:00:00"/>
    <s v="1"/>
    <s v="UAH"/>
    <n v="334.63"/>
    <n v="7.97"/>
    <m/>
    <n v="7.97"/>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4247s_0"/>
    <s v="AP_INVOICES"/>
    <s v="Participation in Veteran Discussion Panel"/>
    <n v="300002330055078"/>
    <s v="STANDARD"/>
    <n v="1281.29"/>
    <n v="1281.29"/>
    <n v="1"/>
    <s v="TC00374247s_0"/>
    <s v="HCM-71307006"/>
    <s v="Zhanna MYKOLAYIVNA CHMUT[[71307006]]"/>
    <n v="46"/>
    <s v="Journal Import 45543859:"/>
    <s v="Supplier: Zhanna MYKOLAYIVNA CHMUT[[71307006]] |Supplier #: HCM-71307006 |Site: Primary |Transaction #: TC00374247s_0 |Transaction Line #: 1 |PO #:  |PO Line #: 0 |Contract #: 1176166 |Project #: 01001136 |Task #: ACT 4 |Donor: GO"/>
    <s v="Payables A 45543527000001 45543859 2 Y"/>
    <s v="14-01-2025 Purchase Invoices"/>
    <s v="Luis CHAVEZ PIERCE"/>
    <s v="UNDP PL USD"/>
    <s v=" "/>
    <m/>
    <n v="0"/>
    <x v="2"/>
    <d v="2025-01-14T00:00:00"/>
    <d v="2025-01-16T00:00:00"/>
    <s v="1"/>
    <s v="UAH"/>
    <n v="1281.29"/>
    <n v="30.51"/>
    <m/>
    <n v="30.51"/>
  </r>
  <r>
    <s v="Purchase Invoices"/>
    <s v="Oracle Fusion Payables invoices."/>
    <s v="Payables"/>
    <s v="Oracle Fusion Payables subledger."/>
    <s v="1176166"/>
    <s v="INVOICES"/>
    <s v="DEC-2024"/>
    <s v="UNDP"/>
    <m/>
    <x v="12"/>
    <s v="Grant by International Professional (IP) toSubGrantee"/>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11-12'24-DIM Liq-IA12666"/>
    <s v="AP_INVOICES"/>
    <s v="RPA # 2024/01/003/ADM, FACE FORM #7 liquidation of advance"/>
    <n v="300002327488129"/>
    <s v="STANDARD"/>
    <n v="7188581.9800000004"/>
    <n v="92007.25"/>
    <n v="20"/>
    <s v="11-12'24-DIM Liq-IA12666"/>
    <s v="2052132"/>
    <s v="The Initiative Center to Support Social Action &quot;Ednannia&quot;, NGO"/>
    <n v="1348"/>
    <s v="Journal Import 45543859:"/>
    <s v="Supplier: The Initiative Center to Support Social Action &quot;Ednannia&quot;, NGO |Supplier #: 2052132 |Site: UKR |Transaction #: 11-12'24-DIM Liq-IA12666 |Transaction Line #: 20 |PO #:  |PO Line #: 0 |Contract #: 1176166 |Project #: 0100113"/>
    <s v="Payables A 45543527000001 45543859 Y"/>
    <s v="30-12-2024 Purchase Invoices"/>
    <s v="Luis CHAVEZ PIERCE"/>
    <s v="UNDP PL USD"/>
    <s v=" "/>
    <m/>
    <n v="0"/>
    <x v="1"/>
    <d v="2024-12-30T00:00:00"/>
    <d v="2025-01-16T00:00:00"/>
    <s v="20"/>
    <s v="UAH"/>
    <n v="92007.25"/>
    <n v="2209.06"/>
    <m/>
    <n v="2209.06"/>
  </r>
  <r>
    <s v="Purchase Invoices"/>
    <s v="Oracle Fusion Payables invoices."/>
    <s v="Payables"/>
    <s v="Oracle Fusion Payables subledger."/>
    <s v="1176166"/>
    <s v="INVOICES"/>
    <s v="DEC-2024"/>
    <s v="UNDP"/>
    <m/>
    <x v="12"/>
    <s v="Grant by International Professional (IP) toSubGrantee"/>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11-12'24-DIM Liq-IA12666"/>
    <s v="AP_INVOICES"/>
    <s v="RPA # 2024/01/003/ADM, FACE FORM #7 liquidation of advance"/>
    <n v="300002327488129"/>
    <s v="STANDARD"/>
    <n v="7188581.9800000004"/>
    <n v="201973.31"/>
    <n v="18"/>
    <s v="11-12'24-DIM Liq-IA12666"/>
    <s v="2052132"/>
    <s v="The Initiative Center to Support Social Action &quot;Ednannia&quot;, NGO"/>
    <n v="1349"/>
    <s v="Journal Import 45543859:"/>
    <s v="Supplier: The Initiative Center to Support Social Action &quot;Ednannia&quot;, NGO |Supplier #: 2052132 |Site: UKR |Transaction #: 11-12'24-DIM Liq-IA12666 |Transaction Line #: 18 |PO #:  |PO Line #: 0 |Contract #: 1176166 |Project #: 0100113"/>
    <s v="Payables A 45543527000001 45543859 Y"/>
    <s v="30-12-2024 Purchase Invoices"/>
    <s v="Luis CHAVEZ PIERCE"/>
    <s v="UNDP PL USD"/>
    <s v=" "/>
    <m/>
    <n v="0"/>
    <x v="1"/>
    <d v="2024-12-30T00:00:00"/>
    <d v="2025-01-16T00:00:00"/>
    <s v="18"/>
    <s v="UAH"/>
    <n v="201973.31"/>
    <n v="4849.3"/>
    <m/>
    <n v="4849.3"/>
  </r>
  <r>
    <s v="Purchase Invoices"/>
    <s v="Oracle Fusion Payables invoices."/>
    <s v="Payables"/>
    <s v="Oracle Fusion Payables subledger."/>
    <s v="1176166"/>
    <s v="INVOICES"/>
    <s v="DEC-2024"/>
    <s v="UNDP"/>
    <m/>
    <x v="14"/>
    <s v="Learning Costs - Training of Counter"/>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11-12'24-DIM Liq-IA12666"/>
    <s v="AP_INVOICES"/>
    <s v="RPA # 2024/01/003/ADM, FACE FORM #7 liquidation of advance"/>
    <n v="300002327488129"/>
    <s v="STANDARD"/>
    <n v="7188581.9800000004"/>
    <n v="1245000"/>
    <n v="19"/>
    <s v="11-12'24-DIM Liq-IA12666"/>
    <s v="2052132"/>
    <s v="The Initiative Center to Support Social Action &quot;Ednannia&quot;, NGO"/>
    <n v="1571"/>
    <s v="Journal Import 45543859:"/>
    <s v="Supplier: The Initiative Center to Support Social Action &quot;Ednannia&quot;, NGO |Supplier #: 2052132 |Site: UKR |Transaction #: 11-12'24-DIM Liq-IA12666 |Transaction Line #: 19 |PO #:  |PO Line #: 0 |Contract #: 1176166 |Project #: 0100113"/>
    <s v="Payables A 45543527000001 45543859 Y"/>
    <s v="30-12-2024 Purchase Invoices"/>
    <s v="Luis CHAVEZ PIERCE"/>
    <s v="UNDP PL USD"/>
    <s v=" "/>
    <m/>
    <n v="0"/>
    <x v="1"/>
    <d v="2024-12-30T00:00:00"/>
    <d v="2025-01-16T00:00:00"/>
    <s v="19"/>
    <s v="UAH"/>
    <n v="1245000"/>
    <n v="29891.96"/>
    <m/>
    <n v="29891.96"/>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4.01.2024"/>
    <s v="AP_INVOICES"/>
    <s v="reimbursement of car washing service and supplies for vehicles in the Dnipro office"/>
    <n v="300002329513838"/>
    <s v="STANDARD"/>
    <n v="1848"/>
    <n v="1848"/>
    <n v="1"/>
    <s v="n/a dd 14.01.2024"/>
    <s v="HCM-71325972"/>
    <s v="Anton Olehovych METLENKO[[71325972]]"/>
    <n v="60"/>
    <s v="Journal Import 45557795:"/>
    <s v="Supplier: Anton Olehovych METLENKO[[71325972]] |Supplier #: HCM-71325972 |Site: Primary |Transaction #: n/a dd 14.01.2024 |Transaction Line #: 1 |PO #:  |PO Line #: 0 |Contract #: 1176166 |Project #: 01001136 |Task #: ACT 4 |Donor"/>
    <s v="Payables A 45557418000001 45557795 2 Y"/>
    <s v="14-01-2025 Purchase Invoices"/>
    <s v="Quantum Service Account"/>
    <s v="UNDP PL USD"/>
    <s v=" "/>
    <m/>
    <n v="0"/>
    <x v="2"/>
    <d v="2025-01-14T00:00:00"/>
    <d v="2025-01-16T00:00:00"/>
    <s v="1"/>
    <s v="UAH"/>
    <n v="1848"/>
    <n v="44"/>
    <m/>
    <n v="44"/>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11-12'24-DIM Liq-IA12666"/>
    <s v="AP_INVOICES"/>
    <s v="RPA # 2024/01/003/ADM, FACE FORM #7 liquidation of advance"/>
    <n v="300002327488129"/>
    <s v="STANDARD"/>
    <n v="7188581.9800000004"/>
    <n v="-1004300"/>
    <n v="44"/>
    <s v="11-12'24-DIM Liq-IA12666"/>
    <s v="2052132"/>
    <s v="The Initiative Center to Support Social Action &quot;Ednannia&quot;, NGO"/>
    <n v="307"/>
    <s v="Journal Import 45543870:"/>
    <s v="Supplier Name: The Initiative Center to Support Social Action &quot;Ednannia&quot;, NGO |Supplier #: 2052132 |Supplier Site: UKR |Transaction #: 11-12'24-DIM Liq-IA12666 |Prepayment Invoice #: 11-12'24-DIM Adv-IA12666 |"/>
    <s v="Payables A 45543527000002 45543870 Y"/>
    <s v="30-12-2024 Purchase Invoices"/>
    <s v="Luis CHAVEZ PIERCE"/>
    <s v="UNDP PL USD"/>
    <s v=" "/>
    <m/>
    <n v="0"/>
    <x v="1"/>
    <d v="2024-12-30T00:00:00"/>
    <d v="2025-01-16T00:00:00"/>
    <s v=""/>
    <s v="UAH"/>
    <n v="0"/>
    <n v="87.16"/>
    <m/>
    <n v="87.16"/>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11-12'24-DIM Liq-IA12666"/>
    <s v="AP_INVOICES"/>
    <s v="RPA # 2024/01/003/ADM, FACE FORM #7 liquidation of advance"/>
    <n v="300002327488129"/>
    <s v="STANDARD"/>
    <n v="7188581.9800000004"/>
    <n v="-329651.10000000003"/>
    <n v="45"/>
    <s v="11-12'24-DIM Liq-IA12666"/>
    <s v="2052132"/>
    <s v="The Initiative Center to Support Social Action &quot;Ednannia&quot;, NGO"/>
    <n v="306"/>
    <s v="Journal Import 45543870:"/>
    <s v="Supplier Name: The Initiative Center to Support Social Action &quot;Ednannia&quot;, NGO |Supplier #: 2052132 |Supplier Site: UKR |Transaction #: 11-12'24-DIM Liq-IA12666 |Prepayment Invoice #: 05.08-30.09'24-DIM Adv-IA#12666 |"/>
    <s v="Payables A 45543527000002 45543870 Y"/>
    <s v="30-12-2024 Purchase Invoices"/>
    <s v="Luis CHAVEZ PIERCE"/>
    <s v="UNDP PL USD"/>
    <s v=" "/>
    <m/>
    <n v="0"/>
    <x v="1"/>
    <d v="2024-12-30T00:00:00"/>
    <d v="2025-01-16T00:00:00"/>
    <s v=""/>
    <s v="UAH"/>
    <n v="0"/>
    <n v="28.61"/>
    <m/>
    <n v="28.61"/>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11-12'24-DIM Liq-IA12666"/>
    <s v="AP_INVOICES"/>
    <s v="RPA # 2024/01/003/ADM, FACE FORM #7 liquidation of advance"/>
    <n v="300002327488129"/>
    <s v="STANDARD"/>
    <n v="7188581.9800000004"/>
    <n v="-124500"/>
    <n v="41"/>
    <s v="11-12'24-DIM Liq-IA12666"/>
    <s v="2052132"/>
    <s v="The Initiative Center to Support Social Action &quot;Ednannia&quot;, NGO"/>
    <n v="305"/>
    <s v="Journal Import 45543870:"/>
    <s v="Supplier Name: The Initiative Center to Support Social Action &quot;Ednannia&quot;, NGO |Supplier #: 2052132 |Supplier Site: UKR |Transaction #: 11-12'24-DIM Liq-IA12666 |Prepayment Invoice #: 11-12'24-DIM Adv-IA12666 |"/>
    <s v="Payables A 45543527000002 45543870 Y"/>
    <s v="30-12-2024 Purchase Invoices"/>
    <s v="Luis CHAVEZ PIERCE"/>
    <s v="UNDP PL USD"/>
    <s v=" "/>
    <m/>
    <n v="0"/>
    <x v="1"/>
    <d v="2024-12-30T00:00:00"/>
    <d v="2025-01-16T00:00:00"/>
    <s v=""/>
    <s v="UAH"/>
    <n v="0"/>
    <n v="10.8"/>
    <m/>
    <n v="10.8"/>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11-12'24-DIM Liq-IA12666"/>
    <s v="AP_INVOICES"/>
    <s v="RPA # 2024/01/003/ADM, FACE FORM #7 liquidation of advance"/>
    <n v="300002327488129"/>
    <s v="STANDARD"/>
    <n v="7188581.9800000004"/>
    <n v="-63596.19"/>
    <n v="43"/>
    <s v="11-12'24-DIM Liq-IA12666"/>
    <s v="2052132"/>
    <s v="The Initiative Center to Support Social Action &quot;Ednannia&quot;, NGO"/>
    <n v="304"/>
    <s v="Journal Import 45543870:"/>
    <s v="Supplier Name: The Initiative Center to Support Social Action &quot;Ednannia&quot;, NGO |Supplier #: 2052132 |Supplier Site: UKR |Transaction #: 11-12'24-DIM Liq-IA12666 |Prepayment Invoice #: 11-12'24-DIM Adv-IA12666 |"/>
    <s v="Payables A 45543527000002 45543870 Y"/>
    <s v="30-12-2024 Purchase Invoices"/>
    <s v="Luis CHAVEZ PIERCE"/>
    <s v="UNDP PL USD"/>
    <s v=" "/>
    <m/>
    <n v="0"/>
    <x v="1"/>
    <d v="2024-12-30T00:00:00"/>
    <d v="2025-01-16T00:00:00"/>
    <s v=""/>
    <s v="UAH"/>
    <n v="0"/>
    <n v="5.5200000000000014"/>
    <m/>
    <n v="5.5200000000000014"/>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11-12'24-DIM Liq-IA12666"/>
    <s v="AP_INVOICES"/>
    <s v="RPA # 2024/01/003/ADM, FACE FORM #7 liquidation of advance"/>
    <n v="300002327488129"/>
    <s v="STANDARD"/>
    <n v="7188581.9800000004"/>
    <n v="-13877.12"/>
    <n v="42"/>
    <s v="11-12'24-DIM Liq-IA12666"/>
    <s v="2052132"/>
    <s v="The Initiative Center to Support Social Action &quot;Ednannia&quot;, NGO"/>
    <n v="303"/>
    <s v="Journal Import 45543870:"/>
    <s v="Supplier Name: The Initiative Center to Support Social Action &quot;Ednannia&quot;, NGO |Supplier #: 2052132 |Supplier Site: UKR |Transaction #: 11-12'24-DIM Liq-IA12666 |Prepayment Invoice #: 05.08-30.09'24-DIM Adv-IA#12666 |"/>
    <s v="Payables A 45543527000002 45543870 Y"/>
    <s v="30-12-2024 Purchase Invoices"/>
    <s v="Luis CHAVEZ PIERCE"/>
    <s v="UNDP PL USD"/>
    <s v=" "/>
    <m/>
    <n v="0"/>
    <x v="1"/>
    <d v="2024-12-30T00:00:00"/>
    <d v="2025-01-16T00:00:00"/>
    <s v=""/>
    <s v="UAH"/>
    <n v="0"/>
    <n v="1.21"/>
    <m/>
    <n v="1.21"/>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66-UKR_ISAR EDNANNIA_RPP"/>
    <s v="012666-UKR_ISAR EDNANNIA_RPP"/>
    <x v="13"/>
    <s v="01001136"/>
    <s v="Support to the stabilization and recovery of war affected communities (frontline, return and hosting areas)"/>
    <s v="11-12'24-DIM Liq-IA12666"/>
    <s v="AP_INVOICES"/>
    <s v="RPA # 2024/01/003/ADM, FACE FORM #7 liquidation of advance"/>
    <n v="300002327488129"/>
    <s v="STANDARD"/>
    <n v="7188581.9800000004"/>
    <n v="-3056.14"/>
    <n v="46"/>
    <s v="11-12'24-DIM Liq-IA12666"/>
    <s v="2052132"/>
    <s v="The Initiative Center to Support Social Action &quot;Ednannia&quot;, NGO"/>
    <n v="302"/>
    <s v="Journal Import 45543870:"/>
    <s v="Supplier Name: The Initiative Center to Support Social Action &quot;Ednannia&quot;, NGO |Supplier #: 2052132 |Supplier Site: UKR |Transaction #: 11-12'24-DIM Liq-IA12666 |Prepayment Invoice #: 11-12'24-DIM Adv-IA12666 |"/>
    <s v="Payables A 45543527000002 45543870 Y"/>
    <s v="30-12-2024 Purchase Invoices"/>
    <s v="Luis CHAVEZ PIERCE"/>
    <s v="UNDP PL USD"/>
    <s v=" "/>
    <m/>
    <n v="0"/>
    <x v="1"/>
    <d v="2024-12-30T00:00:00"/>
    <d v="2025-01-16T00:00:00"/>
    <s v=""/>
    <s v="UAH"/>
    <n v="0"/>
    <n v="0.26"/>
    <m/>
    <n v="0.26"/>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4464s_0"/>
    <s v="AP_INVOICES"/>
    <s v="Kyiv 06-09 January 2025"/>
    <n v="300002332398079"/>
    <s v="STANDARD"/>
    <n v="737.01"/>
    <n v="737.01"/>
    <n v="1"/>
    <s v="TC00374464s_0"/>
    <s v="HCM-71421174"/>
    <s v="Ruslan GOLOVINOV[[71421174]]"/>
    <n v="309"/>
    <s v="Journal Import 45543859:"/>
    <s v="Supplier: Ruslan GOLOVINOV[[71421174]] |Supplier #: HCM-71421174 |Site: Primary |Transaction #: TC00374464s_0 |Transaction Line #: 1 |PO #:  |PO Line #: 0 |Contract #: 1176166 |Project #: 01001136 |Task #: ACT 4 |Donor: GOVERNMENT"/>
    <s v="Payables A 45543527000001 45543859 2 Y"/>
    <s v="15-01-2025 Purchase Invoices"/>
    <s v="Luis CHAVEZ PIERCE"/>
    <s v="UNDP PL USD"/>
    <s v=" "/>
    <m/>
    <n v="0"/>
    <x v="2"/>
    <d v="2025-01-15T00:00:00"/>
    <d v="2025-01-16T00:00:00"/>
    <s v="1"/>
    <s v="UAH"/>
    <n v="737.01"/>
    <n v="17.34"/>
    <m/>
    <n v="17.34"/>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5372"/>
    <s v="AP_INVOICES"/>
    <s v="Participation in the handover meeting with the supervisor"/>
    <n v="300002333430131"/>
    <s v="STANDARD"/>
    <n v="0"/>
    <n v="0"/>
    <n v="2"/>
    <s v="TR00425372"/>
    <s v="HCM-71324435"/>
    <s v="Tetiana Ivanivna SYLA[[71324435]]"/>
    <n v="53"/>
    <s v="Journal Import 45599761:"/>
    <s v="Supplier: Tetiana Ivanivna SYLA[[71324435]] |Supplier #: HCM-71324435 |Site: Primary |Transaction #: TR00425372 |Transaction Line #: 2 |PO #:  |PO Line #: 0 |Contract #: 1176166 |Project #: 01001136 |Task #: ACT 4 |Donor: GOVERNME"/>
    <s v="Payables A 45599421000001 45599761 Y"/>
    <s v="15-01-2025 Purchase Invoices"/>
    <s v="Quantum Service Account"/>
    <s v="UNDP PL USD"/>
    <s v=" "/>
    <m/>
    <n v="0"/>
    <x v="2"/>
    <d v="2025-01-15T00:00:00"/>
    <d v="2025-01-17T00:00:00"/>
    <s v="2"/>
    <s v="UAH"/>
    <n v="4750"/>
    <n v="111.76"/>
    <m/>
    <n v="111.76"/>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5372"/>
    <s v="AP_INVOICES"/>
    <s v="Participation in the handover meeting with the supervisor"/>
    <n v="300002333430131"/>
    <s v="STANDARD"/>
    <n v="0"/>
    <n v="0"/>
    <n v="2"/>
    <s v="TR00425372"/>
    <s v="HCM-71324435"/>
    <s v="Tetiana Ivanivna SYLA[[71324435]]"/>
    <n v="54"/>
    <s v="Journal Import 45599761:"/>
    <s v="Supplier: Tetiana Ivanivna SYLA[[71324435]] |Supplier #: HCM-71324435 |Site: Primary |Transaction #: TR00425372 |Transaction Line #: 2 |PO #:  |PO Line #: 0 |Contract #: 1176166 |Project #: 01001136 |Task #: ACT 4 |Donor: GOVERNME"/>
    <s v="Payables A 45599421000001 45599761 Y"/>
    <s v="15-01-2025 Purchase Invoices"/>
    <s v="Quantum Service Account"/>
    <s v="UNDP PL USD"/>
    <s v=" "/>
    <m/>
    <n v="0"/>
    <x v="2"/>
    <d v="2025-01-15T00:00:00"/>
    <d v="2025-01-17T00:00:00"/>
    <s v="2"/>
    <s v="UAH"/>
    <n v="-4750"/>
    <m/>
    <n v="111.76"/>
    <n v="-111.76"/>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237125"/>
    <s v="EXPENDITURES"/>
    <m/>
    <m/>
    <m/>
    <m/>
    <m/>
    <m/>
    <m/>
    <s v=""/>
    <s v=""/>
    <n v="11"/>
    <s v="Journal Import 45622605:"/>
    <s v="Expenditure Business Unit : UNDP-UKR , Project Number : 01001136 , Task Number : ACT 4 , Transaction Number : 61237125 , Expenditure Category : 75100 - Facilities &amp; Administration , Expenditure Type : 75105 - Facilities and Administration -"/>
    <s v="Projects A 45622447000003 45622605 4 Y"/>
    <s v="14-01-2025 Burden Cost"/>
    <s v="Quantum Service Account"/>
    <s v="UNDP PL USD"/>
    <s v="1/1/1970"/>
    <m/>
    <m/>
    <x v="2"/>
    <d v="2025-01-14T00:00:00"/>
    <d v="2025-01-17T00:00:00"/>
    <s v=""/>
    <s v="UAH"/>
    <n v="26.77"/>
    <n v="0.64"/>
    <m/>
    <n v="0.6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237127"/>
    <s v="EXPENDITURES"/>
    <m/>
    <m/>
    <m/>
    <m/>
    <m/>
    <m/>
    <m/>
    <s v=""/>
    <s v=""/>
    <n v="12"/>
    <s v="Journal Import 45622605:"/>
    <s v="Expenditure Business Unit : UNDP-UKR , Project Number : 01001136 , Task Number : ACT 4 , Transaction Number : 61237127 , Expenditure Category : 75100 - Facilities &amp; Administration , Expenditure Type : 75105 - Facilities and Administration -"/>
    <s v="Projects A 45622447000003 45622605 4 Y"/>
    <s v="14-01-2025 Burden Cost"/>
    <s v="Quantum Service Account"/>
    <s v="UNDP PL USD"/>
    <s v="1/1/1970"/>
    <m/>
    <m/>
    <x v="2"/>
    <d v="2025-01-14T00:00:00"/>
    <d v="2025-01-17T00:00:00"/>
    <s v=""/>
    <s v="UAH"/>
    <n v="147.84"/>
    <n v="3.52"/>
    <m/>
    <n v="3.5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237126"/>
    <s v="EXPENDITURES"/>
    <m/>
    <m/>
    <m/>
    <m/>
    <m/>
    <m/>
    <m/>
    <s v=""/>
    <s v=""/>
    <n v="26"/>
    <s v="Journal Import 45622605:"/>
    <s v="Expenditure Business Unit : UNDP-UKR , Project Number : 01001136 , Task Number : ACT 4 , Transaction Number : 61237126 , Expenditure Category : 75100 - Facilities &amp; Administration , Expenditure Type : 75105 - Facilities and Administration -"/>
    <s v="Projects A 45622447000003 45622605 4 Y"/>
    <s v="15-01-2025 Burden Cost"/>
    <s v="Quantum Service Account"/>
    <s v="UNDP PL USD"/>
    <s v="1/1/1970"/>
    <m/>
    <m/>
    <x v="2"/>
    <d v="2025-01-15T00:00:00"/>
    <d v="2025-01-17T00:00:00"/>
    <s v=""/>
    <s v="UAH"/>
    <n v="190.86"/>
    <n v="4.54"/>
    <m/>
    <n v="4.54"/>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66-UKR_ISAR EDNANNIA_RPP"/>
    <s v="012666-UKR_ISAR EDNANNIA_RPP"/>
    <x v="17"/>
    <s v="01001136"/>
    <s v="Support to the stabilization and recovery of war affected communities (frontline, return and hosting areas)"/>
    <s v="61237128"/>
    <s v="EXPENDITURES"/>
    <m/>
    <m/>
    <m/>
    <m/>
    <m/>
    <m/>
    <m/>
    <s v=""/>
    <s v=""/>
    <n v="94"/>
    <s v="Journal Import 45622605:"/>
    <s v="Expenditure Business Unit : UNDP-UKR , Project Number : 01001136 , Task Number : ISAR_2.2.1 , Transaction Number : 61237128 , Expenditure Category : 75100 - Facilities &amp; Administration , Expenditure Type : 75105 - Facilities and Administrat"/>
    <s v="Projects A 45622447000003 45622605 2 Y"/>
    <s v="30-12-2024 Burden Cost"/>
    <s v="Quantum Service Account"/>
    <s v="UNDP PL USD"/>
    <s v="1/1/1970"/>
    <m/>
    <m/>
    <x v="1"/>
    <d v="2024-12-30T00:00:00"/>
    <d v="2025-01-17T00:00:00"/>
    <s v=""/>
    <s v="UAH"/>
    <n v="16157.86"/>
    <n v="387.94"/>
    <m/>
    <n v="387.94"/>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66-UKR_ISAR EDNANNIA_RPP"/>
    <s v="012666-UKR_ISAR EDNANNIA_RPP"/>
    <x v="5"/>
    <s v="01001136"/>
    <s v="Support to the stabilization and recovery of war affected communities (frontline, return and hosting areas)"/>
    <s v="61237129"/>
    <s v="EXPENDITURES"/>
    <m/>
    <m/>
    <m/>
    <m/>
    <m/>
    <m/>
    <m/>
    <s v=""/>
    <s v=""/>
    <n v="95"/>
    <s v="Journal Import 45622605:"/>
    <s v="Expenditure Business Unit : UNDP-UKR , Project Number : 01001136 , Task Number : ISAR_3.2.2 , Transaction Number : 61237129 , Expenditure Category : 75100 - Facilities &amp; Administration , Expenditure Type : 75105 - Facilities and Administrat"/>
    <s v="Projects A 45622447000003 45622605 2 Y"/>
    <s v="30-12-2024 Burden Cost"/>
    <s v="Quantum Service Account"/>
    <s v="UNDP PL USD"/>
    <s v="1/1/1970"/>
    <m/>
    <m/>
    <x v="1"/>
    <d v="2024-12-30T00:00:00"/>
    <d v="2025-01-17T00:00:00"/>
    <s v=""/>
    <s v="UAH"/>
    <n v="106960.58"/>
    <n v="2568.08"/>
    <m/>
    <n v="2568.08"/>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0672"/>
    <s v="AP_PAYMENTS"/>
    <s v="Cherkasy, Kyiv, 06-10 January 2025"/>
    <n v="300002326898121"/>
    <s v="STANDARD"/>
    <n v="367.5"/>
    <n v="367.5"/>
    <n v="1"/>
    <s v="TC00373775s_0"/>
    <s v="HCM-71325972"/>
    <s v="Anton Olehovych METLENKO[[71325972]]"/>
    <n v="4270"/>
    <s v="Journal Import 45585329:"/>
    <s v="Supplier: Anton Olehovych METLENKO[[71325972]] |Supplier #: HCM-71325972 |Transaction #: TC00373775s_0 |Payment # : 8107030672 |Payment Method : TRF |"/>
    <s v="Payables A 45585043000001 45585329 2 N"/>
    <s v="17-01-2025 Payments"/>
    <s v="Quantum Service Account"/>
    <s v="UNDP PL USD"/>
    <s v=" "/>
    <m/>
    <n v="0"/>
    <x v="2"/>
    <d v="2025-01-17T00:00:00"/>
    <d v="2025-01-17T00:00:00"/>
    <s v=""/>
    <s v="UAH"/>
    <n v="0"/>
    <m/>
    <n v="0.1"/>
    <n v="-0.1"/>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0717"/>
    <s v="AP_PAYMENTS"/>
    <s v="reimbursement of car washing service and supplies for vehicles in the Dnipro office"/>
    <n v="300002329513838"/>
    <s v="STANDARD"/>
    <n v="1848"/>
    <n v="1848"/>
    <n v="1"/>
    <s v="n/a dd 14.01.2024"/>
    <s v="HCM-71325972"/>
    <s v="Anton Olehovych METLENKO[[71325972]]"/>
    <n v="4272"/>
    <s v="Journal Import 45585329:"/>
    <s v="Supplier: Anton Olehovych METLENKO[[71325972]] |Supplier #: HCM-71325972 |Transaction #: n/a dd 14.01.2024 |Payment # : 8107030717 |Payment Method : TRF |"/>
    <s v="Payables A 45585043000001 45585329 2 N"/>
    <s v="17-01-2025 Payments"/>
    <s v="Quantum Service Account"/>
    <s v="UNDP PL USD"/>
    <s v=" "/>
    <m/>
    <n v="0"/>
    <x v="2"/>
    <d v="2025-01-17T00:00:00"/>
    <d v="2025-01-17T00:00:00"/>
    <s v=""/>
    <s v="UAH"/>
    <n v="0"/>
    <m/>
    <n v="0.52"/>
    <n v="-0.52"/>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0681"/>
    <s v="AP_PAYMENTS"/>
    <s v="Kyiv, 06-09 January"/>
    <n v="300002329595993"/>
    <s v="STANDARD"/>
    <n v="334.63"/>
    <n v="334.63"/>
    <n v="1"/>
    <s v="TC00373860s_0"/>
    <s v="HCM-71325960"/>
    <s v="Dmytro Oleksandrovych SKOTARENKO[[71325960]]"/>
    <n v="4269"/>
    <s v="Journal Import 45585329:"/>
    <s v="Supplier: Dmytro Oleksandrovych SKOTARENKO[[71325960]] |Supplier #: HCM-71325960 |Transaction #: TC00373860s_0 |Payment # : 8107030681 |Payment Method : TRF |"/>
    <s v="Payables A 45585043000001 45585329 2 N"/>
    <s v="17-01-2025 Payments"/>
    <s v="Quantum Service Account"/>
    <s v="UNDP PL USD"/>
    <s v=" "/>
    <m/>
    <n v="0"/>
    <x v="2"/>
    <d v="2025-01-17T00:00:00"/>
    <d v="2025-01-17T00:00:00"/>
    <s v=""/>
    <s v="UAH"/>
    <n v="0"/>
    <m/>
    <n v="0.1"/>
    <n v="-0.1"/>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0684"/>
    <s v="AP_PAYMENTS"/>
    <s v="Participation in Veteran Discussion Panel"/>
    <n v="300002330055078"/>
    <s v="STANDARD"/>
    <n v="1281.29"/>
    <n v="1281.29"/>
    <n v="1"/>
    <s v="TC00374247s_0"/>
    <s v="HCM-71307006"/>
    <s v="Zhanna MYKOLAYIVNA CHMUT[[71307006]]"/>
    <n v="4271"/>
    <s v="Journal Import 45585329:"/>
    <s v="Supplier: Zhanna MYKOLAYIVNA CHMUT[[71307006]] |Supplier #: HCM-71307006 |Transaction #: TC00374247s_0 |Payment # : 8107030684 |Payment Method : TRF |"/>
    <s v="Payables A 45585043000001 45585329 2 N"/>
    <s v="17-01-2025 Payments"/>
    <s v="Quantum Service Account"/>
    <s v="UNDP PL USD"/>
    <s v=" "/>
    <m/>
    <n v="0"/>
    <x v="2"/>
    <d v="2025-01-17T00:00:00"/>
    <d v="2025-01-17T00:00:00"/>
    <s v=""/>
    <s v="UAH"/>
    <n v="0"/>
    <m/>
    <n v="0.36"/>
    <n v="-0.36"/>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5372"/>
    <s v="AP_INVOICES"/>
    <s v="Participation in the handover meeting with the supervisor"/>
    <n v="300002333430131"/>
    <s v="STANDARD"/>
    <n v="0"/>
    <n v="0"/>
    <n v="1"/>
    <s v="TR00425372"/>
    <s v="HCM-71324435"/>
    <s v="Tetiana Ivanivna SYLA[[71324435]]"/>
    <n v="60"/>
    <s v="Journal Import 45599761:"/>
    <s v="Supplier: Tetiana Ivanivna SYLA[[71324435]] |Supplier #: HCM-71324435 |Site: Primary |Transaction #: TR00425372 |Transaction Line #: 1 |PO #:  |PO Line #: 0 |Contract #: 1176166 |Project #: 01001136 |Task #: ACT 4 |Donor: GOVERNME"/>
    <s v="Payables A 45599421000001 45599761 Y"/>
    <s v="15-01-2025 Purchase Invoices"/>
    <s v="Quantum Service Account"/>
    <s v="UNDP PL USD"/>
    <s v=" "/>
    <m/>
    <n v="0"/>
    <x v="2"/>
    <d v="2025-01-15T00:00:00"/>
    <d v="2025-01-17T00:00:00"/>
    <s v="1"/>
    <s v="UAH"/>
    <n v="10710"/>
    <n v="252"/>
    <m/>
    <n v="252"/>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5372"/>
    <s v="AP_INVOICES"/>
    <s v="Participation in the handover meeting with the supervisor"/>
    <n v="300002333430131"/>
    <s v="STANDARD"/>
    <n v="0"/>
    <n v="0"/>
    <n v="1"/>
    <s v="TR00425372"/>
    <s v="HCM-71324435"/>
    <s v="Tetiana Ivanivna SYLA[[71324435]]"/>
    <n v="61"/>
    <s v="Journal Import 45599761:"/>
    <s v="Supplier: Tetiana Ivanivna SYLA[[71324435]] |Supplier #: HCM-71324435 |Site: Primary |Transaction #: TR00425372 |Transaction Line #: 1 |PO #:  |PO Line #: 0 |Contract #: 1176166 |Project #: 01001136 |Task #: ACT 4 |Donor: GOVERNME"/>
    <s v="Payables A 45599421000001 45599761 Y"/>
    <s v="15-01-2025 Purchase Invoices"/>
    <s v="Quantum Service Account"/>
    <s v="UNDP PL USD"/>
    <s v=" "/>
    <m/>
    <n v="0"/>
    <x v="2"/>
    <d v="2025-01-15T00:00:00"/>
    <d v="2025-01-17T00:00:00"/>
    <s v="1"/>
    <s v="UAH"/>
    <n v="-10710"/>
    <m/>
    <n v="252"/>
    <n v="-252"/>
  </r>
  <r>
    <s v="Purchase Invoices"/>
    <s v="Oracle Fusion Payables invoices."/>
    <s v="Payables"/>
    <s v="Oracle Fusion Payables subledger."/>
    <s v="1176166"/>
    <s v="INVOICES"/>
    <s v="DEC-2024"/>
    <s v="UNDP"/>
    <m/>
    <x v="41"/>
    <s v="Connectivity Charges"/>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10-12'24-DIM Liq-IA12676"/>
    <s v="AP_INVOICES"/>
    <s v="RPA # 2024_09_041_ADM, FACE FORM# 2, liquidation of advance"/>
    <n v="300002334981997"/>
    <s v="STANDARD"/>
    <n v="12242242.390000001"/>
    <n v="10402.540000000001"/>
    <n v="26"/>
    <s v="10-12'24-DIM Liq-IA12676"/>
    <s v="1058892"/>
    <s v="VZAIEMODIIA-PLIUS, PO"/>
    <n v="588"/>
    <s v="Journal Import 45653227:"/>
    <s v="Supplier: VZAIEMODIIA-PLIUS, PO |Supplier #: 1058892 |Site: UKR |Transaction #: 10-12'24-DIM Liq-IA12676 |Transaction Line #: 26 |PO #:  |PO Line #: 0 |Contract #: 1176166 |Project #: 01001136 |Task #: Vzpl_3.2.2 |Donor: GOVERNMEN"/>
    <s v="Payables A 45653174000001 45653227 Y"/>
    <s v="30-12-2024 Purchase Invoices"/>
    <s v="Quantum Service Account"/>
    <s v="UNDP PL USD"/>
    <s v=" "/>
    <m/>
    <n v="0"/>
    <x v="1"/>
    <d v="2024-12-30T00:00:00"/>
    <d v="2025-01-18T00:00:00"/>
    <s v="26"/>
    <s v="UAH"/>
    <n v="10402.540000000001"/>
    <n v="249.76000000000002"/>
    <m/>
    <n v="249.76000000000002"/>
  </r>
  <r>
    <s v="Purchase Invoices"/>
    <s v="Oracle Fusion Payables invoices."/>
    <s v="Payables"/>
    <s v="Oracle Fusion Payables subledger."/>
    <s v="1176166"/>
    <s v="INVOICES"/>
    <s v="DEC-2024"/>
    <s v="UNDP"/>
    <m/>
    <x v="12"/>
    <s v="Grant by International Professional (IP) toSubGrantee"/>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10-12'24-DIM Liq-IA12676"/>
    <s v="AP_INVOICES"/>
    <s v="RPA # 2024_09_041_ADM, FACE FORM# 2, liquidation of advance"/>
    <n v="300002334981997"/>
    <s v="STANDARD"/>
    <n v="12242242.390000001"/>
    <n v="265985.95"/>
    <n v="27"/>
    <s v="10-12'24-DIM Liq-IA12676"/>
    <s v="1058892"/>
    <s v="VZAIEMODIIA-PLIUS, PO"/>
    <n v="599"/>
    <s v="Journal Import 45653227:"/>
    <s v="Supplier: VZAIEMODIIA-PLIUS, PO |Supplier #: 1058892 |Site: UKR |Transaction #: 10-12'24-DIM Liq-IA12676 |Transaction Line #: 27 |PO #:  |PO Line #: 0 |Contract #: 1176166 |Project #: 01001136 |Task #: Vzpl_3.2.2 |Donor: GOVERNMEN"/>
    <s v="Payables A 45653174000001 45653227 Y"/>
    <s v="30-12-2024 Purchase Invoices"/>
    <s v="Quantum Service Account"/>
    <s v="UNDP PL USD"/>
    <s v=" "/>
    <m/>
    <n v="0"/>
    <x v="1"/>
    <d v="2024-12-30T00:00:00"/>
    <d v="2025-01-18T00:00:00"/>
    <s v="27"/>
    <s v="UAH"/>
    <n v="265985.95"/>
    <n v="6386.22"/>
    <m/>
    <n v="6386.22"/>
  </r>
  <r>
    <s v="Purchase Invoices"/>
    <s v="Oracle Fusion Payables invoices."/>
    <s v="Payables"/>
    <s v="Oracle Fusion Payables subledger."/>
    <s v="1176166"/>
    <s v="INVOICES"/>
    <s v="DEC-2024"/>
    <s v="UNDP"/>
    <m/>
    <x v="31"/>
    <s v="Local Consultants Expenses - Short-Term Technical Contractors"/>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10-12'24-DIM Liq-IA12676"/>
    <s v="AP_INVOICES"/>
    <s v="RPA # 2024_09_041_ADM, FACE FORM# 2, liquidation of advance"/>
    <n v="300002334981997"/>
    <s v="STANDARD"/>
    <n v="12242242.390000001"/>
    <n v="103750"/>
    <n v="21"/>
    <s v="10-12'24-DIM Liq-IA12676"/>
    <s v="1058892"/>
    <s v="VZAIEMODIIA-PLIUS, PO"/>
    <n v="518"/>
    <s v="Journal Import 45653227:"/>
    <s v="Supplier: VZAIEMODIIA-PLIUS, PO |Supplier #: 1058892 |Site: UKR |Transaction #: 10-12'24-DIM Liq-IA12676 |Transaction Line #: 21 |PO #:  |PO Line #: 0 |Contract #: 1176166 |Project #: 01001136 |Task #: Vzpl_2.2.2 |Donor: GOVERNMEN"/>
    <s v="Payables A 45653174000001 45653227 Y"/>
    <s v="30-12-2024 Purchase Invoices"/>
    <s v="Quantum Service Account"/>
    <s v="UNDP PL USD"/>
    <s v=" "/>
    <m/>
    <n v="0"/>
    <x v="1"/>
    <d v="2024-12-30T00:00:00"/>
    <d v="2025-01-18T00:00:00"/>
    <s v="21"/>
    <s v="UAH"/>
    <n v="103750"/>
    <n v="2491"/>
    <m/>
    <n v="2491"/>
  </r>
  <r>
    <s v="Purchase Invoices"/>
    <s v="Oracle Fusion Payables invoices."/>
    <s v="Payables"/>
    <s v="Oracle Fusion Payables subledger."/>
    <s v="1176166"/>
    <s v="INVOICES"/>
    <s v="DEC-2024"/>
    <s v="UNDP"/>
    <m/>
    <x v="42"/>
    <s v="Long Term Contractual Service Cost - Individual Implementing Partners"/>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10-12'24-DIM Liq-IA12676"/>
    <s v="AP_INVOICES"/>
    <s v="RPA # 2024_09_041_ADM, FACE FORM# 2, liquidation of advance"/>
    <n v="300002334981997"/>
    <s v="STANDARD"/>
    <n v="12242242.390000001"/>
    <n v="20750"/>
    <n v="20"/>
    <s v="10-12'24-DIM Liq-IA12676"/>
    <s v="1058892"/>
    <s v="VZAIEMODIIA-PLIUS, PO"/>
    <n v="536"/>
    <s v="Journal Import 45653227:"/>
    <s v="Supplier: VZAIEMODIIA-PLIUS, PO |Supplier #: 1058892 |Site: UKR |Transaction #: 10-12'24-DIM Liq-IA12676 |Transaction Line #: 20 |PO #:  |PO Line #: 0 |Contract #: 1176166 |Project #: 01001136 |Task #: Vzpl_2.2.2 |Donor: GOVERNMEN"/>
    <s v="Payables A 45653174000001 45653227 Y"/>
    <s v="30-12-2024 Purchase Invoices"/>
    <s v="Quantum Service Account"/>
    <s v="UNDP PL USD"/>
    <s v=" "/>
    <m/>
    <n v="0"/>
    <x v="1"/>
    <d v="2024-12-30T00:00:00"/>
    <d v="2025-01-18T00:00:00"/>
    <s v="20"/>
    <s v="UAH"/>
    <n v="20750"/>
    <n v="498.2"/>
    <m/>
    <n v="498.2"/>
  </r>
  <r>
    <s v="Purchase Invoices"/>
    <s v="Oracle Fusion Payables invoices."/>
    <s v="Payables"/>
    <s v="Oracle Fusion Payables subledger."/>
    <s v="1176166"/>
    <s v="INVOICES"/>
    <s v="DEC-2024"/>
    <s v="UNDP"/>
    <m/>
    <x v="42"/>
    <s v="Long Term Contractual Service Cost - Individual Implementing Partners"/>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10-12'24-DIM Liq-IA12676"/>
    <s v="AP_INVOICES"/>
    <s v="RPA # 2024_09_041_ADM, FACE FORM# 2, liquidation of advance"/>
    <n v="300002334981997"/>
    <s v="STANDARD"/>
    <n v="12242242.390000001"/>
    <n v="228250"/>
    <n v="30"/>
    <s v="10-12'24-DIM Liq-IA12676"/>
    <s v="1058892"/>
    <s v="VZAIEMODIIA-PLIUS, PO"/>
    <n v="537"/>
    <s v="Journal Import 45653227:"/>
    <s v="Supplier: VZAIEMODIIA-PLIUS, PO |Supplier #: 1058892 |Site: UKR |Transaction #: 10-12'24-DIM Liq-IA12676 |Transaction Line #: 30 |PO #:  |PO Line #: 0 |Contract #: 1176166 |Project #: 01001136 |Task #: Vzpl_3.2.3 |Donor: GOVERNMEN"/>
    <s v="Payables A 45653174000001 45653227 Y"/>
    <s v="30-12-2024 Purchase Invoices"/>
    <s v="Quantum Service Account"/>
    <s v="UNDP PL USD"/>
    <s v=" "/>
    <m/>
    <n v="0"/>
    <x v="1"/>
    <d v="2024-12-30T00:00:00"/>
    <d v="2025-01-18T00:00:00"/>
    <s v="30"/>
    <s v="UAH"/>
    <n v="228250"/>
    <n v="5480.1900000000005"/>
    <m/>
    <n v="5480.1900000000005"/>
  </r>
  <r>
    <s v="Purchase Invoices"/>
    <s v="Oracle Fusion Payables invoices."/>
    <s v="Payables"/>
    <s v="Oracle Fusion Payables subledger."/>
    <s v="1176166"/>
    <s v="INVOICES"/>
    <s v="DEC-2024"/>
    <s v="UNDP"/>
    <m/>
    <x v="42"/>
    <s v="Long Term Contractual Service Cost - Individual Implementing Partners"/>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10-12'24-DIM Liq-IA12676"/>
    <s v="AP_INVOICES"/>
    <s v="RPA # 2024_09_041_ADM, FACE FORM# 2, liquidation of advance"/>
    <n v="300002334981997"/>
    <s v="STANDARD"/>
    <n v="12242242.390000001"/>
    <n v="340300"/>
    <n v="25"/>
    <s v="10-12'24-DIM Liq-IA12676"/>
    <s v="1058892"/>
    <s v="VZAIEMODIIA-PLIUS, PO"/>
    <n v="538"/>
    <s v="Journal Import 45653227:"/>
    <s v="Supplier: VZAIEMODIIA-PLIUS, PO |Supplier #: 1058892 |Site: UKR |Transaction #: 10-12'24-DIM Liq-IA12676 |Transaction Line #: 25 |PO #:  |PO Line #: 0 |Contract #: 1176166 |Project #: 01001136 |Task #: Vzpl_3.2.2 |Donor: GOVERNMEN"/>
    <s v="Payables A 45653174000001 45653227 Y"/>
    <s v="30-12-2024 Purchase Invoices"/>
    <s v="Quantum Service Account"/>
    <s v="UNDP PL USD"/>
    <s v=" "/>
    <m/>
    <n v="0"/>
    <x v="1"/>
    <d v="2024-12-30T00:00:00"/>
    <d v="2025-01-18T00:00:00"/>
    <s v="25"/>
    <s v="UAH"/>
    <n v="340300"/>
    <n v="8170.47"/>
    <m/>
    <n v="8170.47"/>
  </r>
  <r>
    <s v="Purchase Invoices"/>
    <s v="Oracle Fusion Payables invoices."/>
    <s v="Payables"/>
    <s v="Oracle Fusion Payables subledger."/>
    <s v="1176166"/>
    <s v="INVOICES"/>
    <s v="DEC-2024"/>
    <s v="UNDP"/>
    <m/>
    <x v="25"/>
    <s v="Machinery and Equipment"/>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10-12'24-DIM Liq-IA12676"/>
    <s v="AP_INVOICES"/>
    <s v="RPA # 2024_09_041_ADM, FACE FORM# 2, liquidation of advance"/>
    <n v="300002334981997"/>
    <s v="STANDARD"/>
    <n v="12242242.390000001"/>
    <n v="193545"/>
    <n v="22"/>
    <s v="10-12'24-DIM Liq-IA12676"/>
    <s v="1058892"/>
    <s v="VZAIEMODIIA-PLIUS, PO"/>
    <n v="570"/>
    <s v="Journal Import 45653227:"/>
    <s v="Supplier: VZAIEMODIIA-PLIUS, PO |Supplier #: 1058892 |Site: UKR |Transaction #: 10-12'24-DIM Liq-IA12676 |Transaction Line #: 22 |PO #:  |PO Line #: 0 |Contract #: 1176166 |Project #: 01001136 |Task #: Vzpl_2.2.2 |Donor: GOVERNMEN"/>
    <s v="Payables A 45653174000001 45653227 Y"/>
    <s v="30-12-2024 Purchase Invoices"/>
    <s v="Quantum Service Account"/>
    <s v="UNDP PL USD"/>
    <s v=" "/>
    <m/>
    <n v="0"/>
    <x v="1"/>
    <d v="2024-12-30T00:00:00"/>
    <d v="2025-01-18T00:00:00"/>
    <s v="22"/>
    <s v="UAH"/>
    <n v="193545"/>
    <n v="4646.9400000000005"/>
    <m/>
    <n v="4646.9400000000005"/>
  </r>
  <r>
    <s v="Purchase Invoices"/>
    <s v="Oracle Fusion Payables invoices."/>
    <s v="Payables"/>
    <s v="Oracle Fusion Payables subledger."/>
    <s v="1176166"/>
    <s v="INVOICES"/>
    <s v="DEC-2024"/>
    <s v="UNDP"/>
    <m/>
    <x v="25"/>
    <s v="Machinery and Equipment"/>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10-12'24-DIM Liq-IA12676"/>
    <s v="AP_INVOICES"/>
    <s v="RPA # 2024_09_041_ADM, FACE FORM# 2, liquidation of advance"/>
    <n v="300002334981997"/>
    <s v="STANDARD"/>
    <n v="12242242.390000001"/>
    <n v="645685"/>
    <n v="28"/>
    <s v="10-12'24-DIM Liq-IA12676"/>
    <s v="1058892"/>
    <s v="VZAIEMODIIA-PLIUS, PO"/>
    <n v="571"/>
    <s v="Journal Import 45653227:"/>
    <s v="Supplier: VZAIEMODIIA-PLIUS, PO |Supplier #: 1058892 |Site: UKR |Transaction #: 10-12'24-DIM Liq-IA12676 |Transaction Line #: 28 |PO #:  |PO Line #: 0 |Contract #: 1176166 |Project #: 01001136 |Task #: Vzpl_3.2.2 |Donor: GOVERNMEN"/>
    <s v="Payables A 45653174000001 45653227 Y"/>
    <s v="30-12-2024 Purchase Invoices"/>
    <s v="Quantum Service Account"/>
    <s v="UNDP PL USD"/>
    <s v=" "/>
    <m/>
    <n v="0"/>
    <x v="1"/>
    <d v="2024-12-30T00:00:00"/>
    <d v="2025-01-18T00:00:00"/>
    <s v="28"/>
    <s v="UAH"/>
    <n v="645685"/>
    <n v="15502.64"/>
    <m/>
    <n v="15502.64"/>
  </r>
  <r>
    <s v="Purchase Invoices"/>
    <s v="Oracle Fusion Payables invoices."/>
    <s v="Payables"/>
    <s v="Oracle Fusion Payables subledger."/>
    <s v="1176166"/>
    <s v="INVOICES"/>
    <s v="DEC-2024"/>
    <s v="UNDP"/>
    <m/>
    <x v="25"/>
    <s v="Machinery and Equipment"/>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10-12'24-DIM Liq-IA12676"/>
    <s v="AP_INVOICES"/>
    <s v="RPA # 2024_09_041_ADM, FACE FORM# 2, liquidation of advance"/>
    <n v="300002334981997"/>
    <s v="STANDARD"/>
    <n v="12242242.390000001"/>
    <n v="687787"/>
    <n v="31"/>
    <s v="10-12'24-DIM Liq-IA12676"/>
    <s v="1058892"/>
    <s v="VZAIEMODIIA-PLIUS, PO"/>
    <n v="572"/>
    <s v="Journal Import 45653227:"/>
    <s v="Supplier: VZAIEMODIIA-PLIUS, PO |Supplier #: 1058892 |Site: UKR |Transaction #: 10-12'24-DIM Liq-IA12676 |Transaction Line #: 31 |PO #:  |PO Line #: 0 |Contract #: 1176166 |Project #: 01001136 |Task #: Vzpl_3.2.3 |Donor: GOVERNMEN"/>
    <s v="Payables A 45653174000001 45653227 Y"/>
    <s v="30-12-2024 Purchase Invoices"/>
    <s v="Quantum Service Account"/>
    <s v="UNDP PL USD"/>
    <s v=" "/>
    <m/>
    <n v="0"/>
    <x v="1"/>
    <d v="2024-12-30T00:00:00"/>
    <d v="2025-01-18T00:00:00"/>
    <s v="31"/>
    <s v="UAH"/>
    <n v="687787"/>
    <n v="16513.490000000002"/>
    <m/>
    <n v="16513.490000000002"/>
  </r>
  <r>
    <s v="Purchase Invoices"/>
    <s v="Oracle Fusion Payables invoices."/>
    <s v="Payables"/>
    <s v="Oracle Fusion Payables subledger."/>
    <s v="1176166"/>
    <s v="INVOICES"/>
    <s v="DEC-2024"/>
    <s v="UNDP"/>
    <m/>
    <x v="36"/>
    <s v="Other Materials and Goods"/>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10-12'24-DIM Liq-IA12676"/>
    <s v="AP_INVOICES"/>
    <s v="RPA # 2024_09_041_ADM, FACE FORM# 2, liquidation of advance"/>
    <n v="300002334981997"/>
    <s v="STANDARD"/>
    <n v="12242242.390000001"/>
    <n v="40230"/>
    <n v="29"/>
    <s v="10-12'24-DIM Liq-IA12676"/>
    <s v="1058892"/>
    <s v="VZAIEMODIIA-PLIUS, PO"/>
    <n v="579"/>
    <s v="Journal Import 45653227:"/>
    <s v="Supplier: VZAIEMODIIA-PLIUS, PO |Supplier #: 1058892 |Site: UKR |Transaction #: 10-12'24-DIM Liq-IA12676 |Transaction Line #: 29 |PO #:  |PO Line #: 0 |Contract #: 1176166 |Project #: 01001136 |Task #: Vzpl_3.2.2 |Donor: GOVERNMEN"/>
    <s v="Payables A 45653174000001 45653227 Y"/>
    <s v="30-12-2024 Purchase Invoices"/>
    <s v="Quantum Service Account"/>
    <s v="UNDP PL USD"/>
    <s v=" "/>
    <m/>
    <n v="0"/>
    <x v="1"/>
    <d v="2024-12-30T00:00:00"/>
    <d v="2025-01-18T00:00:00"/>
    <s v="29"/>
    <s v="UAH"/>
    <n v="40230"/>
    <n v="965.91"/>
    <m/>
    <n v="965.91"/>
  </r>
  <r>
    <s v="Purchase Invoices"/>
    <s v="Oracle Fusion Payables invoices."/>
    <s v="Payables"/>
    <s v="Oracle Fusion Payables subledger."/>
    <s v="1176166"/>
    <s v="INVOICES"/>
    <s v="DEC-2024"/>
    <s v="UNDP"/>
    <m/>
    <x v="36"/>
    <s v="Other Materials and Goods"/>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10-12'24-DIM Liq-IA12676"/>
    <s v="AP_INVOICES"/>
    <s v="RPA # 2024_09_041_ADM, FACE FORM# 2, liquidation of advance"/>
    <n v="300002334981997"/>
    <s v="STANDARD"/>
    <n v="12242242.390000001"/>
    <n v="101780"/>
    <n v="32"/>
    <s v="10-12'24-DIM Liq-IA12676"/>
    <s v="1058892"/>
    <s v="VZAIEMODIIA-PLIUS, PO"/>
    <n v="580"/>
    <s v="Journal Import 45653227:"/>
    <s v="Supplier: VZAIEMODIIA-PLIUS, PO |Supplier #: 1058892 |Site: UKR |Transaction #: 10-12'24-DIM Liq-IA12676 |Transaction Line #: 32 |PO #:  |PO Line #: 0 |Contract #: 1176166 |Project #: 01001136 |Task #: Vzpl_3.2.3 |Donor: GOVERNMEN"/>
    <s v="Payables A 45653174000001 45653227 Y"/>
    <s v="30-12-2024 Purchase Invoices"/>
    <s v="Quantum Service Account"/>
    <s v="UNDP PL USD"/>
    <s v=" "/>
    <m/>
    <n v="0"/>
    <x v="1"/>
    <d v="2024-12-30T00:00:00"/>
    <d v="2025-01-18T00:00:00"/>
    <s v="32"/>
    <s v="UAH"/>
    <n v="101780"/>
    <n v="2443.7000000000003"/>
    <m/>
    <n v="2443.7000000000003"/>
  </r>
  <r>
    <s v="Purchase Invoices"/>
    <s v="Oracle Fusion Payables invoices."/>
    <s v="Payables"/>
    <s v="Oracle Fusion Payables subledger."/>
    <s v="1176166"/>
    <s v="INVOICES"/>
    <s v="DEC-2024"/>
    <s v="UNDP"/>
    <m/>
    <x v="36"/>
    <s v="Other Materials and Goods"/>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10-12'24-DIM Liq-IA12676"/>
    <s v="AP_INVOICES"/>
    <s v="RPA # 2024_09_041_ADM, FACE FORM# 2, liquidation of advance"/>
    <n v="300002334981997"/>
    <s v="STANDARD"/>
    <n v="12242242.390000001"/>
    <n v="205195"/>
    <n v="23"/>
    <s v="10-12'24-DIM Liq-IA12676"/>
    <s v="1058892"/>
    <s v="VZAIEMODIIA-PLIUS, PO"/>
    <n v="581"/>
    <s v="Journal Import 45653227:"/>
    <s v="Supplier: VZAIEMODIIA-PLIUS, PO |Supplier #: 1058892 |Site: UKR |Transaction #: 10-12'24-DIM Liq-IA12676 |Transaction Line #: 23 |PO #:  |PO Line #: 0 |Contract #: 1176166 |Project #: 01001136 |Task #: Vzpl_2.2.2 |Donor: GOVERNMEN"/>
    <s v="Payables A 45653174000001 45653227 Y"/>
    <s v="30-12-2024 Purchase Invoices"/>
    <s v="Quantum Service Account"/>
    <s v="UNDP PL USD"/>
    <s v=" "/>
    <m/>
    <n v="0"/>
    <x v="1"/>
    <d v="2024-12-30T00:00:00"/>
    <d v="2025-01-18T00:00:00"/>
    <s v="23"/>
    <s v="UAH"/>
    <n v="205195"/>
    <n v="4926.6500000000005"/>
    <m/>
    <n v="4926.6500000000005"/>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10-12'24-DIM Liq-IA12676"/>
    <s v="AP_INVOICES"/>
    <s v="RPA # 2024_09_041_ADM, FACE FORM# 2, liquidation of advance"/>
    <n v="300002334981997"/>
    <s v="STANDARD"/>
    <n v="12242242.390000001"/>
    <n v="-1302603.49"/>
    <n v="48"/>
    <s v="10-12'24-DIM Liq-IA12676"/>
    <s v="1058892"/>
    <s v="VZAIEMODIIA-PLIUS, PO"/>
    <n v="746"/>
    <s v="Journal Import 45653227:"/>
    <s v="Supplier Name: VZAIEMODIIA-PLIUS, PO |Supplier #: 1058892 |Supplier Site: UKR |Transaction #: 10-12'24-DIM Liq-IA12676 |Prepayment Invoice #: 10-12'24-DIM Adv-IA#12676 |"/>
    <s v="Payables A 45653174000001 45653227 Y"/>
    <s v="30-12-2024 Purchase Invoices"/>
    <s v="Quantum Service Account"/>
    <s v="UNDP PL USD"/>
    <s v=" "/>
    <m/>
    <n v="0"/>
    <x v="1"/>
    <d v="2024-12-30T00:00:00"/>
    <d v="2025-01-18T00:00:00"/>
    <s v=""/>
    <s v="UAH"/>
    <n v="0"/>
    <n v="113.05"/>
    <m/>
    <n v="113.05"/>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10-12'24-DIM Liq-IA12676"/>
    <s v="AP_INVOICES"/>
    <s v="RPA # 2024_09_041_ADM, FACE FORM# 2, liquidation of advance"/>
    <n v="300002334981997"/>
    <s v="STANDARD"/>
    <n v="12242242.390000001"/>
    <n v="-1017817"/>
    <n v="49"/>
    <s v="10-12'24-DIM Liq-IA12676"/>
    <s v="1058892"/>
    <s v="VZAIEMODIIA-PLIUS, PO"/>
    <n v="745"/>
    <s v="Journal Import 45653227:"/>
    <s v="Supplier Name: VZAIEMODIIA-PLIUS, PO |Supplier #: 1058892 |Supplier Site: UKR |Transaction #: 10-12'24-DIM Liq-IA12676 |Prepayment Invoice #: 10-12'24-DIM Adv-IA#12676 |"/>
    <s v="Payables A 45653174000001 45653227 Y"/>
    <s v="30-12-2024 Purchase Invoices"/>
    <s v="Quantum Service Account"/>
    <s v="UNDP PL USD"/>
    <s v=" "/>
    <m/>
    <n v="0"/>
    <x v="1"/>
    <d v="2024-12-30T00:00:00"/>
    <d v="2025-01-18T00:00:00"/>
    <s v=""/>
    <s v="UAH"/>
    <n v="0"/>
    <n v="88.34"/>
    <m/>
    <n v="88.34"/>
  </r>
  <r>
    <s v="Purchase Invoices"/>
    <s v="Oracle Fusion Payables invoices."/>
    <s v="Payables"/>
    <s v="Oracle Fusion Payables subledger."/>
    <s v="1176166"/>
    <s v="PREPAYMENT APPLICATIONS"/>
    <s v="DEC-2024"/>
    <s v="UNDP"/>
    <m/>
    <x v="13"/>
    <s v="Realized Loss"/>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10-12'24-DIM Liq-IA12676"/>
    <s v="AP_INVOICES"/>
    <s v="RPA # 2024_09_041_ADM, FACE FORM# 2, liquidation of advance"/>
    <n v="300002334981997"/>
    <s v="STANDARD"/>
    <n v="12242242.390000001"/>
    <n v="-735174"/>
    <n v="47"/>
    <s v="10-12'24-DIM Liq-IA12676"/>
    <s v="1058892"/>
    <s v="VZAIEMODIIA-PLIUS, PO"/>
    <n v="744"/>
    <s v="Journal Import 45653227:"/>
    <s v="Supplier Name: VZAIEMODIIA-PLIUS, PO |Supplier #: 1058892 |Supplier Site: UKR |Transaction #: 10-12'24-DIM Liq-IA12676 |Prepayment Invoice #: 10-12'24-DIM Adv-IA#12676 |"/>
    <s v="Payables A 45653174000001 45653227 Y"/>
    <s v="30-12-2024 Purchase Invoices"/>
    <s v="Quantum Service Account"/>
    <s v="UNDP PL USD"/>
    <s v=" "/>
    <m/>
    <n v="0"/>
    <x v="1"/>
    <d v="2024-12-30T00:00:00"/>
    <d v="2025-01-18T00:00:00"/>
    <s v=""/>
    <s v="UAH"/>
    <n v="0"/>
    <n v="63.81"/>
    <m/>
    <n v="63.81"/>
  </r>
  <r>
    <s v="Purchase Invoices"/>
    <s v="Oracle Fusion Payables invoices."/>
    <s v="Payables"/>
    <s v="Oracle Fusion Payables subledger."/>
    <s v="1176166"/>
    <s v="INVOICES"/>
    <s v="DEC-2024"/>
    <s v="UNDP"/>
    <m/>
    <x v="43"/>
    <s v="Transporation Equipment"/>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10-12'24-DIM Liq-IA12676"/>
    <s v="AP_INVOICES"/>
    <s v="RPA # 2024_09_041_ADM, FACE FORM# 2, liquidation of advance"/>
    <n v="300002334981997"/>
    <s v="STANDARD"/>
    <n v="12242242.390000001"/>
    <n v="211934"/>
    <n v="24"/>
    <s v="10-12'24-DIM Liq-IA12676"/>
    <s v="1058892"/>
    <s v="VZAIEMODIIA-PLIUS, PO"/>
    <n v="578"/>
    <s v="Journal Import 45653227:"/>
    <s v="Supplier: VZAIEMODIIA-PLIUS, PO |Supplier #: 1058892 |Site: UKR |Transaction #: 10-12'24-DIM Liq-IA12676 |Transaction Line #: 24 |PO #:  |PO Line #: 0 |Contract #: 1176166 |Project #: 01001136 |Task #: Vzpl_2.2.2 |Donor: GOVERNMEN"/>
    <s v="Payables A 45653174000001 45653227 Y"/>
    <s v="30-12-2024 Purchase Invoices"/>
    <s v="Quantum Service Account"/>
    <s v="UNDP PL USD"/>
    <s v=" "/>
    <m/>
    <n v="0"/>
    <x v="1"/>
    <d v="2024-12-30T00:00:00"/>
    <d v="2025-01-18T00:00:00"/>
    <s v="24"/>
    <s v="UAH"/>
    <n v="211934"/>
    <n v="5088.45"/>
    <m/>
    <n v="5088.45"/>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61342669"/>
    <s v="EXPENDITURES"/>
    <m/>
    <m/>
    <m/>
    <m/>
    <m/>
    <m/>
    <m/>
    <s v=""/>
    <s v=""/>
    <n v="83"/>
    <s v="Journal Import 45678477:"/>
    <s v="Expenditure Business Unit : UNDP-UKR , Project Number : 01001136 , Task Number : Vzpl_2.2.2 , Transaction Number : 61342669 , Expenditure Category : 75100 - Facilities &amp; Administration , Expenditure Type : 75105 - Facilities and Administrat"/>
    <s v="Projects A 45678425000002 45678477 Y"/>
    <s v="30-12-2024 Burden Cost"/>
    <s v="Quantum Service Account"/>
    <s v="UNDP PL USD"/>
    <s v="1/1/1970"/>
    <m/>
    <m/>
    <x v="1"/>
    <d v="2024-12-30T00:00:00"/>
    <d v="2025-01-19T00:00:00"/>
    <s v=""/>
    <s v="UAH"/>
    <n v="26375.600000000002"/>
    <n v="633.27"/>
    <m/>
    <n v="633.27"/>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61342671"/>
    <s v="EXPENDITURES"/>
    <m/>
    <m/>
    <m/>
    <m/>
    <m/>
    <m/>
    <m/>
    <s v=""/>
    <s v=""/>
    <n v="84"/>
    <s v="Journal Import 45678477:"/>
    <s v="Expenditure Business Unit : UNDP-UKR , Project Number : 01001136 , Task Number : Vzpl_3.2.3 , Transaction Number : 61342671 , Expenditure Category : 75100 - Facilities &amp; Administration , Expenditure Type : 75105 - Facilities and Administrat"/>
    <s v="Projects A 45678425000002 45678477 Y"/>
    <s v="30-12-2024 Burden Cost"/>
    <s v="Quantum Service Account"/>
    <s v="UNDP PL USD"/>
    <s v="1/1/1970"/>
    <m/>
    <m/>
    <x v="1"/>
    <d v="2024-12-30T00:00:00"/>
    <d v="2025-01-19T00:00:00"/>
    <s v=""/>
    <s v="UAH"/>
    <n v="26402.400000000001"/>
    <n v="633.91"/>
    <m/>
    <n v="633.9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61342670"/>
    <s v="EXPENDITURES"/>
    <m/>
    <m/>
    <m/>
    <m/>
    <m/>
    <m/>
    <m/>
    <s v=""/>
    <s v=""/>
    <n v="85"/>
    <s v="Journal Import 45678477:"/>
    <s v="Expenditure Business Unit : UNDP-UKR , Project Number : 01001136 , Task Number : Vzpl_3.2.2 , Transaction Number : 61342670 , Expenditure Category : 75100 - Facilities &amp; Administration , Expenditure Type : 75105 - Facilities and Administrat"/>
    <s v="Projects A 45678425000002 45678477 Y"/>
    <s v="30-12-2024 Burden Cost"/>
    <s v="Quantum Service Account"/>
    <s v="UNDP PL USD"/>
    <s v="1/1/1970"/>
    <m/>
    <m/>
    <x v="1"/>
    <d v="2024-12-30T00:00:00"/>
    <d v="2025-01-19T00:00:00"/>
    <s v=""/>
    <s v="UAH"/>
    <n v="52553.48"/>
    <n v="1261.79"/>
    <m/>
    <n v="1261.79"/>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61326731"/>
    <s v="EXPENDITURES"/>
    <m/>
    <m/>
    <m/>
    <m/>
    <m/>
    <m/>
    <m/>
    <s v=""/>
    <s v=""/>
    <n v="689"/>
    <s v="Journal Import 45678476:"/>
    <s v="Expenditure Business Unit : UNDP-UKR , Project Number : 01001136 , Task Number : Vzpl_2.2.2 , Transaction Number : 61326731 , Expenditure Category : 75100 - Facilities &amp; Administration , Expenditure Type : 75105 - Facilities and Administrat"/>
    <s v="Projects A 45678425000001 45678476 Y"/>
    <s v="31-12-2024 Burden Cost"/>
    <s v="Quantum Service Account"/>
    <s v="UNDP PL USD"/>
    <s v="1/1/1970"/>
    <m/>
    <m/>
    <x v="1"/>
    <d v="2024-12-31T00:00:00"/>
    <d v="2025-01-19T00:00:00"/>
    <s v=""/>
    <s v="USD"/>
    <n v="371.76"/>
    <n v="371.76"/>
    <m/>
    <n v="371.76"/>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4"/>
    <s v="01001136"/>
    <s v="Support to the stabilization and recovery of war affected communities (frontline, return and hosting areas)"/>
    <s v="61326736"/>
    <s v="EXPENDITURES"/>
    <m/>
    <m/>
    <m/>
    <m/>
    <m/>
    <m/>
    <m/>
    <s v=""/>
    <s v=""/>
    <n v="690"/>
    <s v="Journal Import 45678476:"/>
    <s v="Expenditure Business Unit : UNDP-UKR , Project Number : 01001136 , Task Number : Vzpl_2.2.2 , Transaction Number : 61326736 , Expenditure Category : 75100 - Facilities &amp; Administration , Expenditure Type : 75105 - Facilities and Administrat"/>
    <s v="Projects A 45678425000001 45678476 Y"/>
    <s v="31-12-2024 Burden Cost"/>
    <s v="Quantum Service Account"/>
    <s v="UNDP PL USD"/>
    <s v="1/1/1970"/>
    <m/>
    <m/>
    <x v="1"/>
    <d v="2024-12-31T00:00:00"/>
    <d v="2025-01-19T00:00:00"/>
    <s v=""/>
    <s v="USD"/>
    <n v="407.08"/>
    <n v="407.08"/>
    <m/>
    <n v="407.08"/>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3"/>
    <s v="01001136"/>
    <s v="Support to the stabilization and recovery of war affected communities (frontline, return and hosting areas)"/>
    <s v="61326730"/>
    <s v="EXPENDITURES"/>
    <m/>
    <m/>
    <m/>
    <m/>
    <m/>
    <m/>
    <m/>
    <s v=""/>
    <s v=""/>
    <n v="691"/>
    <s v="Journal Import 45678476:"/>
    <s v="Expenditure Business Unit : UNDP-UKR , Project Number : 01001136 , Task Number : Vzpl_3.2.2 , Transaction Number : 61326730 , Expenditure Category : 75100 - Facilities &amp; Administration , Expenditure Type : 75105 - Facilities and Administrat"/>
    <s v="Projects A 45678425000001 45678476 Y"/>
    <s v="31-12-2024 Burden Cost"/>
    <s v="Quantum Service Account"/>
    <s v="UNDP PL USD"/>
    <s v="1/1/1970"/>
    <m/>
    <m/>
    <x v="1"/>
    <d v="2024-12-31T00:00:00"/>
    <d v="2025-01-19T00:00:00"/>
    <s v=""/>
    <s v="USD"/>
    <n v="1240.21"/>
    <n v="1240.21"/>
    <m/>
    <n v="1240.21"/>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12676-UKR_VZAIEMODIIA-PLIUS_RPP"/>
    <s v="012676-UKR_VZAIEMODIIA-PLIUS_RPP"/>
    <x v="20"/>
    <s v="01001136"/>
    <s v="Support to the stabilization and recovery of war affected communities (frontline, return and hosting areas)"/>
    <s v="61326735"/>
    <s v="EXPENDITURES"/>
    <m/>
    <m/>
    <m/>
    <m/>
    <m/>
    <m/>
    <m/>
    <s v=""/>
    <s v=""/>
    <n v="692"/>
    <s v="Journal Import 45678476:"/>
    <s v="Expenditure Business Unit : UNDP-UKR , Project Number : 01001136 , Task Number : Vzpl_3.2.3 , Transaction Number : 61326735 , Expenditure Category : 75100 - Facilities &amp; Administration , Expenditure Type : 75105 - Facilities and Administrat"/>
    <s v="Projects A 45678425000001 45678476 Y"/>
    <s v="31-12-2024 Burden Cost"/>
    <s v="Quantum Service Account"/>
    <s v="UNDP PL USD"/>
    <s v="1/1/1970"/>
    <m/>
    <m/>
    <x v="1"/>
    <d v="2024-12-31T00:00:00"/>
    <d v="2025-01-19T00:00:00"/>
    <s v=""/>
    <s v="USD"/>
    <n v="1321.08"/>
    <n v="1321.08"/>
    <m/>
    <n v="1321.08"/>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5327s_0"/>
    <s v="AP_INVOICES"/>
    <s v="Kyiv, 13-16 January"/>
    <n v="300002338204902"/>
    <s v="STANDARD"/>
    <n v="1357.4"/>
    <n v="1357.4"/>
    <n v="1"/>
    <s v="TC00375327s_0"/>
    <s v="HCM-71330413"/>
    <s v="Sergiy Mykolaiovych KUMEYKO[[71330413]]"/>
    <n v="113"/>
    <s v="Journal Import 45738181:"/>
    <s v="Supplier: Sergiy Mykolaiovych KUMEYKO[[71330413]] |Supplier #: HCM-71330413 |Site: Primary |Transaction #: TC00375327s_0 |Transaction Line #: 1 |PO #:  |PO Line #: 0 |Contract #: 1176166 |Project #: 01001136 |Task #: ACT 4 |Donor:"/>
    <s v="Payables A 45737846000001 45738181 2 Y"/>
    <s v="17-01-2025 Purchase Invoices"/>
    <s v="Quantum Service Account"/>
    <s v="UNDP PL USD"/>
    <s v=" "/>
    <m/>
    <n v="0"/>
    <x v="2"/>
    <d v="2025-01-17T00:00:00"/>
    <d v="2025-01-20T00:00:00"/>
    <s v="1"/>
    <s v="UAH"/>
    <n v="1357.4"/>
    <n v="31.94"/>
    <m/>
    <n v="31.94"/>
  </r>
  <r>
    <s v="Purchase Invoices"/>
    <s v="Oracle Fusion Payables invoices."/>
    <s v="Payables"/>
    <s v="Oracle Fusion Payables subledger."/>
    <s v="1176166"/>
    <s v="INVOICES"/>
    <s v="JAN-2025"/>
    <s v="UNDP"/>
    <m/>
    <x v="8"/>
    <s v="Furniture"/>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CH-015"/>
    <s v="AP_INVOICES"/>
    <s v="delivery of furniture to equip six workplaces in SESU units and two workplaces in NPU units in Sumy Oblast"/>
    <n v="300002345087766"/>
    <s v="STANDARD"/>
    <n v="0"/>
    <n v="0"/>
    <n v="1"/>
    <s v="TCH-015"/>
    <s v="2157501"/>
    <s v="Telytsyna Svitlana Mykolaiivna, FOP"/>
    <n v="9"/>
    <s v="Journal Import 45759470:"/>
    <s v="Supplier: Telytsyna Svitlana Mykolaiivna, FOP |Supplier #: 2157501 |Site: UKR |Transaction #: TCH-015 |Transaction Line #: 1 |PO #: 10309117 |PO Line #: 1 |Contract #: 1176166 |Project #: 01001136 |Task #: ACT 2.3.2. |Donor: GOVER"/>
    <s v="Payables A 45759190000001 45759470 N"/>
    <s v="08-01-2025 Purchase Invoices"/>
    <s v="Quantum Service Account"/>
    <s v="UNDP PL USD"/>
    <s v="11/7/2024 "/>
    <s v="10309117"/>
    <n v="1"/>
    <x v="2"/>
    <d v="2025-01-08T00:00:00"/>
    <d v="2025-01-20T00:00:00"/>
    <s v="1"/>
    <s v="UAH"/>
    <n v="0"/>
    <m/>
    <n v="116.96000000000001"/>
    <n v="-116.96000000000001"/>
  </r>
  <r>
    <s v="Purchase Invoices"/>
    <s v="Oracle Fusion Payables invoices."/>
    <s v="Payables"/>
    <s v="Oracle Fusion Payables subledger."/>
    <s v="1176166"/>
    <s v="INVOICES"/>
    <s v="JAN-2025"/>
    <s v="UNDP"/>
    <m/>
    <x v="8"/>
    <s v="Furniture"/>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CH-015"/>
    <s v="AP_INVOICES"/>
    <s v="delivery of furniture to equip six workplaces in SESU units and two workplaces in NPU units in Sumy Oblast"/>
    <n v="300002345087766"/>
    <s v="STANDARD"/>
    <n v="0"/>
    <n v="0"/>
    <n v="1"/>
    <s v="TCH-015"/>
    <s v="2157501"/>
    <s v="Telytsyna Svitlana Mykolaiivna, FOP"/>
    <n v="29"/>
    <s v="Journal Import 45759470:"/>
    <s v="Supplier: Telytsyna Svitlana Mykolaiivna, FOP |Supplier #: 2157501 |Site: UKR |Transaction #: TCH-015 |Transaction Line #: 1 |PO #: 10309117 |PO Line #: 1 |Contract #: 1176166 |Project #: 01001136 |Task #: ACT 2.3.2. |Donor: GOVER"/>
    <s v="Payables A 45759190000001 45759470 Y"/>
    <s v="08-01-2025 Purchase Invoices"/>
    <s v="Quantum Service Account"/>
    <s v="UNDP PL USD"/>
    <s v="11/7/2024 "/>
    <s v="10309117"/>
    <n v="1"/>
    <x v="2"/>
    <d v="2025-01-08T00:00:00"/>
    <d v="2025-01-20T00:00:00"/>
    <s v="1"/>
    <s v="UAH"/>
    <n v="407730"/>
    <n v="9824.82"/>
    <m/>
    <n v="9824.82"/>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7380"/>
    <s v="AP_INVOICES"/>
    <s v="Participation in Veteran Practical Workshop."/>
    <n v="300002347085987"/>
    <s v="STANDARD"/>
    <n v="21850"/>
    <n v="11140"/>
    <n v="2"/>
    <s v="TR00427380"/>
    <s v="HCM-71307006"/>
    <s v="Zhanna MYKOLAYIVNA CHMUT[[71307006]]"/>
    <n v="596"/>
    <s v="Journal Import 45825205:"/>
    <s v="Supplier: Zhanna MYKOLAYIVNA CHMUT[[71307006]] |Supplier #: HCM-71307006 |Site: Primary |Transaction #: TR00427380 |Transaction Line #: 2 |PO #:  |PO Line #: 0 |Contract #: 1176166 |Project #: 01001136 |Task #: ACT 4 |Donor: GOVER"/>
    <s v="Payables A 45824421000001 45825205 Y"/>
    <s v="21-01-2025 Purchase Invoices"/>
    <s v="Quantum Service Account"/>
    <s v="UNDP PL USD"/>
    <s v=" "/>
    <m/>
    <n v="0"/>
    <x v="2"/>
    <d v="2025-01-21T00:00:00"/>
    <d v="2025-01-21T00:00:00"/>
    <s v="2"/>
    <s v="UAH"/>
    <n v="11140"/>
    <n v="262.12"/>
    <m/>
    <n v="262.1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430870"/>
    <s v="EXPENDITURES"/>
    <m/>
    <m/>
    <m/>
    <m/>
    <m/>
    <m/>
    <m/>
    <s v=""/>
    <s v=""/>
    <n v="52"/>
    <s v="Journal Import 45824665:"/>
    <s v="Expenditure Business Unit : UNDP-UKR , Project Number : 01001136 , Task Number : ACT 4 , Transaction Number : 61430870 , Expenditure Category : 75100 - Facilities &amp; Administration , Expenditure Type : 75105 - Facilities and Administration -"/>
    <s v="Projects A 45824444000002 45824665 4 Y"/>
    <s v="17-01-2025 Burden Cost"/>
    <s v="Quantum Service Account"/>
    <s v="UNDP PL USD"/>
    <s v="1/1/1970"/>
    <m/>
    <m/>
    <x v="2"/>
    <d v="2025-01-17T00:00:00"/>
    <d v="2025-01-21T00:00:00"/>
    <s v=""/>
    <s v="UAH"/>
    <n v="108.59"/>
    <n v="2.56"/>
    <m/>
    <n v="2.56"/>
  </r>
  <r>
    <s v="Purchase Invoices"/>
    <s v="Oracle Fusion Payables invoices."/>
    <s v="Payables"/>
    <s v="Oracle Fusion Payables subledger."/>
    <s v="1176166"/>
    <s v="INVOICES"/>
    <s v="JAN-2025"/>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December 24"/>
    <s v="AP_INVOICES"/>
    <s v="Danger pay/December 24"/>
    <n v="300002335875387"/>
    <s v="STANDARD"/>
    <n v="1698"/>
    <n v="339.6"/>
    <n v="2"/>
    <s v="Danger pay/December 24"/>
    <s v="HCM-946107"/>
    <s v="Federica DISPENZA[[946107]]"/>
    <n v="9"/>
    <s v="Journal Import 45810690:"/>
    <s v="Supplier: Federica DISPENZA[[946107]] |Supplier #: HCM-946107 |Site: UKR |Transaction #: Danger pay/December 24 |Transaction Line #: 2 |PO #:  |PO Line #: 0 |Contract #: 1176166 |Project #: 01001136 |Task #: ACT 4 |Donor: GOVERNME"/>
    <s v="Payables A 45809618000001 45810690 2 Y"/>
    <s v="13-01-2025 Purchase Invoices"/>
    <s v="Luis CHAVEZ PIERCE"/>
    <s v="UNDP PL USD"/>
    <s v=" "/>
    <m/>
    <n v="0"/>
    <x v="2"/>
    <d v="2025-01-13T00:00:00"/>
    <d v="2025-01-21T00:00:00"/>
    <s v="2"/>
    <s v="USD"/>
    <n v="339.6"/>
    <n v="339.6"/>
    <m/>
    <n v="339.6"/>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5/25"/>
    <s v="AP_INVOICES"/>
    <s v="starter batteries for vehicles DP201103 and DP201103"/>
    <n v="300002326811101"/>
    <s v="STANDARD"/>
    <n v="16050"/>
    <n v="16050"/>
    <n v="1"/>
    <s v="5/25"/>
    <s v="2042008"/>
    <s v="Mihol Maksym Volodymyrovych FOP"/>
    <n v="12"/>
    <s v="Journal Import 45810690:"/>
    <s v="Supplier: Mihol Maksym Volodymyrovych FOP |Supplier #: 2042008 |Site: UKR |Transaction #: 5/25 |Transaction Line #: 1 |PO #:  |PO Line #: 0 |Contract #: 1176166 |Project #: 01001136 |Task #: ACT 4 |Donor: GOVERNMENT OF NETHERLANDS"/>
    <s v="Payables A 45809618000001 45810690 2 Y"/>
    <s v="13-01-2025 Purchase Invoices"/>
    <s v="Luis CHAVEZ PIERCE"/>
    <s v="UNDP PL USD"/>
    <s v=" "/>
    <m/>
    <n v="0"/>
    <x v="2"/>
    <d v="2025-01-13T00:00:00"/>
    <d v="2025-01-21T00:00:00"/>
    <s v="1"/>
    <s v="UAH"/>
    <n v="16050"/>
    <n v="382.14"/>
    <m/>
    <n v="382.14"/>
  </r>
  <r>
    <s v="Purchase Invoices"/>
    <s v="Oracle Fusion Payables invoices."/>
    <s v="Payables"/>
    <s v="Oracle Fusion Payables subledger."/>
    <s v="1176166"/>
    <s v="INVOICES"/>
    <s v="JAN-2025"/>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6.01.2025"/>
    <s v="AP_INVOICES"/>
    <s v="delivery service and office supplies"/>
    <n v="300002343459971"/>
    <s v="STANDARD"/>
    <n v="2135"/>
    <n v="2135"/>
    <n v="1"/>
    <s v="n/a dd 16.01.2025"/>
    <s v="HCM-71437735"/>
    <s v="Olha MORHUN[[71437735]]"/>
    <n v="40"/>
    <s v="Journal Import 45810690:"/>
    <s v="Supplier: Olha MORHUN[[71437735]] |Supplier #: HCM-71437735 |Site: Primary |Transaction #: n/a dd 16.01.2025 |Transaction Line #: 1 |PO #:  |PO Line #: 0 |Contract #: 1176166 |Project #: 01001136 |Task #: ACT 4 |Donor: GOVERNMENT"/>
    <s v="Payables A 45809618000001 45810690 2 Y"/>
    <s v="16-01-2025 Purchase Invoices"/>
    <s v="Luis CHAVEZ PIERCE"/>
    <s v="UNDP PL USD"/>
    <s v=" "/>
    <m/>
    <n v="0"/>
    <x v="2"/>
    <d v="2025-01-16T00:00:00"/>
    <d v="2025-01-21T00:00:00"/>
    <s v="1"/>
    <s v="UAH"/>
    <n v="2135"/>
    <n v="50.24"/>
    <m/>
    <n v="50.24"/>
  </r>
  <r>
    <s v="Purchase Invoices"/>
    <s v="Oracle Fusion Payables invoices."/>
    <s v="Payables"/>
    <s v="Oracle Fusion Payables subledger."/>
    <s v="1176166"/>
    <s v="INVOICES"/>
    <s v="JAN-2025"/>
    <s v="UNDP"/>
    <m/>
    <x v="22"/>
    <s v="Rest and Recuper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R&amp;R/28.12-03.01./2025"/>
    <s v="AP_INVOICES"/>
    <s v="R&amp;R/28.12-03.01./2025"/>
    <n v="300002344126629"/>
    <s v="STANDARD"/>
    <n v="1110"/>
    <n v="111"/>
    <n v="3"/>
    <s v="R&amp;R/28.12-03.01./2025"/>
    <s v="HCM-946107"/>
    <s v="Federica DISPENZA[[946107]]"/>
    <n v="29"/>
    <s v="Journal Import 45810690:"/>
    <s v="Supplier: Federica DISPENZA[[946107]] |Supplier #: HCM-946107 |Site: UKR |Transaction #: R&amp;R/28.12-03.01./2025 |Transaction Line #: 3 |PO #:  |PO Line #: 0 |Contract #: 1176166 |Project #: 01001136 |Task #: ACT 4 |Donor: GOVERNMEN"/>
    <s v="Payables A 45809618000001 45810690 2 Y"/>
    <s v="17-01-2025 Purchase Invoices"/>
    <s v="Luis CHAVEZ PIERCE"/>
    <s v="UNDP PL USD"/>
    <s v=" "/>
    <m/>
    <n v="0"/>
    <x v="2"/>
    <d v="2025-01-17T00:00:00"/>
    <d v="2025-01-21T00:00:00"/>
    <s v="3"/>
    <s v="USD"/>
    <n v="111"/>
    <n v="111"/>
    <m/>
    <n v="111"/>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5879s_0"/>
    <s v="AP_INVOICES"/>
    <s v="Cherkasy, 13-15 January 2025"/>
    <n v="300002345127969"/>
    <s v="STANDARD"/>
    <n v="1000"/>
    <n v="1000"/>
    <n v="1"/>
    <s v="TC00375879s_0"/>
    <s v="HCM-71306999"/>
    <s v="Sergiy OLEKSANDROVYCH YASTREBOV[[71306999]]"/>
    <n v="411"/>
    <s v="Journal Import 45825205:"/>
    <s v="Supplier: Sergiy OLEKSANDROVYCH YASTREBOV[[71306999]] |Supplier #: HCM-71306999 |Site: Primary |Transaction #: TC00375879s_0 |Transaction Line #: 1 |PO #:  |PO Line #: 0 |Contract #: 1176166 |Project #: 01001136 |Task #: ACT 4 |Do"/>
    <s v="Payables A 45824421000001 45825205 Y"/>
    <s v="20-01-2025 Purchase Invoices"/>
    <s v="Quantum Service Account"/>
    <s v="UNDP PL USD"/>
    <s v=" "/>
    <m/>
    <n v="0"/>
    <x v="2"/>
    <d v="2025-01-20T00:00:00"/>
    <d v="2025-01-21T00:00:00"/>
    <s v="1"/>
    <s v="UAH"/>
    <n v="1000"/>
    <n v="23.53"/>
    <m/>
    <n v="23.53"/>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7380"/>
    <s v="AP_INVOICES"/>
    <s v="Participation in Veteran Practical Workshop."/>
    <n v="300002347085987"/>
    <s v="STANDARD"/>
    <n v="21850"/>
    <n v="10710"/>
    <n v="1"/>
    <s v="TR00427380"/>
    <s v="HCM-71307006"/>
    <s v="Zhanna MYKOLAYIVNA CHMUT[[71307006]]"/>
    <n v="659"/>
    <s v="Journal Import 45825205:"/>
    <s v="Supplier: Zhanna MYKOLAYIVNA CHMUT[[71307006]] |Supplier #: HCM-71307006 |Site: Primary |Transaction #: TR00427380 |Transaction Line #: 1 |PO #:  |PO Line #: 0 |Contract #: 1176166 |Project #: 01001136 |Task #: ACT 4 |Donor: GOVER"/>
    <s v="Payables A 45824421000001 45825205 Y"/>
    <s v="21-01-2025 Purchase Invoices"/>
    <s v="Quantum Service Account"/>
    <s v="UNDP PL USD"/>
    <s v=" "/>
    <m/>
    <n v="0"/>
    <x v="2"/>
    <d v="2025-01-21T00:00:00"/>
    <d v="2025-01-21T00:00:00"/>
    <s v="1"/>
    <s v="UAH"/>
    <n v="10710"/>
    <n v="252"/>
    <m/>
    <n v="25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17754"/>
    <s v="EXPENDITURES"/>
    <m/>
    <m/>
    <m/>
    <m/>
    <m/>
    <m/>
    <m/>
    <s v=""/>
    <s v=""/>
    <n v="44"/>
    <s v="Journal Import 45892527:"/>
    <s v="Expenditure Business Unit : UNDP-UKR , Project Number : 01001136 , Task Number : ACT 4 , Transaction Number : 61517754 , Expenditure Category : 75100 - Facilities &amp; Administration , Expenditure Type : 75105 - Facilities and Administration -"/>
    <s v="Projects A 45892324000002 45892527 4 Y"/>
    <s v="16-01-2025 Burden Cost"/>
    <s v="Quantum Service Account"/>
    <s v="UNDP PL USD"/>
    <s v="1/1/1970"/>
    <m/>
    <m/>
    <x v="2"/>
    <d v="2025-01-16T00:00:00"/>
    <d v="2025-01-22T00:00:00"/>
    <s v=""/>
    <s v="UAH"/>
    <n v="1454.8"/>
    <n v="34.230000000000004"/>
    <m/>
    <n v="34.23000000000000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17755"/>
    <s v="EXPENDITURES"/>
    <m/>
    <m/>
    <m/>
    <m/>
    <m/>
    <m/>
    <m/>
    <s v=""/>
    <s v=""/>
    <n v="265"/>
    <s v="Journal Import 45892527:"/>
    <s v="Expenditure Business Unit : UNDP-UKR , Project Number : 01001136 , Task Number : ACT 4 , Transaction Number : 61517755 , Expenditure Category : 75100 - Facilities &amp; Administration , Expenditure Type : 75105 - Facilities and Administration -"/>
    <s v="Projects A 45892324000002 45892527 4 Y"/>
    <s v="21-01-2025 Burden Cost"/>
    <s v="Quantum Service Account"/>
    <s v="UNDP PL USD"/>
    <s v="1/1/1970"/>
    <m/>
    <m/>
    <x v="2"/>
    <d v="2025-01-21T00:00:00"/>
    <d v="2025-01-22T00:00:00"/>
    <s v=""/>
    <s v="UAH"/>
    <n v="1828"/>
    <n v="43.01"/>
    <m/>
    <n v="43.01"/>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17756"/>
    <s v="EXPENDITURES"/>
    <m/>
    <m/>
    <m/>
    <m/>
    <m/>
    <m/>
    <m/>
    <s v=""/>
    <s v=""/>
    <n v="32"/>
    <s v="Journal Import 45892527:"/>
    <s v="Expenditure Business Unit : UNDP-UKR , Project Number : 01001136 , Task Number : ACT 4 , Transaction Number : 61517756 , Expenditure Category : 75100 - Facilities &amp; Administration , Expenditure Type : 75105 - Facilities and Administration -"/>
    <s v="Projects A 45892324000002 45892527 4 Y"/>
    <s v="17-01-2025 Burden Cost"/>
    <s v="Quantum Service Account"/>
    <s v="UNDP PL USD"/>
    <s v="1/1/1970"/>
    <m/>
    <m/>
    <x v="2"/>
    <d v="2025-01-17T00:00:00"/>
    <d v="2025-01-22T00:00:00"/>
    <s v=""/>
    <s v="USD"/>
    <n v="36.050000000000004"/>
    <n v="36.050000000000004"/>
    <m/>
    <n v="36.050000000000004"/>
  </r>
  <r>
    <s v="BURDEN_COST"/>
    <s v="Cost of summarized burden expenditure items."/>
    <s v="Project Accounting"/>
    <s v="Accounting generated by Oracle Fusion Projects for cost, revenue and billing offset transactions."/>
    <s v="1176166"/>
    <s v="BURDEN_COST"/>
    <s v="DEC-2024"/>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61519639"/>
    <s v="EXPENDITURES"/>
    <m/>
    <m/>
    <m/>
    <m/>
    <m/>
    <m/>
    <m/>
    <s v=""/>
    <s v=""/>
    <n v="397"/>
    <s v="Journal Import 45892527:"/>
    <s v="Expenditure Business Unit : UNDP-UKR , Project Number : 01001136 , Task Number : ACT 1.2.3. , Transaction Number : 61519639 , Expenditure Category : 75100 - Facilities &amp; Administration , Expenditure Type : 75105 - Facilities and Administrat"/>
    <s v="Projects A 45892324000002 45892527 2 Y"/>
    <s v="31-12-2024 Burden Cost"/>
    <s v="Quantum Service Account"/>
    <s v="UNDP PL USD"/>
    <s v="1/1/1970"/>
    <m/>
    <m/>
    <x v="1"/>
    <d v="2024-12-31T00:00:00"/>
    <d v="2025-01-22T00:00:00"/>
    <s v=""/>
    <s v="USD"/>
    <n v="3852.8"/>
    <n v="3852.8"/>
    <m/>
    <n v="3852.8"/>
  </r>
  <r>
    <s v="Purchase Invoices"/>
    <s v="Oracle Fusion Payables invoices."/>
    <s v="Payables"/>
    <s v="Oracle Fusion Payables subledger."/>
    <s v="1176166"/>
    <s v="INVOICES"/>
    <s v="JAN-2025"/>
    <s v="UNDP"/>
    <m/>
    <x v="8"/>
    <s v="Furniture"/>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CH-015"/>
    <s v="AP_INVOICES"/>
    <s v="delivery of furniture to equip six workplaces in SESU units and two workplaces in NPU units in Sumy Oblast"/>
    <n v="300002345087766"/>
    <s v="STANDARD"/>
    <n v="0"/>
    <n v="0"/>
    <n v="1"/>
    <s v="TCH-015"/>
    <s v="2157501"/>
    <s v="Telytsyna Svitlana Mykolaiivna, FOP"/>
    <n v="2"/>
    <s v="Journal Import 45869360:"/>
    <s v="Supplier: Telytsyna Svitlana Mykolaiivna, FOP |Supplier #: 2157501 |Site: UKR |Transaction #: TCH-015 |Transaction Line #: 1 |PO #: 10309117 |PO Line #: 1 |Contract #: 1176166 |Project #: 01001136 |Task #: ACT 2.3.2. |Donor: GOVER"/>
    <s v="Payables A 45868947000001 45869360 2 N"/>
    <s v="08-01-2025 Purchase Invoices"/>
    <s v="Quantum Service Account"/>
    <s v="UNDP PL USD"/>
    <s v="11/7/2024 "/>
    <s v="10309117"/>
    <n v="1"/>
    <x v="2"/>
    <d v="2025-01-08T00:00:00"/>
    <d v="2025-01-22T00:00:00"/>
    <s v="1"/>
    <s v="UAH"/>
    <n v="0"/>
    <n v="116.96000000000001"/>
    <m/>
    <n v="116.96000000000001"/>
  </r>
  <r>
    <s v="Purchase Invoices"/>
    <s v="Oracle Fusion Payables invoices."/>
    <s v="Payables"/>
    <s v="Oracle Fusion Payables subledger."/>
    <s v="1176166"/>
    <s v="INVOICES"/>
    <s v="JAN-2025"/>
    <s v="UNDP"/>
    <m/>
    <x v="8"/>
    <s v="Furniture"/>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CH-015"/>
    <s v="AP_INVOICES"/>
    <s v="delivery of furniture to equip six workplaces in SESU units and two workplaces in NPU units in Sumy Oblast"/>
    <n v="300002345087766"/>
    <s v="STANDARD"/>
    <n v="0"/>
    <n v="0"/>
    <n v="1"/>
    <s v="TCH-015"/>
    <s v="2157501"/>
    <s v="Telytsyna Svitlana Mykolaiivna, FOP"/>
    <n v="6"/>
    <s v="Journal Import 45869360:"/>
    <s v="Supplier: Telytsyna Svitlana Mykolaiivna, FOP |Supplier #: 2157501 |Site: UKR |Transaction #: TCH-015 |Transaction Line #: 1 |PO #: 10309117 |PO Line #: 1 |Contract #: 1176166 |Project #: 01001136 |Task #: ACT 2.3.2. |Donor: GOVER"/>
    <s v="Payables A 45868947000001 45869360 2 Y"/>
    <s v="08-01-2025 Purchase Invoices"/>
    <s v="Quantum Service Account"/>
    <s v="UNDP PL USD"/>
    <s v="11/7/2024 "/>
    <s v="10309117"/>
    <n v="1"/>
    <x v="2"/>
    <d v="2025-01-08T00:00:00"/>
    <d v="2025-01-22T00:00:00"/>
    <s v="1"/>
    <s v="UAH"/>
    <n v="-407730"/>
    <m/>
    <n v="9824.82"/>
    <n v="-9824.82"/>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23"/>
    <s v="Journal Import 45881723:"/>
    <s v="Supplier: Integrations Systems, LLC |Supplier #: 1003167 |Site: Main |Transaction #: 351 |Transaction Line #: 1 |PO #: 10301460 |PO Line #: 1 |Contract #: 1176166 |Project #: 01001136 |Task #: ACT 1.2.2. |Donor: GOVERNMENT OF NETH"/>
    <s v="Payables A 45881263000002 45881723 2 Y"/>
    <s v="27-12-2024 Purchase Invoices"/>
    <s v="Quantum Service Account"/>
    <s v="UNDP PL USD"/>
    <s v="10/25/2024 "/>
    <s v="10301460"/>
    <n v="1"/>
    <x v="1"/>
    <d v="2024-12-27T00:00:00"/>
    <d v="2025-01-22T00:00:00"/>
    <s v="1"/>
    <s v="UAH"/>
    <n v="622499.9"/>
    <n v="15000"/>
    <m/>
    <n v="15000"/>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24"/>
    <s v="Journal Import 45881723:"/>
    <s v="Supplier: Integrations Systems, LLC |Supplier #: 1003167 |Site: Main |Transaction #: 351 |Transaction Line #: 1 |PO #: 10301460 |PO Line #: 1 |Contract #: 1176166 |Project #: 01001136 |Task #: ACT 1.2.3. |Donor: GOVERNMENT OF NETH"/>
    <s v="Payables A 45881263000002 45881723 2 Y"/>
    <s v="27-12-2024 Purchase Invoices"/>
    <s v="Quantum Service Account"/>
    <s v="UNDP PL USD"/>
    <s v="10/25/2024 "/>
    <s v="10301460"/>
    <n v="1"/>
    <x v="1"/>
    <d v="2024-12-27T00:00:00"/>
    <d v="2025-01-22T00:00:00"/>
    <s v="1"/>
    <s v="UAH"/>
    <n v="1613371.18"/>
    <n v="38876.42"/>
    <m/>
    <n v="38876.42"/>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25"/>
    <s v="Journal Import 45881723:"/>
    <s v="Supplier: Integrations Systems, LLC |Supplier #: 1003167 |Site: Main |Transaction #: 351 |Transaction Line #: 1 |PO #: 10301460 |PO Line #: 1 |Contract #: 1176166 |Project #: 01001136 |Task #: ACT 1.2.2. |Donor: GOVERNMENT OF NETH"/>
    <s v="Payables A 45881263000002 45881723 2 Y"/>
    <s v="27-12-2024 Purchase Invoices"/>
    <s v="Quantum Service Account"/>
    <s v="UNDP PL USD"/>
    <s v="10/25/2024 "/>
    <s v="10301460"/>
    <n v="1"/>
    <x v="1"/>
    <d v="2024-12-27T00:00:00"/>
    <d v="2025-01-22T00:00:00"/>
    <s v="1"/>
    <s v="UAH"/>
    <n v="-622499.9"/>
    <m/>
    <n v="15000"/>
    <n v="-15000"/>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26"/>
    <s v="Journal Import 45881723:"/>
    <s v="Supplier: Integrations Systems, LLC |Supplier #: 1003167 |Site: Main |Transaction #: 351 |Transaction Line #: 1 |PO #: 10301460 |PO Line #: 1 |Contract #: 1176166 |Project #: 01001136 |Task #: ACT 1.2.3. |Donor: GOVERNMENT OF NETH"/>
    <s v="Payables A 45881263000002 45881723 2 Y"/>
    <s v="27-12-2024 Purchase Invoices"/>
    <s v="Quantum Service Account"/>
    <s v="UNDP PL USD"/>
    <s v="10/25/2024 "/>
    <s v="10301460"/>
    <n v="1"/>
    <x v="1"/>
    <d v="2024-12-27T00:00:00"/>
    <d v="2025-01-22T00:00:00"/>
    <s v="1"/>
    <s v="UAH"/>
    <n v="-1613371.18"/>
    <m/>
    <n v="38876.42"/>
    <n v="-38876.42"/>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33"/>
    <s v="Journal Import 45881723:"/>
    <s v="Supplier: Integrations Systems, LLC |Supplier #: 1003167 |Site: Main |Transaction #: 351 |Transaction Line #: 1 |PO #: 10301460 |PO Line #: 1 |Contract #: 1176166 |Project #: 01001136 |Task #: ACT 1.2.2. |Donor: GOVERNMENT OF NETH"/>
    <s v="Payables A 45881263000002 45881723 2 N"/>
    <s v="27-12-2024 Purchase Invoices"/>
    <s v="Quantum Service Account"/>
    <s v="UNDP PL USD"/>
    <s v="10/25/2024 "/>
    <s v="10301460"/>
    <n v="1"/>
    <x v="1"/>
    <d v="2024-12-27T00:00:00"/>
    <d v="2025-01-22T00:00:00"/>
    <s v="1"/>
    <s v="UAH"/>
    <n v="0"/>
    <n v="54.03"/>
    <m/>
    <n v="54.03"/>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34"/>
    <s v="Journal Import 45881723:"/>
    <s v="Supplier: Integrations Systems, LLC |Supplier #: 1003167 |Site: Main |Transaction #: 351 |Transaction Line #: 1 |PO #: 10301460 |PO Line #: 1 |Contract #: 1176166 |Project #: 01001136 |Task #: ACT 1.2.3. |Donor: GOVERNMENT OF NETH"/>
    <s v="Payables A 45881263000002 45881723 2 N"/>
    <s v="27-12-2024 Purchase Invoices"/>
    <s v="Quantum Service Account"/>
    <s v="UNDP PL USD"/>
    <s v="10/25/2024 "/>
    <s v="10301460"/>
    <n v="1"/>
    <x v="1"/>
    <d v="2024-12-27T00:00:00"/>
    <d v="2025-01-22T00:00:00"/>
    <s v="1"/>
    <s v="UAH"/>
    <n v="0"/>
    <n v="140.02000000000001"/>
    <m/>
    <n v="140.02000000000001"/>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35"/>
    <s v="Journal Import 45881723:"/>
    <s v="Supplier: Integrations Systems, LLC |Supplier #: 1003167 |Site: Main |Transaction #: 351 |Transaction Line #: 1 |PO #: 10301460 |PO Line #: 1 |Contract #: 1176166 |Project #: 01001136 |Task #: ACT 1.2.2. |Donor: GOVERNMENT OF NETH"/>
    <s v="Payables A 45881263000002 45881723 2 N"/>
    <s v="27-12-2024 Purchase Invoices"/>
    <s v="Quantum Service Account"/>
    <s v="UNDP PL USD"/>
    <s v="10/25/2024 "/>
    <s v="10301460"/>
    <n v="1"/>
    <x v="1"/>
    <d v="2024-12-27T00:00:00"/>
    <d v="2025-01-22T00:00:00"/>
    <s v="1"/>
    <s v="UAH"/>
    <n v="0"/>
    <m/>
    <n v="54.03"/>
    <n v="-54.03"/>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351"/>
    <s v="AP_INVOICES"/>
    <s v="providing of IT and office equipment to the judiciary and free legal aid system offices"/>
    <n v="300002345190827"/>
    <s v="STANDARD"/>
    <n v="0"/>
    <n v="0"/>
    <n v="1"/>
    <s v="351"/>
    <s v="1003167"/>
    <s v="Integrations Systems, LLC"/>
    <n v="36"/>
    <s v="Journal Import 45881723:"/>
    <s v="Supplier: Integrations Systems, LLC |Supplier #: 1003167 |Site: Main |Transaction #: 351 |Transaction Line #: 1 |PO #: 10301460 |PO Line #: 1 |Contract #: 1176166 |Project #: 01001136 |Task #: ACT 1.2.3. |Donor: GOVERNMENT OF NETH"/>
    <s v="Payables A 45881263000002 45881723 2 N"/>
    <s v="27-12-2024 Purchase Invoices"/>
    <s v="Quantum Service Account"/>
    <s v="UNDP PL USD"/>
    <s v="10/25/2024 "/>
    <s v="10301460"/>
    <n v="1"/>
    <x v="1"/>
    <d v="2024-12-27T00:00:00"/>
    <d v="2025-01-22T00:00:00"/>
    <s v="1"/>
    <s v="UAH"/>
    <n v="0"/>
    <m/>
    <n v="140.02000000000001"/>
    <n v="-140.02000000000001"/>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СФф-16845"/>
    <s v="AP_INVOICES"/>
    <s v="providing of IT and office equipment"/>
    <n v="300002346274196"/>
    <s v="STANDARD"/>
    <n v="18145626"/>
    <n v="2798096"/>
    <n v="4"/>
    <s v="СФф-16845"/>
    <s v="1001868"/>
    <s v="LLC IT-INTEGRATOR"/>
    <n v="17"/>
    <s v="Journal Import 45854321:"/>
    <s v="Supplier: LLC IT-INTEGRATOR |Supplier #: 1001868 |Site: UKR |Transaction #: СФф-16845 |Transaction Line #: 4 |PO #: 10301459 |PO Line #: 4 |Contract #: 1176166 |Project #: 01001136 |Task #: ACT 1.2.3. |Donor: GOVERNMENT OF NETHERL"/>
    <s v="Payables A 45853599000001 45854321 2 N"/>
    <s v="26-12-2024 Purchase Invoices"/>
    <s v="Quantum Service Account"/>
    <s v="UNDP PL USD"/>
    <s v="10/25/2024 "/>
    <s v="10301459"/>
    <n v="4"/>
    <x v="1"/>
    <d v="2024-12-26T00:00:00"/>
    <d v="2025-01-22T00:00:00"/>
    <s v="4"/>
    <s v="UAH"/>
    <n v="0"/>
    <m/>
    <n v="173.46"/>
    <n v="-173.46"/>
  </r>
  <r>
    <s v="Purchase Invoices"/>
    <s v="Oracle Fusion Payables invoices."/>
    <s v="Payables"/>
    <s v="Oracle Fusion Payables subledger."/>
    <s v="1176166"/>
    <s v="INVOICES"/>
    <s v="DEC-2024"/>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СФф-16845"/>
    <s v="AP_INVOICES"/>
    <s v="providing of IT and office equipment"/>
    <n v="300002346274196"/>
    <s v="STANDARD"/>
    <n v="18145626"/>
    <n v="2798096"/>
    <n v="4"/>
    <s v="СФф-16845"/>
    <s v="1001868"/>
    <s v="LLC IT-INTEGRATOR"/>
    <n v="17"/>
    <s v="Journal Import 45854321:"/>
    <s v="Supplier: LLC IT-INTEGRATOR |Supplier #: 1001868 |Site: UKR |Transaction #: СФф-16845 |Transaction Line #: 4 |PO #: 10301459 |PO Line #: 4 |Contract #: 1176166 |Project #: 01001136 |Task #: ACT 1.2.3. |Donor: GOVERNMENT OF NETHERL"/>
    <s v="Payables A 45853599000001 45854321 2 Y"/>
    <s v="26-12-2024 Purchase Invoices"/>
    <s v="Quantum Service Account"/>
    <s v="UNDP PL USD"/>
    <s v="10/25/2024 "/>
    <s v="10301459"/>
    <n v="4"/>
    <x v="1"/>
    <d v="2024-12-26T00:00:00"/>
    <d v="2025-01-22T00:00:00"/>
    <s v="4"/>
    <s v="UAH"/>
    <n v="1998640.12"/>
    <n v="48160.01"/>
    <m/>
    <n v="48160.01"/>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008"/>
    <s v="AP_INVOICES"/>
    <s v="conducting the event - Report presentation"/>
    <n v="300002350228392"/>
    <s v="STANDARD"/>
    <n v="446168.29000000004"/>
    <n v="446168.29000000004"/>
    <n v="1"/>
    <s v="008"/>
    <s v="1058630"/>
    <s v="ARENA CS CONFERENCES AND SEMINARS, LLC"/>
    <n v="12"/>
    <s v="Journal Import 45869360:"/>
    <s v="Supplier: ARENA CS CONFERENCES AND SEMINARS, LLC |Supplier #: 1058630 |Site: UKR |Transaction #: 008 |Transaction Line #: 1 |PO #: 10320738 |PO Line #: 1 |Contract #: 1176166 |Project #: 01001136 |Task #: ACT 1.2.2. |Donor: GOVERN"/>
    <s v="Payables A 45868947000001 45869360 2 N"/>
    <s v="22-01-2025 Purchase Invoices"/>
    <s v="Quantum Service Account"/>
    <s v="UNDP PL USD"/>
    <s v="11/26/2024 "/>
    <s v="10320738"/>
    <n v="1"/>
    <x v="2"/>
    <d v="2025-01-22T00:00:00"/>
    <d v="2025-01-22T00:00:00"/>
    <s v="1"/>
    <s v="UAH"/>
    <n v="0"/>
    <m/>
    <n v="127.99000000000001"/>
    <n v="-127.99000000000001"/>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008"/>
    <s v="AP_INVOICES"/>
    <s v="conducting the event - Report presentation"/>
    <n v="300002350228392"/>
    <s v="STANDARD"/>
    <n v="446168.29000000004"/>
    <n v="446168.29000000004"/>
    <n v="1"/>
    <s v="008"/>
    <s v="1058630"/>
    <s v="ARENA CS CONFERENCES AND SEMINARS, LLC"/>
    <n v="159"/>
    <s v="Journal Import 45869360:"/>
    <s v="Supplier: ARENA CS CONFERENCES AND SEMINARS, LLC |Supplier #: 1058630 |Site: UKR |Transaction #: 008 |Transaction Line #: 1 |PO #: 10320738 |PO Line #: 1 |Contract #: 1176166 |Project #: 01001136 |Task #: ACT 1.2.2. |Donor: GOVERN"/>
    <s v="Payables A 45868947000001 45869360 2 Y"/>
    <s v="22-01-2025 Purchase Invoices"/>
    <s v="Quantum Service Account"/>
    <s v="UNDP PL USD"/>
    <s v="11/26/2024 "/>
    <s v="10320738"/>
    <n v="1"/>
    <x v="2"/>
    <d v="2025-01-22T00:00:00"/>
    <d v="2025-01-22T00:00:00"/>
    <s v="1"/>
    <s v="UAH"/>
    <n v="446168.29000000004"/>
    <n v="10751.04"/>
    <m/>
    <n v="10751.04"/>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9,10,11"/>
    <s v="AP_INVOICES"/>
    <s v="regular maintenance DP201002SS; accumulator battery replacement DP201108SS, and vehicle windscreen washer;"/>
    <n v="300002345087747"/>
    <s v="STANDARD"/>
    <n v="19008"/>
    <n v="19008"/>
    <n v="1"/>
    <s v="9,10,11"/>
    <s v="1059137"/>
    <s v="BABANSKYI OLEKSANDR SEHIIOVYCH FOP"/>
    <n v="89"/>
    <s v="Journal Import 45869360:"/>
    <s v="Supplier: BABANSKYI OLEKSANDR SEHIIOVYCH FOP |Supplier #: 1059137 |Site: UKR |Transaction #: 9,10,11 |Transaction Line #: 1 |PO #:  |PO Line #: 0 |Contract #: 1176166 |Project #: 01001136 |Task #: ACT 4 |Donor: GOVERNMENT OF NETHE"/>
    <s v="Payables A 45868947000001 45869360 2 Y"/>
    <s v="16-01-2025 Purchase Invoices"/>
    <s v="Quantum Service Account"/>
    <s v="UNDP PL USD"/>
    <s v=" "/>
    <m/>
    <n v="0"/>
    <x v="2"/>
    <d v="2025-01-16T00:00:00"/>
    <d v="2025-01-22T00:00:00"/>
    <s v="1"/>
    <s v="UAH"/>
    <n v="19008"/>
    <n v="447.25"/>
    <m/>
    <n v="447.25"/>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0881"/>
    <s v="AP_PAYMENTS"/>
    <s v="starter batteries for vehicles DP201103 and DP201103"/>
    <n v="300002326811101"/>
    <s v="STANDARD"/>
    <n v="16050"/>
    <n v="16050"/>
    <n v="1"/>
    <s v="5/25"/>
    <s v="2042008"/>
    <s v="Mihol Maksym Volodymyrovych FOP"/>
    <n v="3754"/>
    <s v="Journal Import 45854321:"/>
    <s v="Supplier: Mihol Maksym Volodymyrovych FOP |Supplier #: 2042008 |Transaction #: 5/25 |Payment # : 8107030881 |Payment Method : TRF |"/>
    <s v="Payables A 45853599000001 45854321 N"/>
    <s v="22-01-2025 Payments"/>
    <s v="Quantum Service Account"/>
    <s v="UNDP PL USD"/>
    <s v=" "/>
    <m/>
    <n v="0"/>
    <x v="2"/>
    <d v="2025-01-22T00:00:00"/>
    <d v="2025-01-22T00:00:00"/>
    <s v=""/>
    <s v="UAH"/>
    <n v="0"/>
    <m/>
    <n v="4.49"/>
    <n v="-4.49"/>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5993s_0"/>
    <s v="AP_INVOICES"/>
    <s v="Kyiv, 13-16 January"/>
    <n v="300002347867977"/>
    <s v="STANDARD"/>
    <n v="720.97"/>
    <n v="720.97"/>
    <n v="1"/>
    <s v="TC00375993s_0"/>
    <s v="HCM-71315276"/>
    <s v="Yurii Ivanovych PERFILIEV[[71315276]]"/>
    <n v="567"/>
    <s v="Journal Import 45881534:"/>
    <s v="Supplier: Yurii Ivanovych PERFILIEV[[71315276]] |Supplier #: HCM-71315276 |Site: Primary |Transaction #: TC00375993s_0 |Transaction Line #: 1 |PO #:  |PO Line #: 0 |Contract #: 1176166 |Project #: 01001136 |Task #: ACT 4 |Donor: G"/>
    <s v="Payables A 45881263000001 45881534 2 Y"/>
    <s v="21-01-2025 Purchase Invoices"/>
    <s v="Quantum Service Account"/>
    <s v="UNDP PL USD"/>
    <s v=" "/>
    <m/>
    <n v="0"/>
    <x v="2"/>
    <d v="2025-01-21T00:00:00"/>
    <d v="2025-01-22T00:00:00"/>
    <s v="1"/>
    <s v="UAH"/>
    <n v="720.97"/>
    <n v="16.96"/>
    <m/>
    <n v="16.96"/>
  </r>
  <r>
    <s v="Purchase Invoices"/>
    <s v="Oracle Fusion Payables invoices."/>
    <s v="Payables"/>
    <s v="Oracle Fusion Payables subledger."/>
    <s v="1176166"/>
    <s v="INVOICES"/>
    <s v="JAN-2025"/>
    <s v="UNDP"/>
    <m/>
    <x v="19"/>
    <s v="Consumables - Fuel, Petroleum and Other Oil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906980710"/>
    <s v="AP_INVOICES"/>
    <s v="fuel account replenishment"/>
    <n v="300002353642735"/>
    <s v="STANDARD"/>
    <n v="350000"/>
    <n v="350000"/>
    <n v="1"/>
    <s v="6906980710"/>
    <s v="2026363"/>
    <s v="Сompany OKKO-BUSINESS, LLC"/>
    <n v="2"/>
    <s v="Journal Import 45990117:"/>
    <s v="Supplier: Сompany OKKO-BUSINESS, LLC |Supplier #: 2026363 |Site: UKR2 |Transaction #: 6906980710 |Transaction Line #: 1 |PO #: 10341125 |PO Line #: 1 |Contract #: 1176166 |Project #: 01001136 |Task #: ACT 4 |Donor: GOVERNMENT OF N"/>
    <s v="Payables A 45988001000001 45990117 N"/>
    <s v="22-01-2025 Purchase Invoices"/>
    <s v="Quantum Service Account"/>
    <s v="UNDP PL USD"/>
    <s v="1/7/2025 "/>
    <s v="10341125"/>
    <n v="1"/>
    <x v="2"/>
    <d v="2025-01-22T00:00:00"/>
    <d v="2025-01-23T00:00:00"/>
    <s v="1"/>
    <s v="UAH"/>
    <n v="0"/>
    <m/>
    <n v="98.04"/>
    <n v="-98.04"/>
  </r>
  <r>
    <s v="Purchase Invoices"/>
    <s v="Oracle Fusion Payables invoices."/>
    <s v="Payables"/>
    <s v="Oracle Fusion Payables subledger."/>
    <s v="1176166"/>
    <s v="INVOICES"/>
    <s v="JAN-2025"/>
    <s v="UNDP"/>
    <m/>
    <x v="19"/>
    <s v="Consumables - Fuel, Petroleum and Other Oil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906980710"/>
    <s v="AP_INVOICES"/>
    <s v="fuel account replenishment"/>
    <n v="300002353642735"/>
    <s v="STANDARD"/>
    <n v="350000"/>
    <n v="350000"/>
    <n v="1"/>
    <s v="6906980710"/>
    <s v="2026363"/>
    <s v="Сompany OKKO-BUSINESS, LLC"/>
    <n v="86"/>
    <s v="Journal Import 45990117:"/>
    <s v="Supplier: Сompany OKKO-BUSINESS, LLC |Supplier #: 2026363 |Site: UKR2 |Transaction #: 6906980710 |Transaction Line #: 1 |PO #: 10341125 |PO Line #: 1 |Contract #: 1176166 |Project #: 01001136 |Task #: ACT 4 |Donor: GOVERNMENT OF N"/>
    <s v="Payables A 45988001000001 45990117 Y"/>
    <s v="22-01-2025 Purchase Invoices"/>
    <s v="Quantum Service Account"/>
    <s v="UNDP PL USD"/>
    <s v="1/7/2025 "/>
    <s v="10341125"/>
    <n v="1"/>
    <x v="2"/>
    <d v="2025-01-22T00:00:00"/>
    <d v="2025-01-23T00:00:00"/>
    <s v="1"/>
    <s v="UAH"/>
    <n v="350000"/>
    <n v="8333.33"/>
    <m/>
    <n v="8333.33"/>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7389"/>
    <s v="AP_INVOICES"/>
    <s v="Participation in Veterans Working Group in Poltava and Sumy"/>
    <n v="300002350809479"/>
    <s v="STANDARD"/>
    <n v="34710"/>
    <n v="24000"/>
    <n v="2"/>
    <s v="TR00427389"/>
    <s v="HCM-71307006"/>
    <s v="Zhanna MYKOLAYIVNA CHMUT[[71307006]]"/>
    <n v="137"/>
    <s v="Journal Import 45965263:"/>
    <s v="Supplier: Zhanna MYKOLAYIVNA CHMUT[[71307006]] |Supplier #: HCM-71307006 |Site: Primary |Transaction #: TR00427389 |Transaction Line #: 2 |PO #:  |PO Line #: 0 |Contract #: 1176166 |Project #: 01001136 |Task #: ACT 4 |Donor: GOVER"/>
    <s v="Payables A 45964361000001 45965263 Y"/>
    <s v="22-01-2025 Purchase Invoices"/>
    <s v="Luis CHAVEZ PIERCE"/>
    <s v="UNDP PL USD"/>
    <s v=" "/>
    <m/>
    <n v="0"/>
    <x v="2"/>
    <d v="2025-01-22T00:00:00"/>
    <d v="2025-01-23T00:00:00"/>
    <s v="2"/>
    <s v="UAH"/>
    <n v="24000"/>
    <n v="564.71"/>
    <m/>
    <n v="564.71"/>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60925"/>
    <s v="EXPENDITURES"/>
    <m/>
    <m/>
    <m/>
    <m/>
    <m/>
    <m/>
    <m/>
    <s v=""/>
    <s v=""/>
    <n v="53"/>
    <s v="Journal Import 46001199:"/>
    <s v="Expenditure Business Unit : UNDP-UKR , Project Number : 01001136 , Task Number : ACT 4 , Transaction Number : 61560925 , Expenditure Category : 75100 - Facilities &amp; Administration , Expenditure Type : 75105 - Facilities and Administration -"/>
    <s v="Projects A 46001111000002 46001199 4 Y"/>
    <s v="16-01-2025 Burden Cost"/>
    <s v="Quantum Service Account"/>
    <s v="UNDP PL USD"/>
    <s v="1/1/1970"/>
    <m/>
    <m/>
    <x v="2"/>
    <d v="2025-01-16T00:00:00"/>
    <d v="2025-01-23T00:00:00"/>
    <s v=""/>
    <s v="UAH"/>
    <n v="1520.64"/>
    <n v="35.78"/>
    <m/>
    <n v="35.78"/>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60928"/>
    <s v="EXPENDITURES"/>
    <m/>
    <m/>
    <m/>
    <m/>
    <m/>
    <m/>
    <m/>
    <s v=""/>
    <s v=""/>
    <n v="114"/>
    <s v="Journal Import 46001199:"/>
    <s v="Expenditure Business Unit : UNDP-UKR , Project Number : 01001136 , Task Number : ACT 4 , Transaction Number : 61560928 , Expenditure Category : 75100 - Facilities &amp; Administration , Expenditure Type : 75105 - Facilities and Administration -"/>
    <s v="Projects A 46001111000002 46001199 4 Y"/>
    <s v="21-01-2025 Burden Cost"/>
    <s v="Quantum Service Account"/>
    <s v="UNDP PL USD"/>
    <s v="1/1/1970"/>
    <m/>
    <m/>
    <x v="2"/>
    <d v="2025-01-21T00:00:00"/>
    <d v="2025-01-23T00:00:00"/>
    <s v=""/>
    <s v="UAH"/>
    <n v="57.68"/>
    <n v="1.36"/>
    <m/>
    <n v="1.36"/>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61560930"/>
    <s v="EXPENDITURES"/>
    <m/>
    <m/>
    <m/>
    <m/>
    <m/>
    <m/>
    <m/>
    <s v=""/>
    <s v=""/>
    <n v="177"/>
    <s v="Journal Import 46001199:"/>
    <s v="Expenditure Business Unit : UNDP-UKR , Project Number : 01001136 , Task Number : ACT 1.2.2. , Transaction Number : 61560930 , Expenditure Category : 75100 - Facilities &amp; Administration , Expenditure Type : 75105 - Facilities and Administrat"/>
    <s v="Projects A 46001111000002 46001199 4 Y"/>
    <s v="22-01-2025 Burden Cost"/>
    <s v="Quantum Service Account"/>
    <s v="UNDP PL USD"/>
    <s v="1/1/1970"/>
    <m/>
    <m/>
    <x v="2"/>
    <d v="2025-01-22T00:00:00"/>
    <d v="2025-01-23T00:00:00"/>
    <s v=""/>
    <s v="UAH"/>
    <n v="35693.46"/>
    <n v="839.85"/>
    <m/>
    <n v="839.85"/>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8107030943"/>
    <s v="AP_PAYMENTS"/>
    <s v="providing of IT and office equipment"/>
    <n v="300002346274196"/>
    <s v="STANDARD"/>
    <n v="18145626"/>
    <n v="2798096"/>
    <n v="4"/>
    <s v="СФф-16845"/>
    <s v="1001868"/>
    <s v="LLC IT-INTEGRATOR"/>
    <n v="4126"/>
    <s v="Journal Import 45922711:"/>
    <s v="Supplier: LLC IT-INTEGRATOR |Supplier #: 1001868 |Transaction #: СФф-16845 |Payment # : 8107030943 |Payment Method : TRF |"/>
    <s v="Payables A 45918507000001 45922711 N"/>
    <s v="23-01-2025 Payments"/>
    <s v="Quantum Service Account"/>
    <s v="UNDP PL USD"/>
    <s v="10/25/2024 "/>
    <s v="10301459"/>
    <n v="4"/>
    <x v="2"/>
    <d v="2025-01-23T00:00:00"/>
    <d v="2025-01-23T00:00:00"/>
    <s v=""/>
    <s v="UAH"/>
    <n v="0"/>
    <m/>
    <n v="959.73"/>
    <n v="-959.73"/>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8107030918"/>
    <s v="AP_PAYMENTS"/>
    <s v="conducting the event - Report presentation"/>
    <n v="300002350228392"/>
    <s v="STANDARD"/>
    <n v="446168.29000000004"/>
    <n v="446168.29000000004"/>
    <n v="1"/>
    <s v="008"/>
    <s v="1058630"/>
    <s v="ARENA CS CONFERENCES AND SEMINARS, LLC"/>
    <n v="4125"/>
    <s v="Journal Import 45922711:"/>
    <s v="Supplier: ARENA CS CONFERENCES AND SEMINARS, LLC |Supplier #: 1058630 |Transaction #: 008 |Payment # : 8107030918 |Payment Method : TRF |"/>
    <s v="Payables A 45918507000001 45922711 N"/>
    <s v="23-01-2025 Payments"/>
    <s v="Quantum Service Account"/>
    <s v="UNDP PL USD"/>
    <s v="11/26/2024 "/>
    <s v="10320738"/>
    <n v="1"/>
    <x v="2"/>
    <d v="2025-01-23T00:00:00"/>
    <d v="2025-01-23T00:00:00"/>
    <s v=""/>
    <s v="UAH"/>
    <n v="0"/>
    <m/>
    <n v="124.97"/>
    <n v="-124.97"/>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27389"/>
    <s v="AP_INVOICES"/>
    <s v="Participation in Veterans Working Group in Poltava and Sumy"/>
    <n v="300002350809479"/>
    <s v="STANDARD"/>
    <n v="34710"/>
    <n v="10710"/>
    <n v="1"/>
    <s v="TR00427389"/>
    <s v="HCM-71307006"/>
    <s v="Zhanna MYKOLAYIVNA CHMUT[[71307006]]"/>
    <n v="146"/>
    <s v="Journal Import 45965263:"/>
    <s v="Supplier: Zhanna MYKOLAYIVNA CHMUT[[71307006]] |Supplier #: HCM-71307006 |Site: Primary |Transaction #: TR00427389 |Transaction Line #: 1 |PO #:  |PO Line #: 0 |Contract #: 1176166 |Project #: 01001136 |Task #: ACT 4 |Donor: GOVER"/>
    <s v="Payables A 45964361000001 45965263 Y"/>
    <s v="22-01-2025 Purchase Invoices"/>
    <s v="Luis CHAVEZ PIERCE"/>
    <s v="UNDP PL USD"/>
    <s v=" "/>
    <m/>
    <n v="0"/>
    <x v="2"/>
    <d v="2025-01-22T00:00:00"/>
    <d v="2025-01-23T00:00:00"/>
    <s v="1"/>
    <s v="UAH"/>
    <n v="10710"/>
    <n v="252"/>
    <m/>
    <n v="25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94134"/>
    <s v="EXPENDITURES"/>
    <m/>
    <m/>
    <m/>
    <m/>
    <m/>
    <m/>
    <m/>
    <s v=""/>
    <s v=""/>
    <n v="175"/>
    <s v="Journal Import 46062625:"/>
    <s v="Expenditure Business Unit : UNDP-UKR , Project Number : 01001136 , Task Number : ACT 4 , Transaction Number : 61594134 , Expenditure Category : 75100 - Facilities &amp; Administration , Expenditure Type : 75105 - Facilities and Administration -"/>
    <s v="Projects A 46062257000001 46062625 4 Y"/>
    <s v="22-01-2025 Burden Cost"/>
    <s v="Quantum Service Account"/>
    <s v="UNDP PL USD"/>
    <s v="1/1/1970"/>
    <m/>
    <m/>
    <x v="2"/>
    <d v="2025-01-22T00:00:00"/>
    <d v="2025-01-24T00:00:00"/>
    <s v=""/>
    <s v="UAH"/>
    <n v="2776.8"/>
    <n v="65.34"/>
    <m/>
    <n v="65.3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594135"/>
    <s v="EXPENDITURES"/>
    <m/>
    <m/>
    <m/>
    <m/>
    <m/>
    <m/>
    <m/>
    <s v=""/>
    <s v=""/>
    <n v="176"/>
    <s v="Journal Import 46062625:"/>
    <s v="Expenditure Business Unit : UNDP-UKR , Project Number : 01001136 , Task Number : ACT 4 , Transaction Number : 61594135 , Expenditure Category : 75100 - Facilities &amp; Administration , Expenditure Type : 75105 - Facilities and Administration -"/>
    <s v="Projects A 46062257000001 46062625 4 Y"/>
    <s v="22-01-2025 Burden Cost"/>
    <s v="Quantum Service Account"/>
    <s v="UNDP PL USD"/>
    <s v="1/1/1970"/>
    <m/>
    <m/>
    <x v="2"/>
    <d v="2025-01-22T00:00:00"/>
    <d v="2025-01-24T00:00:00"/>
    <s v=""/>
    <s v="UAH"/>
    <n v="28000"/>
    <n v="658.82"/>
    <m/>
    <n v="658.82"/>
  </r>
  <r>
    <s v="Period End Accrual"/>
    <s v="Period end accruals."/>
    <s v="Receipt Accounting"/>
    <s v="Source for all receiving transactions."/>
    <s v=""/>
    <s v="PERIOD_END_ACCRUAL"/>
    <s v="DEC-2024"/>
    <s v="UNDP"/>
    <m/>
    <x v="34"/>
    <s v="Information and Communications Technology (ICT) Equipment"/>
    <s v="58203"/>
    <s v="Ukraine - Crisis Prev &amp; Rcvry"/>
    <s v="UKR"/>
    <s v="Ukraine"/>
    <x v="0"/>
    <s v="GOVERNMENT OF NETHERLANDS"/>
    <x v="0"/>
    <s v="Programme Cost Sharing"/>
    <s v=""/>
    <s v=""/>
    <x v="0"/>
    <s v="01001136"/>
    <s v="Support to the stabilization and recovery of war affected communities (frontline, return and hosting areas)"/>
    <s v="10301459"/>
    <s v="PERIOD_END_ACCRUAL"/>
    <m/>
    <m/>
    <m/>
    <m/>
    <m/>
    <m/>
    <m/>
    <s v=""/>
    <s v=""/>
    <n v="1515"/>
    <s v="Journal Import 46026168:"/>
    <s v="Journal Import Created"/>
    <s v="Receipt Accounting A 46026060000015 46026168 N"/>
    <s v="31-12-2024 Period End Accrual"/>
    <s v="Gangadhar Dharani"/>
    <s v="UNDP PL USD"/>
    <s v="1/1/1970"/>
    <m/>
    <m/>
    <x v="1"/>
    <d v="2024-12-31T00:00:00"/>
    <d v="2025-01-24T00:00:00"/>
    <s v=""/>
    <s v="UAH"/>
    <n v="11.870000000000001"/>
    <n v="0.28999999999999998"/>
    <m/>
    <n v="0.28999999999999998"/>
  </r>
  <r>
    <s v="Period End Accrual"/>
    <s v="Period end accruals."/>
    <s v="Receipt Accounting"/>
    <s v="Source for all receiving transactions."/>
    <s v=""/>
    <s v="PERIOD_END_ACCRUAL"/>
    <s v="JAN-2025"/>
    <s v="UNDP"/>
    <m/>
    <x v="34"/>
    <s v="Information and Communications Technology (ICT) Equipment"/>
    <s v="58203"/>
    <s v="Ukraine - Crisis Prev &amp; Rcvry"/>
    <s v="UKR"/>
    <s v="Ukraine"/>
    <x v="0"/>
    <s v="GOVERNMENT OF NETHERLANDS"/>
    <x v="0"/>
    <s v="Programme Cost Sharing"/>
    <s v=""/>
    <s v=""/>
    <x v="0"/>
    <s v="01001136"/>
    <s v="Support to the stabilization and recovery of war affected communities (frontline, return and hosting areas)"/>
    <s v="10301459"/>
    <s v="PERIOD_END_ACCRUAL"/>
    <m/>
    <m/>
    <m/>
    <m/>
    <m/>
    <m/>
    <m/>
    <s v=""/>
    <s v=""/>
    <n v="23223"/>
    <s v="Journal Import 46026378:"/>
    <s v="Journal Import Created"/>
    <s v="Receipt Accounting A 46026372000001 46026378 N"/>
    <s v="01-01-2025 Period End Accrual"/>
    <s v="Gangadhar Dharani"/>
    <s v="UNDP PL USD"/>
    <s v="1/1/1970"/>
    <m/>
    <m/>
    <x v="2"/>
    <d v="2025-01-01T00:00:00"/>
    <d v="2025-01-24T00:00:00"/>
    <s v=""/>
    <s v="UAH"/>
    <n v="-11.870000000000001"/>
    <m/>
    <n v="0.28999999999999998"/>
    <n v="-0.28999999999999998"/>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7738s_0"/>
    <s v="AP_INVOICES"/>
    <s v="Participation in Veteran Practical Workshop."/>
    <n v="300002362566560"/>
    <s v="STANDARD"/>
    <n v="1471.41"/>
    <n v="1471.41"/>
    <n v="1"/>
    <s v="TC00377738s_0"/>
    <s v="HCM-71307006"/>
    <s v="Zhanna MYKOLAYIVNA CHMUT[[71307006]]"/>
    <n v="599"/>
    <s v="Journal Import 46195015:"/>
    <s v="Supplier: Zhanna MYKOLAYIVNA CHMUT[[71307006]] |Supplier #: HCM-71307006 |Site: Primary |Transaction #: TC00377738s_0 |Transaction Line #: 1 |PO #:  |PO Line #: 0 |Contract #: 1176166 |Project #: 01001136 |Task #: ACT 4 |Donor: GO"/>
    <s v="Payables A 46194408000001 46195015 Y"/>
    <s v="27-01-2025 Purchase Invoices"/>
    <s v="Quantum Service Account"/>
    <s v="UNDP PL USD"/>
    <s v=" "/>
    <m/>
    <n v="0"/>
    <x v="2"/>
    <d v="2025-01-27T00:00:00"/>
    <d v="2025-01-27T00:00:00"/>
    <s v="1"/>
    <s v="UAH"/>
    <n v="1471.41"/>
    <n v="34.619999999999997"/>
    <m/>
    <n v="34.619999999999997"/>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30425"/>
    <s v="AP_INVOICES"/>
    <s v="Participation, monitoring and cofacilitation of the program"/>
    <n v="300002366060815"/>
    <s v="STANDARD"/>
    <n v="18390"/>
    <n v="7680"/>
    <n v="2"/>
    <s v="TR00430425"/>
    <s v="HCM-71307006"/>
    <s v="Zhanna MYKOLAYIVNA CHMUT[[71307006]]"/>
    <n v="765"/>
    <s v="Journal Import 46256880:"/>
    <s v="Supplier: Zhanna MYKOLAYIVNA CHMUT[[71307006]] |Supplier #: HCM-71307006 |Site: Primary |Transaction #: TR00430425 |Transaction Line #: 2 |PO #:  |PO Line #: 0 |Contract #: 1176166 |Project #: 01001136 |Task #: ACT 4 |Donor: GOVER"/>
    <s v="Payables A 46256116000001 46256880 Y"/>
    <s v="28-01-2025 Purchase Invoices"/>
    <s v="Quantum Service Account"/>
    <s v="UNDP PL USD"/>
    <s v=" "/>
    <m/>
    <n v="0"/>
    <x v="2"/>
    <d v="2025-01-28T00:00:00"/>
    <d v="2025-01-28T00:00:00"/>
    <s v="2"/>
    <s v="UAH"/>
    <n v="7680"/>
    <n v="180.71"/>
    <m/>
    <n v="180.71"/>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30539"/>
    <s v="AP_INVOICES"/>
    <s v="Meeting with the Deputy Minister of Justice of Ukraine"/>
    <n v="300002366080820"/>
    <s v="STANDARD"/>
    <n v="18280"/>
    <n v="7570"/>
    <n v="2"/>
    <s v="TR00430539"/>
    <s v="HCM-71319454"/>
    <s v="Ivan Hryhororvych HONCHARUK[[71319454]]"/>
    <n v="764"/>
    <s v="Journal Import 46256880:"/>
    <s v="Supplier: Ivan Hryhororvych HONCHARUK[[71319454]] |Supplier #: HCM-71319454 |Site: Primary |Transaction #: TR00430539 |Transaction Line #: 2 |PO #:  |PO Line #: 0 |Contract #: 1176166 |Project #: 01001136 |Task #: ACT 4 |Donor: GO"/>
    <s v="Payables A 46256116000001 46256880 Y"/>
    <s v="28-01-2025 Purchase Invoices"/>
    <s v="Quantum Service Account"/>
    <s v="UNDP PL USD"/>
    <s v=" "/>
    <m/>
    <n v="0"/>
    <x v="2"/>
    <d v="2025-01-28T00:00:00"/>
    <d v="2025-01-28T00:00:00"/>
    <s v="2"/>
    <s v="UAH"/>
    <n v="7570"/>
    <n v="178.12"/>
    <m/>
    <n v="178.1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708744"/>
    <s v="EXPENDITURES"/>
    <m/>
    <m/>
    <m/>
    <m/>
    <m/>
    <m/>
    <m/>
    <s v=""/>
    <s v=""/>
    <n v="347"/>
    <s v="Journal Import 46256294:"/>
    <s v="Expenditure Business Unit : UNDP-UKR , Project Number : 01001136 , Task Number : ACT 4 , Transaction Number : 61708744 , Expenditure Category : 75100 - Facilities &amp; Administration , Expenditure Type : 75105 - Facilities and Administration -"/>
    <s v="Projects A 46256043000001 46256294 4 Y"/>
    <s v="27-01-2025 Burden Cost"/>
    <s v="Quantum Service Account"/>
    <s v="UNDP PL USD"/>
    <s v="1/1/1970"/>
    <m/>
    <m/>
    <x v="2"/>
    <d v="2025-01-27T00:00:00"/>
    <d v="2025-01-28T00:00:00"/>
    <s v=""/>
    <s v="UAH"/>
    <n v="117.71000000000001"/>
    <n v="2.77"/>
    <m/>
    <n v="2.77"/>
  </r>
  <r>
    <s v="Purchase Invoices"/>
    <s v="Oracle Fusion Payables invoices."/>
    <s v="Payables"/>
    <s v="Oracle Fusion Payables subledger."/>
    <s v="1176166"/>
    <s v="INVOICES"/>
    <s v="JAN-2025"/>
    <s v="UNDP"/>
    <m/>
    <x v="8"/>
    <s v="Furniture"/>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CH-015"/>
    <s v="AP_INVOICES"/>
    <s v="delivery of furniture to equip six workplaces in SESU units and two workplaces in NPU units in Sumy Oblast"/>
    <n v="300002365938333"/>
    <s v="STANDARD"/>
    <n v="407730"/>
    <n v="407730"/>
    <n v="1"/>
    <s v="#TCH-015"/>
    <s v="2157501"/>
    <s v="Telytsyna Svitlana Mykolaiivna, FOP"/>
    <n v="28"/>
    <s v="Journal Import 46235815:"/>
    <s v="Supplier: Telytsyna Svitlana Mykolaiivna, FOP |Supplier #: 2157501 |Site: UKR |Transaction #: #TCH-015 |Transaction Line #: 1 |PO #: 10309117 |PO Line #: 1 |Contract #: 1176166 |Project #: 01001136 |Task #: ACT 2.3.2. |Donor: GOVE"/>
    <s v="Payables A 46235476000001 46235815 N"/>
    <s v="08-01-2025 Purchase Invoices"/>
    <s v="Quantum Service Account"/>
    <s v="UNDP PL USD"/>
    <s v="11/7/2024 "/>
    <s v="10309117"/>
    <n v="1"/>
    <x v="2"/>
    <d v="2025-01-08T00:00:00"/>
    <d v="2025-01-28T00:00:00"/>
    <s v="1"/>
    <s v="UAH"/>
    <n v="0"/>
    <m/>
    <n v="116.96000000000001"/>
    <n v="-116.96000000000001"/>
  </r>
  <r>
    <s v="Purchase Invoices"/>
    <s v="Oracle Fusion Payables invoices."/>
    <s v="Payables"/>
    <s v="Oracle Fusion Payables subledger."/>
    <s v="1176166"/>
    <s v="INVOICES"/>
    <s v="JAN-2025"/>
    <s v="UNDP"/>
    <m/>
    <x v="8"/>
    <s v="Furniture"/>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CH-015"/>
    <s v="AP_INVOICES"/>
    <s v="delivery of furniture to equip six workplaces in SESU units and two workplaces in NPU units in Sumy Oblast"/>
    <n v="300002365938333"/>
    <s v="STANDARD"/>
    <n v="407730"/>
    <n v="407730"/>
    <n v="1"/>
    <s v="#TCH-015"/>
    <s v="2157501"/>
    <s v="Telytsyna Svitlana Mykolaiivna, FOP"/>
    <n v="37"/>
    <s v="Journal Import 46235815:"/>
    <s v="Supplier: Telytsyna Svitlana Mykolaiivna, FOP |Supplier #: 2157501 |Site: UKR |Transaction #: #TCH-015 |Transaction Line #: 1 |PO #: 10309117 |PO Line #: 1 |Contract #: 1176166 |Project #: 01001136 |Task #: ACT 2.3.2. |Donor: GOVE"/>
    <s v="Payables A 46235476000001 46235815 Y"/>
    <s v="08-01-2025 Purchase Invoices"/>
    <s v="Quantum Service Account"/>
    <s v="UNDP PL USD"/>
    <s v="11/7/2024 "/>
    <s v="10309117"/>
    <n v="1"/>
    <x v="2"/>
    <d v="2025-01-08T00:00:00"/>
    <d v="2025-01-28T00:00:00"/>
    <s v="1"/>
    <s v="UAH"/>
    <n v="407730"/>
    <n v="9824.82"/>
    <m/>
    <n v="9824.82"/>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000138;166"/>
    <s v="AP_INVOICES"/>
    <s v="regular maintenance of the vehicles DP201052, DP201056 in the Poltava and Dnipro office"/>
    <n v="300002366180244"/>
    <s v="STANDARD"/>
    <n v="255683.42"/>
    <n v="255683.42"/>
    <n v="1"/>
    <s v="TC-00000138;166"/>
    <s v="1058715"/>
    <s v="TALISMAN-SERVIS, LLC"/>
    <n v="304"/>
    <s v="Journal Import 46235815:"/>
    <s v="Supplier: TALISMAN-SERVIS, LLC |Supplier #: 1058715 |Site: UKR |Transaction #: TC-00000138;166 |Transaction Line #: 1 |PO #: 10346468 |PO Line #: 1 |Contract #: 1176166 |Project #: 01001136 |Task #: ACT 4 |Donor: GOVERNMENT OF NET"/>
    <s v="Payables A 46235476000001 46235815 Y"/>
    <s v="28-01-2025 Purchase Invoices"/>
    <s v="Quantum Service Account"/>
    <s v="UNDP PL USD"/>
    <s v="1/24/2025 "/>
    <s v="10346468"/>
    <n v="1"/>
    <x v="2"/>
    <d v="2025-01-28T00:00:00"/>
    <d v="2025-01-28T00:00:00"/>
    <s v="1"/>
    <s v="UAH"/>
    <n v="255683.42"/>
    <n v="6016.08"/>
    <m/>
    <n v="6016.08"/>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30425"/>
    <s v="AP_INVOICES"/>
    <s v="Participation, monitoring and cofacilitation of the program"/>
    <n v="300002366060815"/>
    <s v="STANDARD"/>
    <n v="18390"/>
    <n v="10710"/>
    <n v="1"/>
    <s v="TR00430425"/>
    <s v="HCM-71307006"/>
    <s v="Zhanna MYKOLAYIVNA CHMUT[[71307006]]"/>
    <n v="802"/>
    <s v="Journal Import 46256880:"/>
    <s v="Supplier: Zhanna MYKOLAYIVNA CHMUT[[71307006]] |Supplier #: HCM-71307006 |Site: Primary |Transaction #: TR00430425 |Transaction Line #: 1 |PO #:  |PO Line #: 0 |Contract #: 1176166 |Project #: 01001136 |Task #: ACT 4 |Donor: GOVER"/>
    <s v="Payables A 46256116000001 46256880 Y"/>
    <s v="28-01-2025 Purchase Invoices"/>
    <s v="Quantum Service Account"/>
    <s v="UNDP PL USD"/>
    <s v=" "/>
    <m/>
    <n v="0"/>
    <x v="2"/>
    <d v="2025-01-28T00:00:00"/>
    <d v="2025-01-28T00:00:00"/>
    <s v="1"/>
    <s v="UAH"/>
    <n v="10710"/>
    <n v="252"/>
    <m/>
    <n v="252"/>
  </r>
  <r>
    <s v="Purchase Invoices"/>
    <s v="Oracle Fusion Payables invoices."/>
    <s v="Payables"/>
    <s v="Oracle Fusion Payables subledger."/>
    <s v="1176166"/>
    <s v="INVOICES"/>
    <s v="JAN-2025"/>
    <s v="UNDP"/>
    <m/>
    <x v="15"/>
    <s v="Travel Cost - Other"/>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R00430539"/>
    <s v="AP_INVOICES"/>
    <s v="Meeting with the Deputy Minister of Justice of Ukraine"/>
    <n v="300002366080820"/>
    <s v="STANDARD"/>
    <n v="18280"/>
    <n v="10710"/>
    <n v="1"/>
    <s v="TR00430539"/>
    <s v="HCM-71319454"/>
    <s v="Ivan Hryhororvych HONCHARUK[[71319454]]"/>
    <n v="801"/>
    <s v="Journal Import 46256880:"/>
    <s v="Supplier: Ivan Hryhororvych HONCHARUK[[71319454]] |Supplier #: HCM-71319454 |Site: Primary |Transaction #: TR00430539 |Transaction Line #: 1 |PO #:  |PO Line #: 0 |Contract #: 1176166 |Project #: 01001136 |Task #: ACT 4 |Donor: GO"/>
    <s v="Payables A 46256116000001 46256880 Y"/>
    <s v="28-01-2025 Purchase Invoices"/>
    <s v="Quantum Service Account"/>
    <s v="UNDP PL USD"/>
    <s v=" "/>
    <m/>
    <n v="0"/>
    <x v="2"/>
    <d v="2025-01-28T00:00:00"/>
    <d v="2025-01-28T00:00:00"/>
    <s v="1"/>
    <s v="UAH"/>
    <n v="10710"/>
    <n v="252"/>
    <m/>
    <n v="25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764651"/>
    <s v="EXPENDITURES"/>
    <m/>
    <m/>
    <m/>
    <m/>
    <m/>
    <m/>
    <m/>
    <s v=""/>
    <s v=""/>
    <n v="149"/>
    <s v="Journal Import 46282332:"/>
    <s v="Expenditure Business Unit : UNDP-UKR , Project Number : 01001136 , Task Number : ACT 4 , Transaction Number : 61764651 , Expenditure Category : 75100 - Facilities &amp; Administration , Expenditure Type : 75105 - Facilities and Administration -"/>
    <s v="Projects A 46282231000001 46282332 4 Y"/>
    <s v="28-01-2025 Burden Cost"/>
    <s v="Quantum Service Account"/>
    <s v="UNDP PL USD"/>
    <s v="1/1/1970"/>
    <m/>
    <m/>
    <x v="2"/>
    <d v="2025-01-28T00:00:00"/>
    <d v="2025-01-29T00:00:00"/>
    <s v=""/>
    <s v="UAH"/>
    <n v="2933.6"/>
    <n v="69.03"/>
    <m/>
    <n v="69.03"/>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764650"/>
    <s v="EXPENDITURES"/>
    <m/>
    <m/>
    <m/>
    <m/>
    <m/>
    <m/>
    <m/>
    <s v=""/>
    <s v=""/>
    <n v="150"/>
    <s v="Journal Import 46282332:"/>
    <s v="Expenditure Business Unit : UNDP-UKR , Project Number : 01001136 , Task Number : ACT 4 , Transaction Number : 61764650 , Expenditure Category : 75100 - Facilities &amp; Administration , Expenditure Type : 75105 - Facilities and Administration -"/>
    <s v="Projects A 46282231000001 46282332 4 Y"/>
    <s v="28-01-2025 Burden Cost"/>
    <s v="Quantum Service Account"/>
    <s v="UNDP PL USD"/>
    <s v="1/1/1970"/>
    <m/>
    <m/>
    <x v="2"/>
    <d v="2025-01-28T00:00:00"/>
    <d v="2025-01-29T00:00:00"/>
    <s v=""/>
    <s v="UAH"/>
    <n v="20454.670000000002"/>
    <n v="481.29"/>
    <m/>
    <n v="481.29"/>
  </r>
  <r>
    <s v="Payments"/>
    <s v="Cash disbursements."/>
    <s v="Payables"/>
    <s v="Oracle Fusion Payables subledger."/>
    <s v="1176166"/>
    <s v="PAYMENTS"/>
    <s v="JAN-2025"/>
    <s v="UNDP"/>
    <m/>
    <x v="6"/>
    <s v="Realized Foreign Exchange Gain - AP"/>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8107031165"/>
    <s v="AP_PAYMENTS"/>
    <s v="delivery of furniture to equip six workplaces in SESU units and two workplaces in NPU units in Sumy Oblast"/>
    <n v="300002365938333"/>
    <s v="STANDARD"/>
    <n v="407730"/>
    <n v="407730"/>
    <n v="1"/>
    <s v="#TCH-015"/>
    <s v="2157501"/>
    <s v="Telytsyna Svitlana Mykolaiivna, FOP"/>
    <n v="3973"/>
    <s v="Journal Import 46296201:"/>
    <s v="Supplier: Telytsyna Svitlana Mykolaiivna, FOP |Supplier #: 2157501 |Transaction #: #TCH-015 |Payment # : 8107031165 |Payment Method : TRF |"/>
    <s v="Payables A 46295675000002 46296201 N"/>
    <s v="29-01-2025 Payments"/>
    <s v="Quantum Service Account"/>
    <s v="UNDP PL USD"/>
    <s v="11/7/2024 "/>
    <s v="10309117"/>
    <n v="1"/>
    <x v="2"/>
    <d v="2025-01-29T00:00:00"/>
    <d v="2025-01-29T00:00:00"/>
    <s v=""/>
    <s v="UAH"/>
    <n v="0"/>
    <m/>
    <n v="114.21000000000001"/>
    <n v="-114.21000000000001"/>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8300s_0"/>
    <s v="AP_INVOICES"/>
    <s v="Kyiv, 13-16 January"/>
    <n v="300002367431348"/>
    <s v="STANDARD"/>
    <n v="720.97"/>
    <n v="720.97"/>
    <n v="1"/>
    <s v="TC00378300s_0"/>
    <s v="HCM-71328798"/>
    <s v="Volodymyr Mykolaiovych SOKIL[[71328798]]"/>
    <n v="103"/>
    <s v="Journal Import 46365197:"/>
    <s v="Supplier: Volodymyr Mykolaiovych SOKIL[[71328798]] |Supplier #: HCM-71328798 |Site: Primary |Transaction #: TC00378300s_0 |Transaction Line #: 1 |PO #:  |PO Line #: 0 |Contract #: 1176166 |Project #: 01001136 |Task #: ACT 4 |Donor"/>
    <s v="Payables A 46364494000001 46365197 Y"/>
    <s v="28-01-2025 Purchase Invoices"/>
    <s v="Quantum Service Account"/>
    <s v="UNDP PL USD"/>
    <s v=" "/>
    <m/>
    <n v="0"/>
    <x v="2"/>
    <d v="2025-01-28T00:00:00"/>
    <d v="2025-01-30T00:00:00"/>
    <s v="1"/>
    <s v="UAH"/>
    <n v="720.97"/>
    <n v="16.96"/>
    <m/>
    <n v="16.96"/>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СА-041"/>
    <s v="AP_INVOICES"/>
    <s v="delivery of technical equipment in Sumy Oblast"/>
    <n v="300002373761505"/>
    <s v="STANDARD"/>
    <n v="407650"/>
    <n v="407650"/>
    <n v="1"/>
    <s v="TСА-041"/>
    <s v="1058881"/>
    <s v="TELYTSYN SERHII OLEKSANDROVYCH FOP"/>
    <n v="89"/>
    <s v="Journal Import 46374999:"/>
    <s v="Supplier: TELYTSYN SERHII OLEKSANDROVYCH FOP |Supplier #: 1058881 |Site: UKR |Transaction #: TСА-041 |Transaction Line #: 1 |PO #: 10312039 |PO Line #: 1 |Contract #: 1176166 |Project #: 01001136 |Task #: ACT 2.3.2. |Donor: GOVERN"/>
    <s v="Payables A 46374280000001 46374999 N"/>
    <s v="30-01-2025 Purchase Invoices"/>
    <s v="Quantum Service Account"/>
    <s v="UNDP PL USD"/>
    <s v="11/12/2024 "/>
    <s v="10312039"/>
    <n v="1"/>
    <x v="2"/>
    <d v="2025-01-30T00:00:00"/>
    <d v="2025-01-30T00:00:00"/>
    <s v="1"/>
    <s v="UAH"/>
    <n v="0"/>
    <m/>
    <n v="231.13"/>
    <n v="-231.13"/>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TСА-041"/>
    <s v="AP_INVOICES"/>
    <s v="delivery of technical equipment in Sumy Oblast"/>
    <n v="300002373761505"/>
    <s v="STANDARD"/>
    <n v="407650"/>
    <n v="407650"/>
    <n v="1"/>
    <s v="TСА-041"/>
    <s v="1058881"/>
    <s v="TELYTSYN SERHII OLEKSANDROVYCH FOP"/>
    <n v="747"/>
    <s v="Journal Import 46374999:"/>
    <s v="Supplier: TELYTSYN SERHII OLEKSANDROVYCH FOP |Supplier #: 1058881 |Site: UKR |Transaction #: TСА-041 |Transaction Line #: 1 |PO #: 10312039 |PO Line #: 1 |Contract #: 1176166 |Project #: 01001136 |Task #: ACT 2.3.2. |Donor: GOVERN"/>
    <s v="Payables A 46374280000001 46374999 Y"/>
    <s v="30-01-2025 Purchase Invoices"/>
    <s v="Quantum Service Account"/>
    <s v="UNDP PL USD"/>
    <s v="11/12/2024 "/>
    <s v="10312039"/>
    <n v="1"/>
    <x v="2"/>
    <d v="2025-01-30T00:00:00"/>
    <d v="2025-01-30T00:00:00"/>
    <s v="1"/>
    <s v="UAH"/>
    <n v="407650"/>
    <n v="9822.89"/>
    <m/>
    <n v="9822.89"/>
  </r>
  <r>
    <s v="Purchase Invoices"/>
    <s v="Oracle Fusion Payables invoices."/>
    <s v="Payables"/>
    <s v="Oracle Fusion Payables subledger."/>
    <s v="1176166"/>
    <s v="INVOICES"/>
    <s v="JAN-2025"/>
    <s v="UNDP"/>
    <m/>
    <x v="31"/>
    <s v="Local Consultants Expenses - Short-Term Technical Contractors"/>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IC/10291795, del.#3"/>
    <s v="AP_INVOICES"/>
    <s v="IC/10291795, deliverable #3"/>
    <n v="300002373077903"/>
    <s v="STANDARD"/>
    <n v="99600"/>
    <n v="99600"/>
    <n v="1"/>
    <s v="IC/10291795, del.#3"/>
    <s v="2162001"/>
    <s v="Saienko Maryna Ivanivna, FOP"/>
    <n v="9"/>
    <s v="Journal Import 46374999:"/>
    <s v="Supplier: Saienko Maryna Ivanivna, FOP |Supplier #: 2162001 |Site: UKR |Transaction #: IC/10291795, del.#3 |Transaction Line #: 1 |PO #: 10291795 |PO Line #: 3 |Contract #: 1176166 |Project #: 01001136 |Task #: ACT 2.3.1. |Donor:"/>
    <s v="Payables A 46374280000001 46374999 N"/>
    <s v="28-01-2025 Purchase Invoices"/>
    <s v="Quantum Service Account"/>
    <s v="UNDP PL USD"/>
    <s v="10/9/2024 "/>
    <s v="10291795"/>
    <n v="3"/>
    <x v="2"/>
    <d v="2025-01-28T00:00:00"/>
    <d v="2025-01-30T00:00:00"/>
    <s v="1"/>
    <s v="UAH"/>
    <n v="0"/>
    <m/>
    <n v="56.47"/>
    <n v="-56.47"/>
  </r>
  <r>
    <s v="Purchase Invoices"/>
    <s v="Oracle Fusion Payables invoices."/>
    <s v="Payables"/>
    <s v="Oracle Fusion Payables subledger."/>
    <s v="1176166"/>
    <s v="INVOICES"/>
    <s v="JAN-2025"/>
    <s v="UNDP"/>
    <m/>
    <x v="31"/>
    <s v="Local Consultants Expenses - Short-Term Technical Contractors"/>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IC/10291795, del.#3"/>
    <s v="AP_INVOICES"/>
    <s v="IC/10291795, deliverable #3"/>
    <n v="300002373077903"/>
    <s v="STANDARD"/>
    <n v="99600"/>
    <n v="99600"/>
    <n v="1"/>
    <s v="IC/10291795, del.#3"/>
    <s v="2162001"/>
    <s v="Saienko Maryna Ivanivna, FOP"/>
    <n v="66"/>
    <s v="Journal Import 46374999:"/>
    <s v="Supplier: Saienko Maryna Ivanivna, FOP |Supplier #: 2162001 |Site: UKR |Transaction #: IC/10291795, del.#3 |Transaction Line #: 1 |PO #: 10291795 |PO Line #: 3 |Contract #: 1176166 |Project #: 01001136 |Task #: ACT 2.3.1. |Donor:"/>
    <s v="Payables A 46374280000001 46374999 Y"/>
    <s v="28-01-2025 Purchase Invoices"/>
    <s v="Quantum Service Account"/>
    <s v="UNDP PL USD"/>
    <s v="10/9/2024 "/>
    <s v="10291795"/>
    <n v="3"/>
    <x v="2"/>
    <d v="2025-01-28T00:00:00"/>
    <d v="2025-01-30T00:00:00"/>
    <s v="1"/>
    <s v="UAH"/>
    <n v="99600"/>
    <n v="2400"/>
    <m/>
    <n v="2400"/>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16/25"/>
    <s v="AP_INVOICES"/>
    <s v="motor oil for vehicle DP201030"/>
    <n v="300002366969374"/>
    <s v="STANDARD"/>
    <n v="7200"/>
    <n v="7200"/>
    <n v="1"/>
    <s v="16/25"/>
    <s v="2042008"/>
    <s v="Mihol Maksym Volodymyrovych FOP"/>
    <n v="67"/>
    <s v="Journal Import 46365197:"/>
    <s v="Supplier: Mihol Maksym Volodymyrovych FOP |Supplier #: 2042008 |Site: UKR |Transaction #: 16/25 |Transaction Line #: 1 |PO #:  |PO Line #: 0 |Contract #: 1176166 |Project #: 01001136 |Task #: ACT 4 |Donor: GOVERNMENT OF NETHERLAND"/>
    <s v="Payables A 46364494000001 46365197 Y"/>
    <s v="27-01-2025 Purchase Invoices"/>
    <s v="Quantum Service Account"/>
    <s v="UNDP PL USD"/>
    <s v=" "/>
    <m/>
    <n v="0"/>
    <x v="2"/>
    <d v="2025-01-27T00:00:00"/>
    <d v="2025-01-30T00:00:00"/>
    <s v="1"/>
    <s v="UAH"/>
    <n v="7200"/>
    <n v="169.41"/>
    <m/>
    <n v="169.41"/>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ГЛ00000041"/>
    <s v="AP_INVOICES"/>
    <s v="maintenance of vehicle DP201082 in the Dnipro"/>
    <n v="300002369573859"/>
    <s v="STANDARD"/>
    <n v="10690"/>
    <n v="10690"/>
    <n v="1"/>
    <s v="ГЛ00000041"/>
    <s v="2125621"/>
    <s v="Holotsvan Serhii Volodymyrovych, FOP"/>
    <n v="157"/>
    <s v="Journal Import 46365197:"/>
    <s v="Supplier: Holotsvan Serhii Volodymyrovych, FOP |Supplier #: 2125621 |Site: UKR |Transaction #: ГЛ00000041 |Transaction Line #: 1 |PO #:  |PO Line #: 0 |Contract #: 1176166 |Project #: 01001136 |Task #: ACT 4 |Donor: GOVERNMENT OF"/>
    <s v="Payables A 46364494000001 46365197 Y"/>
    <s v="28-01-2025 Purchase Invoices"/>
    <s v="Quantum Service Account"/>
    <s v="UNDP PL USD"/>
    <s v=" "/>
    <m/>
    <n v="0"/>
    <x v="2"/>
    <d v="2025-01-28T00:00:00"/>
    <d v="2025-01-30T00:00:00"/>
    <s v="1"/>
    <s v="UAH"/>
    <n v="10690"/>
    <n v="251.53"/>
    <m/>
    <n v="251.53"/>
  </r>
  <r>
    <s v="Purchase Invoices"/>
    <s v="Oracle Fusion Payables invoices."/>
    <s v="Payables"/>
    <s v="Oracle Fusion Payables subledger."/>
    <s v="1176166"/>
    <s v="INVOICES"/>
    <s v="JAN-2025"/>
    <s v="UNDP"/>
    <m/>
    <x v="44"/>
    <s v="Office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CФ-00003/2025"/>
    <s v="AP_INVOICES"/>
    <s v="Office supplies"/>
    <n v="300002365938508"/>
    <s v="STANDARD"/>
    <n v="16090"/>
    <n v="16090"/>
    <n v="1"/>
    <s v="CФ-00003/2025"/>
    <s v="1058665"/>
    <s v="Soloshenko Pavlo Viacheslavovych, FOP"/>
    <n v="6"/>
    <s v="Journal Import 46365197:"/>
    <s v="Supplier: Soloshenko Pavlo Viacheslavovych, FOP |Supplier #: 1058665 |Site: UKR |Transaction #: CФ-00003/2025 |Transaction Line #: 1 |PO #:  |PO Line #: 0 |Contract #: 1176166 |Project #: 01001136 |Task #: ACT 4 |Donor: GOVERNMENT"/>
    <s v="Payables A 46364494000001 46365197 Y"/>
    <s v="20-01-2025 Purchase Invoices"/>
    <s v="Quantum Service Account"/>
    <s v="UNDP PL USD"/>
    <s v=" "/>
    <m/>
    <n v="0"/>
    <x v="2"/>
    <d v="2025-01-20T00:00:00"/>
    <d v="2025-01-30T00:00:00"/>
    <s v="1"/>
    <s v="UAH"/>
    <n v="16090"/>
    <n v="378.59000000000003"/>
    <m/>
    <n v="378.59000000000003"/>
  </r>
  <r>
    <s v="Purchase Invoices"/>
    <s v="Oracle Fusion Payables invoices."/>
    <s v="Payables"/>
    <s v="Oracle Fusion Payables subledger."/>
    <s v="1176166"/>
    <s v="INVOICES"/>
    <s v="JAN-2025"/>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22.01.2025"/>
    <s v="AP_INVOICES"/>
    <s v="reimbursement for the Nova Poshta service"/>
    <n v="300002353565747"/>
    <s v="STANDARD"/>
    <n v="615"/>
    <n v="615"/>
    <n v="1"/>
    <s v="n/a dd 22.01.2025"/>
    <s v="HCM-71408545"/>
    <s v="Svitlana KOBZAR[[71408545]]"/>
    <n v="41"/>
    <s v="Journal Import 46365197:"/>
    <s v="Supplier: Svitlana KOBZAR[[71408545]] |Supplier #: HCM-71408545 |Site: Primary |Transaction #: n/a dd 22.01.2025 |Transaction Line #: 1 |PO #:  |PO Line #: 0 |Contract #: 1176166 |Project #: 01001136 |Task #: ACT 4 |Donor: GOVERNM"/>
    <s v="Payables A 46364494000001 46365197 Y"/>
    <s v="22-01-2025 Purchase Invoices"/>
    <s v="Quantum Service Account"/>
    <s v="UNDP PL USD"/>
    <s v=" "/>
    <m/>
    <n v="0"/>
    <x v="2"/>
    <d v="2025-01-22T00:00:00"/>
    <d v="2025-01-30T00:00:00"/>
    <s v="1"/>
    <s v="UAH"/>
    <n v="615"/>
    <n v="14.47"/>
    <m/>
    <n v="14.47"/>
  </r>
  <r>
    <s v="Purchase Invoices"/>
    <s v="Oracle Fusion Payables invoices."/>
    <s v="Payables"/>
    <s v="Oracle Fusion Payables subledger."/>
    <s v="1176166"/>
    <s v="INVOICES"/>
    <s v="JAN-2025"/>
    <s v="UNDP"/>
    <m/>
    <x v="30"/>
    <s v="Postage and Pouch System"/>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n/a dd 16.01.25"/>
    <s v="AP_INVOICES"/>
    <s v="reimbursement for the delivery service and office supplies"/>
    <n v="300002367049129"/>
    <s v="STANDARD"/>
    <n v="804.5"/>
    <n v="804.5"/>
    <n v="1"/>
    <s v="n/a dd 16.01.25"/>
    <s v="HCM-71437735"/>
    <s v="Olha MORHUN[[71437735]]"/>
    <n v="11"/>
    <s v="Journal Import 46365197:"/>
    <s v="Supplier: Olha MORHUN[[71437735]] |Supplier #: HCM-71437735 |Site: Primary |Transaction #: n/a dd 16.01.25 |Transaction Line #: 1 |PO #:  |PO Line #: 0 |Contract #: 1176166 |Project #: 01001136 |Task #: ACT 4 |Donor: GOVERNMENT OF"/>
    <s v="Payables A 46364494000001 46365197 Y"/>
    <s v="16-01-2025 Purchase Invoices"/>
    <s v="Quantum Service Account"/>
    <s v="UNDP PL USD"/>
    <s v=" "/>
    <m/>
    <n v="0"/>
    <x v="2"/>
    <d v="2025-01-16T00:00:00"/>
    <d v="2025-01-30T00:00:00"/>
    <s v="1"/>
    <s v="UAH"/>
    <n v="804.5"/>
    <n v="18.93"/>
    <m/>
    <n v="18.93"/>
  </r>
  <r>
    <s v="Purchase Invoices"/>
    <s v="Oracle Fusion Payables invoices."/>
    <s v="Payables"/>
    <s v="Oracle Fusion Payables subledger."/>
    <s v="1176166"/>
    <s v="INVOICES"/>
    <s v="JAN-2025"/>
    <s v="UNDP"/>
    <m/>
    <x v="22"/>
    <s v="Rest and Recuper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R&amp;R payment/06-15.05.2023"/>
    <s v="AP_INVOICES"/>
    <s v="R&amp;R payment/06-15.05.23"/>
    <n v="300002370780185"/>
    <s v="STANDARD"/>
    <n v="1110"/>
    <n v="111"/>
    <n v="2"/>
    <s v="R&amp;R payment/06-15.05.2023"/>
    <s v="HCM-946107"/>
    <s v="Federica DISPENZA[[946107]]"/>
    <n v="368"/>
    <s v="Journal Import 46365197:"/>
    <s v="Supplier: Federica DISPENZA[[946107]] |Supplier #: HCM-946107 |Site: UKR |Transaction #: R&amp;R payment/06-15.05.2023 |Transaction Line #: 2 |PO #:  |PO Line #: 0 |Contract #: 1176166 |Project #: 01001136 |Task #: ACT 4 |Donor: GOVER"/>
    <s v="Payables A 46364494000001 46365197 Y"/>
    <s v="29-01-2025 Purchase Invoices"/>
    <s v="Quantum Service Account"/>
    <s v="UNDP PL USD"/>
    <s v=" "/>
    <m/>
    <n v="0"/>
    <x v="2"/>
    <d v="2025-01-29T00:00:00"/>
    <d v="2025-01-30T00:00:00"/>
    <s v="2"/>
    <s v="USD"/>
    <n v="111"/>
    <n v="111"/>
    <m/>
    <n v="111"/>
  </r>
  <r>
    <s v="Purchase Invoices"/>
    <s v="Oracle Fusion Payables invoices."/>
    <s v="Payables"/>
    <s v="Oracle Fusion Payables subledger."/>
    <s v="1176166"/>
    <s v="INVOICES"/>
    <s v="JAN-2025"/>
    <s v="UNDP"/>
    <m/>
    <x v="5"/>
    <s v="Daily Subsistence Allowance - Local"/>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TC00378868s_0"/>
    <s v="AP_INVOICES"/>
    <s v="Meeting with the Deputy Minister of Justice of Ukraine"/>
    <n v="300002372772366"/>
    <s v="STANDARD"/>
    <n v="835.11"/>
    <n v="835.11"/>
    <n v="1"/>
    <s v="TC00378868s_0"/>
    <s v="HCM-71319454"/>
    <s v="Ivan Hryhororvych HONCHARUK[[71319454]]"/>
    <n v="322"/>
    <s v="Journal Import 46437561:"/>
    <s v="Supplier: Ivan Hryhororvych HONCHARUK[[71319454]] |Supplier #: HCM-71319454 |Site: Primary |Transaction #: TC00378868s_0 |Transaction Line #: 1 |PO #:  |PO Line #: 0 |Contract #: 1176166 |Project #: 01001136 |Task #: ACT 4 |Donor:"/>
    <s v="Payables A 46436958000001 46437561 Y"/>
    <s v="30-01-2025 Purchase Invoices"/>
    <s v="Quantum Service Account"/>
    <s v="UNDP PL USD"/>
    <s v=" "/>
    <m/>
    <n v="0"/>
    <x v="2"/>
    <d v="2025-01-30T00:00:00"/>
    <d v="2025-01-31T00:00:00"/>
    <s v="1"/>
    <s v="UAH"/>
    <n v="835.11"/>
    <n v="19.650000000000002"/>
    <m/>
    <n v="19.65000000000000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869782"/>
    <s v="EXPENDITURES"/>
    <m/>
    <m/>
    <m/>
    <m/>
    <m/>
    <m/>
    <m/>
    <s v=""/>
    <s v=""/>
    <n v="50"/>
    <s v="Journal Import 46428670:"/>
    <s v="Expenditure Business Unit : UNDP-UKR , Project Number : 01001136 , Task Number : ACT 4 , Transaction Number : 61869782 , Expenditure Category : 75100 - Facilities &amp; Administration , Expenditure Type : 75105 - Facilities and Administration -"/>
    <s v="Projects A 46428669000001 46428670 4 Y"/>
    <s v="28-01-2025 Burden Cost"/>
    <s v="Rajat Somani"/>
    <s v="UNDP PL USD"/>
    <s v="1/1/1970"/>
    <m/>
    <m/>
    <x v="2"/>
    <d v="2025-01-28T00:00:00"/>
    <d v="2025-01-31T00:00:00"/>
    <s v=""/>
    <s v="UAH"/>
    <n v="2889.64"/>
    <n v="67.989999999999995"/>
    <m/>
    <n v="67.989999999999995"/>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61869784"/>
    <s v="EXPENDITURES"/>
    <m/>
    <m/>
    <m/>
    <m/>
    <m/>
    <m/>
    <m/>
    <s v=""/>
    <s v=""/>
    <n v="51"/>
    <s v="Journal Import 46428670:"/>
    <s v="Expenditure Business Unit : UNDP-UKR , Project Number : 01001136 , Task Number : ACT 2.3.1. , Transaction Number : 61869784 , Expenditure Category : 75100 - Facilities &amp; Administration , Expenditure Type : 75105 - Facilities and Administrat"/>
    <s v="Projects A 46428669000001 46428670 4 Y"/>
    <s v="28-01-2025 Burden Cost"/>
    <s v="Rajat Somani"/>
    <s v="UNDP PL USD"/>
    <s v="1/1/1970"/>
    <m/>
    <m/>
    <x v="2"/>
    <d v="2025-01-28T00:00:00"/>
    <d v="2025-01-31T00:00:00"/>
    <s v=""/>
    <s v="UAH"/>
    <n v="7968"/>
    <n v="187.48"/>
    <m/>
    <n v="187.48"/>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869783"/>
    <s v="EXPENDITURES"/>
    <m/>
    <m/>
    <m/>
    <m/>
    <m/>
    <m/>
    <m/>
    <s v=""/>
    <s v=""/>
    <n v="118"/>
    <s v="Journal Import 46428670:"/>
    <s v="Expenditure Business Unit : UNDP-UKR , Project Number : 01001136 , Task Number : ACT 4 , Transaction Number : 61869783 , Expenditure Category : 75100 - Facilities &amp; Administration , Expenditure Type : 75105 - Facilities and Administration -"/>
    <s v="Projects A 46428669000001 46428670 4 Y"/>
    <s v="29-01-2025 Burden Cost"/>
    <s v="Rajat Somani"/>
    <s v="UNDP PL USD"/>
    <s v="1/1/1970"/>
    <m/>
    <m/>
    <x v="2"/>
    <d v="2025-01-29T00:00:00"/>
    <d v="2025-01-31T00:00:00"/>
    <s v=""/>
    <s v="USD"/>
    <n v="8.8800000000000008"/>
    <n v="8.8800000000000008"/>
    <m/>
    <n v="8.8800000000000008"/>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61864787"/>
    <s v="EXPENDITURES"/>
    <m/>
    <m/>
    <m/>
    <m/>
    <m/>
    <m/>
    <m/>
    <s v=""/>
    <s v=""/>
    <n v="1369"/>
    <s v="Journal Import 46401869:"/>
    <s v="Expenditure Business Unit : UNDP-UKR , Project Number : 01001136 , Task Number : ACT 2.3.2. , Transaction Number : 61864787 , Expenditure Category : 75100 - Facilities &amp; Administration , Expenditure Type : 75105 - Facilities and Administrat"/>
    <s v="Projects A 46401790000001 46401869 4 Y"/>
    <s v="31-01-2025 Burden Cost"/>
    <s v="Quantum Service Account"/>
    <s v="UNDP PL USD"/>
    <s v="1/1/1970"/>
    <m/>
    <m/>
    <x v="2"/>
    <d v="2025-01-31T00:00:00"/>
    <d v="2025-01-31T00:00:00"/>
    <s v=""/>
    <s v="USD"/>
    <n v="785.83"/>
    <n v="785.83"/>
    <m/>
    <n v="785.83"/>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61760397"/>
    <s v="EXPENDITURES"/>
    <m/>
    <m/>
    <m/>
    <m/>
    <m/>
    <m/>
    <m/>
    <s v=""/>
    <s v=""/>
    <n v="1370"/>
    <s v="Journal Import 46401869:"/>
    <s v="Expenditure Business Unit : UNDP-UKR , Project Number : 01001136 , Task Number : ACT 2.3.2. , Transaction Number : 61760397 , Expenditure Category : 75100 - Facilities &amp; Administration , Expenditure Type : 75105 - Facilities and Administrat"/>
    <s v="Projects A 46401790000001 46401869 4 Y"/>
    <s v="31-01-2025 Burden Cost"/>
    <s v="Quantum Service Account"/>
    <s v="UNDP PL USD"/>
    <s v="1/1/1970"/>
    <m/>
    <m/>
    <x v="2"/>
    <d v="2025-01-31T00:00:00"/>
    <d v="2025-01-31T00:00:00"/>
    <s v=""/>
    <s v="USD"/>
    <n v="785.99"/>
    <n v="785.99"/>
    <m/>
    <n v="785.99"/>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61413492"/>
    <s v="EXPENDITURES"/>
    <m/>
    <m/>
    <m/>
    <m/>
    <m/>
    <m/>
    <m/>
    <s v=""/>
    <s v=""/>
    <n v="1371"/>
    <s v="Journal Import 46401869:"/>
    <s v="Expenditure Business Unit : UNDP-UKR , Project Number : 01001136 , Task Number : ACT 2.3.2. , Transaction Number : 61413492 , Expenditure Category : 75100 - Facilities &amp; Administration , Expenditure Type : 75105 - Facilities and Administrat"/>
    <s v="Projects A 46401790000001 46401869 4 Y"/>
    <s v="31-01-2025 Burden Cost"/>
    <s v="Quantum Service Account"/>
    <s v="UNDP PL USD"/>
    <s v="1/1/1970"/>
    <m/>
    <m/>
    <x v="2"/>
    <d v="2025-01-31T00:00:00"/>
    <d v="2025-01-31T00:00:00"/>
    <s v=""/>
    <s v="USD"/>
    <n v="785.99"/>
    <n v="785.99"/>
    <m/>
    <n v="785.99"/>
  </r>
  <r>
    <s v="LABOR_COST"/>
    <s v="Cost of services performed by workers for wages."/>
    <s v="Project Accounting"/>
    <s v="Accounting generated by Oracle Fusion Projects for cost, revenue and billing offset transactions."/>
    <s v="1176166"/>
    <s v="LABOR_COST"/>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07831"/>
    <s v="EXPENDITURES"/>
    <m/>
    <m/>
    <m/>
    <m/>
    <m/>
    <m/>
    <m/>
    <s v=""/>
    <s v=""/>
    <n v="1506"/>
    <s v="Journal Import 46428670:"/>
    <s v="Expenditure Business Unit : UNDP-UKR , Project Number : 01001136 , Task Number : ACT 4 , Transaction Number : 61907831 , Expenditure Category : 67400 - Labour Cost – IP Staff , Expenditure Type : 67405 - Labour Cost - IP Staff"/>
    <s v="Projects A 46428669000001 46428670 2 Y"/>
    <s v="01-10-2024 Labor Cost"/>
    <s v="Rajat Somani"/>
    <s v="UNDP PL USD"/>
    <s v="1/1/1970"/>
    <m/>
    <m/>
    <x v="1"/>
    <d v="2024-10-01T00:00:00"/>
    <d v="2025-01-31T00:00:00"/>
    <s v=""/>
    <s v="USD"/>
    <n v="1698.14"/>
    <n v="1698.14"/>
    <m/>
    <n v="1698.14"/>
  </r>
  <r>
    <s v="LABOR_COST"/>
    <s v="Cost of services performed by workers for wages."/>
    <s v="Project Accounting"/>
    <s v="Accounting generated by Oracle Fusion Projects for cost, revenue and billing offset transactions."/>
    <s v="1176166"/>
    <s v="LABOR_COST"/>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08493"/>
    <s v="EXPENDITURES"/>
    <m/>
    <m/>
    <m/>
    <m/>
    <m/>
    <m/>
    <m/>
    <s v=""/>
    <s v=""/>
    <n v="1507"/>
    <s v="Journal Import 46428670:"/>
    <s v="Expenditure Business Unit : UNDP-UKR , Project Number : 01001136 , Task Number : ACT 4 , Transaction Number : 61908493 , Expenditure Category : 67400 - Labour Cost – IP Staff , Expenditure Type : 67405 - Labour Cost - IP Staff"/>
    <s v="Projects A 46428669000001 46428670 2 Y"/>
    <s v="01-10-2024 Labor Cost"/>
    <s v="Rajat Somani"/>
    <s v="UNDP PL USD"/>
    <s v="1/1/1970"/>
    <m/>
    <m/>
    <x v="1"/>
    <d v="2024-10-01T00:00:00"/>
    <d v="2025-01-31T00:00:00"/>
    <s v=""/>
    <s v="USD"/>
    <n v="2085.21"/>
    <n v="2085.21"/>
    <m/>
    <n v="2085.21"/>
  </r>
  <r>
    <s v="LABOR_COST"/>
    <s v="Cost of services performed by workers for wages."/>
    <s v="Project Accounting"/>
    <s v="Accounting generated by Oracle Fusion Projects for cost, revenue and billing offset transactions."/>
    <s v="1176166"/>
    <s v="LABOR_COST"/>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07913"/>
    <s v="EXPENDITURES"/>
    <m/>
    <m/>
    <m/>
    <m/>
    <m/>
    <m/>
    <m/>
    <s v=""/>
    <s v=""/>
    <n v="2248"/>
    <s v="Journal Import 46428671:"/>
    <s v="Expenditure Business Unit : UNDP-UKR , Project Number : 01001136 , Task Number : ACT 4 , Transaction Number : 61907913 , Expenditure Category : 67400 - Labour Cost – IP Staff , Expenditure Type : 67405 - Labour Cost - IP Staff"/>
    <s v="Projects A 46428669000002 46428671 Y"/>
    <s v="01-10-2024 Labor Cost"/>
    <s v="Rajat Somani"/>
    <s v="UNDP PL USD"/>
    <s v="1/1/1970"/>
    <m/>
    <m/>
    <x v="1"/>
    <d v="2024-10-01T00:00:00"/>
    <d v="2025-01-31T00:00:00"/>
    <s v=""/>
    <s v="USD"/>
    <n v="1677.51"/>
    <n v="1677.51"/>
    <m/>
    <n v="1677.51"/>
  </r>
  <r>
    <s v="LABOR_COST"/>
    <s v="Cost of services performed by workers for wages."/>
    <s v="Project Accounting"/>
    <s v="Accounting generated by Oracle Fusion Projects for cost, revenue and billing offset transactions."/>
    <s v="1176166"/>
    <s v="LABOR_COST_ADJ"/>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07914"/>
    <s v="EXPENDITURES"/>
    <m/>
    <m/>
    <m/>
    <m/>
    <m/>
    <m/>
    <m/>
    <s v=""/>
    <s v=""/>
    <n v="2249"/>
    <s v="Journal Import 46428671:"/>
    <s v="Journal Import Created"/>
    <s v="Projects A 46428669000002 46428671 Y"/>
    <s v="01-10-2024 Labor Cost"/>
    <s v="Rajat Somani"/>
    <s v="UNDP PL USD"/>
    <s v="1/1/1970"/>
    <m/>
    <m/>
    <x v="1"/>
    <d v="2024-10-01T00:00:00"/>
    <d v="2025-01-31T00:00:00"/>
    <s v=""/>
    <s v="USD"/>
    <n v="-1677.51"/>
    <m/>
    <n v="1677.51"/>
    <n v="-1677.51"/>
  </r>
  <r>
    <s v="LABOR_COST"/>
    <s v="Cost of services performed by workers for wages."/>
    <s v="Project Accounting"/>
    <s v="Accounting generated by Oracle Fusion Projects for cost, revenue and billing offset transactions."/>
    <s v="1176166"/>
    <s v="LABOR_COST_ADJ"/>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07832"/>
    <s v="EXPENDITURES"/>
    <m/>
    <m/>
    <m/>
    <m/>
    <m/>
    <m/>
    <m/>
    <s v=""/>
    <s v=""/>
    <n v="2250"/>
    <s v="Journal Import 46428671:"/>
    <s v="Journal Import Created"/>
    <s v="Projects A 46428669000002 46428671 Y"/>
    <s v="01-10-2024 Labor Cost"/>
    <s v="Rajat Somani"/>
    <s v="UNDP PL USD"/>
    <s v="1/1/1970"/>
    <m/>
    <m/>
    <x v="1"/>
    <d v="2024-10-01T00:00:00"/>
    <d v="2025-01-31T00:00:00"/>
    <s v=""/>
    <s v="USD"/>
    <n v="-1698.14"/>
    <m/>
    <n v="1698.14"/>
    <n v="-1698.14"/>
  </r>
  <r>
    <s v="LABOR_COST"/>
    <s v="Cost of services performed by workers for wages."/>
    <s v="Project Accounting"/>
    <s v="Accounting generated by Oracle Fusion Projects for cost, revenue and billing offset transactions."/>
    <s v="1176166"/>
    <s v="LABOR_COST_ADJ"/>
    <s v="OCT-2024"/>
    <s v="UNDP"/>
    <m/>
    <x v="21"/>
    <s v="Labour Cost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08494"/>
    <s v="EXPENDITURES"/>
    <m/>
    <m/>
    <m/>
    <m/>
    <m/>
    <m/>
    <m/>
    <s v=""/>
    <s v=""/>
    <n v="2251"/>
    <s v="Journal Import 46428671:"/>
    <s v="Journal Import Created"/>
    <s v="Projects A 46428669000002 46428671 Y"/>
    <s v="01-10-2024 Labor Cost"/>
    <s v="Rajat Somani"/>
    <s v="UNDP PL USD"/>
    <s v="1/1/1970"/>
    <m/>
    <m/>
    <x v="1"/>
    <d v="2024-10-01T00:00:00"/>
    <d v="2025-01-31T00:00:00"/>
    <s v=""/>
    <s v="USD"/>
    <n v="-2085.21"/>
    <m/>
    <n v="2085.21"/>
    <n v="-2085.21"/>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1907831"/>
    <s v="EXPENDITURES"/>
    <m/>
    <m/>
    <m/>
    <m/>
    <m/>
    <m/>
    <m/>
    <s v=""/>
    <s v=""/>
    <n v="1271"/>
    <s v="Journal Import 46428670:"/>
    <s v="Expenditure Business Unit : UNDP-UKR , Project Number : 01001136 , Task Number : ACT 4 , Transaction Number : 61907831 , Expenditure Category : 67400 - Labour Cost – IP Staff , Expenditure Type : 67405 - Labour Cost - IP Staff"/>
    <s v="Projects A 46428669000001 46428670 2 Y"/>
    <s v="01-10-2024 Labor Cost"/>
    <s v="Rajat Somani"/>
    <s v="UNDP PL USD"/>
    <s v="1/1/1970"/>
    <m/>
    <m/>
    <x v="1"/>
    <d v="2024-10-01T00:00:00"/>
    <d v="2025-01-31T00:00:00"/>
    <s v=""/>
    <s v="USD"/>
    <n v="-1698.14"/>
    <m/>
    <n v="1698.14"/>
    <n v="-1698.14"/>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1908493"/>
    <s v="EXPENDITURES"/>
    <m/>
    <m/>
    <m/>
    <m/>
    <m/>
    <m/>
    <m/>
    <s v=""/>
    <s v=""/>
    <n v="1272"/>
    <s v="Journal Import 46428670:"/>
    <s v="Expenditure Business Unit : UNDP-UKR , Project Number : 01001136 , Task Number : ACT 4 , Transaction Number : 61908493 , Expenditure Category : 67400 - Labour Cost – IP Staff , Expenditure Type : 67405 - Labour Cost - IP Staff"/>
    <s v="Projects A 46428669000001 46428670 2 Y"/>
    <s v="01-10-2024 Labor Cost"/>
    <s v="Rajat Somani"/>
    <s v="UNDP PL USD"/>
    <s v="1/1/1970"/>
    <m/>
    <m/>
    <x v="1"/>
    <d v="2024-10-01T00:00:00"/>
    <d v="2025-01-31T00:00:00"/>
    <s v=""/>
    <s v="USD"/>
    <n v="-2085.21"/>
    <m/>
    <n v="2085.21"/>
    <n v="-2085.21"/>
  </r>
  <r>
    <s v="LABOR_COST"/>
    <s v="Cost of services performed by workers for wages."/>
    <s v="Project Accounting"/>
    <s v="Accounting generated by Oracle Fusion Projects for cost, revenue and billing offset transactions."/>
    <s v="1176166"/>
    <s v="LABOR_COST"/>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1907913"/>
    <s v="EXPENDITURES"/>
    <m/>
    <m/>
    <m/>
    <m/>
    <m/>
    <m/>
    <m/>
    <s v=""/>
    <s v=""/>
    <n v="1854"/>
    <s v="Journal Import 46428671:"/>
    <s v="Expenditure Business Unit : UNDP-UKR , Project Number : 01001136 , Task Number : ACT 4 , Transaction Number : 61907913 , Expenditure Category : 67400 - Labour Cost – IP Staff , Expenditure Type : 67405 - Labour Cost - IP Staff"/>
    <s v="Projects A 46428669000002 46428671 Y"/>
    <s v="01-10-2024 Labor Cost"/>
    <s v="Rajat Somani"/>
    <s v="UNDP PL USD"/>
    <s v="1/1/1970"/>
    <m/>
    <m/>
    <x v="1"/>
    <d v="2024-10-01T00:00:00"/>
    <d v="2025-01-31T00:00:00"/>
    <s v=""/>
    <s v="USD"/>
    <n v="-1677.51"/>
    <m/>
    <n v="1677.51"/>
    <n v="-1677.51"/>
  </r>
  <r>
    <s v="LABOR_COST"/>
    <s v="Cost of services performed by workers for wages."/>
    <s v="Project Accounting"/>
    <s v="Accounting generated by Oracle Fusion Projects for cost, revenue and billing offset transactions."/>
    <s v="1176166"/>
    <s v="LABOR_COST_ADJ"/>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1907914"/>
    <s v="EXPENDITURES"/>
    <m/>
    <m/>
    <m/>
    <m/>
    <m/>
    <m/>
    <m/>
    <s v=""/>
    <s v=""/>
    <n v="1851"/>
    <s v="Journal Import 46428671:"/>
    <s v="Journal Import Created"/>
    <s v="Projects A 46428669000002 46428671 Y"/>
    <s v="01-10-2024 Labor Cost"/>
    <s v="Rajat Somani"/>
    <s v="UNDP PL USD"/>
    <s v="1/1/1970"/>
    <m/>
    <m/>
    <x v="1"/>
    <d v="2024-10-01T00:00:00"/>
    <d v="2025-01-31T00:00:00"/>
    <s v=""/>
    <s v="USD"/>
    <n v="1677.51"/>
    <n v="1677.51"/>
    <m/>
    <n v="1677.51"/>
  </r>
  <r>
    <s v="LABOR_COST"/>
    <s v="Cost of services performed by workers for wages."/>
    <s v="Project Accounting"/>
    <s v="Accounting generated by Oracle Fusion Projects for cost, revenue and billing offset transactions."/>
    <s v="1176166"/>
    <s v="LABOR_COST_ADJ"/>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1907832"/>
    <s v="EXPENDITURES"/>
    <m/>
    <m/>
    <m/>
    <m/>
    <m/>
    <m/>
    <m/>
    <s v=""/>
    <s v=""/>
    <n v="1852"/>
    <s v="Journal Import 46428671:"/>
    <s v="Journal Import Created"/>
    <s v="Projects A 46428669000002 46428671 Y"/>
    <s v="01-10-2024 Labor Cost"/>
    <s v="Rajat Somani"/>
    <s v="UNDP PL USD"/>
    <s v="1/1/1970"/>
    <m/>
    <m/>
    <x v="1"/>
    <d v="2024-10-01T00:00:00"/>
    <d v="2025-01-31T00:00:00"/>
    <s v=""/>
    <s v="USD"/>
    <n v="1698.14"/>
    <n v="1698.14"/>
    <m/>
    <n v="1698.14"/>
  </r>
  <r>
    <s v="LABOR_COST"/>
    <s v="Cost of services performed by workers for wages."/>
    <s v="Project Accounting"/>
    <s v="Accounting generated by Oracle Fusion Projects for cost, revenue and billing offset transactions."/>
    <s v="1176166"/>
    <s v="LABOR_COST_ADJ"/>
    <s v="OCT-2024"/>
    <s v="UNDP"/>
    <m/>
    <x v="11"/>
    <s v="Labour Cost - Project expense recovery"/>
    <s v="58203"/>
    <s v="Ukraine - Crisis Prev &amp; Rcvry"/>
    <s v="UKR"/>
    <s v="Ukraine"/>
    <x v="0"/>
    <s v="GOVERNMENT OF NETHERLANDS"/>
    <x v="1"/>
    <s v="Payroll Passthrough Fund"/>
    <s v="001981-UNDP"/>
    <s v="001981-UNDP"/>
    <x v="3"/>
    <s v="01001136"/>
    <s v="Support to the stabilization and recovery of war affected communities (frontline, return and hosting areas)"/>
    <s v="61908494"/>
    <s v="EXPENDITURES"/>
    <m/>
    <m/>
    <m/>
    <m/>
    <m/>
    <m/>
    <m/>
    <s v=""/>
    <s v=""/>
    <n v="1853"/>
    <s v="Journal Import 46428671:"/>
    <s v="Journal Import Created"/>
    <s v="Projects A 46428669000002 46428671 Y"/>
    <s v="01-10-2024 Labor Cost"/>
    <s v="Rajat Somani"/>
    <s v="UNDP PL USD"/>
    <s v="1/1/1970"/>
    <m/>
    <m/>
    <x v="1"/>
    <d v="2024-10-01T00:00:00"/>
    <d v="2025-01-31T00:00:00"/>
    <s v=""/>
    <s v="USD"/>
    <n v="2085.21"/>
    <n v="2085.21"/>
    <m/>
    <n v="2085.21"/>
  </r>
  <r>
    <s v="Purchase Invoices"/>
    <s v="Oracle Fusion Payables invoices."/>
    <s v="Payables"/>
    <s v="Oracle Fusion Payables subledger."/>
    <s v="1176166"/>
    <s v="INVOICES"/>
    <s v="JAN-2025"/>
    <s v="UNDP"/>
    <m/>
    <x v="9"/>
    <s v="Grants to Institutions and Other Benefactor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2024/07/032/VET, tr. #3"/>
    <s v="AP_INVOICES"/>
    <s v="2024/07/032/VET, tranche  #3"/>
    <n v="300002377264082"/>
    <s v="STANDARD"/>
    <n v="159517.9"/>
    <n v="159517.9"/>
    <n v="1"/>
    <s v="2024/07/032/VET, tr. #3"/>
    <s v="2155048"/>
    <s v="SCHOOL FOR POLITICAL ANALYSIS POLIS NGO"/>
    <n v="28"/>
    <s v="Journal Import 46482068:"/>
    <s v="Supplier: SCHOOL FOR POLITICAL ANALYSIS POLIS NGO |Supplier #: 2155048 |Site: UKR |Transaction #: 2024/07/032/VET, tr. #3 |Transaction Line #: 1 |PO #:  |PO Line #: 0 |Contract #: 1176166 |Project #: 01001136 |Task #: ACT 2.1.1. |"/>
    <s v="Payables A 46482007000001 46482068 Y"/>
    <s v="30-01-2025 Purchase Invoices"/>
    <s v="Quantum Service Account"/>
    <s v="UNDP PL USD"/>
    <s v=" "/>
    <m/>
    <n v="0"/>
    <x v="2"/>
    <d v="2025-01-30T00:00:00"/>
    <d v="2025-02-01T00:00:00"/>
    <s v="1"/>
    <s v="UAH"/>
    <n v="159517.9"/>
    <n v="3753.36"/>
    <m/>
    <n v="3753.36"/>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14125"/>
    <s v="EXPENDITURES"/>
    <m/>
    <m/>
    <m/>
    <m/>
    <m/>
    <m/>
    <m/>
    <s v=""/>
    <s v=""/>
    <n v="213"/>
    <s v="Journal Import 46512803:"/>
    <s v="Expenditure Business Unit : UNDP-UKR , Project Number : 01001136 , Task Number : ACT 4 , Transaction Number : 61914125 , Expenditure Category : 75100 - Facilities &amp; Administration , Expenditure Type : 75105 - Facilities and Administration -"/>
    <s v="Projects A 46512789000001 46512803 Y"/>
    <s v="30-01-2025 Burden Cost"/>
    <s v="Quantum Service Account"/>
    <s v="UNDP PL USD"/>
    <s v="1/1/1970"/>
    <m/>
    <m/>
    <x v="2"/>
    <d v="2025-01-30T00:00:00"/>
    <d v="2025-02-02T00:00:00"/>
    <s v=""/>
    <s v="UAH"/>
    <n v="66.81"/>
    <n v="1.57"/>
    <m/>
    <n v="1.57"/>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61914127"/>
    <s v="EXPENDITURES"/>
    <m/>
    <m/>
    <m/>
    <m/>
    <m/>
    <m/>
    <m/>
    <s v=""/>
    <s v=""/>
    <n v="214"/>
    <s v="Journal Import 46512803:"/>
    <s v="Expenditure Business Unit : UNDP-UKR , Project Number : 01001136 , Task Number : ACT 2.1.1. , Transaction Number : 61914127 , Expenditure Category : 75100 - Facilities &amp; Administration , Expenditure Type : 75105 - Facilities and Administrat"/>
    <s v="Projects A 46512789000001 46512803 Y"/>
    <s v="30-01-2025 Burden Cost"/>
    <s v="Quantum Service Account"/>
    <s v="UNDP PL USD"/>
    <s v="1/1/1970"/>
    <m/>
    <m/>
    <x v="2"/>
    <d v="2025-01-30T00:00:00"/>
    <d v="2025-02-02T00:00:00"/>
    <s v=""/>
    <s v="UAH"/>
    <n v="12761.43"/>
    <n v="300.27"/>
    <m/>
    <n v="300.27"/>
  </r>
  <r>
    <s v="Purchase Invoices"/>
    <s v="Oracle Fusion Payables invoices."/>
    <s v="Payables"/>
    <s v="Oracle Fusion Payables subledger."/>
    <s v="1176166"/>
    <s v="INVOICES"/>
    <s v="JAN-2025"/>
    <s v="UNDP"/>
    <m/>
    <x v="26"/>
    <s v="Hazard Duty Station Allowance - IP Staff"/>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Danger pay/September 2023"/>
    <s v="AP_INVOICES"/>
    <s v="Danger pay/September 23"/>
    <n v="300002377220533"/>
    <s v="STANDARD"/>
    <n v="1514.24"/>
    <n v="151.42000000000002"/>
    <n v="2"/>
    <s v="Danger pay/September 2023"/>
    <s v="HCM-946107"/>
    <s v="Federica DISPENZA[[946107]]"/>
    <n v="134"/>
    <s v="Journal Import 46570228:"/>
    <s v="Supplier: Federica DISPENZA[[946107]] |Supplier #: HCM-946107 |Site: UKR |Transaction #: Danger pay/September 2023 |Transaction Line #: 2 |PO #:  |PO Line #: 0 |Contract #: 1176166 |Project #: 01001136 |Task #: ACT 4 |Donor: GOVER"/>
    <s v="Payables A 46570022000001 46570228 Y"/>
    <s v="31-01-2025 Purchase Invoices"/>
    <s v="Quantum Service Account"/>
    <s v="UNDP PL USD"/>
    <s v=" "/>
    <m/>
    <n v="0"/>
    <x v="2"/>
    <d v="2025-01-31T00:00:00"/>
    <d v="2025-02-03T00:00:00"/>
    <s v="2"/>
    <s v="USD"/>
    <n v="151.42000000000002"/>
    <n v="151.42000000000002"/>
    <m/>
    <n v="151.42000000000002"/>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02"/>
    <s v="AP_INVOICES"/>
    <s v="regular maintenance of the vehicle DP201030 in the Dnipro office"/>
    <n v="300002376481055"/>
    <s v="STANDARD"/>
    <n v="19200"/>
    <n v="19200"/>
    <n v="1"/>
    <s v="002"/>
    <s v="2203028"/>
    <s v="Kovalenko Vitalii Mykolaiiovych, FOP"/>
    <n v="96"/>
    <s v="Journal Import 46570228:"/>
    <s v="Supplier: Kovalenko Vitalii Mykolaiiovych, FOP |Supplier #: 2203028 |Site: UKR |Transaction #: 002 |Transaction Line #: 1 |PO #:  |PO Line #: 0 |Contract #: 1176166 |Project #: 01001136 |Task #: ACT 4 |Donor: GOVERNMENT OF NETHERL"/>
    <s v="Payables A 46570022000001 46570228 Y"/>
    <s v="29-01-2025 Purchase Invoices"/>
    <s v="Quantum Service Account"/>
    <s v="UNDP PL USD"/>
    <s v=" "/>
    <m/>
    <n v="0"/>
    <x v="2"/>
    <d v="2025-01-29T00:00:00"/>
    <d v="2025-02-03T00:00:00"/>
    <s v="1"/>
    <s v="UAH"/>
    <n v="19200"/>
    <n v="451.76"/>
    <m/>
    <n v="451.76"/>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31-01/2025"/>
    <s v="AP_INVOICES"/>
    <s v="car insurance certificate for the UNDP vehicles Toyota Land Cruiser 200 DP201052AV, DP201056AV;"/>
    <n v="300002376623546"/>
    <s v="STANDARD"/>
    <n v="17552"/>
    <n v="17552"/>
    <n v="1"/>
    <s v="31-01/2025"/>
    <s v="1058644"/>
    <s v="USK KNIAZHA VIENNA INSURANCE GROUP, PJSC"/>
    <n v="235"/>
    <s v="Journal Import 46570228:"/>
    <s v="Supplier: USK KNIAZHA VIENNA INSURANCE GROUP, PJSC |Supplier #: 1058644 |Site: UKR |Transaction #: 31-01/2025 |Transaction Line #: 1 |PO #:  |PO Line #: 0 |Contract #: 1176166 |Project #: 01001136 |Task #: ACT 4 |Donor: GOVERNMENT"/>
    <s v="Payables A 46570022000001 46570228 Y"/>
    <s v="31-01-2025 Purchase Invoices"/>
    <s v="Quantum Service Account"/>
    <s v="UNDP PL USD"/>
    <s v=" "/>
    <m/>
    <n v="0"/>
    <x v="2"/>
    <d v="2025-01-31T00:00:00"/>
    <d v="2025-02-03T00:00:00"/>
    <s v="1"/>
    <s v="UAH"/>
    <n v="17552"/>
    <n v="412.99"/>
    <m/>
    <n v="412.99"/>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02"/>
    <s v="AP_INVOICES"/>
    <s v="spare parts for vehicle DP 201052"/>
    <n v="300002377264092"/>
    <s v="STANDARD"/>
    <n v="16565"/>
    <n v="16565"/>
    <n v="1"/>
    <s v="002"/>
    <s v="2207193"/>
    <s v="Shkarupa Vitalii Volodymyrovych, FOP"/>
    <n v="95"/>
    <s v="Journal Import 46570228:"/>
    <s v="Supplier: Shkarupa Vitalii Volodymyrovych, FOP |Supplier #: 2207193 |Site: UKR |Transaction #: 002 |Transaction Line #: 1 |PO #:  |PO Line #: 0 |Contract #: 1176166 |Project #: 01001136 |Task #: ACT 4 |Donor: GOVERNMENT OF NETHERL"/>
    <s v="Payables A 46570022000001 46570228 Y"/>
    <s v="29-01-2025 Purchase Invoices"/>
    <s v="Quantum Service Account"/>
    <s v="UNDP PL USD"/>
    <s v=" "/>
    <m/>
    <n v="0"/>
    <x v="2"/>
    <d v="2025-01-29T00:00:00"/>
    <d v="2025-02-03T00:00:00"/>
    <s v="1"/>
    <s v="UAH"/>
    <n v="16565"/>
    <n v="389.76"/>
    <m/>
    <n v="389.76"/>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1271"/>
    <s v="AP_PAYMENTS"/>
    <s v="Meeting with the Deputy Minister of Justice of Ukraine"/>
    <n v="300002372772366"/>
    <s v="STANDARD"/>
    <n v="835.11"/>
    <n v="835.11"/>
    <n v="1"/>
    <s v="TC00378868s_0"/>
    <s v="HCM-71319454"/>
    <s v="Ivan Hryhororvych HONCHARUK[[71319454]]"/>
    <n v="3543"/>
    <s v="Journal Import 46535267:"/>
    <s v="Supplier: Ivan Hryhororvych HONCHARUK[[71319454]] |Supplier #: HCM-71319454 |Transaction #: TC00378868s_0 |Payment # : 8107031271 |Payment Method : TRF |"/>
    <s v="Payables A 46535097000001 46535267 2 N"/>
    <s v="03-02-2025 Payments"/>
    <s v="Quantum Service Account"/>
    <s v="UNDP PL USD"/>
    <s v=" "/>
    <m/>
    <n v="0"/>
    <x v="2"/>
    <d v="2025-02-03T00:00:00"/>
    <d v="2025-02-03T00:00:00"/>
    <s v=""/>
    <s v="UAH"/>
    <n v="0"/>
    <n v="0.23"/>
    <m/>
    <n v="0.23"/>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22"/>
    <s v="01001136"/>
    <s v="Support to the stabilization and recovery of war affected communities (frontline, return and hosting areas)"/>
    <s v="8107031323"/>
    <s v="AP_PAYMENTS"/>
    <s v="IC/10291795, deliverable #3"/>
    <n v="300002373077903"/>
    <s v="STANDARD"/>
    <n v="99600"/>
    <n v="99600"/>
    <n v="1"/>
    <s v="IC/10291795, del.#3"/>
    <s v="2162001"/>
    <s v="Saienko Maryna Ivanivna, FOP"/>
    <n v="3544"/>
    <s v="Journal Import 46535267:"/>
    <s v="Supplier: Saienko Maryna Ivanivna, FOP |Supplier #: 2162001 |Transaction #: IC/10291795, del.#3 |Payment # : 8107031323 |Payment Method : TRF |"/>
    <s v="Payables A 46535097000001 46535267 2 N"/>
    <s v="03-02-2025 Payments"/>
    <s v="Quantum Service Account"/>
    <s v="UNDP PL USD"/>
    <s v="10/9/2024 "/>
    <s v="10291795"/>
    <n v="3"/>
    <x v="2"/>
    <d v="2025-02-03T00:00:00"/>
    <d v="2025-02-03T00:00:00"/>
    <s v=""/>
    <s v="UAH"/>
    <n v="0"/>
    <n v="27.900000000000002"/>
    <m/>
    <n v="27.900000000000002"/>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2"/>
    <s v="01001136"/>
    <s v="Support to the stabilization and recovery of war affected communities (frontline, return and hosting areas)"/>
    <s v="8107031309"/>
    <s v="AP_PAYMENTS"/>
    <s v="delivery of technical equipment in Sumy Oblast"/>
    <n v="300002373761505"/>
    <s v="STANDARD"/>
    <n v="407650"/>
    <n v="407650"/>
    <n v="1"/>
    <s v="TСА-041"/>
    <s v="1058881"/>
    <s v="TELYTSYN SERHII OLEKSANDROVYCH FOP"/>
    <n v="3545"/>
    <s v="Journal Import 46535267:"/>
    <s v="Supplier: TELYTSYN SERHII OLEKSANDROVYCH FOP |Supplier #: 1058881 |Transaction #: TСА-041 |Payment # : 8107031309 |Payment Method : TRF |"/>
    <s v="Payables A 46535097000001 46535267 2 N"/>
    <s v="03-02-2025 Payments"/>
    <s v="Quantum Service Account"/>
    <s v="UNDP PL USD"/>
    <s v="11/12/2024 "/>
    <s v="10312039"/>
    <n v="1"/>
    <x v="2"/>
    <d v="2025-02-03T00:00:00"/>
    <d v="2025-02-03T00:00:00"/>
    <s v=""/>
    <s v="UAH"/>
    <n v="0"/>
    <n v="114.19"/>
    <m/>
    <n v="114.19"/>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49903"/>
    <s v="EXPENDITURES"/>
    <m/>
    <m/>
    <m/>
    <m/>
    <m/>
    <m/>
    <m/>
    <s v=""/>
    <s v=""/>
    <n v="258"/>
    <s v="Journal Import 46631305:"/>
    <s v="Expenditure Business Unit : UNDP-UKR , Project Number : 01001136 , Task Number : ACT 4 , Transaction Number : 61949903 , Expenditure Category : 75100 - Facilities &amp; Administration , Expenditure Type : 75105 - Facilities and Administration -"/>
    <s v="Projects A 46630901000001 46631305 4 Y"/>
    <s v="31-01-2025 Burden Cost"/>
    <s v="Quantum Service Account"/>
    <s v="UNDP PL USD"/>
    <s v="1/1/1970"/>
    <m/>
    <m/>
    <x v="2"/>
    <d v="2025-01-31T00:00:00"/>
    <d v="2025-02-04T00:00:00"/>
    <s v=""/>
    <s v="UAH"/>
    <n v="4265.3599999999997"/>
    <n v="100.36"/>
    <m/>
    <n v="100.36"/>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49910"/>
    <s v="EXPENDITURES"/>
    <m/>
    <m/>
    <m/>
    <m/>
    <m/>
    <m/>
    <m/>
    <s v=""/>
    <s v=""/>
    <n v="257"/>
    <s v="Journal Import 46631305:"/>
    <s v="Expenditure Business Unit : UNDP-UKR , Project Number : 01001136 , Task Number : ACT 4 , Transaction Number : 61949910 , Expenditure Category : 75100 - Facilities &amp; Administration , Expenditure Type : 75105 - Facilities and Administration -"/>
    <s v="Projects A 46630901000001 46631305 4 Y"/>
    <s v="31-01-2025 Burden Cost"/>
    <s v="Quantum Service Account"/>
    <s v="UNDP PL USD"/>
    <s v="1/1/1970"/>
    <m/>
    <m/>
    <x v="2"/>
    <d v="2025-01-31T00:00:00"/>
    <d v="2025-02-04T00:00:00"/>
    <s v=""/>
    <s v="USD"/>
    <n v="12.11"/>
    <n v="12.11"/>
    <m/>
    <n v="12.11"/>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000189394"/>
    <s v="AP_INVOICES"/>
    <s v="conducting the event"/>
    <n v="300002386117410"/>
    <s v="STANDARD"/>
    <n v="815575.46"/>
    <n v="0"/>
    <n v="1"/>
    <s v="000189394"/>
    <s v="1058619"/>
    <s v="KYI AVIA, PJSC"/>
    <n v="9"/>
    <s v="Journal Import 46622023:"/>
    <s v="Supplier: KYI AVIA, PJSC |Supplier #: 1058619 |Site: UKR |Transaction #: 000189394 |Transaction Line #: 1 |PO #: 10345423 |PO Line #: 1 |Contract #: 1176166 |Project #: 01001136 |Task #: ACT 2.1.1. |Donor: GOVERNMENT OF NETHERLAND"/>
    <s v="Payables A 46620391000002 46622023 Y"/>
    <s v="29-01-2025 Purchase Invoices"/>
    <s v="Quantum Service Account"/>
    <s v="UNDP PL USD"/>
    <s v="1/22/2025 "/>
    <s v="10345423"/>
    <n v="1"/>
    <x v="2"/>
    <d v="2025-01-29T00:00:00"/>
    <d v="2025-02-04T00:00:00"/>
    <s v="1"/>
    <s v="UAH"/>
    <n v="52491.41"/>
    <n v="1235.0899999999999"/>
    <m/>
    <n v="1235.0899999999999"/>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0189394"/>
    <s v="AP_INVOICES"/>
    <s v="conducting the event"/>
    <n v="300002386117410"/>
    <s v="STANDARD"/>
    <n v="815575.46"/>
    <n v="0"/>
    <n v="1"/>
    <s v="000189394"/>
    <s v="1058619"/>
    <s v="KYI AVIA, PJSC"/>
    <n v="12"/>
    <s v="Journal Import 46622023:"/>
    <s v="Supplier: KYI AVIA, PJSC |Supplier #: 1058619 |Site: UKR |Transaction #: 000189394 |Transaction Line #: 1 |PO #: 10345423 |PO Line #: 1 |Contract #: 1176166 |Project #: 01001136 |Task #: ACT 2.1.2. |Donor: GOVERNMENT OF NETHERLAND"/>
    <s v="Payables A 46620391000002 46622023 Y"/>
    <s v="29-01-2025 Purchase Invoices"/>
    <s v="Quantum Service Account"/>
    <s v="UNDP PL USD"/>
    <s v="1/22/2025 "/>
    <s v="10345423"/>
    <n v="1"/>
    <x v="2"/>
    <d v="2025-01-29T00:00:00"/>
    <d v="2025-02-04T00:00:00"/>
    <s v="1"/>
    <s v="UAH"/>
    <n v="763084.05"/>
    <n v="17954.920000000002"/>
    <m/>
    <n v="17954.920000000002"/>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000189394"/>
    <s v="AP_INVOICES"/>
    <s v="conducting the event"/>
    <n v="300002386117410"/>
    <s v="STANDARD"/>
    <n v="815575.46"/>
    <n v="0"/>
    <n v="1"/>
    <s v="000189394"/>
    <s v="1058619"/>
    <s v="KYI AVIA, PJSC"/>
    <n v="13"/>
    <s v="Journal Import 46622023:"/>
    <s v="Supplier: KYI AVIA, PJSC |Supplier #: 1058619 |Site: UKR |Transaction #: 000189394 |Transaction Line #: 1 |PO #: 10345423 |PO Line #: 1 |Contract #: 1176166 |Project #: 01001136 |Task #: ACT 2.1.1. |Donor: GOVERNMENT OF NETHERLAND"/>
    <s v="Payables A 46620391000002 46622023 Y"/>
    <s v="29-01-2025 Purchase Invoices"/>
    <s v="Quantum Service Account"/>
    <s v="UNDP PL USD"/>
    <s v="1/22/2025 "/>
    <s v="10345423"/>
    <n v="1"/>
    <x v="2"/>
    <d v="2025-01-29T00:00:00"/>
    <d v="2025-02-04T00:00:00"/>
    <s v="1"/>
    <s v="UAH"/>
    <n v="-52491.41"/>
    <m/>
    <n v="1235.0899999999999"/>
    <n v="-1235.0899999999999"/>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0189394"/>
    <s v="AP_INVOICES"/>
    <s v="conducting the event"/>
    <n v="300002386117410"/>
    <s v="STANDARD"/>
    <n v="815575.46"/>
    <n v="0"/>
    <n v="1"/>
    <s v="000189394"/>
    <s v="1058619"/>
    <s v="KYI AVIA, PJSC"/>
    <n v="14"/>
    <s v="Journal Import 46622023:"/>
    <s v="Supplier: KYI AVIA, PJSC |Supplier #: 1058619 |Site: UKR |Transaction #: 000189394 |Transaction Line #: 1 |PO #: 10345423 |PO Line #: 1 |Contract #: 1176166 |Project #: 01001136 |Task #: ACT 2.1.2. |Donor: GOVERNMENT OF NETHERLAND"/>
    <s v="Payables A 46620391000002 46622023 Y"/>
    <s v="29-01-2025 Purchase Invoices"/>
    <s v="Quantum Service Account"/>
    <s v="UNDP PL USD"/>
    <s v="1/22/2025 "/>
    <s v="10345423"/>
    <n v="1"/>
    <x v="2"/>
    <d v="2025-01-29T00:00:00"/>
    <d v="2025-02-04T00:00:00"/>
    <s v="1"/>
    <s v="UAH"/>
    <n v="-763084.05"/>
    <m/>
    <n v="17954.920000000002"/>
    <n v="-17954.920000000002"/>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000189394"/>
    <s v="AP_INVOICES"/>
    <s v="conducting the event"/>
    <n v="300002386117410"/>
    <s v="STANDARD"/>
    <n v="815575.46"/>
    <n v="815575.46"/>
    <n v="2"/>
    <s v="000189394"/>
    <s v="1058619"/>
    <s v="KYI AVIA, PJSC"/>
    <n v="10"/>
    <s v="Journal Import 46622023:"/>
    <s v="Supplier: KYI AVIA, PJSC |Supplier #: 1058619 |Site: UKR |Transaction #: 000189394 |Transaction Line #: 2 |PO #: 10345423 |PO Line #: 1 |Contract #: 1176166 |Project #: 01001136 |Task #: ACT 2.1.1. |Donor: GOVERNMENT OF NETHERLAND"/>
    <s v="Payables A 46620391000002 46622023 Y"/>
    <s v="29-01-2025 Purchase Invoices"/>
    <s v="Quantum Service Account"/>
    <s v="UNDP PL USD"/>
    <s v="1/22/2025 "/>
    <s v="10345423"/>
    <n v="1"/>
    <x v="2"/>
    <d v="2025-01-29T00:00:00"/>
    <d v="2025-02-04T00:00:00"/>
    <s v="2"/>
    <s v="UAH"/>
    <n v="57300.82"/>
    <n v="1348.25"/>
    <m/>
    <n v="1348.25"/>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0189394"/>
    <s v="AP_INVOICES"/>
    <s v="conducting the event"/>
    <n v="300002386117410"/>
    <s v="STANDARD"/>
    <n v="815575.46"/>
    <n v="815575.46"/>
    <n v="2"/>
    <s v="000189394"/>
    <s v="1058619"/>
    <s v="KYI AVIA, PJSC"/>
    <n v="11"/>
    <s v="Journal Import 46622023:"/>
    <s v="Supplier: KYI AVIA, PJSC |Supplier #: 1058619 |Site: UKR |Transaction #: 000189394 |Transaction Line #: 2 |PO #: 10345423 |PO Line #: 1 |Contract #: 1176166 |Project #: 01001136 |Task #: ACT 2.1.2. |Donor: GOVERNMENT OF NETHERLAND"/>
    <s v="Payables A 46620391000002 46622023 Y"/>
    <s v="29-01-2025 Purchase Invoices"/>
    <s v="Quantum Service Account"/>
    <s v="UNDP PL USD"/>
    <s v="1/22/2025 "/>
    <s v="10345423"/>
    <n v="1"/>
    <x v="2"/>
    <d v="2025-01-29T00:00:00"/>
    <d v="2025-02-04T00:00:00"/>
    <s v="2"/>
    <s v="UAH"/>
    <n v="758274.64"/>
    <n v="17841.760000000002"/>
    <m/>
    <n v="17841.760000000002"/>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8107031351"/>
    <s v="AP_PAYMENTS"/>
    <s v="2024/07/032/VET, tranche  #3"/>
    <n v="300002377264082"/>
    <s v="STANDARD"/>
    <n v="159517.9"/>
    <n v="159517.9"/>
    <n v="1"/>
    <s v="2024/07/032/VET, tr. #3"/>
    <s v="2155048"/>
    <s v="SCHOOL FOR POLITICAL ANALYSIS POLIS NGO"/>
    <n v="1095"/>
    <s v="Journal Import 46610522:"/>
    <s v="Supplier: SCHOOL FOR POLITICAL ANALYSIS POLIS NGO |Supplier #: 2155048 |Transaction #: 2024/07/032/VET, tr. #3 |Payment # : 8107031351 |Payment Method : TRF |"/>
    <s v="Payables A 46610151000001 46610522 2 N"/>
    <s v="04-02-2025 Payments"/>
    <s v="Quantum Service Account"/>
    <s v="UNDP PL USD"/>
    <s v=" "/>
    <m/>
    <n v="0"/>
    <x v="2"/>
    <d v="2025-02-04T00:00:00"/>
    <d v="2025-02-04T00:00:00"/>
    <s v=""/>
    <s v="UAH"/>
    <n v="0"/>
    <n v="44.68"/>
    <m/>
    <n v="44.68"/>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61964055"/>
    <s v="EXPENDITURES"/>
    <m/>
    <m/>
    <m/>
    <m/>
    <m/>
    <m/>
    <m/>
    <s v=""/>
    <s v=""/>
    <n v="32"/>
    <s v="Journal Import 46658937:"/>
    <s v="Expenditure Business Unit : UNDP-UKR , Project Number : 01001136 , Task Number : ACT 2.1.1. , Transaction Number : 61964055 , Expenditure Category : 75100 - Facilities &amp; Administration , Expenditure Type : 75105 - Facilities and Administrat"/>
    <s v="Projects A 46658876000001 46658937 5 Y"/>
    <s v="29-01-2025 Burden Cost"/>
    <s v="Quantum Service Account"/>
    <s v="UNDP PL USD"/>
    <s v="1/1/1970"/>
    <m/>
    <m/>
    <x v="2"/>
    <d v="2025-01-29T00:00:00"/>
    <d v="2025-02-05T00:00:00"/>
    <s v=""/>
    <s v="UAH"/>
    <n v="4584.07"/>
    <n v="107.86"/>
    <m/>
    <n v="107.86"/>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61964056"/>
    <s v="EXPENDITURES"/>
    <m/>
    <m/>
    <m/>
    <m/>
    <m/>
    <m/>
    <m/>
    <s v=""/>
    <s v=""/>
    <n v="33"/>
    <s v="Journal Import 46658937:"/>
    <s v="Expenditure Business Unit : UNDP-UKR , Project Number : 01001136 , Task Number : ACT 2.1.2. , Transaction Number : 61964056 , Expenditure Category : 75100 - Facilities &amp; Administration , Expenditure Type : 75105 - Facilities and Administrat"/>
    <s v="Projects A 46658876000001 46658937 5 Y"/>
    <s v="29-01-2025 Burden Cost"/>
    <s v="Quantum Service Account"/>
    <s v="UNDP PL USD"/>
    <s v="1/1/1970"/>
    <m/>
    <m/>
    <x v="2"/>
    <d v="2025-01-29T00:00:00"/>
    <d v="2025-02-05T00:00:00"/>
    <s v=""/>
    <s v="UAH"/>
    <n v="60661.97"/>
    <n v="1427.34"/>
    <m/>
    <n v="1427.3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61964761"/>
    <s v="EXPENDITURES"/>
    <m/>
    <m/>
    <m/>
    <m/>
    <m/>
    <m/>
    <m/>
    <s v=""/>
    <s v=""/>
    <n v="107"/>
    <s v="Journal Import 46690655:"/>
    <s v="Expenditure Business Unit : UNDP-UKR , Project Number : 01001136 , Task Number : ACT 1.2.2. , Transaction Number : 61964761 , Expenditure Category : 75100 - Facilities &amp; Administration , Expenditure Type : 75105 - Facilities and Administrat"/>
    <s v="Projects A 46690609000001 46690655 4 Y"/>
    <s v="31-01-2025 Burden Cost"/>
    <s v="Quantum Service Account"/>
    <s v="UNDP PL USD"/>
    <s v="1/1/1970"/>
    <m/>
    <m/>
    <x v="2"/>
    <d v="2025-01-31T00:00:00"/>
    <d v="2025-02-05T00:00:00"/>
    <s v=""/>
    <s v="USD"/>
    <n v="1200"/>
    <n v="1200"/>
    <m/>
    <n v="1200"/>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61964763"/>
    <s v="EXPENDITURES"/>
    <m/>
    <m/>
    <m/>
    <m/>
    <m/>
    <m/>
    <m/>
    <s v=""/>
    <s v=""/>
    <n v="108"/>
    <s v="Journal Import 46690655:"/>
    <s v="Expenditure Business Unit : UNDP-UKR , Project Number : 01001136 , Task Number : ACT 1.2.3. , Transaction Number : 61964763 , Expenditure Category : 75100 - Facilities &amp; Administration , Expenditure Type : 75105 - Facilities and Administrat"/>
    <s v="Projects A 46690609000001 46690655 4 Y"/>
    <s v="31-01-2025 Burden Cost"/>
    <s v="Quantum Service Account"/>
    <s v="UNDP PL USD"/>
    <s v="1/1/1970"/>
    <m/>
    <m/>
    <x v="2"/>
    <d v="2025-01-31T00:00:00"/>
    <d v="2025-02-05T00:00:00"/>
    <s v=""/>
    <s v="USD"/>
    <n v="3110.11"/>
    <n v="3110.11"/>
    <m/>
    <n v="3110.11"/>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023"/>
    <s v="AP_INVOICES"/>
    <s v="providing of IT and office equipment to the judiciary and free legal aid system offices"/>
    <n v="300002374290905"/>
    <s v="STANDARD"/>
    <n v="6260437.6799999997"/>
    <n v="5366089.4400000004"/>
    <n v="1"/>
    <s v="023"/>
    <s v="1003167"/>
    <s v="Integrations Systems, LLC"/>
    <n v="17"/>
    <s v="Journal Import 46659196:"/>
    <s v="Supplier: Integrations Systems, LLC |Supplier #: 1003167 |Site: Main |Transaction #: 023 |Transaction Line #: 1 |PO #: 10301460 |PO Line #: 1 |Contract #: 1176166 |Project #: 01001136 |Task #: ACT 1.2.2. |Donor: GOVERNMENT OF NETH"/>
    <s v="Payables A 46657987000001 46659196 2 N"/>
    <s v="06-01-2025 Purchase Invoices"/>
    <s v="Quantum Service Account"/>
    <s v="UNDP PL USD"/>
    <s v="10/25/2024 "/>
    <s v="10301460"/>
    <n v="1"/>
    <x v="2"/>
    <d v="2025-01-06T00:00:00"/>
    <d v="2025-02-05T00:00:00"/>
    <s v="1"/>
    <s v="UAH"/>
    <n v="0"/>
    <m/>
    <n v="178.58"/>
    <n v="-178.58"/>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023"/>
    <s v="AP_INVOICES"/>
    <s v="providing of IT and office equipment to the judiciary and free legal aid system offices"/>
    <n v="300002374290905"/>
    <s v="STANDARD"/>
    <n v="6260437.6799999997"/>
    <n v="5366089.4400000004"/>
    <n v="1"/>
    <s v="023"/>
    <s v="1003167"/>
    <s v="Integrations Systems, LLC"/>
    <n v="18"/>
    <s v="Journal Import 46659196:"/>
    <s v="Supplier: Integrations Systems, LLC |Supplier #: 1003167 |Site: Main |Transaction #: 023 |Transaction Line #: 1 |PO #: 10301460 |PO Line #: 1 |Contract #: 1176166 |Project #: 01001136 |Task #: ACT 1.2.3. |Donor: GOVERNMENT OF NETH"/>
    <s v="Payables A 46657987000001 46659196 2 N"/>
    <s v="06-01-2025 Purchase Invoices"/>
    <s v="Quantum Service Account"/>
    <s v="UNDP PL USD"/>
    <s v="10/25/2024 "/>
    <s v="10301460"/>
    <n v="1"/>
    <x v="2"/>
    <d v="2025-01-06T00:00:00"/>
    <d v="2025-02-05T00:00:00"/>
    <s v="1"/>
    <s v="UAH"/>
    <n v="0"/>
    <m/>
    <n v="462.83"/>
    <n v="-462.83"/>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11"/>
    <s v="01001136"/>
    <s v="Support to the stabilization and recovery of war affected communities (frontline, return and hosting areas)"/>
    <s v="023"/>
    <s v="AP_INVOICES"/>
    <s v="providing of IT and office equipment to the judiciary and free legal aid system offices"/>
    <n v="300002374290905"/>
    <s v="STANDARD"/>
    <n v="6260437.6799999997"/>
    <n v="5366089.4400000004"/>
    <n v="1"/>
    <s v="023"/>
    <s v="1003167"/>
    <s v="Integrations Systems, LLC"/>
    <n v="24"/>
    <s v="Journal Import 46659196:"/>
    <s v="Supplier: Integrations Systems, LLC |Supplier #: 1003167 |Site: Main |Transaction #: 023 |Transaction Line #: 1 |PO #: 10301460 |PO Line #: 1 |Contract #: 1176166 |Project #: 01001136 |Task #: ACT 1.2.2. |Donor: GOVERNMENT OF NETH"/>
    <s v="Payables A 46657987000001 46659196 Y"/>
    <s v="06-01-2025 Purchase Invoices"/>
    <s v="Quantum Service Account"/>
    <s v="UNDP PL USD"/>
    <s v="10/25/2024 "/>
    <s v="10301460"/>
    <n v="1"/>
    <x v="2"/>
    <d v="2025-01-06T00:00:00"/>
    <d v="2025-02-05T00:00:00"/>
    <s v="1"/>
    <s v="UAH"/>
    <n v="622499.91"/>
    <n v="15000"/>
    <m/>
    <n v="15000"/>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18"/>
    <s v="01001136"/>
    <s v="Support to the stabilization and recovery of war affected communities (frontline, return and hosting areas)"/>
    <s v="023"/>
    <s v="AP_INVOICES"/>
    <s v="providing of IT and office equipment to the judiciary and free legal aid system offices"/>
    <n v="300002374290905"/>
    <s v="STANDARD"/>
    <n v="6260437.6799999997"/>
    <n v="5366089.4400000004"/>
    <n v="1"/>
    <s v="023"/>
    <s v="1003167"/>
    <s v="Integrations Systems, LLC"/>
    <n v="25"/>
    <s v="Journal Import 46659196:"/>
    <s v="Supplier: Integrations Systems, LLC |Supplier #: 1003167 |Site: Main |Transaction #: 023 |Transaction Line #: 1 |PO #: 10301460 |PO Line #: 1 |Contract #: 1176166 |Project #: 01001136 |Task #: ACT 1.2.3. |Donor: GOVERNMENT OF NETH"/>
    <s v="Payables A 46657987000001 46659196 Y"/>
    <s v="06-01-2025 Purchase Invoices"/>
    <s v="Quantum Service Account"/>
    <s v="UNDP PL USD"/>
    <s v="10/25/2024 "/>
    <s v="10301460"/>
    <n v="1"/>
    <x v="2"/>
    <d v="2025-01-06T00:00:00"/>
    <d v="2025-02-05T00:00:00"/>
    <s v="1"/>
    <s v="UAH"/>
    <n v="1613371.18"/>
    <n v="38876.42"/>
    <m/>
    <n v="38876.42"/>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ТСH-016"/>
    <s v="AP_INVOICES"/>
    <s v="procurement of equipment for the Juvenile Prevention and Patrol Police units in Dnipropetrovsk Oblast"/>
    <n v="300002388984219"/>
    <s v="STANDARD"/>
    <n v="253171"/>
    <n v="253171"/>
    <n v="1"/>
    <s v="ТСH-016"/>
    <s v="2157501"/>
    <s v="Telytsyna Svitlana Mykolaiivna, FOP"/>
    <n v="12"/>
    <s v="Journal Import 46690620:"/>
    <s v="Supplier: Telytsyna Svitlana Mykolaiivna, FOP |Supplier #: 2157501 |Site: UKR |Transaction #: ТСH-016 |Transaction Line #: 1 |PO #: 10331457 |PO Line #: 1 |Contract #: 1176166 |Project #: 01001136 |Task #: ACT 2.2.1. |Donor: GOVER"/>
    <s v="Payables A 46682060000002 46690620 Y"/>
    <s v="21-01-2025 Purchase Invoices"/>
    <s v="UN Integration ERP Schedule Job User"/>
    <s v="UNDP PL USD"/>
    <s v="12/12/2024 "/>
    <s v="10331457"/>
    <n v="1"/>
    <x v="2"/>
    <d v="2025-01-21T00:00:00"/>
    <d v="2025-02-05T00:00:00"/>
    <s v="1"/>
    <s v="UAH"/>
    <n v="166720"/>
    <n v="4017.35"/>
    <m/>
    <n v="4017.35"/>
  </r>
  <r>
    <s v="Purchase Invoices"/>
    <s v="Oracle Fusion Payables invoices."/>
    <s v="Payables"/>
    <s v="Oracle Fusion Payables subledger."/>
    <s v="1176166"/>
    <s v="INVOICES"/>
    <s v="JAN-2025"/>
    <s v="UNDP"/>
    <m/>
    <x v="34"/>
    <s v="Information and Communications Technology (ICT) Equipment"/>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ТСH-016"/>
    <s v="AP_INVOICES"/>
    <s v="procurement of equipment for the Juvenile Prevention and Patrol Police units in Dnipropetrovsk Oblast"/>
    <n v="300002388984219"/>
    <s v="STANDARD"/>
    <n v="253171"/>
    <n v="253171"/>
    <n v="1"/>
    <s v="ТСH-016"/>
    <s v="2157501"/>
    <s v="Telytsyna Svitlana Mykolaiivna, FOP"/>
    <n v="17"/>
    <s v="Journal Import 46690620:"/>
    <s v="Supplier: Telytsyna Svitlana Mykolaiivna, FOP |Supplier #: 2157501 |Site: UKR |Transaction #: ТСH-016 |Transaction Line #: 1 |PO #: 10331457 |PO Line #: 1 |Contract #: 1176166 |Project #: 01001136 |Task #: ACT 2.2.1. |Donor: GOVER"/>
    <s v="Payables A 46682060000002 46690620 2 N"/>
    <s v="21-01-2025 Purchase Invoices"/>
    <s v="UN Integration ERP Schedule Job User"/>
    <s v="UNDP PL USD"/>
    <s v="12/12/2024 "/>
    <s v="10331457"/>
    <n v="1"/>
    <x v="2"/>
    <d v="2025-01-21T00:00:00"/>
    <d v="2025-02-05T00:00:00"/>
    <s v="1"/>
    <s v="UAH"/>
    <n v="0"/>
    <m/>
    <n v="94.53"/>
    <n v="-94.53"/>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9471"/>
    <s v="AP_INVOICES"/>
    <s v="conducting the event"/>
    <n v="300002389227512"/>
    <s v="STANDARD"/>
    <n v="158878.39999999999"/>
    <n v="158878.39999999999"/>
    <n v="1"/>
    <s v="000189471"/>
    <s v="1058619"/>
    <s v="KYI AVIA, PJSC"/>
    <n v="2"/>
    <s v="Journal Import 46690622:"/>
    <s v="Supplier: KYI AVIA, PJSC |Supplier #: 1058619 |Site: UKR |Transaction #: 000189471 |Transaction Line #: 1 |PO #: 10337857 |PO Line #: 1 |Contract #: 1176166 |Project #: 01001136 |Task #: ACT 2.2.1. |Donor: GOVERNMENT OF NETHERLAND"/>
    <s v="Payables A 46682060000003 46690622 Y"/>
    <s v="30-01-2025 Purchase Invoices"/>
    <s v="UN Integration ERP Schedule Job User"/>
    <s v="UNDP PL USD"/>
    <s v="12/26/2024 "/>
    <s v="10337857"/>
    <n v="1"/>
    <x v="2"/>
    <d v="2025-01-30T00:00:00"/>
    <d v="2025-02-05T00:00:00"/>
    <s v="1"/>
    <s v="UAH"/>
    <n v="158878.39999999999"/>
    <n v="3814.61"/>
    <m/>
    <n v="3814.61"/>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000189471"/>
    <s v="AP_INVOICES"/>
    <s v="conducting the event"/>
    <n v="300002389227512"/>
    <s v="STANDARD"/>
    <n v="158878.39999999999"/>
    <n v="158878.39999999999"/>
    <n v="1"/>
    <s v="000189471"/>
    <s v="1058619"/>
    <s v="KYI AVIA, PJSC"/>
    <n v="4"/>
    <s v="Journal Import 46690622:"/>
    <s v="Supplier: KYI AVIA, PJSC |Supplier #: 1058619 |Site: UKR |Transaction #: 000189471 |Transaction Line #: 1 |PO #: 10337857 |PO Line #: 1 |Contract #: 1176166 |Project #: 01001136 |Task #: ACT 2.2.1. |Donor: GOVERNMENT OF NETHERLAND"/>
    <s v="Payables A 46682060000003 46690622 N"/>
    <s v="30-01-2025 Purchase Invoices"/>
    <s v="UN Integration ERP Schedule Job User"/>
    <s v="UNDP PL USD"/>
    <s v="12/26/2024 "/>
    <s v="10337857"/>
    <n v="1"/>
    <x v="2"/>
    <d v="2025-01-30T00:00:00"/>
    <d v="2025-02-05T00:00:00"/>
    <s v="1"/>
    <s v="UAH"/>
    <n v="0"/>
    <m/>
    <n v="76.290000000000006"/>
    <n v="-76.290000000000006"/>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000189478"/>
    <s v="AP_INVOICES"/>
    <s v="conducting the event"/>
    <n v="300002390650213"/>
    <s v="STANDARD"/>
    <n v="386206.33"/>
    <n v="386206.33"/>
    <n v="1"/>
    <s v="000189478"/>
    <s v="1058619"/>
    <s v="KYI AVIA, PJSC"/>
    <n v="13"/>
    <s v="Journal Import 46691702:"/>
    <s v="Supplier: KYI AVIA, PJSC |Supplier #: 1058619 |Site: UKR |Transaction #: 000189478 |Transaction Line #: 1 |PO #: 10336790 |PO Line #: 1 |Contract #: 1176166 |Project #: 01001136 |Task #: ACT 1.1.2. |Donor: GOVERNMENT OF NETHERLAND"/>
    <s v="Payables A 46690908000001 46691702 N"/>
    <s v="30-01-2025 Purchase Invoices"/>
    <s v="Quantum Service Account"/>
    <s v="UNDP PL USD"/>
    <s v="12/23/2024 "/>
    <s v="10336790"/>
    <n v="1"/>
    <x v="2"/>
    <d v="2025-01-30T00:00:00"/>
    <d v="2025-02-05T00:00:00"/>
    <s v="1"/>
    <s v="UAH"/>
    <n v="0"/>
    <m/>
    <n v="85.81"/>
    <n v="-85.81"/>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000189478"/>
    <s v="AP_INVOICES"/>
    <s v="conducting the event"/>
    <n v="300002390650213"/>
    <s v="STANDARD"/>
    <n v="386206.33"/>
    <n v="386206.33"/>
    <n v="1"/>
    <s v="000189478"/>
    <s v="1058619"/>
    <s v="KYI AVIA, PJSC"/>
    <n v="14"/>
    <s v="Journal Import 46691702:"/>
    <s v="Supplier: KYI AVIA, PJSC |Supplier #: 1058619 |Site: UKR |Transaction #: 000189478 |Transaction Line #: 1 |PO #: 10336790 |PO Line #: 1 |Contract #: 1176166 |Project #: 01001136 |Task #: ACT 1.1.1. |Donor: GOVERNMENT OF NETHERLAND"/>
    <s v="Payables A 46690908000001 46691702 N"/>
    <s v="30-01-2025 Purchase Invoices"/>
    <s v="Quantum Service Account"/>
    <s v="UNDP PL USD"/>
    <s v="12/23/2024 "/>
    <s v="10336790"/>
    <n v="1"/>
    <x v="2"/>
    <d v="2025-01-30T00:00:00"/>
    <d v="2025-02-05T00:00:00"/>
    <s v="1"/>
    <s v="UAH"/>
    <n v="0"/>
    <m/>
    <n v="99.64"/>
    <n v="-99.64"/>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000189478"/>
    <s v="AP_INVOICES"/>
    <s v="conducting the event"/>
    <n v="300002390650213"/>
    <s v="STANDARD"/>
    <n v="386206.33"/>
    <n v="386206.33"/>
    <n v="1"/>
    <s v="000189478"/>
    <s v="1058619"/>
    <s v="KYI AVIA, PJSC"/>
    <n v="34"/>
    <s v="Journal Import 46691702:"/>
    <s v="Supplier: KYI AVIA, PJSC |Supplier #: 1058619 |Site: UKR |Transaction #: 000189478 |Transaction Line #: 1 |PO #: 10336790 |PO Line #: 1 |Contract #: 1176166 |Project #: 01001136 |Task #: ACT 1.1.2. |Donor: GOVERNMENT OF NETHERLAND"/>
    <s v="Payables A 46690908000001 46691702 2 Y"/>
    <s v="30-01-2025 Purchase Invoices"/>
    <s v="Quantum Service Account"/>
    <s v="UNDP PL USD"/>
    <s v="12/23/2024 "/>
    <s v="10336790"/>
    <n v="1"/>
    <x v="2"/>
    <d v="2025-01-30T00:00:00"/>
    <d v="2025-02-05T00:00:00"/>
    <s v="1"/>
    <s v="UAH"/>
    <n v="178708.86000000002"/>
    <n v="4290.72"/>
    <m/>
    <n v="4290.72"/>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000189478"/>
    <s v="AP_INVOICES"/>
    <s v="conducting the event"/>
    <n v="300002390650213"/>
    <s v="STANDARD"/>
    <n v="386206.33"/>
    <n v="386206.33"/>
    <n v="1"/>
    <s v="000189478"/>
    <s v="1058619"/>
    <s v="KYI AVIA, PJSC"/>
    <n v="35"/>
    <s v="Journal Import 46691702:"/>
    <s v="Supplier: KYI AVIA, PJSC |Supplier #: 1058619 |Site: UKR |Transaction #: 000189478 |Transaction Line #: 1 |PO #: 10336790 |PO Line #: 1 |Contract #: 1176166 |Project #: 01001136 |Task #: ACT 1.1.1. |Donor: GOVERNMENT OF NETHERLAND"/>
    <s v="Payables A 46690908000001 46691702 2 Y"/>
    <s v="30-01-2025 Purchase Invoices"/>
    <s v="Quantum Service Account"/>
    <s v="UNDP PL USD"/>
    <s v="12/23/2024 "/>
    <s v="10336790"/>
    <n v="1"/>
    <x v="2"/>
    <d v="2025-01-30T00:00:00"/>
    <d v="2025-02-05T00:00:00"/>
    <s v="1"/>
    <s v="UAH"/>
    <n v="207497.47"/>
    <n v="4981.9400000000005"/>
    <m/>
    <n v="4981.9400000000005"/>
  </r>
  <r>
    <s v="Purchase Invoices"/>
    <s v="Oracle Fusion Payables invoices."/>
    <s v="Payables"/>
    <s v="Oracle Fusion Payables subledger."/>
    <s v="1176166"/>
    <s v="INVOICES"/>
    <s v="JAN-2025"/>
    <s v="UNDP"/>
    <m/>
    <x v="36"/>
    <s v="Other Materials and Goods"/>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W410840"/>
    <s v="AP_INVOICES"/>
    <s v="Sports equipment"/>
    <n v="300002387985677"/>
    <s v="STANDARD"/>
    <n v="219380"/>
    <n v="219380"/>
    <n v="1"/>
    <s v="W410840"/>
    <s v="2164803"/>
    <s v="Sportmarket Postachannia, LLC"/>
    <n v="36"/>
    <s v="Journal Import 46690620:"/>
    <s v="Supplier: Sportmarket Postachannia, LLC |Supplier #: 2164803 |Site: UKR |Transaction #: W410840 |Transaction Line #: 1 |PO #: 10347728 |PO Line #: 1 |Contract #: 1176166 |Project #: 01001136 |Task #: ACT 2.1.2. |Donor: GOVERNMENT"/>
    <s v="Payables A 46682060000002 46690620 Y"/>
    <s v="30-01-2025 Purchase Invoices"/>
    <s v="UN Integration ERP Schedule Job User"/>
    <s v="UNDP PL USD"/>
    <s v="1/28/2025 "/>
    <s v="10347728"/>
    <n v="1"/>
    <x v="2"/>
    <d v="2025-01-30T00:00:00"/>
    <d v="2025-02-05T00:00:00"/>
    <s v="1"/>
    <s v="UAH"/>
    <n v="101654.95"/>
    <n v="2391.88"/>
    <m/>
    <n v="2391.88"/>
  </r>
  <r>
    <s v="Purchase Invoices"/>
    <s v="Oracle Fusion Payables invoices."/>
    <s v="Payables"/>
    <s v="Oracle Fusion Payables subledger."/>
    <s v="1176166"/>
    <s v="INVOICES"/>
    <s v="JAN-2025"/>
    <s v="UNDP"/>
    <m/>
    <x v="36"/>
    <s v="Other Materials and Good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W410840"/>
    <s v="AP_INVOICES"/>
    <s v="Sports equipment"/>
    <n v="300002387985677"/>
    <s v="STANDARD"/>
    <n v="219380"/>
    <n v="219380"/>
    <n v="1"/>
    <s v="W410840"/>
    <s v="2164803"/>
    <s v="Sportmarket Postachannia, LLC"/>
    <n v="37"/>
    <s v="Journal Import 46690620:"/>
    <s v="Supplier: Sportmarket Postachannia, LLC |Supplier #: 2164803 |Site: UKR |Transaction #: W410840 |Transaction Line #: 1 |PO #: 10347728 |PO Line #: 1 |Contract #: 1176166 |Project #: 01001136 |Task #: ACT 2.1.1. |Donor: GOVERNMENT"/>
    <s v="Payables A 46682060000002 46690620 Y"/>
    <s v="30-01-2025 Purchase Invoices"/>
    <s v="UN Integration ERP Schedule Job User"/>
    <s v="UNDP PL USD"/>
    <s v="1/28/2025 "/>
    <s v="10347728"/>
    <n v="1"/>
    <x v="2"/>
    <d v="2025-01-30T00:00:00"/>
    <d v="2025-02-05T00:00:00"/>
    <s v="1"/>
    <s v="UAH"/>
    <n v="117725.05"/>
    <n v="2770"/>
    <m/>
    <n v="2770"/>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1418"/>
    <s v="AP_PAYMENTS"/>
    <s v="regular maintenance of the vehicle DP201030 in the Dnipro office"/>
    <n v="300002376481055"/>
    <s v="STANDARD"/>
    <n v="19200"/>
    <n v="19200"/>
    <n v="1"/>
    <s v="002"/>
    <s v="2203028"/>
    <s v="Kovalenko Vitalii Mykolaiiovych, FOP"/>
    <n v="2564"/>
    <s v="Journal Import 46659196:"/>
    <s v="Supplier: Kovalenko Vitalii Mykolaiiovych, FOP |Supplier #: 2203028 |Transaction #: 002 |Payment # : 8107031418 |Payment Method : TRF |"/>
    <s v="Payables A 46657987000001 46659196 N"/>
    <s v="05-02-2025 Payments"/>
    <s v="Quantum Service Account"/>
    <s v="UNDP PL USD"/>
    <s v=" "/>
    <m/>
    <n v="0"/>
    <x v="2"/>
    <d v="2025-02-05T00:00:00"/>
    <d v="2025-02-05T00:00:00"/>
    <s v=""/>
    <s v="UAH"/>
    <n v="0"/>
    <n v="5.38"/>
    <m/>
    <n v="5.38"/>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1387"/>
    <s v="AP_PAYMENTS"/>
    <s v="car insurance certificate for the UNDP vehicles Toyota Land Cruiser 200 DP201052AV, DP201056AV;"/>
    <n v="300002376623546"/>
    <s v="STANDARD"/>
    <n v="17552"/>
    <n v="17552"/>
    <n v="1"/>
    <s v="31-01/2025"/>
    <s v="1058644"/>
    <s v="USK KNIAZHA VIENNA INSURANCE GROUP, PJSC"/>
    <n v="2563"/>
    <s v="Journal Import 46659196:"/>
    <s v="Supplier: USK KNIAZHA VIENNA INSURANCE GROUP, PJSC |Supplier #: 1058644 |Transaction #: 31-01/2025 |Payment # : 8107031387 |Payment Method : TRF |"/>
    <s v="Payables A 46657987000001 46659196 N"/>
    <s v="05-02-2025 Payments"/>
    <s v="Quantum Service Account"/>
    <s v="UNDP PL USD"/>
    <s v=" "/>
    <m/>
    <n v="0"/>
    <x v="2"/>
    <d v="2025-02-05T00:00:00"/>
    <d v="2025-02-05T00:00:00"/>
    <s v=""/>
    <s v="UAH"/>
    <n v="0"/>
    <n v="4.91"/>
    <m/>
    <n v="4.91"/>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1420"/>
    <s v="AP_PAYMENTS"/>
    <s v="spare parts for vehicle DP 201052"/>
    <n v="300002377264092"/>
    <s v="STANDARD"/>
    <n v="16565"/>
    <n v="16565"/>
    <n v="1"/>
    <s v="002"/>
    <s v="2207193"/>
    <s v="Shkarupa Vitalii Volodymyrovych, FOP"/>
    <n v="2562"/>
    <s v="Journal Import 46659196:"/>
    <s v="Supplier: Shkarupa Vitalii Volodymyrovych, FOP |Supplier #: 2207193 |Transaction #: 002 |Payment # : 8107031420 |Payment Method : TRF |"/>
    <s v="Payables A 46657987000001 46659196 N"/>
    <s v="05-02-2025 Payments"/>
    <s v="Quantum Service Account"/>
    <s v="UNDP PL USD"/>
    <s v=" "/>
    <m/>
    <n v="0"/>
    <x v="2"/>
    <d v="2025-02-05T00:00:00"/>
    <d v="2025-02-05T00:00:00"/>
    <s v=""/>
    <s v="UAH"/>
    <n v="0"/>
    <n v="4.6399999999999997"/>
    <m/>
    <n v="4.6399999999999997"/>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8107031386"/>
    <s v="AP_PAYMENTS"/>
    <s v="conducting the event"/>
    <n v="300002386117410"/>
    <s v="STANDARD"/>
    <n v="815575.46"/>
    <n v="815575.46"/>
    <n v="2"/>
    <s v="000189394"/>
    <s v="1058619"/>
    <s v="KYI AVIA, PJSC"/>
    <n v="2565"/>
    <s v="Journal Import 46659196:"/>
    <s v="Supplier: KYI AVIA, PJSC |Supplier #: 1058619 |Transaction #: 000189394 |Payment # : 8107031386 |Payment Method : TRF |"/>
    <s v="Payables A 46657987000001 46659196 N"/>
    <s v="05-02-2025 Payments"/>
    <s v="Quantum Service Account"/>
    <s v="UNDP PL USD"/>
    <s v="1/22/2025 "/>
    <s v="10345423"/>
    <n v="1"/>
    <x v="2"/>
    <d v="2025-02-05T00:00:00"/>
    <d v="2025-02-05T00:00:00"/>
    <s v=""/>
    <s v="UAH"/>
    <n v="0"/>
    <n v="228.45000000000002"/>
    <m/>
    <n v="228.45000000000002"/>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61976161"/>
    <s v="EXPENDITURES"/>
    <m/>
    <m/>
    <m/>
    <m/>
    <m/>
    <m/>
    <m/>
    <s v=""/>
    <s v=""/>
    <n v="40"/>
    <s v="Journal Import 46761240:"/>
    <s v="Expenditure Business Unit : UNDP-UKR , Project Number : 01001136 , Task Number : ACT 2.1.2. , Transaction Number : 61976161 , Expenditure Category : 75100 - Facilities &amp; Administration , Expenditure Type : 75105 - Facilities and Administrat"/>
    <s v="Projects A 46761016000001 46761240 Y"/>
    <s v="30-01-2025 Burden Cost"/>
    <s v="Quantum Service Account"/>
    <s v="UNDP PL USD"/>
    <s v="1/1/1970"/>
    <m/>
    <m/>
    <x v="2"/>
    <d v="2025-01-30T00:00:00"/>
    <d v="2025-02-06T00:00:00"/>
    <s v=""/>
    <s v="UAH"/>
    <n v="8132.4000000000005"/>
    <n v="191.35"/>
    <m/>
    <n v="191.35"/>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61976160"/>
    <s v="EXPENDITURES"/>
    <m/>
    <m/>
    <m/>
    <m/>
    <m/>
    <m/>
    <m/>
    <s v=""/>
    <s v=""/>
    <n v="41"/>
    <s v="Journal Import 46761240:"/>
    <s v="Expenditure Business Unit : UNDP-UKR , Project Number : 01001136 , Task Number : ACT 2.1.1. , Transaction Number : 61976160 , Expenditure Category : 75100 - Facilities &amp; Administration , Expenditure Type : 75105 - Facilities and Administrat"/>
    <s v="Projects A 46761016000001 46761240 Y"/>
    <s v="30-01-2025 Burden Cost"/>
    <s v="Quantum Service Account"/>
    <s v="UNDP PL USD"/>
    <s v="1/1/1970"/>
    <m/>
    <m/>
    <x v="2"/>
    <d v="2025-01-30T00:00:00"/>
    <d v="2025-02-06T00:00:00"/>
    <s v=""/>
    <s v="UAH"/>
    <n v="9418"/>
    <n v="221.6"/>
    <m/>
    <n v="221.6"/>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61976154"/>
    <s v="EXPENDITURES"/>
    <m/>
    <m/>
    <m/>
    <m/>
    <m/>
    <m/>
    <m/>
    <s v=""/>
    <s v=""/>
    <n v="42"/>
    <s v="Journal Import 46761240:"/>
    <s v="Expenditure Business Unit : UNDP-UKR , Project Number : 01001136 , Task Number : ACT 2.2.1. , Transaction Number : 61976154 , Expenditure Category : 75100 - Facilities &amp; Administration , Expenditure Type : 75105 - Facilities and Administrat"/>
    <s v="Projects A 46761016000001 46761240 Y"/>
    <s v="30-01-2025 Burden Cost"/>
    <s v="Quantum Service Account"/>
    <s v="UNDP PL USD"/>
    <s v="1/1/1970"/>
    <m/>
    <m/>
    <x v="2"/>
    <d v="2025-01-30T00:00:00"/>
    <d v="2025-02-06T00:00:00"/>
    <s v=""/>
    <s v="UAH"/>
    <n v="12710.27"/>
    <n v="299.07"/>
    <m/>
    <n v="299.07"/>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61976158"/>
    <s v="EXPENDITURES"/>
    <m/>
    <m/>
    <m/>
    <m/>
    <m/>
    <m/>
    <m/>
    <s v=""/>
    <s v=""/>
    <n v="43"/>
    <s v="Journal Import 46761240:"/>
    <s v="Expenditure Business Unit : UNDP-UKR , Project Number : 01001136 , Task Number : ACT 1.1.2. , Transaction Number : 61976158 , Expenditure Category : 75100 - Facilities &amp; Administration , Expenditure Type : 75105 - Facilities and Administrat"/>
    <s v="Projects A 46761016000001 46761240 Y"/>
    <s v="30-01-2025 Burden Cost"/>
    <s v="Quantum Service Account"/>
    <s v="UNDP PL USD"/>
    <s v="1/1/1970"/>
    <m/>
    <m/>
    <x v="2"/>
    <d v="2025-01-30T00:00:00"/>
    <d v="2025-02-06T00:00:00"/>
    <s v=""/>
    <s v="UAH"/>
    <n v="14296.710000000001"/>
    <n v="336.39"/>
    <m/>
    <n v="336.39"/>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61976155"/>
    <s v="EXPENDITURES"/>
    <m/>
    <m/>
    <m/>
    <m/>
    <m/>
    <m/>
    <m/>
    <s v=""/>
    <s v=""/>
    <n v="44"/>
    <s v="Journal Import 46761240:"/>
    <s v="Expenditure Business Unit : UNDP-UKR , Project Number : 01001136 , Task Number : ACT 1.1.1. , Transaction Number : 61976155 , Expenditure Category : 75100 - Facilities &amp; Administration , Expenditure Type : 75105 - Facilities and Administrat"/>
    <s v="Projects A 46761016000001 46761240 Y"/>
    <s v="30-01-2025 Burden Cost"/>
    <s v="Quantum Service Account"/>
    <s v="UNDP PL USD"/>
    <s v="1/1/1970"/>
    <m/>
    <m/>
    <x v="2"/>
    <d v="2025-01-30T00:00:00"/>
    <d v="2025-02-06T00:00:00"/>
    <s v=""/>
    <s v="UAH"/>
    <n v="16599.8"/>
    <n v="390.58"/>
    <m/>
    <n v="390.58"/>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61973090"/>
    <s v="EXPENDITURES"/>
    <m/>
    <m/>
    <m/>
    <m/>
    <m/>
    <m/>
    <m/>
    <s v=""/>
    <s v=""/>
    <n v="34"/>
    <s v="Journal Import 46721103:"/>
    <s v="Expenditure Business Unit : UNDP-UKR , Project Number : 01001136 , Task Number : ACT 2.2.1. , Transaction Number : 61973090 , Expenditure Category : 75100 - Facilities &amp; Administration , Expenditure Type : 75105 - Facilities and Administrat"/>
    <s v="Projects A 46720357000001 46721103 2 Y"/>
    <s v="31-01-2025 Burden Cost"/>
    <s v="Quantum Service Account"/>
    <s v="UNDP PL USD"/>
    <s v="1/1/1970"/>
    <m/>
    <m/>
    <x v="2"/>
    <d v="2025-01-31T00:00:00"/>
    <d v="2025-02-06T00:00:00"/>
    <s v=""/>
    <s v="USD"/>
    <n v="321.39"/>
    <n v="321.39"/>
    <m/>
    <n v="321.39"/>
  </r>
  <r>
    <s v="Purchase Invoices"/>
    <s v="Oracle Fusion Payables invoices."/>
    <s v="Payables"/>
    <s v="Oracle Fusion Payables subledger."/>
    <s v="1176166"/>
    <s v="INVOICES"/>
    <s v="JAN-2025"/>
    <s v="UNDP"/>
    <m/>
    <x v="14"/>
    <s v="Learning Costs - Training of Counter"/>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000189525"/>
    <s v="AP_INVOICES"/>
    <s v="conference services - 3-day psychological course &quot;Сhildren and war&quot;"/>
    <n v="300002392414901"/>
    <s v="STANDARD"/>
    <n v="1015082.91"/>
    <n v="1015082.91"/>
    <n v="1"/>
    <s v="000189525"/>
    <s v="1058619"/>
    <s v="KYI AVIA, PJSC"/>
    <n v="108"/>
    <s v="Journal Import 46749327:"/>
    <s v="Supplier: KYI AVIA, PJSC |Supplier #: 1058619 |Site: UKR |Transaction #: 000189525 |Transaction Line #: 1 |PO #: 10346026 |PO Line #: 1 |Contract #: 1176166 |Project #: 01001136 |Task #: ACT 1.1.2. |Donor: GOVERNMENT OF NETHERLAND"/>
    <s v="Payables A 46748428000001 46749327 2 Y"/>
    <s v="31-01-2025 Purchase Invoices"/>
    <s v="Quantum Service Account"/>
    <s v="UNDP PL USD"/>
    <s v="1/23/2025 "/>
    <s v="10346026"/>
    <n v="1"/>
    <x v="2"/>
    <d v="2025-01-31T00:00:00"/>
    <d v="2025-02-06T00:00:00"/>
    <s v="1"/>
    <s v="UAH"/>
    <n v="1015082.91"/>
    <n v="23884.3"/>
    <m/>
    <n v="23884.3"/>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02"/>
    <s v="AP_INVOICES"/>
    <s v="kits for modernization of the headlights on the UNDP armored and soft vehicles DP201052, DP201097, DP201098, DP201002, DP201101, DP201103, DP201108, DP201082 in the Poltava and Dnipro office;"/>
    <n v="300002390650999"/>
    <s v="STANDARD"/>
    <n v="206200"/>
    <n v="206200"/>
    <n v="1"/>
    <s v="002"/>
    <s v="2214973"/>
    <s v="Berduta Yevheniy Ivanovych, FOP"/>
    <n v="32"/>
    <s v="Journal Import 46736962:"/>
    <s v="Supplier: Berduta Yevheniy Ivanovych, FOP |Supplier #: 2214973 |Site: UKR |Transaction #: 002 |Transaction Line #: 1 |PO #: 10346574 |PO Line #: 1 |Contract #: 1176166 |Project #: 01001136 |Task #: ACT 4 |Donor: GOVERNMENT OF NETH"/>
    <s v="Payables A 46736505000001 46736962 Y"/>
    <s v="29-01-2025 Purchase Invoices"/>
    <s v="Quantum Service Account"/>
    <s v="UNDP PL USD"/>
    <s v="1/24/2025 "/>
    <s v="10346574"/>
    <n v="1"/>
    <x v="2"/>
    <d v="2025-01-29T00:00:00"/>
    <d v="2025-02-06T00:00:00"/>
    <s v="1"/>
    <s v="UAH"/>
    <n v="206200"/>
    <n v="4851.76"/>
    <m/>
    <n v="4851.76"/>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8"/>
    <s v="01001136"/>
    <s v="Support to the stabilization and recovery of war affected communities (frontline, return and hosting areas)"/>
    <s v="8107031451"/>
    <s v="AP_PAYMENTS"/>
    <s v="Sports equipment"/>
    <n v="300002387985677"/>
    <s v="STANDARD"/>
    <n v="219380"/>
    <n v="219380"/>
    <n v="1"/>
    <s v="W410840"/>
    <s v="2164803"/>
    <s v="Sportmarket Postachannia, LLC"/>
    <n v="2397"/>
    <s v="Journal Import 46721545:"/>
    <s v="Supplier: Sportmarket Postachannia, LLC |Supplier #: 2164803 |Transaction #: W410840 |Payment # : 8107031451 |Payment Method : TRF |"/>
    <s v="Payables A 46721020000001 46721545 2 N"/>
    <s v="06-02-2025 Payments"/>
    <s v="Quantum Service Account"/>
    <s v="UNDP PL USD"/>
    <s v="1/28/2025 "/>
    <s v="10347728"/>
    <n v="1"/>
    <x v="2"/>
    <d v="2025-02-06T00:00:00"/>
    <d v="2025-02-06T00:00:00"/>
    <s v=""/>
    <s v="UAH"/>
    <n v="0"/>
    <n v="61.45"/>
    <m/>
    <n v="61.45"/>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8107031450"/>
    <s v="AP_PAYMENTS"/>
    <s v="procurement of equipment for the Juvenile Prevention and Patrol Police units in Dnipropetrovsk Oblast"/>
    <n v="300002388984219"/>
    <s v="STANDARD"/>
    <n v="253171"/>
    <n v="253171"/>
    <n v="1"/>
    <s v="ТСH-016"/>
    <s v="2157501"/>
    <s v="Telytsyna Svitlana Mykolaiivna, FOP"/>
    <n v="2396"/>
    <s v="Journal Import 46721545:"/>
    <s v="Supplier: Telytsyna Svitlana Mykolaiivna, FOP |Supplier #: 2157501 |Transaction #: ТСH-016 |Payment # : 8107031450 |Payment Method : TRF |"/>
    <s v="Payables A 46721020000001 46721545 2 N"/>
    <s v="06-02-2025 Payments"/>
    <s v="Quantum Service Account"/>
    <s v="UNDP PL USD"/>
    <s v="12/12/2024 "/>
    <s v="10331457"/>
    <n v="1"/>
    <x v="2"/>
    <d v="2025-02-06T00:00:00"/>
    <d v="2025-02-06T00:00:00"/>
    <s v=""/>
    <s v="UAH"/>
    <n v="0"/>
    <n v="46.7"/>
    <m/>
    <n v="46.7"/>
  </r>
  <r>
    <s v="Purchase Invoices"/>
    <s v="Oracle Fusion Payables invoices."/>
    <s v="Payables"/>
    <s v="Oracle Fusion Payables subledger."/>
    <s v="1176166"/>
    <s v="INVOICES"/>
    <s v="JAN-2025"/>
    <s v="UNDP"/>
    <m/>
    <x v="4"/>
    <s v="Translation Costs"/>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005"/>
    <s v="AP_INVOICES"/>
    <s v="report layout development (English version)"/>
    <n v="300002389849169"/>
    <s v="STANDARD"/>
    <n v="18000"/>
    <n v="18000"/>
    <n v="1"/>
    <s v="#005"/>
    <s v="1262007"/>
    <s v="Madinov Mykola Leonidovych"/>
    <n v="21"/>
    <s v="Journal Import 46749327:"/>
    <s v="Supplier: Madinov Mykola Leonidovych |Supplier #: 1262007 |Site: UKR |Transaction #: #005 |Transaction Line #: 1 |PO #:  |PO Line #: 0 |Contract #: 1176166 |Project #: 01001136 |Task #: ACT 2.1.2. |Donor: GOVERNMENT OF NETHERLANDS"/>
    <s v="Payables A 46748428000001 46749327 2 Y"/>
    <s v="28-01-2025 Purchase Invoices"/>
    <s v="Quantum Service Account"/>
    <s v="UNDP PL USD"/>
    <s v=" "/>
    <m/>
    <n v="0"/>
    <x v="2"/>
    <d v="2025-01-28T00:00:00"/>
    <d v="2025-02-06T00:00:00"/>
    <s v="1"/>
    <s v="UAH"/>
    <n v="18000"/>
    <n v="423.53000000000003"/>
    <m/>
    <n v="423.53000000000003"/>
  </r>
  <r>
    <s v="Purchase Invoices"/>
    <s v="Oracle Fusion Payables invoices."/>
    <s v="Payables"/>
    <s v="Oracle Fusion Payables subledger."/>
    <s v="1176166"/>
    <s v="INVOICES"/>
    <s v="JAN-2025"/>
    <s v="UNDP"/>
    <m/>
    <x v="4"/>
    <s v="Translation Costs"/>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1453"/>
    <s v="AP_INVOICES"/>
    <s v="Translation services"/>
    <n v="300002392624273"/>
    <s v="STANDARD"/>
    <n v="16000"/>
    <n v="16000"/>
    <n v="1"/>
    <s v="1453"/>
    <s v="1161084"/>
    <s v="Alesco Translations, LLC"/>
    <n v="101"/>
    <s v="Journal Import 46749327:"/>
    <s v="Supplier: Alesco Translations, LLC |Supplier #: 1161084 |Site: UKR |Transaction #: 1453 |Transaction Line #: 1 |PO #:  |PO Line #: 0 |Contract #: 1176166 |Project #: 01001136 |Task #: ACT 2.1.2. |Donor: GOVERNMENT OF NETHERLANDS |"/>
    <s v="Payables A 46748428000001 46749327 2 Y"/>
    <s v="31-01-2025 Purchase Invoices"/>
    <s v="Quantum Service Account"/>
    <s v="UNDP PL USD"/>
    <s v=" "/>
    <m/>
    <n v="0"/>
    <x v="2"/>
    <d v="2025-01-31T00:00:00"/>
    <d v="2025-02-06T00:00:00"/>
    <s v="1"/>
    <s v="UAH"/>
    <n v="16000"/>
    <n v="376.47"/>
    <m/>
    <n v="376.47"/>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1996642"/>
    <s v="EXPENDITURES"/>
    <m/>
    <m/>
    <m/>
    <m/>
    <m/>
    <m/>
    <m/>
    <s v=""/>
    <s v=""/>
    <n v="42"/>
    <s v="Journal Import 46830838:"/>
    <s v="Expenditure Business Unit : UNDP-UKR , Project Number : 01001136 , Task Number : ACT 4 , Transaction Number : 61996642 , Expenditure Category : 75100 - Facilities &amp; Administration , Expenditure Type : 75105 - Facilities and Administration -"/>
    <s v="Projects A 46830785000001 46830838 2 Y"/>
    <s v="29-01-2025 Burden Cost"/>
    <s v="Quantum Service Account"/>
    <s v="UNDP PL USD"/>
    <s v="1/1/1970"/>
    <m/>
    <m/>
    <x v="2"/>
    <d v="2025-01-29T00:00:00"/>
    <d v="2025-02-07T00:00:00"/>
    <s v=""/>
    <s v="UAH"/>
    <n v="16496"/>
    <n v="388.14"/>
    <m/>
    <n v="388.1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61996625"/>
    <s v="EXPENDITURES"/>
    <m/>
    <m/>
    <m/>
    <m/>
    <m/>
    <m/>
    <m/>
    <s v=""/>
    <s v=""/>
    <n v="174"/>
    <s v="Journal Import 46830838:"/>
    <s v="Expenditure Business Unit : UNDP-UKR , Project Number : 01001136 , Task Number : ACT 2.1.2. , Transaction Number : 61996625 , Expenditure Category : 75100 - Facilities &amp; Administration , Expenditure Type : 75105 - Facilities and Administrat"/>
    <s v="Projects A 46830785000001 46830838 2 Y"/>
    <s v="31-01-2025 Burden Cost"/>
    <s v="Quantum Service Account"/>
    <s v="UNDP PL USD"/>
    <s v="1/1/1970"/>
    <m/>
    <m/>
    <x v="2"/>
    <d v="2025-01-31T00:00:00"/>
    <d v="2025-02-07T00:00:00"/>
    <s v=""/>
    <s v="UAH"/>
    <n v="2720"/>
    <n v="64"/>
    <m/>
    <n v="6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61996643"/>
    <s v="EXPENDITURES"/>
    <m/>
    <m/>
    <m/>
    <m/>
    <m/>
    <m/>
    <m/>
    <s v=""/>
    <s v=""/>
    <n v="175"/>
    <s v="Journal Import 46830838:"/>
    <s v="Expenditure Business Unit : UNDP-UKR , Project Number : 01001136 , Task Number : ACT 1.1.2. , Transaction Number : 61996643 , Expenditure Category : 75100 - Facilities &amp; Administration , Expenditure Type : 75105 - Facilities and Administrat"/>
    <s v="Projects A 46830785000001 46830838 2 Y"/>
    <s v="31-01-2025 Burden Cost"/>
    <s v="Quantum Service Account"/>
    <s v="UNDP PL USD"/>
    <s v="1/1/1970"/>
    <m/>
    <m/>
    <x v="2"/>
    <d v="2025-01-31T00:00:00"/>
    <d v="2025-02-07T00:00:00"/>
    <s v=""/>
    <s v="UAH"/>
    <n v="81206.63"/>
    <n v="1910.74"/>
    <m/>
    <n v="1910.74"/>
  </r>
  <r>
    <s v="Purchase Invoices"/>
    <s v="Oracle Fusion Payables invoices."/>
    <s v="Payables"/>
    <s v="Oracle Fusion Payables subledger."/>
    <s v="1176166"/>
    <s v="INVOICES"/>
    <s v="JAN-2025"/>
    <s v="UNDP"/>
    <m/>
    <x v="20"/>
    <s v="Maintenance Cost - Transportation Equipment"/>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019"/>
    <s v="AP_INVOICES"/>
    <s v="Brake pads for DP201052AV, winter cleaner for the Poltava vehicles; brake pads for DP201052AV"/>
    <n v="300002392414135"/>
    <s v="STANDARD"/>
    <n v="19127"/>
    <n v="19127"/>
    <n v="1"/>
    <s v="019"/>
    <s v="1059137"/>
    <s v="BABANSKYI OLEKSANDR SEHIIOVYCH FOP"/>
    <n v="89"/>
    <s v="Journal Import 46831205:"/>
    <s v="Supplier: BABANSKYI OLEKSANDR SEHIIOVYCH FOP |Supplier #: 1059137 |Site: UKR |Transaction #: 019 |Transaction Line #: 1 |PO #:  |PO Line #: 0 |Contract #: 1176166 |Project #: 01001136 |Task #: ACT 4 |Donor: GOVERNMENT OF NETHERLAN"/>
    <s v="Payables A 46830741000001 46831205 2 Y"/>
    <s v="31-01-2025 Purchase Invoices"/>
    <s v="Quantum Service Account"/>
    <s v="UNDP PL USD"/>
    <s v=" "/>
    <m/>
    <n v="0"/>
    <x v="2"/>
    <d v="2025-01-31T00:00:00"/>
    <d v="2025-02-07T00:00:00"/>
    <s v="1"/>
    <s v="UAH"/>
    <n v="19127"/>
    <n v="450.05"/>
    <m/>
    <n v="450.05"/>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1"/>
    <s v="01001136"/>
    <s v="Support to the stabilization and recovery of war affected communities (frontline, return and hosting areas)"/>
    <s v="8107031521"/>
    <s v="AP_PAYMENTS"/>
    <s v="conducting the event"/>
    <n v="300002389227512"/>
    <s v="STANDARD"/>
    <n v="158878.39999999999"/>
    <n v="158878.39999999999"/>
    <n v="1"/>
    <s v="000189471"/>
    <s v="1058619"/>
    <s v="KYI AVIA, PJSC"/>
    <n v="3241"/>
    <s v="Journal Import 46793618:"/>
    <s v="Supplier: KYI AVIA, PJSC |Supplier #: 1058619 |Transaction #: 000189471 |Payment # : 8107031521 |Payment Method : TRF |"/>
    <s v="Payables A 46792404000002 46793618 N"/>
    <s v="07-02-2025 Payments"/>
    <s v="Quantum Service Account"/>
    <s v="UNDP PL USD"/>
    <s v="12/26/2024 "/>
    <s v="10337857"/>
    <n v="1"/>
    <x v="2"/>
    <d v="2025-02-07T00:00:00"/>
    <d v="2025-02-07T00:00:00"/>
    <s v=""/>
    <s v="UAH"/>
    <n v="0"/>
    <n v="44.5"/>
    <m/>
    <n v="44.5"/>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8107031537"/>
    <s v="AP_PAYMENTS"/>
    <s v="report layout development (English version)"/>
    <n v="300002389849169"/>
    <s v="STANDARD"/>
    <n v="18000"/>
    <n v="18000"/>
    <n v="1"/>
    <s v="#005"/>
    <s v="1262007"/>
    <s v="Madinov Mykola Leonidovych"/>
    <n v="3240"/>
    <s v="Journal Import 46793618:"/>
    <s v="Supplier: Madinov Mykola Leonidovych |Supplier #: 1262007 |Transaction #: #005 |Payment # : 8107031537 |Payment Method : TRF |"/>
    <s v="Payables A 46792404000002 46793618 N"/>
    <s v="07-02-2025 Payments"/>
    <s v="Quantum Service Account"/>
    <s v="UNDP PL USD"/>
    <s v=" "/>
    <m/>
    <n v="0"/>
    <x v="2"/>
    <d v="2025-02-07T00:00:00"/>
    <d v="2025-02-07T00:00:00"/>
    <s v=""/>
    <s v="UAH"/>
    <n v="0"/>
    <n v="5.04"/>
    <m/>
    <n v="5.04"/>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15"/>
    <s v="01001136"/>
    <s v="Support to the stabilization and recovery of war affected communities (frontline, return and hosting areas)"/>
    <s v="8107031520"/>
    <s v="AP_PAYMENTS"/>
    <s v="conducting the event"/>
    <n v="300002390650213"/>
    <s v="STANDARD"/>
    <n v="386206.33"/>
    <n v="386206.33"/>
    <n v="1"/>
    <s v="000189478"/>
    <s v="1058619"/>
    <s v="KYI AVIA, PJSC"/>
    <n v="3243"/>
    <s v="Journal Import 46793618:"/>
    <s v="Supplier: KYI AVIA, PJSC |Supplier #: 1058619 |Transaction #: 000189478 |Payment # : 8107031520 |Payment Method : TRF |"/>
    <s v="Payables A 46792404000002 46793618 N"/>
    <s v="07-02-2025 Payments"/>
    <s v="Quantum Service Account"/>
    <s v="UNDP PL USD"/>
    <s v="12/23/2024 "/>
    <s v="10336790"/>
    <n v="1"/>
    <x v="2"/>
    <d v="2025-02-07T00:00:00"/>
    <d v="2025-02-07T00:00:00"/>
    <s v=""/>
    <s v="UAH"/>
    <n v="0"/>
    <n v="108.18"/>
    <m/>
    <n v="108.18"/>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8107031548"/>
    <s v="AP_PAYMENTS"/>
    <s v="kits for modernization of the headlights on the UNDP armored and soft vehicles DP201052, DP201097, DP201098, DP201002, DP201101, DP201103, DP201108, DP201082 in the Poltava and Dnipro office;"/>
    <n v="300002390650999"/>
    <s v="STANDARD"/>
    <n v="206200"/>
    <n v="206200"/>
    <n v="1"/>
    <s v="002"/>
    <s v="2214973"/>
    <s v="Berduta Yevheniy Ivanovych, FOP"/>
    <n v="3242"/>
    <s v="Journal Import 46793618:"/>
    <s v="Supplier: Berduta Yevheniy Ivanovych, FOP |Supplier #: 2214973 |Transaction #: 002 |Payment # : 8107031548 |Payment Method : TRF |"/>
    <s v="Payables A 46792404000002 46793618 N"/>
    <s v="07-02-2025 Payments"/>
    <s v="Quantum Service Account"/>
    <s v="UNDP PL USD"/>
    <s v="1/24/2025 "/>
    <s v="10346574"/>
    <n v="1"/>
    <x v="2"/>
    <d v="2025-02-07T00:00:00"/>
    <d v="2025-02-07T00:00:00"/>
    <s v=""/>
    <s v="UAH"/>
    <n v="0"/>
    <n v="57.76"/>
    <m/>
    <n v="57.76"/>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14"/>
    <s v="01001136"/>
    <s v="Support to the stabilization and recovery of war affected communities (frontline, return and hosting areas)"/>
    <s v="8107031518"/>
    <s v="AP_PAYMENTS"/>
    <s v="conference services - 3-day psychological course &quot;Сhildren and war&quot;"/>
    <n v="300002392414901"/>
    <s v="STANDARD"/>
    <n v="1015082.91"/>
    <n v="1015082.91"/>
    <n v="1"/>
    <s v="000189525"/>
    <s v="1058619"/>
    <s v="KYI AVIA, PJSC"/>
    <n v="3244"/>
    <s v="Journal Import 46793618:"/>
    <s v="Supplier: KYI AVIA, PJSC |Supplier #: 1058619 |Transaction #: 000189525 |Payment # : 8107031518 |Payment Method : TRF |"/>
    <s v="Payables A 46792404000002 46793618 N"/>
    <s v="07-02-2025 Payments"/>
    <s v="Quantum Service Account"/>
    <s v="UNDP PL USD"/>
    <s v="1/23/2025 "/>
    <s v="10346026"/>
    <n v="1"/>
    <x v="2"/>
    <d v="2025-02-07T00:00:00"/>
    <d v="2025-02-07T00:00:00"/>
    <s v=""/>
    <s v="UAH"/>
    <n v="0"/>
    <n v="284.34000000000003"/>
    <m/>
    <n v="284.34000000000003"/>
  </r>
  <r>
    <s v="Payments"/>
    <s v="Cash disbursements."/>
    <s v="Payables"/>
    <s v="Oracle Fusion Payables subledger."/>
    <s v="1176166"/>
    <s v="PAYMENTS"/>
    <s v="FEB-2025"/>
    <s v="UNDP"/>
    <m/>
    <x v="13"/>
    <s v="Realized Loss"/>
    <s v="58203"/>
    <s v="Ukraine - Crisis Prev &amp; Rcvry"/>
    <s v="UKR"/>
    <s v="Ukraine"/>
    <x v="0"/>
    <s v="GOVERNMENT OF NETHERLANDS"/>
    <x v="0"/>
    <s v="Programme Cost Sharing"/>
    <s v="001981-UNDP"/>
    <s v="001981-UNDP"/>
    <x v="9"/>
    <s v="01001136"/>
    <s v="Support to the stabilization and recovery of war affected communities (frontline, return and hosting areas)"/>
    <s v="8107031535"/>
    <s v="AP_PAYMENTS"/>
    <s v="Translation services"/>
    <n v="300002392624273"/>
    <s v="STANDARD"/>
    <n v="16000"/>
    <n v="16000"/>
    <n v="1"/>
    <s v="1453"/>
    <s v="1161084"/>
    <s v="Alesco Translations, LLC"/>
    <n v="3239"/>
    <s v="Journal Import 46793618:"/>
    <s v="Supplier: Alesco Translations, LLC |Supplier #: 1161084 |Transaction #: 1453 |Payment # : 8107031535 |Payment Method : TRF |"/>
    <s v="Payables A 46792404000002 46793618 N"/>
    <s v="07-02-2025 Payments"/>
    <s v="Quantum Service Account"/>
    <s v="UNDP PL USD"/>
    <s v=" "/>
    <m/>
    <n v="0"/>
    <x v="2"/>
    <d v="2025-02-07T00:00:00"/>
    <d v="2025-02-07T00:00:00"/>
    <s v=""/>
    <s v="UAH"/>
    <n v="0"/>
    <n v="4.4800000000000004"/>
    <m/>
    <n v="4.4800000000000004"/>
  </r>
  <r>
    <s v="BURDEN_COST"/>
    <s v="Cost of summarized burden expenditure items."/>
    <s v="Project Accounting"/>
    <s v="Accounting generated by Oracle Fusion Projects for cost, revenue and billing offset transactions."/>
    <s v="1176166"/>
    <s v="BURDEN_COST"/>
    <s v="JAN-2025"/>
    <s v="UNDP"/>
    <m/>
    <x v="2"/>
    <s v="Facilities and Administration - Implementation"/>
    <s v="58203"/>
    <s v="Ukraine - Crisis Prev &amp; Rcvry"/>
    <s v="UKR"/>
    <s v="Ukraine"/>
    <x v="0"/>
    <s v="GOVERNMENT OF NETHERLANDS"/>
    <x v="0"/>
    <s v="Programme Cost Sharing"/>
    <s v="001981-UNDP"/>
    <s v="001981-UNDP"/>
    <x v="3"/>
    <s v="01001136"/>
    <s v="Support to the stabilization and recovery of war affected communities (frontline, return and hosting areas)"/>
    <s v="62009327"/>
    <s v="EXPENDITURES"/>
    <m/>
    <m/>
    <m/>
    <m/>
    <m/>
    <m/>
    <m/>
    <s v=""/>
    <s v=""/>
    <n v="120"/>
    <s v="Journal Import 46918169:"/>
    <s v="Expenditure Business Unit : UNDP-UKR , Project Number : 01001136 , Task Number : ACT 4 , Transaction Number : 62009327 , Expenditure Category : 75100 - Facilities &amp; Administration , Expenditure Type : 75105 - Facilities and Administration -"/>
    <s v="Projects A 46918119000001 46918169 Y"/>
    <s v="31-01-2025 Burden Cost"/>
    <s v="Quantum Service Account"/>
    <s v="UNDP PL USD"/>
    <s v="1/1/1970"/>
    <m/>
    <m/>
    <x v="2"/>
    <d v="2025-01-31T00:00:00"/>
    <d v="2025-02-09T00:00:00"/>
    <s v=""/>
    <s v="UAH"/>
    <n v="1530.16"/>
    <n v="36"/>
    <m/>
    <n v="3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DBF51D8-6521-42F6-BE4A-2FEEA2E0F07D}" name="PivotTable2" cacheId="3"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5:C30" firstHeaderRow="0" firstDataRow="1" firstDataCol="1" rowPageCount="3" colPageCount="1"/>
  <pivotFields count="7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25">
        <item x="0"/>
        <item x="1"/>
        <item x="2"/>
        <item x="3"/>
        <item x="4"/>
        <item x="5"/>
        <item x="6"/>
        <item x="7"/>
        <item x="8"/>
        <item x="9"/>
        <item x="13"/>
        <item x="14"/>
        <item x="15"/>
        <item x="16"/>
        <item x="17"/>
        <item x="18"/>
        <item x="19"/>
        <item x="20"/>
        <item x="10"/>
        <item x="11"/>
        <item x="21"/>
        <item x="12"/>
        <item x="22"/>
        <item x="23"/>
        <item t="default"/>
      </items>
    </pivotField>
    <pivotField showAll="0"/>
    <pivotField showAll="0"/>
    <pivotField showAll="0"/>
    <pivotField showAll="0"/>
    <pivotField showAll="0"/>
    <pivotField axis="axisPage" multipleItemSelectionAllowed="1" showAll="0">
      <items count="3">
        <item h="1" x="0"/>
        <item x="1"/>
        <item t="default"/>
      </items>
    </pivotField>
    <pivotField showAll="0"/>
    <pivotField showAll="0"/>
    <pivotField showAll="0"/>
    <pivotField showAll="0"/>
    <pivotField axis="axisPage" multipleItemSelectionAllowed="1" showAll="0">
      <items count="44">
        <item h="1" x="15"/>
        <item x="32"/>
        <item x="29"/>
        <item x="41"/>
        <item x="28"/>
        <item x="5"/>
        <item x="11"/>
        <item x="30"/>
        <item x="26"/>
        <item x="24"/>
        <item x="16"/>
        <item x="31"/>
        <item x="13"/>
        <item x="6"/>
        <item x="1"/>
        <item x="17"/>
        <item x="19"/>
        <item x="12"/>
        <item x="22"/>
        <item x="18"/>
        <item x="10"/>
        <item x="34"/>
        <item x="39"/>
        <item x="40"/>
        <item x="37"/>
        <item x="2"/>
        <item x="14"/>
        <item x="36"/>
        <item x="35"/>
        <item x="23"/>
        <item x="20"/>
        <item x="21"/>
        <item x="27"/>
        <item x="33"/>
        <item x="9"/>
        <item x="7"/>
        <item x="8"/>
        <item x="25"/>
        <item x="42"/>
        <item x="3"/>
        <item x="38"/>
        <item x="0"/>
        <item x="4"/>
        <item t="default"/>
      </items>
    </pivotField>
    <pivotField showAll="0"/>
    <pivotField showAll="0"/>
    <pivotField showAll="0"/>
    <pivotField showAll="0"/>
    <pivotField showAll="0"/>
    <pivotField numFmtId="170" showAll="0"/>
    <pivotField dataField="1" numFmtId="170" showAll="0"/>
    <pivotField showAll="0"/>
    <pivotField showAll="0"/>
    <pivotField numFmtId="170" showAll="0"/>
    <pivotField dataField="1" numFmtId="170" showAll="0"/>
    <pivotField showAll="0"/>
    <pivotField showAll="0"/>
    <pivotField axis="axisPage" showAll="0">
      <items count="3">
        <item x="0"/>
        <item x="1"/>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2"/>
  </rowFields>
  <rowItems count="25">
    <i>
      <x/>
    </i>
    <i>
      <x v="1"/>
    </i>
    <i>
      <x v="2"/>
    </i>
    <i>
      <x v="3"/>
    </i>
    <i>
      <x v="4"/>
    </i>
    <i>
      <x v="5"/>
    </i>
    <i>
      <x v="6"/>
    </i>
    <i>
      <x v="7"/>
    </i>
    <i>
      <x v="8"/>
    </i>
    <i>
      <x v="9"/>
    </i>
    <i>
      <x v="10"/>
    </i>
    <i>
      <x v="11"/>
    </i>
    <i>
      <x v="12"/>
    </i>
    <i>
      <x v="13"/>
    </i>
    <i>
      <x v="14"/>
    </i>
    <i>
      <x v="15"/>
    </i>
    <i>
      <x v="16"/>
    </i>
    <i>
      <x v="17"/>
    </i>
    <i>
      <x v="18"/>
    </i>
    <i>
      <x v="19"/>
    </i>
    <i>
      <x v="20"/>
    </i>
    <i>
      <x v="21"/>
    </i>
    <i>
      <x v="22"/>
    </i>
    <i>
      <x v="23"/>
    </i>
    <i t="grand">
      <x/>
    </i>
  </rowItems>
  <colFields count="1">
    <field x="-2"/>
  </colFields>
  <colItems count="2">
    <i>
      <x/>
    </i>
    <i i="1">
      <x v="1"/>
    </i>
  </colItems>
  <pageFields count="3">
    <pageField fld="23" hier="-1"/>
    <pageField fld="18" hier="-1"/>
    <pageField fld="37" hier="-1"/>
  </pageFields>
  <dataFields count="2">
    <dataField name="Sum of Burdened Cost(Ledger Currency)" fld="34" baseField="0" baseItem="0" numFmtId="43"/>
    <dataField name="Sum of Burdened Cost(Local Currency)" fld="30" baseField="0" baseItem="0"/>
  </dataFields>
  <formats count="1">
    <format dxfId="8">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87D5F19-9153-42C3-AA47-3AA7F7480594}" name="PivotTable2" cacheId="1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D8:E33" firstHeaderRow="1" firstDataRow="1" firstDataCol="1" rowPageCount="4" colPageCount="1"/>
  <pivotFields count="54">
    <pivotField showAll="0"/>
    <pivotField showAll="0"/>
    <pivotField showAll="0"/>
    <pivotField showAll="0"/>
    <pivotField showAll="0"/>
    <pivotField showAll="0"/>
    <pivotField showAll="0"/>
    <pivotField showAll="0"/>
    <pivotField showAll="0"/>
    <pivotField axis="axisPage" numFmtId="1" multipleItemSelectionAllowed="1" showAll="0">
      <items count="46">
        <item h="1" x="26"/>
        <item h="1" x="22"/>
        <item h="1" x="17"/>
        <item h="1" x="11"/>
        <item h="1" x="21"/>
        <item h="1" x="31"/>
        <item h="1" x="10"/>
        <item h="1" x="23"/>
        <item h="1" x="5"/>
        <item h="1" x="15"/>
        <item h="1" x="42"/>
        <item h="1" x="24"/>
        <item h="1" x="3"/>
        <item h="1" x="33"/>
        <item h="1" x="37"/>
        <item h="1" x="25"/>
        <item h="1" x="43"/>
        <item h="1" x="8"/>
        <item h="1" x="19"/>
        <item h="1" x="36"/>
        <item h="1" x="34"/>
        <item h="1" x="30"/>
        <item h="1" x="40"/>
        <item h="1" x="41"/>
        <item h="1" x="38"/>
        <item h="1" x="9"/>
        <item h="1" x="12"/>
        <item h="1" x="35"/>
        <item h="1" x="32"/>
        <item h="1" x="20"/>
        <item h="1" x="29"/>
        <item h="1" x="18"/>
        <item h="1" x="27"/>
        <item h="1" x="1"/>
        <item h="1" x="4"/>
        <item h="1" x="7"/>
        <item h="1" x="16"/>
        <item h="1" x="0"/>
        <item h="1" x="28"/>
        <item x="2"/>
        <item h="1" x="39"/>
        <item h="1" x="14"/>
        <item h="1" x="13"/>
        <item h="1" x="6"/>
        <item h="1" x="44"/>
        <item t="default"/>
      </items>
    </pivotField>
    <pivotField showAll="0"/>
    <pivotField showAll="0"/>
    <pivotField showAll="0"/>
    <pivotField showAll="0"/>
    <pivotField showAll="0"/>
    <pivotField axis="axisPage" showAll="0">
      <items count="2">
        <item x="0"/>
        <item t="default"/>
      </items>
    </pivotField>
    <pivotField showAll="0"/>
    <pivotField axis="axisPage" multipleItemSelectionAllowed="1" showAll="0">
      <items count="3">
        <item x="0"/>
        <item h="1" x="1"/>
        <item t="default"/>
      </items>
    </pivotField>
    <pivotField showAll="0"/>
    <pivotField showAll="0"/>
    <pivotField showAll="0"/>
    <pivotField axis="axisRow" showAll="0">
      <items count="26">
        <item x="0"/>
        <item x="15"/>
        <item x="14"/>
        <item x="16"/>
        <item x="11"/>
        <item x="18"/>
        <item x="8"/>
        <item x="9"/>
        <item x="1"/>
        <item x="22"/>
        <item x="2"/>
        <item x="21"/>
        <item x="6"/>
        <item x="7"/>
        <item x="10"/>
        <item x="19"/>
        <item x="12"/>
        <item x="3"/>
        <item x="4"/>
        <item x="17"/>
        <item x="13"/>
        <item x="5"/>
        <item x="24"/>
        <item x="23"/>
        <item x="2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 showAll="0"/>
    <pivotField showAll="0"/>
    <pivotField showAll="0"/>
    <pivotField showAll="0"/>
    <pivotField showAll="0"/>
    <pivotField showAll="0"/>
    <pivotField showAll="0"/>
    <pivotField showAll="0"/>
    <pivotField showAll="0"/>
    <pivotField showAll="0"/>
    <pivotField axis="axisPage" numFmtId="1" multipleItemSelectionAllowed="1" showAll="0">
      <items count="4">
        <item x="0"/>
        <item x="1"/>
        <item x="2"/>
        <item t="default"/>
      </items>
    </pivotField>
    <pivotField numFmtId="14" showAll="0"/>
    <pivotField numFmtId="171" showAll="0"/>
    <pivotField showAll="0"/>
    <pivotField showAll="0"/>
    <pivotField showAll="0"/>
    <pivotField showAll="0"/>
    <pivotField showAll="0"/>
    <pivotField dataField="1" numFmtId="172" showAll="0"/>
  </pivotFields>
  <rowFields count="1">
    <field x="21"/>
  </rowFields>
  <rowItems count="25">
    <i>
      <x v="1"/>
    </i>
    <i>
      <x v="2"/>
    </i>
    <i>
      <x v="3"/>
    </i>
    <i>
      <x v="4"/>
    </i>
    <i>
      <x v="5"/>
    </i>
    <i>
      <x v="6"/>
    </i>
    <i>
      <x v="7"/>
    </i>
    <i>
      <x v="8"/>
    </i>
    <i>
      <x v="9"/>
    </i>
    <i>
      <x v="10"/>
    </i>
    <i>
      <x v="11"/>
    </i>
    <i>
      <x v="12"/>
    </i>
    <i>
      <x v="13"/>
    </i>
    <i>
      <x v="14"/>
    </i>
    <i>
      <x v="15"/>
    </i>
    <i>
      <x v="16"/>
    </i>
    <i>
      <x v="17"/>
    </i>
    <i>
      <x v="18"/>
    </i>
    <i>
      <x v="19"/>
    </i>
    <i>
      <x v="20"/>
    </i>
    <i>
      <x v="21"/>
    </i>
    <i>
      <x v="22"/>
    </i>
    <i>
      <x v="23"/>
    </i>
    <i>
      <x v="24"/>
    </i>
    <i t="grand">
      <x/>
    </i>
  </rowItems>
  <colItems count="1">
    <i/>
  </colItems>
  <pageFields count="4">
    <pageField fld="45" hier="-1"/>
    <pageField fld="17" hier="-1"/>
    <pageField fld="15" hier="-1"/>
    <pageField fld="9" hier="-1"/>
  </pageFields>
  <dataFields count="1">
    <dataField name="Sum of Net Accounted Amt" fld="53" baseField="0" baseItem="0" numFmtId="43"/>
  </dataFields>
  <formats count="1">
    <format dxfId="2">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D39344F4-7723-4A3B-BD10-CE438B8F40C0}" name="PivotTable1" cacheId="1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A7:B33" firstHeaderRow="1" firstDataRow="1" firstDataCol="1" rowPageCount="4" colPageCount="1"/>
  <pivotFields count="54">
    <pivotField showAll="0"/>
    <pivotField showAll="0"/>
    <pivotField showAll="0"/>
    <pivotField showAll="0"/>
    <pivotField showAll="0"/>
    <pivotField showAll="0"/>
    <pivotField showAll="0"/>
    <pivotField showAll="0"/>
    <pivotField showAll="0"/>
    <pivotField axis="axisPage" numFmtId="1" multipleItemSelectionAllowed="1" showAll="0">
      <items count="46">
        <item x="26"/>
        <item x="22"/>
        <item x="17"/>
        <item x="11"/>
        <item x="21"/>
        <item x="31"/>
        <item x="10"/>
        <item x="23"/>
        <item x="5"/>
        <item x="15"/>
        <item x="42"/>
        <item x="24"/>
        <item x="3"/>
        <item x="33"/>
        <item x="37"/>
        <item x="25"/>
        <item x="43"/>
        <item x="8"/>
        <item x="19"/>
        <item x="36"/>
        <item x="34"/>
        <item x="30"/>
        <item x="40"/>
        <item x="41"/>
        <item x="38"/>
        <item x="9"/>
        <item x="12"/>
        <item x="35"/>
        <item x="32"/>
        <item x="20"/>
        <item x="29"/>
        <item x="18"/>
        <item x="27"/>
        <item x="1"/>
        <item x="4"/>
        <item x="7"/>
        <item x="16"/>
        <item x="0"/>
        <item x="28"/>
        <item h="1" x="2"/>
        <item x="39"/>
        <item x="14"/>
        <item x="13"/>
        <item x="6"/>
        <item x="44"/>
        <item t="default"/>
      </items>
    </pivotField>
    <pivotField showAll="0"/>
    <pivotField showAll="0"/>
    <pivotField showAll="0"/>
    <pivotField showAll="0"/>
    <pivotField showAll="0"/>
    <pivotField axis="axisPage" showAll="0">
      <items count="2">
        <item x="0"/>
        <item t="default"/>
      </items>
    </pivotField>
    <pivotField showAll="0"/>
    <pivotField axis="axisPage" multipleItemSelectionAllowed="1" showAll="0">
      <items count="3">
        <item x="0"/>
        <item h="1" x="1"/>
        <item t="default"/>
      </items>
    </pivotField>
    <pivotField showAll="0"/>
    <pivotField showAll="0"/>
    <pivotField showAll="0"/>
    <pivotField axis="axisRow" showAll="0">
      <items count="26">
        <item x="0"/>
        <item x="15"/>
        <item x="14"/>
        <item x="16"/>
        <item x="11"/>
        <item x="18"/>
        <item x="8"/>
        <item x="9"/>
        <item x="1"/>
        <item x="22"/>
        <item x="2"/>
        <item x="21"/>
        <item x="6"/>
        <item x="7"/>
        <item x="10"/>
        <item x="19"/>
        <item x="12"/>
        <item x="3"/>
        <item x="4"/>
        <item x="17"/>
        <item x="13"/>
        <item x="5"/>
        <item x="24"/>
        <item x="23"/>
        <item x="20"/>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numFmtId="1" showAll="0"/>
    <pivotField showAll="0"/>
    <pivotField showAll="0"/>
    <pivotField showAll="0"/>
    <pivotField showAll="0"/>
    <pivotField showAll="0"/>
    <pivotField showAll="0"/>
    <pivotField showAll="0"/>
    <pivotField showAll="0"/>
    <pivotField showAll="0"/>
    <pivotField axis="axisPage" numFmtId="1" multipleItemSelectionAllowed="1" showAll="0">
      <items count="4">
        <item x="0"/>
        <item x="1"/>
        <item x="2"/>
        <item t="default"/>
      </items>
    </pivotField>
    <pivotField numFmtId="14" showAll="0"/>
    <pivotField numFmtId="171" showAll="0"/>
    <pivotField showAll="0"/>
    <pivotField showAll="0"/>
    <pivotField showAll="0"/>
    <pivotField showAll="0"/>
    <pivotField showAll="0"/>
    <pivotField dataField="1" numFmtId="172" showAll="0"/>
  </pivotFields>
  <rowFields count="1">
    <field x="21"/>
  </rowFields>
  <rowItems count="26">
    <i>
      <x/>
    </i>
    <i>
      <x v="1"/>
    </i>
    <i>
      <x v="2"/>
    </i>
    <i>
      <x v="3"/>
    </i>
    <i>
      <x v="4"/>
    </i>
    <i>
      <x v="5"/>
    </i>
    <i>
      <x v="6"/>
    </i>
    <i>
      <x v="7"/>
    </i>
    <i>
      <x v="8"/>
    </i>
    <i>
      <x v="9"/>
    </i>
    <i>
      <x v="10"/>
    </i>
    <i>
      <x v="11"/>
    </i>
    <i>
      <x v="12"/>
    </i>
    <i>
      <x v="13"/>
    </i>
    <i>
      <x v="14"/>
    </i>
    <i>
      <x v="15"/>
    </i>
    <i>
      <x v="16"/>
    </i>
    <i>
      <x v="17"/>
    </i>
    <i>
      <x v="18"/>
    </i>
    <i>
      <x v="19"/>
    </i>
    <i>
      <x v="20"/>
    </i>
    <i>
      <x v="21"/>
    </i>
    <i>
      <x v="22"/>
    </i>
    <i>
      <x v="23"/>
    </i>
    <i>
      <x v="24"/>
    </i>
    <i t="grand">
      <x/>
    </i>
  </rowItems>
  <colItems count="1">
    <i/>
  </colItems>
  <pageFields count="4">
    <pageField fld="45" hier="-1"/>
    <pageField fld="17" hier="-1"/>
    <pageField fld="15" hier="-1"/>
    <pageField fld="9" hier="-1"/>
  </pageFields>
  <dataFields count="1">
    <dataField name="Sum of Net Accounted Amt" fld="53" baseField="0" baseItem="0" numFmtId="43"/>
  </dataFields>
  <formats count="1">
    <format dxfId="7">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Q7" dT="2023-03-16T13:38:41.97" personId="{30FD58B0-F76B-4D7D-9F74-C2E26725D1DF}" id="{439B477B-BC4A-4C4E-BB2F-2CE52B1F92AA}">
    <text>please add indicative budget in USD (total and by years)</text>
  </threadedComment>
  <threadedComment ref="Q7" dT="2023-03-16T13:38:54.59" personId="{30FD58B0-F76B-4D7D-9F74-C2E26725D1DF}" id="{FE3DB300-1E2F-4A51-BB75-E36297D7CFDB}" parentId="{439B477B-BC4A-4C4E-BB2F-2CE52B1F92AA}">
    <text xml:space="preserve">@Roman Khashchenkov </text>
    <mentions>
      <mention mentionpersonId="{C84A1689-F7C5-4223-BAC8-7FBDAC1CB963}" mentionId="{52EAC1CD-4E18-4530-B491-24F6DE32911B}" startIndex="0" length="19"/>
    </mentions>
  </threadedComment>
  <threadedComment ref="U7" dT="2023-03-16T13:38:41.97" personId="{30FD58B0-F76B-4D7D-9F74-C2E26725D1DF}" id="{1EFE0925-359C-45C0-8524-8F3A46FFD1EB}">
    <text>please add indicative budget in USD (total and by years)</text>
  </threadedComment>
  <threadedComment ref="U7" dT="2023-03-16T13:38:54.59" personId="{30FD58B0-F76B-4D7D-9F74-C2E26725D1DF}" id="{D5A0119F-7AE4-4C79-B372-7430979F5DDC}" parentId="{1EFE0925-359C-45C0-8524-8F3A46FFD1EB}">
    <text xml:space="preserve">@Roman Khashchenkov </text>
    <mentions>
      <mention mentionpersonId="{C84A1689-F7C5-4223-BAC8-7FBDAC1CB963}" mentionId="{22BA8E42-8637-4D84-A048-BF894F781F28}" startIndex="0" length="19"/>
    </mentions>
  </threadedComment>
  <threadedComment ref="V7" dT="2023-03-16T13:38:41.97" personId="{30FD58B0-F76B-4D7D-9F74-C2E26725D1DF}" id="{57795C7E-695B-42D3-B17C-165293EB5383}">
    <text>please add indicative budget in USD (total and by years)</text>
  </threadedComment>
  <threadedComment ref="V7" dT="2023-03-16T13:38:54.59" personId="{30FD58B0-F76B-4D7D-9F74-C2E26725D1DF}" id="{FA022E88-270B-4442-963C-39684A2CFB56}" parentId="{57795C7E-695B-42D3-B17C-165293EB5383}">
    <text xml:space="preserve">@Roman Khashchenkov </text>
    <mentions>
      <mention mentionpersonId="{C84A1689-F7C5-4223-BAC8-7FBDAC1CB963}" mentionId="{AF446F27-7185-478B-BAD3-E1F0A286284D}" startIndex="0" length="19"/>
    </mentions>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microsoft.com/office/2019/04/relationships/namedSheetView" Target="../namedSheetViews/namedSheetView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2" Type="http://schemas.openxmlformats.org/officeDocument/2006/relationships/pivotTable" Target="../pivotTables/pivotTable3.xml"/><Relationship Id="rId1" Type="http://schemas.openxmlformats.org/officeDocument/2006/relationships/pivotTable" Target="../pivotTables/pivotTable2.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EF543-814D-45E3-9E4E-6C285B1F7E0F}">
  <dimension ref="A1:O32"/>
  <sheetViews>
    <sheetView tabSelected="1" topLeftCell="B1" zoomScale="70" zoomScaleNormal="70" workbookViewId="0">
      <selection activeCell="C38" sqref="C38"/>
    </sheetView>
  </sheetViews>
  <sheetFormatPr defaultColWidth="11.09765625" defaultRowHeight="15" outlineLevelCol="1"/>
  <cols>
    <col min="1" max="1" width="11.09765625" style="289" hidden="1" customWidth="1" outlineLevel="1"/>
    <col min="2" max="2" width="5.796875" style="289" customWidth="1" collapsed="1"/>
    <col min="3" max="3" width="83.296875" style="292" customWidth="1"/>
    <col min="4" max="4" width="18.8984375" style="289" bestFit="1" customWidth="1"/>
    <col min="5" max="5" width="16.69921875" style="289" bestFit="1" customWidth="1"/>
    <col min="6" max="6" width="18.69921875" style="289" customWidth="1"/>
    <col min="7" max="8" width="14.296875" style="289" bestFit="1" customWidth="1"/>
    <col min="9" max="9" width="16.8984375" style="289" customWidth="1"/>
    <col min="10" max="10" width="18.69921875" style="289" customWidth="1"/>
    <col min="11" max="11" width="16" style="289" bestFit="1" customWidth="1"/>
    <col min="12" max="14" width="14.69921875" style="289" bestFit="1" customWidth="1"/>
    <col min="15" max="15" width="2.19921875" style="289" customWidth="1"/>
    <col min="16" max="16" width="11.09765625" style="289"/>
    <col min="17" max="17" width="20.59765625" style="289" customWidth="1"/>
    <col min="18" max="18" width="28.8984375" style="289" customWidth="1"/>
    <col min="19" max="16384" width="11.09765625" style="289"/>
  </cols>
  <sheetData>
    <row r="1" spans="1:14">
      <c r="C1" s="290"/>
      <c r="I1" s="291"/>
    </row>
    <row r="2" spans="1:14" ht="15.6" thickBot="1"/>
    <row r="3" spans="1:14" ht="17.399999999999999">
      <c r="C3" s="293" t="s">
        <v>130</v>
      </c>
      <c r="D3" s="294"/>
      <c r="E3" s="294"/>
      <c r="F3" s="294"/>
      <c r="G3" s="294"/>
      <c r="H3" s="295"/>
    </row>
    <row r="4" spans="1:14" ht="15.6">
      <c r="C4" s="296" t="s">
        <v>131</v>
      </c>
      <c r="D4" s="297" t="s">
        <v>157</v>
      </c>
      <c r="E4" s="297"/>
      <c r="F4" s="297"/>
      <c r="G4" s="297"/>
      <c r="H4" s="298"/>
      <c r="I4" s="299"/>
      <c r="J4" s="299"/>
      <c r="K4" s="299"/>
      <c r="L4" s="300"/>
      <c r="M4" s="300"/>
      <c r="N4" s="300"/>
    </row>
    <row r="5" spans="1:14" ht="34.5" customHeight="1">
      <c r="C5" s="296" t="s">
        <v>132</v>
      </c>
      <c r="D5" s="392" t="s">
        <v>2</v>
      </c>
      <c r="E5" s="392"/>
      <c r="F5" s="392"/>
      <c r="G5" s="392"/>
      <c r="H5" s="393"/>
      <c r="I5" s="301"/>
      <c r="J5" s="301"/>
      <c r="K5" s="301"/>
      <c r="L5" s="301"/>
      <c r="M5" s="301"/>
      <c r="N5" s="301"/>
    </row>
    <row r="6" spans="1:14" ht="15.6">
      <c r="C6" s="296" t="s">
        <v>133</v>
      </c>
      <c r="D6" s="297" t="s">
        <v>158</v>
      </c>
      <c r="E6" s="297"/>
      <c r="F6" s="297"/>
      <c r="G6" s="297"/>
      <c r="H6" s="302"/>
      <c r="I6" s="300"/>
      <c r="J6" s="300"/>
      <c r="K6" s="300"/>
      <c r="L6" s="300"/>
      <c r="M6" s="300"/>
      <c r="N6" s="300"/>
    </row>
    <row r="7" spans="1:14" ht="15.6">
      <c r="C7" s="296" t="s">
        <v>134</v>
      </c>
      <c r="D7" s="397" t="s">
        <v>159</v>
      </c>
      <c r="E7" s="397"/>
      <c r="F7" s="397"/>
      <c r="G7" s="397"/>
      <c r="H7" s="398"/>
      <c r="I7" s="300"/>
      <c r="J7" s="300"/>
      <c r="K7" s="300"/>
      <c r="L7" s="300"/>
      <c r="M7" s="300"/>
      <c r="N7" s="300"/>
    </row>
    <row r="8" spans="1:14" ht="15.6">
      <c r="C8" s="303"/>
      <c r="D8" s="304"/>
      <c r="E8" s="305"/>
      <c r="F8" s="305"/>
      <c r="G8" s="305"/>
      <c r="H8" s="306"/>
      <c r="I8" s="305"/>
      <c r="J8" s="305"/>
      <c r="K8" s="305"/>
      <c r="L8" s="305"/>
      <c r="M8" s="305"/>
    </row>
    <row r="9" spans="1:14" s="307" customFormat="1" ht="46.8">
      <c r="C9" s="308" t="s">
        <v>9</v>
      </c>
      <c r="D9" s="309" t="s">
        <v>135</v>
      </c>
      <c r="E9" s="310" t="s">
        <v>4152</v>
      </c>
      <c r="F9" s="310" t="s">
        <v>4208</v>
      </c>
      <c r="G9" s="311" t="s">
        <v>136</v>
      </c>
      <c r="H9" s="312" t="s">
        <v>137</v>
      </c>
    </row>
    <row r="10" spans="1:14" s="307" customFormat="1" ht="15.6">
      <c r="A10" s="307" t="s">
        <v>138</v>
      </c>
      <c r="C10" s="308"/>
      <c r="D10" s="310" t="s">
        <v>139</v>
      </c>
      <c r="E10" s="310" t="s">
        <v>140</v>
      </c>
      <c r="F10" s="310" t="s">
        <v>141</v>
      </c>
      <c r="G10" s="311" t="s">
        <v>142</v>
      </c>
      <c r="H10" s="312" t="s">
        <v>143</v>
      </c>
    </row>
    <row r="11" spans="1:14" ht="30">
      <c r="A11" s="313" t="s">
        <v>144</v>
      </c>
      <c r="C11" s="314" t="s">
        <v>160</v>
      </c>
      <c r="D11" s="315">
        <f>'Detailed budget'!Q25</f>
        <v>315000</v>
      </c>
      <c r="E11" s="315">
        <f>SUMIFS(AAA!F:F,AAA!A:A,"yes",AAA!C:C,A11,AAA!AZ:AZ,"&lt;&gt;2025")+SUMIFS(AAA!F:F,AAA!A:A,"yes",AAA!D:D,A11,AAA!AZ:AZ,"&lt;&gt;2025")+SUMIFS(AAA!F:F,AAA!A:A,"yes",AAA!E:E,A11,AAA!AZ:AZ,"&lt;&gt;2025")</f>
        <v>203862.92000000007</v>
      </c>
      <c r="F11" s="315">
        <f>SUMIFS('IPSAS Commitment report'!Z:Z,'IPSAS Commitment report'!A:A,'Interim finreport'!A11)</f>
        <v>49984.67</v>
      </c>
      <c r="G11" s="316">
        <f>D11-SUM(E11:F11)</f>
        <v>61152.409999999916</v>
      </c>
      <c r="H11" s="317">
        <f>SUM(E11:F11)/D11</f>
        <v>0.80586536507936535</v>
      </c>
    </row>
    <row r="12" spans="1:14" ht="45">
      <c r="A12" s="313" t="s">
        <v>145</v>
      </c>
      <c r="C12" s="314" t="s">
        <v>161</v>
      </c>
      <c r="D12" s="315">
        <f>'Detailed budget'!Q51</f>
        <v>454000</v>
      </c>
      <c r="E12" s="315">
        <f>SUMIFS(AAA!F:F,AAA!A:A,"yes",AAA!C:C,A12,AAA!AZ:AZ,"&lt;&gt;2025")+SUMIFS(AAA!F:F,AAA!A:A,"yes",AAA!D:D,A12,AAA!AZ:AZ,"&lt;&gt;2025")+SUMIFS(AAA!F:F,AAA!A:A,"yes",AAA!E:E,A12,AAA!AZ:AZ,"&lt;&gt;2025")</f>
        <v>297880.15000000014</v>
      </c>
      <c r="F12" s="315">
        <f>SUMIFS('IPSAS Commitment report'!Z:Z,'IPSAS Commitment report'!A:A,'Interim finreport'!A12)</f>
        <v>61773.539999999994</v>
      </c>
      <c r="G12" s="316">
        <f>D12-SUM(E12:F12)</f>
        <v>94346.309999999881</v>
      </c>
      <c r="H12" s="317">
        <f t="shared" ref="H12:H17" si="0">SUM(E12:F12)/D12</f>
        <v>0.79218874449339238</v>
      </c>
    </row>
    <row r="13" spans="1:14" ht="30">
      <c r="A13" s="313" t="s">
        <v>146</v>
      </c>
      <c r="C13" s="314" t="s">
        <v>162</v>
      </c>
      <c r="D13" s="315">
        <f>'Detailed budget'!Q69</f>
        <v>343632.00000000006</v>
      </c>
      <c r="E13" s="315">
        <f>SUMIFS(AAA!F:F,AAA!A:A,"yes",AAA!C:C,A13,AAA!AZ:AZ,"&lt;&gt;2025")+SUMIFS(AAA!F:F,AAA!A:A,"yes",AAA!D:D,A13,AAA!AZ:AZ,"&lt;&gt;2025")+SUMIFS(AAA!F:F,AAA!A:A,"yes",AAA!E:E,A13,AAA!AZ:AZ,"&lt;&gt;2025")</f>
        <v>283435.98</v>
      </c>
      <c r="F13" s="315">
        <f>SUMIFS('IPSAS Commitment report'!Z:Z,'IPSAS Commitment report'!A:A,'Interim finreport'!A13)</f>
        <v>1086.06</v>
      </c>
      <c r="G13" s="316">
        <f>D13-SUM(E13:F13)</f>
        <v>59109.960000000079</v>
      </c>
      <c r="H13" s="317">
        <f t="shared" si="0"/>
        <v>0.82798470456767681</v>
      </c>
    </row>
    <row r="14" spans="1:14">
      <c r="A14" s="313" t="s">
        <v>147</v>
      </c>
      <c r="C14" s="314" t="s">
        <v>148</v>
      </c>
      <c r="D14" s="315">
        <f>'Detailed budget'!Q71</f>
        <v>279207.57207368425</v>
      </c>
      <c r="E14" s="315">
        <f>SUMIFS(AAA!F:F,AAA!A:A,"yes",AAA!C:C,A14,AAA!AZ:AZ,"&lt;&gt;2025")+SUMIFS(AAA!F:F,AAA!A:A,"yes",AAA!D:D,A14,AAA!AZ:AZ,"&lt;&gt;2025")+SUMIFS(AAA!F:F,AAA!A:A,"yes",AAA!E:E,A14,AAA!AZ:AZ,"&lt;&gt;2025")</f>
        <v>220284.90000000008</v>
      </c>
      <c r="F14" s="315">
        <f>SUMIFS('IPSAS Commitment report'!Z:Z,'IPSAS Commitment report'!A:A,'Interim finreport'!A14)</f>
        <v>0</v>
      </c>
      <c r="G14" s="316">
        <f t="shared" ref="G12:G16" si="1">D14-SUM(E14:F14)</f>
        <v>58922.672073684167</v>
      </c>
      <c r="H14" s="317">
        <f t="shared" si="0"/>
        <v>0.7889646343182477</v>
      </c>
      <c r="L14" s="318"/>
    </row>
    <row r="15" spans="1:14">
      <c r="A15" s="313" t="s">
        <v>149</v>
      </c>
      <c r="C15" s="314" t="s">
        <v>150</v>
      </c>
      <c r="D15" s="315">
        <f>'Detailed budget'!Q86</f>
        <v>55673.602882947365</v>
      </c>
      <c r="E15" s="315">
        <f>SUMIFS(AAA!F:F,AAA!A:A,"yes",AAA!B:B,A15,AAA!AZ:AZ,"&lt;&gt;2025")</f>
        <v>53101.8</v>
      </c>
      <c r="F15" s="315">
        <f>SUMIFS('IPSAS Commitment report'!Z:Z,'IPSAS Commitment report'!A:A,'Interim finreport'!A15)</f>
        <v>0</v>
      </c>
      <c r="G15" s="316">
        <f t="shared" si="1"/>
        <v>2571.8028829473624</v>
      </c>
      <c r="H15" s="317">
        <f t="shared" si="0"/>
        <v>0.9538057041439455</v>
      </c>
      <c r="J15" s="336"/>
    </row>
    <row r="16" spans="1:14">
      <c r="A16" s="313" t="s">
        <v>151</v>
      </c>
      <c r="C16" s="314" t="s">
        <v>152</v>
      </c>
      <c r="D16" s="315">
        <f>'Detailed budget'!Q88</f>
        <v>115801.05239653053</v>
      </c>
      <c r="E16" s="315">
        <f>SUMIFS(AAA!F:F,AAA!A:A,"yes",AAA!B:B,A16,AAA!AZ:AZ,"&lt;&gt;2025")</f>
        <v>84407.660000000018</v>
      </c>
      <c r="F16" s="315">
        <f>SUMIFS('IPSAS Commitment report'!Z:Z,'IPSAS Commitment report'!A:A,'Interim finreport'!A16)</f>
        <v>0</v>
      </c>
      <c r="G16" s="316">
        <f>D16-SUM(E16:F16)</f>
        <v>31393.392396530515</v>
      </c>
      <c r="H16" s="317">
        <f t="shared" si="0"/>
        <v>0.72890235669852099</v>
      </c>
      <c r="J16" s="464"/>
    </row>
    <row r="17" spans="1:15" s="307" customFormat="1" ht="16.2" thickBot="1">
      <c r="A17" s="313"/>
      <c r="C17" s="319" t="s">
        <v>129</v>
      </c>
      <c r="D17" s="320">
        <f>SUM(D11:D16)</f>
        <v>1563314.2273531621</v>
      </c>
      <c r="E17" s="320">
        <f>SUM(E11:E16)</f>
        <v>1142973.4100000001</v>
      </c>
      <c r="F17" s="320">
        <f>SUM(F11:F16)</f>
        <v>112844.26999999999</v>
      </c>
      <c r="G17" s="321">
        <f>SUM(G11:G16)</f>
        <v>307496.54735316196</v>
      </c>
      <c r="H17" s="322">
        <f t="shared" si="0"/>
        <v>0.80330470869328519</v>
      </c>
    </row>
    <row r="18" spans="1:15" ht="36.6" customHeight="1" thickBot="1">
      <c r="A18" s="313"/>
      <c r="C18" s="394" t="s">
        <v>153</v>
      </c>
      <c r="D18" s="395"/>
      <c r="E18" s="395"/>
      <c r="F18" s="395"/>
      <c r="G18" s="395"/>
      <c r="H18" s="396"/>
      <c r="I18" s="323"/>
      <c r="J18" s="323"/>
      <c r="K18" s="323"/>
      <c r="L18" s="323"/>
      <c r="M18" s="323"/>
      <c r="N18" s="323"/>
      <c r="O18" s="323"/>
    </row>
    <row r="19" spans="1:15" ht="15.6">
      <c r="C19" s="324"/>
      <c r="D19" s="325"/>
      <c r="E19" s="325"/>
      <c r="F19" s="325"/>
      <c r="G19" s="326"/>
    </row>
    <row r="20" spans="1:15" ht="15.6">
      <c r="C20" s="303"/>
      <c r="D20" s="325"/>
      <c r="E20" s="325" t="s">
        <v>154</v>
      </c>
      <c r="F20" s="327"/>
      <c r="G20" s="326"/>
    </row>
    <row r="21" spans="1:15" ht="15.6">
      <c r="C21" s="303"/>
      <c r="D21" s="325"/>
      <c r="E21" s="327"/>
      <c r="F21" s="327"/>
      <c r="G21" s="326"/>
    </row>
    <row r="22" spans="1:15" ht="15.6">
      <c r="C22" s="303"/>
      <c r="D22" s="325" t="s">
        <v>163</v>
      </c>
      <c r="E22" s="327">
        <v>1010682.65</v>
      </c>
      <c r="F22" s="325"/>
      <c r="G22" s="326"/>
    </row>
    <row r="23" spans="1:15" ht="15.6">
      <c r="C23" s="303"/>
      <c r="D23" s="325" t="s">
        <v>4151</v>
      </c>
      <c r="E23" s="327">
        <f>552611.58+20</f>
        <v>552631.57999999996</v>
      </c>
      <c r="F23" s="325" t="s">
        <v>155</v>
      </c>
      <c r="G23" s="326"/>
    </row>
    <row r="24" spans="1:15" ht="15.6">
      <c r="C24" s="303"/>
      <c r="D24" s="325" t="s">
        <v>156</v>
      </c>
      <c r="E24" s="328">
        <f>SUM(E21:E23)</f>
        <v>1563314.23</v>
      </c>
      <c r="F24" s="329">
        <f>SUM(E17:F17)/E24</f>
        <v>0.80330470733321491</v>
      </c>
      <c r="G24" s="326"/>
    </row>
    <row r="25" spans="1:15" ht="16.2" thickBot="1">
      <c r="C25" s="330"/>
      <c r="D25" s="331"/>
      <c r="E25" s="331"/>
      <c r="F25" s="331"/>
      <c r="G25" s="332"/>
    </row>
    <row r="28" spans="1:15">
      <c r="D28" s="333"/>
      <c r="E28" s="333"/>
      <c r="F28" s="333"/>
      <c r="G28" s="334"/>
    </row>
    <row r="30" spans="1:15">
      <c r="D30" s="335"/>
    </row>
    <row r="31" spans="1:15">
      <c r="D31" s="334"/>
    </row>
    <row r="32" spans="1:15">
      <c r="F32" s="336"/>
    </row>
  </sheetData>
  <mergeCells count="3">
    <mergeCell ref="D5:H5"/>
    <mergeCell ref="C18:H18"/>
    <mergeCell ref="D7:H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13247-8035-4445-ABF4-A0A98A42D297}">
  <dimension ref="A1:AE26"/>
  <sheetViews>
    <sheetView topLeftCell="L1" workbookViewId="0">
      <selection activeCell="S36" sqref="S36"/>
    </sheetView>
  </sheetViews>
  <sheetFormatPr defaultColWidth="8.69921875" defaultRowHeight="14.4"/>
  <cols>
    <col min="1" max="2" width="19.5" style="378" customWidth="1"/>
    <col min="3" max="3" width="17.19921875" style="378" customWidth="1"/>
    <col min="4" max="22" width="8.69921875" style="378"/>
    <col min="23" max="23" width="10.19921875" style="382" bestFit="1" customWidth="1"/>
    <col min="24" max="24" width="11.5" style="382" bestFit="1" customWidth="1"/>
    <col min="25" max="25" width="10.19921875" style="382" bestFit="1" customWidth="1"/>
    <col min="26" max="26" width="8.69921875" style="382" bestFit="1" customWidth="1"/>
    <col min="27" max="27" width="10.19921875" style="382" bestFit="1" customWidth="1"/>
    <col min="28" max="16384" width="8.69921875" style="378"/>
  </cols>
  <sheetData>
    <row r="1" spans="1:31" ht="15.6">
      <c r="A1" s="354" t="s">
        <v>4207</v>
      </c>
      <c r="B1" s="354" t="s">
        <v>4205</v>
      </c>
      <c r="C1" s="377" t="s">
        <v>4160</v>
      </c>
      <c r="D1" s="377" t="s">
        <v>4161</v>
      </c>
      <c r="E1" s="377" t="s">
        <v>4162</v>
      </c>
      <c r="F1" s="377" t="s">
        <v>321</v>
      </c>
      <c r="G1" s="377" t="s">
        <v>4163</v>
      </c>
      <c r="H1" s="377" t="s">
        <v>4164</v>
      </c>
      <c r="I1" s="377" t="s">
        <v>4165</v>
      </c>
      <c r="J1" s="377" t="s">
        <v>330</v>
      </c>
      <c r="K1" s="377" t="s">
        <v>4166</v>
      </c>
      <c r="L1" s="377" t="s">
        <v>329</v>
      </c>
      <c r="M1" s="377" t="s">
        <v>323</v>
      </c>
      <c r="N1" s="377" t="s">
        <v>4167</v>
      </c>
      <c r="O1" s="377" t="s">
        <v>317</v>
      </c>
      <c r="P1" s="377" t="s">
        <v>4168</v>
      </c>
      <c r="Q1" s="377" t="s">
        <v>4169</v>
      </c>
      <c r="R1" s="377" t="s">
        <v>312</v>
      </c>
      <c r="S1" s="377" t="s">
        <v>325</v>
      </c>
      <c r="T1" s="377" t="s">
        <v>4170</v>
      </c>
      <c r="U1" s="377" t="s">
        <v>4171</v>
      </c>
      <c r="V1" s="377" t="s">
        <v>4172</v>
      </c>
      <c r="W1" s="381" t="s">
        <v>4173</v>
      </c>
      <c r="X1" s="381" t="s">
        <v>4174</v>
      </c>
      <c r="Y1" s="381" t="s">
        <v>4175</v>
      </c>
      <c r="Z1" s="381" t="s">
        <v>4176</v>
      </c>
      <c r="AA1" s="381" t="s">
        <v>4177</v>
      </c>
      <c r="AB1" s="377" t="s">
        <v>4178</v>
      </c>
      <c r="AC1" s="377" t="s">
        <v>4179</v>
      </c>
      <c r="AD1" s="377" t="s">
        <v>4180</v>
      </c>
      <c r="AE1" s="377" t="s">
        <v>342</v>
      </c>
    </row>
    <row r="2" spans="1:31" s="388" customFormat="1">
      <c r="A2" s="388" t="s">
        <v>4206</v>
      </c>
      <c r="B2" s="388" t="str">
        <f>VLOOKUP(L2,'Mapping Activities to outputs'!B:C,2,FALSE)</f>
        <v>Output 3</v>
      </c>
      <c r="C2" s="389">
        <v>45657</v>
      </c>
      <c r="D2" s="388" t="s">
        <v>4181</v>
      </c>
      <c r="E2" s="388" t="s">
        <v>370</v>
      </c>
      <c r="F2" s="388" t="s">
        <v>263</v>
      </c>
      <c r="G2" s="388" t="s">
        <v>368</v>
      </c>
      <c r="H2" s="388" t="s">
        <v>4182</v>
      </c>
      <c r="I2" s="388" t="s">
        <v>245</v>
      </c>
      <c r="J2" s="388" t="s">
        <v>158</v>
      </c>
      <c r="K2" s="388" t="s">
        <v>158</v>
      </c>
      <c r="L2" s="388" t="s">
        <v>82</v>
      </c>
      <c r="M2" s="388" t="s">
        <v>265</v>
      </c>
      <c r="N2" s="388" t="s">
        <v>250</v>
      </c>
      <c r="O2" s="388" t="s">
        <v>4183</v>
      </c>
      <c r="P2" s="388" t="s">
        <v>989</v>
      </c>
      <c r="Q2" s="388" t="s">
        <v>256</v>
      </c>
      <c r="R2" s="388" t="s">
        <v>157</v>
      </c>
      <c r="S2" s="388" t="s">
        <v>264</v>
      </c>
      <c r="T2" s="388" t="s">
        <v>252</v>
      </c>
      <c r="U2" s="388" t="s">
        <v>154</v>
      </c>
      <c r="V2" s="388">
        <v>855</v>
      </c>
      <c r="W2" s="390">
        <v>855</v>
      </c>
      <c r="X2" s="390">
        <v>855</v>
      </c>
      <c r="Y2" s="390">
        <v>855</v>
      </c>
      <c r="Z2" s="390">
        <v>1</v>
      </c>
      <c r="AA2" s="390">
        <v>855</v>
      </c>
      <c r="AB2" s="388" t="s">
        <v>4184</v>
      </c>
      <c r="AC2" s="388" t="s">
        <v>4185</v>
      </c>
      <c r="AD2" s="388" t="s">
        <v>466</v>
      </c>
      <c r="AE2" s="388" t="s">
        <v>991</v>
      </c>
    </row>
    <row r="3" spans="1:31" s="384" customFormat="1">
      <c r="A3" s="387" t="s">
        <v>4209</v>
      </c>
      <c r="B3" s="384" t="str">
        <f>VLOOKUP(L3,'Mapping Activities to outputs'!B:C,2,FALSE)</f>
        <v>Output 2</v>
      </c>
      <c r="C3" s="385">
        <v>45657</v>
      </c>
      <c r="D3" s="384" t="s">
        <v>4181</v>
      </c>
      <c r="E3" s="384" t="s">
        <v>370</v>
      </c>
      <c r="F3" s="384" t="s">
        <v>263</v>
      </c>
      <c r="G3" s="384" t="s">
        <v>368</v>
      </c>
      <c r="H3" s="384" t="s">
        <v>3159</v>
      </c>
      <c r="I3" s="384" t="s">
        <v>245</v>
      </c>
      <c r="J3" s="384" t="s">
        <v>158</v>
      </c>
      <c r="K3" s="384" t="s">
        <v>158</v>
      </c>
      <c r="L3" s="384" t="s">
        <v>4186</v>
      </c>
      <c r="M3" s="384" t="s">
        <v>265</v>
      </c>
      <c r="N3" s="384" t="s">
        <v>250</v>
      </c>
      <c r="O3" s="384" t="s">
        <v>4187</v>
      </c>
      <c r="P3" s="384" t="s">
        <v>460</v>
      </c>
      <c r="Q3" s="384" t="s">
        <v>256</v>
      </c>
      <c r="R3" s="384" t="s">
        <v>157</v>
      </c>
      <c r="S3" s="384" t="s">
        <v>264</v>
      </c>
      <c r="T3" s="384" t="s">
        <v>252</v>
      </c>
      <c r="U3" s="384" t="s">
        <v>261</v>
      </c>
      <c r="V3" s="384">
        <v>267571.59999999998</v>
      </c>
      <c r="W3" s="386">
        <v>6447.51</v>
      </c>
      <c r="X3" s="386">
        <v>3838.79</v>
      </c>
      <c r="Y3" s="386">
        <v>92.5</v>
      </c>
      <c r="Z3" s="386">
        <v>2.3809520000000001E-2</v>
      </c>
      <c r="AA3" s="386">
        <v>91.4</v>
      </c>
      <c r="AB3" s="384" t="s">
        <v>4184</v>
      </c>
      <c r="AC3" s="384" t="s">
        <v>4185</v>
      </c>
      <c r="AD3" s="384" t="s">
        <v>466</v>
      </c>
      <c r="AE3" s="384" t="s">
        <v>464</v>
      </c>
    </row>
    <row r="4" spans="1:31" s="384" customFormat="1">
      <c r="A4" s="387" t="s">
        <v>4209</v>
      </c>
      <c r="B4" s="384" t="str">
        <f>VLOOKUP(L4,'Mapping Activities to outputs'!B:C,2,FALSE)</f>
        <v>Output 2</v>
      </c>
      <c r="C4" s="385">
        <v>45657</v>
      </c>
      <c r="D4" s="384" t="s">
        <v>4181</v>
      </c>
      <c r="E4" s="384" t="s">
        <v>370</v>
      </c>
      <c r="F4" s="384" t="s">
        <v>263</v>
      </c>
      <c r="G4" s="384" t="s">
        <v>2775</v>
      </c>
      <c r="H4" s="384" t="s">
        <v>3278</v>
      </c>
      <c r="I4" s="384" t="s">
        <v>245</v>
      </c>
      <c r="J4" s="384" t="s">
        <v>158</v>
      </c>
      <c r="K4" s="384" t="s">
        <v>158</v>
      </c>
      <c r="L4" s="384" t="s">
        <v>4186</v>
      </c>
      <c r="M4" s="384" t="s">
        <v>265</v>
      </c>
      <c r="N4" s="384" t="s">
        <v>250</v>
      </c>
      <c r="O4" s="384" t="s">
        <v>4187</v>
      </c>
      <c r="P4" s="384" t="s">
        <v>460</v>
      </c>
      <c r="Q4" s="384" t="s">
        <v>522</v>
      </c>
      <c r="R4" s="384" t="s">
        <v>157</v>
      </c>
      <c r="S4" s="384" t="s">
        <v>264</v>
      </c>
      <c r="T4" s="384" t="s">
        <v>252</v>
      </c>
      <c r="U4" s="384" t="s">
        <v>261</v>
      </c>
      <c r="V4" s="384">
        <v>404786.4</v>
      </c>
      <c r="W4" s="386">
        <v>9753.89</v>
      </c>
      <c r="X4" s="386">
        <v>38962.32</v>
      </c>
      <c r="Y4" s="386">
        <v>938.85</v>
      </c>
      <c r="Z4" s="386">
        <v>2.3809520000000001E-2</v>
      </c>
      <c r="AA4" s="386">
        <v>927.67</v>
      </c>
      <c r="AB4" s="384" t="s">
        <v>4184</v>
      </c>
      <c r="AC4" s="384" t="s">
        <v>4185</v>
      </c>
      <c r="AD4" s="384" t="s">
        <v>466</v>
      </c>
      <c r="AE4" s="384" t="s">
        <v>464</v>
      </c>
    </row>
    <row r="5" spans="1:31" s="384" customFormat="1">
      <c r="A5" s="387">
        <v>2025</v>
      </c>
      <c r="B5" s="384" t="str">
        <f>VLOOKUP(L5,'Mapping Activities to outputs'!B:C,2,FALSE)</f>
        <v>Output 1</v>
      </c>
      <c r="C5" s="385">
        <v>45657</v>
      </c>
      <c r="D5" s="384" t="s">
        <v>4181</v>
      </c>
      <c r="E5" s="384" t="s">
        <v>370</v>
      </c>
      <c r="F5" s="384" t="s">
        <v>263</v>
      </c>
      <c r="G5" s="384" t="s">
        <v>368</v>
      </c>
      <c r="H5" s="384" t="s">
        <v>3168</v>
      </c>
      <c r="I5" s="384" t="s">
        <v>245</v>
      </c>
      <c r="J5" s="384" t="s">
        <v>158</v>
      </c>
      <c r="K5" s="384" t="s">
        <v>158</v>
      </c>
      <c r="L5" s="384" t="s">
        <v>27</v>
      </c>
      <c r="M5" s="384" t="s">
        <v>265</v>
      </c>
      <c r="N5" s="384" t="s">
        <v>250</v>
      </c>
      <c r="O5" s="384" t="s">
        <v>4188</v>
      </c>
      <c r="P5" s="384" t="s">
        <v>469</v>
      </c>
      <c r="Q5" s="384" t="s">
        <v>256</v>
      </c>
      <c r="R5" s="384" t="s">
        <v>157</v>
      </c>
      <c r="S5" s="384" t="s">
        <v>264</v>
      </c>
      <c r="T5" s="384" t="s">
        <v>252</v>
      </c>
      <c r="U5" s="384" t="s">
        <v>261</v>
      </c>
      <c r="V5" s="384">
        <v>70422.55</v>
      </c>
      <c r="W5" s="386">
        <v>1696.93</v>
      </c>
      <c r="X5" s="386">
        <v>70422.55</v>
      </c>
      <c r="Y5" s="386">
        <v>1696.93</v>
      </c>
      <c r="Z5" s="386">
        <v>2.3809520000000001E-2</v>
      </c>
      <c r="AA5" s="386">
        <v>1676.73</v>
      </c>
      <c r="AB5" s="384" t="s">
        <v>4184</v>
      </c>
      <c r="AC5" s="384" t="s">
        <v>4185</v>
      </c>
      <c r="AD5" s="384" t="s">
        <v>466</v>
      </c>
      <c r="AE5" s="384" t="s">
        <v>471</v>
      </c>
    </row>
    <row r="6" spans="1:31" s="384" customFormat="1">
      <c r="A6" s="387" t="s">
        <v>4209</v>
      </c>
      <c r="B6" s="384" t="str">
        <f>VLOOKUP(L6,'Mapping Activities to outputs'!B:C,2,FALSE)</f>
        <v>MC</v>
      </c>
      <c r="C6" s="385">
        <v>45657</v>
      </c>
      <c r="D6" s="384" t="s">
        <v>4181</v>
      </c>
      <c r="E6" s="384" t="s">
        <v>370</v>
      </c>
      <c r="F6" s="384" t="s">
        <v>263</v>
      </c>
      <c r="G6" s="384" t="s">
        <v>368</v>
      </c>
      <c r="H6" s="384" t="s">
        <v>3165</v>
      </c>
      <c r="I6" s="384" t="s">
        <v>245</v>
      </c>
      <c r="J6" s="384" t="s">
        <v>158</v>
      </c>
      <c r="K6" s="384" t="s">
        <v>158</v>
      </c>
      <c r="L6" s="384" t="s">
        <v>89</v>
      </c>
      <c r="M6" s="384" t="s">
        <v>265</v>
      </c>
      <c r="N6" s="384" t="s">
        <v>250</v>
      </c>
      <c r="O6" s="384" t="s">
        <v>4189</v>
      </c>
      <c r="P6" s="384" t="s">
        <v>1260</v>
      </c>
      <c r="Q6" s="384" t="s">
        <v>256</v>
      </c>
      <c r="R6" s="384" t="s">
        <v>157</v>
      </c>
      <c r="S6" s="384" t="s">
        <v>264</v>
      </c>
      <c r="T6" s="384" t="s">
        <v>252</v>
      </c>
      <c r="U6" s="384" t="s">
        <v>261</v>
      </c>
      <c r="V6" s="384">
        <v>31802.83</v>
      </c>
      <c r="W6" s="386">
        <v>766.33</v>
      </c>
      <c r="X6" s="386">
        <v>10119.1</v>
      </c>
      <c r="Y6" s="386">
        <v>243.83</v>
      </c>
      <c r="Z6" s="386">
        <v>2.3809520000000001E-2</v>
      </c>
      <c r="AA6" s="386">
        <v>240.93</v>
      </c>
      <c r="AB6" s="384" t="s">
        <v>4184</v>
      </c>
      <c r="AC6" s="384" t="s">
        <v>4185</v>
      </c>
      <c r="AD6" s="384" t="s">
        <v>466</v>
      </c>
      <c r="AE6" s="384" t="s">
        <v>1266</v>
      </c>
    </row>
    <row r="7" spans="1:31">
      <c r="A7" s="378">
        <v>2025</v>
      </c>
      <c r="B7" s="388" t="str">
        <f>VLOOKUP(L7,'Mapping Activities to outputs'!B:C,2,FALSE)</f>
        <v>Output 2</v>
      </c>
      <c r="C7" s="379">
        <v>45657</v>
      </c>
      <c r="D7" s="378" t="s">
        <v>4181</v>
      </c>
      <c r="E7" s="378" t="s">
        <v>370</v>
      </c>
      <c r="F7" s="378" t="s">
        <v>263</v>
      </c>
      <c r="G7" s="378" t="s">
        <v>368</v>
      </c>
      <c r="H7" s="378" t="s">
        <v>3190</v>
      </c>
      <c r="I7" s="378" t="s">
        <v>245</v>
      </c>
      <c r="J7" s="378" t="s">
        <v>158</v>
      </c>
      <c r="K7" s="378" t="s">
        <v>158</v>
      </c>
      <c r="L7" s="378" t="s">
        <v>65</v>
      </c>
      <c r="M7" s="378" t="s">
        <v>265</v>
      </c>
      <c r="N7" s="378" t="s">
        <v>250</v>
      </c>
      <c r="O7" s="378" t="s">
        <v>4190</v>
      </c>
      <c r="P7" s="378" t="s">
        <v>544</v>
      </c>
      <c r="Q7" s="378" t="s">
        <v>256</v>
      </c>
      <c r="R7" s="378" t="s">
        <v>157</v>
      </c>
      <c r="S7" s="378" t="s">
        <v>264</v>
      </c>
      <c r="T7" s="378" t="s">
        <v>252</v>
      </c>
      <c r="U7" s="378" t="s">
        <v>261</v>
      </c>
      <c r="V7" s="378">
        <v>99600</v>
      </c>
      <c r="W7" s="382">
        <v>2400</v>
      </c>
      <c r="X7" s="382">
        <v>99600</v>
      </c>
      <c r="Y7" s="382">
        <v>2400</v>
      </c>
      <c r="Z7" s="382">
        <v>2.3809520000000001E-2</v>
      </c>
      <c r="AA7" s="382">
        <v>2371.4299999999998</v>
      </c>
      <c r="AB7" s="378" t="s">
        <v>4184</v>
      </c>
      <c r="AC7" s="378" t="s">
        <v>4185</v>
      </c>
      <c r="AD7" s="378" t="s">
        <v>466</v>
      </c>
      <c r="AE7" s="378" t="s">
        <v>788</v>
      </c>
    </row>
    <row r="8" spans="1:31" s="384" customFormat="1">
      <c r="A8" s="387" t="s">
        <v>4209</v>
      </c>
      <c r="B8" s="384" t="str">
        <f>VLOOKUP(L8,'Mapping Activities to outputs'!B:C,2,FALSE)</f>
        <v>Output 3</v>
      </c>
      <c r="C8" s="385">
        <v>45657</v>
      </c>
      <c r="D8" s="384" t="s">
        <v>4181</v>
      </c>
      <c r="E8" s="384" t="s">
        <v>370</v>
      </c>
      <c r="F8" s="384" t="s">
        <v>263</v>
      </c>
      <c r="G8" s="384" t="s">
        <v>368</v>
      </c>
      <c r="H8" s="384" t="s">
        <v>3203</v>
      </c>
      <c r="I8" s="384" t="s">
        <v>245</v>
      </c>
      <c r="J8" s="384" t="s">
        <v>158</v>
      </c>
      <c r="K8" s="384" t="s">
        <v>158</v>
      </c>
      <c r="L8" s="384" t="s">
        <v>73</v>
      </c>
      <c r="M8" s="384" t="s">
        <v>265</v>
      </c>
      <c r="N8" s="384" t="s">
        <v>250</v>
      </c>
      <c r="O8" s="384" t="s">
        <v>4187</v>
      </c>
      <c r="P8" s="384" t="s">
        <v>460</v>
      </c>
      <c r="Q8" s="384" t="s">
        <v>256</v>
      </c>
      <c r="R8" s="384" t="s">
        <v>157</v>
      </c>
      <c r="S8" s="384" t="s">
        <v>264</v>
      </c>
      <c r="T8" s="384" t="s">
        <v>252</v>
      </c>
      <c r="U8" s="384" t="s">
        <v>261</v>
      </c>
      <c r="V8" s="384">
        <v>300094.68</v>
      </c>
      <c r="W8" s="386">
        <v>7231.2</v>
      </c>
      <c r="X8" s="386">
        <v>565</v>
      </c>
      <c r="Y8" s="386">
        <v>13.61</v>
      </c>
      <c r="Z8" s="386">
        <v>2.3809520000000001E-2</v>
      </c>
      <c r="AA8" s="386">
        <v>13.45</v>
      </c>
      <c r="AB8" s="384" t="s">
        <v>4184</v>
      </c>
      <c r="AC8" s="384" t="s">
        <v>4185</v>
      </c>
      <c r="AD8" s="384" t="s">
        <v>466</v>
      </c>
      <c r="AE8" s="384" t="s">
        <v>464</v>
      </c>
    </row>
    <row r="9" spans="1:31">
      <c r="A9" s="378">
        <v>2024</v>
      </c>
      <c r="B9" s="388" t="str">
        <f>VLOOKUP(L9,'Mapping Activities to outputs'!B:C,2,FALSE)</f>
        <v>Output 1</v>
      </c>
      <c r="C9" s="379">
        <v>45657</v>
      </c>
      <c r="D9" s="378" t="s">
        <v>4181</v>
      </c>
      <c r="E9" s="378" t="s">
        <v>370</v>
      </c>
      <c r="F9" s="378" t="s">
        <v>263</v>
      </c>
      <c r="G9" s="378" t="s">
        <v>368</v>
      </c>
      <c r="H9" s="378" t="s">
        <v>4191</v>
      </c>
      <c r="I9" s="378" t="s">
        <v>245</v>
      </c>
      <c r="J9" s="378" t="s">
        <v>158</v>
      </c>
      <c r="K9" s="378" t="s">
        <v>158</v>
      </c>
      <c r="L9" s="378" t="s">
        <v>4192</v>
      </c>
      <c r="M9" s="378" t="s">
        <v>265</v>
      </c>
      <c r="N9" s="378" t="s">
        <v>250</v>
      </c>
      <c r="O9" s="378" t="s">
        <v>4193</v>
      </c>
      <c r="P9" s="378" t="s">
        <v>628</v>
      </c>
      <c r="Q9" s="378" t="s">
        <v>256</v>
      </c>
      <c r="R9" s="378" t="s">
        <v>157</v>
      </c>
      <c r="S9" s="378" t="s">
        <v>264</v>
      </c>
      <c r="T9" s="378" t="s">
        <v>252</v>
      </c>
      <c r="U9" s="378" t="s">
        <v>261</v>
      </c>
      <c r="V9" s="378">
        <v>1998640.12</v>
      </c>
      <c r="W9" s="382">
        <v>48160.01</v>
      </c>
      <c r="X9" s="382">
        <v>1998640.12</v>
      </c>
      <c r="Y9" s="382">
        <v>48160.01</v>
      </c>
      <c r="Z9" s="382">
        <v>2.3809520000000001E-2</v>
      </c>
      <c r="AA9" s="382">
        <v>47586.66</v>
      </c>
      <c r="AB9" s="378" t="s">
        <v>4184</v>
      </c>
      <c r="AC9" s="378" t="s">
        <v>4185</v>
      </c>
      <c r="AD9" s="378" t="s">
        <v>466</v>
      </c>
      <c r="AE9" s="378" t="s">
        <v>635</v>
      </c>
    </row>
    <row r="10" spans="1:31">
      <c r="A10" s="378">
        <v>2025</v>
      </c>
      <c r="B10" s="388" t="str">
        <f>VLOOKUP(L10,'Mapping Activities to outputs'!B:C,2,FALSE)</f>
        <v>Output 1</v>
      </c>
      <c r="C10" s="379">
        <v>45657</v>
      </c>
      <c r="D10" s="378" t="s">
        <v>4181</v>
      </c>
      <c r="E10" s="378" t="s">
        <v>370</v>
      </c>
      <c r="F10" s="378" t="s">
        <v>263</v>
      </c>
      <c r="G10" s="378" t="s">
        <v>368</v>
      </c>
      <c r="H10" s="378" t="s">
        <v>4194</v>
      </c>
      <c r="I10" s="378" t="s">
        <v>245</v>
      </c>
      <c r="J10" s="378" t="s">
        <v>158</v>
      </c>
      <c r="K10" s="378" t="s">
        <v>158</v>
      </c>
      <c r="L10" s="378" t="s">
        <v>40</v>
      </c>
      <c r="M10" s="378" t="s">
        <v>265</v>
      </c>
      <c r="N10" s="378" t="s">
        <v>250</v>
      </c>
      <c r="O10" s="378" t="s">
        <v>4193</v>
      </c>
      <c r="P10" s="378" t="s">
        <v>628</v>
      </c>
      <c r="Q10" s="378" t="s">
        <v>256</v>
      </c>
      <c r="R10" s="378" t="s">
        <v>157</v>
      </c>
      <c r="S10" s="378" t="s">
        <v>264</v>
      </c>
      <c r="T10" s="378" t="s">
        <v>252</v>
      </c>
      <c r="U10" s="378" t="s">
        <v>261</v>
      </c>
      <c r="V10" s="378">
        <v>622499.9</v>
      </c>
      <c r="W10" s="382">
        <v>15000</v>
      </c>
      <c r="X10" s="382">
        <v>622499.9</v>
      </c>
      <c r="Y10" s="382">
        <v>15000</v>
      </c>
      <c r="Z10" s="382">
        <v>2.3809520000000001E-2</v>
      </c>
      <c r="AA10" s="382">
        <v>14821.42</v>
      </c>
      <c r="AB10" s="378" t="s">
        <v>4184</v>
      </c>
      <c r="AC10" s="378" t="s">
        <v>4185</v>
      </c>
      <c r="AD10" s="378" t="s">
        <v>466</v>
      </c>
      <c r="AE10" s="378" t="s">
        <v>4195</v>
      </c>
    </row>
    <row r="11" spans="1:31">
      <c r="A11" s="378">
        <v>2025</v>
      </c>
      <c r="B11" s="388" t="str">
        <f>VLOOKUP(L11,'Mapping Activities to outputs'!B:C,2,FALSE)</f>
        <v>Output 1</v>
      </c>
      <c r="C11" s="379">
        <v>45657</v>
      </c>
      <c r="D11" s="378" t="s">
        <v>4181</v>
      </c>
      <c r="E11" s="378" t="s">
        <v>370</v>
      </c>
      <c r="F11" s="378" t="s">
        <v>263</v>
      </c>
      <c r="G11" s="378" t="s">
        <v>368</v>
      </c>
      <c r="H11" s="378" t="s">
        <v>4194</v>
      </c>
      <c r="I11" s="378" t="s">
        <v>245</v>
      </c>
      <c r="J11" s="378" t="s">
        <v>158</v>
      </c>
      <c r="K11" s="378" t="s">
        <v>158</v>
      </c>
      <c r="L11" s="378" t="s">
        <v>4192</v>
      </c>
      <c r="M11" s="378" t="s">
        <v>265</v>
      </c>
      <c r="N11" s="378" t="s">
        <v>250</v>
      </c>
      <c r="O11" s="378" t="s">
        <v>4193</v>
      </c>
      <c r="P11" s="378" t="s">
        <v>628</v>
      </c>
      <c r="Q11" s="378" t="s">
        <v>256</v>
      </c>
      <c r="R11" s="378" t="s">
        <v>157</v>
      </c>
      <c r="S11" s="378" t="s">
        <v>264</v>
      </c>
      <c r="T11" s="378" t="s">
        <v>252</v>
      </c>
      <c r="U11" s="378" t="s">
        <v>261</v>
      </c>
      <c r="V11" s="378">
        <v>1613371.18</v>
      </c>
      <c r="W11" s="382">
        <v>38876.42</v>
      </c>
      <c r="X11" s="382">
        <v>1613371.18</v>
      </c>
      <c r="Y11" s="382">
        <v>38876.42</v>
      </c>
      <c r="Z11" s="382">
        <v>2.3809520000000001E-2</v>
      </c>
      <c r="AA11" s="382">
        <v>38413.589999999997</v>
      </c>
      <c r="AB11" s="378" t="s">
        <v>4184</v>
      </c>
      <c r="AC11" s="378" t="s">
        <v>4185</v>
      </c>
      <c r="AD11" s="378" t="s">
        <v>466</v>
      </c>
      <c r="AE11" s="378" t="s">
        <v>4195</v>
      </c>
    </row>
    <row r="12" spans="1:31" s="384" customFormat="1">
      <c r="A12" s="387" t="s">
        <v>4209</v>
      </c>
      <c r="B12" s="384" t="str">
        <f>VLOOKUP(L12,'Mapping Activities to outputs'!B:C,2,FALSE)</f>
        <v>Output 3</v>
      </c>
      <c r="C12" s="385">
        <v>45657</v>
      </c>
      <c r="D12" s="384" t="s">
        <v>4181</v>
      </c>
      <c r="E12" s="384" t="s">
        <v>370</v>
      </c>
      <c r="F12" s="384" t="s">
        <v>263</v>
      </c>
      <c r="G12" s="384" t="s">
        <v>368</v>
      </c>
      <c r="H12" s="384" t="s">
        <v>3207</v>
      </c>
      <c r="I12" s="384" t="s">
        <v>245</v>
      </c>
      <c r="J12" s="384" t="s">
        <v>158</v>
      </c>
      <c r="K12" s="384" t="s">
        <v>158</v>
      </c>
      <c r="L12" s="384" t="s">
        <v>80</v>
      </c>
      <c r="M12" s="384" t="s">
        <v>265</v>
      </c>
      <c r="N12" s="384" t="s">
        <v>250</v>
      </c>
      <c r="O12" s="384" t="s">
        <v>4187</v>
      </c>
      <c r="P12" s="384" t="s">
        <v>460</v>
      </c>
      <c r="Q12" s="384" t="s">
        <v>256</v>
      </c>
      <c r="R12" s="384" t="s">
        <v>157</v>
      </c>
      <c r="S12" s="384" t="s">
        <v>264</v>
      </c>
      <c r="T12" s="384" t="s">
        <v>252</v>
      </c>
      <c r="U12" s="384" t="s">
        <v>261</v>
      </c>
      <c r="V12" s="384">
        <v>214461.2</v>
      </c>
      <c r="W12" s="386">
        <v>5167.74</v>
      </c>
      <c r="X12" s="386">
        <v>2790.71</v>
      </c>
      <c r="Y12" s="386">
        <v>67.25</v>
      </c>
      <c r="Z12" s="386">
        <v>2.3809520000000001E-2</v>
      </c>
      <c r="AA12" s="386">
        <v>66.45</v>
      </c>
      <c r="AB12" s="384" t="s">
        <v>4184</v>
      </c>
      <c r="AC12" s="384" t="s">
        <v>4185</v>
      </c>
      <c r="AD12" s="384" t="s">
        <v>466</v>
      </c>
      <c r="AE12" s="384" t="s">
        <v>464</v>
      </c>
    </row>
    <row r="13" spans="1:31" s="388" customFormat="1">
      <c r="A13" s="388" t="s">
        <v>4206</v>
      </c>
      <c r="B13" s="388" t="str">
        <f>VLOOKUP(L13,'Mapping Activities to outputs'!B:C,2,FALSE)</f>
        <v>Output 2</v>
      </c>
      <c r="C13" s="389">
        <v>45657</v>
      </c>
      <c r="D13" s="388" t="s">
        <v>4181</v>
      </c>
      <c r="E13" s="388" t="s">
        <v>370</v>
      </c>
      <c r="F13" s="388" t="s">
        <v>263</v>
      </c>
      <c r="G13" s="388" t="s">
        <v>368</v>
      </c>
      <c r="H13" s="388" t="s">
        <v>4013</v>
      </c>
      <c r="I13" s="388" t="s">
        <v>245</v>
      </c>
      <c r="J13" s="388" t="s">
        <v>158</v>
      </c>
      <c r="K13" s="388" t="s">
        <v>158</v>
      </c>
      <c r="L13" s="388" t="s">
        <v>67</v>
      </c>
      <c r="M13" s="388" t="s">
        <v>265</v>
      </c>
      <c r="N13" s="388" t="s">
        <v>250</v>
      </c>
      <c r="O13" s="388" t="s">
        <v>4196</v>
      </c>
      <c r="P13" s="388" t="s">
        <v>695</v>
      </c>
      <c r="Q13" s="388" t="s">
        <v>256</v>
      </c>
      <c r="R13" s="388" t="s">
        <v>157</v>
      </c>
      <c r="S13" s="388" t="s">
        <v>264</v>
      </c>
      <c r="T13" s="388" t="s">
        <v>252</v>
      </c>
      <c r="U13" s="388" t="s">
        <v>261</v>
      </c>
      <c r="V13" s="388">
        <v>407730</v>
      </c>
      <c r="W13" s="390">
        <v>9824.82</v>
      </c>
      <c r="X13" s="390">
        <v>407730</v>
      </c>
      <c r="Y13" s="390">
        <v>9824.82</v>
      </c>
      <c r="Z13" s="390">
        <v>2.3809520000000001E-2</v>
      </c>
      <c r="AA13" s="390">
        <v>9707.86</v>
      </c>
      <c r="AB13" s="388" t="s">
        <v>4184</v>
      </c>
      <c r="AC13" s="388" t="s">
        <v>4185</v>
      </c>
      <c r="AD13" s="388" t="s">
        <v>466</v>
      </c>
      <c r="AE13" s="388" t="s">
        <v>734</v>
      </c>
    </row>
    <row r="14" spans="1:31" s="388" customFormat="1">
      <c r="A14" s="388" t="s">
        <v>4206</v>
      </c>
      <c r="B14" s="388" t="str">
        <f>VLOOKUP(L14,'Mapping Activities to outputs'!B:C,2,FALSE)</f>
        <v>Output 2</v>
      </c>
      <c r="C14" s="389">
        <v>45657</v>
      </c>
      <c r="D14" s="388" t="s">
        <v>4181</v>
      </c>
      <c r="E14" s="388" t="s">
        <v>370</v>
      </c>
      <c r="F14" s="388" t="s">
        <v>263</v>
      </c>
      <c r="G14" s="388" t="s">
        <v>368</v>
      </c>
      <c r="H14" s="388" t="s">
        <v>4197</v>
      </c>
      <c r="I14" s="388" t="s">
        <v>245</v>
      </c>
      <c r="J14" s="388" t="s">
        <v>158</v>
      </c>
      <c r="K14" s="388" t="s">
        <v>158</v>
      </c>
      <c r="L14" s="388" t="s">
        <v>67</v>
      </c>
      <c r="M14" s="388" t="s">
        <v>265</v>
      </c>
      <c r="N14" s="388" t="s">
        <v>250</v>
      </c>
      <c r="O14" s="388" t="s">
        <v>4193</v>
      </c>
      <c r="P14" s="388" t="s">
        <v>628</v>
      </c>
      <c r="Q14" s="388" t="s">
        <v>256</v>
      </c>
      <c r="R14" s="388" t="s">
        <v>157</v>
      </c>
      <c r="S14" s="388" t="s">
        <v>264</v>
      </c>
      <c r="T14" s="388" t="s">
        <v>252</v>
      </c>
      <c r="U14" s="388" t="s">
        <v>261</v>
      </c>
      <c r="V14" s="388">
        <v>407650</v>
      </c>
      <c r="W14" s="390">
        <v>9822.89</v>
      </c>
      <c r="X14" s="390">
        <v>407650</v>
      </c>
      <c r="Y14" s="390">
        <v>9822.89</v>
      </c>
      <c r="Z14" s="390">
        <v>2.3809520000000001E-2</v>
      </c>
      <c r="AA14" s="390">
        <v>9705.9500000000007</v>
      </c>
      <c r="AB14" s="388" t="s">
        <v>4184</v>
      </c>
      <c r="AC14" s="388" t="s">
        <v>4185</v>
      </c>
      <c r="AD14" s="388" t="s">
        <v>466</v>
      </c>
      <c r="AE14" s="388" t="s">
        <v>802</v>
      </c>
    </row>
    <row r="15" spans="1:31">
      <c r="A15" s="378">
        <v>2025</v>
      </c>
      <c r="B15" s="388" t="str">
        <f>VLOOKUP(L15,'Mapping Activities to outputs'!B:C,2,FALSE)</f>
        <v>Output 1</v>
      </c>
      <c r="C15" s="379">
        <v>45657</v>
      </c>
      <c r="D15" s="378" t="s">
        <v>4181</v>
      </c>
      <c r="E15" s="378" t="s">
        <v>370</v>
      </c>
      <c r="F15" s="378" t="s">
        <v>263</v>
      </c>
      <c r="G15" s="378" t="s">
        <v>368</v>
      </c>
      <c r="H15" s="378" t="s">
        <v>4198</v>
      </c>
      <c r="I15" s="378" t="s">
        <v>245</v>
      </c>
      <c r="J15" s="378" t="s">
        <v>158</v>
      </c>
      <c r="K15" s="378" t="s">
        <v>158</v>
      </c>
      <c r="L15" s="378" t="s">
        <v>40</v>
      </c>
      <c r="M15" s="378" t="s">
        <v>265</v>
      </c>
      <c r="N15" s="378" t="s">
        <v>250</v>
      </c>
      <c r="O15" s="378" t="s">
        <v>4187</v>
      </c>
      <c r="P15" s="378" t="s">
        <v>460</v>
      </c>
      <c r="Q15" s="378" t="s">
        <v>256</v>
      </c>
      <c r="R15" s="378" t="s">
        <v>157</v>
      </c>
      <c r="S15" s="378" t="s">
        <v>264</v>
      </c>
      <c r="T15" s="378" t="s">
        <v>252</v>
      </c>
      <c r="U15" s="378" t="s">
        <v>261</v>
      </c>
      <c r="V15" s="378">
        <v>421547.84</v>
      </c>
      <c r="W15" s="382">
        <v>10157.780000000001</v>
      </c>
      <c r="X15" s="382">
        <v>421547.84</v>
      </c>
      <c r="Y15" s="382">
        <v>10157.780000000001</v>
      </c>
      <c r="Z15" s="382">
        <v>2.3809520000000001E-2</v>
      </c>
      <c r="AA15" s="382">
        <v>10036.85</v>
      </c>
      <c r="AB15" s="378" t="s">
        <v>4184</v>
      </c>
      <c r="AC15" s="378" t="s">
        <v>4185</v>
      </c>
      <c r="AD15" s="378" t="s">
        <v>466</v>
      </c>
      <c r="AE15" s="378" t="s">
        <v>528</v>
      </c>
    </row>
    <row r="16" spans="1:31">
      <c r="A16" s="378">
        <v>2025</v>
      </c>
      <c r="B16" s="388" t="str">
        <f>VLOOKUP(L16,'Mapping Activities to outputs'!B:C,2,FALSE)</f>
        <v>Output 2</v>
      </c>
      <c r="C16" s="379">
        <v>45657</v>
      </c>
      <c r="D16" s="378" t="s">
        <v>4181</v>
      </c>
      <c r="E16" s="378" t="s">
        <v>370</v>
      </c>
      <c r="F16" s="378" t="s">
        <v>263</v>
      </c>
      <c r="G16" s="378" t="s">
        <v>368</v>
      </c>
      <c r="H16" s="378" t="s">
        <v>4199</v>
      </c>
      <c r="I16" s="378" t="s">
        <v>245</v>
      </c>
      <c r="J16" s="378" t="s">
        <v>158</v>
      </c>
      <c r="K16" s="378" t="s">
        <v>158</v>
      </c>
      <c r="L16" s="378" t="s">
        <v>58</v>
      </c>
      <c r="M16" s="378" t="s">
        <v>265</v>
      </c>
      <c r="N16" s="378" t="s">
        <v>250</v>
      </c>
      <c r="O16" s="378" t="s">
        <v>4187</v>
      </c>
      <c r="P16" s="378" t="s">
        <v>460</v>
      </c>
      <c r="Q16" s="378" t="s">
        <v>256</v>
      </c>
      <c r="R16" s="378" t="s">
        <v>157</v>
      </c>
      <c r="S16" s="378" t="s">
        <v>264</v>
      </c>
      <c r="T16" s="378" t="s">
        <v>252</v>
      </c>
      <c r="U16" s="378" t="s">
        <v>261</v>
      </c>
      <c r="V16" s="378">
        <v>638172</v>
      </c>
      <c r="W16" s="382">
        <v>15377.64</v>
      </c>
      <c r="X16" s="382">
        <v>638172</v>
      </c>
      <c r="Y16" s="382">
        <v>15377.64</v>
      </c>
      <c r="Z16" s="382">
        <v>2.3809520000000001E-2</v>
      </c>
      <c r="AA16" s="382">
        <v>15194.57</v>
      </c>
      <c r="AB16" s="378" t="s">
        <v>4184</v>
      </c>
      <c r="AC16" s="378" t="s">
        <v>4185</v>
      </c>
      <c r="AD16" s="378" t="s">
        <v>466</v>
      </c>
      <c r="AE16" s="378" t="s">
        <v>464</v>
      </c>
    </row>
    <row r="17" spans="1:31" s="388" customFormat="1">
      <c r="A17" s="388" t="s">
        <v>4206</v>
      </c>
      <c r="B17" s="388" t="str">
        <f>VLOOKUP(L17,'Mapping Activities to outputs'!B:C,2,FALSE)</f>
        <v>Output 2</v>
      </c>
      <c r="C17" s="389">
        <v>45657</v>
      </c>
      <c r="D17" s="388" t="s">
        <v>4181</v>
      </c>
      <c r="E17" s="388" t="s">
        <v>370</v>
      </c>
      <c r="F17" s="388" t="s">
        <v>263</v>
      </c>
      <c r="G17" s="388" t="s">
        <v>368</v>
      </c>
      <c r="H17" s="388" t="s">
        <v>4200</v>
      </c>
      <c r="I17" s="388" t="s">
        <v>245</v>
      </c>
      <c r="J17" s="388" t="s">
        <v>158</v>
      </c>
      <c r="K17" s="388" t="s">
        <v>158</v>
      </c>
      <c r="L17" s="388" t="s">
        <v>58</v>
      </c>
      <c r="M17" s="388" t="s">
        <v>265</v>
      </c>
      <c r="N17" s="388" t="s">
        <v>250</v>
      </c>
      <c r="O17" s="388" t="s">
        <v>4193</v>
      </c>
      <c r="P17" s="388" t="s">
        <v>628</v>
      </c>
      <c r="Q17" s="388" t="s">
        <v>256</v>
      </c>
      <c r="R17" s="388" t="s">
        <v>157</v>
      </c>
      <c r="S17" s="388" t="s">
        <v>264</v>
      </c>
      <c r="T17" s="388" t="s">
        <v>252</v>
      </c>
      <c r="U17" s="388" t="s">
        <v>261</v>
      </c>
      <c r="V17" s="388">
        <v>166720.32999999999</v>
      </c>
      <c r="W17" s="390">
        <v>4017.36</v>
      </c>
      <c r="X17" s="390">
        <v>166720.32999999999</v>
      </c>
      <c r="Y17" s="390">
        <v>4017.36</v>
      </c>
      <c r="Z17" s="390">
        <v>2.3809520000000001E-2</v>
      </c>
      <c r="AA17" s="390">
        <v>3969.53</v>
      </c>
      <c r="AB17" s="388" t="s">
        <v>4184</v>
      </c>
      <c r="AC17" s="388" t="s">
        <v>4185</v>
      </c>
      <c r="AD17" s="388" t="s">
        <v>466</v>
      </c>
      <c r="AE17" s="388" t="s">
        <v>734</v>
      </c>
    </row>
    <row r="18" spans="1:31">
      <c r="A18" s="378">
        <v>2025</v>
      </c>
      <c r="B18" s="388" t="str">
        <f>VLOOKUP(L18,'Mapping Activities to outputs'!B:C,2,FALSE)</f>
        <v>Output 1</v>
      </c>
      <c r="C18" s="379">
        <v>45657</v>
      </c>
      <c r="D18" s="378" t="s">
        <v>4181</v>
      </c>
      <c r="E18" s="378" t="s">
        <v>370</v>
      </c>
      <c r="F18" s="378" t="s">
        <v>263</v>
      </c>
      <c r="G18" s="378" t="s">
        <v>368</v>
      </c>
      <c r="H18" s="378" t="s">
        <v>4201</v>
      </c>
      <c r="I18" s="378" t="s">
        <v>245</v>
      </c>
      <c r="J18" s="378" t="s">
        <v>158</v>
      </c>
      <c r="K18" s="378" t="s">
        <v>158</v>
      </c>
      <c r="L18" s="378" t="s">
        <v>27</v>
      </c>
      <c r="M18" s="378" t="s">
        <v>265</v>
      </c>
      <c r="N18" s="378" t="s">
        <v>250</v>
      </c>
      <c r="O18" s="378" t="s">
        <v>4187</v>
      </c>
      <c r="P18" s="378" t="s">
        <v>460</v>
      </c>
      <c r="Q18" s="378" t="s">
        <v>256</v>
      </c>
      <c r="R18" s="378" t="s">
        <v>157</v>
      </c>
      <c r="S18" s="378" t="s">
        <v>264</v>
      </c>
      <c r="T18" s="378" t="s">
        <v>252</v>
      </c>
      <c r="U18" s="378" t="s">
        <v>261</v>
      </c>
      <c r="V18" s="378">
        <v>208249.94</v>
      </c>
      <c r="W18" s="382">
        <v>5000</v>
      </c>
      <c r="X18" s="382">
        <v>208249.94</v>
      </c>
      <c r="Y18" s="382">
        <v>5000</v>
      </c>
      <c r="Z18" s="382">
        <v>2.3809520000000001E-2</v>
      </c>
      <c r="AA18" s="382">
        <v>4958.33</v>
      </c>
      <c r="AB18" s="378" t="s">
        <v>4184</v>
      </c>
      <c r="AC18" s="378" t="s">
        <v>4185</v>
      </c>
      <c r="AD18" s="378" t="s">
        <v>466</v>
      </c>
      <c r="AE18" s="378" t="s">
        <v>464</v>
      </c>
    </row>
    <row r="19" spans="1:31">
      <c r="A19" s="378">
        <v>2025</v>
      </c>
      <c r="B19" s="388" t="str">
        <f>VLOOKUP(L19,'Mapping Activities to outputs'!B:C,2,FALSE)</f>
        <v>Output 1</v>
      </c>
      <c r="C19" s="379">
        <v>45657</v>
      </c>
      <c r="D19" s="378" t="s">
        <v>4181</v>
      </c>
      <c r="E19" s="378" t="s">
        <v>370</v>
      </c>
      <c r="F19" s="378" t="s">
        <v>263</v>
      </c>
      <c r="G19" s="378" t="s">
        <v>368</v>
      </c>
      <c r="H19" s="378" t="s">
        <v>4201</v>
      </c>
      <c r="I19" s="378" t="s">
        <v>245</v>
      </c>
      <c r="J19" s="378" t="s">
        <v>158</v>
      </c>
      <c r="K19" s="378" t="s">
        <v>158</v>
      </c>
      <c r="L19" s="378" t="s">
        <v>32</v>
      </c>
      <c r="M19" s="378" t="s">
        <v>265</v>
      </c>
      <c r="N19" s="378" t="s">
        <v>250</v>
      </c>
      <c r="O19" s="378" t="s">
        <v>4187</v>
      </c>
      <c r="P19" s="378" t="s">
        <v>460</v>
      </c>
      <c r="Q19" s="378" t="s">
        <v>256</v>
      </c>
      <c r="R19" s="378" t="s">
        <v>157</v>
      </c>
      <c r="S19" s="378" t="s">
        <v>264</v>
      </c>
      <c r="T19" s="378" t="s">
        <v>252</v>
      </c>
      <c r="U19" s="378" t="s">
        <v>261</v>
      </c>
      <c r="V19" s="378">
        <v>178708.86</v>
      </c>
      <c r="W19" s="382">
        <v>4290.7299999999996</v>
      </c>
      <c r="X19" s="382">
        <v>178708.86</v>
      </c>
      <c r="Y19" s="382">
        <v>4290.7299999999996</v>
      </c>
      <c r="Z19" s="382">
        <v>2.3809520000000001E-2</v>
      </c>
      <c r="AA19" s="382">
        <v>4254.97</v>
      </c>
      <c r="AB19" s="378" t="s">
        <v>4184</v>
      </c>
      <c r="AC19" s="378" t="s">
        <v>4185</v>
      </c>
      <c r="AD19" s="378" t="s">
        <v>466</v>
      </c>
      <c r="AE19" s="378" t="s">
        <v>464</v>
      </c>
    </row>
    <row r="20" spans="1:31">
      <c r="A20" s="378">
        <v>2025</v>
      </c>
      <c r="B20" s="388" t="str">
        <f>VLOOKUP(L20,'Mapping Activities to outputs'!B:C,2,FALSE)</f>
        <v>Output 2</v>
      </c>
      <c r="C20" s="379">
        <v>45657</v>
      </c>
      <c r="D20" s="378" t="s">
        <v>4181</v>
      </c>
      <c r="E20" s="378" t="s">
        <v>370</v>
      </c>
      <c r="F20" s="378" t="s">
        <v>263</v>
      </c>
      <c r="G20" s="378" t="s">
        <v>368</v>
      </c>
      <c r="H20" s="378" t="s">
        <v>4202</v>
      </c>
      <c r="I20" s="378" t="s">
        <v>245</v>
      </c>
      <c r="J20" s="378" t="s">
        <v>158</v>
      </c>
      <c r="K20" s="378" t="s">
        <v>158</v>
      </c>
      <c r="L20" s="378" t="s">
        <v>4186</v>
      </c>
      <c r="M20" s="378" t="s">
        <v>265</v>
      </c>
      <c r="N20" s="378" t="s">
        <v>250</v>
      </c>
      <c r="O20" s="378" t="s">
        <v>4187</v>
      </c>
      <c r="P20" s="378" t="s">
        <v>460</v>
      </c>
      <c r="Q20" s="378" t="s">
        <v>256</v>
      </c>
      <c r="R20" s="378" t="s">
        <v>157</v>
      </c>
      <c r="S20" s="378" t="s">
        <v>264</v>
      </c>
      <c r="T20" s="378" t="s">
        <v>252</v>
      </c>
      <c r="U20" s="378" t="s">
        <v>261</v>
      </c>
      <c r="V20" s="378">
        <v>222411.07</v>
      </c>
      <c r="W20" s="382">
        <v>5340</v>
      </c>
      <c r="X20" s="382">
        <v>222411.07</v>
      </c>
      <c r="Y20" s="382">
        <v>5340</v>
      </c>
      <c r="Z20" s="382">
        <v>2.3809520000000001E-2</v>
      </c>
      <c r="AA20" s="382">
        <v>5295.5</v>
      </c>
      <c r="AB20" s="378" t="s">
        <v>4184</v>
      </c>
      <c r="AC20" s="378" t="s">
        <v>4185</v>
      </c>
      <c r="AD20" s="378" t="s">
        <v>466</v>
      </c>
      <c r="AE20" s="378" t="s">
        <v>464</v>
      </c>
    </row>
    <row r="21" spans="1:31">
      <c r="A21" s="378">
        <v>2025</v>
      </c>
      <c r="B21" s="388" t="str">
        <f>VLOOKUP(L21,'Mapping Activities to outputs'!B:C,2,FALSE)</f>
        <v>Output 2</v>
      </c>
      <c r="C21" s="379">
        <v>45657</v>
      </c>
      <c r="D21" s="378" t="s">
        <v>4181</v>
      </c>
      <c r="E21" s="378" t="s">
        <v>370</v>
      </c>
      <c r="F21" s="378" t="s">
        <v>263</v>
      </c>
      <c r="G21" s="378" t="s">
        <v>368</v>
      </c>
      <c r="H21" s="378" t="s">
        <v>4202</v>
      </c>
      <c r="I21" s="378" t="s">
        <v>245</v>
      </c>
      <c r="J21" s="378" t="s">
        <v>158</v>
      </c>
      <c r="K21" s="378" t="s">
        <v>158</v>
      </c>
      <c r="L21" s="378" t="s">
        <v>58</v>
      </c>
      <c r="M21" s="378" t="s">
        <v>265</v>
      </c>
      <c r="N21" s="378" t="s">
        <v>250</v>
      </c>
      <c r="O21" s="378" t="s">
        <v>4187</v>
      </c>
      <c r="P21" s="378" t="s">
        <v>460</v>
      </c>
      <c r="Q21" s="378" t="s">
        <v>256</v>
      </c>
      <c r="R21" s="378" t="s">
        <v>157</v>
      </c>
      <c r="S21" s="378" t="s">
        <v>264</v>
      </c>
      <c r="T21" s="378" t="s">
        <v>252</v>
      </c>
      <c r="U21" s="378" t="s">
        <v>261</v>
      </c>
      <c r="V21" s="378">
        <v>7948.08</v>
      </c>
      <c r="W21" s="382">
        <v>190.83</v>
      </c>
      <c r="X21" s="382">
        <v>7948.08</v>
      </c>
      <c r="Y21" s="382">
        <v>190.83</v>
      </c>
      <c r="Z21" s="382">
        <v>2.3809520000000001E-2</v>
      </c>
      <c r="AA21" s="382">
        <v>189.24</v>
      </c>
      <c r="AB21" s="378" t="s">
        <v>4184</v>
      </c>
      <c r="AC21" s="378" t="s">
        <v>4185</v>
      </c>
      <c r="AD21" s="378" t="s">
        <v>466</v>
      </c>
      <c r="AE21" s="378" t="s">
        <v>464</v>
      </c>
    </row>
    <row r="22" spans="1:31">
      <c r="A22" s="378">
        <v>2025</v>
      </c>
      <c r="B22" s="388" t="str">
        <f>VLOOKUP(L22,'Mapping Activities to outputs'!B:C,2,FALSE)</f>
        <v>Output 3</v>
      </c>
      <c r="C22" s="379">
        <v>45657</v>
      </c>
      <c r="D22" s="378" t="s">
        <v>4181</v>
      </c>
      <c r="E22" s="378" t="s">
        <v>370</v>
      </c>
      <c r="F22" s="378" t="s">
        <v>263</v>
      </c>
      <c r="G22" s="378" t="s">
        <v>368</v>
      </c>
      <c r="H22" s="378" t="s">
        <v>4202</v>
      </c>
      <c r="I22" s="378" t="s">
        <v>245</v>
      </c>
      <c r="J22" s="378" t="s">
        <v>158</v>
      </c>
      <c r="K22" s="378" t="s">
        <v>158</v>
      </c>
      <c r="L22" s="378" t="s">
        <v>80</v>
      </c>
      <c r="M22" s="378" t="s">
        <v>265</v>
      </c>
      <c r="N22" s="378" t="s">
        <v>250</v>
      </c>
      <c r="O22" s="378" t="s">
        <v>4187</v>
      </c>
      <c r="P22" s="378" t="s">
        <v>460</v>
      </c>
      <c r="Q22" s="378" t="s">
        <v>256</v>
      </c>
      <c r="R22" s="378" t="s">
        <v>157</v>
      </c>
      <c r="S22" s="378" t="s">
        <v>264</v>
      </c>
      <c r="T22" s="378" t="s">
        <v>252</v>
      </c>
      <c r="U22" s="378" t="s">
        <v>261</v>
      </c>
      <c r="V22" s="378">
        <v>9704.4500000000007</v>
      </c>
      <c r="W22" s="382">
        <v>233</v>
      </c>
      <c r="X22" s="382">
        <v>9704.4500000000007</v>
      </c>
      <c r="Y22" s="382">
        <v>233</v>
      </c>
      <c r="Z22" s="382">
        <v>2.3809520000000001E-2</v>
      </c>
      <c r="AA22" s="382">
        <v>231.06</v>
      </c>
      <c r="AB22" s="378" t="s">
        <v>4184</v>
      </c>
      <c r="AC22" s="378" t="s">
        <v>4185</v>
      </c>
      <c r="AD22" s="378" t="s">
        <v>466</v>
      </c>
      <c r="AE22" s="378" t="s">
        <v>464</v>
      </c>
    </row>
    <row r="23" spans="1:31">
      <c r="A23" s="378">
        <v>2025</v>
      </c>
      <c r="B23" s="388" t="str">
        <f>VLOOKUP(L23,'Mapping Activities to outputs'!B:C,2,FALSE)</f>
        <v>Output 2</v>
      </c>
      <c r="C23" s="379">
        <v>45657</v>
      </c>
      <c r="D23" s="378" t="s">
        <v>4181</v>
      </c>
      <c r="E23" s="378" t="s">
        <v>370</v>
      </c>
      <c r="F23" s="378" t="s">
        <v>263</v>
      </c>
      <c r="G23" s="378" t="s">
        <v>368</v>
      </c>
      <c r="H23" s="378" t="s">
        <v>4203</v>
      </c>
      <c r="I23" s="378" t="s">
        <v>245</v>
      </c>
      <c r="J23" s="378" t="s">
        <v>158</v>
      </c>
      <c r="K23" s="378" t="s">
        <v>158</v>
      </c>
      <c r="L23" s="378" t="s">
        <v>58</v>
      </c>
      <c r="M23" s="378" t="s">
        <v>265</v>
      </c>
      <c r="N23" s="378" t="s">
        <v>250</v>
      </c>
      <c r="O23" s="378" t="s">
        <v>4187</v>
      </c>
      <c r="P23" s="378" t="s">
        <v>460</v>
      </c>
      <c r="Q23" s="378" t="s">
        <v>256</v>
      </c>
      <c r="R23" s="378" t="s">
        <v>157</v>
      </c>
      <c r="S23" s="378" t="s">
        <v>264</v>
      </c>
      <c r="T23" s="378" t="s">
        <v>252</v>
      </c>
      <c r="U23" s="378" t="s">
        <v>261</v>
      </c>
      <c r="V23" s="378">
        <v>161686.39999999999</v>
      </c>
      <c r="W23" s="382">
        <v>3882.03</v>
      </c>
      <c r="X23" s="382">
        <v>161686.39999999999</v>
      </c>
      <c r="Y23" s="382">
        <v>3882.03</v>
      </c>
      <c r="Z23" s="382">
        <v>2.3809520000000001E-2</v>
      </c>
      <c r="AA23" s="382">
        <v>3849.68</v>
      </c>
      <c r="AB23" s="378" t="s">
        <v>4184</v>
      </c>
      <c r="AC23" s="378" t="s">
        <v>4185</v>
      </c>
      <c r="AD23" s="378" t="s">
        <v>466</v>
      </c>
      <c r="AE23" s="378" t="s">
        <v>464</v>
      </c>
    </row>
    <row r="24" spans="1:31">
      <c r="B24" s="388"/>
      <c r="C24" s="380" t="s">
        <v>156</v>
      </c>
      <c r="D24" s="380"/>
      <c r="E24" s="380"/>
      <c r="F24" s="380"/>
      <c r="G24" s="380"/>
      <c r="H24" s="380"/>
      <c r="I24" s="380"/>
      <c r="J24" s="380"/>
      <c r="K24" s="380"/>
      <c r="L24" s="380"/>
      <c r="M24" s="380"/>
      <c r="N24" s="380"/>
      <c r="O24" s="380"/>
      <c r="P24" s="380"/>
      <c r="Q24" s="380"/>
      <c r="R24" s="380"/>
      <c r="S24" s="380"/>
      <c r="T24" s="380"/>
      <c r="U24" s="380"/>
      <c r="V24" s="380"/>
      <c r="W24" s="383">
        <v>204492.11000000002</v>
      </c>
      <c r="X24" s="383"/>
      <c r="Y24" s="383">
        <v>176481.47999999998</v>
      </c>
      <c r="Z24" s="383"/>
      <c r="AA24" s="383">
        <v>174458.26999999996</v>
      </c>
      <c r="AB24" s="380"/>
      <c r="AC24" s="380"/>
      <c r="AD24" s="380"/>
      <c r="AE24" s="380"/>
    </row>
    <row r="26" spans="1:31">
      <c r="C26" s="378" t="s">
        <v>4204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D6BF6-1350-497C-AAA5-23D22B03C8E7}">
  <dimension ref="A1:AD22"/>
  <sheetViews>
    <sheetView workbookViewId="0">
      <selection activeCell="B2" sqref="B2"/>
    </sheetView>
  </sheetViews>
  <sheetFormatPr defaultRowHeight="14.4"/>
  <cols>
    <col min="1" max="1" width="8.796875" style="456"/>
    <col min="2" max="2" width="12.296875" style="456" customWidth="1"/>
    <col min="3" max="10" width="8.796875" style="456"/>
    <col min="11" max="11" width="11.796875" style="456" bestFit="1" customWidth="1"/>
    <col min="12" max="16384" width="8.796875" style="456"/>
  </cols>
  <sheetData>
    <row r="1" spans="1:30">
      <c r="B1" s="455" t="s">
        <v>4160</v>
      </c>
      <c r="C1" s="455" t="s">
        <v>4161</v>
      </c>
      <c r="D1" s="455" t="s">
        <v>4162</v>
      </c>
      <c r="E1" s="455" t="s">
        <v>321</v>
      </c>
      <c r="F1" s="455" t="s">
        <v>4163</v>
      </c>
      <c r="G1" s="455" t="s">
        <v>4164</v>
      </c>
      <c r="H1" s="455" t="s">
        <v>4165</v>
      </c>
      <c r="I1" s="455" t="s">
        <v>330</v>
      </c>
      <c r="J1" s="455" t="s">
        <v>4166</v>
      </c>
      <c r="K1" s="455" t="s">
        <v>329</v>
      </c>
      <c r="L1" s="455" t="s">
        <v>323</v>
      </c>
      <c r="M1" s="455" t="s">
        <v>4167</v>
      </c>
      <c r="N1" s="455" t="s">
        <v>317</v>
      </c>
      <c r="O1" s="455" t="s">
        <v>4168</v>
      </c>
      <c r="P1" s="455" t="s">
        <v>4169</v>
      </c>
      <c r="Q1" s="455" t="s">
        <v>312</v>
      </c>
      <c r="R1" s="455" t="s">
        <v>325</v>
      </c>
      <c r="S1" s="455" t="s">
        <v>4170</v>
      </c>
      <c r="T1" s="455" t="s">
        <v>4171</v>
      </c>
      <c r="U1" s="455" t="s">
        <v>4172</v>
      </c>
      <c r="V1" s="455" t="s">
        <v>4173</v>
      </c>
      <c r="W1" s="455" t="s">
        <v>4174</v>
      </c>
      <c r="X1" s="455" t="s">
        <v>4175</v>
      </c>
      <c r="Y1" s="455" t="s">
        <v>4176</v>
      </c>
      <c r="Z1" s="455" t="s">
        <v>4177</v>
      </c>
      <c r="AA1" s="455" t="s">
        <v>4178</v>
      </c>
      <c r="AB1" s="455" t="s">
        <v>4179</v>
      </c>
      <c r="AC1" s="455" t="s">
        <v>4180</v>
      </c>
      <c r="AD1" s="455" t="s">
        <v>342</v>
      </c>
    </row>
    <row r="2" spans="1:30">
      <c r="A2" s="456" t="str">
        <f>VLOOKUP(K2,'Mapping Activities to outputs'!B:C,2,FALSE)</f>
        <v>Output 3</v>
      </c>
      <c r="B2" s="457">
        <v>45657</v>
      </c>
      <c r="C2" s="456" t="s">
        <v>4181</v>
      </c>
      <c r="D2" s="456" t="s">
        <v>370</v>
      </c>
      <c r="E2" s="456" t="s">
        <v>263</v>
      </c>
      <c r="F2" s="456" t="s">
        <v>368</v>
      </c>
      <c r="G2" s="456" t="s">
        <v>4182</v>
      </c>
      <c r="H2" s="456" t="s">
        <v>245</v>
      </c>
      <c r="I2" s="456" t="s">
        <v>158</v>
      </c>
      <c r="J2" s="456" t="s">
        <v>158</v>
      </c>
      <c r="K2" s="456" t="s">
        <v>82</v>
      </c>
      <c r="L2" s="456" t="s">
        <v>265</v>
      </c>
      <c r="M2" s="456" t="s">
        <v>250</v>
      </c>
      <c r="N2" s="456" t="s">
        <v>4183</v>
      </c>
      <c r="O2" s="456" t="s">
        <v>989</v>
      </c>
      <c r="P2" s="456" t="s">
        <v>256</v>
      </c>
      <c r="Q2" s="456" t="s">
        <v>157</v>
      </c>
      <c r="R2" s="456" t="s">
        <v>264</v>
      </c>
      <c r="S2" s="456" t="s">
        <v>252</v>
      </c>
      <c r="T2" s="456" t="s">
        <v>154</v>
      </c>
      <c r="U2" s="456">
        <v>855</v>
      </c>
      <c r="V2" s="456">
        <v>855</v>
      </c>
      <c r="W2" s="456">
        <v>855</v>
      </c>
      <c r="X2" s="456">
        <v>855</v>
      </c>
      <c r="Y2" s="456">
        <v>1</v>
      </c>
      <c r="Z2" s="456">
        <v>855</v>
      </c>
      <c r="AA2" s="456" t="s">
        <v>4211</v>
      </c>
      <c r="AB2" s="456" t="s">
        <v>4185</v>
      </c>
      <c r="AC2" s="456" t="s">
        <v>466</v>
      </c>
      <c r="AD2" s="456" t="s">
        <v>991</v>
      </c>
    </row>
    <row r="3" spans="1:30">
      <c r="A3" s="456" t="str">
        <f>VLOOKUP(K3,'Mapping Activities to outputs'!B:C,2,FALSE)</f>
        <v>Output 1</v>
      </c>
      <c r="B3" s="457">
        <v>45657</v>
      </c>
      <c r="C3" s="456" t="s">
        <v>4181</v>
      </c>
      <c r="D3" s="456" t="s">
        <v>370</v>
      </c>
      <c r="E3" s="456" t="s">
        <v>263</v>
      </c>
      <c r="F3" s="456" t="s">
        <v>368</v>
      </c>
      <c r="G3" s="456" t="s">
        <v>3168</v>
      </c>
      <c r="H3" s="456" t="s">
        <v>245</v>
      </c>
      <c r="I3" s="456" t="s">
        <v>158</v>
      </c>
      <c r="J3" s="456" t="s">
        <v>158</v>
      </c>
      <c r="K3" s="456" t="s">
        <v>27</v>
      </c>
      <c r="L3" s="456" t="s">
        <v>265</v>
      </c>
      <c r="M3" s="456" t="s">
        <v>250</v>
      </c>
      <c r="N3" s="456" t="s">
        <v>4188</v>
      </c>
      <c r="O3" s="456" t="s">
        <v>469</v>
      </c>
      <c r="P3" s="456" t="s">
        <v>256</v>
      </c>
      <c r="Q3" s="456" t="s">
        <v>157</v>
      </c>
      <c r="R3" s="456" t="s">
        <v>264</v>
      </c>
      <c r="S3" s="456" t="s">
        <v>252</v>
      </c>
      <c r="T3" s="456" t="s">
        <v>261</v>
      </c>
      <c r="U3" s="456">
        <v>70422.55</v>
      </c>
      <c r="V3" s="456">
        <v>1696.93</v>
      </c>
      <c r="W3" s="456">
        <v>70422.55</v>
      </c>
      <c r="X3" s="456">
        <v>1696.93</v>
      </c>
      <c r="Y3" s="456">
        <v>2.3809520000000001E-2</v>
      </c>
      <c r="Z3" s="456">
        <v>1676.73</v>
      </c>
      <c r="AA3" s="456" t="s">
        <v>4211</v>
      </c>
      <c r="AB3" s="456" t="s">
        <v>4185</v>
      </c>
      <c r="AC3" s="456" t="s">
        <v>466</v>
      </c>
      <c r="AD3" s="456" t="s">
        <v>471</v>
      </c>
    </row>
    <row r="4" spans="1:30">
      <c r="A4" s="456" t="str">
        <f>VLOOKUP(K4,'Mapping Activities to outputs'!B:C,2,FALSE)</f>
        <v>Output 2</v>
      </c>
      <c r="B4" s="457">
        <v>45657</v>
      </c>
      <c r="C4" s="456" t="s">
        <v>4181</v>
      </c>
      <c r="D4" s="456" t="s">
        <v>370</v>
      </c>
      <c r="E4" s="456" t="s">
        <v>263</v>
      </c>
      <c r="F4" s="456" t="s">
        <v>368</v>
      </c>
      <c r="G4" s="456" t="s">
        <v>3190</v>
      </c>
      <c r="H4" s="456" t="s">
        <v>245</v>
      </c>
      <c r="I4" s="456" t="s">
        <v>158</v>
      </c>
      <c r="J4" s="456" t="s">
        <v>158</v>
      </c>
      <c r="K4" s="456" t="s">
        <v>65</v>
      </c>
      <c r="L4" s="456" t="s">
        <v>265</v>
      </c>
      <c r="M4" s="456" t="s">
        <v>250</v>
      </c>
      <c r="N4" s="456" t="s">
        <v>4190</v>
      </c>
      <c r="O4" s="456" t="s">
        <v>544</v>
      </c>
      <c r="P4" s="456" t="s">
        <v>256</v>
      </c>
      <c r="Q4" s="456" t="s">
        <v>157</v>
      </c>
      <c r="R4" s="456" t="s">
        <v>264</v>
      </c>
      <c r="S4" s="456" t="s">
        <v>252</v>
      </c>
      <c r="T4" s="456" t="s">
        <v>261</v>
      </c>
      <c r="U4" s="456">
        <v>99600</v>
      </c>
      <c r="V4" s="456">
        <v>2400</v>
      </c>
      <c r="W4" s="456">
        <v>99600</v>
      </c>
      <c r="X4" s="456">
        <v>2400</v>
      </c>
      <c r="Y4" s="456">
        <v>2.3809520000000001E-2</v>
      </c>
      <c r="Z4" s="456">
        <v>2371.4299999999998</v>
      </c>
      <c r="AA4" s="456" t="s">
        <v>4211</v>
      </c>
      <c r="AB4" s="456" t="s">
        <v>4185</v>
      </c>
      <c r="AC4" s="456" t="s">
        <v>466</v>
      </c>
      <c r="AD4" s="456" t="s">
        <v>788</v>
      </c>
    </row>
    <row r="5" spans="1:30">
      <c r="A5" s="456" t="str">
        <f>VLOOKUP(K5,'Mapping Activities to outputs'!B:C,2,FALSE)</f>
        <v>Output 1</v>
      </c>
      <c r="B5" s="457">
        <v>45657</v>
      </c>
      <c r="C5" s="456" t="s">
        <v>4181</v>
      </c>
      <c r="D5" s="456" t="s">
        <v>370</v>
      </c>
      <c r="E5" s="456" t="s">
        <v>263</v>
      </c>
      <c r="F5" s="456" t="s">
        <v>368</v>
      </c>
      <c r="G5" s="456" t="s">
        <v>4194</v>
      </c>
      <c r="H5" s="456" t="s">
        <v>245</v>
      </c>
      <c r="I5" s="456" t="s">
        <v>158</v>
      </c>
      <c r="J5" s="456" t="s">
        <v>158</v>
      </c>
      <c r="K5" s="456" t="s">
        <v>40</v>
      </c>
      <c r="L5" s="456" t="s">
        <v>265</v>
      </c>
      <c r="M5" s="456" t="s">
        <v>250</v>
      </c>
      <c r="N5" s="456" t="s">
        <v>4193</v>
      </c>
      <c r="O5" s="456" t="s">
        <v>628</v>
      </c>
      <c r="P5" s="456" t="s">
        <v>256</v>
      </c>
      <c r="Q5" s="456" t="s">
        <v>157</v>
      </c>
      <c r="R5" s="456" t="s">
        <v>264</v>
      </c>
      <c r="S5" s="456" t="s">
        <v>252</v>
      </c>
      <c r="T5" s="456" t="s">
        <v>261</v>
      </c>
      <c r="U5" s="456">
        <v>622499.9</v>
      </c>
      <c r="V5" s="456">
        <v>15000</v>
      </c>
      <c r="W5" s="456">
        <v>622499.9</v>
      </c>
      <c r="X5" s="456">
        <v>15000</v>
      </c>
      <c r="Y5" s="456">
        <v>2.3809520000000001E-2</v>
      </c>
      <c r="Z5" s="456">
        <v>14821.42</v>
      </c>
      <c r="AA5" s="456" t="s">
        <v>4211</v>
      </c>
      <c r="AB5" s="456" t="s">
        <v>4185</v>
      </c>
      <c r="AC5" s="456" t="s">
        <v>829</v>
      </c>
      <c r="AD5" s="456" t="s">
        <v>4195</v>
      </c>
    </row>
    <row r="6" spans="1:30">
      <c r="A6" s="456" t="str">
        <f>VLOOKUP(K6,'Mapping Activities to outputs'!B:C,2,FALSE)</f>
        <v>Output 1</v>
      </c>
      <c r="B6" s="457">
        <v>45657</v>
      </c>
      <c r="C6" s="456" t="s">
        <v>4181</v>
      </c>
      <c r="D6" s="456" t="s">
        <v>370</v>
      </c>
      <c r="E6" s="456" t="s">
        <v>263</v>
      </c>
      <c r="F6" s="456" t="s">
        <v>368</v>
      </c>
      <c r="G6" s="456" t="s">
        <v>4194</v>
      </c>
      <c r="H6" s="456" t="s">
        <v>245</v>
      </c>
      <c r="I6" s="456" t="s">
        <v>158</v>
      </c>
      <c r="J6" s="456" t="s">
        <v>158</v>
      </c>
      <c r="K6" s="456" t="s">
        <v>42</v>
      </c>
      <c r="L6" s="456" t="s">
        <v>265</v>
      </c>
      <c r="M6" s="456" t="s">
        <v>250</v>
      </c>
      <c r="N6" s="456" t="s">
        <v>4193</v>
      </c>
      <c r="O6" s="456" t="s">
        <v>628</v>
      </c>
      <c r="P6" s="456" t="s">
        <v>256</v>
      </c>
      <c r="Q6" s="456" t="s">
        <v>157</v>
      </c>
      <c r="R6" s="456" t="s">
        <v>264</v>
      </c>
      <c r="S6" s="456" t="s">
        <v>252</v>
      </c>
      <c r="T6" s="456" t="s">
        <v>261</v>
      </c>
      <c r="U6" s="456">
        <v>1613371.18</v>
      </c>
      <c r="V6" s="456">
        <v>38876.42</v>
      </c>
      <c r="W6" s="456">
        <v>2.73</v>
      </c>
      <c r="X6" s="456">
        <v>7.0000000000000007E-2</v>
      </c>
      <c r="Y6" s="456">
        <v>2.3809520000000001E-2</v>
      </c>
      <c r="Z6" s="456">
        <v>0.06</v>
      </c>
      <c r="AA6" s="456" t="s">
        <v>4211</v>
      </c>
      <c r="AB6" s="456" t="s">
        <v>4185</v>
      </c>
      <c r="AC6" s="456" t="s">
        <v>829</v>
      </c>
      <c r="AD6" s="456" t="s">
        <v>4195</v>
      </c>
    </row>
    <row r="7" spans="1:30">
      <c r="A7" s="456" t="str">
        <f>VLOOKUP(K7,'Mapping Activities to outputs'!B:C,2,FALSE)</f>
        <v>Output 2</v>
      </c>
      <c r="B7" s="457">
        <v>45657</v>
      </c>
      <c r="C7" s="456" t="s">
        <v>4181</v>
      </c>
      <c r="D7" s="456" t="s">
        <v>370</v>
      </c>
      <c r="E7" s="456" t="s">
        <v>263</v>
      </c>
      <c r="F7" s="456" t="s">
        <v>368</v>
      </c>
      <c r="G7" s="456" t="s">
        <v>4013</v>
      </c>
      <c r="H7" s="456" t="s">
        <v>245</v>
      </c>
      <c r="I7" s="456" t="s">
        <v>158</v>
      </c>
      <c r="J7" s="456" t="s">
        <v>158</v>
      </c>
      <c r="K7" s="456" t="s">
        <v>67</v>
      </c>
      <c r="L7" s="456" t="s">
        <v>265</v>
      </c>
      <c r="M7" s="456" t="s">
        <v>250</v>
      </c>
      <c r="N7" s="456" t="s">
        <v>4196</v>
      </c>
      <c r="O7" s="456" t="s">
        <v>695</v>
      </c>
      <c r="P7" s="456" t="s">
        <v>256</v>
      </c>
      <c r="Q7" s="456" t="s">
        <v>157</v>
      </c>
      <c r="R7" s="456" t="s">
        <v>264</v>
      </c>
      <c r="S7" s="456" t="s">
        <v>252</v>
      </c>
      <c r="T7" s="456" t="s">
        <v>261</v>
      </c>
      <c r="U7" s="456">
        <v>407730</v>
      </c>
      <c r="V7" s="456">
        <v>9824.82</v>
      </c>
      <c r="W7" s="456">
        <v>0</v>
      </c>
      <c r="X7" s="456">
        <v>0</v>
      </c>
      <c r="Y7" s="456">
        <v>2.3809520000000001E-2</v>
      </c>
      <c r="Z7" s="456">
        <v>0</v>
      </c>
      <c r="AA7" s="456" t="s">
        <v>4211</v>
      </c>
      <c r="AB7" s="456" t="s">
        <v>4185</v>
      </c>
      <c r="AC7" s="456" t="s">
        <v>829</v>
      </c>
      <c r="AD7" s="456" t="s">
        <v>734</v>
      </c>
    </row>
    <row r="8" spans="1:30">
      <c r="A8" s="456" t="str">
        <f>VLOOKUP(K8,'Mapping Activities to outputs'!B:C,2,FALSE)</f>
        <v>Output 2</v>
      </c>
      <c r="B8" s="457">
        <v>45657</v>
      </c>
      <c r="C8" s="456" t="s">
        <v>4181</v>
      </c>
      <c r="D8" s="456" t="s">
        <v>370</v>
      </c>
      <c r="E8" s="456" t="s">
        <v>263</v>
      </c>
      <c r="F8" s="456" t="s">
        <v>368</v>
      </c>
      <c r="G8" s="456" t="s">
        <v>4197</v>
      </c>
      <c r="H8" s="456" t="s">
        <v>245</v>
      </c>
      <c r="I8" s="456" t="s">
        <v>158</v>
      </c>
      <c r="J8" s="456" t="s">
        <v>158</v>
      </c>
      <c r="K8" s="456" t="s">
        <v>67</v>
      </c>
      <c r="L8" s="456" t="s">
        <v>265</v>
      </c>
      <c r="M8" s="456" t="s">
        <v>250</v>
      </c>
      <c r="N8" s="456" t="s">
        <v>4193</v>
      </c>
      <c r="O8" s="456" t="s">
        <v>628</v>
      </c>
      <c r="P8" s="456" t="s">
        <v>256</v>
      </c>
      <c r="Q8" s="456" t="s">
        <v>157</v>
      </c>
      <c r="R8" s="456" t="s">
        <v>264</v>
      </c>
      <c r="S8" s="456" t="s">
        <v>252</v>
      </c>
      <c r="T8" s="456" t="s">
        <v>261</v>
      </c>
      <c r="U8" s="456">
        <v>407650</v>
      </c>
      <c r="V8" s="456">
        <v>9822.89</v>
      </c>
      <c r="W8" s="456">
        <v>407650</v>
      </c>
      <c r="X8" s="456">
        <v>9822.89</v>
      </c>
      <c r="Y8" s="456">
        <v>2.3809520000000001E-2</v>
      </c>
      <c r="Z8" s="456">
        <v>9705.9500000000007</v>
      </c>
      <c r="AA8" s="456" t="s">
        <v>4211</v>
      </c>
      <c r="AB8" s="456" t="s">
        <v>4185</v>
      </c>
      <c r="AC8" s="456" t="s">
        <v>466</v>
      </c>
      <c r="AD8" s="456" t="s">
        <v>802</v>
      </c>
    </row>
    <row r="9" spans="1:30">
      <c r="A9" s="456" t="str">
        <f>VLOOKUP(K9,'Mapping Activities to outputs'!B:C,2,FALSE)</f>
        <v>Output 2</v>
      </c>
      <c r="B9" s="457">
        <v>45657</v>
      </c>
      <c r="C9" s="456" t="s">
        <v>4181</v>
      </c>
      <c r="D9" s="456" t="s">
        <v>370</v>
      </c>
      <c r="E9" s="456" t="s">
        <v>263</v>
      </c>
      <c r="F9" s="456" t="s">
        <v>368</v>
      </c>
      <c r="G9" s="456" t="s">
        <v>4199</v>
      </c>
      <c r="H9" s="456" t="s">
        <v>245</v>
      </c>
      <c r="I9" s="456" t="s">
        <v>158</v>
      </c>
      <c r="J9" s="456" t="s">
        <v>158</v>
      </c>
      <c r="K9" s="456" t="s">
        <v>58</v>
      </c>
      <c r="L9" s="456" t="s">
        <v>265</v>
      </c>
      <c r="M9" s="456" t="s">
        <v>250</v>
      </c>
      <c r="N9" s="456" t="s">
        <v>4187</v>
      </c>
      <c r="O9" s="456" t="s">
        <v>460</v>
      </c>
      <c r="P9" s="456" t="s">
        <v>256</v>
      </c>
      <c r="Q9" s="456" t="s">
        <v>157</v>
      </c>
      <c r="R9" s="456" t="s">
        <v>264</v>
      </c>
      <c r="S9" s="456" t="s">
        <v>252</v>
      </c>
      <c r="T9" s="456" t="s">
        <v>261</v>
      </c>
      <c r="U9" s="456">
        <v>638172</v>
      </c>
      <c r="V9" s="456">
        <v>15377.64</v>
      </c>
      <c r="W9" s="456">
        <v>638172</v>
      </c>
      <c r="X9" s="456">
        <v>15377.64</v>
      </c>
      <c r="Y9" s="456">
        <v>2.3809520000000001E-2</v>
      </c>
      <c r="Z9" s="456">
        <v>15194.57</v>
      </c>
      <c r="AA9" s="456" t="s">
        <v>4211</v>
      </c>
      <c r="AB9" s="456" t="s">
        <v>4185</v>
      </c>
      <c r="AC9" s="456" t="s">
        <v>466</v>
      </c>
      <c r="AD9" s="456" t="s">
        <v>464</v>
      </c>
    </row>
    <row r="10" spans="1:30">
      <c r="A10" s="456" t="str">
        <f>VLOOKUP(K10,'Mapping Activities to outputs'!B:C,2,FALSE)</f>
        <v>Output 2</v>
      </c>
      <c r="B10" s="457">
        <v>45657</v>
      </c>
      <c r="C10" s="456" t="s">
        <v>4181</v>
      </c>
      <c r="D10" s="456" t="s">
        <v>370</v>
      </c>
      <c r="E10" s="456" t="s">
        <v>263</v>
      </c>
      <c r="F10" s="456" t="s">
        <v>368</v>
      </c>
      <c r="G10" s="456" t="s">
        <v>4200</v>
      </c>
      <c r="H10" s="456" t="s">
        <v>245</v>
      </c>
      <c r="I10" s="456" t="s">
        <v>158</v>
      </c>
      <c r="J10" s="456" t="s">
        <v>158</v>
      </c>
      <c r="K10" s="456" t="s">
        <v>58</v>
      </c>
      <c r="L10" s="456" t="s">
        <v>265</v>
      </c>
      <c r="M10" s="456" t="s">
        <v>250</v>
      </c>
      <c r="N10" s="456" t="s">
        <v>4193</v>
      </c>
      <c r="O10" s="456" t="s">
        <v>628</v>
      </c>
      <c r="P10" s="456" t="s">
        <v>256</v>
      </c>
      <c r="Q10" s="456" t="s">
        <v>157</v>
      </c>
      <c r="R10" s="456" t="s">
        <v>264</v>
      </c>
      <c r="S10" s="456" t="s">
        <v>252</v>
      </c>
      <c r="T10" s="456" t="s">
        <v>261</v>
      </c>
      <c r="U10" s="456">
        <v>166720.32999999999</v>
      </c>
      <c r="V10" s="456">
        <v>4017.36</v>
      </c>
      <c r="W10" s="456">
        <v>166720.32999999999</v>
      </c>
      <c r="X10" s="456">
        <v>4017.36</v>
      </c>
      <c r="Y10" s="456">
        <v>2.3809520000000001E-2</v>
      </c>
      <c r="Z10" s="456">
        <v>3969.53</v>
      </c>
      <c r="AA10" s="456" t="s">
        <v>4211</v>
      </c>
      <c r="AB10" s="456" t="s">
        <v>4185</v>
      </c>
      <c r="AC10" s="456" t="s">
        <v>466</v>
      </c>
      <c r="AD10" s="456" t="s">
        <v>734</v>
      </c>
    </row>
    <row r="11" spans="1:30">
      <c r="A11" s="456" t="str">
        <f>VLOOKUP(K11,'Mapping Activities to outputs'!B:C,2,FALSE)</f>
        <v>Output 1</v>
      </c>
      <c r="B11" s="457">
        <v>45657</v>
      </c>
      <c r="C11" s="456" t="s">
        <v>4181</v>
      </c>
      <c r="D11" s="456" t="s">
        <v>370</v>
      </c>
      <c r="E11" s="456" t="s">
        <v>263</v>
      </c>
      <c r="F11" s="456" t="s">
        <v>368</v>
      </c>
      <c r="G11" s="456" t="s">
        <v>4201</v>
      </c>
      <c r="H11" s="456" t="s">
        <v>245</v>
      </c>
      <c r="I11" s="456" t="s">
        <v>158</v>
      </c>
      <c r="J11" s="456" t="s">
        <v>158</v>
      </c>
      <c r="K11" s="456" t="s">
        <v>27</v>
      </c>
      <c r="L11" s="456" t="s">
        <v>265</v>
      </c>
      <c r="M11" s="456" t="s">
        <v>250</v>
      </c>
      <c r="N11" s="456" t="s">
        <v>4187</v>
      </c>
      <c r="O11" s="456" t="s">
        <v>460</v>
      </c>
      <c r="P11" s="456" t="s">
        <v>256</v>
      </c>
      <c r="Q11" s="456" t="s">
        <v>157</v>
      </c>
      <c r="R11" s="456" t="s">
        <v>264</v>
      </c>
      <c r="S11" s="456" t="s">
        <v>252</v>
      </c>
      <c r="T11" s="456" t="s">
        <v>261</v>
      </c>
      <c r="U11" s="456">
        <v>208249.94</v>
      </c>
      <c r="V11" s="456">
        <v>5000</v>
      </c>
      <c r="W11" s="456">
        <v>208249.94</v>
      </c>
      <c r="X11" s="456">
        <v>5000</v>
      </c>
      <c r="Y11" s="456">
        <v>2.3809520000000001E-2</v>
      </c>
      <c r="Z11" s="456">
        <v>4958.33</v>
      </c>
      <c r="AA11" s="456" t="s">
        <v>4211</v>
      </c>
      <c r="AB11" s="456" t="s">
        <v>4185</v>
      </c>
      <c r="AC11" s="456" t="s">
        <v>466</v>
      </c>
      <c r="AD11" s="456" t="s">
        <v>464</v>
      </c>
    </row>
    <row r="12" spans="1:30">
      <c r="A12" s="456" t="str">
        <f>VLOOKUP(K12,'Mapping Activities to outputs'!B:C,2,FALSE)</f>
        <v>Output 1</v>
      </c>
      <c r="B12" s="457">
        <v>45657</v>
      </c>
      <c r="C12" s="456" t="s">
        <v>4181</v>
      </c>
      <c r="D12" s="456" t="s">
        <v>370</v>
      </c>
      <c r="E12" s="456" t="s">
        <v>263</v>
      </c>
      <c r="F12" s="456" t="s">
        <v>368</v>
      </c>
      <c r="G12" s="456" t="s">
        <v>4201</v>
      </c>
      <c r="H12" s="456" t="s">
        <v>245</v>
      </c>
      <c r="I12" s="456" t="s">
        <v>158</v>
      </c>
      <c r="J12" s="456" t="s">
        <v>158</v>
      </c>
      <c r="K12" s="456" t="s">
        <v>32</v>
      </c>
      <c r="L12" s="456" t="s">
        <v>265</v>
      </c>
      <c r="M12" s="456" t="s">
        <v>250</v>
      </c>
      <c r="N12" s="456" t="s">
        <v>4187</v>
      </c>
      <c r="O12" s="456" t="s">
        <v>460</v>
      </c>
      <c r="P12" s="456" t="s">
        <v>256</v>
      </c>
      <c r="Q12" s="456" t="s">
        <v>157</v>
      </c>
      <c r="R12" s="456" t="s">
        <v>264</v>
      </c>
      <c r="S12" s="456" t="s">
        <v>252</v>
      </c>
      <c r="T12" s="456" t="s">
        <v>261</v>
      </c>
      <c r="U12" s="456">
        <v>178708.86</v>
      </c>
      <c r="V12" s="456">
        <v>4290.7299999999996</v>
      </c>
      <c r="W12" s="456">
        <v>178708.86</v>
      </c>
      <c r="X12" s="456">
        <v>4290.7299999999996</v>
      </c>
      <c r="Y12" s="456">
        <v>2.3809520000000001E-2</v>
      </c>
      <c r="Z12" s="456">
        <v>4254.97</v>
      </c>
      <c r="AA12" s="456" t="s">
        <v>4211</v>
      </c>
      <c r="AB12" s="456" t="s">
        <v>4185</v>
      </c>
      <c r="AC12" s="456" t="s">
        <v>466</v>
      </c>
      <c r="AD12" s="456" t="s">
        <v>464</v>
      </c>
    </row>
    <row r="13" spans="1:30">
      <c r="A13" s="456" t="str">
        <f>VLOOKUP(K13,'Mapping Activities to outputs'!B:C,2,FALSE)</f>
        <v>Output 2</v>
      </c>
      <c r="B13" s="457">
        <v>45657</v>
      </c>
      <c r="C13" s="456" t="s">
        <v>4181</v>
      </c>
      <c r="D13" s="456" t="s">
        <v>370</v>
      </c>
      <c r="E13" s="456" t="s">
        <v>263</v>
      </c>
      <c r="F13" s="456" t="s">
        <v>368</v>
      </c>
      <c r="G13" s="456" t="s">
        <v>4202</v>
      </c>
      <c r="H13" s="456" t="s">
        <v>245</v>
      </c>
      <c r="I13" s="456" t="s">
        <v>158</v>
      </c>
      <c r="J13" s="456" t="s">
        <v>158</v>
      </c>
      <c r="K13" s="456" t="s">
        <v>4186</v>
      </c>
      <c r="L13" s="456" t="s">
        <v>265</v>
      </c>
      <c r="M13" s="456" t="s">
        <v>250</v>
      </c>
      <c r="N13" s="456" t="s">
        <v>4187</v>
      </c>
      <c r="O13" s="456" t="s">
        <v>460</v>
      </c>
      <c r="P13" s="456" t="s">
        <v>256</v>
      </c>
      <c r="Q13" s="456" t="s">
        <v>157</v>
      </c>
      <c r="R13" s="456" t="s">
        <v>264</v>
      </c>
      <c r="S13" s="456" t="s">
        <v>252</v>
      </c>
      <c r="T13" s="456" t="s">
        <v>261</v>
      </c>
      <c r="U13" s="456">
        <v>222411.07</v>
      </c>
      <c r="V13" s="456">
        <v>5340</v>
      </c>
      <c r="W13" s="456">
        <v>222411.07</v>
      </c>
      <c r="X13" s="456">
        <v>5340</v>
      </c>
      <c r="Y13" s="456">
        <v>2.3809520000000001E-2</v>
      </c>
      <c r="Z13" s="456">
        <v>5295.5</v>
      </c>
      <c r="AA13" s="456" t="s">
        <v>4211</v>
      </c>
      <c r="AB13" s="456" t="s">
        <v>4185</v>
      </c>
      <c r="AC13" s="456" t="s">
        <v>466</v>
      </c>
      <c r="AD13" s="456" t="s">
        <v>464</v>
      </c>
    </row>
    <row r="14" spans="1:30">
      <c r="A14" s="456" t="str">
        <f>VLOOKUP(K14,'Mapping Activities to outputs'!B:C,2,FALSE)</f>
        <v>Output 2</v>
      </c>
      <c r="B14" s="457">
        <v>45657</v>
      </c>
      <c r="C14" s="456" t="s">
        <v>4181</v>
      </c>
      <c r="D14" s="456" t="s">
        <v>370</v>
      </c>
      <c r="E14" s="456" t="s">
        <v>263</v>
      </c>
      <c r="F14" s="456" t="s">
        <v>368</v>
      </c>
      <c r="G14" s="456" t="s">
        <v>4202</v>
      </c>
      <c r="H14" s="456" t="s">
        <v>245</v>
      </c>
      <c r="I14" s="456" t="s">
        <v>158</v>
      </c>
      <c r="J14" s="456" t="s">
        <v>158</v>
      </c>
      <c r="K14" s="456" t="s">
        <v>58</v>
      </c>
      <c r="L14" s="456" t="s">
        <v>265</v>
      </c>
      <c r="M14" s="456" t="s">
        <v>250</v>
      </c>
      <c r="N14" s="456" t="s">
        <v>4187</v>
      </c>
      <c r="O14" s="456" t="s">
        <v>460</v>
      </c>
      <c r="P14" s="456" t="s">
        <v>256</v>
      </c>
      <c r="Q14" s="456" t="s">
        <v>157</v>
      </c>
      <c r="R14" s="456" t="s">
        <v>264</v>
      </c>
      <c r="S14" s="456" t="s">
        <v>252</v>
      </c>
      <c r="T14" s="456" t="s">
        <v>261</v>
      </c>
      <c r="U14" s="456">
        <v>7948.08</v>
      </c>
      <c r="V14" s="456">
        <v>190.83</v>
      </c>
      <c r="W14" s="456">
        <v>7948.08</v>
      </c>
      <c r="X14" s="456">
        <v>190.83</v>
      </c>
      <c r="Y14" s="456">
        <v>2.3809520000000001E-2</v>
      </c>
      <c r="Z14" s="456">
        <v>189.24</v>
      </c>
      <c r="AA14" s="456" t="s">
        <v>4211</v>
      </c>
      <c r="AB14" s="456" t="s">
        <v>4185</v>
      </c>
      <c r="AC14" s="456" t="s">
        <v>466</v>
      </c>
      <c r="AD14" s="456" t="s">
        <v>464</v>
      </c>
    </row>
    <row r="15" spans="1:30">
      <c r="A15" s="456" t="str">
        <f>VLOOKUP(K15,'Mapping Activities to outputs'!B:C,2,FALSE)</f>
        <v>Output 3</v>
      </c>
      <c r="B15" s="457">
        <v>45657</v>
      </c>
      <c r="C15" s="456" t="s">
        <v>4181</v>
      </c>
      <c r="D15" s="456" t="s">
        <v>370</v>
      </c>
      <c r="E15" s="456" t="s">
        <v>263</v>
      </c>
      <c r="F15" s="456" t="s">
        <v>368</v>
      </c>
      <c r="G15" s="456" t="s">
        <v>4202</v>
      </c>
      <c r="H15" s="456" t="s">
        <v>245</v>
      </c>
      <c r="I15" s="456" t="s">
        <v>158</v>
      </c>
      <c r="J15" s="456" t="s">
        <v>158</v>
      </c>
      <c r="K15" s="456" t="s">
        <v>80</v>
      </c>
      <c r="L15" s="456" t="s">
        <v>265</v>
      </c>
      <c r="M15" s="456" t="s">
        <v>250</v>
      </c>
      <c r="N15" s="456" t="s">
        <v>4187</v>
      </c>
      <c r="O15" s="456" t="s">
        <v>460</v>
      </c>
      <c r="P15" s="456" t="s">
        <v>256</v>
      </c>
      <c r="Q15" s="456" t="s">
        <v>157</v>
      </c>
      <c r="R15" s="456" t="s">
        <v>264</v>
      </c>
      <c r="S15" s="456" t="s">
        <v>252</v>
      </c>
      <c r="T15" s="456" t="s">
        <v>261</v>
      </c>
      <c r="U15" s="456">
        <v>9704.4500000000007</v>
      </c>
      <c r="V15" s="456">
        <v>233</v>
      </c>
      <c r="W15" s="456">
        <v>9704.4500000000007</v>
      </c>
      <c r="X15" s="456">
        <v>233</v>
      </c>
      <c r="Y15" s="456">
        <v>2.3809520000000001E-2</v>
      </c>
      <c r="Z15" s="456">
        <v>231.06</v>
      </c>
      <c r="AA15" s="456" t="s">
        <v>4211</v>
      </c>
      <c r="AB15" s="456" t="s">
        <v>4185</v>
      </c>
      <c r="AC15" s="456" t="s">
        <v>466</v>
      </c>
      <c r="AD15" s="456" t="s">
        <v>464</v>
      </c>
    </row>
    <row r="16" spans="1:30">
      <c r="A16" s="456" t="str">
        <f>VLOOKUP(K16,'Mapping Activities to outputs'!B:C,2,FALSE)</f>
        <v>Output 2</v>
      </c>
      <c r="B16" s="457">
        <v>45657</v>
      </c>
      <c r="C16" s="456" t="s">
        <v>4181</v>
      </c>
      <c r="D16" s="456" t="s">
        <v>370</v>
      </c>
      <c r="E16" s="456" t="s">
        <v>263</v>
      </c>
      <c r="F16" s="456" t="s">
        <v>368</v>
      </c>
      <c r="G16" s="456" t="s">
        <v>4203</v>
      </c>
      <c r="H16" s="456" t="s">
        <v>245</v>
      </c>
      <c r="I16" s="456" t="s">
        <v>158</v>
      </c>
      <c r="J16" s="456" t="s">
        <v>158</v>
      </c>
      <c r="K16" s="456" t="s">
        <v>58</v>
      </c>
      <c r="L16" s="456" t="s">
        <v>265</v>
      </c>
      <c r="M16" s="456" t="s">
        <v>250</v>
      </c>
      <c r="N16" s="456" t="s">
        <v>4187</v>
      </c>
      <c r="O16" s="456" t="s">
        <v>460</v>
      </c>
      <c r="P16" s="456" t="s">
        <v>256</v>
      </c>
      <c r="Q16" s="456" t="s">
        <v>157</v>
      </c>
      <c r="R16" s="456" t="s">
        <v>264</v>
      </c>
      <c r="S16" s="456" t="s">
        <v>252</v>
      </c>
      <c r="T16" s="456" t="s">
        <v>261</v>
      </c>
      <c r="U16" s="456">
        <v>161686.39999999999</v>
      </c>
      <c r="V16" s="456">
        <v>3882.03</v>
      </c>
      <c r="W16" s="456">
        <v>161686.39999999999</v>
      </c>
      <c r="X16" s="456">
        <v>3882.03</v>
      </c>
      <c r="Y16" s="456">
        <v>2.3809520000000001E-2</v>
      </c>
      <c r="Z16" s="456">
        <v>3849.68</v>
      </c>
      <c r="AA16" s="456" t="s">
        <v>4211</v>
      </c>
      <c r="AB16" s="456" t="s">
        <v>4185</v>
      </c>
      <c r="AC16" s="456" t="s">
        <v>466</v>
      </c>
      <c r="AD16" s="456" t="s">
        <v>464</v>
      </c>
    </row>
    <row r="17" spans="1:30">
      <c r="A17" s="456" t="str">
        <f>VLOOKUP(K17,'Mapping Activities to outputs'!B:C,2,FALSE)</f>
        <v>Output 2</v>
      </c>
      <c r="B17" s="457">
        <v>45657</v>
      </c>
      <c r="C17" s="456" t="s">
        <v>4181</v>
      </c>
      <c r="D17" s="456" t="s">
        <v>370</v>
      </c>
      <c r="E17" s="456" t="s">
        <v>263</v>
      </c>
      <c r="F17" s="456" t="s">
        <v>368</v>
      </c>
      <c r="G17" s="456" t="s">
        <v>4212</v>
      </c>
      <c r="H17" s="456" t="s">
        <v>245</v>
      </c>
      <c r="I17" s="456" t="s">
        <v>158</v>
      </c>
      <c r="J17" s="456" t="s">
        <v>158</v>
      </c>
      <c r="K17" s="456" t="s">
        <v>49</v>
      </c>
      <c r="L17" s="456" t="s">
        <v>265</v>
      </c>
      <c r="M17" s="456" t="s">
        <v>250</v>
      </c>
      <c r="N17" s="456" t="s">
        <v>4187</v>
      </c>
      <c r="O17" s="456" t="s">
        <v>460</v>
      </c>
      <c r="P17" s="456" t="s">
        <v>256</v>
      </c>
      <c r="Q17" s="456" t="s">
        <v>157</v>
      </c>
      <c r="R17" s="456" t="s">
        <v>264</v>
      </c>
      <c r="S17" s="456" t="s">
        <v>252</v>
      </c>
      <c r="T17" s="456" t="s">
        <v>261</v>
      </c>
      <c r="U17" s="456">
        <v>57300.82</v>
      </c>
      <c r="V17" s="456">
        <v>1348.25</v>
      </c>
      <c r="W17" s="456">
        <v>57300.82</v>
      </c>
      <c r="X17" s="456">
        <v>1348.25</v>
      </c>
      <c r="Y17" s="456">
        <v>2.3809520000000001E-2</v>
      </c>
      <c r="Z17" s="456">
        <v>1364.31</v>
      </c>
      <c r="AA17" s="456" t="s">
        <v>4211</v>
      </c>
      <c r="AB17" s="456" t="s">
        <v>4185</v>
      </c>
      <c r="AC17" s="456" t="s">
        <v>466</v>
      </c>
      <c r="AD17" s="456" t="s">
        <v>464</v>
      </c>
    </row>
    <row r="18" spans="1:30">
      <c r="A18" s="456" t="str">
        <f>VLOOKUP(K18,'Mapping Activities to outputs'!B:C,2,FALSE)</f>
        <v>Output 2</v>
      </c>
      <c r="B18" s="457">
        <v>45657</v>
      </c>
      <c r="C18" s="456" t="s">
        <v>4181</v>
      </c>
      <c r="D18" s="456" t="s">
        <v>370</v>
      </c>
      <c r="E18" s="456" t="s">
        <v>263</v>
      </c>
      <c r="F18" s="456" t="s">
        <v>368</v>
      </c>
      <c r="G18" s="456" t="s">
        <v>4212</v>
      </c>
      <c r="H18" s="456" t="s">
        <v>245</v>
      </c>
      <c r="I18" s="456" t="s">
        <v>158</v>
      </c>
      <c r="J18" s="456" t="s">
        <v>158</v>
      </c>
      <c r="K18" s="456" t="s">
        <v>4186</v>
      </c>
      <c r="L18" s="456" t="s">
        <v>265</v>
      </c>
      <c r="M18" s="456" t="s">
        <v>250</v>
      </c>
      <c r="N18" s="456" t="s">
        <v>4187</v>
      </c>
      <c r="O18" s="456" t="s">
        <v>460</v>
      </c>
      <c r="P18" s="456" t="s">
        <v>256</v>
      </c>
      <c r="Q18" s="456" t="s">
        <v>157</v>
      </c>
      <c r="R18" s="456" t="s">
        <v>264</v>
      </c>
      <c r="S18" s="456" t="s">
        <v>252</v>
      </c>
      <c r="T18" s="456" t="s">
        <v>261</v>
      </c>
      <c r="U18" s="456">
        <v>832999.98</v>
      </c>
      <c r="V18" s="456">
        <v>19600</v>
      </c>
      <c r="W18" s="456">
        <v>832999.98</v>
      </c>
      <c r="X18" s="456">
        <v>19600</v>
      </c>
      <c r="Y18" s="456">
        <v>2.3809520000000001E-2</v>
      </c>
      <c r="Z18" s="456">
        <v>19833.330000000002</v>
      </c>
      <c r="AA18" s="456" t="s">
        <v>4211</v>
      </c>
      <c r="AB18" s="456" t="s">
        <v>4185</v>
      </c>
      <c r="AC18" s="456" t="s">
        <v>466</v>
      </c>
      <c r="AD18" s="456" t="s">
        <v>464</v>
      </c>
    </row>
    <row r="19" spans="1:30">
      <c r="A19" s="456" t="str">
        <f>VLOOKUP(K19,'Mapping Activities to outputs'!B:C,2,FALSE)</f>
        <v>Output 1</v>
      </c>
      <c r="B19" s="457">
        <v>45657</v>
      </c>
      <c r="C19" s="456" t="s">
        <v>4181</v>
      </c>
      <c r="D19" s="456" t="s">
        <v>370</v>
      </c>
      <c r="E19" s="456" t="s">
        <v>263</v>
      </c>
      <c r="F19" s="456" t="s">
        <v>368</v>
      </c>
      <c r="G19" s="456" t="s">
        <v>4213</v>
      </c>
      <c r="H19" s="456" t="s">
        <v>245</v>
      </c>
      <c r="I19" s="456" t="s">
        <v>158</v>
      </c>
      <c r="J19" s="456" t="s">
        <v>158</v>
      </c>
      <c r="K19" s="456" t="s">
        <v>32</v>
      </c>
      <c r="L19" s="456" t="s">
        <v>265</v>
      </c>
      <c r="M19" s="456" t="s">
        <v>250</v>
      </c>
      <c r="N19" s="456" t="s">
        <v>4187</v>
      </c>
      <c r="O19" s="456" t="s">
        <v>460</v>
      </c>
      <c r="P19" s="456" t="s">
        <v>256</v>
      </c>
      <c r="Q19" s="456" t="s">
        <v>157</v>
      </c>
      <c r="R19" s="456" t="s">
        <v>264</v>
      </c>
      <c r="S19" s="456" t="s">
        <v>252</v>
      </c>
      <c r="T19" s="456" t="s">
        <v>261</v>
      </c>
      <c r="U19" s="456">
        <v>1019472.68</v>
      </c>
      <c r="V19" s="456">
        <v>23987.59</v>
      </c>
      <c r="W19" s="456">
        <v>1019472.68</v>
      </c>
      <c r="X19" s="456">
        <v>23987.59</v>
      </c>
      <c r="Y19" s="456">
        <v>2.3809520000000001E-2</v>
      </c>
      <c r="Z19" s="456">
        <v>24273.16</v>
      </c>
      <c r="AA19" s="456" t="s">
        <v>4211</v>
      </c>
      <c r="AB19" s="456" t="s">
        <v>4185</v>
      </c>
      <c r="AC19" s="456" t="s">
        <v>466</v>
      </c>
      <c r="AD19" s="456" t="s">
        <v>464</v>
      </c>
    </row>
    <row r="20" spans="1:30">
      <c r="B20" s="458" t="s">
        <v>156</v>
      </c>
      <c r="C20" s="458"/>
      <c r="D20" s="458"/>
      <c r="E20" s="458"/>
      <c r="F20" s="458"/>
      <c r="G20" s="458"/>
      <c r="H20" s="458"/>
      <c r="I20" s="458"/>
      <c r="J20" s="458"/>
      <c r="K20" s="458"/>
      <c r="L20" s="458"/>
      <c r="M20" s="458"/>
      <c r="N20" s="458"/>
      <c r="O20" s="458"/>
      <c r="P20" s="458"/>
      <c r="Q20" s="458"/>
      <c r="R20" s="458"/>
      <c r="S20" s="458"/>
      <c r="T20" s="458"/>
      <c r="U20" s="458"/>
      <c r="V20" s="458">
        <v>161743.49</v>
      </c>
      <c r="W20" s="458"/>
      <c r="X20" s="458">
        <v>113042.32</v>
      </c>
      <c r="Y20" s="458"/>
      <c r="Z20" s="458">
        <v>112844.26999999999</v>
      </c>
      <c r="AA20" s="458"/>
      <c r="AB20" s="458"/>
      <c r="AC20" s="458"/>
      <c r="AD20" s="458"/>
    </row>
    <row r="22" spans="1:30">
      <c r="B22" s="456" t="s">
        <v>4214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14330-EF3A-442B-AC47-2EEAEA3B9093}">
  <dimension ref="A1:BH2283"/>
  <sheetViews>
    <sheetView topLeftCell="BH1" workbookViewId="0">
      <pane ySplit="1" topLeftCell="A937" activePane="bottomLeft" state="frozen"/>
      <selection activeCell="E1" sqref="E1"/>
      <selection pane="bottomLeft" activeCell="F673" sqref="F673"/>
    </sheetView>
  </sheetViews>
  <sheetFormatPr defaultColWidth="8.69921875" defaultRowHeight="14.4"/>
  <cols>
    <col min="1" max="1" width="15.09765625" style="345" customWidth="1"/>
    <col min="2" max="2" width="12.09765625" style="345" customWidth="1"/>
    <col min="3" max="3" width="15.69921875" style="345" bestFit="1" customWidth="1"/>
    <col min="4" max="4" width="14.69921875" style="345" bestFit="1" customWidth="1"/>
    <col min="5" max="5" width="19.69921875" style="345" bestFit="1" customWidth="1"/>
    <col min="6" max="6" width="15.69921875" style="345" customWidth="1"/>
    <col min="7" max="52" width="8.69921875" style="345"/>
    <col min="53" max="53" width="15.69921875" style="345" bestFit="1" customWidth="1"/>
    <col min="54" max="54" width="13.796875" style="345" bestFit="1" customWidth="1"/>
    <col min="55" max="56" width="8.69921875" style="345"/>
    <col min="57" max="57" width="12.09765625" style="359" bestFit="1" customWidth="1"/>
    <col min="58" max="59" width="11.69921875" style="359" bestFit="1" customWidth="1"/>
    <col min="60" max="60" width="17.69921875" style="345" bestFit="1" customWidth="1"/>
    <col min="61" max="16384" width="8.69921875" style="345"/>
  </cols>
  <sheetData>
    <row r="1" spans="1:60" ht="15.6">
      <c r="A1" s="354" t="s">
        <v>450</v>
      </c>
      <c r="B1" s="354" t="s">
        <v>451</v>
      </c>
      <c r="C1" s="354" t="s">
        <v>452</v>
      </c>
      <c r="D1" s="354" t="s">
        <v>453</v>
      </c>
      <c r="E1" s="354" t="s">
        <v>454</v>
      </c>
      <c r="F1" s="355" t="s">
        <v>455</v>
      </c>
      <c r="G1" s="344" t="s">
        <v>308</v>
      </c>
      <c r="H1" s="344" t="s">
        <v>309</v>
      </c>
      <c r="I1" s="344" t="s">
        <v>310</v>
      </c>
      <c r="J1" s="344" t="s">
        <v>311</v>
      </c>
      <c r="K1" s="344" t="s">
        <v>312</v>
      </c>
      <c r="L1" s="344" t="s">
        <v>313</v>
      </c>
      <c r="M1" s="344" t="s">
        <v>314</v>
      </c>
      <c r="N1" s="344" t="s">
        <v>315</v>
      </c>
      <c r="O1" s="344" t="s">
        <v>316</v>
      </c>
      <c r="P1" s="356" t="s">
        <v>317</v>
      </c>
      <c r="Q1" s="344" t="s">
        <v>318</v>
      </c>
      <c r="R1" s="344" t="s">
        <v>319</v>
      </c>
      <c r="S1" s="344" t="s">
        <v>320</v>
      </c>
      <c r="T1" s="344" t="s">
        <v>321</v>
      </c>
      <c r="U1" s="344" t="s">
        <v>322</v>
      </c>
      <c r="V1" s="344" t="s">
        <v>323</v>
      </c>
      <c r="W1" s="344" t="s">
        <v>324</v>
      </c>
      <c r="X1" s="356" t="s">
        <v>325</v>
      </c>
      <c r="Y1" s="344" t="s">
        <v>326</v>
      </c>
      <c r="Z1" s="344" t="s">
        <v>327</v>
      </c>
      <c r="AA1" s="344" t="s">
        <v>328</v>
      </c>
      <c r="AB1" s="356" t="s">
        <v>329</v>
      </c>
      <c r="AC1" s="344" t="s">
        <v>330</v>
      </c>
      <c r="AD1" s="344" t="s">
        <v>331</v>
      </c>
      <c r="AE1" s="344" t="s">
        <v>332</v>
      </c>
      <c r="AF1" s="344" t="s">
        <v>333</v>
      </c>
      <c r="AG1" s="344" t="s">
        <v>334</v>
      </c>
      <c r="AH1" s="344" t="s">
        <v>335</v>
      </c>
      <c r="AI1" s="344" t="s">
        <v>336</v>
      </c>
      <c r="AJ1" s="344" t="s">
        <v>337</v>
      </c>
      <c r="AK1" s="344" t="s">
        <v>338</v>
      </c>
      <c r="AL1" s="344" t="s">
        <v>339</v>
      </c>
      <c r="AM1" s="344" t="s">
        <v>340</v>
      </c>
      <c r="AN1" s="344" t="s">
        <v>341</v>
      </c>
      <c r="AO1" s="344" t="s">
        <v>342</v>
      </c>
      <c r="AP1" s="344" t="s">
        <v>343</v>
      </c>
      <c r="AQ1" s="344" t="s">
        <v>344</v>
      </c>
      <c r="AR1" s="344" t="s">
        <v>345</v>
      </c>
      <c r="AS1" s="344" t="s">
        <v>346</v>
      </c>
      <c r="AT1" s="344" t="s">
        <v>347</v>
      </c>
      <c r="AU1" s="344" t="s">
        <v>348</v>
      </c>
      <c r="AV1" s="344" t="s">
        <v>349</v>
      </c>
      <c r="AW1" s="344" t="s">
        <v>350</v>
      </c>
      <c r="AX1" s="344" t="s">
        <v>351</v>
      </c>
      <c r="AY1" s="344" t="s">
        <v>352</v>
      </c>
      <c r="AZ1" s="344" t="s">
        <v>353</v>
      </c>
      <c r="BA1" s="344" t="s">
        <v>354</v>
      </c>
      <c r="BB1" s="344" t="s">
        <v>355</v>
      </c>
      <c r="BC1" s="344" t="s">
        <v>356</v>
      </c>
      <c r="BD1" s="344" t="s">
        <v>357</v>
      </c>
      <c r="BE1" s="358" t="s">
        <v>358</v>
      </c>
      <c r="BF1" s="358" t="s">
        <v>359</v>
      </c>
      <c r="BG1" s="358" t="s">
        <v>360</v>
      </c>
      <c r="BH1" s="344" t="s">
        <v>361</v>
      </c>
    </row>
    <row r="2" spans="1:60" ht="15.6">
      <c r="A2" s="345" t="str">
        <f>IF(X2="30000",IF(P2&gt;60000,"yes","no"),"no")</f>
        <v>yes</v>
      </c>
      <c r="B2" s="345" t="str">
        <f>IF(A2="no","N/A",IF(ISNA(VLOOKUP(P2,'Cost Type'!$A$4:$B$8,2,0)),"Impl",VLOOKUP(Q2,'Cost Type'!$A$4:$B$8,2,0)))</f>
        <v>Impl</v>
      </c>
      <c r="C2" s="345" t="e">
        <f>IF(B2="Impl",VLOOKUP(AB2,'Mapping Activities to outputs'!$B:$C,2,0),"N/A")</f>
        <v>#N/A</v>
      </c>
      <c r="E2" s="345" t="s">
        <v>147</v>
      </c>
      <c r="F2" s="346">
        <f>BH2</f>
        <v>20</v>
      </c>
      <c r="G2" t="s">
        <v>400</v>
      </c>
      <c r="H2" t="s">
        <v>401</v>
      </c>
      <c r="I2" t="s">
        <v>402</v>
      </c>
      <c r="J2" t="s">
        <v>403</v>
      </c>
      <c r="K2" t="s">
        <v>399</v>
      </c>
      <c r="L2" t="s">
        <v>404</v>
      </c>
      <c r="M2" t="s">
        <v>367</v>
      </c>
      <c r="N2" t="s">
        <v>262</v>
      </c>
      <c r="P2" s="365">
        <v>74510</v>
      </c>
      <c r="Q2" t="s">
        <v>405</v>
      </c>
      <c r="R2" t="s">
        <v>368</v>
      </c>
      <c r="S2" t="s">
        <v>369</v>
      </c>
      <c r="T2" t="s">
        <v>263</v>
      </c>
      <c r="U2" t="s">
        <v>370</v>
      </c>
      <c r="V2" t="s">
        <v>265</v>
      </c>
      <c r="W2" t="s">
        <v>252</v>
      </c>
      <c r="X2" t="s">
        <v>264</v>
      </c>
      <c r="Y2" t="s">
        <v>371</v>
      </c>
      <c r="Z2" t="s">
        <v>399</v>
      </c>
      <c r="AA2" t="s">
        <v>399</v>
      </c>
      <c r="AB2" t="s">
        <v>399</v>
      </c>
      <c r="AC2" t="s">
        <v>158</v>
      </c>
      <c r="AD2" t="s">
        <v>2</v>
      </c>
      <c r="AE2" t="s">
        <v>406</v>
      </c>
      <c r="AF2" t="s">
        <v>407</v>
      </c>
      <c r="AG2"/>
      <c r="AH2" s="365"/>
      <c r="AI2"/>
      <c r="AJ2"/>
      <c r="AK2"/>
      <c r="AL2" s="365"/>
      <c r="AM2"/>
      <c r="AN2" t="s">
        <v>399</v>
      </c>
      <c r="AO2" t="s">
        <v>399</v>
      </c>
      <c r="AP2" s="365">
        <v>2</v>
      </c>
      <c r="AQ2" t="s">
        <v>408</v>
      </c>
      <c r="AR2" t="s">
        <v>409</v>
      </c>
      <c r="AS2" t="s">
        <v>410</v>
      </c>
      <c r="AT2" t="s">
        <v>411</v>
      </c>
      <c r="AU2" t="s">
        <v>379</v>
      </c>
      <c r="AV2" t="s">
        <v>380</v>
      </c>
      <c r="AW2" t="s">
        <v>412</v>
      </c>
      <c r="AX2"/>
      <c r="AY2" s="365"/>
      <c r="AZ2" s="365">
        <v>2023</v>
      </c>
      <c r="BA2" s="366">
        <v>45170</v>
      </c>
      <c r="BB2" s="367">
        <v>45259</v>
      </c>
      <c r="BC2" t="s">
        <v>399</v>
      </c>
      <c r="BD2" t="s">
        <v>154</v>
      </c>
      <c r="BE2">
        <v>20</v>
      </c>
      <c r="BF2">
        <v>20</v>
      </c>
      <c r="BG2"/>
      <c r="BH2" s="368">
        <v>20</v>
      </c>
    </row>
    <row r="3" spans="1:60" ht="15.6">
      <c r="A3" s="345" t="str">
        <f t="shared" ref="A3:A66" si="0">IF(X3="30000",IF(P3&gt;60000,"yes","no"),"no")</f>
        <v>yes</v>
      </c>
      <c r="B3" s="345" t="str">
        <f>IF(A3="no","N/A",IF(ISNA(VLOOKUP(P3,'Cost Type'!$A$4:$B$8,2,0)),"Impl",VLOOKUP(Q3,'Cost Type'!$A$4:$B$8,2,0)))</f>
        <v>Impl</v>
      </c>
      <c r="C3" s="345" t="str">
        <f>IF(B3="Impl",VLOOKUP(AB3,'Mapping Activities to outputs'!$B:$C,2,0),"N/A")</f>
        <v>Output 2</v>
      </c>
      <c r="F3" s="346">
        <f t="shared" ref="F3:F66" si="1">BH3</f>
        <v>589.64</v>
      </c>
      <c r="G3" t="s">
        <v>362</v>
      </c>
      <c r="H3" t="s">
        <v>363</v>
      </c>
      <c r="I3" t="s">
        <v>364</v>
      </c>
      <c r="J3" t="s">
        <v>365</v>
      </c>
      <c r="K3" t="s">
        <v>157</v>
      </c>
      <c r="L3" t="s">
        <v>366</v>
      </c>
      <c r="M3" t="s">
        <v>367</v>
      </c>
      <c r="N3" t="s">
        <v>262</v>
      </c>
      <c r="P3" s="365">
        <v>74215</v>
      </c>
      <c r="Q3" t="s">
        <v>433</v>
      </c>
      <c r="R3" t="s">
        <v>368</v>
      </c>
      <c r="S3" t="s">
        <v>369</v>
      </c>
      <c r="T3" t="s">
        <v>263</v>
      </c>
      <c r="U3" t="s">
        <v>370</v>
      </c>
      <c r="V3" t="s">
        <v>265</v>
      </c>
      <c r="W3" t="s">
        <v>252</v>
      </c>
      <c r="X3" t="s">
        <v>264</v>
      </c>
      <c r="Y3" t="s">
        <v>371</v>
      </c>
      <c r="Z3" t="s">
        <v>250</v>
      </c>
      <c r="AA3" t="s">
        <v>250</v>
      </c>
      <c r="AB3" t="s">
        <v>58</v>
      </c>
      <c r="AC3" t="s">
        <v>158</v>
      </c>
      <c r="AD3" t="s">
        <v>2</v>
      </c>
      <c r="AE3" t="s">
        <v>268</v>
      </c>
      <c r="AF3" t="s">
        <v>372</v>
      </c>
      <c r="AG3" t="s">
        <v>373</v>
      </c>
      <c r="AH3" s="365">
        <v>300001400925445</v>
      </c>
      <c r="AI3" t="s">
        <v>258</v>
      </c>
      <c r="AJ3">
        <v>65450</v>
      </c>
      <c r="AK3">
        <v>21816.68</v>
      </c>
      <c r="AL3" s="365">
        <v>1</v>
      </c>
      <c r="AM3" t="s">
        <v>268</v>
      </c>
      <c r="AN3" t="s">
        <v>374</v>
      </c>
      <c r="AO3" t="s">
        <v>273</v>
      </c>
      <c r="AP3" s="365">
        <v>11</v>
      </c>
      <c r="AQ3" t="s">
        <v>375</v>
      </c>
      <c r="AR3" t="s">
        <v>376</v>
      </c>
      <c r="AS3" t="s">
        <v>377</v>
      </c>
      <c r="AT3" t="s">
        <v>378</v>
      </c>
      <c r="AU3" t="s">
        <v>379</v>
      </c>
      <c r="AV3" t="s">
        <v>380</v>
      </c>
      <c r="AW3" t="s">
        <v>381</v>
      </c>
      <c r="AX3"/>
      <c r="AY3" s="365">
        <v>0</v>
      </c>
      <c r="AZ3" s="365">
        <v>2023</v>
      </c>
      <c r="BA3" s="366">
        <v>45187</v>
      </c>
      <c r="BB3" s="367">
        <v>45260</v>
      </c>
      <c r="BC3" t="s">
        <v>271</v>
      </c>
      <c r="BD3" t="s">
        <v>261</v>
      </c>
      <c r="BE3">
        <v>21816.68</v>
      </c>
      <c r="BF3">
        <v>589.64</v>
      </c>
      <c r="BG3"/>
      <c r="BH3" s="368">
        <v>589.64</v>
      </c>
    </row>
    <row r="4" spans="1:60" ht="15.6">
      <c r="A4" s="345" t="str">
        <f t="shared" si="0"/>
        <v>yes</v>
      </c>
      <c r="B4" s="345" t="str">
        <f>IF(A4="no","N/A",IF(ISNA(VLOOKUP(P4,'Cost Type'!$A$4:$B$8,2,0)),"Impl",VLOOKUP(P4,'Cost Type'!$A$4:$B$8,2,0)))</f>
        <v>GMS</v>
      </c>
      <c r="C4" s="345" t="str">
        <f>IF(B4="Impl",VLOOKUP(AB4,'Mapping Activities to outputs'!$B:$C,2,0),"N/A")</f>
        <v>N/A</v>
      </c>
      <c r="F4" s="346">
        <f t="shared" si="1"/>
        <v>47.17</v>
      </c>
      <c r="G4" t="s">
        <v>413</v>
      </c>
      <c r="H4" t="s">
        <v>414</v>
      </c>
      <c r="I4" t="s">
        <v>415</v>
      </c>
      <c r="J4" t="s">
        <v>416</v>
      </c>
      <c r="K4" t="s">
        <v>157</v>
      </c>
      <c r="L4" t="s">
        <v>413</v>
      </c>
      <c r="M4" t="s">
        <v>367</v>
      </c>
      <c r="N4" t="s">
        <v>262</v>
      </c>
      <c r="P4" s="365">
        <v>75105</v>
      </c>
      <c r="Q4" t="s">
        <v>417</v>
      </c>
      <c r="R4" t="s">
        <v>368</v>
      </c>
      <c r="S4" t="s">
        <v>369</v>
      </c>
      <c r="T4" t="s">
        <v>263</v>
      </c>
      <c r="U4" t="s">
        <v>370</v>
      </c>
      <c r="V4" t="s">
        <v>265</v>
      </c>
      <c r="W4" t="s">
        <v>252</v>
      </c>
      <c r="X4" t="s">
        <v>264</v>
      </c>
      <c r="Y4" t="s">
        <v>371</v>
      </c>
      <c r="Z4" t="s">
        <v>250</v>
      </c>
      <c r="AA4" t="s">
        <v>250</v>
      </c>
      <c r="AB4" t="s">
        <v>58</v>
      </c>
      <c r="AC4" t="s">
        <v>158</v>
      </c>
      <c r="AD4" t="s">
        <v>2</v>
      </c>
      <c r="AE4" t="s">
        <v>418</v>
      </c>
      <c r="AF4" t="s">
        <v>419</v>
      </c>
      <c r="AG4"/>
      <c r="AH4" s="365"/>
      <c r="AI4"/>
      <c r="AJ4"/>
      <c r="AK4"/>
      <c r="AL4" s="365"/>
      <c r="AM4"/>
      <c r="AN4" t="s">
        <v>399</v>
      </c>
      <c r="AO4" t="s">
        <v>399</v>
      </c>
      <c r="AP4" s="365">
        <v>5</v>
      </c>
      <c r="AQ4" t="s">
        <v>420</v>
      </c>
      <c r="AR4" t="s">
        <v>421</v>
      </c>
      <c r="AS4" t="s">
        <v>422</v>
      </c>
      <c r="AT4" t="s">
        <v>423</v>
      </c>
      <c r="AU4" t="s">
        <v>379</v>
      </c>
      <c r="AV4" t="s">
        <v>380</v>
      </c>
      <c r="AW4" t="s">
        <v>412</v>
      </c>
      <c r="AX4"/>
      <c r="AY4" s="365"/>
      <c r="AZ4" s="365">
        <v>2023</v>
      </c>
      <c r="BA4" s="366">
        <v>45187</v>
      </c>
      <c r="BB4" s="367">
        <v>45261</v>
      </c>
      <c r="BC4" t="s">
        <v>399</v>
      </c>
      <c r="BD4" t="s">
        <v>261</v>
      </c>
      <c r="BE4">
        <v>1745.33</v>
      </c>
      <c r="BF4">
        <v>47.17</v>
      </c>
      <c r="BG4"/>
      <c r="BH4" s="368">
        <v>47.17</v>
      </c>
    </row>
    <row r="5" spans="1:60" ht="15.6">
      <c r="A5" s="345" t="str">
        <f t="shared" si="0"/>
        <v>yes</v>
      </c>
      <c r="B5" s="345" t="str">
        <f>IF(A5="no","N/A",IF(ISNA(VLOOKUP(P5,'Cost Type'!$A$4:$B$8,2,0)),"Impl",VLOOKUP(Q5,'Cost Type'!$A$4:$B$8,2,0)))</f>
        <v>Impl</v>
      </c>
      <c r="C5" s="345" t="str">
        <f>IF(B5="Impl",VLOOKUP(AB5,'Mapping Activities to outputs'!$B:$C,2,0),"N/A")</f>
        <v>Output 2</v>
      </c>
      <c r="F5" s="346">
        <f t="shared" si="1"/>
        <v>15728.79</v>
      </c>
      <c r="G5" t="s">
        <v>362</v>
      </c>
      <c r="H5" t="s">
        <v>363</v>
      </c>
      <c r="I5" t="s">
        <v>364</v>
      </c>
      <c r="J5" t="s">
        <v>365</v>
      </c>
      <c r="K5" t="s">
        <v>157</v>
      </c>
      <c r="L5" t="s">
        <v>366</v>
      </c>
      <c r="M5" t="s">
        <v>382</v>
      </c>
      <c r="N5" t="s">
        <v>262</v>
      </c>
      <c r="P5" s="365">
        <v>72145</v>
      </c>
      <c r="Q5" t="s">
        <v>434</v>
      </c>
      <c r="R5" t="s">
        <v>368</v>
      </c>
      <c r="S5" t="s">
        <v>369</v>
      </c>
      <c r="T5" t="s">
        <v>263</v>
      </c>
      <c r="U5" t="s">
        <v>370</v>
      </c>
      <c r="V5" t="s">
        <v>265</v>
      </c>
      <c r="W5" t="s">
        <v>252</v>
      </c>
      <c r="X5" t="s">
        <v>264</v>
      </c>
      <c r="Y5" t="s">
        <v>371</v>
      </c>
      <c r="Z5" t="s">
        <v>250</v>
      </c>
      <c r="AA5" t="s">
        <v>250</v>
      </c>
      <c r="AB5" t="s">
        <v>67</v>
      </c>
      <c r="AC5" t="s">
        <v>158</v>
      </c>
      <c r="AD5" t="s">
        <v>2</v>
      </c>
      <c r="AE5" t="s">
        <v>288</v>
      </c>
      <c r="AF5" t="s">
        <v>372</v>
      </c>
      <c r="AG5" t="s">
        <v>383</v>
      </c>
      <c r="AH5" s="365">
        <v>300001427263324</v>
      </c>
      <c r="AI5" t="s">
        <v>258</v>
      </c>
      <c r="AJ5">
        <v>1230190.79</v>
      </c>
      <c r="AK5">
        <v>1230190.79</v>
      </c>
      <c r="AL5" s="365">
        <v>1</v>
      </c>
      <c r="AM5" t="s">
        <v>288</v>
      </c>
      <c r="AN5" t="s">
        <v>384</v>
      </c>
      <c r="AO5" t="s">
        <v>464</v>
      </c>
      <c r="AP5" s="365">
        <v>266</v>
      </c>
      <c r="AQ5" t="s">
        <v>385</v>
      </c>
      <c r="AR5" t="s">
        <v>386</v>
      </c>
      <c r="AS5" t="s">
        <v>387</v>
      </c>
      <c r="AT5" t="s">
        <v>388</v>
      </c>
      <c r="AU5" t="s">
        <v>379</v>
      </c>
      <c r="AV5" t="s">
        <v>380</v>
      </c>
      <c r="AW5" t="s">
        <v>389</v>
      </c>
      <c r="AX5" t="s">
        <v>390</v>
      </c>
      <c r="AY5" s="365">
        <v>2</v>
      </c>
      <c r="AZ5" s="365">
        <v>2023</v>
      </c>
      <c r="BA5" s="366">
        <v>45268</v>
      </c>
      <c r="BB5" s="367">
        <v>45271</v>
      </c>
      <c r="BC5" t="s">
        <v>271</v>
      </c>
      <c r="BD5" t="s">
        <v>261</v>
      </c>
      <c r="BE5">
        <v>581965.34</v>
      </c>
      <c r="BF5">
        <v>15728.79</v>
      </c>
      <c r="BG5"/>
      <c r="BH5" s="368">
        <v>15728.79</v>
      </c>
    </row>
    <row r="6" spans="1:60" ht="15.6">
      <c r="A6" s="345" t="str">
        <f t="shared" si="0"/>
        <v>yes</v>
      </c>
      <c r="B6" s="345" t="str">
        <f>IF(A6="no","N/A",IF(ISNA(VLOOKUP(P6,'Cost Type'!$A$4:$B$8,2,0)),"Impl",VLOOKUP(P6,'Cost Type'!$A$4:$B$8,2,0)))</f>
        <v>GMS</v>
      </c>
      <c r="C6" s="345" t="str">
        <f>IF(B6="Impl",VLOOKUP(AB6,'Mapping Activities to outputs'!$B:$C,2,0),"N/A")</f>
        <v>N/A</v>
      </c>
      <c r="F6" s="346">
        <f t="shared" si="1"/>
        <v>1258.3</v>
      </c>
      <c r="G6" t="s">
        <v>413</v>
      </c>
      <c r="H6" t="s">
        <v>414</v>
      </c>
      <c r="I6" t="s">
        <v>415</v>
      </c>
      <c r="J6" t="s">
        <v>416</v>
      </c>
      <c r="K6" t="s">
        <v>157</v>
      </c>
      <c r="L6" t="s">
        <v>413</v>
      </c>
      <c r="M6" t="s">
        <v>382</v>
      </c>
      <c r="N6" t="s">
        <v>262</v>
      </c>
      <c r="P6" s="365">
        <v>75105</v>
      </c>
      <c r="Q6" t="s">
        <v>417</v>
      </c>
      <c r="R6" t="s">
        <v>368</v>
      </c>
      <c r="S6" t="s">
        <v>369</v>
      </c>
      <c r="T6" t="s">
        <v>263</v>
      </c>
      <c r="U6" t="s">
        <v>370</v>
      </c>
      <c r="V6" t="s">
        <v>265</v>
      </c>
      <c r="W6" t="s">
        <v>252</v>
      </c>
      <c r="X6" t="s">
        <v>264</v>
      </c>
      <c r="Y6" t="s">
        <v>371</v>
      </c>
      <c r="Z6" t="s">
        <v>250</v>
      </c>
      <c r="AA6" t="s">
        <v>250</v>
      </c>
      <c r="AB6" t="s">
        <v>67</v>
      </c>
      <c r="AC6" t="s">
        <v>158</v>
      </c>
      <c r="AD6" t="s">
        <v>2</v>
      </c>
      <c r="AE6" t="s">
        <v>429</v>
      </c>
      <c r="AF6" t="s">
        <v>419</v>
      </c>
      <c r="AG6"/>
      <c r="AH6" s="365"/>
      <c r="AI6"/>
      <c r="AJ6"/>
      <c r="AK6"/>
      <c r="AL6" s="365"/>
      <c r="AM6"/>
      <c r="AN6" t="s">
        <v>399</v>
      </c>
      <c r="AO6" t="s">
        <v>399</v>
      </c>
      <c r="AP6" s="365">
        <v>100</v>
      </c>
      <c r="AQ6" t="s">
        <v>430</v>
      </c>
      <c r="AR6" t="s">
        <v>431</v>
      </c>
      <c r="AS6" t="s">
        <v>432</v>
      </c>
      <c r="AT6" t="s">
        <v>428</v>
      </c>
      <c r="AU6" t="s">
        <v>379</v>
      </c>
      <c r="AV6" t="s">
        <v>380</v>
      </c>
      <c r="AW6" t="s">
        <v>412</v>
      </c>
      <c r="AX6"/>
      <c r="AY6" s="365"/>
      <c r="AZ6" s="365">
        <v>2023</v>
      </c>
      <c r="BA6" s="366">
        <v>45268</v>
      </c>
      <c r="BB6" s="367">
        <v>45272</v>
      </c>
      <c r="BC6" t="s">
        <v>399</v>
      </c>
      <c r="BD6" t="s">
        <v>261</v>
      </c>
      <c r="BE6">
        <v>46557.23</v>
      </c>
      <c r="BF6">
        <v>1258.3</v>
      </c>
      <c r="BG6"/>
      <c r="BH6" s="368">
        <v>1258.3</v>
      </c>
    </row>
    <row r="7" spans="1:60" ht="15.6">
      <c r="A7" s="345" t="str">
        <f t="shared" si="0"/>
        <v>yes</v>
      </c>
      <c r="B7" s="345" t="str">
        <f>IF(A7="no","N/A",IF(ISNA(VLOOKUP(P7,'Cost Type'!$A$4:$B$8,2,0)),"Impl",VLOOKUP(Q7,'Cost Type'!$A$4:$B$8,2,0)))</f>
        <v>Impl</v>
      </c>
      <c r="C7" s="345" t="str">
        <f>IF(B7="Impl",VLOOKUP(AB7,'Mapping Activities to outputs'!$B:$C,2,0),"N/A")</f>
        <v>MC</v>
      </c>
      <c r="F7" s="346">
        <f t="shared" si="1"/>
        <v>308.11</v>
      </c>
      <c r="G7" t="s">
        <v>362</v>
      </c>
      <c r="H7" t="s">
        <v>363</v>
      </c>
      <c r="I7" t="s">
        <v>364</v>
      </c>
      <c r="J7" t="s">
        <v>365</v>
      </c>
      <c r="K7" t="s">
        <v>157</v>
      </c>
      <c r="L7" t="s">
        <v>366</v>
      </c>
      <c r="M7" t="s">
        <v>382</v>
      </c>
      <c r="N7" t="s">
        <v>262</v>
      </c>
      <c r="P7" s="365">
        <v>74220</v>
      </c>
      <c r="Q7" t="s">
        <v>435</v>
      </c>
      <c r="R7" t="s">
        <v>368</v>
      </c>
      <c r="S7" t="s">
        <v>369</v>
      </c>
      <c r="T7" t="s">
        <v>263</v>
      </c>
      <c r="U7" t="s">
        <v>370</v>
      </c>
      <c r="V7" t="s">
        <v>265</v>
      </c>
      <c r="W7" t="s">
        <v>252</v>
      </c>
      <c r="X7" t="s">
        <v>264</v>
      </c>
      <c r="Y7" t="s">
        <v>371</v>
      </c>
      <c r="Z7" t="s">
        <v>250</v>
      </c>
      <c r="AA7" t="s">
        <v>250</v>
      </c>
      <c r="AB7" t="s">
        <v>89</v>
      </c>
      <c r="AC7" t="s">
        <v>158</v>
      </c>
      <c r="AD7" t="s">
        <v>2</v>
      </c>
      <c r="AE7" t="s">
        <v>301</v>
      </c>
      <c r="AF7" t="s">
        <v>372</v>
      </c>
      <c r="AG7" t="s">
        <v>303</v>
      </c>
      <c r="AH7" s="365">
        <v>300001444353519</v>
      </c>
      <c r="AI7" t="s">
        <v>258</v>
      </c>
      <c r="AJ7">
        <v>11400</v>
      </c>
      <c r="AK7">
        <v>11400</v>
      </c>
      <c r="AL7" s="365">
        <v>1</v>
      </c>
      <c r="AM7" t="s">
        <v>301</v>
      </c>
      <c r="AN7" t="s">
        <v>391</v>
      </c>
      <c r="AO7" t="s">
        <v>1051</v>
      </c>
      <c r="AP7" s="365">
        <v>82</v>
      </c>
      <c r="AQ7" t="s">
        <v>392</v>
      </c>
      <c r="AR7" t="s">
        <v>393</v>
      </c>
      <c r="AS7" t="s">
        <v>394</v>
      </c>
      <c r="AT7" t="s">
        <v>388</v>
      </c>
      <c r="AU7" t="s">
        <v>379</v>
      </c>
      <c r="AV7" t="s">
        <v>380</v>
      </c>
      <c r="AW7" t="s">
        <v>381</v>
      </c>
      <c r="AX7"/>
      <c r="AY7" s="365">
        <v>0</v>
      </c>
      <c r="AZ7" s="365">
        <v>2023</v>
      </c>
      <c r="BA7" s="366">
        <v>45268</v>
      </c>
      <c r="BB7" s="367">
        <v>45275</v>
      </c>
      <c r="BC7" t="s">
        <v>271</v>
      </c>
      <c r="BD7" t="s">
        <v>261</v>
      </c>
      <c r="BE7">
        <v>11400</v>
      </c>
      <c r="BF7">
        <v>308.11</v>
      </c>
      <c r="BG7"/>
      <c r="BH7" s="368">
        <v>308.11</v>
      </c>
    </row>
    <row r="8" spans="1:60" ht="15.6">
      <c r="A8" s="345" t="str">
        <f t="shared" si="0"/>
        <v>yes</v>
      </c>
      <c r="B8" s="345" t="str">
        <f>IF(A8="no","N/A",IF(ISNA(VLOOKUP(P8,'Cost Type'!$A$4:$B$8,2,0)),"Impl",VLOOKUP(P8,'Cost Type'!$A$4:$B$8,2,0)))</f>
        <v>GMS</v>
      </c>
      <c r="C8" s="345" t="str">
        <f>IF(B8="Impl",VLOOKUP(AB8,'Mapping Activities to outputs'!$B:$C,2,0),"N/A")</f>
        <v>N/A</v>
      </c>
      <c r="F8" s="346">
        <f t="shared" si="1"/>
        <v>24.650000000000002</v>
      </c>
      <c r="G8" t="s">
        <v>413</v>
      </c>
      <c r="H8" t="s">
        <v>414</v>
      </c>
      <c r="I8" t="s">
        <v>415</v>
      </c>
      <c r="J8" t="s">
        <v>416</v>
      </c>
      <c r="K8" t="s">
        <v>157</v>
      </c>
      <c r="L8" t="s">
        <v>413</v>
      </c>
      <c r="M8" t="s">
        <v>382</v>
      </c>
      <c r="N8" t="s">
        <v>262</v>
      </c>
      <c r="P8" s="365">
        <v>75105</v>
      </c>
      <c r="Q8" t="s">
        <v>417</v>
      </c>
      <c r="R8" t="s">
        <v>368</v>
      </c>
      <c r="S8" t="s">
        <v>369</v>
      </c>
      <c r="T8" t="s">
        <v>263</v>
      </c>
      <c r="U8" t="s">
        <v>370</v>
      </c>
      <c r="V8" t="s">
        <v>265</v>
      </c>
      <c r="W8" t="s">
        <v>252</v>
      </c>
      <c r="X8" t="s">
        <v>264</v>
      </c>
      <c r="Y8" t="s">
        <v>371</v>
      </c>
      <c r="Z8" t="s">
        <v>250</v>
      </c>
      <c r="AA8" t="s">
        <v>250</v>
      </c>
      <c r="AB8" t="s">
        <v>89</v>
      </c>
      <c r="AC8" t="s">
        <v>158</v>
      </c>
      <c r="AD8" t="s">
        <v>2</v>
      </c>
      <c r="AE8" t="s">
        <v>424</v>
      </c>
      <c r="AF8" t="s">
        <v>419</v>
      </c>
      <c r="AG8"/>
      <c r="AH8" s="365"/>
      <c r="AI8"/>
      <c r="AJ8"/>
      <c r="AK8"/>
      <c r="AL8" s="365"/>
      <c r="AM8"/>
      <c r="AN8" t="s">
        <v>399</v>
      </c>
      <c r="AO8" t="s">
        <v>399</v>
      </c>
      <c r="AP8" s="365">
        <v>16</v>
      </c>
      <c r="AQ8" t="s">
        <v>425</v>
      </c>
      <c r="AR8" t="s">
        <v>426</v>
      </c>
      <c r="AS8" t="s">
        <v>427</v>
      </c>
      <c r="AT8" t="s">
        <v>428</v>
      </c>
      <c r="AU8" t="s">
        <v>379</v>
      </c>
      <c r="AV8" t="s">
        <v>380</v>
      </c>
      <c r="AW8" t="s">
        <v>412</v>
      </c>
      <c r="AX8"/>
      <c r="AY8" s="365"/>
      <c r="AZ8" s="365">
        <v>2023</v>
      </c>
      <c r="BA8" s="366">
        <v>45268</v>
      </c>
      <c r="BB8" s="367">
        <v>45277</v>
      </c>
      <c r="BC8" t="s">
        <v>399</v>
      </c>
      <c r="BD8" t="s">
        <v>261</v>
      </c>
      <c r="BE8">
        <v>912</v>
      </c>
      <c r="BF8">
        <v>24.650000000000002</v>
      </c>
      <c r="BG8"/>
      <c r="BH8" s="368">
        <v>24.650000000000002</v>
      </c>
    </row>
    <row r="9" spans="1:60" ht="15.6">
      <c r="A9" s="345" t="str">
        <f t="shared" si="0"/>
        <v>yes</v>
      </c>
      <c r="B9" s="345" t="str">
        <f>IF(A9="no","N/A",IF(ISNA(VLOOKUP(P9,'Cost Type'!$A$4:$B$8,2,0)),"Impl",VLOOKUP(Q9,'Cost Type'!$A$4:$B$8,2,0)))</f>
        <v>Impl</v>
      </c>
      <c r="C9" s="345" t="str">
        <f>IF(B9="Impl",VLOOKUP(AB9,'Mapping Activities to outputs'!$B:$C,2,0),"N/A")</f>
        <v>MC</v>
      </c>
      <c r="F9" s="346">
        <f t="shared" si="1"/>
        <v>112.89</v>
      </c>
      <c r="G9" t="s">
        <v>362</v>
      </c>
      <c r="H9" t="s">
        <v>363</v>
      </c>
      <c r="I9" t="s">
        <v>364</v>
      </c>
      <c r="J9" t="s">
        <v>365</v>
      </c>
      <c r="K9" t="s">
        <v>157</v>
      </c>
      <c r="L9" t="s">
        <v>366</v>
      </c>
      <c r="M9" t="s">
        <v>2439</v>
      </c>
      <c r="N9" t="s">
        <v>262</v>
      </c>
      <c r="P9" s="365">
        <v>71620</v>
      </c>
      <c r="Q9" t="s">
        <v>4124</v>
      </c>
      <c r="R9" t="s">
        <v>368</v>
      </c>
      <c r="S9" t="s">
        <v>369</v>
      </c>
      <c r="T9" t="s">
        <v>263</v>
      </c>
      <c r="U9" t="s">
        <v>370</v>
      </c>
      <c r="V9" t="s">
        <v>265</v>
      </c>
      <c r="W9" t="s">
        <v>252</v>
      </c>
      <c r="X9" t="s">
        <v>264</v>
      </c>
      <c r="Y9" t="s">
        <v>371</v>
      </c>
      <c r="Z9" t="s">
        <v>250</v>
      </c>
      <c r="AA9" t="s">
        <v>250</v>
      </c>
      <c r="AB9" t="s">
        <v>120</v>
      </c>
      <c r="AC9" t="s">
        <v>158</v>
      </c>
      <c r="AD9" t="s">
        <v>2</v>
      </c>
      <c r="AE9" t="s">
        <v>1273</v>
      </c>
      <c r="AF9" t="s">
        <v>372</v>
      </c>
      <c r="AG9" t="s">
        <v>3020</v>
      </c>
      <c r="AH9" s="365">
        <v>300001551069288</v>
      </c>
      <c r="AI9" t="s">
        <v>258</v>
      </c>
      <c r="AJ9">
        <v>4290</v>
      </c>
      <c r="AK9">
        <v>4290</v>
      </c>
      <c r="AL9" s="365">
        <v>1</v>
      </c>
      <c r="AM9" t="s">
        <v>1273</v>
      </c>
      <c r="AN9" t="s">
        <v>1275</v>
      </c>
      <c r="AO9" t="s">
        <v>1276</v>
      </c>
      <c r="AP9" s="365">
        <v>352</v>
      </c>
      <c r="AQ9" t="s">
        <v>3328</v>
      </c>
      <c r="AR9" t="s">
        <v>3324</v>
      </c>
      <c r="AS9" t="s">
        <v>3329</v>
      </c>
      <c r="AT9" t="s">
        <v>3330</v>
      </c>
      <c r="AU9" t="s">
        <v>379</v>
      </c>
      <c r="AV9" t="s">
        <v>380</v>
      </c>
      <c r="AW9" t="s">
        <v>381</v>
      </c>
      <c r="AX9"/>
      <c r="AY9" s="365">
        <v>0</v>
      </c>
      <c r="AZ9" s="365">
        <v>2024</v>
      </c>
      <c r="BA9" s="366">
        <v>45328</v>
      </c>
      <c r="BB9" s="367">
        <v>45328</v>
      </c>
      <c r="BC9" t="s">
        <v>271</v>
      </c>
      <c r="BD9" t="s">
        <v>261</v>
      </c>
      <c r="BE9">
        <v>4290</v>
      </c>
      <c r="BF9">
        <v>112.89</v>
      </c>
      <c r="BG9"/>
      <c r="BH9" s="368">
        <v>112.89</v>
      </c>
    </row>
    <row r="10" spans="1:60" ht="15.6">
      <c r="A10" s="345" t="str">
        <f t="shared" si="0"/>
        <v>yes</v>
      </c>
      <c r="B10" s="345" t="str">
        <f>IF(A10="no","N/A",IF(ISNA(VLOOKUP(P10,'Cost Type'!$A$4:$B$8,2,0)),"Impl",VLOOKUP(P10,'Cost Type'!$A$4:$B$8,2,0)))</f>
        <v>GMS</v>
      </c>
      <c r="C10" s="345" t="str">
        <f>IF(B10="Impl",VLOOKUP(AB10,'Mapping Activities to outputs'!$B:$C,2,0),"N/A")</f>
        <v>N/A</v>
      </c>
      <c r="F10" s="346">
        <f t="shared" si="1"/>
        <v>9.0299999999999994</v>
      </c>
      <c r="G10" t="s">
        <v>413</v>
      </c>
      <c r="H10" t="s">
        <v>414</v>
      </c>
      <c r="I10" t="s">
        <v>415</v>
      </c>
      <c r="J10" t="s">
        <v>416</v>
      </c>
      <c r="K10" t="s">
        <v>157</v>
      </c>
      <c r="L10" t="s">
        <v>413</v>
      </c>
      <c r="M10" t="s">
        <v>2439</v>
      </c>
      <c r="N10" t="s">
        <v>262</v>
      </c>
      <c r="P10" s="365">
        <v>75105</v>
      </c>
      <c r="Q10" t="s">
        <v>417</v>
      </c>
      <c r="R10" t="s">
        <v>368</v>
      </c>
      <c r="S10" t="s">
        <v>369</v>
      </c>
      <c r="T10" t="s">
        <v>263</v>
      </c>
      <c r="U10" t="s">
        <v>370</v>
      </c>
      <c r="V10" t="s">
        <v>265</v>
      </c>
      <c r="W10" t="s">
        <v>252</v>
      </c>
      <c r="X10" t="s">
        <v>264</v>
      </c>
      <c r="Y10" t="s">
        <v>371</v>
      </c>
      <c r="Z10" t="s">
        <v>250</v>
      </c>
      <c r="AA10" t="s">
        <v>250</v>
      </c>
      <c r="AB10" t="s">
        <v>120</v>
      </c>
      <c r="AC10" t="s">
        <v>158</v>
      </c>
      <c r="AD10" t="s">
        <v>2</v>
      </c>
      <c r="AE10" t="s">
        <v>2463</v>
      </c>
      <c r="AF10" t="s">
        <v>419</v>
      </c>
      <c r="AG10"/>
      <c r="AH10" s="365"/>
      <c r="AI10"/>
      <c r="AJ10"/>
      <c r="AK10"/>
      <c r="AL10" s="365"/>
      <c r="AM10"/>
      <c r="AN10" t="s">
        <v>399</v>
      </c>
      <c r="AO10" t="s">
        <v>399</v>
      </c>
      <c r="AP10" s="365">
        <v>262</v>
      </c>
      <c r="AQ10" t="s">
        <v>2464</v>
      </c>
      <c r="AR10" t="s">
        <v>2465</v>
      </c>
      <c r="AS10" t="s">
        <v>2466</v>
      </c>
      <c r="AT10" t="s">
        <v>2467</v>
      </c>
      <c r="AU10" t="s">
        <v>379</v>
      </c>
      <c r="AV10" t="s">
        <v>380</v>
      </c>
      <c r="AW10" t="s">
        <v>412</v>
      </c>
      <c r="AX10"/>
      <c r="AY10" s="365"/>
      <c r="AZ10" s="365">
        <v>2024</v>
      </c>
      <c r="BA10" s="366">
        <v>45328</v>
      </c>
      <c r="BB10" s="367">
        <v>45329</v>
      </c>
      <c r="BC10" t="s">
        <v>399</v>
      </c>
      <c r="BD10" t="s">
        <v>261</v>
      </c>
      <c r="BE10">
        <v>343.2</v>
      </c>
      <c r="BF10">
        <v>9.0299999999999994</v>
      </c>
      <c r="BG10"/>
      <c r="BH10" s="368">
        <v>9.0299999999999994</v>
      </c>
    </row>
    <row r="11" spans="1:60" ht="15.6">
      <c r="A11" s="345" t="str">
        <f t="shared" si="0"/>
        <v>yes</v>
      </c>
      <c r="B11" s="345" t="str">
        <f>IF(A11="no","N/A",IF(ISNA(VLOOKUP(P11,'Cost Type'!$A$4:$B$8,2,0)),"Impl",VLOOKUP(Q11,'Cost Type'!$A$4:$B$8,2,0)))</f>
        <v>Impl</v>
      </c>
      <c r="C11" s="345" t="str">
        <f>IF(B11="Impl",VLOOKUP(AB11,'Mapping Activities to outputs'!$B:$C,2,0),"N/A")</f>
        <v>Output 3</v>
      </c>
      <c r="F11" s="346">
        <f t="shared" si="1"/>
        <v>-950.64</v>
      </c>
      <c r="G11" t="s">
        <v>395</v>
      </c>
      <c r="H11" t="s">
        <v>396</v>
      </c>
      <c r="I11" t="s">
        <v>364</v>
      </c>
      <c r="J11" t="s">
        <v>365</v>
      </c>
      <c r="K11" t="s">
        <v>157</v>
      </c>
      <c r="L11" t="s">
        <v>397</v>
      </c>
      <c r="M11" t="s">
        <v>2561</v>
      </c>
      <c r="N11" t="s">
        <v>262</v>
      </c>
      <c r="P11" s="365">
        <v>76135</v>
      </c>
      <c r="Q11" t="s">
        <v>3282</v>
      </c>
      <c r="R11" t="s">
        <v>368</v>
      </c>
      <c r="S11" t="s">
        <v>369</v>
      </c>
      <c r="T11" t="s">
        <v>263</v>
      </c>
      <c r="U11" t="s">
        <v>370</v>
      </c>
      <c r="V11" t="s">
        <v>265</v>
      </c>
      <c r="W11" t="s">
        <v>252</v>
      </c>
      <c r="X11" t="s">
        <v>264</v>
      </c>
      <c r="Y11" t="s">
        <v>371</v>
      </c>
      <c r="Z11" t="s">
        <v>832</v>
      </c>
      <c r="AA11" t="s">
        <v>832</v>
      </c>
      <c r="AB11" t="s">
        <v>449</v>
      </c>
      <c r="AC11" t="s">
        <v>158</v>
      </c>
      <c r="AD11" t="s">
        <v>2</v>
      </c>
      <c r="AE11" t="s">
        <v>3022</v>
      </c>
      <c r="AF11" t="s">
        <v>398</v>
      </c>
      <c r="AG11" t="s">
        <v>3023</v>
      </c>
      <c r="AH11" s="365">
        <v>300001599018263</v>
      </c>
      <c r="AI11" t="s">
        <v>3024</v>
      </c>
      <c r="AJ11">
        <v>39694230</v>
      </c>
      <c r="AK11">
        <v>1368000</v>
      </c>
      <c r="AL11" s="365">
        <v>20</v>
      </c>
      <c r="AM11" t="s">
        <v>3025</v>
      </c>
      <c r="AN11" t="s">
        <v>3026</v>
      </c>
      <c r="AO11" t="s">
        <v>841</v>
      </c>
      <c r="AP11" s="365">
        <v>2772</v>
      </c>
      <c r="AQ11" t="s">
        <v>3027</v>
      </c>
      <c r="AR11" t="s">
        <v>3028</v>
      </c>
      <c r="AS11" t="s">
        <v>3029</v>
      </c>
      <c r="AT11" t="s">
        <v>3030</v>
      </c>
      <c r="AU11" t="s">
        <v>379</v>
      </c>
      <c r="AV11" t="s">
        <v>380</v>
      </c>
      <c r="AW11" t="s">
        <v>381</v>
      </c>
      <c r="AX11"/>
      <c r="AY11" s="365">
        <v>0</v>
      </c>
      <c r="AZ11" s="365">
        <v>2024</v>
      </c>
      <c r="BA11" s="366">
        <v>45352</v>
      </c>
      <c r="BB11" s="367">
        <v>45352</v>
      </c>
      <c r="BC11" t="s">
        <v>399</v>
      </c>
      <c r="BD11" t="s">
        <v>261</v>
      </c>
      <c r="BE11">
        <v>0</v>
      </c>
      <c r="BF11"/>
      <c r="BG11">
        <v>950.64</v>
      </c>
      <c r="BH11" s="368">
        <v>-950.64</v>
      </c>
    </row>
    <row r="12" spans="1:60" ht="15.6">
      <c r="A12" s="345" t="str">
        <f t="shared" si="0"/>
        <v>yes</v>
      </c>
      <c r="B12" s="345" t="str">
        <f>IF(A12="no","N/A",IF(ISNA(VLOOKUP(P12,'Cost Type'!$A$4:$B$8,2,0)),"Impl",VLOOKUP(Q12,'Cost Type'!$A$4:$B$8,2,0)))</f>
        <v>Impl</v>
      </c>
      <c r="C12" s="345" t="str">
        <f>IF(B12="Impl",VLOOKUP(AB12,'Mapping Activities to outputs'!$B:$C,2,0),"N/A")</f>
        <v>Output 3</v>
      </c>
      <c r="F12" s="346">
        <f t="shared" si="1"/>
        <v>11262.960000000001</v>
      </c>
      <c r="G12" t="s">
        <v>362</v>
      </c>
      <c r="H12" t="s">
        <v>363</v>
      </c>
      <c r="I12" t="s">
        <v>364</v>
      </c>
      <c r="J12" t="s">
        <v>365</v>
      </c>
      <c r="K12" t="s">
        <v>157</v>
      </c>
      <c r="L12" t="s">
        <v>366</v>
      </c>
      <c r="M12" t="s">
        <v>2561</v>
      </c>
      <c r="N12" t="s">
        <v>262</v>
      </c>
      <c r="P12" s="365">
        <v>72145</v>
      </c>
      <c r="Q12" t="s">
        <v>434</v>
      </c>
      <c r="R12" t="s">
        <v>368</v>
      </c>
      <c r="S12" t="s">
        <v>369</v>
      </c>
      <c r="T12" t="s">
        <v>263</v>
      </c>
      <c r="U12" t="s">
        <v>370</v>
      </c>
      <c r="V12" t="s">
        <v>265</v>
      </c>
      <c r="W12" t="s">
        <v>252</v>
      </c>
      <c r="X12" t="s">
        <v>264</v>
      </c>
      <c r="Y12" t="s">
        <v>371</v>
      </c>
      <c r="Z12" t="s">
        <v>250</v>
      </c>
      <c r="AA12" t="s">
        <v>250</v>
      </c>
      <c r="AB12" t="s">
        <v>75</v>
      </c>
      <c r="AC12" t="s">
        <v>158</v>
      </c>
      <c r="AD12" t="s">
        <v>2</v>
      </c>
      <c r="AE12" t="s">
        <v>929</v>
      </c>
      <c r="AF12" t="s">
        <v>372</v>
      </c>
      <c r="AG12" t="s">
        <v>3031</v>
      </c>
      <c r="AH12" s="365">
        <v>300001606028845</v>
      </c>
      <c r="AI12" t="s">
        <v>258</v>
      </c>
      <c r="AJ12">
        <v>427992.64</v>
      </c>
      <c r="AK12">
        <v>427992.64</v>
      </c>
      <c r="AL12" s="365">
        <v>1</v>
      </c>
      <c r="AM12" t="s">
        <v>929</v>
      </c>
      <c r="AN12" t="s">
        <v>3032</v>
      </c>
      <c r="AO12" t="s">
        <v>932</v>
      </c>
      <c r="AP12" s="365">
        <v>1439</v>
      </c>
      <c r="AQ12" t="s">
        <v>3331</v>
      </c>
      <c r="AR12" t="s">
        <v>3332</v>
      </c>
      <c r="AS12" t="s">
        <v>3333</v>
      </c>
      <c r="AT12" t="s">
        <v>3334</v>
      </c>
      <c r="AU12" t="s">
        <v>379</v>
      </c>
      <c r="AV12" t="s">
        <v>380</v>
      </c>
      <c r="AW12" t="s">
        <v>3037</v>
      </c>
      <c r="AX12" t="s">
        <v>3038</v>
      </c>
      <c r="AY12" s="365">
        <v>1</v>
      </c>
      <c r="AZ12" s="365">
        <v>2024</v>
      </c>
      <c r="BA12" s="366">
        <v>45352</v>
      </c>
      <c r="BB12" s="367">
        <v>45352</v>
      </c>
      <c r="BC12" t="s">
        <v>271</v>
      </c>
      <c r="BD12" t="s">
        <v>261</v>
      </c>
      <c r="BE12">
        <v>427992.64</v>
      </c>
      <c r="BF12">
        <v>11262.960000000001</v>
      </c>
      <c r="BG12"/>
      <c r="BH12" s="368">
        <v>11262.960000000001</v>
      </c>
    </row>
    <row r="13" spans="1:60" ht="15.6">
      <c r="A13" s="345" t="str">
        <f t="shared" si="0"/>
        <v>yes</v>
      </c>
      <c r="B13" s="345" t="str">
        <f>IF(A13="no","N/A",IF(ISNA(VLOOKUP(P13,'Cost Type'!$A$4:$B$8,2,0)),"Impl",VLOOKUP(P13,'Cost Type'!$A$4:$B$8,2,0)))</f>
        <v>GMS</v>
      </c>
      <c r="C13" s="345" t="str">
        <f>IF(B13="Impl",VLOOKUP(AB13,'Mapping Activities to outputs'!$B:$C,2,0),"N/A")</f>
        <v>N/A</v>
      </c>
      <c r="F13" s="346">
        <f t="shared" si="1"/>
        <v>889.34</v>
      </c>
      <c r="G13" t="s">
        <v>413</v>
      </c>
      <c r="H13" t="s">
        <v>414</v>
      </c>
      <c r="I13" t="s">
        <v>415</v>
      </c>
      <c r="J13" t="s">
        <v>416</v>
      </c>
      <c r="K13" t="s">
        <v>157</v>
      </c>
      <c r="L13" t="s">
        <v>413</v>
      </c>
      <c r="M13" t="s">
        <v>2561</v>
      </c>
      <c r="N13" t="s">
        <v>262</v>
      </c>
      <c r="P13" s="365">
        <v>75105</v>
      </c>
      <c r="Q13" t="s">
        <v>417</v>
      </c>
      <c r="R13" t="s">
        <v>368</v>
      </c>
      <c r="S13" t="s">
        <v>369</v>
      </c>
      <c r="T13" t="s">
        <v>263</v>
      </c>
      <c r="U13" t="s">
        <v>370</v>
      </c>
      <c r="V13" t="s">
        <v>265</v>
      </c>
      <c r="W13" t="s">
        <v>252</v>
      </c>
      <c r="X13" t="s">
        <v>264</v>
      </c>
      <c r="Y13" t="s">
        <v>371</v>
      </c>
      <c r="Z13" t="s">
        <v>250</v>
      </c>
      <c r="AA13" t="s">
        <v>250</v>
      </c>
      <c r="AB13" t="s">
        <v>75</v>
      </c>
      <c r="AC13" t="s">
        <v>158</v>
      </c>
      <c r="AD13" t="s">
        <v>2</v>
      </c>
      <c r="AE13" t="s">
        <v>2562</v>
      </c>
      <c r="AF13" t="s">
        <v>419</v>
      </c>
      <c r="AG13"/>
      <c r="AH13" s="365"/>
      <c r="AI13"/>
      <c r="AJ13"/>
      <c r="AK13"/>
      <c r="AL13" s="365"/>
      <c r="AM13"/>
      <c r="AN13" t="s">
        <v>399</v>
      </c>
      <c r="AO13" t="s">
        <v>399</v>
      </c>
      <c r="AP13" s="365">
        <v>534</v>
      </c>
      <c r="AQ13" t="s">
        <v>2563</v>
      </c>
      <c r="AR13" t="s">
        <v>2564</v>
      </c>
      <c r="AS13" t="s">
        <v>2565</v>
      </c>
      <c r="AT13" t="s">
        <v>2566</v>
      </c>
      <c r="AU13" t="s">
        <v>379</v>
      </c>
      <c r="AV13" t="s">
        <v>380</v>
      </c>
      <c r="AW13" t="s">
        <v>412</v>
      </c>
      <c r="AX13"/>
      <c r="AY13" s="365"/>
      <c r="AZ13" s="365">
        <v>2024</v>
      </c>
      <c r="BA13" s="366">
        <v>45352</v>
      </c>
      <c r="BB13" s="367">
        <v>45354</v>
      </c>
      <c r="BC13" t="s">
        <v>399</v>
      </c>
      <c r="BD13" t="s">
        <v>261</v>
      </c>
      <c r="BE13">
        <v>34239.410000000003</v>
      </c>
      <c r="BF13">
        <v>889.34</v>
      </c>
      <c r="BG13"/>
      <c r="BH13" s="368">
        <v>889.34</v>
      </c>
    </row>
    <row r="14" spans="1:60" ht="15.6">
      <c r="A14" s="345" t="str">
        <f t="shared" si="0"/>
        <v>yes</v>
      </c>
      <c r="B14" s="345" t="str">
        <f>IF(A14="no","N/A",IF(ISNA(VLOOKUP(P14,'Cost Type'!$A$4:$B$8,2,0)),"Impl",VLOOKUP(Q14,'Cost Type'!$A$4:$B$8,2,0)))</f>
        <v>Impl</v>
      </c>
      <c r="C14" s="345" t="str">
        <f>IF(B14="Impl",VLOOKUP(AB14,'Mapping Activities to outputs'!$B:$C,2,0),"N/A")</f>
        <v>Output 3</v>
      </c>
      <c r="F14" s="346">
        <f t="shared" si="1"/>
        <v>-146.27000000000001</v>
      </c>
      <c r="G14" t="s">
        <v>395</v>
      </c>
      <c r="H14" t="s">
        <v>396</v>
      </c>
      <c r="I14" t="s">
        <v>364</v>
      </c>
      <c r="J14" t="s">
        <v>365</v>
      </c>
      <c r="K14" t="s">
        <v>157</v>
      </c>
      <c r="L14" t="s">
        <v>397</v>
      </c>
      <c r="M14" t="s">
        <v>2561</v>
      </c>
      <c r="N14" t="s">
        <v>262</v>
      </c>
      <c r="P14" s="365">
        <v>76135</v>
      </c>
      <c r="Q14" t="s">
        <v>3282</v>
      </c>
      <c r="R14" t="s">
        <v>368</v>
      </c>
      <c r="S14" t="s">
        <v>369</v>
      </c>
      <c r="T14" t="s">
        <v>263</v>
      </c>
      <c r="U14" t="s">
        <v>370</v>
      </c>
      <c r="V14" t="s">
        <v>265</v>
      </c>
      <c r="W14" t="s">
        <v>252</v>
      </c>
      <c r="X14" t="s">
        <v>264</v>
      </c>
      <c r="Y14" t="s">
        <v>371</v>
      </c>
      <c r="Z14" t="s">
        <v>250</v>
      </c>
      <c r="AA14" t="s">
        <v>250</v>
      </c>
      <c r="AB14" t="s">
        <v>75</v>
      </c>
      <c r="AC14" t="s">
        <v>158</v>
      </c>
      <c r="AD14" t="s">
        <v>2</v>
      </c>
      <c r="AE14" t="s">
        <v>934</v>
      </c>
      <c r="AF14" t="s">
        <v>398</v>
      </c>
      <c r="AG14" t="s">
        <v>3031</v>
      </c>
      <c r="AH14" s="365">
        <v>300001606028845</v>
      </c>
      <c r="AI14" t="s">
        <v>258</v>
      </c>
      <c r="AJ14">
        <v>427992.64</v>
      </c>
      <c r="AK14">
        <v>427992.64</v>
      </c>
      <c r="AL14" s="365">
        <v>1</v>
      </c>
      <c r="AM14" t="s">
        <v>929</v>
      </c>
      <c r="AN14" t="s">
        <v>3032</v>
      </c>
      <c r="AO14" t="s">
        <v>932</v>
      </c>
      <c r="AP14" s="365">
        <v>2137</v>
      </c>
      <c r="AQ14" t="s">
        <v>3033</v>
      </c>
      <c r="AR14" t="s">
        <v>3034</v>
      </c>
      <c r="AS14" t="s">
        <v>3035</v>
      </c>
      <c r="AT14" t="s">
        <v>3036</v>
      </c>
      <c r="AU14" t="s">
        <v>379</v>
      </c>
      <c r="AV14" t="s">
        <v>380</v>
      </c>
      <c r="AW14" t="s">
        <v>3037</v>
      </c>
      <c r="AX14" t="s">
        <v>3038</v>
      </c>
      <c r="AY14" s="365">
        <v>1</v>
      </c>
      <c r="AZ14" s="365">
        <v>2024</v>
      </c>
      <c r="BA14" s="366">
        <v>45356</v>
      </c>
      <c r="BB14" s="367">
        <v>45356</v>
      </c>
      <c r="BC14" t="s">
        <v>399</v>
      </c>
      <c r="BD14" t="s">
        <v>261</v>
      </c>
      <c r="BE14">
        <v>0</v>
      </c>
      <c r="BF14"/>
      <c r="BG14">
        <v>146.27000000000001</v>
      </c>
      <c r="BH14" s="368">
        <v>-146.27000000000001</v>
      </c>
    </row>
    <row r="15" spans="1:60" ht="15.6">
      <c r="A15" s="345" t="str">
        <f t="shared" si="0"/>
        <v>yes</v>
      </c>
      <c r="B15" s="345" t="str">
        <f>IF(A15="no","N/A",IF(ISNA(VLOOKUP(P15,'Cost Type'!$A$4:$B$8,2,0)),"Impl",VLOOKUP(Q15,'Cost Type'!$A$4:$B$8,2,0)))</f>
        <v>Impl</v>
      </c>
      <c r="C15" s="345" t="str">
        <f>IF(B15="Impl",VLOOKUP(AB15,'Mapping Activities to outputs'!$B:$C,2,0),"N/A")</f>
        <v>MC</v>
      </c>
      <c r="F15" s="346">
        <f t="shared" si="1"/>
        <v>378.95</v>
      </c>
      <c r="G15" t="s">
        <v>362</v>
      </c>
      <c r="H15" t="s">
        <v>363</v>
      </c>
      <c r="I15" t="s">
        <v>364</v>
      </c>
      <c r="J15" t="s">
        <v>365</v>
      </c>
      <c r="K15" t="s">
        <v>157</v>
      </c>
      <c r="L15" t="s">
        <v>366</v>
      </c>
      <c r="M15" t="s">
        <v>2439</v>
      </c>
      <c r="N15" t="s">
        <v>262</v>
      </c>
      <c r="P15" s="365">
        <v>74225</v>
      </c>
      <c r="Q15" t="s">
        <v>4136</v>
      </c>
      <c r="R15" t="s">
        <v>368</v>
      </c>
      <c r="S15" t="s">
        <v>369</v>
      </c>
      <c r="T15" t="s">
        <v>263</v>
      </c>
      <c r="U15" t="s">
        <v>370</v>
      </c>
      <c r="V15" t="s">
        <v>265</v>
      </c>
      <c r="W15" t="s">
        <v>252</v>
      </c>
      <c r="X15" t="s">
        <v>264</v>
      </c>
      <c r="Y15" t="s">
        <v>371</v>
      </c>
      <c r="Z15" t="s">
        <v>250</v>
      </c>
      <c r="AA15" t="s">
        <v>250</v>
      </c>
      <c r="AB15" t="s">
        <v>89</v>
      </c>
      <c r="AC15" t="s">
        <v>158</v>
      </c>
      <c r="AD15" t="s">
        <v>2</v>
      </c>
      <c r="AE15" t="s">
        <v>1054</v>
      </c>
      <c r="AF15" t="s">
        <v>372</v>
      </c>
      <c r="AG15" t="s">
        <v>1056</v>
      </c>
      <c r="AH15" s="365">
        <v>300001609756817</v>
      </c>
      <c r="AI15" t="s">
        <v>258</v>
      </c>
      <c r="AJ15">
        <v>14400</v>
      </c>
      <c r="AK15">
        <v>14400</v>
      </c>
      <c r="AL15" s="365">
        <v>1</v>
      </c>
      <c r="AM15" t="s">
        <v>1054</v>
      </c>
      <c r="AN15" t="s">
        <v>3039</v>
      </c>
      <c r="AO15" t="s">
        <v>1057</v>
      </c>
      <c r="AP15" s="365">
        <v>101</v>
      </c>
      <c r="AQ15" t="s">
        <v>3335</v>
      </c>
      <c r="AR15" t="s">
        <v>3336</v>
      </c>
      <c r="AS15" t="s">
        <v>3337</v>
      </c>
      <c r="AT15" t="s">
        <v>3338</v>
      </c>
      <c r="AU15" t="s">
        <v>379</v>
      </c>
      <c r="AV15" t="s">
        <v>380</v>
      </c>
      <c r="AW15" t="s">
        <v>381</v>
      </c>
      <c r="AX15"/>
      <c r="AY15" s="365">
        <v>0</v>
      </c>
      <c r="AZ15" s="365">
        <v>2024</v>
      </c>
      <c r="BA15" s="366">
        <v>45351</v>
      </c>
      <c r="BB15" s="367">
        <v>45357</v>
      </c>
      <c r="BC15" t="s">
        <v>271</v>
      </c>
      <c r="BD15" t="s">
        <v>261</v>
      </c>
      <c r="BE15">
        <v>14400</v>
      </c>
      <c r="BF15">
        <v>378.95</v>
      </c>
      <c r="BG15"/>
      <c r="BH15" s="368">
        <v>378.95</v>
      </c>
    </row>
    <row r="16" spans="1:60" ht="15.6">
      <c r="A16" s="345" t="str">
        <f t="shared" si="0"/>
        <v>yes</v>
      </c>
      <c r="B16" s="345" t="str">
        <f>IF(A16="no","N/A",IF(ISNA(VLOOKUP(P16,'Cost Type'!$A$4:$B$8,2,0)),"Impl",VLOOKUP(P16,'Cost Type'!$A$4:$B$8,2,0)))</f>
        <v>GMS</v>
      </c>
      <c r="C16" s="345" t="str">
        <f>IF(B16="Impl",VLOOKUP(AB16,'Mapping Activities to outputs'!$B:$C,2,0),"N/A")</f>
        <v>N/A</v>
      </c>
      <c r="F16" s="346">
        <f t="shared" si="1"/>
        <v>30.32</v>
      </c>
      <c r="G16" t="s">
        <v>413</v>
      </c>
      <c r="H16" t="s">
        <v>414</v>
      </c>
      <c r="I16" t="s">
        <v>415</v>
      </c>
      <c r="J16" t="s">
        <v>416</v>
      </c>
      <c r="K16" t="s">
        <v>157</v>
      </c>
      <c r="L16" t="s">
        <v>413</v>
      </c>
      <c r="M16" t="s">
        <v>2439</v>
      </c>
      <c r="N16" t="s">
        <v>262</v>
      </c>
      <c r="P16" s="365">
        <v>75105</v>
      </c>
      <c r="Q16" t="s">
        <v>417</v>
      </c>
      <c r="R16" t="s">
        <v>368</v>
      </c>
      <c r="S16" t="s">
        <v>369</v>
      </c>
      <c r="T16" t="s">
        <v>263</v>
      </c>
      <c r="U16" t="s">
        <v>370</v>
      </c>
      <c r="V16" t="s">
        <v>265</v>
      </c>
      <c r="W16" t="s">
        <v>252</v>
      </c>
      <c r="X16" t="s">
        <v>264</v>
      </c>
      <c r="Y16" t="s">
        <v>371</v>
      </c>
      <c r="Z16" t="s">
        <v>250</v>
      </c>
      <c r="AA16" t="s">
        <v>250</v>
      </c>
      <c r="AB16" t="s">
        <v>89</v>
      </c>
      <c r="AC16" t="s">
        <v>158</v>
      </c>
      <c r="AD16" t="s">
        <v>2</v>
      </c>
      <c r="AE16" t="s">
        <v>2440</v>
      </c>
      <c r="AF16" t="s">
        <v>419</v>
      </c>
      <c r="AG16"/>
      <c r="AH16" s="365"/>
      <c r="AI16"/>
      <c r="AJ16"/>
      <c r="AK16"/>
      <c r="AL16" s="365"/>
      <c r="AM16"/>
      <c r="AN16" t="s">
        <v>399</v>
      </c>
      <c r="AO16" t="s">
        <v>399</v>
      </c>
      <c r="AP16" s="365">
        <v>181</v>
      </c>
      <c r="AQ16" t="s">
        <v>2441</v>
      </c>
      <c r="AR16" t="s">
        <v>2442</v>
      </c>
      <c r="AS16" t="s">
        <v>2443</v>
      </c>
      <c r="AT16" t="s">
        <v>2444</v>
      </c>
      <c r="AU16" t="s">
        <v>379</v>
      </c>
      <c r="AV16" t="s">
        <v>380</v>
      </c>
      <c r="AW16" t="s">
        <v>412</v>
      </c>
      <c r="AX16"/>
      <c r="AY16" s="365"/>
      <c r="AZ16" s="365">
        <v>2024</v>
      </c>
      <c r="BA16" s="366">
        <v>45351</v>
      </c>
      <c r="BB16" s="367">
        <v>45358</v>
      </c>
      <c r="BC16" t="s">
        <v>399</v>
      </c>
      <c r="BD16" t="s">
        <v>261</v>
      </c>
      <c r="BE16">
        <v>1152</v>
      </c>
      <c r="BF16">
        <v>30.32</v>
      </c>
      <c r="BG16"/>
      <c r="BH16" s="368">
        <v>30.32</v>
      </c>
    </row>
    <row r="17" spans="1:60" ht="15.6">
      <c r="A17" s="345" t="str">
        <f t="shared" si="0"/>
        <v>yes</v>
      </c>
      <c r="B17" s="345" t="str">
        <f>IF(A17="no","N/A",IF(ISNA(VLOOKUP(P17,'Cost Type'!$A$4:$B$8,2,0)),"Impl",VLOOKUP(Q17,'Cost Type'!$A$4:$B$8,2,0)))</f>
        <v>Impl</v>
      </c>
      <c r="C17" s="345" t="str">
        <f>IF(B17="Impl",VLOOKUP(AB17,'Mapping Activities to outputs'!$B:$C,2,0),"N/A")</f>
        <v>MC</v>
      </c>
      <c r="F17" s="346">
        <f t="shared" si="1"/>
        <v>-4.92</v>
      </c>
      <c r="G17" t="s">
        <v>395</v>
      </c>
      <c r="H17" t="s">
        <v>396</v>
      </c>
      <c r="I17" t="s">
        <v>364</v>
      </c>
      <c r="J17" t="s">
        <v>365</v>
      </c>
      <c r="K17" t="s">
        <v>157</v>
      </c>
      <c r="L17" t="s">
        <v>397</v>
      </c>
      <c r="M17" t="s">
        <v>2561</v>
      </c>
      <c r="N17" t="s">
        <v>262</v>
      </c>
      <c r="P17" s="365">
        <v>76135</v>
      </c>
      <c r="Q17" t="s">
        <v>3282</v>
      </c>
      <c r="R17" t="s">
        <v>368</v>
      </c>
      <c r="S17" t="s">
        <v>369</v>
      </c>
      <c r="T17" t="s">
        <v>263</v>
      </c>
      <c r="U17" t="s">
        <v>370</v>
      </c>
      <c r="V17" t="s">
        <v>265</v>
      </c>
      <c r="W17" t="s">
        <v>252</v>
      </c>
      <c r="X17" t="s">
        <v>264</v>
      </c>
      <c r="Y17" t="s">
        <v>371</v>
      </c>
      <c r="Z17" t="s">
        <v>250</v>
      </c>
      <c r="AA17" t="s">
        <v>250</v>
      </c>
      <c r="AB17" t="s">
        <v>89</v>
      </c>
      <c r="AC17" t="s">
        <v>158</v>
      </c>
      <c r="AD17" t="s">
        <v>2</v>
      </c>
      <c r="AE17" t="s">
        <v>1059</v>
      </c>
      <c r="AF17" t="s">
        <v>398</v>
      </c>
      <c r="AG17" t="s">
        <v>1056</v>
      </c>
      <c r="AH17" s="365">
        <v>300001609756817</v>
      </c>
      <c r="AI17" t="s">
        <v>258</v>
      </c>
      <c r="AJ17">
        <v>14400</v>
      </c>
      <c r="AK17">
        <v>14400</v>
      </c>
      <c r="AL17" s="365">
        <v>1</v>
      </c>
      <c r="AM17" t="s">
        <v>1054</v>
      </c>
      <c r="AN17" t="s">
        <v>3039</v>
      </c>
      <c r="AO17" t="s">
        <v>1057</v>
      </c>
      <c r="AP17" s="365">
        <v>4756</v>
      </c>
      <c r="AQ17" t="s">
        <v>3040</v>
      </c>
      <c r="AR17" t="s">
        <v>3041</v>
      </c>
      <c r="AS17" t="s">
        <v>3042</v>
      </c>
      <c r="AT17" t="s">
        <v>3043</v>
      </c>
      <c r="AU17" t="s">
        <v>379</v>
      </c>
      <c r="AV17" t="s">
        <v>380</v>
      </c>
      <c r="AW17" t="s">
        <v>381</v>
      </c>
      <c r="AX17"/>
      <c r="AY17" s="365">
        <v>0</v>
      </c>
      <c r="AZ17" s="365">
        <v>2024</v>
      </c>
      <c r="BA17" s="366">
        <v>45362</v>
      </c>
      <c r="BB17" s="367">
        <v>45362</v>
      </c>
      <c r="BC17" t="s">
        <v>399</v>
      </c>
      <c r="BD17" t="s">
        <v>261</v>
      </c>
      <c r="BE17">
        <v>0</v>
      </c>
      <c r="BF17"/>
      <c r="BG17">
        <v>4.92</v>
      </c>
      <c r="BH17" s="368">
        <v>-4.92</v>
      </c>
    </row>
    <row r="18" spans="1:60" ht="15.6">
      <c r="A18" s="345" t="str">
        <f t="shared" si="0"/>
        <v>yes</v>
      </c>
      <c r="B18" s="345" t="str">
        <f>IF(A18="no","N/A",IF(ISNA(VLOOKUP(P18,'Cost Type'!$A$4:$B$8,2,0)),"Impl",VLOOKUP(Q18,'Cost Type'!$A$4:$B$8,2,0)))</f>
        <v>Impl</v>
      </c>
      <c r="C18" s="345" t="str">
        <f>IF(B18="Impl",VLOOKUP(AB18,'Mapping Activities to outputs'!$B:$C,2,0),"N/A")</f>
        <v>Output 3</v>
      </c>
      <c r="F18" s="346">
        <f t="shared" si="1"/>
        <v>-96.19</v>
      </c>
      <c r="G18" t="s">
        <v>362</v>
      </c>
      <c r="H18" t="s">
        <v>363</v>
      </c>
      <c r="I18" t="s">
        <v>364</v>
      </c>
      <c r="J18" t="s">
        <v>365</v>
      </c>
      <c r="K18" t="s">
        <v>157</v>
      </c>
      <c r="L18" t="s">
        <v>366</v>
      </c>
      <c r="M18" t="s">
        <v>2561</v>
      </c>
      <c r="N18" t="s">
        <v>262</v>
      </c>
      <c r="P18" s="365">
        <v>72220</v>
      </c>
      <c r="Q18" t="s">
        <v>4127</v>
      </c>
      <c r="R18" t="s">
        <v>368</v>
      </c>
      <c r="S18" t="s">
        <v>369</v>
      </c>
      <c r="T18" t="s">
        <v>263</v>
      </c>
      <c r="U18" t="s">
        <v>370</v>
      </c>
      <c r="V18" t="s">
        <v>265</v>
      </c>
      <c r="W18" t="s">
        <v>252</v>
      </c>
      <c r="X18" t="s">
        <v>264</v>
      </c>
      <c r="Y18" t="s">
        <v>371</v>
      </c>
      <c r="Z18" t="s">
        <v>250</v>
      </c>
      <c r="AA18" t="s">
        <v>250</v>
      </c>
      <c r="AB18" t="s">
        <v>77</v>
      </c>
      <c r="AC18" t="s">
        <v>158</v>
      </c>
      <c r="AD18" t="s">
        <v>2</v>
      </c>
      <c r="AE18" t="s">
        <v>952</v>
      </c>
      <c r="AF18" t="s">
        <v>372</v>
      </c>
      <c r="AG18" t="s">
        <v>959</v>
      </c>
      <c r="AH18" s="365">
        <v>300001663946936</v>
      </c>
      <c r="AI18" t="s">
        <v>258</v>
      </c>
      <c r="AJ18">
        <v>281453</v>
      </c>
      <c r="AK18">
        <v>281453</v>
      </c>
      <c r="AL18" s="365">
        <v>1</v>
      </c>
      <c r="AM18" t="s">
        <v>952</v>
      </c>
      <c r="AN18" t="s">
        <v>3044</v>
      </c>
      <c r="AO18" t="s">
        <v>955</v>
      </c>
      <c r="AP18" s="365">
        <v>62</v>
      </c>
      <c r="AQ18" t="s">
        <v>3339</v>
      </c>
      <c r="AR18" t="s">
        <v>3340</v>
      </c>
      <c r="AS18" t="s">
        <v>3341</v>
      </c>
      <c r="AT18" t="s">
        <v>3342</v>
      </c>
      <c r="AU18" t="s">
        <v>379</v>
      </c>
      <c r="AV18" t="s">
        <v>380</v>
      </c>
      <c r="AW18" t="s">
        <v>3046</v>
      </c>
      <c r="AX18" t="s">
        <v>3047</v>
      </c>
      <c r="AY18" s="365">
        <v>1</v>
      </c>
      <c r="AZ18" s="365">
        <v>2024</v>
      </c>
      <c r="BA18" s="366">
        <v>45379</v>
      </c>
      <c r="BB18" s="367">
        <v>45379</v>
      </c>
      <c r="BC18" t="s">
        <v>271</v>
      </c>
      <c r="BD18" t="s">
        <v>261</v>
      </c>
      <c r="BE18">
        <v>0</v>
      </c>
      <c r="BF18"/>
      <c r="BG18">
        <v>96.19</v>
      </c>
      <c r="BH18" s="368">
        <v>-96.19</v>
      </c>
    </row>
    <row r="19" spans="1:60" ht="15.6">
      <c r="A19" s="345" t="str">
        <f t="shared" si="0"/>
        <v>yes</v>
      </c>
      <c r="B19" s="345" t="str">
        <f>IF(A19="no","N/A",IF(ISNA(VLOOKUP(P19,'Cost Type'!$A$4:$B$8,2,0)),"Impl",VLOOKUP(Q19,'Cost Type'!$A$4:$B$8,2,0)))</f>
        <v>Impl</v>
      </c>
      <c r="C19" s="345" t="str">
        <f>IF(B19="Impl",VLOOKUP(AB19,'Mapping Activities to outputs'!$B:$C,2,0),"N/A")</f>
        <v>Output 3</v>
      </c>
      <c r="F19" s="346">
        <f t="shared" si="1"/>
        <v>7406.66</v>
      </c>
      <c r="G19" t="s">
        <v>362</v>
      </c>
      <c r="H19" t="s">
        <v>363</v>
      </c>
      <c r="I19" t="s">
        <v>364</v>
      </c>
      <c r="J19" t="s">
        <v>365</v>
      </c>
      <c r="K19" t="s">
        <v>157</v>
      </c>
      <c r="L19" t="s">
        <v>366</v>
      </c>
      <c r="M19" t="s">
        <v>2561</v>
      </c>
      <c r="N19" t="s">
        <v>262</v>
      </c>
      <c r="P19" s="365">
        <v>72220</v>
      </c>
      <c r="Q19" t="s">
        <v>4127</v>
      </c>
      <c r="R19" t="s">
        <v>368</v>
      </c>
      <c r="S19" t="s">
        <v>369</v>
      </c>
      <c r="T19" t="s">
        <v>263</v>
      </c>
      <c r="U19" t="s">
        <v>370</v>
      </c>
      <c r="V19" t="s">
        <v>265</v>
      </c>
      <c r="W19" t="s">
        <v>252</v>
      </c>
      <c r="X19" t="s">
        <v>264</v>
      </c>
      <c r="Y19" t="s">
        <v>371</v>
      </c>
      <c r="Z19" t="s">
        <v>250</v>
      </c>
      <c r="AA19" t="s">
        <v>250</v>
      </c>
      <c r="AB19" t="s">
        <v>77</v>
      </c>
      <c r="AC19" t="s">
        <v>158</v>
      </c>
      <c r="AD19" t="s">
        <v>2</v>
      </c>
      <c r="AE19" t="s">
        <v>952</v>
      </c>
      <c r="AF19" t="s">
        <v>372</v>
      </c>
      <c r="AG19" t="s">
        <v>959</v>
      </c>
      <c r="AH19" s="365">
        <v>300001663946936</v>
      </c>
      <c r="AI19" t="s">
        <v>258</v>
      </c>
      <c r="AJ19">
        <v>281453</v>
      </c>
      <c r="AK19">
        <v>281453</v>
      </c>
      <c r="AL19" s="365">
        <v>1</v>
      </c>
      <c r="AM19" t="s">
        <v>952</v>
      </c>
      <c r="AN19" t="s">
        <v>3044</v>
      </c>
      <c r="AO19" t="s">
        <v>955</v>
      </c>
      <c r="AP19" s="365">
        <v>258</v>
      </c>
      <c r="AQ19" t="s">
        <v>3339</v>
      </c>
      <c r="AR19" t="s">
        <v>3340</v>
      </c>
      <c r="AS19" t="s">
        <v>3343</v>
      </c>
      <c r="AT19" t="s">
        <v>3342</v>
      </c>
      <c r="AU19" t="s">
        <v>379</v>
      </c>
      <c r="AV19" t="s">
        <v>380</v>
      </c>
      <c r="AW19" t="s">
        <v>3046</v>
      </c>
      <c r="AX19" t="s">
        <v>3047</v>
      </c>
      <c r="AY19" s="365">
        <v>1</v>
      </c>
      <c r="AZ19" s="365">
        <v>2024</v>
      </c>
      <c r="BA19" s="366">
        <v>45379</v>
      </c>
      <c r="BB19" s="367">
        <v>45379</v>
      </c>
      <c r="BC19" t="s">
        <v>271</v>
      </c>
      <c r="BD19" t="s">
        <v>261</v>
      </c>
      <c r="BE19">
        <v>281453</v>
      </c>
      <c r="BF19">
        <v>7406.66</v>
      </c>
      <c r="BG19"/>
      <c r="BH19" s="368">
        <v>7406.66</v>
      </c>
    </row>
    <row r="20" spans="1:60" ht="15.6">
      <c r="A20" s="345" t="str">
        <f t="shared" si="0"/>
        <v>yes</v>
      </c>
      <c r="B20" s="345" t="str">
        <f>IF(A20="no","N/A",IF(ISNA(VLOOKUP(P20,'Cost Type'!$A$4:$B$8,2,0)),"Impl",VLOOKUP(P20,'Cost Type'!$A$4:$B$8,2,0)))</f>
        <v>GMS</v>
      </c>
      <c r="C20" s="345" t="str">
        <f>IF(B20="Impl",VLOOKUP(AB20,'Mapping Activities to outputs'!$B:$C,2,0),"N/A")</f>
        <v>N/A</v>
      </c>
      <c r="F20" s="346">
        <f t="shared" si="1"/>
        <v>592.53</v>
      </c>
      <c r="G20" t="s">
        <v>413</v>
      </c>
      <c r="H20" t="s">
        <v>414</v>
      </c>
      <c r="I20" t="s">
        <v>415</v>
      </c>
      <c r="J20" t="s">
        <v>416</v>
      </c>
      <c r="K20" t="s">
        <v>157</v>
      </c>
      <c r="L20" t="s">
        <v>413</v>
      </c>
      <c r="M20" t="s">
        <v>2561</v>
      </c>
      <c r="N20" t="s">
        <v>262</v>
      </c>
      <c r="P20" s="365">
        <v>75105</v>
      </c>
      <c r="Q20" t="s">
        <v>417</v>
      </c>
      <c r="R20" t="s">
        <v>368</v>
      </c>
      <c r="S20" t="s">
        <v>369</v>
      </c>
      <c r="T20" t="s">
        <v>263</v>
      </c>
      <c r="U20" t="s">
        <v>370</v>
      </c>
      <c r="V20" t="s">
        <v>265</v>
      </c>
      <c r="W20" t="s">
        <v>252</v>
      </c>
      <c r="X20" t="s">
        <v>264</v>
      </c>
      <c r="Y20" t="s">
        <v>371</v>
      </c>
      <c r="Z20" t="s">
        <v>250</v>
      </c>
      <c r="AA20" t="s">
        <v>250</v>
      </c>
      <c r="AB20" t="s">
        <v>77</v>
      </c>
      <c r="AC20" t="s">
        <v>158</v>
      </c>
      <c r="AD20" t="s">
        <v>2</v>
      </c>
      <c r="AE20" t="s">
        <v>2701</v>
      </c>
      <c r="AF20" t="s">
        <v>419</v>
      </c>
      <c r="AG20"/>
      <c r="AH20" s="365"/>
      <c r="AI20"/>
      <c r="AJ20"/>
      <c r="AK20"/>
      <c r="AL20" s="365"/>
      <c r="AM20"/>
      <c r="AN20" t="s">
        <v>399</v>
      </c>
      <c r="AO20" t="s">
        <v>399</v>
      </c>
      <c r="AP20" s="365">
        <v>846</v>
      </c>
      <c r="AQ20" t="s">
        <v>2702</v>
      </c>
      <c r="AR20" t="s">
        <v>2703</v>
      </c>
      <c r="AS20" t="s">
        <v>2704</v>
      </c>
      <c r="AT20" t="s">
        <v>2705</v>
      </c>
      <c r="AU20" t="s">
        <v>379</v>
      </c>
      <c r="AV20" t="s">
        <v>380</v>
      </c>
      <c r="AW20" t="s">
        <v>412</v>
      </c>
      <c r="AX20"/>
      <c r="AY20" s="365"/>
      <c r="AZ20" s="365">
        <v>2024</v>
      </c>
      <c r="BA20" s="366">
        <v>45382</v>
      </c>
      <c r="BB20" s="367">
        <v>45382</v>
      </c>
      <c r="BC20" t="s">
        <v>399</v>
      </c>
      <c r="BD20" t="s">
        <v>154</v>
      </c>
      <c r="BE20">
        <v>592.53</v>
      </c>
      <c r="BF20">
        <v>592.53</v>
      </c>
      <c r="BG20"/>
      <c r="BH20" s="368">
        <v>592.53</v>
      </c>
    </row>
    <row r="21" spans="1:60" ht="15.6">
      <c r="A21" s="345" t="str">
        <f t="shared" si="0"/>
        <v>yes</v>
      </c>
      <c r="B21" s="345" t="str">
        <f>IF(A21="no","N/A",IF(ISNA(VLOOKUP(P21,'Cost Type'!$A$4:$B$8,2,0)),"Impl",VLOOKUP(Q21,'Cost Type'!$A$4:$B$8,2,0)))</f>
        <v>Impl</v>
      </c>
      <c r="C21" s="345" t="str">
        <f>IF(B21="Impl",VLOOKUP(AB21,'Mapping Activities to outputs'!$B:$C,2,0),"N/A")</f>
        <v>Output 3</v>
      </c>
      <c r="F21" s="346">
        <f t="shared" si="1"/>
        <v>-112.18</v>
      </c>
      <c r="G21" t="s">
        <v>4145</v>
      </c>
      <c r="H21" t="s">
        <v>4146</v>
      </c>
      <c r="I21" t="s">
        <v>364</v>
      </c>
      <c r="J21" t="s">
        <v>365</v>
      </c>
      <c r="K21" t="s">
        <v>157</v>
      </c>
      <c r="L21" t="s">
        <v>4147</v>
      </c>
      <c r="M21" t="s">
        <v>2007</v>
      </c>
      <c r="N21" t="s">
        <v>262</v>
      </c>
      <c r="P21" s="365">
        <v>76135</v>
      </c>
      <c r="Q21" t="s">
        <v>3282</v>
      </c>
      <c r="R21" t="s">
        <v>368</v>
      </c>
      <c r="S21" t="s">
        <v>369</v>
      </c>
      <c r="T21" t="s">
        <v>263</v>
      </c>
      <c r="U21" t="s">
        <v>370</v>
      </c>
      <c r="V21" t="s">
        <v>265</v>
      </c>
      <c r="W21" t="s">
        <v>252</v>
      </c>
      <c r="X21" t="s">
        <v>264</v>
      </c>
      <c r="Y21" t="s">
        <v>371</v>
      </c>
      <c r="Z21" t="s">
        <v>250</v>
      </c>
      <c r="AA21" t="s">
        <v>250</v>
      </c>
      <c r="AB21" t="s">
        <v>77</v>
      </c>
      <c r="AC21" t="s">
        <v>158</v>
      </c>
      <c r="AD21" t="s">
        <v>2</v>
      </c>
      <c r="AE21" t="s">
        <v>957</v>
      </c>
      <c r="AF21" t="s">
        <v>398</v>
      </c>
      <c r="AG21" t="s">
        <v>959</v>
      </c>
      <c r="AH21" s="365">
        <v>300001663946936</v>
      </c>
      <c r="AI21" t="s">
        <v>258</v>
      </c>
      <c r="AJ21">
        <v>281453</v>
      </c>
      <c r="AK21">
        <v>281453</v>
      </c>
      <c r="AL21" s="365">
        <v>1</v>
      </c>
      <c r="AM21" t="s">
        <v>952</v>
      </c>
      <c r="AN21" t="s">
        <v>3044</v>
      </c>
      <c r="AO21" t="s">
        <v>955</v>
      </c>
      <c r="AP21" s="365">
        <v>1713</v>
      </c>
      <c r="AQ21" t="s">
        <v>4148</v>
      </c>
      <c r="AR21" t="s">
        <v>3045</v>
      </c>
      <c r="AS21" t="s">
        <v>4149</v>
      </c>
      <c r="AT21" t="s">
        <v>4150</v>
      </c>
      <c r="AU21" t="s">
        <v>379</v>
      </c>
      <c r="AV21" t="s">
        <v>380</v>
      </c>
      <c r="AW21" t="s">
        <v>3046</v>
      </c>
      <c r="AX21" t="s">
        <v>3047</v>
      </c>
      <c r="AY21" s="365">
        <v>1</v>
      </c>
      <c r="AZ21" s="365">
        <v>2024</v>
      </c>
      <c r="BA21" s="366">
        <v>45383</v>
      </c>
      <c r="BB21" s="367">
        <v>45384</v>
      </c>
      <c r="BC21" t="s">
        <v>399</v>
      </c>
      <c r="BD21" t="s">
        <v>261</v>
      </c>
      <c r="BE21">
        <v>0</v>
      </c>
      <c r="BF21"/>
      <c r="BG21">
        <v>112.18</v>
      </c>
      <c r="BH21" s="368">
        <v>-112.18</v>
      </c>
    </row>
    <row r="22" spans="1:60" ht="15.6">
      <c r="A22" s="345" t="str">
        <f t="shared" si="0"/>
        <v>yes</v>
      </c>
      <c r="B22" s="345" t="str">
        <f>IF(A22="no","N/A",IF(ISNA(VLOOKUP(P22,'Cost Type'!$A$4:$B$8,2,0)),"Impl",VLOOKUP(Q22,'Cost Type'!$A$4:$B$8,2,0)))</f>
        <v>Impl</v>
      </c>
      <c r="C22" s="345" t="str">
        <f>IF(B22="Impl",VLOOKUP(AB22,'Mapping Activities to outputs'!$B:$C,2,0),"N/A")</f>
        <v>MC</v>
      </c>
      <c r="F22" s="346">
        <f t="shared" si="1"/>
        <v>219.95000000000002</v>
      </c>
      <c r="G22" t="s">
        <v>362</v>
      </c>
      <c r="H22" t="s">
        <v>363</v>
      </c>
      <c r="I22" t="s">
        <v>364</v>
      </c>
      <c r="J22" t="s">
        <v>365</v>
      </c>
      <c r="K22" t="s">
        <v>157</v>
      </c>
      <c r="L22" t="s">
        <v>366</v>
      </c>
      <c r="M22" t="s">
        <v>2007</v>
      </c>
      <c r="N22" t="s">
        <v>262</v>
      </c>
      <c r="P22" s="365">
        <v>74215</v>
      </c>
      <c r="Q22" t="s">
        <v>433</v>
      </c>
      <c r="R22" t="s">
        <v>368</v>
      </c>
      <c r="S22" t="s">
        <v>369</v>
      </c>
      <c r="T22" t="s">
        <v>263</v>
      </c>
      <c r="U22" t="s">
        <v>370</v>
      </c>
      <c r="V22" t="s">
        <v>265</v>
      </c>
      <c r="W22" t="s">
        <v>252</v>
      </c>
      <c r="X22" t="s">
        <v>264</v>
      </c>
      <c r="Y22" t="s">
        <v>371</v>
      </c>
      <c r="Z22" t="s">
        <v>250</v>
      </c>
      <c r="AA22" t="s">
        <v>250</v>
      </c>
      <c r="AB22" t="s">
        <v>89</v>
      </c>
      <c r="AC22" t="s">
        <v>158</v>
      </c>
      <c r="AD22" t="s">
        <v>2</v>
      </c>
      <c r="AE22" t="s">
        <v>1061</v>
      </c>
      <c r="AF22" t="s">
        <v>372</v>
      </c>
      <c r="AG22" t="s">
        <v>1063</v>
      </c>
      <c r="AH22" s="365">
        <v>300001697227542</v>
      </c>
      <c r="AI22" t="s">
        <v>258</v>
      </c>
      <c r="AJ22">
        <v>8600</v>
      </c>
      <c r="AK22">
        <v>8600</v>
      </c>
      <c r="AL22" s="365">
        <v>1</v>
      </c>
      <c r="AM22" t="s">
        <v>1061</v>
      </c>
      <c r="AN22" t="s">
        <v>3048</v>
      </c>
      <c r="AO22" t="s">
        <v>1064</v>
      </c>
      <c r="AP22" s="365">
        <v>19</v>
      </c>
      <c r="AQ22" t="s">
        <v>3344</v>
      </c>
      <c r="AR22" t="s">
        <v>3345</v>
      </c>
      <c r="AS22" t="s">
        <v>3346</v>
      </c>
      <c r="AT22" t="s">
        <v>3347</v>
      </c>
      <c r="AU22" t="s">
        <v>379</v>
      </c>
      <c r="AV22" t="s">
        <v>380</v>
      </c>
      <c r="AW22" t="s">
        <v>381</v>
      </c>
      <c r="AX22"/>
      <c r="AY22" s="365">
        <v>0</v>
      </c>
      <c r="AZ22" s="365">
        <v>2024</v>
      </c>
      <c r="BA22" s="366">
        <v>45383</v>
      </c>
      <c r="BB22" s="367">
        <v>45399</v>
      </c>
      <c r="BC22" t="s">
        <v>271</v>
      </c>
      <c r="BD22" t="s">
        <v>261</v>
      </c>
      <c r="BE22">
        <v>8600</v>
      </c>
      <c r="BF22">
        <v>219.95000000000002</v>
      </c>
      <c r="BG22"/>
      <c r="BH22" s="368">
        <v>219.95000000000002</v>
      </c>
    </row>
    <row r="23" spans="1:60" ht="15.6">
      <c r="A23" s="345" t="str">
        <f t="shared" si="0"/>
        <v>yes</v>
      </c>
      <c r="B23" s="345" t="str">
        <f>IF(A23="no","N/A",IF(ISNA(VLOOKUP(P23,'Cost Type'!$A$4:$B$8,2,0)),"Impl",VLOOKUP(P23,'Cost Type'!$A$4:$B$8,2,0)))</f>
        <v>GMS</v>
      </c>
      <c r="C23" s="345" t="str">
        <f>IF(B23="Impl",VLOOKUP(AB23,'Mapping Activities to outputs'!$B:$C,2,0),"N/A")</f>
        <v>N/A</v>
      </c>
      <c r="F23" s="346">
        <f t="shared" si="1"/>
        <v>17.600000000000001</v>
      </c>
      <c r="G23" t="s">
        <v>413</v>
      </c>
      <c r="H23" t="s">
        <v>414</v>
      </c>
      <c r="I23" t="s">
        <v>415</v>
      </c>
      <c r="J23" t="s">
        <v>416</v>
      </c>
      <c r="K23" t="s">
        <v>157</v>
      </c>
      <c r="L23" t="s">
        <v>413</v>
      </c>
      <c r="M23" t="s">
        <v>2007</v>
      </c>
      <c r="N23" t="s">
        <v>262</v>
      </c>
      <c r="P23" s="365">
        <v>75105</v>
      </c>
      <c r="Q23" t="s">
        <v>417</v>
      </c>
      <c r="R23" t="s">
        <v>368</v>
      </c>
      <c r="S23" t="s">
        <v>369</v>
      </c>
      <c r="T23" t="s">
        <v>263</v>
      </c>
      <c r="U23" t="s">
        <v>370</v>
      </c>
      <c r="V23" t="s">
        <v>265</v>
      </c>
      <c r="W23" t="s">
        <v>252</v>
      </c>
      <c r="X23" t="s">
        <v>264</v>
      </c>
      <c r="Y23" t="s">
        <v>371</v>
      </c>
      <c r="Z23" t="s">
        <v>250</v>
      </c>
      <c r="AA23" t="s">
        <v>250</v>
      </c>
      <c r="AB23" t="s">
        <v>89</v>
      </c>
      <c r="AC23" t="s">
        <v>158</v>
      </c>
      <c r="AD23" t="s">
        <v>2</v>
      </c>
      <c r="AE23" t="s">
        <v>2008</v>
      </c>
      <c r="AF23" t="s">
        <v>419</v>
      </c>
      <c r="AG23"/>
      <c r="AH23" s="365"/>
      <c r="AI23"/>
      <c r="AJ23"/>
      <c r="AK23"/>
      <c r="AL23" s="365"/>
      <c r="AM23"/>
      <c r="AN23" t="s">
        <v>399</v>
      </c>
      <c r="AO23" t="s">
        <v>399</v>
      </c>
      <c r="AP23" s="365">
        <v>14</v>
      </c>
      <c r="AQ23" t="s">
        <v>2009</v>
      </c>
      <c r="AR23" t="s">
        <v>2010</v>
      </c>
      <c r="AS23" t="s">
        <v>2011</v>
      </c>
      <c r="AT23" t="s">
        <v>2012</v>
      </c>
      <c r="AU23" t="s">
        <v>379</v>
      </c>
      <c r="AV23" t="s">
        <v>380</v>
      </c>
      <c r="AW23" t="s">
        <v>412</v>
      </c>
      <c r="AX23"/>
      <c r="AY23" s="365"/>
      <c r="AZ23" s="365">
        <v>2024</v>
      </c>
      <c r="BA23" s="366">
        <v>45383</v>
      </c>
      <c r="BB23" s="367">
        <v>45400</v>
      </c>
      <c r="BC23" t="s">
        <v>399</v>
      </c>
      <c r="BD23" t="s">
        <v>261</v>
      </c>
      <c r="BE23">
        <v>688</v>
      </c>
      <c r="BF23">
        <v>17.600000000000001</v>
      </c>
      <c r="BG23"/>
      <c r="BH23" s="368">
        <v>17.600000000000001</v>
      </c>
    </row>
    <row r="24" spans="1:60" ht="15.6">
      <c r="A24" s="345" t="str">
        <f t="shared" si="0"/>
        <v>yes</v>
      </c>
      <c r="B24" s="345" t="str">
        <f>IF(A24="no","N/A",IF(ISNA(VLOOKUP(P24,'Cost Type'!$A$4:$B$8,2,0)),"Impl",VLOOKUP(Q24,'Cost Type'!$A$4:$B$8,2,0)))</f>
        <v>Impl</v>
      </c>
      <c r="C24" s="345" t="str">
        <f>IF(B24="Impl",VLOOKUP(AB24,'Mapping Activities to outputs'!$B:$C,2,0),"N/A")</f>
        <v>Output 2</v>
      </c>
      <c r="F24" s="346">
        <f t="shared" si="1"/>
        <v>14739</v>
      </c>
      <c r="G24" t="s">
        <v>362</v>
      </c>
      <c r="H24" t="s">
        <v>363</v>
      </c>
      <c r="I24" t="s">
        <v>364</v>
      </c>
      <c r="J24" t="s">
        <v>365</v>
      </c>
      <c r="K24" t="s">
        <v>157</v>
      </c>
      <c r="L24" t="s">
        <v>366</v>
      </c>
      <c r="M24" t="s">
        <v>2007</v>
      </c>
      <c r="N24" t="s">
        <v>262</v>
      </c>
      <c r="P24" s="365">
        <v>72605</v>
      </c>
      <c r="Q24" t="s">
        <v>4129</v>
      </c>
      <c r="R24" t="s">
        <v>368</v>
      </c>
      <c r="S24" t="s">
        <v>369</v>
      </c>
      <c r="T24" t="s">
        <v>263</v>
      </c>
      <c r="U24" t="s">
        <v>370</v>
      </c>
      <c r="V24" t="s">
        <v>265</v>
      </c>
      <c r="W24" t="s">
        <v>252</v>
      </c>
      <c r="X24" t="s">
        <v>264</v>
      </c>
      <c r="Y24" t="s">
        <v>371</v>
      </c>
      <c r="Z24" t="s">
        <v>250</v>
      </c>
      <c r="AA24" t="s">
        <v>250</v>
      </c>
      <c r="AB24" t="s">
        <v>49</v>
      </c>
      <c r="AC24" t="s">
        <v>158</v>
      </c>
      <c r="AD24" t="s">
        <v>2</v>
      </c>
      <c r="AE24" t="s">
        <v>658</v>
      </c>
      <c r="AF24" t="s">
        <v>372</v>
      </c>
      <c r="AG24" t="s">
        <v>660</v>
      </c>
      <c r="AH24" s="365">
        <v>300001700314781</v>
      </c>
      <c r="AI24" t="s">
        <v>258</v>
      </c>
      <c r="AJ24">
        <v>576294.9</v>
      </c>
      <c r="AK24">
        <v>576294.9</v>
      </c>
      <c r="AL24" s="365">
        <v>1</v>
      </c>
      <c r="AM24" t="s">
        <v>658</v>
      </c>
      <c r="AN24" t="s">
        <v>3049</v>
      </c>
      <c r="AO24" t="s">
        <v>661</v>
      </c>
      <c r="AP24" s="365">
        <v>23</v>
      </c>
      <c r="AQ24" t="s">
        <v>3348</v>
      </c>
      <c r="AR24" t="s">
        <v>3349</v>
      </c>
      <c r="AS24" t="s">
        <v>3350</v>
      </c>
      <c r="AT24" t="s">
        <v>3351</v>
      </c>
      <c r="AU24" t="s">
        <v>379</v>
      </c>
      <c r="AV24" t="s">
        <v>380</v>
      </c>
      <c r="AW24" t="s">
        <v>381</v>
      </c>
      <c r="AX24"/>
      <c r="AY24" s="365">
        <v>0</v>
      </c>
      <c r="AZ24" s="365">
        <v>2024</v>
      </c>
      <c r="BA24" s="366">
        <v>45391</v>
      </c>
      <c r="BB24" s="367">
        <v>45400</v>
      </c>
      <c r="BC24" t="s">
        <v>271</v>
      </c>
      <c r="BD24" t="s">
        <v>261</v>
      </c>
      <c r="BE24">
        <v>576294.9</v>
      </c>
      <c r="BF24">
        <v>14739</v>
      </c>
      <c r="BG24"/>
      <c r="BH24" s="368">
        <v>14739</v>
      </c>
    </row>
    <row r="25" spans="1:60" ht="15.6">
      <c r="A25" s="345" t="str">
        <f t="shared" si="0"/>
        <v>yes</v>
      </c>
      <c r="B25" s="345" t="str">
        <f>IF(A25="no","N/A",IF(ISNA(VLOOKUP(P25,'Cost Type'!$A$4:$B$8,2,0)),"Impl",VLOOKUP(P25,'Cost Type'!$A$4:$B$8,2,0)))</f>
        <v>GMS</v>
      </c>
      <c r="C25" s="345" t="str">
        <f>IF(B25="Impl",VLOOKUP(AB25,'Mapping Activities to outputs'!$B:$C,2,0),"N/A")</f>
        <v>N/A</v>
      </c>
      <c r="F25" s="346">
        <f t="shared" si="1"/>
        <v>1179.1200000000001</v>
      </c>
      <c r="G25" t="s">
        <v>413</v>
      </c>
      <c r="H25" t="s">
        <v>414</v>
      </c>
      <c r="I25" t="s">
        <v>415</v>
      </c>
      <c r="J25" t="s">
        <v>416</v>
      </c>
      <c r="K25" t="s">
        <v>157</v>
      </c>
      <c r="L25" t="s">
        <v>413</v>
      </c>
      <c r="M25" t="s">
        <v>2007</v>
      </c>
      <c r="N25" t="s">
        <v>262</v>
      </c>
      <c r="P25" s="365">
        <v>75105</v>
      </c>
      <c r="Q25" t="s">
        <v>417</v>
      </c>
      <c r="R25" t="s">
        <v>368</v>
      </c>
      <c r="S25" t="s">
        <v>369</v>
      </c>
      <c r="T25" t="s">
        <v>263</v>
      </c>
      <c r="U25" t="s">
        <v>370</v>
      </c>
      <c r="V25" t="s">
        <v>265</v>
      </c>
      <c r="W25" t="s">
        <v>252</v>
      </c>
      <c r="X25" t="s">
        <v>264</v>
      </c>
      <c r="Y25" t="s">
        <v>371</v>
      </c>
      <c r="Z25" t="s">
        <v>250</v>
      </c>
      <c r="AA25" t="s">
        <v>250</v>
      </c>
      <c r="AB25" t="s">
        <v>49</v>
      </c>
      <c r="AC25" t="s">
        <v>158</v>
      </c>
      <c r="AD25" t="s">
        <v>2</v>
      </c>
      <c r="AE25" t="s">
        <v>2013</v>
      </c>
      <c r="AF25" t="s">
        <v>419</v>
      </c>
      <c r="AG25"/>
      <c r="AH25" s="365"/>
      <c r="AI25"/>
      <c r="AJ25"/>
      <c r="AK25"/>
      <c r="AL25" s="365"/>
      <c r="AM25"/>
      <c r="AN25" t="s">
        <v>399</v>
      </c>
      <c r="AO25" t="s">
        <v>399</v>
      </c>
      <c r="AP25" s="365">
        <v>14</v>
      </c>
      <c r="AQ25" t="s">
        <v>2014</v>
      </c>
      <c r="AR25" t="s">
        <v>2015</v>
      </c>
      <c r="AS25" t="s">
        <v>2016</v>
      </c>
      <c r="AT25" t="s">
        <v>2017</v>
      </c>
      <c r="AU25" t="s">
        <v>379</v>
      </c>
      <c r="AV25" t="s">
        <v>380</v>
      </c>
      <c r="AW25" t="s">
        <v>412</v>
      </c>
      <c r="AX25"/>
      <c r="AY25" s="365"/>
      <c r="AZ25" s="365">
        <v>2024</v>
      </c>
      <c r="BA25" s="366">
        <v>45391</v>
      </c>
      <c r="BB25" s="367">
        <v>45401</v>
      </c>
      <c r="BC25" t="s">
        <v>399</v>
      </c>
      <c r="BD25" t="s">
        <v>261</v>
      </c>
      <c r="BE25">
        <v>46103.590000000004</v>
      </c>
      <c r="BF25">
        <v>1179.1200000000001</v>
      </c>
      <c r="BG25"/>
      <c r="BH25" s="368">
        <v>1179.1200000000001</v>
      </c>
    </row>
    <row r="26" spans="1:60" ht="15.6">
      <c r="A26" s="345" t="str">
        <f t="shared" si="0"/>
        <v>yes</v>
      </c>
      <c r="B26" s="345" t="str">
        <f>IF(A26="no","N/A",IF(ISNA(VLOOKUP(P26,'Cost Type'!$A$4:$B$8,2,0)),"Impl",VLOOKUP(Q26,'Cost Type'!$A$4:$B$8,2,0)))</f>
        <v>Impl</v>
      </c>
      <c r="C26" s="345" t="str">
        <f>IF(B26="Impl",VLOOKUP(AB26,'Mapping Activities to outputs'!$B:$C,2,0),"N/A")</f>
        <v>Output 2</v>
      </c>
      <c r="F26" s="346">
        <f t="shared" si="1"/>
        <v>4312.84</v>
      </c>
      <c r="G26" t="s">
        <v>2788</v>
      </c>
      <c r="H26" t="s">
        <v>2789</v>
      </c>
      <c r="I26" t="s">
        <v>415</v>
      </c>
      <c r="J26" t="s">
        <v>416</v>
      </c>
      <c r="K26" t="s">
        <v>157</v>
      </c>
      <c r="L26" t="s">
        <v>2788</v>
      </c>
      <c r="M26" t="s">
        <v>2561</v>
      </c>
      <c r="N26" t="s">
        <v>262</v>
      </c>
      <c r="P26" s="365">
        <v>71475</v>
      </c>
      <c r="Q26" t="s">
        <v>2842</v>
      </c>
      <c r="R26" t="s">
        <v>368</v>
      </c>
      <c r="S26" t="s">
        <v>369</v>
      </c>
      <c r="T26" t="s">
        <v>263</v>
      </c>
      <c r="U26" t="s">
        <v>370</v>
      </c>
      <c r="V26" t="s">
        <v>265</v>
      </c>
      <c r="W26" t="s">
        <v>252</v>
      </c>
      <c r="X26" t="s">
        <v>264</v>
      </c>
      <c r="Y26" t="s">
        <v>371</v>
      </c>
      <c r="Z26" t="s">
        <v>250</v>
      </c>
      <c r="AA26" t="s">
        <v>250</v>
      </c>
      <c r="AB26" t="s">
        <v>52</v>
      </c>
      <c r="AC26" t="s">
        <v>158</v>
      </c>
      <c r="AD26" t="s">
        <v>2</v>
      </c>
      <c r="AE26" t="s">
        <v>2855</v>
      </c>
      <c r="AF26" t="s">
        <v>419</v>
      </c>
      <c r="AG26"/>
      <c r="AH26" s="365"/>
      <c r="AI26"/>
      <c r="AJ26"/>
      <c r="AK26"/>
      <c r="AL26" s="365"/>
      <c r="AM26"/>
      <c r="AN26" t="s">
        <v>399</v>
      </c>
      <c r="AO26" t="s">
        <v>399</v>
      </c>
      <c r="AP26" s="365">
        <v>1347</v>
      </c>
      <c r="AQ26" t="s">
        <v>2856</v>
      </c>
      <c r="AR26" t="s">
        <v>2857</v>
      </c>
      <c r="AS26" t="s">
        <v>2858</v>
      </c>
      <c r="AT26" t="s">
        <v>2859</v>
      </c>
      <c r="AU26" t="s">
        <v>379</v>
      </c>
      <c r="AV26" t="s">
        <v>380</v>
      </c>
      <c r="AW26" t="s">
        <v>412</v>
      </c>
      <c r="AX26"/>
      <c r="AY26" s="365"/>
      <c r="AZ26" s="365">
        <v>2024</v>
      </c>
      <c r="BA26" s="366">
        <v>45352</v>
      </c>
      <c r="BB26" s="367">
        <v>45414</v>
      </c>
      <c r="BC26" t="s">
        <v>399</v>
      </c>
      <c r="BD26" t="s">
        <v>154</v>
      </c>
      <c r="BE26">
        <v>4312.84</v>
      </c>
      <c r="BF26">
        <v>4312.84</v>
      </c>
      <c r="BG26"/>
      <c r="BH26" s="368">
        <v>4312.84</v>
      </c>
    </row>
    <row r="27" spans="1:60" ht="15.6">
      <c r="A27" s="345" t="str">
        <f t="shared" si="0"/>
        <v>no</v>
      </c>
      <c r="B27" s="345" t="str">
        <f>IF(A27="no","N/A",IF(ISNA(VLOOKUP(Q27,'Cost Type'!$A$4:$B$8,2,0)),"Impl",VLOOKUP(Q27,'Cost Type'!$A$4:$B$8,2,0)))</f>
        <v>N/A</v>
      </c>
      <c r="C27" s="345" t="str">
        <f>IF(B27="Impl",VLOOKUP(AB27,'Mapping Activities to outputs'!$B:$C,2,0),"N/A")</f>
        <v>N/A</v>
      </c>
      <c r="F27" s="346">
        <f t="shared" si="1"/>
        <v>-4312.84</v>
      </c>
      <c r="G27" t="s">
        <v>2788</v>
      </c>
      <c r="H27" t="s">
        <v>2789</v>
      </c>
      <c r="I27" t="s">
        <v>415</v>
      </c>
      <c r="J27" t="s">
        <v>416</v>
      </c>
      <c r="K27" t="s">
        <v>157</v>
      </c>
      <c r="L27" t="s">
        <v>2788</v>
      </c>
      <c r="M27" t="s">
        <v>2561</v>
      </c>
      <c r="N27" t="s">
        <v>262</v>
      </c>
      <c r="P27" s="365">
        <v>67105</v>
      </c>
      <c r="Q27" t="s">
        <v>3017</v>
      </c>
      <c r="R27" t="s">
        <v>368</v>
      </c>
      <c r="S27" t="s">
        <v>369</v>
      </c>
      <c r="T27" t="s">
        <v>263</v>
      </c>
      <c r="U27" t="s">
        <v>370</v>
      </c>
      <c r="V27" t="s">
        <v>265</v>
      </c>
      <c r="W27" t="s">
        <v>252</v>
      </c>
      <c r="X27" t="s">
        <v>3018</v>
      </c>
      <c r="Y27" t="s">
        <v>3019</v>
      </c>
      <c r="Z27" t="s">
        <v>250</v>
      </c>
      <c r="AA27" t="s">
        <v>250</v>
      </c>
      <c r="AB27" t="s">
        <v>52</v>
      </c>
      <c r="AC27" t="s">
        <v>158</v>
      </c>
      <c r="AD27" t="s">
        <v>2</v>
      </c>
      <c r="AE27" t="s">
        <v>2855</v>
      </c>
      <c r="AF27" t="s">
        <v>419</v>
      </c>
      <c r="AG27"/>
      <c r="AH27" s="365"/>
      <c r="AI27"/>
      <c r="AJ27"/>
      <c r="AK27"/>
      <c r="AL27" s="365"/>
      <c r="AM27"/>
      <c r="AN27" t="s">
        <v>399</v>
      </c>
      <c r="AO27" t="s">
        <v>399</v>
      </c>
      <c r="AP27" s="365">
        <v>1013</v>
      </c>
      <c r="AQ27" t="s">
        <v>2856</v>
      </c>
      <c r="AR27" t="s">
        <v>2857</v>
      </c>
      <c r="AS27" t="s">
        <v>2858</v>
      </c>
      <c r="AT27" t="s">
        <v>2859</v>
      </c>
      <c r="AU27" t="s">
        <v>379</v>
      </c>
      <c r="AV27" t="s">
        <v>380</v>
      </c>
      <c r="AW27" t="s">
        <v>412</v>
      </c>
      <c r="AX27"/>
      <c r="AY27" s="365"/>
      <c r="AZ27" s="365">
        <v>2024</v>
      </c>
      <c r="BA27" s="366">
        <v>45352</v>
      </c>
      <c r="BB27" s="367">
        <v>45414</v>
      </c>
      <c r="BC27" t="s">
        <v>399</v>
      </c>
      <c r="BD27" t="s">
        <v>154</v>
      </c>
      <c r="BE27">
        <v>-4312.84</v>
      </c>
      <c r="BF27"/>
      <c r="BG27">
        <v>4312.84</v>
      </c>
      <c r="BH27" s="368">
        <v>-4312.84</v>
      </c>
    </row>
    <row r="28" spans="1:60" ht="15.6">
      <c r="A28" s="345" t="str">
        <f t="shared" si="0"/>
        <v>yes</v>
      </c>
      <c r="B28" s="345" t="str">
        <f>IF(A28="no","N/A",IF(ISNA(VLOOKUP(P28,'Cost Type'!$A$4:$B$8,2,0)),"Impl",VLOOKUP(P28,'Cost Type'!$A$4:$B$8,2,0)))</f>
        <v>GMS</v>
      </c>
      <c r="C28" s="345" t="str">
        <f>IF(B28="Impl",VLOOKUP(AB28,'Mapping Activities to outputs'!$B:$C,2,0),"N/A")</f>
        <v>N/A</v>
      </c>
      <c r="F28" s="346">
        <f t="shared" si="1"/>
        <v>345.03000000000003</v>
      </c>
      <c r="G28" t="s">
        <v>413</v>
      </c>
      <c r="H28" t="s">
        <v>414</v>
      </c>
      <c r="I28" t="s">
        <v>415</v>
      </c>
      <c r="J28" t="s">
        <v>416</v>
      </c>
      <c r="K28" t="s">
        <v>157</v>
      </c>
      <c r="L28" t="s">
        <v>413</v>
      </c>
      <c r="M28" t="s">
        <v>2561</v>
      </c>
      <c r="N28" t="s">
        <v>262</v>
      </c>
      <c r="P28" s="365">
        <v>75105</v>
      </c>
      <c r="Q28" t="s">
        <v>417</v>
      </c>
      <c r="R28" t="s">
        <v>368</v>
      </c>
      <c r="S28" t="s">
        <v>369</v>
      </c>
      <c r="T28" t="s">
        <v>263</v>
      </c>
      <c r="U28" t="s">
        <v>370</v>
      </c>
      <c r="V28" t="s">
        <v>265</v>
      </c>
      <c r="W28" t="s">
        <v>252</v>
      </c>
      <c r="X28" t="s">
        <v>264</v>
      </c>
      <c r="Y28" t="s">
        <v>371</v>
      </c>
      <c r="Z28" t="s">
        <v>250</v>
      </c>
      <c r="AA28" t="s">
        <v>250</v>
      </c>
      <c r="AB28" t="s">
        <v>52</v>
      </c>
      <c r="AC28" t="s">
        <v>158</v>
      </c>
      <c r="AD28" t="s">
        <v>2</v>
      </c>
      <c r="AE28" t="s">
        <v>2652</v>
      </c>
      <c r="AF28" t="s">
        <v>419</v>
      </c>
      <c r="AG28"/>
      <c r="AH28" s="365"/>
      <c r="AI28"/>
      <c r="AJ28"/>
      <c r="AK28"/>
      <c r="AL28" s="365"/>
      <c r="AM28"/>
      <c r="AN28" t="s">
        <v>399</v>
      </c>
      <c r="AO28" t="s">
        <v>399</v>
      </c>
      <c r="AP28" s="365">
        <v>357</v>
      </c>
      <c r="AQ28" t="s">
        <v>2653</v>
      </c>
      <c r="AR28" t="s">
        <v>2654</v>
      </c>
      <c r="AS28" t="s">
        <v>2655</v>
      </c>
      <c r="AT28" t="s">
        <v>2566</v>
      </c>
      <c r="AU28" t="s">
        <v>379</v>
      </c>
      <c r="AV28" t="s">
        <v>380</v>
      </c>
      <c r="AW28" t="s">
        <v>412</v>
      </c>
      <c r="AX28"/>
      <c r="AY28" s="365"/>
      <c r="AZ28" s="365">
        <v>2024</v>
      </c>
      <c r="BA28" s="366">
        <v>45352</v>
      </c>
      <c r="BB28" s="367">
        <v>45415</v>
      </c>
      <c r="BC28" t="s">
        <v>399</v>
      </c>
      <c r="BD28" t="s">
        <v>154</v>
      </c>
      <c r="BE28">
        <v>345.03000000000003</v>
      </c>
      <c r="BF28">
        <v>345.03000000000003</v>
      </c>
      <c r="BG28"/>
      <c r="BH28" s="368">
        <v>345.03000000000003</v>
      </c>
    </row>
    <row r="29" spans="1:60" ht="15.6">
      <c r="A29" s="345" t="str">
        <f t="shared" si="0"/>
        <v>yes</v>
      </c>
      <c r="B29" s="345" t="str">
        <f>IF(A29="no","N/A",IF(ISNA(VLOOKUP(P29,'Cost Type'!$A$4:$B$8,2,0)),"Impl",VLOOKUP(Q29,'Cost Type'!$A$4:$B$8,2,0)))</f>
        <v>Impl</v>
      </c>
      <c r="C29" s="345" t="str">
        <f>IF(B29="Impl",VLOOKUP(AB29,'Mapping Activities to outputs'!$B:$C,2,0),"N/A")</f>
        <v>Output 3</v>
      </c>
      <c r="F29" s="346">
        <f t="shared" si="1"/>
        <v>4086.23</v>
      </c>
      <c r="G29" t="s">
        <v>362</v>
      </c>
      <c r="H29" t="s">
        <v>363</v>
      </c>
      <c r="I29" t="s">
        <v>364</v>
      </c>
      <c r="J29" t="s">
        <v>365</v>
      </c>
      <c r="K29" t="s">
        <v>157</v>
      </c>
      <c r="L29" t="s">
        <v>366</v>
      </c>
      <c r="M29" t="s">
        <v>2007</v>
      </c>
      <c r="N29" t="s">
        <v>262</v>
      </c>
      <c r="P29" s="365">
        <v>72635</v>
      </c>
      <c r="Q29" t="s">
        <v>4128</v>
      </c>
      <c r="R29" t="s">
        <v>368</v>
      </c>
      <c r="S29" t="s">
        <v>369</v>
      </c>
      <c r="T29" t="s">
        <v>263</v>
      </c>
      <c r="U29" t="s">
        <v>370</v>
      </c>
      <c r="V29" t="s">
        <v>265</v>
      </c>
      <c r="W29" t="s">
        <v>252</v>
      </c>
      <c r="X29" t="s">
        <v>264</v>
      </c>
      <c r="Y29" t="s">
        <v>371</v>
      </c>
      <c r="Z29" t="s">
        <v>832</v>
      </c>
      <c r="AA29" t="s">
        <v>832</v>
      </c>
      <c r="AB29" t="s">
        <v>449</v>
      </c>
      <c r="AC29" t="s">
        <v>158</v>
      </c>
      <c r="AD29" t="s">
        <v>2</v>
      </c>
      <c r="AE29" t="s">
        <v>1908</v>
      </c>
      <c r="AF29" t="s">
        <v>372</v>
      </c>
      <c r="AG29" t="s">
        <v>1910</v>
      </c>
      <c r="AH29" s="365">
        <v>300001733298235</v>
      </c>
      <c r="AI29" t="s">
        <v>258</v>
      </c>
      <c r="AJ29">
        <v>3339075.48</v>
      </c>
      <c r="AK29">
        <v>157320</v>
      </c>
      <c r="AL29" s="365">
        <v>10</v>
      </c>
      <c r="AM29" t="s">
        <v>1908</v>
      </c>
      <c r="AN29" t="s">
        <v>3026</v>
      </c>
      <c r="AO29" t="s">
        <v>841</v>
      </c>
      <c r="AP29" s="365">
        <v>365</v>
      </c>
      <c r="AQ29" t="s">
        <v>3352</v>
      </c>
      <c r="AR29" t="s">
        <v>3353</v>
      </c>
      <c r="AS29" t="s">
        <v>3354</v>
      </c>
      <c r="AT29" t="s">
        <v>3347</v>
      </c>
      <c r="AU29" t="s">
        <v>379</v>
      </c>
      <c r="AV29" t="s">
        <v>380</v>
      </c>
      <c r="AW29" t="s">
        <v>381</v>
      </c>
      <c r="AX29"/>
      <c r="AY29" s="365">
        <v>0</v>
      </c>
      <c r="AZ29" s="365">
        <v>2024</v>
      </c>
      <c r="BA29" s="366">
        <v>45383</v>
      </c>
      <c r="BB29" s="367">
        <v>45417</v>
      </c>
      <c r="BC29" t="s">
        <v>1166</v>
      </c>
      <c r="BD29" t="s">
        <v>261</v>
      </c>
      <c r="BE29">
        <v>157320</v>
      </c>
      <c r="BF29">
        <v>4086.23</v>
      </c>
      <c r="BG29"/>
      <c r="BH29" s="368">
        <v>4086.23</v>
      </c>
    </row>
    <row r="30" spans="1:60" ht="15.6">
      <c r="A30" s="345" t="str">
        <f t="shared" si="0"/>
        <v>yes</v>
      </c>
      <c r="B30" s="345" t="str">
        <f>IF(A30="no","N/A",IF(ISNA(VLOOKUP(P30,'Cost Type'!$A$4:$B$8,2,0)),"Impl",VLOOKUP(Q30,'Cost Type'!$A$4:$B$8,2,0)))</f>
        <v>Impl</v>
      </c>
      <c r="C30" s="345" t="str">
        <f>IF(B30="Impl",VLOOKUP(AB30,'Mapping Activities to outputs'!$B:$C,2,0),"N/A")</f>
        <v>Output 3</v>
      </c>
      <c r="F30" s="346">
        <f t="shared" si="1"/>
        <v>53.77</v>
      </c>
      <c r="G30" t="s">
        <v>362</v>
      </c>
      <c r="H30" t="s">
        <v>363</v>
      </c>
      <c r="I30" t="s">
        <v>364</v>
      </c>
      <c r="J30" t="s">
        <v>365</v>
      </c>
      <c r="K30" t="s">
        <v>157</v>
      </c>
      <c r="L30" t="s">
        <v>4063</v>
      </c>
      <c r="M30" t="s">
        <v>2007</v>
      </c>
      <c r="N30" t="s">
        <v>262</v>
      </c>
      <c r="P30" s="365">
        <v>76125</v>
      </c>
      <c r="Q30" t="s">
        <v>4139</v>
      </c>
      <c r="R30" t="s">
        <v>368</v>
      </c>
      <c r="S30" t="s">
        <v>369</v>
      </c>
      <c r="T30" t="s">
        <v>263</v>
      </c>
      <c r="U30" t="s">
        <v>370</v>
      </c>
      <c r="V30" t="s">
        <v>265</v>
      </c>
      <c r="W30" t="s">
        <v>252</v>
      </c>
      <c r="X30" t="s">
        <v>264</v>
      </c>
      <c r="Y30" t="s">
        <v>371</v>
      </c>
      <c r="Z30" t="s">
        <v>832</v>
      </c>
      <c r="AA30" t="s">
        <v>832</v>
      </c>
      <c r="AB30" t="s">
        <v>449</v>
      </c>
      <c r="AC30" t="s">
        <v>158</v>
      </c>
      <c r="AD30" t="s">
        <v>2</v>
      </c>
      <c r="AE30" t="s">
        <v>1908</v>
      </c>
      <c r="AF30" t="s">
        <v>372</v>
      </c>
      <c r="AG30" t="s">
        <v>1910</v>
      </c>
      <c r="AH30" s="365">
        <v>300001733298235</v>
      </c>
      <c r="AI30" t="s">
        <v>258</v>
      </c>
      <c r="AJ30">
        <v>3339075.48</v>
      </c>
      <c r="AK30">
        <v>-157320</v>
      </c>
      <c r="AL30" s="365">
        <v>20</v>
      </c>
      <c r="AM30" t="s">
        <v>1908</v>
      </c>
      <c r="AN30" t="s">
        <v>3026</v>
      </c>
      <c r="AO30" t="s">
        <v>841</v>
      </c>
      <c r="AP30" s="365">
        <v>226</v>
      </c>
      <c r="AQ30" t="s">
        <v>3352</v>
      </c>
      <c r="AR30" t="s">
        <v>4064</v>
      </c>
      <c r="AS30" t="s">
        <v>4065</v>
      </c>
      <c r="AT30" t="s">
        <v>3347</v>
      </c>
      <c r="AU30" t="s">
        <v>379</v>
      </c>
      <c r="AV30" t="s">
        <v>380</v>
      </c>
      <c r="AW30" t="s">
        <v>381</v>
      </c>
      <c r="AX30"/>
      <c r="AY30" s="365">
        <v>0</v>
      </c>
      <c r="AZ30" s="365">
        <v>2024</v>
      </c>
      <c r="BA30" s="366">
        <v>45383</v>
      </c>
      <c r="BB30" s="367">
        <v>45417</v>
      </c>
      <c r="BC30" t="s">
        <v>399</v>
      </c>
      <c r="BD30" t="s">
        <v>261</v>
      </c>
      <c r="BE30">
        <v>0</v>
      </c>
      <c r="BF30">
        <v>53.77</v>
      </c>
      <c r="BG30"/>
      <c r="BH30" s="368">
        <v>53.77</v>
      </c>
    </row>
    <row r="31" spans="1:60" ht="15.6">
      <c r="A31" s="345" t="str">
        <f t="shared" si="0"/>
        <v>yes</v>
      </c>
      <c r="B31" s="345" t="str">
        <f>IF(A31="no","N/A",IF(ISNA(VLOOKUP(P31,'Cost Type'!$A$4:$B$8,2,0)),"Impl",VLOOKUP(P31,'Cost Type'!$A$4:$B$8,2,0)))</f>
        <v>GMS</v>
      </c>
      <c r="C31" s="345" t="str">
        <f>IF(B31="Impl",VLOOKUP(AB31,'Mapping Activities to outputs'!$B:$C,2,0),"N/A")</f>
        <v>N/A</v>
      </c>
      <c r="F31" s="346">
        <f t="shared" si="1"/>
        <v>326.90000000000003</v>
      </c>
      <c r="G31" t="s">
        <v>413</v>
      </c>
      <c r="H31" t="s">
        <v>414</v>
      </c>
      <c r="I31" t="s">
        <v>415</v>
      </c>
      <c r="J31" t="s">
        <v>416</v>
      </c>
      <c r="K31" t="s">
        <v>157</v>
      </c>
      <c r="L31" t="s">
        <v>413</v>
      </c>
      <c r="M31" t="s">
        <v>2007</v>
      </c>
      <c r="N31" t="s">
        <v>262</v>
      </c>
      <c r="P31" s="365">
        <v>75105</v>
      </c>
      <c r="Q31" t="s">
        <v>417</v>
      </c>
      <c r="R31" t="s">
        <v>368</v>
      </c>
      <c r="S31" t="s">
        <v>369</v>
      </c>
      <c r="T31" t="s">
        <v>263</v>
      </c>
      <c r="U31" t="s">
        <v>370</v>
      </c>
      <c r="V31" t="s">
        <v>265</v>
      </c>
      <c r="W31" t="s">
        <v>252</v>
      </c>
      <c r="X31" t="s">
        <v>264</v>
      </c>
      <c r="Y31" t="s">
        <v>371</v>
      </c>
      <c r="Z31" t="s">
        <v>832</v>
      </c>
      <c r="AA31" t="s">
        <v>832</v>
      </c>
      <c r="AB31" t="s">
        <v>449</v>
      </c>
      <c r="AC31" t="s">
        <v>158</v>
      </c>
      <c r="AD31" t="s">
        <v>2</v>
      </c>
      <c r="AE31" t="s">
        <v>2173</v>
      </c>
      <c r="AF31" t="s">
        <v>419</v>
      </c>
      <c r="AG31"/>
      <c r="AH31" s="365"/>
      <c r="AI31"/>
      <c r="AJ31"/>
      <c r="AK31"/>
      <c r="AL31" s="365"/>
      <c r="AM31"/>
      <c r="AN31" t="s">
        <v>399</v>
      </c>
      <c r="AO31" t="s">
        <v>399</v>
      </c>
      <c r="AP31" s="365">
        <v>40</v>
      </c>
      <c r="AQ31" t="s">
        <v>2174</v>
      </c>
      <c r="AR31" t="s">
        <v>2175</v>
      </c>
      <c r="AS31" t="s">
        <v>2176</v>
      </c>
      <c r="AT31" t="s">
        <v>2012</v>
      </c>
      <c r="AU31" t="s">
        <v>379</v>
      </c>
      <c r="AV31" t="s">
        <v>380</v>
      </c>
      <c r="AW31" t="s">
        <v>412</v>
      </c>
      <c r="AX31"/>
      <c r="AY31" s="365"/>
      <c r="AZ31" s="365">
        <v>2024</v>
      </c>
      <c r="BA31" s="366">
        <v>45383</v>
      </c>
      <c r="BB31" s="367">
        <v>45418</v>
      </c>
      <c r="BC31" t="s">
        <v>399</v>
      </c>
      <c r="BD31" t="s">
        <v>261</v>
      </c>
      <c r="BE31">
        <v>12585.6</v>
      </c>
      <c r="BF31">
        <v>326.90000000000003</v>
      </c>
      <c r="BG31"/>
      <c r="BH31" s="368">
        <v>326.90000000000003</v>
      </c>
    </row>
    <row r="32" spans="1:60" ht="15.6">
      <c r="A32" s="345" t="str">
        <f t="shared" si="0"/>
        <v>yes</v>
      </c>
      <c r="B32" s="345" t="str">
        <f>IF(A32="no","N/A",IF(ISNA(VLOOKUP(P32,'Cost Type'!$A$4:$B$8,2,0)),"Impl",VLOOKUP(Q32,'Cost Type'!$A$4:$B$8,2,0)))</f>
        <v>Impl</v>
      </c>
      <c r="C32" s="345" t="str">
        <f>IF(B32="Impl",VLOOKUP(AB32,'Mapping Activities to outputs'!$B:$C,2,0),"N/A")</f>
        <v>Output 3</v>
      </c>
      <c r="F32" s="346">
        <f t="shared" si="1"/>
        <v>-157.74</v>
      </c>
      <c r="G32" t="s">
        <v>362</v>
      </c>
      <c r="H32" t="s">
        <v>363</v>
      </c>
      <c r="I32" t="s">
        <v>364</v>
      </c>
      <c r="J32" t="s">
        <v>365</v>
      </c>
      <c r="K32" t="s">
        <v>157</v>
      </c>
      <c r="L32" t="s">
        <v>366</v>
      </c>
      <c r="M32" t="s">
        <v>2028</v>
      </c>
      <c r="N32" t="s">
        <v>262</v>
      </c>
      <c r="P32" s="365">
        <v>75709</v>
      </c>
      <c r="Q32" t="s">
        <v>3296</v>
      </c>
      <c r="R32" t="s">
        <v>368</v>
      </c>
      <c r="S32" t="s">
        <v>369</v>
      </c>
      <c r="T32" t="s">
        <v>263</v>
      </c>
      <c r="U32" t="s">
        <v>370</v>
      </c>
      <c r="V32" t="s">
        <v>265</v>
      </c>
      <c r="W32" t="s">
        <v>252</v>
      </c>
      <c r="X32" t="s">
        <v>264</v>
      </c>
      <c r="Y32" t="s">
        <v>371</v>
      </c>
      <c r="Z32" t="s">
        <v>250</v>
      </c>
      <c r="AA32" t="s">
        <v>250</v>
      </c>
      <c r="AB32" t="s">
        <v>80</v>
      </c>
      <c r="AC32" t="s">
        <v>158</v>
      </c>
      <c r="AD32" t="s">
        <v>2</v>
      </c>
      <c r="AE32" t="s">
        <v>968</v>
      </c>
      <c r="AF32" t="s">
        <v>372</v>
      </c>
      <c r="AG32" t="s">
        <v>3050</v>
      </c>
      <c r="AH32" s="365">
        <v>300001749558004</v>
      </c>
      <c r="AI32" t="s">
        <v>258</v>
      </c>
      <c r="AJ32">
        <v>609065.76</v>
      </c>
      <c r="AK32">
        <v>609065.76</v>
      </c>
      <c r="AL32" s="365">
        <v>1</v>
      </c>
      <c r="AM32" t="s">
        <v>968</v>
      </c>
      <c r="AN32" t="s">
        <v>384</v>
      </c>
      <c r="AO32" t="s">
        <v>464</v>
      </c>
      <c r="AP32" s="365">
        <v>77</v>
      </c>
      <c r="AQ32" t="s">
        <v>3355</v>
      </c>
      <c r="AR32" t="s">
        <v>3356</v>
      </c>
      <c r="AS32" t="s">
        <v>3357</v>
      </c>
      <c r="AT32" t="s">
        <v>3358</v>
      </c>
      <c r="AU32" t="s">
        <v>379</v>
      </c>
      <c r="AV32" t="s">
        <v>380</v>
      </c>
      <c r="AW32" t="s">
        <v>3051</v>
      </c>
      <c r="AX32" t="s">
        <v>3052</v>
      </c>
      <c r="AY32" s="365">
        <v>1</v>
      </c>
      <c r="AZ32" s="365">
        <v>2024</v>
      </c>
      <c r="BA32" s="366">
        <v>45421</v>
      </c>
      <c r="BB32" s="367">
        <v>45421</v>
      </c>
      <c r="BC32" t="s">
        <v>271</v>
      </c>
      <c r="BD32" t="s">
        <v>261</v>
      </c>
      <c r="BE32">
        <v>0</v>
      </c>
      <c r="BF32"/>
      <c r="BG32">
        <v>157.74</v>
      </c>
      <c r="BH32" s="368">
        <v>-157.74</v>
      </c>
    </row>
    <row r="33" spans="1:60" ht="15.6">
      <c r="A33" s="345" t="str">
        <f t="shared" si="0"/>
        <v>yes</v>
      </c>
      <c r="B33" s="345" t="str">
        <f>IF(A33="no","N/A",IF(ISNA(VLOOKUP(P33,'Cost Type'!$A$4:$B$8,2,0)),"Impl",VLOOKUP(Q33,'Cost Type'!$A$4:$B$8,2,0)))</f>
        <v>Impl</v>
      </c>
      <c r="C33" s="345" t="str">
        <f>IF(B33="Impl",VLOOKUP(AB33,'Mapping Activities to outputs'!$B:$C,2,0),"N/A")</f>
        <v>Output 3</v>
      </c>
      <c r="F33" s="346">
        <f t="shared" si="1"/>
        <v>15577.130000000001</v>
      </c>
      <c r="G33" t="s">
        <v>362</v>
      </c>
      <c r="H33" t="s">
        <v>363</v>
      </c>
      <c r="I33" t="s">
        <v>364</v>
      </c>
      <c r="J33" t="s">
        <v>365</v>
      </c>
      <c r="K33" t="s">
        <v>157</v>
      </c>
      <c r="L33" t="s">
        <v>366</v>
      </c>
      <c r="M33" t="s">
        <v>2028</v>
      </c>
      <c r="N33" t="s">
        <v>262</v>
      </c>
      <c r="P33" s="365">
        <v>75709</v>
      </c>
      <c r="Q33" t="s">
        <v>3296</v>
      </c>
      <c r="R33" t="s">
        <v>368</v>
      </c>
      <c r="S33" t="s">
        <v>369</v>
      </c>
      <c r="T33" t="s">
        <v>263</v>
      </c>
      <c r="U33" t="s">
        <v>370</v>
      </c>
      <c r="V33" t="s">
        <v>265</v>
      </c>
      <c r="W33" t="s">
        <v>252</v>
      </c>
      <c r="X33" t="s">
        <v>264</v>
      </c>
      <c r="Y33" t="s">
        <v>371</v>
      </c>
      <c r="Z33" t="s">
        <v>250</v>
      </c>
      <c r="AA33" t="s">
        <v>250</v>
      </c>
      <c r="AB33" t="s">
        <v>80</v>
      </c>
      <c r="AC33" t="s">
        <v>158</v>
      </c>
      <c r="AD33" t="s">
        <v>2</v>
      </c>
      <c r="AE33" t="s">
        <v>968</v>
      </c>
      <c r="AF33" t="s">
        <v>372</v>
      </c>
      <c r="AG33" t="s">
        <v>3050</v>
      </c>
      <c r="AH33" s="365">
        <v>300001749558004</v>
      </c>
      <c r="AI33" t="s">
        <v>258</v>
      </c>
      <c r="AJ33">
        <v>609065.76</v>
      </c>
      <c r="AK33">
        <v>609065.76</v>
      </c>
      <c r="AL33" s="365">
        <v>1</v>
      </c>
      <c r="AM33" t="s">
        <v>968</v>
      </c>
      <c r="AN33" t="s">
        <v>384</v>
      </c>
      <c r="AO33" t="s">
        <v>464</v>
      </c>
      <c r="AP33" s="365">
        <v>595</v>
      </c>
      <c r="AQ33" t="s">
        <v>3355</v>
      </c>
      <c r="AR33" t="s">
        <v>3356</v>
      </c>
      <c r="AS33" t="s">
        <v>3359</v>
      </c>
      <c r="AT33" t="s">
        <v>3358</v>
      </c>
      <c r="AU33" t="s">
        <v>379</v>
      </c>
      <c r="AV33" t="s">
        <v>380</v>
      </c>
      <c r="AW33" t="s">
        <v>3051</v>
      </c>
      <c r="AX33" t="s">
        <v>3052</v>
      </c>
      <c r="AY33" s="365">
        <v>1</v>
      </c>
      <c r="AZ33" s="365">
        <v>2024</v>
      </c>
      <c r="BA33" s="366">
        <v>45421</v>
      </c>
      <c r="BB33" s="367">
        <v>45421</v>
      </c>
      <c r="BC33" t="s">
        <v>271</v>
      </c>
      <c r="BD33" t="s">
        <v>261</v>
      </c>
      <c r="BE33">
        <v>609065.76</v>
      </c>
      <c r="BF33">
        <v>15577.130000000001</v>
      </c>
      <c r="BG33"/>
      <c r="BH33" s="368">
        <v>15577.130000000001</v>
      </c>
    </row>
    <row r="34" spans="1:60" ht="15.6">
      <c r="A34" s="345" t="str">
        <f t="shared" si="0"/>
        <v>yes</v>
      </c>
      <c r="B34" s="345" t="str">
        <f>IF(A34="no","N/A",IF(ISNA(VLOOKUP(P34,'Cost Type'!$A$4:$B$8,2,0)),"Impl",VLOOKUP(P34,'Cost Type'!$A$4:$B$8,2,0)))</f>
        <v>GMS</v>
      </c>
      <c r="C34" s="345" t="str">
        <f>IF(B34="Impl",VLOOKUP(AB34,'Mapping Activities to outputs'!$B:$C,2,0),"N/A")</f>
        <v>N/A</v>
      </c>
      <c r="F34" s="346">
        <f t="shared" si="1"/>
        <v>1233.55</v>
      </c>
      <c r="G34" t="s">
        <v>413</v>
      </c>
      <c r="H34" t="s">
        <v>414</v>
      </c>
      <c r="I34" t="s">
        <v>415</v>
      </c>
      <c r="J34" t="s">
        <v>416</v>
      </c>
      <c r="K34" t="s">
        <v>157</v>
      </c>
      <c r="L34" t="s">
        <v>413</v>
      </c>
      <c r="M34" t="s">
        <v>2028</v>
      </c>
      <c r="N34" t="s">
        <v>262</v>
      </c>
      <c r="P34" s="365">
        <v>75105</v>
      </c>
      <c r="Q34" t="s">
        <v>417</v>
      </c>
      <c r="R34" t="s">
        <v>368</v>
      </c>
      <c r="S34" t="s">
        <v>369</v>
      </c>
      <c r="T34" t="s">
        <v>263</v>
      </c>
      <c r="U34" t="s">
        <v>370</v>
      </c>
      <c r="V34" t="s">
        <v>265</v>
      </c>
      <c r="W34" t="s">
        <v>252</v>
      </c>
      <c r="X34" t="s">
        <v>264</v>
      </c>
      <c r="Y34" t="s">
        <v>371</v>
      </c>
      <c r="Z34" t="s">
        <v>250</v>
      </c>
      <c r="AA34" t="s">
        <v>250</v>
      </c>
      <c r="AB34" t="s">
        <v>80</v>
      </c>
      <c r="AC34" t="s">
        <v>158</v>
      </c>
      <c r="AD34" t="s">
        <v>2</v>
      </c>
      <c r="AE34" t="s">
        <v>2519</v>
      </c>
      <c r="AF34" t="s">
        <v>419</v>
      </c>
      <c r="AG34"/>
      <c r="AH34" s="365"/>
      <c r="AI34"/>
      <c r="AJ34"/>
      <c r="AK34"/>
      <c r="AL34" s="365"/>
      <c r="AM34"/>
      <c r="AN34" t="s">
        <v>399</v>
      </c>
      <c r="AO34" t="s">
        <v>399</v>
      </c>
      <c r="AP34" s="365">
        <v>361</v>
      </c>
      <c r="AQ34" t="s">
        <v>2520</v>
      </c>
      <c r="AR34" t="s">
        <v>2521</v>
      </c>
      <c r="AS34" t="s">
        <v>2522</v>
      </c>
      <c r="AT34" t="s">
        <v>2523</v>
      </c>
      <c r="AU34" t="s">
        <v>379</v>
      </c>
      <c r="AV34" t="s">
        <v>380</v>
      </c>
      <c r="AW34" t="s">
        <v>412</v>
      </c>
      <c r="AX34"/>
      <c r="AY34" s="365"/>
      <c r="AZ34" s="365">
        <v>2024</v>
      </c>
      <c r="BA34" s="366">
        <v>45421</v>
      </c>
      <c r="BB34" s="367">
        <v>45422</v>
      </c>
      <c r="BC34" t="s">
        <v>399</v>
      </c>
      <c r="BD34" t="s">
        <v>261</v>
      </c>
      <c r="BE34">
        <v>48725.26</v>
      </c>
      <c r="BF34">
        <v>1233.55</v>
      </c>
      <c r="BG34"/>
      <c r="BH34" s="368">
        <v>1233.55</v>
      </c>
    </row>
    <row r="35" spans="1:60" ht="15.6">
      <c r="A35" s="345" t="str">
        <f t="shared" si="0"/>
        <v>yes</v>
      </c>
      <c r="B35" s="345" t="str">
        <f>IF(A35="no","N/A",IF(ISNA(VLOOKUP(P35,'Cost Type'!$A$4:$B$8,2,0)),"Impl",VLOOKUP(Q35,'Cost Type'!$A$4:$B$8,2,0)))</f>
        <v>Impl</v>
      </c>
      <c r="C35" s="345" t="str">
        <f>IF(B35="Impl",VLOOKUP(AB35,'Mapping Activities to outputs'!$B:$C,2,0),"N/A")</f>
        <v>MC</v>
      </c>
      <c r="F35" s="346">
        <f t="shared" si="1"/>
        <v>647.83000000000004</v>
      </c>
      <c r="G35" t="s">
        <v>362</v>
      </c>
      <c r="H35" t="s">
        <v>363</v>
      </c>
      <c r="I35" t="s">
        <v>364</v>
      </c>
      <c r="J35" t="s">
        <v>365</v>
      </c>
      <c r="K35" t="s">
        <v>157</v>
      </c>
      <c r="L35" t="s">
        <v>366</v>
      </c>
      <c r="M35" t="s">
        <v>2028</v>
      </c>
      <c r="N35" t="s">
        <v>262</v>
      </c>
      <c r="P35" s="365">
        <v>71620</v>
      </c>
      <c r="Q35" t="s">
        <v>4124</v>
      </c>
      <c r="R35" t="s">
        <v>368</v>
      </c>
      <c r="S35" t="s">
        <v>369</v>
      </c>
      <c r="T35" t="s">
        <v>263</v>
      </c>
      <c r="U35" t="s">
        <v>370</v>
      </c>
      <c r="V35" t="s">
        <v>265</v>
      </c>
      <c r="W35" t="s">
        <v>252</v>
      </c>
      <c r="X35" t="s">
        <v>264</v>
      </c>
      <c r="Y35" t="s">
        <v>371</v>
      </c>
      <c r="Z35" t="s">
        <v>250</v>
      </c>
      <c r="AA35" t="s">
        <v>250</v>
      </c>
      <c r="AB35" t="s">
        <v>120</v>
      </c>
      <c r="AC35" t="s">
        <v>158</v>
      </c>
      <c r="AD35" t="s">
        <v>2</v>
      </c>
      <c r="AE35" t="s">
        <v>1281</v>
      </c>
      <c r="AF35" t="s">
        <v>372</v>
      </c>
      <c r="AG35" t="s">
        <v>3020</v>
      </c>
      <c r="AH35" s="365">
        <v>300001752175208</v>
      </c>
      <c r="AI35" t="s">
        <v>258</v>
      </c>
      <c r="AJ35">
        <v>35543.200000000004</v>
      </c>
      <c r="AK35">
        <v>25589.200000000001</v>
      </c>
      <c r="AL35" s="365">
        <v>1</v>
      </c>
      <c r="AM35" t="s">
        <v>1281</v>
      </c>
      <c r="AN35" t="s">
        <v>1284</v>
      </c>
      <c r="AO35" t="s">
        <v>1285</v>
      </c>
      <c r="AP35" s="365">
        <v>43</v>
      </c>
      <c r="AQ35" t="s">
        <v>3360</v>
      </c>
      <c r="AR35" t="s">
        <v>3365</v>
      </c>
      <c r="AS35" t="s">
        <v>3362</v>
      </c>
      <c r="AT35" t="s">
        <v>3363</v>
      </c>
      <c r="AU35" t="s">
        <v>379</v>
      </c>
      <c r="AV35" t="s">
        <v>380</v>
      </c>
      <c r="AW35" t="s">
        <v>381</v>
      </c>
      <c r="AX35"/>
      <c r="AY35" s="365">
        <v>0</v>
      </c>
      <c r="AZ35" s="365">
        <v>2024</v>
      </c>
      <c r="BA35" s="366">
        <v>45422</v>
      </c>
      <c r="BB35" s="367">
        <v>45426</v>
      </c>
      <c r="BC35" t="s">
        <v>271</v>
      </c>
      <c r="BD35" t="s">
        <v>261</v>
      </c>
      <c r="BE35">
        <v>25589.200000000001</v>
      </c>
      <c r="BF35">
        <v>647.83000000000004</v>
      </c>
      <c r="BG35"/>
      <c r="BH35" s="368">
        <v>647.83000000000004</v>
      </c>
    </row>
    <row r="36" spans="1:60" ht="15.6">
      <c r="A36" s="345" t="str">
        <f t="shared" si="0"/>
        <v>yes</v>
      </c>
      <c r="B36" s="345" t="str">
        <f>IF(A36="no","N/A",IF(ISNA(VLOOKUP(P36,'Cost Type'!$A$4:$B$8,2,0)),"Impl",VLOOKUP(Q36,'Cost Type'!$A$4:$B$8,2,0)))</f>
        <v>Impl</v>
      </c>
      <c r="C36" s="345" t="str">
        <f>IF(B36="Impl",VLOOKUP(AB36,'Mapping Activities to outputs'!$B:$C,2,0),"N/A")</f>
        <v>MC</v>
      </c>
      <c r="F36" s="346">
        <f t="shared" si="1"/>
        <v>252</v>
      </c>
      <c r="G36" t="s">
        <v>362</v>
      </c>
      <c r="H36" t="s">
        <v>363</v>
      </c>
      <c r="I36" t="s">
        <v>364</v>
      </c>
      <c r="J36" t="s">
        <v>365</v>
      </c>
      <c r="K36" t="s">
        <v>157</v>
      </c>
      <c r="L36" t="s">
        <v>366</v>
      </c>
      <c r="M36" t="s">
        <v>2028</v>
      </c>
      <c r="N36" t="s">
        <v>262</v>
      </c>
      <c r="P36" s="365">
        <v>71635</v>
      </c>
      <c r="Q36" t="s">
        <v>4144</v>
      </c>
      <c r="R36" t="s">
        <v>368</v>
      </c>
      <c r="S36" t="s">
        <v>369</v>
      </c>
      <c r="T36" t="s">
        <v>263</v>
      </c>
      <c r="U36" t="s">
        <v>370</v>
      </c>
      <c r="V36" t="s">
        <v>265</v>
      </c>
      <c r="W36" t="s">
        <v>252</v>
      </c>
      <c r="X36" t="s">
        <v>264</v>
      </c>
      <c r="Y36" t="s">
        <v>371</v>
      </c>
      <c r="Z36" t="s">
        <v>250</v>
      </c>
      <c r="AA36" t="s">
        <v>250</v>
      </c>
      <c r="AB36" t="s">
        <v>120</v>
      </c>
      <c r="AC36" t="s">
        <v>158</v>
      </c>
      <c r="AD36" t="s">
        <v>2</v>
      </c>
      <c r="AE36" t="s">
        <v>1281</v>
      </c>
      <c r="AF36" t="s">
        <v>372</v>
      </c>
      <c r="AG36" t="s">
        <v>3020</v>
      </c>
      <c r="AH36" s="365">
        <v>300001752175208</v>
      </c>
      <c r="AI36" t="s">
        <v>258</v>
      </c>
      <c r="AJ36">
        <v>35543.200000000004</v>
      </c>
      <c r="AK36">
        <v>9954</v>
      </c>
      <c r="AL36" s="365">
        <v>2</v>
      </c>
      <c r="AM36" t="s">
        <v>1281</v>
      </c>
      <c r="AN36" t="s">
        <v>1284</v>
      </c>
      <c r="AO36" t="s">
        <v>1285</v>
      </c>
      <c r="AP36" s="365">
        <v>49</v>
      </c>
      <c r="AQ36" t="s">
        <v>3360</v>
      </c>
      <c r="AR36" t="s">
        <v>3361</v>
      </c>
      <c r="AS36" t="s">
        <v>3362</v>
      </c>
      <c r="AT36" t="s">
        <v>3363</v>
      </c>
      <c r="AU36" t="s">
        <v>379</v>
      </c>
      <c r="AV36" t="s">
        <v>380</v>
      </c>
      <c r="AW36" t="s">
        <v>381</v>
      </c>
      <c r="AX36"/>
      <c r="AY36" s="365">
        <v>0</v>
      </c>
      <c r="AZ36" s="365">
        <v>2024</v>
      </c>
      <c r="BA36" s="366">
        <v>45422</v>
      </c>
      <c r="BB36" s="367">
        <v>45426</v>
      </c>
      <c r="BC36" t="s">
        <v>501</v>
      </c>
      <c r="BD36" t="s">
        <v>261</v>
      </c>
      <c r="BE36">
        <v>9954</v>
      </c>
      <c r="BF36">
        <v>252</v>
      </c>
      <c r="BG36"/>
      <c r="BH36" s="368">
        <v>252</v>
      </c>
    </row>
    <row r="37" spans="1:60" ht="15.6">
      <c r="A37" s="345" t="str">
        <f t="shared" si="0"/>
        <v>yes</v>
      </c>
      <c r="B37" s="345" t="str">
        <f>IF(A37="no","N/A",IF(ISNA(VLOOKUP(P37,'Cost Type'!$A$4:$B$8,2,0)),"Impl",VLOOKUP(P37,'Cost Type'!$A$4:$B$8,2,0)))</f>
        <v>GMS</v>
      </c>
      <c r="C37" s="345" t="str">
        <f>IF(B37="Impl",VLOOKUP(AB37,'Mapping Activities to outputs'!$B:$C,2,0),"N/A")</f>
        <v>N/A</v>
      </c>
      <c r="F37" s="346">
        <f t="shared" si="1"/>
        <v>71.989999999999995</v>
      </c>
      <c r="G37" t="s">
        <v>413</v>
      </c>
      <c r="H37" t="s">
        <v>414</v>
      </c>
      <c r="I37" t="s">
        <v>415</v>
      </c>
      <c r="J37" t="s">
        <v>416</v>
      </c>
      <c r="K37" t="s">
        <v>157</v>
      </c>
      <c r="L37" t="s">
        <v>413</v>
      </c>
      <c r="M37" t="s">
        <v>2028</v>
      </c>
      <c r="N37" t="s">
        <v>262</v>
      </c>
      <c r="P37" s="365">
        <v>75105</v>
      </c>
      <c r="Q37" t="s">
        <v>417</v>
      </c>
      <c r="R37" t="s">
        <v>368</v>
      </c>
      <c r="S37" t="s">
        <v>369</v>
      </c>
      <c r="T37" t="s">
        <v>263</v>
      </c>
      <c r="U37" t="s">
        <v>370</v>
      </c>
      <c r="V37" t="s">
        <v>265</v>
      </c>
      <c r="W37" t="s">
        <v>252</v>
      </c>
      <c r="X37" t="s">
        <v>264</v>
      </c>
      <c r="Y37" t="s">
        <v>371</v>
      </c>
      <c r="Z37" t="s">
        <v>250</v>
      </c>
      <c r="AA37" t="s">
        <v>250</v>
      </c>
      <c r="AB37" t="s">
        <v>120</v>
      </c>
      <c r="AC37" t="s">
        <v>158</v>
      </c>
      <c r="AD37" t="s">
        <v>2</v>
      </c>
      <c r="AE37" t="s">
        <v>2203</v>
      </c>
      <c r="AF37" t="s">
        <v>419</v>
      </c>
      <c r="AG37"/>
      <c r="AH37" s="365"/>
      <c r="AI37"/>
      <c r="AJ37"/>
      <c r="AK37"/>
      <c r="AL37" s="365"/>
      <c r="AM37"/>
      <c r="AN37" t="s">
        <v>399</v>
      </c>
      <c r="AO37" t="s">
        <v>399</v>
      </c>
      <c r="AP37" s="365">
        <v>49</v>
      </c>
      <c r="AQ37" t="s">
        <v>2204</v>
      </c>
      <c r="AR37" t="s">
        <v>2205</v>
      </c>
      <c r="AS37" t="s">
        <v>2206</v>
      </c>
      <c r="AT37" t="s">
        <v>2207</v>
      </c>
      <c r="AU37" t="s">
        <v>379</v>
      </c>
      <c r="AV37" t="s">
        <v>380</v>
      </c>
      <c r="AW37" t="s">
        <v>412</v>
      </c>
      <c r="AX37"/>
      <c r="AY37" s="365"/>
      <c r="AZ37" s="365">
        <v>2024</v>
      </c>
      <c r="BA37" s="366">
        <v>45422</v>
      </c>
      <c r="BB37" s="367">
        <v>45427</v>
      </c>
      <c r="BC37" t="s">
        <v>399</v>
      </c>
      <c r="BD37" t="s">
        <v>261</v>
      </c>
      <c r="BE37">
        <v>2843.46</v>
      </c>
      <c r="BF37">
        <v>71.989999999999995</v>
      </c>
      <c r="BG37"/>
      <c r="BH37" s="368">
        <v>71.989999999999995</v>
      </c>
    </row>
    <row r="38" spans="1:60" ht="15.6">
      <c r="A38" s="345" t="str">
        <f t="shared" si="0"/>
        <v>yes</v>
      </c>
      <c r="B38" s="345" t="str">
        <f>IF(A38="no","N/A",IF(ISNA(VLOOKUP(P38,'Cost Type'!$A$4:$B$8,2,0)),"Impl",VLOOKUP(Q38,'Cost Type'!$A$4:$B$8,2,0)))</f>
        <v>Impl</v>
      </c>
      <c r="C38" s="345" t="str">
        <f>IF(B38="Impl",VLOOKUP(AB38,'Mapping Activities to outputs'!$B:$C,2,0),"N/A")</f>
        <v>MC</v>
      </c>
      <c r="F38" s="346">
        <f t="shared" si="1"/>
        <v>29.48</v>
      </c>
      <c r="G38" t="s">
        <v>362</v>
      </c>
      <c r="H38" t="s">
        <v>363</v>
      </c>
      <c r="I38" t="s">
        <v>364</v>
      </c>
      <c r="J38" t="s">
        <v>365</v>
      </c>
      <c r="K38" t="s">
        <v>157</v>
      </c>
      <c r="L38" t="s">
        <v>366</v>
      </c>
      <c r="M38" t="s">
        <v>2028</v>
      </c>
      <c r="N38" t="s">
        <v>262</v>
      </c>
      <c r="P38" s="365">
        <v>71620</v>
      </c>
      <c r="Q38" t="s">
        <v>4124</v>
      </c>
      <c r="R38" t="s">
        <v>368</v>
      </c>
      <c r="S38" t="s">
        <v>369</v>
      </c>
      <c r="T38" t="s">
        <v>263</v>
      </c>
      <c r="U38" t="s">
        <v>370</v>
      </c>
      <c r="V38" t="s">
        <v>265</v>
      </c>
      <c r="W38" t="s">
        <v>252</v>
      </c>
      <c r="X38" t="s">
        <v>264</v>
      </c>
      <c r="Y38" t="s">
        <v>371</v>
      </c>
      <c r="Z38" t="s">
        <v>250</v>
      </c>
      <c r="AA38" t="s">
        <v>250</v>
      </c>
      <c r="AB38" t="s">
        <v>120</v>
      </c>
      <c r="AC38" t="s">
        <v>158</v>
      </c>
      <c r="AD38" t="s">
        <v>2</v>
      </c>
      <c r="AE38" t="s">
        <v>1299</v>
      </c>
      <c r="AF38" t="s">
        <v>372</v>
      </c>
      <c r="AG38"/>
      <c r="AH38" s="365">
        <v>300001774477133</v>
      </c>
      <c r="AI38" t="s">
        <v>258</v>
      </c>
      <c r="AJ38">
        <v>1164.6300000000001</v>
      </c>
      <c r="AK38">
        <v>1164.6300000000001</v>
      </c>
      <c r="AL38" s="365">
        <v>1</v>
      </c>
      <c r="AM38" t="s">
        <v>1299</v>
      </c>
      <c r="AN38" t="s">
        <v>1284</v>
      </c>
      <c r="AO38" t="s">
        <v>1285</v>
      </c>
      <c r="AP38" s="365">
        <v>112</v>
      </c>
      <c r="AQ38" t="s">
        <v>3369</v>
      </c>
      <c r="AR38" t="s">
        <v>3367</v>
      </c>
      <c r="AS38" t="s">
        <v>3370</v>
      </c>
      <c r="AT38" t="s">
        <v>3371</v>
      </c>
      <c r="AU38" t="s">
        <v>379</v>
      </c>
      <c r="AV38" t="s">
        <v>380</v>
      </c>
      <c r="AW38" t="s">
        <v>381</v>
      </c>
      <c r="AX38"/>
      <c r="AY38" s="365">
        <v>0</v>
      </c>
      <c r="AZ38" s="365">
        <v>2024</v>
      </c>
      <c r="BA38" s="366">
        <v>45433</v>
      </c>
      <c r="BB38" s="367">
        <v>45439</v>
      </c>
      <c r="BC38" t="s">
        <v>271</v>
      </c>
      <c r="BD38" t="s">
        <v>261</v>
      </c>
      <c r="BE38">
        <v>1164.6300000000001</v>
      </c>
      <c r="BF38">
        <v>29.48</v>
      </c>
      <c r="BG38"/>
      <c r="BH38" s="368">
        <v>29.48</v>
      </c>
    </row>
    <row r="39" spans="1:60" ht="15.6">
      <c r="A39" s="345" t="str">
        <f t="shared" si="0"/>
        <v>yes</v>
      </c>
      <c r="B39" s="345" t="str">
        <f>IF(A39="no","N/A",IF(ISNA(VLOOKUP(P39,'Cost Type'!$A$4:$B$8,2,0)),"Impl",VLOOKUP(Q39,'Cost Type'!$A$4:$B$8,2,0)))</f>
        <v>Impl</v>
      </c>
      <c r="C39" s="345" t="str">
        <f>IF(B39="Impl",VLOOKUP(AB39,'Mapping Activities to outputs'!$B:$C,2,0),"N/A")</f>
        <v>Output 2</v>
      </c>
      <c r="F39" s="346">
        <f t="shared" si="1"/>
        <v>3707.57</v>
      </c>
      <c r="G39" t="s">
        <v>2788</v>
      </c>
      <c r="H39" t="s">
        <v>2789</v>
      </c>
      <c r="I39" t="s">
        <v>415</v>
      </c>
      <c r="J39" t="s">
        <v>416</v>
      </c>
      <c r="K39" t="s">
        <v>157</v>
      </c>
      <c r="L39" t="s">
        <v>2788</v>
      </c>
      <c r="M39" t="s">
        <v>2007</v>
      </c>
      <c r="N39" t="s">
        <v>262</v>
      </c>
      <c r="P39" s="365">
        <v>71475</v>
      </c>
      <c r="Q39" t="s">
        <v>2842</v>
      </c>
      <c r="R39" t="s">
        <v>368</v>
      </c>
      <c r="S39" t="s">
        <v>369</v>
      </c>
      <c r="T39" t="s">
        <v>263</v>
      </c>
      <c r="U39" t="s">
        <v>370</v>
      </c>
      <c r="V39" t="s">
        <v>265</v>
      </c>
      <c r="W39" t="s">
        <v>252</v>
      </c>
      <c r="X39" t="s">
        <v>264</v>
      </c>
      <c r="Y39" t="s">
        <v>371</v>
      </c>
      <c r="Z39" t="s">
        <v>250</v>
      </c>
      <c r="AA39" t="s">
        <v>250</v>
      </c>
      <c r="AB39" t="s">
        <v>52</v>
      </c>
      <c r="AC39" t="s">
        <v>158</v>
      </c>
      <c r="AD39" t="s">
        <v>2</v>
      </c>
      <c r="AE39" t="s">
        <v>2899</v>
      </c>
      <c r="AF39" t="s">
        <v>419</v>
      </c>
      <c r="AG39"/>
      <c r="AH39" s="365"/>
      <c r="AI39"/>
      <c r="AJ39"/>
      <c r="AK39"/>
      <c r="AL39" s="365"/>
      <c r="AM39"/>
      <c r="AN39" t="s">
        <v>399</v>
      </c>
      <c r="AO39" t="s">
        <v>399</v>
      </c>
      <c r="AP39" s="365">
        <v>3613</v>
      </c>
      <c r="AQ39" t="s">
        <v>2900</v>
      </c>
      <c r="AR39" t="s">
        <v>2901</v>
      </c>
      <c r="AS39" t="s">
        <v>2902</v>
      </c>
      <c r="AT39" t="s">
        <v>2903</v>
      </c>
      <c r="AU39" t="s">
        <v>379</v>
      </c>
      <c r="AV39" t="s">
        <v>380</v>
      </c>
      <c r="AW39" t="s">
        <v>412</v>
      </c>
      <c r="AX39"/>
      <c r="AY39" s="365"/>
      <c r="AZ39" s="365">
        <v>2024</v>
      </c>
      <c r="BA39" s="366">
        <v>45383</v>
      </c>
      <c r="BB39" s="367">
        <v>45439</v>
      </c>
      <c r="BC39" t="s">
        <v>399</v>
      </c>
      <c r="BD39" t="s">
        <v>154</v>
      </c>
      <c r="BE39">
        <v>3707.57</v>
      </c>
      <c r="BF39">
        <v>3707.57</v>
      </c>
      <c r="BG39"/>
      <c r="BH39" s="368">
        <v>3707.57</v>
      </c>
    </row>
    <row r="40" spans="1:60" ht="15.6">
      <c r="A40" s="345" t="str">
        <f t="shared" si="0"/>
        <v>no</v>
      </c>
      <c r="B40" s="345" t="str">
        <f>IF(A40="no","N/A",IF(ISNA(VLOOKUP(Q40,'Cost Type'!$A$4:$B$8,2,0)),"Impl",VLOOKUP(Q40,'Cost Type'!$A$4:$B$8,2,0)))</f>
        <v>N/A</v>
      </c>
      <c r="C40" s="345" t="str">
        <f>IF(B40="Impl",VLOOKUP(AB40,'Mapping Activities to outputs'!$B:$C,2,0),"N/A")</f>
        <v>N/A</v>
      </c>
      <c r="F40" s="346">
        <f t="shared" si="1"/>
        <v>-3707.57</v>
      </c>
      <c r="G40" t="s">
        <v>2788</v>
      </c>
      <c r="H40" t="s">
        <v>2789</v>
      </c>
      <c r="I40" t="s">
        <v>415</v>
      </c>
      <c r="J40" t="s">
        <v>416</v>
      </c>
      <c r="K40" t="s">
        <v>157</v>
      </c>
      <c r="L40" t="s">
        <v>2788</v>
      </c>
      <c r="M40" t="s">
        <v>2007</v>
      </c>
      <c r="N40" t="s">
        <v>262</v>
      </c>
      <c r="P40" s="365">
        <v>67105</v>
      </c>
      <c r="Q40" t="s">
        <v>3017</v>
      </c>
      <c r="R40" t="s">
        <v>368</v>
      </c>
      <c r="S40" t="s">
        <v>369</v>
      </c>
      <c r="T40" t="s">
        <v>263</v>
      </c>
      <c r="U40" t="s">
        <v>370</v>
      </c>
      <c r="V40" t="s">
        <v>265</v>
      </c>
      <c r="W40" t="s">
        <v>252</v>
      </c>
      <c r="X40" t="s">
        <v>3018</v>
      </c>
      <c r="Y40" t="s">
        <v>3019</v>
      </c>
      <c r="Z40" t="s">
        <v>250</v>
      </c>
      <c r="AA40" t="s">
        <v>250</v>
      </c>
      <c r="AB40" t="s">
        <v>52</v>
      </c>
      <c r="AC40" t="s">
        <v>158</v>
      </c>
      <c r="AD40" t="s">
        <v>2</v>
      </c>
      <c r="AE40" t="s">
        <v>2899</v>
      </c>
      <c r="AF40" t="s">
        <v>419</v>
      </c>
      <c r="AG40"/>
      <c r="AH40" s="365"/>
      <c r="AI40"/>
      <c r="AJ40"/>
      <c r="AK40"/>
      <c r="AL40" s="365"/>
      <c r="AM40"/>
      <c r="AN40" t="s">
        <v>399</v>
      </c>
      <c r="AO40" t="s">
        <v>399</v>
      </c>
      <c r="AP40" s="365">
        <v>2643</v>
      </c>
      <c r="AQ40" t="s">
        <v>2900</v>
      </c>
      <c r="AR40" t="s">
        <v>2901</v>
      </c>
      <c r="AS40" t="s">
        <v>2902</v>
      </c>
      <c r="AT40" t="s">
        <v>2903</v>
      </c>
      <c r="AU40" t="s">
        <v>379</v>
      </c>
      <c r="AV40" t="s">
        <v>380</v>
      </c>
      <c r="AW40" t="s">
        <v>412</v>
      </c>
      <c r="AX40"/>
      <c r="AY40" s="365"/>
      <c r="AZ40" s="365">
        <v>2024</v>
      </c>
      <c r="BA40" s="366">
        <v>45383</v>
      </c>
      <c r="BB40" s="367">
        <v>45439</v>
      </c>
      <c r="BC40" t="s">
        <v>399</v>
      </c>
      <c r="BD40" t="s">
        <v>154</v>
      </c>
      <c r="BE40">
        <v>-3707.57</v>
      </c>
      <c r="BF40"/>
      <c r="BG40">
        <v>3707.57</v>
      </c>
      <c r="BH40" s="368">
        <v>-3707.57</v>
      </c>
    </row>
    <row r="41" spans="1:60" ht="15.6">
      <c r="A41" s="345" t="str">
        <f t="shared" si="0"/>
        <v>yes</v>
      </c>
      <c r="B41" s="345" t="str">
        <f>IF(A41="no","N/A",IF(ISNA(VLOOKUP(P41,'Cost Type'!$A$4:$B$8,2,0)),"Impl",VLOOKUP(P41,'Cost Type'!$A$4:$B$8,2,0)))</f>
        <v>GMS</v>
      </c>
      <c r="C41" s="345" t="str">
        <f>IF(B41="Impl",VLOOKUP(AB41,'Mapping Activities to outputs'!$B:$C,2,0),"N/A")</f>
        <v>N/A</v>
      </c>
      <c r="F41" s="346">
        <f t="shared" si="1"/>
        <v>2.36</v>
      </c>
      <c r="G41" t="s">
        <v>413</v>
      </c>
      <c r="H41" t="s">
        <v>414</v>
      </c>
      <c r="I41" t="s">
        <v>415</v>
      </c>
      <c r="J41" t="s">
        <v>416</v>
      </c>
      <c r="K41" t="s">
        <v>157</v>
      </c>
      <c r="L41" t="s">
        <v>413</v>
      </c>
      <c r="M41" t="s">
        <v>2028</v>
      </c>
      <c r="N41" t="s">
        <v>262</v>
      </c>
      <c r="P41" s="365">
        <v>75105</v>
      </c>
      <c r="Q41" t="s">
        <v>417</v>
      </c>
      <c r="R41" t="s">
        <v>368</v>
      </c>
      <c r="S41" t="s">
        <v>369</v>
      </c>
      <c r="T41" t="s">
        <v>263</v>
      </c>
      <c r="U41" t="s">
        <v>370</v>
      </c>
      <c r="V41" t="s">
        <v>265</v>
      </c>
      <c r="W41" t="s">
        <v>252</v>
      </c>
      <c r="X41" t="s">
        <v>264</v>
      </c>
      <c r="Y41" t="s">
        <v>371</v>
      </c>
      <c r="Z41" t="s">
        <v>250</v>
      </c>
      <c r="AA41" t="s">
        <v>250</v>
      </c>
      <c r="AB41" t="s">
        <v>120</v>
      </c>
      <c r="AC41" t="s">
        <v>158</v>
      </c>
      <c r="AD41" t="s">
        <v>2</v>
      </c>
      <c r="AE41" t="s">
        <v>2029</v>
      </c>
      <c r="AF41" t="s">
        <v>419</v>
      </c>
      <c r="AG41"/>
      <c r="AH41" s="365"/>
      <c r="AI41"/>
      <c r="AJ41"/>
      <c r="AK41"/>
      <c r="AL41" s="365"/>
      <c r="AM41"/>
      <c r="AN41" t="s">
        <v>399</v>
      </c>
      <c r="AO41" t="s">
        <v>399</v>
      </c>
      <c r="AP41" s="365">
        <v>15</v>
      </c>
      <c r="AQ41" t="s">
        <v>2030</v>
      </c>
      <c r="AR41" t="s">
        <v>2031</v>
      </c>
      <c r="AS41" t="s">
        <v>2032</v>
      </c>
      <c r="AT41" t="s">
        <v>2033</v>
      </c>
      <c r="AU41" t="s">
        <v>379</v>
      </c>
      <c r="AV41" t="s">
        <v>380</v>
      </c>
      <c r="AW41" t="s">
        <v>412</v>
      </c>
      <c r="AX41"/>
      <c r="AY41" s="365"/>
      <c r="AZ41" s="365">
        <v>2024</v>
      </c>
      <c r="BA41" s="366">
        <v>45433</v>
      </c>
      <c r="BB41" s="367">
        <v>45440</v>
      </c>
      <c r="BC41" t="s">
        <v>399</v>
      </c>
      <c r="BD41" t="s">
        <v>261</v>
      </c>
      <c r="BE41">
        <v>93.17</v>
      </c>
      <c r="BF41">
        <v>2.36</v>
      </c>
      <c r="BG41"/>
      <c r="BH41" s="368">
        <v>2.36</v>
      </c>
    </row>
    <row r="42" spans="1:60" ht="15.6">
      <c r="A42" s="345" t="str">
        <f t="shared" si="0"/>
        <v>yes</v>
      </c>
      <c r="B42" s="345" t="str">
        <f>IF(A42="no","N/A",IF(ISNA(VLOOKUP(P42,'Cost Type'!$A$4:$B$8,2,0)),"Impl",VLOOKUP(P42,'Cost Type'!$A$4:$B$8,2,0)))</f>
        <v>GMS</v>
      </c>
      <c r="C42" s="345" t="str">
        <f>IF(B42="Impl",VLOOKUP(AB42,'Mapping Activities to outputs'!$B:$C,2,0),"N/A")</f>
        <v>N/A</v>
      </c>
      <c r="F42" s="346">
        <f t="shared" si="1"/>
        <v>296.61</v>
      </c>
      <c r="G42" t="s">
        <v>413</v>
      </c>
      <c r="H42" t="s">
        <v>414</v>
      </c>
      <c r="I42" t="s">
        <v>415</v>
      </c>
      <c r="J42" t="s">
        <v>416</v>
      </c>
      <c r="K42" t="s">
        <v>157</v>
      </c>
      <c r="L42" t="s">
        <v>413</v>
      </c>
      <c r="M42" t="s">
        <v>2007</v>
      </c>
      <c r="N42" t="s">
        <v>262</v>
      </c>
      <c r="P42" s="365">
        <v>75105</v>
      </c>
      <c r="Q42" t="s">
        <v>417</v>
      </c>
      <c r="R42" t="s">
        <v>368</v>
      </c>
      <c r="S42" t="s">
        <v>369</v>
      </c>
      <c r="T42" t="s">
        <v>263</v>
      </c>
      <c r="U42" t="s">
        <v>370</v>
      </c>
      <c r="V42" t="s">
        <v>265</v>
      </c>
      <c r="W42" t="s">
        <v>252</v>
      </c>
      <c r="X42" t="s">
        <v>264</v>
      </c>
      <c r="Y42" t="s">
        <v>371</v>
      </c>
      <c r="Z42" t="s">
        <v>250</v>
      </c>
      <c r="AA42" t="s">
        <v>250</v>
      </c>
      <c r="AB42" t="s">
        <v>52</v>
      </c>
      <c r="AC42" t="s">
        <v>158</v>
      </c>
      <c r="AD42" t="s">
        <v>2</v>
      </c>
      <c r="AE42" t="s">
        <v>2740</v>
      </c>
      <c r="AF42" t="s">
        <v>419</v>
      </c>
      <c r="AG42"/>
      <c r="AH42" s="365"/>
      <c r="AI42"/>
      <c r="AJ42"/>
      <c r="AK42"/>
      <c r="AL42" s="365"/>
      <c r="AM42"/>
      <c r="AN42" t="s">
        <v>399</v>
      </c>
      <c r="AO42" t="s">
        <v>399</v>
      </c>
      <c r="AP42" s="365">
        <v>1412</v>
      </c>
      <c r="AQ42" t="s">
        <v>2030</v>
      </c>
      <c r="AR42" t="s">
        <v>2741</v>
      </c>
      <c r="AS42" t="s">
        <v>2742</v>
      </c>
      <c r="AT42" t="s">
        <v>2012</v>
      </c>
      <c r="AU42" t="s">
        <v>379</v>
      </c>
      <c r="AV42" t="s">
        <v>380</v>
      </c>
      <c r="AW42" t="s">
        <v>412</v>
      </c>
      <c r="AX42"/>
      <c r="AY42" s="365"/>
      <c r="AZ42" s="365">
        <v>2024</v>
      </c>
      <c r="BA42" s="366">
        <v>45383</v>
      </c>
      <c r="BB42" s="367">
        <v>45440</v>
      </c>
      <c r="BC42" t="s">
        <v>399</v>
      </c>
      <c r="BD42" t="s">
        <v>154</v>
      </c>
      <c r="BE42">
        <v>296.61</v>
      </c>
      <c r="BF42">
        <v>296.61</v>
      </c>
      <c r="BG42"/>
      <c r="BH42" s="368">
        <v>296.61</v>
      </c>
    </row>
    <row r="43" spans="1:60" ht="15.6">
      <c r="A43" s="345" t="str">
        <f t="shared" si="0"/>
        <v>yes</v>
      </c>
      <c r="B43" s="345" t="str">
        <f>IF(A43="no","N/A",IF(ISNA(VLOOKUP(P43,'Cost Type'!$A$4:$B$8,2,0)),"Impl",VLOOKUP(Q43,'Cost Type'!$A$4:$B$8,2,0)))</f>
        <v>Impl</v>
      </c>
      <c r="C43" s="345" t="str">
        <f>IF(B43="Impl",VLOOKUP(AB43,'Mapping Activities to outputs'!$B:$C,2,0),"N/A")</f>
        <v>MC</v>
      </c>
      <c r="F43" s="346">
        <f t="shared" si="1"/>
        <v>13015</v>
      </c>
      <c r="G43" t="s">
        <v>362</v>
      </c>
      <c r="H43" t="s">
        <v>363</v>
      </c>
      <c r="I43" t="s">
        <v>364</v>
      </c>
      <c r="J43" t="s">
        <v>365</v>
      </c>
      <c r="K43" t="s">
        <v>157</v>
      </c>
      <c r="L43" t="s">
        <v>366</v>
      </c>
      <c r="M43" t="s">
        <v>2106</v>
      </c>
      <c r="N43" t="s">
        <v>262</v>
      </c>
      <c r="P43" s="365">
        <v>74325</v>
      </c>
      <c r="Q43" t="s">
        <v>4122</v>
      </c>
      <c r="R43" t="s">
        <v>368</v>
      </c>
      <c r="S43" t="s">
        <v>369</v>
      </c>
      <c r="T43" t="s">
        <v>263</v>
      </c>
      <c r="U43" t="s">
        <v>370</v>
      </c>
      <c r="V43" t="s">
        <v>265</v>
      </c>
      <c r="W43" t="s">
        <v>252</v>
      </c>
      <c r="X43" t="s">
        <v>264</v>
      </c>
      <c r="Y43" t="s">
        <v>371</v>
      </c>
      <c r="Z43" t="s">
        <v>250</v>
      </c>
      <c r="AA43" t="s">
        <v>250</v>
      </c>
      <c r="AB43" t="s">
        <v>89</v>
      </c>
      <c r="AC43" t="s">
        <v>158</v>
      </c>
      <c r="AD43" t="s">
        <v>2</v>
      </c>
      <c r="AE43" t="s">
        <v>1071</v>
      </c>
      <c r="AF43" t="s">
        <v>372</v>
      </c>
      <c r="AG43" t="s">
        <v>1071</v>
      </c>
      <c r="AH43" s="365">
        <v>300001801155648</v>
      </c>
      <c r="AI43" t="s">
        <v>258</v>
      </c>
      <c r="AJ43">
        <v>0</v>
      </c>
      <c r="AK43">
        <v>13015</v>
      </c>
      <c r="AL43" s="365">
        <v>1</v>
      </c>
      <c r="AM43" t="s">
        <v>1071</v>
      </c>
      <c r="AN43" t="s">
        <v>1073</v>
      </c>
      <c r="AO43" t="s">
        <v>1073</v>
      </c>
      <c r="AP43" s="365">
        <v>731</v>
      </c>
      <c r="AQ43" t="s">
        <v>4087</v>
      </c>
      <c r="AR43" t="s">
        <v>4094</v>
      </c>
      <c r="AS43" t="s">
        <v>4089</v>
      </c>
      <c r="AT43" t="s">
        <v>4090</v>
      </c>
      <c r="AU43" t="s">
        <v>379</v>
      </c>
      <c r="AV43" t="s">
        <v>380</v>
      </c>
      <c r="AW43" t="s">
        <v>381</v>
      </c>
      <c r="AX43"/>
      <c r="AY43" s="365">
        <v>0</v>
      </c>
      <c r="AZ43" s="365">
        <v>2024</v>
      </c>
      <c r="BA43" s="366">
        <v>45446</v>
      </c>
      <c r="BB43" s="367">
        <v>45447</v>
      </c>
      <c r="BC43" t="s">
        <v>271</v>
      </c>
      <c r="BD43" t="s">
        <v>154</v>
      </c>
      <c r="BE43">
        <v>13015</v>
      </c>
      <c r="BF43">
        <v>13015</v>
      </c>
      <c r="BG43"/>
      <c r="BH43" s="368">
        <v>13015</v>
      </c>
    </row>
    <row r="44" spans="1:60" ht="15.6">
      <c r="A44" s="345" t="str">
        <f t="shared" si="0"/>
        <v>yes</v>
      </c>
      <c r="B44" s="345" t="str">
        <f>IF(A44="no","N/A",IF(ISNA(VLOOKUP(P44,'Cost Type'!$A$4:$B$8,2,0)),"Impl",VLOOKUP(P44,'Cost Type'!$A$4:$B$8,2,0)))</f>
        <v>DPC</v>
      </c>
      <c r="C44" s="345" t="str">
        <f>IF(B44="Impl",VLOOKUP(AB44,'Mapping Activities to outputs'!$B:$C,2,0),"N/A")</f>
        <v>N/A</v>
      </c>
      <c r="F44" s="346">
        <f t="shared" si="1"/>
        <v>7965.3</v>
      </c>
      <c r="G44" t="s">
        <v>362</v>
      </c>
      <c r="H44" t="s">
        <v>363</v>
      </c>
      <c r="I44" t="s">
        <v>364</v>
      </c>
      <c r="J44" t="s">
        <v>365</v>
      </c>
      <c r="K44" t="s">
        <v>157</v>
      </c>
      <c r="L44" t="s">
        <v>366</v>
      </c>
      <c r="M44" t="s">
        <v>2106</v>
      </c>
      <c r="N44" t="s">
        <v>262</v>
      </c>
      <c r="P44" s="365">
        <v>64397</v>
      </c>
      <c r="Q44" t="s">
        <v>4125</v>
      </c>
      <c r="R44" t="s">
        <v>368</v>
      </c>
      <c r="S44" t="s">
        <v>369</v>
      </c>
      <c r="T44" t="s">
        <v>263</v>
      </c>
      <c r="U44" t="s">
        <v>370</v>
      </c>
      <c r="V44" t="s">
        <v>265</v>
      </c>
      <c r="W44" t="s">
        <v>252</v>
      </c>
      <c r="X44" t="s">
        <v>264</v>
      </c>
      <c r="Y44" t="s">
        <v>371</v>
      </c>
      <c r="Z44" t="s">
        <v>250</v>
      </c>
      <c r="AA44" t="s">
        <v>250</v>
      </c>
      <c r="AB44" t="s">
        <v>120</v>
      </c>
      <c r="AC44" t="s">
        <v>158</v>
      </c>
      <c r="AD44" t="s">
        <v>2</v>
      </c>
      <c r="AE44" t="s">
        <v>1890</v>
      </c>
      <c r="AF44" t="s">
        <v>372</v>
      </c>
      <c r="AG44" t="s">
        <v>3279</v>
      </c>
      <c r="AH44" s="365">
        <v>300001801155629</v>
      </c>
      <c r="AI44" t="s">
        <v>258</v>
      </c>
      <c r="AJ44">
        <v>0</v>
      </c>
      <c r="AK44">
        <v>7965.3</v>
      </c>
      <c r="AL44" s="365">
        <v>2</v>
      </c>
      <c r="AM44" t="s">
        <v>1890</v>
      </c>
      <c r="AN44" t="s">
        <v>1073</v>
      </c>
      <c r="AO44" t="s">
        <v>1073</v>
      </c>
      <c r="AP44" s="365">
        <v>558</v>
      </c>
      <c r="AQ44" t="s">
        <v>4087</v>
      </c>
      <c r="AR44" t="s">
        <v>4088</v>
      </c>
      <c r="AS44" t="s">
        <v>4089</v>
      </c>
      <c r="AT44" t="s">
        <v>4090</v>
      </c>
      <c r="AU44" t="s">
        <v>379</v>
      </c>
      <c r="AV44" t="s">
        <v>380</v>
      </c>
      <c r="AW44" t="s">
        <v>381</v>
      </c>
      <c r="AX44"/>
      <c r="AY44" s="365">
        <v>0</v>
      </c>
      <c r="AZ44" s="365">
        <v>2024</v>
      </c>
      <c r="BA44" s="366">
        <v>45446</v>
      </c>
      <c r="BB44" s="367">
        <v>45447</v>
      </c>
      <c r="BC44" t="s">
        <v>501</v>
      </c>
      <c r="BD44" t="s">
        <v>154</v>
      </c>
      <c r="BE44">
        <v>7965.3</v>
      </c>
      <c r="BF44">
        <v>7965.3</v>
      </c>
      <c r="BG44"/>
      <c r="BH44" s="368">
        <v>7965.3</v>
      </c>
    </row>
    <row r="45" spans="1:60" ht="15.6">
      <c r="A45" s="345" t="str">
        <f t="shared" si="0"/>
        <v>yes</v>
      </c>
      <c r="B45" s="345" t="str">
        <f>IF(A45="no","N/A",IF(ISNA(VLOOKUP(P45,'Cost Type'!$A$4:$B$8,2,0)),"Impl",VLOOKUP(P45,'Cost Type'!$A$4:$B$8,2,0)))</f>
        <v>DPC</v>
      </c>
      <c r="C45" s="345" t="str">
        <f>IF(B45="Impl",VLOOKUP(AB45,'Mapping Activities to outputs'!$B:$C,2,0),"N/A")</f>
        <v>N/A</v>
      </c>
      <c r="F45" s="346">
        <f t="shared" si="1"/>
        <v>18585.7</v>
      </c>
      <c r="G45" t="s">
        <v>362</v>
      </c>
      <c r="H45" t="s">
        <v>363</v>
      </c>
      <c r="I45" t="s">
        <v>364</v>
      </c>
      <c r="J45" t="s">
        <v>365</v>
      </c>
      <c r="K45" t="s">
        <v>157</v>
      </c>
      <c r="L45" t="s">
        <v>366</v>
      </c>
      <c r="M45" t="s">
        <v>2106</v>
      </c>
      <c r="N45" t="s">
        <v>262</v>
      </c>
      <c r="P45" s="365">
        <v>64397</v>
      </c>
      <c r="Q45" t="s">
        <v>4125</v>
      </c>
      <c r="R45" t="s">
        <v>368</v>
      </c>
      <c r="S45" t="s">
        <v>369</v>
      </c>
      <c r="T45" t="s">
        <v>263</v>
      </c>
      <c r="U45" t="s">
        <v>370</v>
      </c>
      <c r="V45" t="s">
        <v>265</v>
      </c>
      <c r="W45" t="s">
        <v>252</v>
      </c>
      <c r="X45" t="s">
        <v>264</v>
      </c>
      <c r="Y45" t="s">
        <v>371</v>
      </c>
      <c r="Z45" t="s">
        <v>250</v>
      </c>
      <c r="AA45" t="s">
        <v>250</v>
      </c>
      <c r="AB45" t="s">
        <v>120</v>
      </c>
      <c r="AC45" t="s">
        <v>158</v>
      </c>
      <c r="AD45" t="s">
        <v>2</v>
      </c>
      <c r="AE45" t="s">
        <v>1890</v>
      </c>
      <c r="AF45" t="s">
        <v>372</v>
      </c>
      <c r="AG45" t="s">
        <v>3279</v>
      </c>
      <c r="AH45" s="365">
        <v>300001801155629</v>
      </c>
      <c r="AI45" t="s">
        <v>258</v>
      </c>
      <c r="AJ45">
        <v>0</v>
      </c>
      <c r="AK45">
        <v>18585.7</v>
      </c>
      <c r="AL45" s="365">
        <v>1</v>
      </c>
      <c r="AM45" t="s">
        <v>1890</v>
      </c>
      <c r="AN45" t="s">
        <v>1073</v>
      </c>
      <c r="AO45" t="s">
        <v>1073</v>
      </c>
      <c r="AP45" s="365">
        <v>559</v>
      </c>
      <c r="AQ45" t="s">
        <v>4087</v>
      </c>
      <c r="AR45" t="s">
        <v>4093</v>
      </c>
      <c r="AS45" t="s">
        <v>4089</v>
      </c>
      <c r="AT45" t="s">
        <v>4090</v>
      </c>
      <c r="AU45" t="s">
        <v>379</v>
      </c>
      <c r="AV45" t="s">
        <v>380</v>
      </c>
      <c r="AW45" t="s">
        <v>381</v>
      </c>
      <c r="AX45"/>
      <c r="AY45" s="365">
        <v>0</v>
      </c>
      <c r="AZ45" s="365">
        <v>2024</v>
      </c>
      <c r="BA45" s="366">
        <v>45446</v>
      </c>
      <c r="BB45" s="367">
        <v>45447</v>
      </c>
      <c r="BC45" t="s">
        <v>271</v>
      </c>
      <c r="BD45" t="s">
        <v>154</v>
      </c>
      <c r="BE45">
        <v>18585.7</v>
      </c>
      <c r="BF45">
        <v>18585.7</v>
      </c>
      <c r="BG45"/>
      <c r="BH45" s="368">
        <v>18585.7</v>
      </c>
    </row>
    <row r="46" spans="1:60" ht="15.6">
      <c r="A46" s="345" t="str">
        <f t="shared" si="0"/>
        <v>yes</v>
      </c>
      <c r="B46" s="345" t="str">
        <f>IF(A46="no","N/A",IF(ISNA(VLOOKUP(P46,'Cost Type'!$A$4:$B$8,2,0)),"Impl",VLOOKUP(P46,'Cost Type'!$A$4:$B$8,2,0)))</f>
        <v>GMS</v>
      </c>
      <c r="C46" s="345" t="str">
        <f>IF(B46="Impl",VLOOKUP(AB46,'Mapping Activities to outputs'!$B:$C,2,0),"N/A")</f>
        <v>N/A</v>
      </c>
      <c r="F46" s="346">
        <f t="shared" si="1"/>
        <v>1041.2</v>
      </c>
      <c r="G46" t="s">
        <v>413</v>
      </c>
      <c r="H46" t="s">
        <v>414</v>
      </c>
      <c r="I46" t="s">
        <v>415</v>
      </c>
      <c r="J46" t="s">
        <v>416</v>
      </c>
      <c r="K46" t="s">
        <v>157</v>
      </c>
      <c r="L46" t="s">
        <v>413</v>
      </c>
      <c r="M46" t="s">
        <v>2106</v>
      </c>
      <c r="N46" t="s">
        <v>262</v>
      </c>
      <c r="P46" s="365">
        <v>75105</v>
      </c>
      <c r="Q46" t="s">
        <v>417</v>
      </c>
      <c r="R46" t="s">
        <v>368</v>
      </c>
      <c r="S46" t="s">
        <v>369</v>
      </c>
      <c r="T46" t="s">
        <v>263</v>
      </c>
      <c r="U46" t="s">
        <v>370</v>
      </c>
      <c r="V46" t="s">
        <v>265</v>
      </c>
      <c r="W46" t="s">
        <v>252</v>
      </c>
      <c r="X46" t="s">
        <v>264</v>
      </c>
      <c r="Y46" t="s">
        <v>371</v>
      </c>
      <c r="Z46" t="s">
        <v>250</v>
      </c>
      <c r="AA46" t="s">
        <v>250</v>
      </c>
      <c r="AB46" t="s">
        <v>89</v>
      </c>
      <c r="AC46" t="s">
        <v>158</v>
      </c>
      <c r="AD46" t="s">
        <v>2</v>
      </c>
      <c r="AE46" t="s">
        <v>2612</v>
      </c>
      <c r="AF46" t="s">
        <v>419</v>
      </c>
      <c r="AG46"/>
      <c r="AH46" s="365"/>
      <c r="AI46"/>
      <c r="AJ46"/>
      <c r="AK46"/>
      <c r="AL46" s="365"/>
      <c r="AM46"/>
      <c r="AN46" t="s">
        <v>399</v>
      </c>
      <c r="AO46" t="s">
        <v>399</v>
      </c>
      <c r="AP46" s="365">
        <v>104</v>
      </c>
      <c r="AQ46" t="s">
        <v>2613</v>
      </c>
      <c r="AR46" t="s">
        <v>2614</v>
      </c>
      <c r="AS46" t="s">
        <v>2615</v>
      </c>
      <c r="AT46" t="s">
        <v>2616</v>
      </c>
      <c r="AU46" t="s">
        <v>379</v>
      </c>
      <c r="AV46" t="s">
        <v>380</v>
      </c>
      <c r="AW46" t="s">
        <v>412</v>
      </c>
      <c r="AX46"/>
      <c r="AY46" s="365"/>
      <c r="AZ46" s="365">
        <v>2024</v>
      </c>
      <c r="BA46" s="366">
        <v>45446</v>
      </c>
      <c r="BB46" s="367">
        <v>45448</v>
      </c>
      <c r="BC46" t="s">
        <v>399</v>
      </c>
      <c r="BD46" t="s">
        <v>154</v>
      </c>
      <c r="BE46">
        <v>1041.2</v>
      </c>
      <c r="BF46">
        <v>1041.2</v>
      </c>
      <c r="BG46"/>
      <c r="BH46" s="368">
        <v>1041.2</v>
      </c>
    </row>
    <row r="47" spans="1:60" ht="15.6">
      <c r="A47" s="345" t="str">
        <f t="shared" si="0"/>
        <v>yes</v>
      </c>
      <c r="B47" s="345" t="str">
        <f>IF(A47="no","N/A",IF(ISNA(VLOOKUP(P47,'Cost Type'!$A$4:$B$8,2,0)),"Impl",VLOOKUP(P47,'Cost Type'!$A$4:$B$8,2,0)))</f>
        <v>GMS</v>
      </c>
      <c r="C47" s="345" t="str">
        <f>IF(B47="Impl",VLOOKUP(AB47,'Mapping Activities to outputs'!$B:$C,2,0),"N/A")</f>
        <v>N/A</v>
      </c>
      <c r="F47" s="346">
        <f t="shared" si="1"/>
        <v>2124.08</v>
      </c>
      <c r="G47" t="s">
        <v>413</v>
      </c>
      <c r="H47" t="s">
        <v>414</v>
      </c>
      <c r="I47" t="s">
        <v>415</v>
      </c>
      <c r="J47" t="s">
        <v>416</v>
      </c>
      <c r="K47" t="s">
        <v>157</v>
      </c>
      <c r="L47" t="s">
        <v>413</v>
      </c>
      <c r="M47" t="s">
        <v>2106</v>
      </c>
      <c r="N47" t="s">
        <v>262</v>
      </c>
      <c r="P47" s="365">
        <v>75105</v>
      </c>
      <c r="Q47" t="s">
        <v>417</v>
      </c>
      <c r="R47" t="s">
        <v>368</v>
      </c>
      <c r="S47" t="s">
        <v>369</v>
      </c>
      <c r="T47" t="s">
        <v>263</v>
      </c>
      <c r="U47" t="s">
        <v>370</v>
      </c>
      <c r="V47" t="s">
        <v>265</v>
      </c>
      <c r="W47" t="s">
        <v>252</v>
      </c>
      <c r="X47" t="s">
        <v>264</v>
      </c>
      <c r="Y47" t="s">
        <v>371</v>
      </c>
      <c r="Z47" t="s">
        <v>250</v>
      </c>
      <c r="AA47" t="s">
        <v>250</v>
      </c>
      <c r="AB47" t="s">
        <v>120</v>
      </c>
      <c r="AC47" t="s">
        <v>158</v>
      </c>
      <c r="AD47" t="s">
        <v>2</v>
      </c>
      <c r="AE47" t="s">
        <v>2617</v>
      </c>
      <c r="AF47" t="s">
        <v>419</v>
      </c>
      <c r="AG47"/>
      <c r="AH47" s="365"/>
      <c r="AI47"/>
      <c r="AJ47"/>
      <c r="AK47"/>
      <c r="AL47" s="365"/>
      <c r="AM47"/>
      <c r="AN47" t="s">
        <v>399</v>
      </c>
      <c r="AO47" t="s">
        <v>399</v>
      </c>
      <c r="AP47" s="365">
        <v>105</v>
      </c>
      <c r="AQ47" t="s">
        <v>2613</v>
      </c>
      <c r="AR47" t="s">
        <v>2618</v>
      </c>
      <c r="AS47" t="s">
        <v>2615</v>
      </c>
      <c r="AT47" t="s">
        <v>2616</v>
      </c>
      <c r="AU47" t="s">
        <v>379</v>
      </c>
      <c r="AV47" t="s">
        <v>380</v>
      </c>
      <c r="AW47" t="s">
        <v>412</v>
      </c>
      <c r="AX47"/>
      <c r="AY47" s="365"/>
      <c r="AZ47" s="365">
        <v>2024</v>
      </c>
      <c r="BA47" s="366">
        <v>45446</v>
      </c>
      <c r="BB47" s="367">
        <v>45448</v>
      </c>
      <c r="BC47" t="s">
        <v>399</v>
      </c>
      <c r="BD47" t="s">
        <v>154</v>
      </c>
      <c r="BE47">
        <v>2124.08</v>
      </c>
      <c r="BF47">
        <v>2124.08</v>
      </c>
      <c r="BG47"/>
      <c r="BH47" s="368">
        <v>2124.08</v>
      </c>
    </row>
    <row r="48" spans="1:60" ht="15.6">
      <c r="A48" s="345" t="str">
        <f t="shared" si="0"/>
        <v>yes</v>
      </c>
      <c r="B48" s="345" t="str">
        <f>IF(A48="no","N/A",IF(ISNA(VLOOKUP(P48,'Cost Type'!$A$4:$B$8,2,0)),"Impl",VLOOKUP(Q48,'Cost Type'!$A$4:$B$8,2,0)))</f>
        <v>Impl</v>
      </c>
      <c r="C48" s="345" t="str">
        <f>IF(B48="Impl",VLOOKUP(AB48,'Mapping Activities to outputs'!$B:$C,2,0),"N/A")</f>
        <v>MC</v>
      </c>
      <c r="F48" s="346">
        <f t="shared" si="1"/>
        <v>1030.95</v>
      </c>
      <c r="G48" t="s">
        <v>2788</v>
      </c>
      <c r="H48" t="s">
        <v>2789</v>
      </c>
      <c r="I48" t="s">
        <v>415</v>
      </c>
      <c r="J48" t="s">
        <v>416</v>
      </c>
      <c r="K48" t="s">
        <v>157</v>
      </c>
      <c r="L48" t="s">
        <v>2788</v>
      </c>
      <c r="M48" t="s">
        <v>2028</v>
      </c>
      <c r="N48" t="s">
        <v>262</v>
      </c>
      <c r="P48" s="365">
        <v>71475</v>
      </c>
      <c r="Q48" t="s">
        <v>2842</v>
      </c>
      <c r="R48" t="s">
        <v>368</v>
      </c>
      <c r="S48" t="s">
        <v>369</v>
      </c>
      <c r="T48" t="s">
        <v>263</v>
      </c>
      <c r="U48" t="s">
        <v>370</v>
      </c>
      <c r="V48" t="s">
        <v>265</v>
      </c>
      <c r="W48" t="s">
        <v>252</v>
      </c>
      <c r="X48" t="s">
        <v>264</v>
      </c>
      <c r="Y48" t="s">
        <v>371</v>
      </c>
      <c r="Z48" t="s">
        <v>250</v>
      </c>
      <c r="AA48" t="s">
        <v>250</v>
      </c>
      <c r="AB48" t="s">
        <v>89</v>
      </c>
      <c r="AC48" t="s">
        <v>158</v>
      </c>
      <c r="AD48" t="s">
        <v>2</v>
      </c>
      <c r="AE48" t="s">
        <v>2864</v>
      </c>
      <c r="AF48" t="s">
        <v>419</v>
      </c>
      <c r="AG48"/>
      <c r="AH48" s="365"/>
      <c r="AI48"/>
      <c r="AJ48"/>
      <c r="AK48"/>
      <c r="AL48" s="365"/>
      <c r="AM48"/>
      <c r="AN48" t="s">
        <v>399</v>
      </c>
      <c r="AO48" t="s">
        <v>399</v>
      </c>
      <c r="AP48" s="365">
        <v>3472</v>
      </c>
      <c r="AQ48" t="s">
        <v>2865</v>
      </c>
      <c r="AR48" t="s">
        <v>2866</v>
      </c>
      <c r="AS48" t="s">
        <v>2867</v>
      </c>
      <c r="AT48" t="s">
        <v>2868</v>
      </c>
      <c r="AU48" t="s">
        <v>379</v>
      </c>
      <c r="AV48" t="s">
        <v>380</v>
      </c>
      <c r="AW48" t="s">
        <v>412</v>
      </c>
      <c r="AX48"/>
      <c r="AY48" s="365"/>
      <c r="AZ48" s="365">
        <v>2024</v>
      </c>
      <c r="BA48" s="366">
        <v>45413</v>
      </c>
      <c r="BB48" s="367">
        <v>45449</v>
      </c>
      <c r="BC48" t="s">
        <v>399</v>
      </c>
      <c r="BD48" t="s">
        <v>154</v>
      </c>
      <c r="BE48">
        <v>1030.95</v>
      </c>
      <c r="BF48">
        <v>1030.95</v>
      </c>
      <c r="BG48"/>
      <c r="BH48" s="368">
        <v>1030.95</v>
      </c>
    </row>
    <row r="49" spans="1:60" ht="15.6">
      <c r="A49" s="345" t="str">
        <f t="shared" si="0"/>
        <v>yes</v>
      </c>
      <c r="B49" s="345" t="str">
        <f>IF(A49="no","N/A",IF(ISNA(VLOOKUP(P49,'Cost Type'!$A$4:$B$8,2,0)),"Impl",VLOOKUP(Q49,'Cost Type'!$A$4:$B$8,2,0)))</f>
        <v>Impl</v>
      </c>
      <c r="C49" s="345" t="str">
        <f>IF(B49="Impl",VLOOKUP(AB49,'Mapping Activities to outputs'!$B:$C,2,0),"N/A")</f>
        <v>Output 2</v>
      </c>
      <c r="F49" s="346">
        <f t="shared" si="1"/>
        <v>3707.57</v>
      </c>
      <c r="G49" t="s">
        <v>2788</v>
      </c>
      <c r="H49" t="s">
        <v>2789</v>
      </c>
      <c r="I49" t="s">
        <v>415</v>
      </c>
      <c r="J49" t="s">
        <v>416</v>
      </c>
      <c r="K49" t="s">
        <v>157</v>
      </c>
      <c r="L49" t="s">
        <v>2788</v>
      </c>
      <c r="M49" t="s">
        <v>2028</v>
      </c>
      <c r="N49" t="s">
        <v>262</v>
      </c>
      <c r="P49" s="365">
        <v>71475</v>
      </c>
      <c r="Q49" t="s">
        <v>2842</v>
      </c>
      <c r="R49" t="s">
        <v>368</v>
      </c>
      <c r="S49" t="s">
        <v>369</v>
      </c>
      <c r="T49" t="s">
        <v>263</v>
      </c>
      <c r="U49" t="s">
        <v>370</v>
      </c>
      <c r="V49" t="s">
        <v>265</v>
      </c>
      <c r="W49" t="s">
        <v>252</v>
      </c>
      <c r="X49" t="s">
        <v>264</v>
      </c>
      <c r="Y49" t="s">
        <v>371</v>
      </c>
      <c r="Z49" t="s">
        <v>250</v>
      </c>
      <c r="AA49" t="s">
        <v>250</v>
      </c>
      <c r="AB49" t="s">
        <v>52</v>
      </c>
      <c r="AC49" t="s">
        <v>158</v>
      </c>
      <c r="AD49" t="s">
        <v>2</v>
      </c>
      <c r="AE49" t="s">
        <v>2869</v>
      </c>
      <c r="AF49" t="s">
        <v>419</v>
      </c>
      <c r="AG49"/>
      <c r="AH49" s="365"/>
      <c r="AI49"/>
      <c r="AJ49"/>
      <c r="AK49"/>
      <c r="AL49" s="365"/>
      <c r="AM49"/>
      <c r="AN49" t="s">
        <v>399</v>
      </c>
      <c r="AO49" t="s">
        <v>399</v>
      </c>
      <c r="AP49" s="365">
        <v>3473</v>
      </c>
      <c r="AQ49" t="s">
        <v>2865</v>
      </c>
      <c r="AR49" t="s">
        <v>2870</v>
      </c>
      <c r="AS49" t="s">
        <v>2867</v>
      </c>
      <c r="AT49" t="s">
        <v>2868</v>
      </c>
      <c r="AU49" t="s">
        <v>379</v>
      </c>
      <c r="AV49" t="s">
        <v>380</v>
      </c>
      <c r="AW49" t="s">
        <v>412</v>
      </c>
      <c r="AX49"/>
      <c r="AY49" s="365"/>
      <c r="AZ49" s="365">
        <v>2024</v>
      </c>
      <c r="BA49" s="366">
        <v>45413</v>
      </c>
      <c r="BB49" s="367">
        <v>45449</v>
      </c>
      <c r="BC49" t="s">
        <v>399</v>
      </c>
      <c r="BD49" t="s">
        <v>154</v>
      </c>
      <c r="BE49">
        <v>3707.57</v>
      </c>
      <c r="BF49">
        <v>3707.57</v>
      </c>
      <c r="BG49"/>
      <c r="BH49" s="368">
        <v>3707.57</v>
      </c>
    </row>
    <row r="50" spans="1:60" ht="15.6">
      <c r="A50" s="345" t="str">
        <f t="shared" si="0"/>
        <v>no</v>
      </c>
      <c r="B50" s="345" t="str">
        <f>IF(A50="no","N/A",IF(ISNA(VLOOKUP(Q50,'Cost Type'!$A$4:$B$8,2,0)),"Impl",VLOOKUP(Q50,'Cost Type'!$A$4:$B$8,2,0)))</f>
        <v>N/A</v>
      </c>
      <c r="C50" s="345" t="str">
        <f>IF(B50="Impl",VLOOKUP(AB50,'Mapping Activities to outputs'!$B:$C,2,0),"N/A")</f>
        <v>N/A</v>
      </c>
      <c r="F50" s="346">
        <f t="shared" si="1"/>
        <v>-1030.95</v>
      </c>
      <c r="G50" t="s">
        <v>2788</v>
      </c>
      <c r="H50" t="s">
        <v>2789</v>
      </c>
      <c r="I50" t="s">
        <v>415</v>
      </c>
      <c r="J50" t="s">
        <v>416</v>
      </c>
      <c r="K50" t="s">
        <v>157</v>
      </c>
      <c r="L50" t="s">
        <v>2788</v>
      </c>
      <c r="M50" t="s">
        <v>2028</v>
      </c>
      <c r="N50" t="s">
        <v>262</v>
      </c>
      <c r="P50" s="365">
        <v>67105</v>
      </c>
      <c r="Q50" t="s">
        <v>3017</v>
      </c>
      <c r="R50" t="s">
        <v>368</v>
      </c>
      <c r="S50" t="s">
        <v>369</v>
      </c>
      <c r="T50" t="s">
        <v>263</v>
      </c>
      <c r="U50" t="s">
        <v>370</v>
      </c>
      <c r="V50" t="s">
        <v>265</v>
      </c>
      <c r="W50" t="s">
        <v>252</v>
      </c>
      <c r="X50" t="s">
        <v>3018</v>
      </c>
      <c r="Y50" t="s">
        <v>3019</v>
      </c>
      <c r="Z50" t="s">
        <v>250</v>
      </c>
      <c r="AA50" t="s">
        <v>250</v>
      </c>
      <c r="AB50" t="s">
        <v>89</v>
      </c>
      <c r="AC50" t="s">
        <v>158</v>
      </c>
      <c r="AD50" t="s">
        <v>2</v>
      </c>
      <c r="AE50" t="s">
        <v>2864</v>
      </c>
      <c r="AF50" t="s">
        <v>419</v>
      </c>
      <c r="AG50"/>
      <c r="AH50" s="365"/>
      <c r="AI50"/>
      <c r="AJ50"/>
      <c r="AK50"/>
      <c r="AL50" s="365"/>
      <c r="AM50"/>
      <c r="AN50" t="s">
        <v>399</v>
      </c>
      <c r="AO50" t="s">
        <v>399</v>
      </c>
      <c r="AP50" s="365">
        <v>2592</v>
      </c>
      <c r="AQ50" t="s">
        <v>2865</v>
      </c>
      <c r="AR50" t="s">
        <v>2866</v>
      </c>
      <c r="AS50" t="s">
        <v>2867</v>
      </c>
      <c r="AT50" t="s">
        <v>2868</v>
      </c>
      <c r="AU50" t="s">
        <v>379</v>
      </c>
      <c r="AV50" t="s">
        <v>380</v>
      </c>
      <c r="AW50" t="s">
        <v>412</v>
      </c>
      <c r="AX50"/>
      <c r="AY50" s="365"/>
      <c r="AZ50" s="365">
        <v>2024</v>
      </c>
      <c r="BA50" s="366">
        <v>45413</v>
      </c>
      <c r="BB50" s="367">
        <v>45449</v>
      </c>
      <c r="BC50" t="s">
        <v>399</v>
      </c>
      <c r="BD50" t="s">
        <v>154</v>
      </c>
      <c r="BE50">
        <v>-1030.95</v>
      </c>
      <c r="BF50"/>
      <c r="BG50">
        <v>1030.95</v>
      </c>
      <c r="BH50" s="368">
        <v>-1030.95</v>
      </c>
    </row>
    <row r="51" spans="1:60" ht="15.6">
      <c r="A51" s="345" t="str">
        <f t="shared" si="0"/>
        <v>no</v>
      </c>
      <c r="B51" s="345" t="str">
        <f>IF(A51="no","N/A",IF(ISNA(VLOOKUP(Q51,'Cost Type'!$A$4:$B$8,2,0)),"Impl",VLOOKUP(Q51,'Cost Type'!$A$4:$B$8,2,0)))</f>
        <v>N/A</v>
      </c>
      <c r="C51" s="345" t="str">
        <f>IF(B51="Impl",VLOOKUP(AB51,'Mapping Activities to outputs'!$B:$C,2,0),"N/A")</f>
        <v>N/A</v>
      </c>
      <c r="F51" s="346">
        <f t="shared" si="1"/>
        <v>-3707.57</v>
      </c>
      <c r="G51" t="s">
        <v>2788</v>
      </c>
      <c r="H51" t="s">
        <v>2789</v>
      </c>
      <c r="I51" t="s">
        <v>415</v>
      </c>
      <c r="J51" t="s">
        <v>416</v>
      </c>
      <c r="K51" t="s">
        <v>157</v>
      </c>
      <c r="L51" t="s">
        <v>2788</v>
      </c>
      <c r="M51" t="s">
        <v>2028</v>
      </c>
      <c r="N51" t="s">
        <v>262</v>
      </c>
      <c r="P51" s="365">
        <v>67105</v>
      </c>
      <c r="Q51" t="s">
        <v>3017</v>
      </c>
      <c r="R51" t="s">
        <v>368</v>
      </c>
      <c r="S51" t="s">
        <v>369</v>
      </c>
      <c r="T51" t="s">
        <v>263</v>
      </c>
      <c r="U51" t="s">
        <v>370</v>
      </c>
      <c r="V51" t="s">
        <v>265</v>
      </c>
      <c r="W51" t="s">
        <v>252</v>
      </c>
      <c r="X51" t="s">
        <v>3018</v>
      </c>
      <c r="Y51" t="s">
        <v>3019</v>
      </c>
      <c r="Z51" t="s">
        <v>250</v>
      </c>
      <c r="AA51" t="s">
        <v>250</v>
      </c>
      <c r="AB51" t="s">
        <v>52</v>
      </c>
      <c r="AC51" t="s">
        <v>158</v>
      </c>
      <c r="AD51" t="s">
        <v>2</v>
      </c>
      <c r="AE51" t="s">
        <v>2869</v>
      </c>
      <c r="AF51" t="s">
        <v>419</v>
      </c>
      <c r="AG51"/>
      <c r="AH51" s="365"/>
      <c r="AI51"/>
      <c r="AJ51"/>
      <c r="AK51"/>
      <c r="AL51" s="365"/>
      <c r="AM51"/>
      <c r="AN51" t="s">
        <v>399</v>
      </c>
      <c r="AO51" t="s">
        <v>399</v>
      </c>
      <c r="AP51" s="365">
        <v>2593</v>
      </c>
      <c r="AQ51" t="s">
        <v>2865</v>
      </c>
      <c r="AR51" t="s">
        <v>2870</v>
      </c>
      <c r="AS51" t="s">
        <v>2867</v>
      </c>
      <c r="AT51" t="s">
        <v>2868</v>
      </c>
      <c r="AU51" t="s">
        <v>379</v>
      </c>
      <c r="AV51" t="s">
        <v>380</v>
      </c>
      <c r="AW51" t="s">
        <v>412</v>
      </c>
      <c r="AX51"/>
      <c r="AY51" s="365"/>
      <c r="AZ51" s="365">
        <v>2024</v>
      </c>
      <c r="BA51" s="366">
        <v>45413</v>
      </c>
      <c r="BB51" s="367">
        <v>45449</v>
      </c>
      <c r="BC51" t="s">
        <v>399</v>
      </c>
      <c r="BD51" t="s">
        <v>154</v>
      </c>
      <c r="BE51">
        <v>-3707.57</v>
      </c>
      <c r="BF51"/>
      <c r="BG51">
        <v>3707.57</v>
      </c>
      <c r="BH51" s="368">
        <v>-3707.57</v>
      </c>
    </row>
    <row r="52" spans="1:60" ht="15.6">
      <c r="A52" s="345" t="str">
        <f t="shared" si="0"/>
        <v>yes</v>
      </c>
      <c r="B52" s="345" t="str">
        <f>IF(A52="no","N/A",IF(ISNA(VLOOKUP(P52,'Cost Type'!$A$4:$B$8,2,0)),"Impl",VLOOKUP(P52,'Cost Type'!$A$4:$B$8,2,0)))</f>
        <v>GMS</v>
      </c>
      <c r="C52" s="345" t="str">
        <f>IF(B52="Impl",VLOOKUP(AB52,'Mapping Activities to outputs'!$B:$C,2,0),"N/A")</f>
        <v>N/A</v>
      </c>
      <c r="F52" s="346">
        <f t="shared" si="1"/>
        <v>82.48</v>
      </c>
      <c r="G52" t="s">
        <v>413</v>
      </c>
      <c r="H52" t="s">
        <v>414</v>
      </c>
      <c r="I52" t="s">
        <v>415</v>
      </c>
      <c r="J52" t="s">
        <v>416</v>
      </c>
      <c r="K52" t="s">
        <v>157</v>
      </c>
      <c r="L52" t="s">
        <v>413</v>
      </c>
      <c r="M52" t="s">
        <v>2028</v>
      </c>
      <c r="N52" t="s">
        <v>262</v>
      </c>
      <c r="P52" s="365">
        <v>75105</v>
      </c>
      <c r="Q52" t="s">
        <v>417</v>
      </c>
      <c r="R52" t="s">
        <v>368</v>
      </c>
      <c r="S52" t="s">
        <v>369</v>
      </c>
      <c r="T52" t="s">
        <v>263</v>
      </c>
      <c r="U52" t="s">
        <v>370</v>
      </c>
      <c r="V52" t="s">
        <v>265</v>
      </c>
      <c r="W52" t="s">
        <v>252</v>
      </c>
      <c r="X52" t="s">
        <v>264</v>
      </c>
      <c r="Y52" t="s">
        <v>371</v>
      </c>
      <c r="Z52" t="s">
        <v>250</v>
      </c>
      <c r="AA52" t="s">
        <v>250</v>
      </c>
      <c r="AB52" t="s">
        <v>89</v>
      </c>
      <c r="AC52" t="s">
        <v>158</v>
      </c>
      <c r="AD52" t="s">
        <v>2</v>
      </c>
      <c r="AE52" t="s">
        <v>2733</v>
      </c>
      <c r="AF52" t="s">
        <v>419</v>
      </c>
      <c r="AG52"/>
      <c r="AH52" s="365"/>
      <c r="AI52"/>
      <c r="AJ52"/>
      <c r="AK52"/>
      <c r="AL52" s="365"/>
      <c r="AM52"/>
      <c r="AN52" t="s">
        <v>399</v>
      </c>
      <c r="AO52" t="s">
        <v>399</v>
      </c>
      <c r="AP52" s="365">
        <v>1393</v>
      </c>
      <c r="AQ52" t="s">
        <v>2734</v>
      </c>
      <c r="AR52" t="s">
        <v>2735</v>
      </c>
      <c r="AS52" t="s">
        <v>2736</v>
      </c>
      <c r="AT52" t="s">
        <v>2737</v>
      </c>
      <c r="AU52" t="s">
        <v>379</v>
      </c>
      <c r="AV52" t="s">
        <v>380</v>
      </c>
      <c r="AW52" t="s">
        <v>412</v>
      </c>
      <c r="AX52"/>
      <c r="AY52" s="365"/>
      <c r="AZ52" s="365">
        <v>2024</v>
      </c>
      <c r="BA52" s="366">
        <v>45413</v>
      </c>
      <c r="BB52" s="367">
        <v>45450</v>
      </c>
      <c r="BC52" t="s">
        <v>399</v>
      </c>
      <c r="BD52" t="s">
        <v>154</v>
      </c>
      <c r="BE52">
        <v>82.48</v>
      </c>
      <c r="BF52">
        <v>82.48</v>
      </c>
      <c r="BG52"/>
      <c r="BH52" s="368">
        <v>82.48</v>
      </c>
    </row>
    <row r="53" spans="1:60" ht="15.6">
      <c r="A53" s="345" t="str">
        <f t="shared" si="0"/>
        <v>yes</v>
      </c>
      <c r="B53" s="345" t="str">
        <f>IF(A53="no","N/A",IF(ISNA(VLOOKUP(P53,'Cost Type'!$A$4:$B$8,2,0)),"Impl",VLOOKUP(P53,'Cost Type'!$A$4:$B$8,2,0)))</f>
        <v>GMS</v>
      </c>
      <c r="C53" s="345" t="str">
        <f>IF(B53="Impl",VLOOKUP(AB53,'Mapping Activities to outputs'!$B:$C,2,0),"N/A")</f>
        <v>N/A</v>
      </c>
      <c r="F53" s="346">
        <f t="shared" si="1"/>
        <v>296.61</v>
      </c>
      <c r="G53" t="s">
        <v>413</v>
      </c>
      <c r="H53" t="s">
        <v>414</v>
      </c>
      <c r="I53" t="s">
        <v>415</v>
      </c>
      <c r="J53" t="s">
        <v>416</v>
      </c>
      <c r="K53" t="s">
        <v>157</v>
      </c>
      <c r="L53" t="s">
        <v>413</v>
      </c>
      <c r="M53" t="s">
        <v>2028</v>
      </c>
      <c r="N53" t="s">
        <v>262</v>
      </c>
      <c r="P53" s="365">
        <v>75105</v>
      </c>
      <c r="Q53" t="s">
        <v>417</v>
      </c>
      <c r="R53" t="s">
        <v>368</v>
      </c>
      <c r="S53" t="s">
        <v>369</v>
      </c>
      <c r="T53" t="s">
        <v>263</v>
      </c>
      <c r="U53" t="s">
        <v>370</v>
      </c>
      <c r="V53" t="s">
        <v>265</v>
      </c>
      <c r="W53" t="s">
        <v>252</v>
      </c>
      <c r="X53" t="s">
        <v>264</v>
      </c>
      <c r="Y53" t="s">
        <v>371</v>
      </c>
      <c r="Z53" t="s">
        <v>250</v>
      </c>
      <c r="AA53" t="s">
        <v>250</v>
      </c>
      <c r="AB53" t="s">
        <v>52</v>
      </c>
      <c r="AC53" t="s">
        <v>158</v>
      </c>
      <c r="AD53" t="s">
        <v>2</v>
      </c>
      <c r="AE53" t="s">
        <v>2738</v>
      </c>
      <c r="AF53" t="s">
        <v>419</v>
      </c>
      <c r="AG53"/>
      <c r="AH53" s="365"/>
      <c r="AI53"/>
      <c r="AJ53"/>
      <c r="AK53"/>
      <c r="AL53" s="365"/>
      <c r="AM53"/>
      <c r="AN53" t="s">
        <v>399</v>
      </c>
      <c r="AO53" t="s">
        <v>399</v>
      </c>
      <c r="AP53" s="365">
        <v>1394</v>
      </c>
      <c r="AQ53" t="s">
        <v>2734</v>
      </c>
      <c r="AR53" t="s">
        <v>2739</v>
      </c>
      <c r="AS53" t="s">
        <v>2736</v>
      </c>
      <c r="AT53" t="s">
        <v>2737</v>
      </c>
      <c r="AU53" t="s">
        <v>379</v>
      </c>
      <c r="AV53" t="s">
        <v>380</v>
      </c>
      <c r="AW53" t="s">
        <v>412</v>
      </c>
      <c r="AX53"/>
      <c r="AY53" s="365"/>
      <c r="AZ53" s="365">
        <v>2024</v>
      </c>
      <c r="BA53" s="366">
        <v>45413</v>
      </c>
      <c r="BB53" s="367">
        <v>45450</v>
      </c>
      <c r="BC53" t="s">
        <v>399</v>
      </c>
      <c r="BD53" t="s">
        <v>154</v>
      </c>
      <c r="BE53">
        <v>296.61</v>
      </c>
      <c r="BF53">
        <v>296.61</v>
      </c>
      <c r="BG53"/>
      <c r="BH53" s="368">
        <v>296.61</v>
      </c>
    </row>
    <row r="54" spans="1:60" ht="15.6">
      <c r="A54" s="345" t="str">
        <f t="shared" si="0"/>
        <v>yes</v>
      </c>
      <c r="B54" s="345" t="str">
        <f>IF(A54="no","N/A",IF(ISNA(VLOOKUP(P54,'Cost Type'!$A$4:$B$8,2,0)),"Impl",VLOOKUP(Q54,'Cost Type'!$A$4:$B$8,2,0)))</f>
        <v>Impl</v>
      </c>
      <c r="C54" s="345" t="str">
        <f>IF(B54="Impl",VLOOKUP(AB54,'Mapping Activities to outputs'!$B:$C,2,0),"N/A")</f>
        <v>Output 1</v>
      </c>
      <c r="F54" s="346">
        <f t="shared" si="1"/>
        <v>15324</v>
      </c>
      <c r="G54" t="s">
        <v>362</v>
      </c>
      <c r="H54" t="s">
        <v>363</v>
      </c>
      <c r="I54" t="s">
        <v>364</v>
      </c>
      <c r="J54" t="s">
        <v>365</v>
      </c>
      <c r="K54" t="s">
        <v>157</v>
      </c>
      <c r="L54" t="s">
        <v>366</v>
      </c>
      <c r="M54" t="s">
        <v>2106</v>
      </c>
      <c r="N54" t="s">
        <v>262</v>
      </c>
      <c r="P54" s="365">
        <v>72605</v>
      </c>
      <c r="Q54" t="s">
        <v>4129</v>
      </c>
      <c r="R54" t="s">
        <v>368</v>
      </c>
      <c r="S54" t="s">
        <v>369</v>
      </c>
      <c r="T54" t="s">
        <v>263</v>
      </c>
      <c r="U54" t="s">
        <v>370</v>
      </c>
      <c r="V54" t="s">
        <v>265</v>
      </c>
      <c r="W54" t="s">
        <v>252</v>
      </c>
      <c r="X54" t="s">
        <v>264</v>
      </c>
      <c r="Y54" t="s">
        <v>371</v>
      </c>
      <c r="Z54" t="s">
        <v>250</v>
      </c>
      <c r="AA54" t="s">
        <v>250</v>
      </c>
      <c r="AB54" t="s">
        <v>40</v>
      </c>
      <c r="AC54" t="s">
        <v>158</v>
      </c>
      <c r="AD54" t="s">
        <v>2</v>
      </c>
      <c r="AE54" t="s">
        <v>606</v>
      </c>
      <c r="AF54" t="s">
        <v>372</v>
      </c>
      <c r="AG54" t="s">
        <v>608</v>
      </c>
      <c r="AH54" s="365">
        <v>300001811164253</v>
      </c>
      <c r="AI54" t="s">
        <v>258</v>
      </c>
      <c r="AJ54">
        <v>612960</v>
      </c>
      <c r="AK54">
        <v>612960</v>
      </c>
      <c r="AL54" s="365">
        <v>1</v>
      </c>
      <c r="AM54" t="s">
        <v>606</v>
      </c>
      <c r="AN54" t="s">
        <v>3053</v>
      </c>
      <c r="AO54" t="s">
        <v>609</v>
      </c>
      <c r="AP54" s="365">
        <v>103</v>
      </c>
      <c r="AQ54" t="s">
        <v>3372</v>
      </c>
      <c r="AR54" t="s">
        <v>3373</v>
      </c>
      <c r="AS54" t="s">
        <v>3374</v>
      </c>
      <c r="AT54" t="s">
        <v>3375</v>
      </c>
      <c r="AU54" t="s">
        <v>379</v>
      </c>
      <c r="AV54" t="s">
        <v>380</v>
      </c>
      <c r="AW54" t="s">
        <v>381</v>
      </c>
      <c r="AX54"/>
      <c r="AY54" s="365">
        <v>0</v>
      </c>
      <c r="AZ54" s="365">
        <v>2024</v>
      </c>
      <c r="BA54" s="366">
        <v>45448</v>
      </c>
      <c r="BB54" s="367">
        <v>45453</v>
      </c>
      <c r="BC54" t="s">
        <v>271</v>
      </c>
      <c r="BD54" t="s">
        <v>261</v>
      </c>
      <c r="BE54">
        <v>612960</v>
      </c>
      <c r="BF54">
        <v>15324</v>
      </c>
      <c r="BG54"/>
      <c r="BH54" s="368">
        <v>15324</v>
      </c>
    </row>
    <row r="55" spans="1:60" ht="15.6">
      <c r="A55" s="345" t="str">
        <f t="shared" si="0"/>
        <v>yes</v>
      </c>
      <c r="B55" s="345" t="str">
        <f>IF(A55="no","N/A",IF(ISNA(VLOOKUP(P55,'Cost Type'!$A$4:$B$8,2,0)),"Impl",VLOOKUP(P55,'Cost Type'!$A$4:$B$8,2,0)))</f>
        <v>GMS</v>
      </c>
      <c r="C55" s="345" t="str">
        <f>IF(B55="Impl",VLOOKUP(AB55,'Mapping Activities to outputs'!$B:$C,2,0),"N/A")</f>
        <v>N/A</v>
      </c>
      <c r="F55" s="346">
        <f t="shared" si="1"/>
        <v>1225.92</v>
      </c>
      <c r="G55" t="s">
        <v>413</v>
      </c>
      <c r="H55" t="s">
        <v>414</v>
      </c>
      <c r="I55" t="s">
        <v>415</v>
      </c>
      <c r="J55" t="s">
        <v>416</v>
      </c>
      <c r="K55" t="s">
        <v>157</v>
      </c>
      <c r="L55" t="s">
        <v>413</v>
      </c>
      <c r="M55" t="s">
        <v>2106</v>
      </c>
      <c r="N55" t="s">
        <v>262</v>
      </c>
      <c r="P55" s="365">
        <v>75105</v>
      </c>
      <c r="Q55" t="s">
        <v>417</v>
      </c>
      <c r="R55" t="s">
        <v>368</v>
      </c>
      <c r="S55" t="s">
        <v>369</v>
      </c>
      <c r="T55" t="s">
        <v>263</v>
      </c>
      <c r="U55" t="s">
        <v>370</v>
      </c>
      <c r="V55" t="s">
        <v>265</v>
      </c>
      <c r="W55" t="s">
        <v>252</v>
      </c>
      <c r="X55" t="s">
        <v>264</v>
      </c>
      <c r="Y55" t="s">
        <v>371</v>
      </c>
      <c r="Z55" t="s">
        <v>250</v>
      </c>
      <c r="AA55" t="s">
        <v>250</v>
      </c>
      <c r="AB55" t="s">
        <v>40</v>
      </c>
      <c r="AC55" t="s">
        <v>158</v>
      </c>
      <c r="AD55" t="s">
        <v>2</v>
      </c>
      <c r="AE55" t="s">
        <v>2264</v>
      </c>
      <c r="AF55" t="s">
        <v>419</v>
      </c>
      <c r="AG55"/>
      <c r="AH55" s="365"/>
      <c r="AI55"/>
      <c r="AJ55"/>
      <c r="AK55"/>
      <c r="AL55" s="365"/>
      <c r="AM55"/>
      <c r="AN55" t="s">
        <v>399</v>
      </c>
      <c r="AO55" t="s">
        <v>399</v>
      </c>
      <c r="AP55" s="365">
        <v>64</v>
      </c>
      <c r="AQ55" t="s">
        <v>2265</v>
      </c>
      <c r="AR55" t="s">
        <v>2266</v>
      </c>
      <c r="AS55" t="s">
        <v>2267</v>
      </c>
      <c r="AT55" t="s">
        <v>2268</v>
      </c>
      <c r="AU55" t="s">
        <v>379</v>
      </c>
      <c r="AV55" t="s">
        <v>380</v>
      </c>
      <c r="AW55" t="s">
        <v>412</v>
      </c>
      <c r="AX55"/>
      <c r="AY55" s="365"/>
      <c r="AZ55" s="365">
        <v>2024</v>
      </c>
      <c r="BA55" s="366">
        <v>45448</v>
      </c>
      <c r="BB55" s="367">
        <v>45454</v>
      </c>
      <c r="BC55" t="s">
        <v>399</v>
      </c>
      <c r="BD55" t="s">
        <v>261</v>
      </c>
      <c r="BE55">
        <v>49036.800000000003</v>
      </c>
      <c r="BF55">
        <v>1225.92</v>
      </c>
      <c r="BG55"/>
      <c r="BH55" s="368">
        <v>1225.92</v>
      </c>
    </row>
    <row r="56" spans="1:60" ht="15.6">
      <c r="A56" s="345" t="str">
        <f t="shared" si="0"/>
        <v>yes</v>
      </c>
      <c r="B56" s="345" t="str">
        <f>IF(A56="no","N/A",IF(ISNA(VLOOKUP(P56,'Cost Type'!$A$4:$B$8,2,0)),"Impl",VLOOKUP(Q56,'Cost Type'!$A$4:$B$8,2,0)))</f>
        <v>Impl</v>
      </c>
      <c r="C56" s="345" t="str">
        <f>IF(B56="Impl",VLOOKUP(AB56,'Mapping Activities to outputs'!$B:$C,2,0),"N/A")</f>
        <v>MC</v>
      </c>
      <c r="F56" s="346">
        <f t="shared" si="1"/>
        <v>44.5</v>
      </c>
      <c r="G56" t="s">
        <v>362</v>
      </c>
      <c r="H56" t="s">
        <v>363</v>
      </c>
      <c r="I56" t="s">
        <v>364</v>
      </c>
      <c r="J56" t="s">
        <v>365</v>
      </c>
      <c r="K56" t="s">
        <v>157</v>
      </c>
      <c r="L56" t="s">
        <v>366</v>
      </c>
      <c r="M56" t="s">
        <v>2106</v>
      </c>
      <c r="N56" t="s">
        <v>262</v>
      </c>
      <c r="P56" s="365">
        <v>71620</v>
      </c>
      <c r="Q56" t="s">
        <v>4124</v>
      </c>
      <c r="R56" t="s">
        <v>368</v>
      </c>
      <c r="S56" t="s">
        <v>369</v>
      </c>
      <c r="T56" t="s">
        <v>263</v>
      </c>
      <c r="U56" t="s">
        <v>370</v>
      </c>
      <c r="V56" t="s">
        <v>265</v>
      </c>
      <c r="W56" t="s">
        <v>252</v>
      </c>
      <c r="X56" t="s">
        <v>264</v>
      </c>
      <c r="Y56" t="s">
        <v>371</v>
      </c>
      <c r="Z56" t="s">
        <v>250</v>
      </c>
      <c r="AA56" t="s">
        <v>250</v>
      </c>
      <c r="AB56" t="s">
        <v>89</v>
      </c>
      <c r="AC56" t="s">
        <v>158</v>
      </c>
      <c r="AD56" t="s">
        <v>2</v>
      </c>
      <c r="AE56" t="s">
        <v>1081</v>
      </c>
      <c r="AF56" t="s">
        <v>372</v>
      </c>
      <c r="AG56" t="s">
        <v>3020</v>
      </c>
      <c r="AH56" s="365">
        <v>300001824436885</v>
      </c>
      <c r="AI56" t="s">
        <v>258</v>
      </c>
      <c r="AJ56">
        <v>17200</v>
      </c>
      <c r="AK56">
        <v>7120</v>
      </c>
      <c r="AL56" s="365">
        <v>1</v>
      </c>
      <c r="AM56" t="s">
        <v>1081</v>
      </c>
      <c r="AN56" t="s">
        <v>1085</v>
      </c>
      <c r="AO56" t="s">
        <v>1086</v>
      </c>
      <c r="AP56" s="365">
        <v>285</v>
      </c>
      <c r="AQ56" t="s">
        <v>3376</v>
      </c>
      <c r="AR56" t="s">
        <v>3377</v>
      </c>
      <c r="AS56" t="s">
        <v>3378</v>
      </c>
      <c r="AT56" t="s">
        <v>3379</v>
      </c>
      <c r="AU56" t="s">
        <v>379</v>
      </c>
      <c r="AV56" t="s">
        <v>380</v>
      </c>
      <c r="AW56" t="s">
        <v>381</v>
      </c>
      <c r="AX56"/>
      <c r="AY56" s="365">
        <v>0</v>
      </c>
      <c r="AZ56" s="365">
        <v>2024</v>
      </c>
      <c r="BA56" s="366">
        <v>45456</v>
      </c>
      <c r="BB56" s="367">
        <v>45457</v>
      </c>
      <c r="BC56" t="s">
        <v>271</v>
      </c>
      <c r="BD56" t="s">
        <v>261</v>
      </c>
      <c r="BE56">
        <v>1780</v>
      </c>
      <c r="BF56">
        <v>44.5</v>
      </c>
      <c r="BG56"/>
      <c r="BH56" s="368">
        <v>44.5</v>
      </c>
    </row>
    <row r="57" spans="1:60" ht="15.6">
      <c r="A57" s="345" t="str">
        <f t="shared" si="0"/>
        <v>yes</v>
      </c>
      <c r="B57" s="345" t="str">
        <f>IF(A57="no","N/A",IF(ISNA(VLOOKUP(P57,'Cost Type'!$A$4:$B$8,2,0)),"Impl",VLOOKUP(Q57,'Cost Type'!$A$4:$B$8,2,0)))</f>
        <v>Impl</v>
      </c>
      <c r="C57" s="345" t="str">
        <f>IF(B57="Impl",VLOOKUP(AB57,'Mapping Activities to outputs'!$B:$C,2,0),"N/A")</f>
        <v>MC</v>
      </c>
      <c r="F57" s="346">
        <f t="shared" si="1"/>
        <v>63</v>
      </c>
      <c r="G57" t="s">
        <v>362</v>
      </c>
      <c r="H57" t="s">
        <v>363</v>
      </c>
      <c r="I57" t="s">
        <v>364</v>
      </c>
      <c r="J57" t="s">
        <v>365</v>
      </c>
      <c r="K57" t="s">
        <v>157</v>
      </c>
      <c r="L57" t="s">
        <v>366</v>
      </c>
      <c r="M57" t="s">
        <v>2106</v>
      </c>
      <c r="N57" t="s">
        <v>262</v>
      </c>
      <c r="P57" s="365">
        <v>71635</v>
      </c>
      <c r="Q57" t="s">
        <v>4144</v>
      </c>
      <c r="R57" t="s">
        <v>368</v>
      </c>
      <c r="S57" t="s">
        <v>369</v>
      </c>
      <c r="T57" t="s">
        <v>263</v>
      </c>
      <c r="U57" t="s">
        <v>370</v>
      </c>
      <c r="V57" t="s">
        <v>265</v>
      </c>
      <c r="W57" t="s">
        <v>252</v>
      </c>
      <c r="X57" t="s">
        <v>264</v>
      </c>
      <c r="Y57" t="s">
        <v>371</v>
      </c>
      <c r="Z57" t="s">
        <v>250</v>
      </c>
      <c r="AA57" t="s">
        <v>250</v>
      </c>
      <c r="AB57" t="s">
        <v>89</v>
      </c>
      <c r="AC57" t="s">
        <v>158</v>
      </c>
      <c r="AD57" t="s">
        <v>2</v>
      </c>
      <c r="AE57" t="s">
        <v>1081</v>
      </c>
      <c r="AF57" t="s">
        <v>372</v>
      </c>
      <c r="AG57" t="s">
        <v>3020</v>
      </c>
      <c r="AH57" s="365">
        <v>300001824436885</v>
      </c>
      <c r="AI57" t="s">
        <v>258</v>
      </c>
      <c r="AJ57">
        <v>17200</v>
      </c>
      <c r="AK57">
        <v>10080</v>
      </c>
      <c r="AL57" s="365">
        <v>2</v>
      </c>
      <c r="AM57" t="s">
        <v>1081</v>
      </c>
      <c r="AN57" t="s">
        <v>1085</v>
      </c>
      <c r="AO57" t="s">
        <v>1086</v>
      </c>
      <c r="AP57" s="365">
        <v>312</v>
      </c>
      <c r="AQ57" t="s">
        <v>3376</v>
      </c>
      <c r="AR57" t="s">
        <v>3380</v>
      </c>
      <c r="AS57" t="s">
        <v>3378</v>
      </c>
      <c r="AT57" t="s">
        <v>3379</v>
      </c>
      <c r="AU57" t="s">
        <v>379</v>
      </c>
      <c r="AV57" t="s">
        <v>380</v>
      </c>
      <c r="AW57" t="s">
        <v>381</v>
      </c>
      <c r="AX57"/>
      <c r="AY57" s="365">
        <v>0</v>
      </c>
      <c r="AZ57" s="365">
        <v>2024</v>
      </c>
      <c r="BA57" s="366">
        <v>45456</v>
      </c>
      <c r="BB57" s="367">
        <v>45457</v>
      </c>
      <c r="BC57" t="s">
        <v>501</v>
      </c>
      <c r="BD57" t="s">
        <v>261</v>
      </c>
      <c r="BE57">
        <v>2520</v>
      </c>
      <c r="BF57">
        <v>63</v>
      </c>
      <c r="BG57"/>
      <c r="BH57" s="368">
        <v>63</v>
      </c>
    </row>
    <row r="58" spans="1:60" ht="15.6">
      <c r="A58" s="345" t="str">
        <f t="shared" si="0"/>
        <v>yes</v>
      </c>
      <c r="B58" s="345" t="str">
        <f>IF(A58="no","N/A",IF(ISNA(VLOOKUP(P58,'Cost Type'!$A$4:$B$8,2,0)),"Impl",VLOOKUP(P58,'Cost Type'!$A$4:$B$8,2,0)))</f>
        <v>GMS</v>
      </c>
      <c r="C58" s="345" t="str">
        <f>IF(B58="Impl",VLOOKUP(AB58,'Mapping Activities to outputs'!$B:$C,2,0),"N/A")</f>
        <v>N/A</v>
      </c>
      <c r="F58" s="346">
        <f t="shared" si="1"/>
        <v>8.6</v>
      </c>
      <c r="G58" t="s">
        <v>413</v>
      </c>
      <c r="H58" t="s">
        <v>414</v>
      </c>
      <c r="I58" t="s">
        <v>415</v>
      </c>
      <c r="J58" t="s">
        <v>416</v>
      </c>
      <c r="K58" t="s">
        <v>157</v>
      </c>
      <c r="L58" t="s">
        <v>413</v>
      </c>
      <c r="M58" t="s">
        <v>2106</v>
      </c>
      <c r="N58" t="s">
        <v>262</v>
      </c>
      <c r="P58" s="365">
        <v>75105</v>
      </c>
      <c r="Q58" t="s">
        <v>417</v>
      </c>
      <c r="R58" t="s">
        <v>368</v>
      </c>
      <c r="S58" t="s">
        <v>369</v>
      </c>
      <c r="T58" t="s">
        <v>263</v>
      </c>
      <c r="U58" t="s">
        <v>370</v>
      </c>
      <c r="V58" t="s">
        <v>265</v>
      </c>
      <c r="W58" t="s">
        <v>252</v>
      </c>
      <c r="X58" t="s">
        <v>264</v>
      </c>
      <c r="Y58" t="s">
        <v>371</v>
      </c>
      <c r="Z58" t="s">
        <v>250</v>
      </c>
      <c r="AA58" t="s">
        <v>250</v>
      </c>
      <c r="AB58" t="s">
        <v>89</v>
      </c>
      <c r="AC58" t="s">
        <v>158</v>
      </c>
      <c r="AD58" t="s">
        <v>2</v>
      </c>
      <c r="AE58" t="s">
        <v>2468</v>
      </c>
      <c r="AF58" t="s">
        <v>419</v>
      </c>
      <c r="AG58"/>
      <c r="AH58" s="365"/>
      <c r="AI58"/>
      <c r="AJ58"/>
      <c r="AK58"/>
      <c r="AL58" s="365"/>
      <c r="AM58"/>
      <c r="AN58" t="s">
        <v>399</v>
      </c>
      <c r="AO58" t="s">
        <v>399</v>
      </c>
      <c r="AP58" s="365">
        <v>278</v>
      </c>
      <c r="AQ58" t="s">
        <v>2469</v>
      </c>
      <c r="AR58" t="s">
        <v>2470</v>
      </c>
      <c r="AS58" t="s">
        <v>2471</v>
      </c>
      <c r="AT58" t="s">
        <v>2472</v>
      </c>
      <c r="AU58" t="s">
        <v>379</v>
      </c>
      <c r="AV58" t="s">
        <v>380</v>
      </c>
      <c r="AW58" t="s">
        <v>412</v>
      </c>
      <c r="AX58"/>
      <c r="AY58" s="365"/>
      <c r="AZ58" s="365">
        <v>2024</v>
      </c>
      <c r="BA58" s="366">
        <v>45456</v>
      </c>
      <c r="BB58" s="367">
        <v>45459</v>
      </c>
      <c r="BC58" t="s">
        <v>399</v>
      </c>
      <c r="BD58" t="s">
        <v>261</v>
      </c>
      <c r="BE58">
        <v>344</v>
      </c>
      <c r="BF58">
        <v>8.6</v>
      </c>
      <c r="BG58"/>
      <c r="BH58" s="368">
        <v>8.6</v>
      </c>
    </row>
    <row r="59" spans="1:60" ht="15.6">
      <c r="A59" s="345" t="str">
        <f t="shared" si="0"/>
        <v>yes</v>
      </c>
      <c r="B59" s="345" t="str">
        <f>IF(A59="no","N/A",IF(ISNA(VLOOKUP(P59,'Cost Type'!$A$4:$B$8,2,0)),"Impl",VLOOKUP(Q59,'Cost Type'!$A$4:$B$8,2,0)))</f>
        <v>Impl</v>
      </c>
      <c r="C59" s="345" t="str">
        <f>IF(B59="Impl",VLOOKUP(AB59,'Mapping Activities to outputs'!$B:$C,2,0),"N/A")</f>
        <v>MC</v>
      </c>
      <c r="F59" s="346">
        <f t="shared" si="1"/>
        <v>-1.33</v>
      </c>
      <c r="G59" t="s">
        <v>395</v>
      </c>
      <c r="H59" t="s">
        <v>396</v>
      </c>
      <c r="I59" t="s">
        <v>364</v>
      </c>
      <c r="J59" t="s">
        <v>365</v>
      </c>
      <c r="K59" t="s">
        <v>157</v>
      </c>
      <c r="L59" t="s">
        <v>397</v>
      </c>
      <c r="M59" t="s">
        <v>2106</v>
      </c>
      <c r="N59" t="s">
        <v>262</v>
      </c>
      <c r="P59" s="365">
        <v>76135</v>
      </c>
      <c r="Q59" t="s">
        <v>3282</v>
      </c>
      <c r="R59" t="s">
        <v>368</v>
      </c>
      <c r="S59" t="s">
        <v>369</v>
      </c>
      <c r="T59" t="s">
        <v>263</v>
      </c>
      <c r="U59" t="s">
        <v>370</v>
      </c>
      <c r="V59" t="s">
        <v>265</v>
      </c>
      <c r="W59" t="s">
        <v>252</v>
      </c>
      <c r="X59" t="s">
        <v>264</v>
      </c>
      <c r="Y59" t="s">
        <v>371</v>
      </c>
      <c r="Z59" t="s">
        <v>250</v>
      </c>
      <c r="AA59" t="s">
        <v>250</v>
      </c>
      <c r="AB59" t="s">
        <v>89</v>
      </c>
      <c r="AC59" t="s">
        <v>158</v>
      </c>
      <c r="AD59" t="s">
        <v>2</v>
      </c>
      <c r="AE59" t="s">
        <v>1088</v>
      </c>
      <c r="AF59" t="s">
        <v>398</v>
      </c>
      <c r="AG59" t="s">
        <v>3020</v>
      </c>
      <c r="AH59" s="365">
        <v>300001824436885</v>
      </c>
      <c r="AI59" t="s">
        <v>258</v>
      </c>
      <c r="AJ59">
        <v>17200</v>
      </c>
      <c r="AK59">
        <v>7120</v>
      </c>
      <c r="AL59" s="365">
        <v>1</v>
      </c>
      <c r="AM59" t="s">
        <v>1081</v>
      </c>
      <c r="AN59" t="s">
        <v>1085</v>
      </c>
      <c r="AO59" t="s">
        <v>1086</v>
      </c>
      <c r="AP59" s="365">
        <v>1753</v>
      </c>
      <c r="AQ59" t="s">
        <v>3054</v>
      </c>
      <c r="AR59" t="s">
        <v>3055</v>
      </c>
      <c r="AS59" t="s">
        <v>3056</v>
      </c>
      <c r="AT59" t="s">
        <v>3057</v>
      </c>
      <c r="AU59" t="s">
        <v>379</v>
      </c>
      <c r="AV59" t="s">
        <v>380</v>
      </c>
      <c r="AW59" t="s">
        <v>381</v>
      </c>
      <c r="AX59"/>
      <c r="AY59" s="365">
        <v>0</v>
      </c>
      <c r="AZ59" s="365">
        <v>2024</v>
      </c>
      <c r="BA59" s="366">
        <v>45461</v>
      </c>
      <c r="BB59" s="367">
        <v>45461</v>
      </c>
      <c r="BC59" t="s">
        <v>399</v>
      </c>
      <c r="BD59" t="s">
        <v>261</v>
      </c>
      <c r="BE59">
        <v>0</v>
      </c>
      <c r="BF59"/>
      <c r="BG59">
        <v>1.33</v>
      </c>
      <c r="BH59" s="368">
        <v>-1.33</v>
      </c>
    </row>
    <row r="60" spans="1:60" ht="15.6">
      <c r="A60" s="345" t="str">
        <f t="shared" si="0"/>
        <v>yes</v>
      </c>
      <c r="B60" s="345" t="str">
        <f>IF(A60="no","N/A",IF(ISNA(VLOOKUP(P60,'Cost Type'!$A$4:$B$8,2,0)),"Impl",VLOOKUP(Q60,'Cost Type'!$A$4:$B$8,2,0)))</f>
        <v>Impl</v>
      </c>
      <c r="C60" s="345" t="str">
        <f>IF(B60="Impl",VLOOKUP(AB60,'Mapping Activities to outputs'!$B:$C,2,0),"N/A")</f>
        <v>MC</v>
      </c>
      <c r="F60" s="346">
        <f t="shared" si="1"/>
        <v>32.5</v>
      </c>
      <c r="G60" t="s">
        <v>362</v>
      </c>
      <c r="H60" t="s">
        <v>363</v>
      </c>
      <c r="I60" t="s">
        <v>364</v>
      </c>
      <c r="J60" t="s">
        <v>365</v>
      </c>
      <c r="K60" t="s">
        <v>157</v>
      </c>
      <c r="L60" t="s">
        <v>366</v>
      </c>
      <c r="M60" t="s">
        <v>2106</v>
      </c>
      <c r="N60" t="s">
        <v>262</v>
      </c>
      <c r="P60" s="365">
        <v>74205</v>
      </c>
      <c r="Q60" t="s">
        <v>4116</v>
      </c>
      <c r="R60" t="s">
        <v>368</v>
      </c>
      <c r="S60" t="s">
        <v>369</v>
      </c>
      <c r="T60" t="s">
        <v>263</v>
      </c>
      <c r="U60" t="s">
        <v>370</v>
      </c>
      <c r="V60" t="s">
        <v>265</v>
      </c>
      <c r="W60" t="s">
        <v>252</v>
      </c>
      <c r="X60" t="s">
        <v>264</v>
      </c>
      <c r="Y60" t="s">
        <v>371</v>
      </c>
      <c r="Z60" t="s">
        <v>250</v>
      </c>
      <c r="AA60" t="s">
        <v>250</v>
      </c>
      <c r="AB60" t="s">
        <v>89</v>
      </c>
      <c r="AC60" t="s">
        <v>158</v>
      </c>
      <c r="AD60" t="s">
        <v>2</v>
      </c>
      <c r="AE60" t="s">
        <v>1098</v>
      </c>
      <c r="AF60" t="s">
        <v>372</v>
      </c>
      <c r="AG60" t="s">
        <v>1100</v>
      </c>
      <c r="AH60" s="365">
        <v>300001835829189</v>
      </c>
      <c r="AI60" t="s">
        <v>258</v>
      </c>
      <c r="AJ60">
        <v>5200</v>
      </c>
      <c r="AK60">
        <v>1300</v>
      </c>
      <c r="AL60" s="365">
        <v>4</v>
      </c>
      <c r="AM60" t="s">
        <v>1098</v>
      </c>
      <c r="AN60" t="s">
        <v>3058</v>
      </c>
      <c r="AO60" t="s">
        <v>594</v>
      </c>
      <c r="AP60" s="365">
        <v>96</v>
      </c>
      <c r="AQ60" t="s">
        <v>3381</v>
      </c>
      <c r="AR60" t="s">
        <v>3382</v>
      </c>
      <c r="AS60" t="s">
        <v>3383</v>
      </c>
      <c r="AT60" t="s">
        <v>3384</v>
      </c>
      <c r="AU60" t="s">
        <v>379</v>
      </c>
      <c r="AV60" t="s">
        <v>380</v>
      </c>
      <c r="AW60" t="s">
        <v>381</v>
      </c>
      <c r="AX60"/>
      <c r="AY60" s="365">
        <v>0</v>
      </c>
      <c r="AZ60" s="365">
        <v>2024</v>
      </c>
      <c r="BA60" s="366">
        <v>45455</v>
      </c>
      <c r="BB60" s="367">
        <v>45464</v>
      </c>
      <c r="BC60" t="s">
        <v>633</v>
      </c>
      <c r="BD60" t="s">
        <v>261</v>
      </c>
      <c r="BE60">
        <v>1300</v>
      </c>
      <c r="BF60">
        <v>32.5</v>
      </c>
      <c r="BG60"/>
      <c r="BH60" s="368">
        <v>32.5</v>
      </c>
    </row>
    <row r="61" spans="1:60" ht="15.6">
      <c r="A61" s="345" t="str">
        <f t="shared" si="0"/>
        <v>yes</v>
      </c>
      <c r="B61" s="345" t="str">
        <f>IF(A61="no","N/A",IF(ISNA(VLOOKUP(P61,'Cost Type'!$A$4:$B$8,2,0)),"Impl",VLOOKUP(Q61,'Cost Type'!$A$4:$B$8,2,0)))</f>
        <v>Impl</v>
      </c>
      <c r="C61" s="345" t="str">
        <f>IF(B61="Impl",VLOOKUP(AB61,'Mapping Activities to outputs'!$B:$C,2,0),"N/A")</f>
        <v>MC</v>
      </c>
      <c r="F61" s="346">
        <f t="shared" si="1"/>
        <v>37.5</v>
      </c>
      <c r="G61" t="s">
        <v>362</v>
      </c>
      <c r="H61" t="s">
        <v>363</v>
      </c>
      <c r="I61" t="s">
        <v>364</v>
      </c>
      <c r="J61" t="s">
        <v>365</v>
      </c>
      <c r="K61" t="s">
        <v>157</v>
      </c>
      <c r="L61" t="s">
        <v>366</v>
      </c>
      <c r="M61" t="s">
        <v>2106</v>
      </c>
      <c r="N61" t="s">
        <v>262</v>
      </c>
      <c r="P61" s="365">
        <v>74225</v>
      </c>
      <c r="Q61" t="s">
        <v>4136</v>
      </c>
      <c r="R61" t="s">
        <v>2775</v>
      </c>
      <c r="S61" t="s">
        <v>2776</v>
      </c>
      <c r="T61" t="s">
        <v>263</v>
      </c>
      <c r="U61" t="s">
        <v>370</v>
      </c>
      <c r="V61" t="s">
        <v>265</v>
      </c>
      <c r="W61" t="s">
        <v>252</v>
      </c>
      <c r="X61" t="s">
        <v>264</v>
      </c>
      <c r="Y61" t="s">
        <v>371</v>
      </c>
      <c r="Z61" t="s">
        <v>250</v>
      </c>
      <c r="AA61" t="s">
        <v>250</v>
      </c>
      <c r="AB61" t="s">
        <v>89</v>
      </c>
      <c r="AC61" t="s">
        <v>158</v>
      </c>
      <c r="AD61" t="s">
        <v>2</v>
      </c>
      <c r="AE61" t="s">
        <v>1105</v>
      </c>
      <c r="AF61" t="s">
        <v>372</v>
      </c>
      <c r="AG61" t="s">
        <v>1107</v>
      </c>
      <c r="AH61" s="365">
        <v>300001835829416</v>
      </c>
      <c r="AI61" t="s">
        <v>258</v>
      </c>
      <c r="AJ61">
        <v>6000</v>
      </c>
      <c r="AK61">
        <v>1500</v>
      </c>
      <c r="AL61" s="365">
        <v>4</v>
      </c>
      <c r="AM61" t="s">
        <v>1105</v>
      </c>
      <c r="AN61" t="s">
        <v>3268</v>
      </c>
      <c r="AO61" t="s">
        <v>1109</v>
      </c>
      <c r="AP61" s="365">
        <v>131</v>
      </c>
      <c r="AQ61" t="s">
        <v>3381</v>
      </c>
      <c r="AR61" t="s">
        <v>4053</v>
      </c>
      <c r="AS61" t="s">
        <v>3383</v>
      </c>
      <c r="AT61" t="s">
        <v>3379</v>
      </c>
      <c r="AU61" t="s">
        <v>379</v>
      </c>
      <c r="AV61" t="s">
        <v>380</v>
      </c>
      <c r="AW61" t="s">
        <v>381</v>
      </c>
      <c r="AX61"/>
      <c r="AY61" s="365">
        <v>0</v>
      </c>
      <c r="AZ61" s="365">
        <v>2024</v>
      </c>
      <c r="BA61" s="366">
        <v>45456</v>
      </c>
      <c r="BB61" s="367">
        <v>45464</v>
      </c>
      <c r="BC61" t="s">
        <v>633</v>
      </c>
      <c r="BD61" t="s">
        <v>261</v>
      </c>
      <c r="BE61">
        <v>1500</v>
      </c>
      <c r="BF61">
        <v>37.5</v>
      </c>
      <c r="BG61"/>
      <c r="BH61" s="368">
        <v>37.5</v>
      </c>
    </row>
    <row r="62" spans="1:60" ht="15.6">
      <c r="A62" s="345" t="str">
        <f t="shared" si="0"/>
        <v>yes</v>
      </c>
      <c r="B62" s="345" t="str">
        <f>IF(A62="no","N/A",IF(ISNA(VLOOKUP(P62,'Cost Type'!$A$4:$B$8,2,0)),"Impl",VLOOKUP(P62,'Cost Type'!$A$4:$B$8,2,0)))</f>
        <v>GMS</v>
      </c>
      <c r="C62" s="345" t="str">
        <f>IF(B62="Impl",VLOOKUP(AB62,'Mapping Activities to outputs'!$B:$C,2,0),"N/A")</f>
        <v>N/A</v>
      </c>
      <c r="F62" s="346">
        <f t="shared" si="1"/>
        <v>2.6</v>
      </c>
      <c r="G62" t="s">
        <v>413</v>
      </c>
      <c r="H62" t="s">
        <v>414</v>
      </c>
      <c r="I62" t="s">
        <v>415</v>
      </c>
      <c r="J62" t="s">
        <v>416</v>
      </c>
      <c r="K62" t="s">
        <v>157</v>
      </c>
      <c r="L62" t="s">
        <v>413</v>
      </c>
      <c r="M62" t="s">
        <v>2106</v>
      </c>
      <c r="N62" t="s">
        <v>262</v>
      </c>
      <c r="P62" s="365">
        <v>75105</v>
      </c>
      <c r="Q62" t="s">
        <v>417</v>
      </c>
      <c r="R62" t="s">
        <v>368</v>
      </c>
      <c r="S62" t="s">
        <v>369</v>
      </c>
      <c r="T62" t="s">
        <v>263</v>
      </c>
      <c r="U62" t="s">
        <v>370</v>
      </c>
      <c r="V62" t="s">
        <v>265</v>
      </c>
      <c r="W62" t="s">
        <v>252</v>
      </c>
      <c r="X62" t="s">
        <v>264</v>
      </c>
      <c r="Y62" t="s">
        <v>371</v>
      </c>
      <c r="Z62" t="s">
        <v>250</v>
      </c>
      <c r="AA62" t="s">
        <v>250</v>
      </c>
      <c r="AB62" t="s">
        <v>89</v>
      </c>
      <c r="AC62" t="s">
        <v>158</v>
      </c>
      <c r="AD62" t="s">
        <v>2</v>
      </c>
      <c r="AE62" t="s">
        <v>2107</v>
      </c>
      <c r="AF62" t="s">
        <v>419</v>
      </c>
      <c r="AG62"/>
      <c r="AH62" s="365"/>
      <c r="AI62"/>
      <c r="AJ62"/>
      <c r="AK62"/>
      <c r="AL62" s="365"/>
      <c r="AM62"/>
      <c r="AN62" t="s">
        <v>399</v>
      </c>
      <c r="AO62" t="s">
        <v>399</v>
      </c>
      <c r="AP62" s="365">
        <v>28</v>
      </c>
      <c r="AQ62" t="s">
        <v>2108</v>
      </c>
      <c r="AR62" t="s">
        <v>2109</v>
      </c>
      <c r="AS62" t="s">
        <v>2110</v>
      </c>
      <c r="AT62" t="s">
        <v>2111</v>
      </c>
      <c r="AU62" t="s">
        <v>379</v>
      </c>
      <c r="AV62" t="s">
        <v>380</v>
      </c>
      <c r="AW62" t="s">
        <v>412</v>
      </c>
      <c r="AX62"/>
      <c r="AY62" s="365"/>
      <c r="AZ62" s="365">
        <v>2024</v>
      </c>
      <c r="BA62" s="366">
        <v>45455</v>
      </c>
      <c r="BB62" s="367">
        <v>45466</v>
      </c>
      <c r="BC62" t="s">
        <v>399</v>
      </c>
      <c r="BD62" t="s">
        <v>261</v>
      </c>
      <c r="BE62">
        <v>104</v>
      </c>
      <c r="BF62">
        <v>2.6</v>
      </c>
      <c r="BG62"/>
      <c r="BH62" s="368">
        <v>2.6</v>
      </c>
    </row>
    <row r="63" spans="1:60" ht="15.6">
      <c r="A63" s="345" t="str">
        <f t="shared" si="0"/>
        <v>yes</v>
      </c>
      <c r="B63" s="345" t="str">
        <f>IF(A63="no","N/A",IF(ISNA(VLOOKUP(P63,'Cost Type'!$A$4:$B$8,2,0)),"Impl",VLOOKUP(P63,'Cost Type'!$A$4:$B$8,2,0)))</f>
        <v>GMS</v>
      </c>
      <c r="C63" s="345" t="str">
        <f>IF(B63="Impl",VLOOKUP(AB63,'Mapping Activities to outputs'!$B:$C,2,0),"N/A")</f>
        <v>N/A</v>
      </c>
      <c r="F63" s="346">
        <f t="shared" si="1"/>
        <v>3</v>
      </c>
      <c r="G63" t="s">
        <v>413</v>
      </c>
      <c r="H63" t="s">
        <v>414</v>
      </c>
      <c r="I63" t="s">
        <v>415</v>
      </c>
      <c r="J63" t="s">
        <v>416</v>
      </c>
      <c r="K63" t="s">
        <v>157</v>
      </c>
      <c r="L63" t="s">
        <v>413</v>
      </c>
      <c r="M63" t="s">
        <v>2106</v>
      </c>
      <c r="N63" t="s">
        <v>262</v>
      </c>
      <c r="P63" s="365">
        <v>75105</v>
      </c>
      <c r="Q63" t="s">
        <v>417</v>
      </c>
      <c r="R63" t="s">
        <v>2775</v>
      </c>
      <c r="S63" t="s">
        <v>2776</v>
      </c>
      <c r="T63" t="s">
        <v>263</v>
      </c>
      <c r="U63" t="s">
        <v>370</v>
      </c>
      <c r="V63" t="s">
        <v>265</v>
      </c>
      <c r="W63" t="s">
        <v>252</v>
      </c>
      <c r="X63" t="s">
        <v>264</v>
      </c>
      <c r="Y63" t="s">
        <v>371</v>
      </c>
      <c r="Z63" t="s">
        <v>250</v>
      </c>
      <c r="AA63" t="s">
        <v>250</v>
      </c>
      <c r="AB63" t="s">
        <v>89</v>
      </c>
      <c r="AC63" t="s">
        <v>158</v>
      </c>
      <c r="AD63" t="s">
        <v>2</v>
      </c>
      <c r="AE63" t="s">
        <v>2784</v>
      </c>
      <c r="AF63" t="s">
        <v>419</v>
      </c>
      <c r="AG63"/>
      <c r="AH63" s="365"/>
      <c r="AI63"/>
      <c r="AJ63"/>
      <c r="AK63"/>
      <c r="AL63" s="365"/>
      <c r="AM63"/>
      <c r="AN63" t="s">
        <v>399</v>
      </c>
      <c r="AO63" t="s">
        <v>399</v>
      </c>
      <c r="AP63" s="365">
        <v>111</v>
      </c>
      <c r="AQ63" t="s">
        <v>2108</v>
      </c>
      <c r="AR63" t="s">
        <v>2785</v>
      </c>
      <c r="AS63" t="s">
        <v>2110</v>
      </c>
      <c r="AT63" t="s">
        <v>2472</v>
      </c>
      <c r="AU63" t="s">
        <v>379</v>
      </c>
      <c r="AV63" t="s">
        <v>380</v>
      </c>
      <c r="AW63" t="s">
        <v>412</v>
      </c>
      <c r="AX63"/>
      <c r="AY63" s="365"/>
      <c r="AZ63" s="365">
        <v>2024</v>
      </c>
      <c r="BA63" s="366">
        <v>45456</v>
      </c>
      <c r="BB63" s="367">
        <v>45466</v>
      </c>
      <c r="BC63" t="s">
        <v>399</v>
      </c>
      <c r="BD63" t="s">
        <v>261</v>
      </c>
      <c r="BE63">
        <v>120</v>
      </c>
      <c r="BF63">
        <v>3</v>
      </c>
      <c r="BG63"/>
      <c r="BH63" s="368">
        <v>3</v>
      </c>
    </row>
    <row r="64" spans="1:60" ht="15.6">
      <c r="A64" s="345" t="str">
        <f t="shared" si="0"/>
        <v>yes</v>
      </c>
      <c r="B64" s="345" t="str">
        <f>IF(A64="no","N/A",IF(ISNA(VLOOKUP(P64,'Cost Type'!$A$4:$B$8,2,0)),"Impl",VLOOKUP(Q64,'Cost Type'!$A$4:$B$8,2,0)))</f>
        <v>Impl</v>
      </c>
      <c r="C64" s="345" t="str">
        <f>IF(B64="Impl",VLOOKUP(AB64,'Mapping Activities to outputs'!$B:$C,2,0),"N/A")</f>
        <v>MC</v>
      </c>
      <c r="F64" s="346">
        <f t="shared" si="1"/>
        <v>9135.8000000000011</v>
      </c>
      <c r="G64" t="s">
        <v>362</v>
      </c>
      <c r="H64" t="s">
        <v>363</v>
      </c>
      <c r="I64" t="s">
        <v>364</v>
      </c>
      <c r="J64" t="s">
        <v>365</v>
      </c>
      <c r="K64" t="s">
        <v>157</v>
      </c>
      <c r="L64" t="s">
        <v>366</v>
      </c>
      <c r="M64" t="s">
        <v>2106</v>
      </c>
      <c r="N64" t="s">
        <v>262</v>
      </c>
      <c r="P64" s="365">
        <v>72311</v>
      </c>
      <c r="Q64" t="s">
        <v>4120</v>
      </c>
      <c r="R64" t="s">
        <v>368</v>
      </c>
      <c r="S64" t="s">
        <v>369</v>
      </c>
      <c r="T64" t="s">
        <v>263</v>
      </c>
      <c r="U64" t="s">
        <v>370</v>
      </c>
      <c r="V64" t="s">
        <v>265</v>
      </c>
      <c r="W64" t="s">
        <v>252</v>
      </c>
      <c r="X64" t="s">
        <v>264</v>
      </c>
      <c r="Y64" t="s">
        <v>371</v>
      </c>
      <c r="Z64" t="s">
        <v>250</v>
      </c>
      <c r="AA64" t="s">
        <v>250</v>
      </c>
      <c r="AB64" t="s">
        <v>89</v>
      </c>
      <c r="AC64" t="s">
        <v>158</v>
      </c>
      <c r="AD64" t="s">
        <v>2</v>
      </c>
      <c r="AE64" t="s">
        <v>1113</v>
      </c>
      <c r="AF64" t="s">
        <v>372</v>
      </c>
      <c r="AG64" t="s">
        <v>1117</v>
      </c>
      <c r="AH64" s="365">
        <v>300001844412669</v>
      </c>
      <c r="AI64" t="s">
        <v>258</v>
      </c>
      <c r="AJ64">
        <v>370000</v>
      </c>
      <c r="AK64">
        <v>370000</v>
      </c>
      <c r="AL64" s="365">
        <v>1</v>
      </c>
      <c r="AM64" t="s">
        <v>1113</v>
      </c>
      <c r="AN64" t="s">
        <v>3063</v>
      </c>
      <c r="AO64" t="s">
        <v>1029</v>
      </c>
      <c r="AP64" s="365">
        <v>383</v>
      </c>
      <c r="AQ64" t="s">
        <v>3390</v>
      </c>
      <c r="AR64" t="s">
        <v>3391</v>
      </c>
      <c r="AS64" t="s">
        <v>3392</v>
      </c>
      <c r="AT64" t="s">
        <v>3393</v>
      </c>
      <c r="AU64" t="s">
        <v>379</v>
      </c>
      <c r="AV64" t="s">
        <v>380</v>
      </c>
      <c r="AW64" t="s">
        <v>3073</v>
      </c>
      <c r="AX64" t="s">
        <v>3394</v>
      </c>
      <c r="AY64" s="365">
        <v>1</v>
      </c>
      <c r="AZ64" s="365">
        <v>2024</v>
      </c>
      <c r="BA64" s="366">
        <v>45468</v>
      </c>
      <c r="BB64" s="367">
        <v>45468</v>
      </c>
      <c r="BC64" t="s">
        <v>271</v>
      </c>
      <c r="BD64" t="s">
        <v>261</v>
      </c>
      <c r="BE64">
        <v>370000</v>
      </c>
      <c r="BF64">
        <v>9135.8000000000011</v>
      </c>
      <c r="BG64"/>
      <c r="BH64" s="368">
        <v>9135.8000000000011</v>
      </c>
    </row>
    <row r="65" spans="1:60" ht="15.6">
      <c r="A65" s="345" t="str">
        <f t="shared" si="0"/>
        <v>yes</v>
      </c>
      <c r="B65" s="345" t="str">
        <f>IF(A65="no","N/A",IF(ISNA(VLOOKUP(P65,'Cost Type'!$A$4:$B$8,2,0)),"Impl",VLOOKUP(P65,'Cost Type'!$A$4:$B$8,2,0)))</f>
        <v>GMS</v>
      </c>
      <c r="C65" s="345" t="str">
        <f>IF(B65="Impl",VLOOKUP(AB65,'Mapping Activities to outputs'!$B:$C,2,0),"N/A")</f>
        <v>N/A</v>
      </c>
      <c r="F65" s="346">
        <f t="shared" si="1"/>
        <v>730.86</v>
      </c>
      <c r="G65" t="s">
        <v>413</v>
      </c>
      <c r="H65" t="s">
        <v>414</v>
      </c>
      <c r="I65" t="s">
        <v>415</v>
      </c>
      <c r="J65" t="s">
        <v>416</v>
      </c>
      <c r="K65" t="s">
        <v>157</v>
      </c>
      <c r="L65" t="s">
        <v>413</v>
      </c>
      <c r="M65" t="s">
        <v>2106</v>
      </c>
      <c r="N65" t="s">
        <v>262</v>
      </c>
      <c r="P65" s="365">
        <v>75105</v>
      </c>
      <c r="Q65" t="s">
        <v>417</v>
      </c>
      <c r="R65" t="s">
        <v>368</v>
      </c>
      <c r="S65" t="s">
        <v>369</v>
      </c>
      <c r="T65" t="s">
        <v>263</v>
      </c>
      <c r="U65" t="s">
        <v>370</v>
      </c>
      <c r="V65" t="s">
        <v>265</v>
      </c>
      <c r="W65" t="s">
        <v>252</v>
      </c>
      <c r="X65" t="s">
        <v>264</v>
      </c>
      <c r="Y65" t="s">
        <v>371</v>
      </c>
      <c r="Z65" t="s">
        <v>250</v>
      </c>
      <c r="AA65" t="s">
        <v>250</v>
      </c>
      <c r="AB65" t="s">
        <v>89</v>
      </c>
      <c r="AC65" t="s">
        <v>158</v>
      </c>
      <c r="AD65" t="s">
        <v>2</v>
      </c>
      <c r="AE65" t="s">
        <v>2453</v>
      </c>
      <c r="AF65" t="s">
        <v>419</v>
      </c>
      <c r="AG65"/>
      <c r="AH65" s="365"/>
      <c r="AI65"/>
      <c r="AJ65"/>
      <c r="AK65"/>
      <c r="AL65" s="365"/>
      <c r="AM65"/>
      <c r="AN65" t="s">
        <v>399</v>
      </c>
      <c r="AO65" t="s">
        <v>399</v>
      </c>
      <c r="AP65" s="365">
        <v>252</v>
      </c>
      <c r="AQ65" t="s">
        <v>2454</v>
      </c>
      <c r="AR65" t="s">
        <v>2455</v>
      </c>
      <c r="AS65" t="s">
        <v>2456</v>
      </c>
      <c r="AT65" t="s">
        <v>2457</v>
      </c>
      <c r="AU65" t="s">
        <v>379</v>
      </c>
      <c r="AV65" t="s">
        <v>380</v>
      </c>
      <c r="AW65" t="s">
        <v>412</v>
      </c>
      <c r="AX65"/>
      <c r="AY65" s="365"/>
      <c r="AZ65" s="365">
        <v>2024</v>
      </c>
      <c r="BA65" s="366">
        <v>45468</v>
      </c>
      <c r="BB65" s="367">
        <v>45469</v>
      </c>
      <c r="BC65" t="s">
        <v>399</v>
      </c>
      <c r="BD65" t="s">
        <v>261</v>
      </c>
      <c r="BE65">
        <v>29600</v>
      </c>
      <c r="BF65">
        <v>730.86</v>
      </c>
      <c r="BG65"/>
      <c r="BH65" s="368">
        <v>730.86</v>
      </c>
    </row>
    <row r="66" spans="1:60" ht="15.6">
      <c r="A66" s="345" t="str">
        <f t="shared" si="0"/>
        <v>yes</v>
      </c>
      <c r="B66" s="345" t="str">
        <f>IF(A66="no","N/A",IF(ISNA(VLOOKUP(P66,'Cost Type'!$A$4:$B$8,2,0)),"Impl",VLOOKUP(Q66,'Cost Type'!$A$4:$B$8,2,0)))</f>
        <v>Impl</v>
      </c>
      <c r="C66" s="345" t="str">
        <f>IF(B66="Impl",VLOOKUP(AB66,'Mapping Activities to outputs'!$B:$C,2,0),"N/A")</f>
        <v>MC</v>
      </c>
      <c r="F66" s="346">
        <f t="shared" si="1"/>
        <v>-0.4</v>
      </c>
      <c r="G66" t="s">
        <v>395</v>
      </c>
      <c r="H66" t="s">
        <v>396</v>
      </c>
      <c r="I66" t="s">
        <v>364</v>
      </c>
      <c r="J66" t="s">
        <v>365</v>
      </c>
      <c r="K66" t="s">
        <v>157</v>
      </c>
      <c r="L66" t="s">
        <v>397</v>
      </c>
      <c r="M66" t="s">
        <v>2106</v>
      </c>
      <c r="N66" t="s">
        <v>262</v>
      </c>
      <c r="P66" s="365">
        <v>76135</v>
      </c>
      <c r="Q66" t="s">
        <v>3282</v>
      </c>
      <c r="R66" t="s">
        <v>368</v>
      </c>
      <c r="S66" t="s">
        <v>369</v>
      </c>
      <c r="T66" t="s">
        <v>263</v>
      </c>
      <c r="U66" t="s">
        <v>370</v>
      </c>
      <c r="V66" t="s">
        <v>265</v>
      </c>
      <c r="W66" t="s">
        <v>252</v>
      </c>
      <c r="X66" t="s">
        <v>264</v>
      </c>
      <c r="Y66" t="s">
        <v>371</v>
      </c>
      <c r="Z66" t="s">
        <v>250</v>
      </c>
      <c r="AA66" t="s">
        <v>250</v>
      </c>
      <c r="AB66" t="s">
        <v>89</v>
      </c>
      <c r="AC66" t="s">
        <v>158</v>
      </c>
      <c r="AD66" t="s">
        <v>2</v>
      </c>
      <c r="AE66" t="s">
        <v>1102</v>
      </c>
      <c r="AF66" t="s">
        <v>398</v>
      </c>
      <c r="AG66" t="s">
        <v>1100</v>
      </c>
      <c r="AH66" s="365">
        <v>300001835829189</v>
      </c>
      <c r="AI66" t="s">
        <v>258</v>
      </c>
      <c r="AJ66">
        <v>5200</v>
      </c>
      <c r="AK66">
        <v>1300</v>
      </c>
      <c r="AL66" s="365">
        <v>4</v>
      </c>
      <c r="AM66" t="s">
        <v>1098</v>
      </c>
      <c r="AN66" t="s">
        <v>3058</v>
      </c>
      <c r="AO66" t="s">
        <v>594</v>
      </c>
      <c r="AP66" s="365">
        <v>4620</v>
      </c>
      <c r="AQ66" t="s">
        <v>3059</v>
      </c>
      <c r="AR66" t="s">
        <v>3060</v>
      </c>
      <c r="AS66" t="s">
        <v>3061</v>
      </c>
      <c r="AT66" t="s">
        <v>3062</v>
      </c>
      <c r="AU66" t="s">
        <v>379</v>
      </c>
      <c r="AV66" t="s">
        <v>380</v>
      </c>
      <c r="AW66" t="s">
        <v>381</v>
      </c>
      <c r="AX66"/>
      <c r="AY66" s="365">
        <v>0</v>
      </c>
      <c r="AZ66" s="365">
        <v>2024</v>
      </c>
      <c r="BA66" s="366">
        <v>45470</v>
      </c>
      <c r="BB66" s="367">
        <v>45470</v>
      </c>
      <c r="BC66" t="s">
        <v>399</v>
      </c>
      <c r="BD66" t="s">
        <v>261</v>
      </c>
      <c r="BE66">
        <v>0</v>
      </c>
      <c r="BF66"/>
      <c r="BG66">
        <v>0.4</v>
      </c>
      <c r="BH66" s="368">
        <v>-0.4</v>
      </c>
    </row>
    <row r="67" spans="1:60" ht="15.6">
      <c r="A67" s="345" t="str">
        <f t="shared" ref="A67:A130" si="2">IF(X67="30000",IF(P67&gt;60000,"yes","no"),"no")</f>
        <v>yes</v>
      </c>
      <c r="B67" s="345" t="str">
        <f>IF(A67="no","N/A",IF(ISNA(VLOOKUP(P67,'Cost Type'!$A$4:$B$8,2,0)),"Impl",VLOOKUP(Q67,'Cost Type'!$A$4:$B$8,2,0)))</f>
        <v>Impl</v>
      </c>
      <c r="C67" s="345" t="str">
        <f>IF(B67="Impl",VLOOKUP(AB67,'Mapping Activities to outputs'!$B:$C,2,0),"N/A")</f>
        <v>MC</v>
      </c>
      <c r="F67" s="346">
        <f t="shared" ref="F67:F130" si="3">BH67</f>
        <v>-0.47</v>
      </c>
      <c r="G67" t="s">
        <v>395</v>
      </c>
      <c r="H67" t="s">
        <v>396</v>
      </c>
      <c r="I67" t="s">
        <v>364</v>
      </c>
      <c r="J67" t="s">
        <v>365</v>
      </c>
      <c r="K67" t="s">
        <v>157</v>
      </c>
      <c r="L67" t="s">
        <v>397</v>
      </c>
      <c r="M67" t="s">
        <v>2106</v>
      </c>
      <c r="N67" t="s">
        <v>262</v>
      </c>
      <c r="P67" s="365">
        <v>76135</v>
      </c>
      <c r="Q67" t="s">
        <v>3282</v>
      </c>
      <c r="R67" t="s">
        <v>2775</v>
      </c>
      <c r="S67" t="s">
        <v>2776</v>
      </c>
      <c r="T67" t="s">
        <v>263</v>
      </c>
      <c r="U67" t="s">
        <v>370</v>
      </c>
      <c r="V67" t="s">
        <v>265</v>
      </c>
      <c r="W67" t="s">
        <v>252</v>
      </c>
      <c r="X67" t="s">
        <v>264</v>
      </c>
      <c r="Y67" t="s">
        <v>371</v>
      </c>
      <c r="Z67" t="s">
        <v>250</v>
      </c>
      <c r="AA67" t="s">
        <v>250</v>
      </c>
      <c r="AB67" t="s">
        <v>89</v>
      </c>
      <c r="AC67" t="s">
        <v>158</v>
      </c>
      <c r="AD67" t="s">
        <v>2</v>
      </c>
      <c r="AE67" t="s">
        <v>1111</v>
      </c>
      <c r="AF67" t="s">
        <v>398</v>
      </c>
      <c r="AG67" t="s">
        <v>1107</v>
      </c>
      <c r="AH67" s="365">
        <v>300001835829416</v>
      </c>
      <c r="AI67" t="s">
        <v>258</v>
      </c>
      <c r="AJ67">
        <v>6000</v>
      </c>
      <c r="AK67">
        <v>1500</v>
      </c>
      <c r="AL67" s="365">
        <v>4</v>
      </c>
      <c r="AM67" t="s">
        <v>1105</v>
      </c>
      <c r="AN67" t="s">
        <v>3268</v>
      </c>
      <c r="AO67" t="s">
        <v>1109</v>
      </c>
      <c r="AP67" s="365">
        <v>4630</v>
      </c>
      <c r="AQ67" t="s">
        <v>3059</v>
      </c>
      <c r="AR67" t="s">
        <v>3269</v>
      </c>
      <c r="AS67" t="s">
        <v>3061</v>
      </c>
      <c r="AT67" t="s">
        <v>3062</v>
      </c>
      <c r="AU67" t="s">
        <v>379</v>
      </c>
      <c r="AV67" t="s">
        <v>380</v>
      </c>
      <c r="AW67" t="s">
        <v>381</v>
      </c>
      <c r="AX67"/>
      <c r="AY67" s="365">
        <v>0</v>
      </c>
      <c r="AZ67" s="365">
        <v>2024</v>
      </c>
      <c r="BA67" s="366">
        <v>45470</v>
      </c>
      <c r="BB67" s="367">
        <v>45470</v>
      </c>
      <c r="BC67" t="s">
        <v>399</v>
      </c>
      <c r="BD67" t="s">
        <v>261</v>
      </c>
      <c r="BE67">
        <v>0</v>
      </c>
      <c r="BF67"/>
      <c r="BG67">
        <v>0.47</v>
      </c>
      <c r="BH67" s="368">
        <v>-0.47</v>
      </c>
    </row>
    <row r="68" spans="1:60" ht="15.6">
      <c r="A68" s="345" t="str">
        <f t="shared" si="2"/>
        <v>yes</v>
      </c>
      <c r="B68" s="345" t="str">
        <f>IF(A68="no","N/A",IF(ISNA(VLOOKUP(P68,'Cost Type'!$A$4:$B$8,2,0)),"Impl",VLOOKUP(Q68,'Cost Type'!$A$4:$B$8,2,0)))</f>
        <v>Impl</v>
      </c>
      <c r="C68" s="345" t="str">
        <f>IF(B68="Impl",VLOOKUP(AB68,'Mapping Activities to outputs'!$B:$C,2,0),"N/A")</f>
        <v>MC</v>
      </c>
      <c r="F68" s="346">
        <f t="shared" si="3"/>
        <v>2467.75</v>
      </c>
      <c r="G68" t="s">
        <v>362</v>
      </c>
      <c r="H68" t="s">
        <v>363</v>
      </c>
      <c r="I68" t="s">
        <v>364</v>
      </c>
      <c r="J68" t="s">
        <v>365</v>
      </c>
      <c r="K68" t="s">
        <v>157</v>
      </c>
      <c r="L68" t="s">
        <v>366</v>
      </c>
      <c r="M68" t="s">
        <v>1993</v>
      </c>
      <c r="N68" t="s">
        <v>262</v>
      </c>
      <c r="P68" s="365">
        <v>73410</v>
      </c>
      <c r="Q68" t="s">
        <v>3310</v>
      </c>
      <c r="R68" t="s">
        <v>368</v>
      </c>
      <c r="S68" t="s">
        <v>369</v>
      </c>
      <c r="T68" t="s">
        <v>263</v>
      </c>
      <c r="U68" t="s">
        <v>370</v>
      </c>
      <c r="V68" t="s">
        <v>265</v>
      </c>
      <c r="W68" t="s">
        <v>252</v>
      </c>
      <c r="X68" t="s">
        <v>264</v>
      </c>
      <c r="Y68" t="s">
        <v>371</v>
      </c>
      <c r="Z68" t="s">
        <v>250</v>
      </c>
      <c r="AA68" t="s">
        <v>250</v>
      </c>
      <c r="AB68" t="s">
        <v>89</v>
      </c>
      <c r="AC68" t="s">
        <v>158</v>
      </c>
      <c r="AD68" t="s">
        <v>2</v>
      </c>
      <c r="AE68" t="s">
        <v>1118</v>
      </c>
      <c r="AF68" t="s">
        <v>372</v>
      </c>
      <c r="AG68" t="s">
        <v>1122</v>
      </c>
      <c r="AH68" s="365">
        <v>300001858662755</v>
      </c>
      <c r="AI68" t="s">
        <v>258</v>
      </c>
      <c r="AJ68">
        <v>99944</v>
      </c>
      <c r="AK68">
        <v>99944</v>
      </c>
      <c r="AL68" s="365">
        <v>1</v>
      </c>
      <c r="AM68" t="s">
        <v>1118</v>
      </c>
      <c r="AN68" t="s">
        <v>3068</v>
      </c>
      <c r="AO68" t="s">
        <v>1038</v>
      </c>
      <c r="AP68" s="365">
        <v>1475</v>
      </c>
      <c r="AQ68" t="s">
        <v>3399</v>
      </c>
      <c r="AR68" t="s">
        <v>3400</v>
      </c>
      <c r="AS68" t="s">
        <v>3401</v>
      </c>
      <c r="AT68" t="s">
        <v>3326</v>
      </c>
      <c r="AU68" t="s">
        <v>379</v>
      </c>
      <c r="AV68" t="s">
        <v>380</v>
      </c>
      <c r="AW68" t="s">
        <v>3073</v>
      </c>
      <c r="AX68" t="s">
        <v>3074</v>
      </c>
      <c r="AY68" s="365">
        <v>1</v>
      </c>
      <c r="AZ68" s="365">
        <v>2024</v>
      </c>
      <c r="BA68" s="366">
        <v>45474</v>
      </c>
      <c r="BB68" s="367">
        <v>45474</v>
      </c>
      <c r="BC68" t="s">
        <v>271</v>
      </c>
      <c r="BD68" t="s">
        <v>261</v>
      </c>
      <c r="BE68">
        <v>99944</v>
      </c>
      <c r="BF68">
        <v>2467.75</v>
      </c>
      <c r="BG68"/>
      <c r="BH68" s="368">
        <v>2467.75</v>
      </c>
    </row>
    <row r="69" spans="1:60" ht="15.6">
      <c r="A69" s="345" t="str">
        <f t="shared" si="2"/>
        <v>yes</v>
      </c>
      <c r="B69" s="345" t="str">
        <f>IF(A69="no","N/A",IF(ISNA(VLOOKUP(P69,'Cost Type'!$A$4:$B$8,2,0)),"Impl",VLOOKUP(Q69,'Cost Type'!$A$4:$B$8,2,0)))</f>
        <v>Impl</v>
      </c>
      <c r="C69" s="345" t="str">
        <f>IF(B69="Impl",VLOOKUP(AB69,'Mapping Activities to outputs'!$B:$C,2,0),"N/A")</f>
        <v>MC</v>
      </c>
      <c r="F69" s="346">
        <f t="shared" si="3"/>
        <v>113.09</v>
      </c>
      <c r="G69" t="s">
        <v>362</v>
      </c>
      <c r="H69" t="s">
        <v>363</v>
      </c>
      <c r="I69" t="s">
        <v>364</v>
      </c>
      <c r="J69" t="s">
        <v>365</v>
      </c>
      <c r="K69" t="s">
        <v>157</v>
      </c>
      <c r="L69" t="s">
        <v>366</v>
      </c>
      <c r="M69" t="s">
        <v>2106</v>
      </c>
      <c r="N69" t="s">
        <v>262</v>
      </c>
      <c r="P69" s="365">
        <v>71620</v>
      </c>
      <c r="Q69" t="s">
        <v>4124</v>
      </c>
      <c r="R69" t="s">
        <v>368</v>
      </c>
      <c r="S69" t="s">
        <v>369</v>
      </c>
      <c r="T69" t="s">
        <v>263</v>
      </c>
      <c r="U69" t="s">
        <v>370</v>
      </c>
      <c r="V69" t="s">
        <v>265</v>
      </c>
      <c r="W69" t="s">
        <v>252</v>
      </c>
      <c r="X69" t="s">
        <v>264</v>
      </c>
      <c r="Y69" t="s">
        <v>371</v>
      </c>
      <c r="Z69" t="s">
        <v>250</v>
      </c>
      <c r="AA69" t="s">
        <v>250</v>
      </c>
      <c r="AB69" t="s">
        <v>89</v>
      </c>
      <c r="AC69" t="s">
        <v>158</v>
      </c>
      <c r="AD69" t="s">
        <v>2</v>
      </c>
      <c r="AE69" t="s">
        <v>1123</v>
      </c>
      <c r="AF69" t="s">
        <v>372</v>
      </c>
      <c r="AG69" t="s">
        <v>3020</v>
      </c>
      <c r="AH69" s="365">
        <v>300001851722662</v>
      </c>
      <c r="AI69" t="s">
        <v>258</v>
      </c>
      <c r="AJ69">
        <v>4580</v>
      </c>
      <c r="AK69">
        <v>4580</v>
      </c>
      <c r="AL69" s="365">
        <v>1</v>
      </c>
      <c r="AM69" t="s">
        <v>1123</v>
      </c>
      <c r="AN69" t="s">
        <v>1125</v>
      </c>
      <c r="AO69" t="s">
        <v>1126</v>
      </c>
      <c r="AP69" s="365">
        <v>55</v>
      </c>
      <c r="AQ69" t="s">
        <v>3395</v>
      </c>
      <c r="AR69" t="s">
        <v>3396</v>
      </c>
      <c r="AS69" t="s">
        <v>3397</v>
      </c>
      <c r="AT69" t="s">
        <v>3398</v>
      </c>
      <c r="AU69" t="s">
        <v>3300</v>
      </c>
      <c r="AV69" t="s">
        <v>380</v>
      </c>
      <c r="AW69" t="s">
        <v>381</v>
      </c>
      <c r="AX69"/>
      <c r="AY69" s="365">
        <v>0</v>
      </c>
      <c r="AZ69" s="365">
        <v>2024</v>
      </c>
      <c r="BA69" s="366">
        <v>45470</v>
      </c>
      <c r="BB69" s="367">
        <v>45475</v>
      </c>
      <c r="BC69" t="s">
        <v>271</v>
      </c>
      <c r="BD69" t="s">
        <v>261</v>
      </c>
      <c r="BE69">
        <v>4580</v>
      </c>
      <c r="BF69">
        <v>113.09</v>
      </c>
      <c r="BG69"/>
      <c r="BH69" s="368">
        <v>113.09</v>
      </c>
    </row>
    <row r="70" spans="1:60" ht="15.6">
      <c r="A70" s="345" t="str">
        <f t="shared" si="2"/>
        <v>yes</v>
      </c>
      <c r="B70" s="345" t="str">
        <f>IF(A70="no","N/A",IF(ISNA(VLOOKUP(P70,'Cost Type'!$A$4:$B$8,2,0)),"Impl",VLOOKUP(P70,'Cost Type'!$A$4:$B$8,2,0)))</f>
        <v>GMS</v>
      </c>
      <c r="C70" s="345" t="str">
        <f>IF(B70="Impl",VLOOKUP(AB70,'Mapping Activities to outputs'!$B:$C,2,0),"N/A")</f>
        <v>N/A</v>
      </c>
      <c r="F70" s="346">
        <f t="shared" si="3"/>
        <v>196.93</v>
      </c>
      <c r="G70" t="s">
        <v>413</v>
      </c>
      <c r="H70" t="s">
        <v>414</v>
      </c>
      <c r="I70" t="s">
        <v>415</v>
      </c>
      <c r="J70" t="s">
        <v>416</v>
      </c>
      <c r="K70" t="s">
        <v>157</v>
      </c>
      <c r="L70" t="s">
        <v>413</v>
      </c>
      <c r="M70" t="s">
        <v>1993</v>
      </c>
      <c r="N70" t="s">
        <v>262</v>
      </c>
      <c r="P70" s="365">
        <v>75105</v>
      </c>
      <c r="Q70" t="s">
        <v>417</v>
      </c>
      <c r="R70" t="s">
        <v>368</v>
      </c>
      <c r="S70" t="s">
        <v>369</v>
      </c>
      <c r="T70" t="s">
        <v>263</v>
      </c>
      <c r="U70" t="s">
        <v>370</v>
      </c>
      <c r="V70" t="s">
        <v>265</v>
      </c>
      <c r="W70" t="s">
        <v>252</v>
      </c>
      <c r="X70" t="s">
        <v>264</v>
      </c>
      <c r="Y70" t="s">
        <v>371</v>
      </c>
      <c r="Z70" t="s">
        <v>250</v>
      </c>
      <c r="AA70" t="s">
        <v>250</v>
      </c>
      <c r="AB70" t="s">
        <v>89</v>
      </c>
      <c r="AC70" t="s">
        <v>158</v>
      </c>
      <c r="AD70" t="s">
        <v>2</v>
      </c>
      <c r="AE70" t="s">
        <v>2550</v>
      </c>
      <c r="AF70" t="s">
        <v>419</v>
      </c>
      <c r="AG70"/>
      <c r="AH70" s="365"/>
      <c r="AI70"/>
      <c r="AJ70"/>
      <c r="AK70"/>
      <c r="AL70" s="365"/>
      <c r="AM70"/>
      <c r="AN70" t="s">
        <v>399</v>
      </c>
      <c r="AO70" t="s">
        <v>399</v>
      </c>
      <c r="AP70" s="365">
        <v>507</v>
      </c>
      <c r="AQ70" t="s">
        <v>2551</v>
      </c>
      <c r="AR70" t="s">
        <v>2552</v>
      </c>
      <c r="AS70" t="s">
        <v>2553</v>
      </c>
      <c r="AT70" t="s">
        <v>2554</v>
      </c>
      <c r="AU70" t="s">
        <v>379</v>
      </c>
      <c r="AV70" t="s">
        <v>380</v>
      </c>
      <c r="AW70" t="s">
        <v>412</v>
      </c>
      <c r="AX70"/>
      <c r="AY70" s="365"/>
      <c r="AZ70" s="365">
        <v>2024</v>
      </c>
      <c r="BA70" s="366">
        <v>45474</v>
      </c>
      <c r="BB70" s="367">
        <v>45475</v>
      </c>
      <c r="BC70" t="s">
        <v>399</v>
      </c>
      <c r="BD70" t="s">
        <v>261</v>
      </c>
      <c r="BE70">
        <v>7995.52</v>
      </c>
      <c r="BF70">
        <v>196.93</v>
      </c>
      <c r="BG70"/>
      <c r="BH70" s="368">
        <v>196.93</v>
      </c>
    </row>
    <row r="71" spans="1:60" ht="15.6">
      <c r="A71" s="345" t="str">
        <f t="shared" si="2"/>
        <v>yes</v>
      </c>
      <c r="B71" s="345" t="str">
        <f>IF(A71="no","N/A",IF(ISNA(VLOOKUP(P71,'Cost Type'!$A$4:$B$8,2,0)),"Impl",VLOOKUP(P71,'Cost Type'!$A$4:$B$8,2,0)))</f>
        <v>GMS</v>
      </c>
      <c r="C71" s="345" t="str">
        <f>IF(B71="Impl",VLOOKUP(AB71,'Mapping Activities to outputs'!$B:$C,2,0),"N/A")</f>
        <v>N/A</v>
      </c>
      <c r="F71" s="346">
        <f t="shared" si="3"/>
        <v>9.0500000000000007</v>
      </c>
      <c r="G71" t="s">
        <v>413</v>
      </c>
      <c r="H71" t="s">
        <v>414</v>
      </c>
      <c r="I71" t="s">
        <v>415</v>
      </c>
      <c r="J71" t="s">
        <v>416</v>
      </c>
      <c r="K71" t="s">
        <v>157</v>
      </c>
      <c r="L71" t="s">
        <v>413</v>
      </c>
      <c r="M71" t="s">
        <v>2106</v>
      </c>
      <c r="N71" t="s">
        <v>262</v>
      </c>
      <c r="P71" s="365">
        <v>75105</v>
      </c>
      <c r="Q71" t="s">
        <v>417</v>
      </c>
      <c r="R71" t="s">
        <v>368</v>
      </c>
      <c r="S71" t="s">
        <v>369</v>
      </c>
      <c r="T71" t="s">
        <v>263</v>
      </c>
      <c r="U71" t="s">
        <v>370</v>
      </c>
      <c r="V71" t="s">
        <v>265</v>
      </c>
      <c r="W71" t="s">
        <v>252</v>
      </c>
      <c r="X71" t="s">
        <v>264</v>
      </c>
      <c r="Y71" t="s">
        <v>371</v>
      </c>
      <c r="Z71" t="s">
        <v>250</v>
      </c>
      <c r="AA71" t="s">
        <v>250</v>
      </c>
      <c r="AB71" t="s">
        <v>89</v>
      </c>
      <c r="AC71" t="s">
        <v>158</v>
      </c>
      <c r="AD71" t="s">
        <v>2</v>
      </c>
      <c r="AE71" t="s">
        <v>2377</v>
      </c>
      <c r="AF71" t="s">
        <v>419</v>
      </c>
      <c r="AG71"/>
      <c r="AH71" s="365"/>
      <c r="AI71"/>
      <c r="AJ71"/>
      <c r="AK71"/>
      <c r="AL71" s="365"/>
      <c r="AM71"/>
      <c r="AN71" t="s">
        <v>399</v>
      </c>
      <c r="AO71" t="s">
        <v>399</v>
      </c>
      <c r="AP71" s="365">
        <v>115</v>
      </c>
      <c r="AQ71" t="s">
        <v>2378</v>
      </c>
      <c r="AR71" t="s">
        <v>2379</v>
      </c>
      <c r="AS71" t="s">
        <v>2380</v>
      </c>
      <c r="AT71" t="s">
        <v>2381</v>
      </c>
      <c r="AU71" t="s">
        <v>379</v>
      </c>
      <c r="AV71" t="s">
        <v>380</v>
      </c>
      <c r="AW71" t="s">
        <v>412</v>
      </c>
      <c r="AX71"/>
      <c r="AY71" s="365"/>
      <c r="AZ71" s="365">
        <v>2024</v>
      </c>
      <c r="BA71" s="366">
        <v>45470</v>
      </c>
      <c r="BB71" s="367">
        <v>45476</v>
      </c>
      <c r="BC71" t="s">
        <v>399</v>
      </c>
      <c r="BD71" t="s">
        <v>261</v>
      </c>
      <c r="BE71">
        <v>366.40000000000003</v>
      </c>
      <c r="BF71">
        <v>9.0500000000000007</v>
      </c>
      <c r="BG71"/>
      <c r="BH71" s="368">
        <v>9.0500000000000007</v>
      </c>
    </row>
    <row r="72" spans="1:60" ht="15.6">
      <c r="A72" s="345" t="str">
        <f t="shared" si="2"/>
        <v>yes</v>
      </c>
      <c r="B72" s="345" t="str">
        <f>IF(A72="no","N/A",IF(ISNA(VLOOKUP(P72,'Cost Type'!$A$4:$B$8,2,0)),"Impl",VLOOKUP(Q72,'Cost Type'!$A$4:$B$8,2,0)))</f>
        <v>Impl</v>
      </c>
      <c r="C72" s="345" t="str">
        <f>IF(B72="Impl",VLOOKUP(AB72,'Mapping Activities to outputs'!$B:$C,2,0),"N/A")</f>
        <v>MC</v>
      </c>
      <c r="F72" s="346">
        <f t="shared" si="3"/>
        <v>-6.08</v>
      </c>
      <c r="G72" t="s">
        <v>395</v>
      </c>
      <c r="H72" t="s">
        <v>396</v>
      </c>
      <c r="I72" t="s">
        <v>364</v>
      </c>
      <c r="J72" t="s">
        <v>365</v>
      </c>
      <c r="K72" t="s">
        <v>157</v>
      </c>
      <c r="L72" t="s">
        <v>397</v>
      </c>
      <c r="M72" t="s">
        <v>1993</v>
      </c>
      <c r="N72" t="s">
        <v>262</v>
      </c>
      <c r="P72" s="365">
        <v>76135</v>
      </c>
      <c r="Q72" t="s">
        <v>3282</v>
      </c>
      <c r="R72" t="s">
        <v>368</v>
      </c>
      <c r="S72" t="s">
        <v>369</v>
      </c>
      <c r="T72" t="s">
        <v>263</v>
      </c>
      <c r="U72" t="s">
        <v>370</v>
      </c>
      <c r="V72" t="s">
        <v>265</v>
      </c>
      <c r="W72" t="s">
        <v>252</v>
      </c>
      <c r="X72" t="s">
        <v>264</v>
      </c>
      <c r="Y72" t="s">
        <v>371</v>
      </c>
      <c r="Z72" t="s">
        <v>250</v>
      </c>
      <c r="AA72" t="s">
        <v>250</v>
      </c>
      <c r="AB72" t="s">
        <v>89</v>
      </c>
      <c r="AC72" t="s">
        <v>158</v>
      </c>
      <c r="AD72" t="s">
        <v>2</v>
      </c>
      <c r="AE72" t="s">
        <v>1121</v>
      </c>
      <c r="AF72" t="s">
        <v>398</v>
      </c>
      <c r="AG72" t="s">
        <v>1122</v>
      </c>
      <c r="AH72" s="365">
        <v>300001858662755</v>
      </c>
      <c r="AI72" t="s">
        <v>258</v>
      </c>
      <c r="AJ72">
        <v>99944</v>
      </c>
      <c r="AK72">
        <v>99944</v>
      </c>
      <c r="AL72" s="365">
        <v>1</v>
      </c>
      <c r="AM72" t="s">
        <v>1118</v>
      </c>
      <c r="AN72" t="s">
        <v>3068</v>
      </c>
      <c r="AO72" t="s">
        <v>1038</v>
      </c>
      <c r="AP72" s="365">
        <v>3432</v>
      </c>
      <c r="AQ72" t="s">
        <v>3069</v>
      </c>
      <c r="AR72" t="s">
        <v>3070</v>
      </c>
      <c r="AS72" t="s">
        <v>3071</v>
      </c>
      <c r="AT72" t="s">
        <v>3072</v>
      </c>
      <c r="AU72" t="s">
        <v>379</v>
      </c>
      <c r="AV72" t="s">
        <v>380</v>
      </c>
      <c r="AW72" t="s">
        <v>3073</v>
      </c>
      <c r="AX72" t="s">
        <v>3074</v>
      </c>
      <c r="AY72" s="365">
        <v>1</v>
      </c>
      <c r="AZ72" s="365">
        <v>2024</v>
      </c>
      <c r="BA72" s="366">
        <v>45476</v>
      </c>
      <c r="BB72" s="367">
        <v>45476</v>
      </c>
      <c r="BC72" t="s">
        <v>399</v>
      </c>
      <c r="BD72" t="s">
        <v>261</v>
      </c>
      <c r="BE72">
        <v>0</v>
      </c>
      <c r="BF72"/>
      <c r="BG72">
        <v>6.08</v>
      </c>
      <c r="BH72" s="368">
        <v>-6.08</v>
      </c>
    </row>
    <row r="73" spans="1:60" ht="15.6">
      <c r="A73" s="345" t="str">
        <f t="shared" si="2"/>
        <v>yes</v>
      </c>
      <c r="B73" s="345" t="str">
        <f>IF(A73="no","N/A",IF(ISNA(VLOOKUP(P73,'Cost Type'!$A$4:$B$8,2,0)),"Impl",VLOOKUP(Q73,'Cost Type'!$A$4:$B$8,2,0)))</f>
        <v>Impl</v>
      </c>
      <c r="C73" s="345" t="str">
        <f>IF(B73="Impl",VLOOKUP(AB73,'Mapping Activities to outputs'!$B:$C,2,0),"N/A")</f>
        <v>MC</v>
      </c>
      <c r="F73" s="346">
        <f t="shared" si="3"/>
        <v>781.22</v>
      </c>
      <c r="G73" t="s">
        <v>362</v>
      </c>
      <c r="H73" t="s">
        <v>363</v>
      </c>
      <c r="I73" t="s">
        <v>364</v>
      </c>
      <c r="J73" t="s">
        <v>365</v>
      </c>
      <c r="K73" t="s">
        <v>157</v>
      </c>
      <c r="L73" t="s">
        <v>366</v>
      </c>
      <c r="M73" t="s">
        <v>2106</v>
      </c>
      <c r="N73" t="s">
        <v>262</v>
      </c>
      <c r="P73" s="365">
        <v>72145</v>
      </c>
      <c r="Q73" t="s">
        <v>434</v>
      </c>
      <c r="R73" t="s">
        <v>2775</v>
      </c>
      <c r="S73" t="s">
        <v>2776</v>
      </c>
      <c r="T73" t="s">
        <v>263</v>
      </c>
      <c r="U73" t="s">
        <v>370</v>
      </c>
      <c r="V73" t="s">
        <v>265</v>
      </c>
      <c r="W73" t="s">
        <v>252</v>
      </c>
      <c r="X73" t="s">
        <v>264</v>
      </c>
      <c r="Y73" t="s">
        <v>371</v>
      </c>
      <c r="Z73" t="s">
        <v>250</v>
      </c>
      <c r="AA73" t="s">
        <v>250</v>
      </c>
      <c r="AB73" t="s">
        <v>89</v>
      </c>
      <c r="AC73" t="s">
        <v>158</v>
      </c>
      <c r="AD73" t="s">
        <v>2</v>
      </c>
      <c r="AE73" t="s">
        <v>1131</v>
      </c>
      <c r="AF73" t="s">
        <v>372</v>
      </c>
      <c r="AG73" t="s">
        <v>1133</v>
      </c>
      <c r="AH73" s="365">
        <v>300001861331878</v>
      </c>
      <c r="AI73" t="s">
        <v>258</v>
      </c>
      <c r="AJ73">
        <v>126558</v>
      </c>
      <c r="AK73">
        <v>31639.5</v>
      </c>
      <c r="AL73" s="365">
        <v>4</v>
      </c>
      <c r="AM73" t="s">
        <v>1131</v>
      </c>
      <c r="AN73" t="s">
        <v>384</v>
      </c>
      <c r="AO73" t="s">
        <v>464</v>
      </c>
      <c r="AP73" s="365">
        <v>72</v>
      </c>
      <c r="AQ73" t="s">
        <v>4054</v>
      </c>
      <c r="AR73" t="s">
        <v>4055</v>
      </c>
      <c r="AS73" t="s">
        <v>4056</v>
      </c>
      <c r="AT73" t="s">
        <v>4057</v>
      </c>
      <c r="AU73" t="s">
        <v>379</v>
      </c>
      <c r="AV73" t="s">
        <v>380</v>
      </c>
      <c r="AW73" t="s">
        <v>381</v>
      </c>
      <c r="AX73"/>
      <c r="AY73" s="365">
        <v>0</v>
      </c>
      <c r="AZ73" s="365">
        <v>2024</v>
      </c>
      <c r="BA73" s="366">
        <v>45462</v>
      </c>
      <c r="BB73" s="367">
        <v>45476</v>
      </c>
      <c r="BC73" t="s">
        <v>633</v>
      </c>
      <c r="BD73" t="s">
        <v>261</v>
      </c>
      <c r="BE73">
        <v>31639.5</v>
      </c>
      <c r="BF73">
        <v>781.22</v>
      </c>
      <c r="BG73"/>
      <c r="BH73" s="368">
        <v>781.22</v>
      </c>
    </row>
    <row r="74" spans="1:60" ht="15.6">
      <c r="A74" s="345" t="str">
        <f t="shared" si="2"/>
        <v>yes</v>
      </c>
      <c r="B74" s="345" t="str">
        <f>IF(A74="no","N/A",IF(ISNA(VLOOKUP(P74,'Cost Type'!$A$4:$B$8,2,0)),"Impl",VLOOKUP(P74,'Cost Type'!$A$4:$B$8,2,0)))</f>
        <v>GMS</v>
      </c>
      <c r="C74" s="345" t="str">
        <f>IF(B74="Impl",VLOOKUP(AB74,'Mapping Activities to outputs'!$B:$C,2,0),"N/A")</f>
        <v>N/A</v>
      </c>
      <c r="F74" s="346">
        <f t="shared" si="3"/>
        <v>62.5</v>
      </c>
      <c r="G74" t="s">
        <v>413</v>
      </c>
      <c r="H74" t="s">
        <v>414</v>
      </c>
      <c r="I74" t="s">
        <v>415</v>
      </c>
      <c r="J74" t="s">
        <v>416</v>
      </c>
      <c r="K74" t="s">
        <v>157</v>
      </c>
      <c r="L74" t="s">
        <v>413</v>
      </c>
      <c r="M74" t="s">
        <v>2106</v>
      </c>
      <c r="N74" t="s">
        <v>262</v>
      </c>
      <c r="P74" s="365">
        <v>75105</v>
      </c>
      <c r="Q74" t="s">
        <v>417</v>
      </c>
      <c r="R74" t="s">
        <v>2775</v>
      </c>
      <c r="S74" t="s">
        <v>2776</v>
      </c>
      <c r="T74" t="s">
        <v>263</v>
      </c>
      <c r="U74" t="s">
        <v>370</v>
      </c>
      <c r="V74" t="s">
        <v>265</v>
      </c>
      <c r="W74" t="s">
        <v>252</v>
      </c>
      <c r="X74" t="s">
        <v>264</v>
      </c>
      <c r="Y74" t="s">
        <v>371</v>
      </c>
      <c r="Z74" t="s">
        <v>250</v>
      </c>
      <c r="AA74" t="s">
        <v>250</v>
      </c>
      <c r="AB74" t="s">
        <v>89</v>
      </c>
      <c r="AC74" t="s">
        <v>158</v>
      </c>
      <c r="AD74" t="s">
        <v>2</v>
      </c>
      <c r="AE74" t="s">
        <v>2779</v>
      </c>
      <c r="AF74" t="s">
        <v>419</v>
      </c>
      <c r="AG74"/>
      <c r="AH74" s="365"/>
      <c r="AI74"/>
      <c r="AJ74"/>
      <c r="AK74"/>
      <c r="AL74" s="365"/>
      <c r="AM74"/>
      <c r="AN74" t="s">
        <v>399</v>
      </c>
      <c r="AO74" t="s">
        <v>399</v>
      </c>
      <c r="AP74" s="365">
        <v>24</v>
      </c>
      <c r="AQ74" t="s">
        <v>2780</v>
      </c>
      <c r="AR74" t="s">
        <v>2781</v>
      </c>
      <c r="AS74" t="s">
        <v>2782</v>
      </c>
      <c r="AT74" t="s">
        <v>2783</v>
      </c>
      <c r="AU74" t="s">
        <v>379</v>
      </c>
      <c r="AV74" t="s">
        <v>380</v>
      </c>
      <c r="AW74" t="s">
        <v>412</v>
      </c>
      <c r="AX74"/>
      <c r="AY74" s="365"/>
      <c r="AZ74" s="365">
        <v>2024</v>
      </c>
      <c r="BA74" s="366">
        <v>45462</v>
      </c>
      <c r="BB74" s="367">
        <v>45477</v>
      </c>
      <c r="BC74" t="s">
        <v>399</v>
      </c>
      <c r="BD74" t="s">
        <v>261</v>
      </c>
      <c r="BE74">
        <v>2531.16</v>
      </c>
      <c r="BF74">
        <v>62.5</v>
      </c>
      <c r="BG74"/>
      <c r="BH74" s="368">
        <v>62.5</v>
      </c>
    </row>
    <row r="75" spans="1:60" ht="15.6">
      <c r="A75" s="345" t="str">
        <f t="shared" si="2"/>
        <v>yes</v>
      </c>
      <c r="B75" s="345" t="str">
        <f>IF(A75="no","N/A",IF(ISNA(VLOOKUP(P75,'Cost Type'!$A$4:$B$8,2,0)),"Impl",VLOOKUP(Q75,'Cost Type'!$A$4:$B$8,2,0)))</f>
        <v>Impl</v>
      </c>
      <c r="C75" s="345" t="str">
        <f>IF(B75="Impl",VLOOKUP(AB75,'Mapping Activities to outputs'!$B:$C,2,0),"N/A")</f>
        <v>Output 3</v>
      </c>
      <c r="F75" s="346">
        <f t="shared" si="3"/>
        <v>1002.72</v>
      </c>
      <c r="G75" t="s">
        <v>362</v>
      </c>
      <c r="H75" t="s">
        <v>363</v>
      </c>
      <c r="I75" t="s">
        <v>364</v>
      </c>
      <c r="J75" t="s">
        <v>365</v>
      </c>
      <c r="K75" t="s">
        <v>157</v>
      </c>
      <c r="L75" t="s">
        <v>366</v>
      </c>
      <c r="M75" t="s">
        <v>2106</v>
      </c>
      <c r="N75" t="s">
        <v>262</v>
      </c>
      <c r="P75" s="365">
        <v>74215</v>
      </c>
      <c r="Q75" t="s">
        <v>433</v>
      </c>
      <c r="R75" t="s">
        <v>368</v>
      </c>
      <c r="S75" t="s">
        <v>369</v>
      </c>
      <c r="T75" t="s">
        <v>263</v>
      </c>
      <c r="U75" t="s">
        <v>370</v>
      </c>
      <c r="V75" t="s">
        <v>265</v>
      </c>
      <c r="W75" t="s">
        <v>252</v>
      </c>
      <c r="X75" t="s">
        <v>264</v>
      </c>
      <c r="Y75" t="s">
        <v>371</v>
      </c>
      <c r="Z75" t="s">
        <v>250</v>
      </c>
      <c r="AA75" t="s">
        <v>250</v>
      </c>
      <c r="AB75" t="s">
        <v>85</v>
      </c>
      <c r="AC75" t="s">
        <v>158</v>
      </c>
      <c r="AD75" t="s">
        <v>2</v>
      </c>
      <c r="AE75" t="s">
        <v>999</v>
      </c>
      <c r="AF75" t="s">
        <v>372</v>
      </c>
      <c r="AG75" t="s">
        <v>1001</v>
      </c>
      <c r="AH75" s="365">
        <v>300001863663302</v>
      </c>
      <c r="AI75" t="s">
        <v>258</v>
      </c>
      <c r="AJ75">
        <v>40610</v>
      </c>
      <c r="AK75">
        <v>40610</v>
      </c>
      <c r="AL75" s="365">
        <v>1</v>
      </c>
      <c r="AM75" t="s">
        <v>999</v>
      </c>
      <c r="AN75" t="s">
        <v>374</v>
      </c>
      <c r="AO75" t="s">
        <v>273</v>
      </c>
      <c r="AP75" s="365">
        <v>26</v>
      </c>
      <c r="AQ75" t="s">
        <v>3402</v>
      </c>
      <c r="AR75" t="s">
        <v>3403</v>
      </c>
      <c r="AS75" t="s">
        <v>3404</v>
      </c>
      <c r="AT75" t="s">
        <v>3405</v>
      </c>
      <c r="AU75" t="s">
        <v>379</v>
      </c>
      <c r="AV75" t="s">
        <v>380</v>
      </c>
      <c r="AW75" t="s">
        <v>381</v>
      </c>
      <c r="AX75"/>
      <c r="AY75" s="365">
        <v>0</v>
      </c>
      <c r="AZ75" s="365">
        <v>2024</v>
      </c>
      <c r="BA75" s="366">
        <v>45469</v>
      </c>
      <c r="BB75" s="367">
        <v>45477</v>
      </c>
      <c r="BC75" t="s">
        <v>271</v>
      </c>
      <c r="BD75" t="s">
        <v>261</v>
      </c>
      <c r="BE75">
        <v>40610</v>
      </c>
      <c r="BF75">
        <v>1002.72</v>
      </c>
      <c r="BG75"/>
      <c r="BH75" s="368">
        <v>1002.72</v>
      </c>
    </row>
    <row r="76" spans="1:60" ht="15.6">
      <c r="A76" s="345" t="str">
        <f t="shared" si="2"/>
        <v>yes</v>
      </c>
      <c r="B76" s="345" t="str">
        <f>IF(A76="no","N/A",IF(ISNA(VLOOKUP(P76,'Cost Type'!$A$4:$B$8,2,0)),"Impl",VLOOKUP(Q76,'Cost Type'!$A$4:$B$8,2,0)))</f>
        <v>Impl</v>
      </c>
      <c r="C76" s="345" t="str">
        <f>IF(B76="Impl",VLOOKUP(AB76,'Mapping Activities to outputs'!$B:$C,2,0),"N/A")</f>
        <v>MC</v>
      </c>
      <c r="F76" s="346">
        <f t="shared" si="3"/>
        <v>-0.28000000000000003</v>
      </c>
      <c r="G76" t="s">
        <v>395</v>
      </c>
      <c r="H76" t="s">
        <v>396</v>
      </c>
      <c r="I76" t="s">
        <v>364</v>
      </c>
      <c r="J76" t="s">
        <v>365</v>
      </c>
      <c r="K76" t="s">
        <v>157</v>
      </c>
      <c r="L76" t="s">
        <v>397</v>
      </c>
      <c r="M76" t="s">
        <v>1993</v>
      </c>
      <c r="N76" t="s">
        <v>262</v>
      </c>
      <c r="P76" s="365">
        <v>76135</v>
      </c>
      <c r="Q76" t="s">
        <v>3282</v>
      </c>
      <c r="R76" t="s">
        <v>368</v>
      </c>
      <c r="S76" t="s">
        <v>369</v>
      </c>
      <c r="T76" t="s">
        <v>263</v>
      </c>
      <c r="U76" t="s">
        <v>370</v>
      </c>
      <c r="V76" t="s">
        <v>265</v>
      </c>
      <c r="W76" t="s">
        <v>252</v>
      </c>
      <c r="X76" t="s">
        <v>264</v>
      </c>
      <c r="Y76" t="s">
        <v>371</v>
      </c>
      <c r="Z76" t="s">
        <v>250</v>
      </c>
      <c r="AA76" t="s">
        <v>250</v>
      </c>
      <c r="AB76" t="s">
        <v>89</v>
      </c>
      <c r="AC76" t="s">
        <v>158</v>
      </c>
      <c r="AD76" t="s">
        <v>2</v>
      </c>
      <c r="AE76" t="s">
        <v>1128</v>
      </c>
      <c r="AF76" t="s">
        <v>398</v>
      </c>
      <c r="AG76" t="s">
        <v>3020</v>
      </c>
      <c r="AH76" s="365">
        <v>300001851722662</v>
      </c>
      <c r="AI76" t="s">
        <v>258</v>
      </c>
      <c r="AJ76">
        <v>4580</v>
      </c>
      <c r="AK76">
        <v>4580</v>
      </c>
      <c r="AL76" s="365">
        <v>1</v>
      </c>
      <c r="AM76" t="s">
        <v>1123</v>
      </c>
      <c r="AN76" t="s">
        <v>1125</v>
      </c>
      <c r="AO76" t="s">
        <v>1126</v>
      </c>
      <c r="AP76" s="365">
        <v>1077</v>
      </c>
      <c r="AQ76" t="s">
        <v>3064</v>
      </c>
      <c r="AR76" t="s">
        <v>3065</v>
      </c>
      <c r="AS76" t="s">
        <v>3066</v>
      </c>
      <c r="AT76" t="s">
        <v>3067</v>
      </c>
      <c r="AU76" t="s">
        <v>379</v>
      </c>
      <c r="AV76" t="s">
        <v>380</v>
      </c>
      <c r="AW76" t="s">
        <v>381</v>
      </c>
      <c r="AX76"/>
      <c r="AY76" s="365">
        <v>0</v>
      </c>
      <c r="AZ76" s="365">
        <v>2024</v>
      </c>
      <c r="BA76" s="366">
        <v>45477</v>
      </c>
      <c r="BB76" s="367">
        <v>45477</v>
      </c>
      <c r="BC76" t="s">
        <v>399</v>
      </c>
      <c r="BD76" t="s">
        <v>261</v>
      </c>
      <c r="BE76">
        <v>0</v>
      </c>
      <c r="BF76"/>
      <c r="BG76">
        <v>0.28000000000000003</v>
      </c>
      <c r="BH76" s="368">
        <v>-0.28000000000000003</v>
      </c>
    </row>
    <row r="77" spans="1:60" ht="15.6">
      <c r="A77" s="345" t="str">
        <f t="shared" si="2"/>
        <v>yes</v>
      </c>
      <c r="B77" s="345" t="str">
        <f>IF(A77="no","N/A",IF(ISNA(VLOOKUP(P77,'Cost Type'!$A$4:$B$8,2,0)),"Impl",VLOOKUP(Q77,'Cost Type'!$A$4:$B$8,2,0)))</f>
        <v>Impl</v>
      </c>
      <c r="C77" s="345" t="str">
        <f>IF(B77="Impl",VLOOKUP(AB77,'Mapping Activities to outputs'!$B:$C,2,0),"N/A")</f>
        <v>MC</v>
      </c>
      <c r="F77" s="346">
        <f t="shared" si="3"/>
        <v>-1.94</v>
      </c>
      <c r="G77" t="s">
        <v>395</v>
      </c>
      <c r="H77" t="s">
        <v>396</v>
      </c>
      <c r="I77" t="s">
        <v>364</v>
      </c>
      <c r="J77" t="s">
        <v>365</v>
      </c>
      <c r="K77" t="s">
        <v>157</v>
      </c>
      <c r="L77" t="s">
        <v>397</v>
      </c>
      <c r="M77" t="s">
        <v>1993</v>
      </c>
      <c r="N77" t="s">
        <v>262</v>
      </c>
      <c r="P77" s="365">
        <v>76135</v>
      </c>
      <c r="Q77" t="s">
        <v>3282</v>
      </c>
      <c r="R77" t="s">
        <v>2775</v>
      </c>
      <c r="S77" t="s">
        <v>2776</v>
      </c>
      <c r="T77" t="s">
        <v>263</v>
      </c>
      <c r="U77" t="s">
        <v>370</v>
      </c>
      <c r="V77" t="s">
        <v>265</v>
      </c>
      <c r="W77" t="s">
        <v>252</v>
      </c>
      <c r="X77" t="s">
        <v>264</v>
      </c>
      <c r="Y77" t="s">
        <v>371</v>
      </c>
      <c r="Z77" t="s">
        <v>250</v>
      </c>
      <c r="AA77" t="s">
        <v>250</v>
      </c>
      <c r="AB77" t="s">
        <v>89</v>
      </c>
      <c r="AC77" t="s">
        <v>158</v>
      </c>
      <c r="AD77" t="s">
        <v>2</v>
      </c>
      <c r="AE77" t="s">
        <v>1135</v>
      </c>
      <c r="AF77" t="s">
        <v>398</v>
      </c>
      <c r="AG77" t="s">
        <v>1133</v>
      </c>
      <c r="AH77" s="365">
        <v>300001861331878</v>
      </c>
      <c r="AI77" t="s">
        <v>258</v>
      </c>
      <c r="AJ77">
        <v>126558</v>
      </c>
      <c r="AK77">
        <v>31639.5</v>
      </c>
      <c r="AL77" s="365">
        <v>4</v>
      </c>
      <c r="AM77" t="s">
        <v>1131</v>
      </c>
      <c r="AN77" t="s">
        <v>384</v>
      </c>
      <c r="AO77" t="s">
        <v>464</v>
      </c>
      <c r="AP77" s="365">
        <v>1085</v>
      </c>
      <c r="AQ77" t="s">
        <v>3064</v>
      </c>
      <c r="AR77" t="s">
        <v>3270</v>
      </c>
      <c r="AS77" t="s">
        <v>3066</v>
      </c>
      <c r="AT77" t="s">
        <v>3067</v>
      </c>
      <c r="AU77" t="s">
        <v>379</v>
      </c>
      <c r="AV77" t="s">
        <v>380</v>
      </c>
      <c r="AW77" t="s">
        <v>381</v>
      </c>
      <c r="AX77"/>
      <c r="AY77" s="365">
        <v>0</v>
      </c>
      <c r="AZ77" s="365">
        <v>2024</v>
      </c>
      <c r="BA77" s="366">
        <v>45477</v>
      </c>
      <c r="BB77" s="367">
        <v>45477</v>
      </c>
      <c r="BC77" t="s">
        <v>399</v>
      </c>
      <c r="BD77" t="s">
        <v>261</v>
      </c>
      <c r="BE77">
        <v>0</v>
      </c>
      <c r="BF77"/>
      <c r="BG77">
        <v>1.94</v>
      </c>
      <c r="BH77" s="368">
        <v>-1.94</v>
      </c>
    </row>
    <row r="78" spans="1:60" ht="15.6">
      <c r="A78" s="345" t="str">
        <f t="shared" si="2"/>
        <v>yes</v>
      </c>
      <c r="B78" s="345" t="str">
        <f>IF(A78="no","N/A",IF(ISNA(VLOOKUP(P78,'Cost Type'!$A$4:$B$8,2,0)),"Impl",VLOOKUP(P78,'Cost Type'!$A$4:$B$8,2,0)))</f>
        <v>GMS</v>
      </c>
      <c r="C78" s="345" t="str">
        <f>IF(B78="Impl",VLOOKUP(AB78,'Mapping Activities to outputs'!$B:$C,2,0),"N/A")</f>
        <v>N/A</v>
      </c>
      <c r="F78" s="346">
        <f t="shared" si="3"/>
        <v>80.02</v>
      </c>
      <c r="G78" t="s">
        <v>413</v>
      </c>
      <c r="H78" t="s">
        <v>414</v>
      </c>
      <c r="I78" t="s">
        <v>415</v>
      </c>
      <c r="J78" t="s">
        <v>416</v>
      </c>
      <c r="K78" t="s">
        <v>157</v>
      </c>
      <c r="L78" t="s">
        <v>413</v>
      </c>
      <c r="M78" t="s">
        <v>2106</v>
      </c>
      <c r="N78" t="s">
        <v>262</v>
      </c>
      <c r="P78" s="365">
        <v>75105</v>
      </c>
      <c r="Q78" t="s">
        <v>417</v>
      </c>
      <c r="R78" t="s">
        <v>368</v>
      </c>
      <c r="S78" t="s">
        <v>369</v>
      </c>
      <c r="T78" t="s">
        <v>263</v>
      </c>
      <c r="U78" t="s">
        <v>370</v>
      </c>
      <c r="V78" t="s">
        <v>265</v>
      </c>
      <c r="W78" t="s">
        <v>252</v>
      </c>
      <c r="X78" t="s">
        <v>264</v>
      </c>
      <c r="Y78" t="s">
        <v>371</v>
      </c>
      <c r="Z78" t="s">
        <v>250</v>
      </c>
      <c r="AA78" t="s">
        <v>250</v>
      </c>
      <c r="AB78" t="s">
        <v>85</v>
      </c>
      <c r="AC78" t="s">
        <v>158</v>
      </c>
      <c r="AD78" t="s">
        <v>2</v>
      </c>
      <c r="AE78" t="s">
        <v>2140</v>
      </c>
      <c r="AF78" t="s">
        <v>419</v>
      </c>
      <c r="AG78"/>
      <c r="AH78" s="365"/>
      <c r="AI78"/>
      <c r="AJ78"/>
      <c r="AK78"/>
      <c r="AL78" s="365"/>
      <c r="AM78"/>
      <c r="AN78" t="s">
        <v>399</v>
      </c>
      <c r="AO78" t="s">
        <v>399</v>
      </c>
      <c r="AP78" s="365">
        <v>34</v>
      </c>
      <c r="AQ78" t="s">
        <v>2141</v>
      </c>
      <c r="AR78" t="s">
        <v>2142</v>
      </c>
      <c r="AS78" t="s">
        <v>2143</v>
      </c>
      <c r="AT78" t="s">
        <v>2144</v>
      </c>
      <c r="AU78" t="s">
        <v>379</v>
      </c>
      <c r="AV78" t="s">
        <v>380</v>
      </c>
      <c r="AW78" t="s">
        <v>412</v>
      </c>
      <c r="AX78"/>
      <c r="AY78" s="365"/>
      <c r="AZ78" s="365">
        <v>2024</v>
      </c>
      <c r="BA78" s="366">
        <v>45469</v>
      </c>
      <c r="BB78" s="367">
        <v>45478</v>
      </c>
      <c r="BC78" t="s">
        <v>399</v>
      </c>
      <c r="BD78" t="s">
        <v>261</v>
      </c>
      <c r="BE78">
        <v>3248.8</v>
      </c>
      <c r="BF78">
        <v>80.02</v>
      </c>
      <c r="BG78"/>
      <c r="BH78" s="368">
        <v>80.02</v>
      </c>
    </row>
    <row r="79" spans="1:60" ht="15.6">
      <c r="A79" s="345" t="str">
        <f t="shared" si="2"/>
        <v>yes</v>
      </c>
      <c r="B79" s="345" t="str">
        <f>IF(A79="no","N/A",IF(ISNA(VLOOKUP(P79,'Cost Type'!$A$4:$B$8,2,0)),"Impl",VLOOKUP(Q79,'Cost Type'!$A$4:$B$8,2,0)))</f>
        <v>Impl</v>
      </c>
      <c r="C79" s="345" t="str">
        <f>IF(B79="Impl",VLOOKUP(AB79,'Mapping Activities to outputs'!$B:$C,2,0),"N/A")</f>
        <v>Output 2</v>
      </c>
      <c r="F79" s="346">
        <f t="shared" si="3"/>
        <v>-91.87</v>
      </c>
      <c r="G79" t="s">
        <v>362</v>
      </c>
      <c r="H79" t="s">
        <v>363</v>
      </c>
      <c r="I79" t="s">
        <v>364</v>
      </c>
      <c r="J79" t="s">
        <v>365</v>
      </c>
      <c r="K79" t="s">
        <v>157</v>
      </c>
      <c r="L79" t="s">
        <v>366</v>
      </c>
      <c r="M79" t="s">
        <v>1993</v>
      </c>
      <c r="N79" t="s">
        <v>262</v>
      </c>
      <c r="P79" s="365">
        <v>75709</v>
      </c>
      <c r="Q79" t="s">
        <v>3296</v>
      </c>
      <c r="R79" t="s">
        <v>368</v>
      </c>
      <c r="S79" t="s">
        <v>369</v>
      </c>
      <c r="T79" t="s">
        <v>263</v>
      </c>
      <c r="U79" t="s">
        <v>370</v>
      </c>
      <c r="V79" t="s">
        <v>265</v>
      </c>
      <c r="W79" t="s">
        <v>252</v>
      </c>
      <c r="X79" t="s">
        <v>264</v>
      </c>
      <c r="Y79" t="s">
        <v>371</v>
      </c>
      <c r="Z79" t="s">
        <v>250</v>
      </c>
      <c r="AA79" t="s">
        <v>250</v>
      </c>
      <c r="AB79" t="s">
        <v>58</v>
      </c>
      <c r="AC79" t="s">
        <v>158</v>
      </c>
      <c r="AD79" t="s">
        <v>2</v>
      </c>
      <c r="AE79" t="s">
        <v>742</v>
      </c>
      <c r="AF79" t="s">
        <v>372</v>
      </c>
      <c r="AG79" t="s">
        <v>3079</v>
      </c>
      <c r="AH79" s="365">
        <v>300001865507047</v>
      </c>
      <c r="AI79" t="s">
        <v>258</v>
      </c>
      <c r="AJ79">
        <v>814473.6</v>
      </c>
      <c r="AK79">
        <v>814473.6</v>
      </c>
      <c r="AL79" s="365">
        <v>1</v>
      </c>
      <c r="AM79" t="s">
        <v>742</v>
      </c>
      <c r="AN79" t="s">
        <v>384</v>
      </c>
      <c r="AO79" t="s">
        <v>464</v>
      </c>
      <c r="AP79" s="365">
        <v>101</v>
      </c>
      <c r="AQ79" t="s">
        <v>3406</v>
      </c>
      <c r="AR79" t="s">
        <v>3407</v>
      </c>
      <c r="AS79" t="s">
        <v>3408</v>
      </c>
      <c r="AT79" t="s">
        <v>3409</v>
      </c>
      <c r="AU79" t="s">
        <v>379</v>
      </c>
      <c r="AV79" t="s">
        <v>380</v>
      </c>
      <c r="AW79" t="s">
        <v>3084</v>
      </c>
      <c r="AX79" t="s">
        <v>3085</v>
      </c>
      <c r="AY79" s="365">
        <v>1</v>
      </c>
      <c r="AZ79" s="365">
        <v>2024</v>
      </c>
      <c r="BA79" s="366">
        <v>45477</v>
      </c>
      <c r="BB79" s="367">
        <v>45478</v>
      </c>
      <c r="BC79" t="s">
        <v>271</v>
      </c>
      <c r="BD79" t="s">
        <v>261</v>
      </c>
      <c r="BE79">
        <v>0</v>
      </c>
      <c r="BF79"/>
      <c r="BG79">
        <v>91.87</v>
      </c>
      <c r="BH79" s="368">
        <v>-91.87</v>
      </c>
    </row>
    <row r="80" spans="1:60" ht="15.6">
      <c r="A80" s="345" t="str">
        <f t="shared" si="2"/>
        <v>yes</v>
      </c>
      <c r="B80" s="345" t="str">
        <f>IF(A80="no","N/A",IF(ISNA(VLOOKUP(P80,'Cost Type'!$A$4:$B$8,2,0)),"Impl",VLOOKUP(Q80,'Cost Type'!$A$4:$B$8,2,0)))</f>
        <v>Impl</v>
      </c>
      <c r="C80" s="345" t="str">
        <f>IF(B80="Impl",VLOOKUP(AB80,'Mapping Activities to outputs'!$B:$C,2,0),"N/A")</f>
        <v>Output 2</v>
      </c>
      <c r="F80" s="346">
        <f t="shared" si="3"/>
        <v>3720.91</v>
      </c>
      <c r="G80" t="s">
        <v>362</v>
      </c>
      <c r="H80" t="s">
        <v>363</v>
      </c>
      <c r="I80" t="s">
        <v>364</v>
      </c>
      <c r="J80" t="s">
        <v>365</v>
      </c>
      <c r="K80" t="s">
        <v>157</v>
      </c>
      <c r="L80" t="s">
        <v>366</v>
      </c>
      <c r="M80" t="s">
        <v>1993</v>
      </c>
      <c r="N80" t="s">
        <v>262</v>
      </c>
      <c r="P80" s="365">
        <v>75709</v>
      </c>
      <c r="Q80" t="s">
        <v>3296</v>
      </c>
      <c r="R80" t="s">
        <v>368</v>
      </c>
      <c r="S80" t="s">
        <v>369</v>
      </c>
      <c r="T80" t="s">
        <v>263</v>
      </c>
      <c r="U80" t="s">
        <v>370</v>
      </c>
      <c r="V80" t="s">
        <v>265</v>
      </c>
      <c r="W80" t="s">
        <v>252</v>
      </c>
      <c r="X80" t="s">
        <v>264</v>
      </c>
      <c r="Y80" t="s">
        <v>371</v>
      </c>
      <c r="Z80" t="s">
        <v>250</v>
      </c>
      <c r="AA80" t="s">
        <v>250</v>
      </c>
      <c r="AB80" t="s">
        <v>58</v>
      </c>
      <c r="AC80" t="s">
        <v>158</v>
      </c>
      <c r="AD80" t="s">
        <v>2</v>
      </c>
      <c r="AE80" t="s">
        <v>742</v>
      </c>
      <c r="AF80" t="s">
        <v>372</v>
      </c>
      <c r="AG80" t="s">
        <v>3079</v>
      </c>
      <c r="AH80" s="365">
        <v>300001865507047</v>
      </c>
      <c r="AI80" t="s">
        <v>258</v>
      </c>
      <c r="AJ80">
        <v>814473.6</v>
      </c>
      <c r="AK80">
        <v>814473.6</v>
      </c>
      <c r="AL80" s="365">
        <v>1</v>
      </c>
      <c r="AM80" t="s">
        <v>742</v>
      </c>
      <c r="AN80" t="s">
        <v>384</v>
      </c>
      <c r="AO80" t="s">
        <v>464</v>
      </c>
      <c r="AP80" s="365">
        <v>706</v>
      </c>
      <c r="AQ80" t="s">
        <v>3406</v>
      </c>
      <c r="AR80" t="s">
        <v>3407</v>
      </c>
      <c r="AS80" t="s">
        <v>3410</v>
      </c>
      <c r="AT80" t="s">
        <v>3409</v>
      </c>
      <c r="AU80" t="s">
        <v>379</v>
      </c>
      <c r="AV80" t="s">
        <v>380</v>
      </c>
      <c r="AW80" t="s">
        <v>3084</v>
      </c>
      <c r="AX80" t="s">
        <v>3085</v>
      </c>
      <c r="AY80" s="365">
        <v>1</v>
      </c>
      <c r="AZ80" s="365">
        <v>2024</v>
      </c>
      <c r="BA80" s="366">
        <v>45477</v>
      </c>
      <c r="BB80" s="367">
        <v>45478</v>
      </c>
      <c r="BC80" t="s">
        <v>271</v>
      </c>
      <c r="BD80" t="s">
        <v>261</v>
      </c>
      <c r="BE80">
        <v>146975.95000000001</v>
      </c>
      <c r="BF80">
        <v>3720.91</v>
      </c>
      <c r="BG80"/>
      <c r="BH80" s="368">
        <v>3720.91</v>
      </c>
    </row>
    <row r="81" spans="1:60" ht="15.6">
      <c r="A81" s="345" t="str">
        <f t="shared" si="2"/>
        <v>yes</v>
      </c>
      <c r="B81" s="345" t="str">
        <f>IF(A81="no","N/A",IF(ISNA(VLOOKUP(P81,'Cost Type'!$A$4:$B$8,2,0)),"Impl",VLOOKUP(Q81,'Cost Type'!$A$4:$B$8,2,0)))</f>
        <v>Impl</v>
      </c>
      <c r="C81" s="345" t="str">
        <f>IF(B81="Impl",VLOOKUP(AB81,'Mapping Activities to outputs'!$B:$C,2,0),"N/A")</f>
        <v>Output 3</v>
      </c>
      <c r="F81" s="346">
        <f t="shared" si="3"/>
        <v>-2.4700000000000002</v>
      </c>
      <c r="G81" t="s">
        <v>395</v>
      </c>
      <c r="H81" t="s">
        <v>396</v>
      </c>
      <c r="I81" t="s">
        <v>364</v>
      </c>
      <c r="J81" t="s">
        <v>365</v>
      </c>
      <c r="K81" t="s">
        <v>157</v>
      </c>
      <c r="L81" t="s">
        <v>397</v>
      </c>
      <c r="M81" t="s">
        <v>1993</v>
      </c>
      <c r="N81" t="s">
        <v>262</v>
      </c>
      <c r="P81" s="365">
        <v>76135</v>
      </c>
      <c r="Q81" t="s">
        <v>3282</v>
      </c>
      <c r="R81" t="s">
        <v>368</v>
      </c>
      <c r="S81" t="s">
        <v>369</v>
      </c>
      <c r="T81" t="s">
        <v>263</v>
      </c>
      <c r="U81" t="s">
        <v>370</v>
      </c>
      <c r="V81" t="s">
        <v>265</v>
      </c>
      <c r="W81" t="s">
        <v>252</v>
      </c>
      <c r="X81" t="s">
        <v>264</v>
      </c>
      <c r="Y81" t="s">
        <v>371</v>
      </c>
      <c r="Z81" t="s">
        <v>250</v>
      </c>
      <c r="AA81" t="s">
        <v>250</v>
      </c>
      <c r="AB81" t="s">
        <v>85</v>
      </c>
      <c r="AC81" t="s">
        <v>158</v>
      </c>
      <c r="AD81" t="s">
        <v>2</v>
      </c>
      <c r="AE81" t="s">
        <v>1002</v>
      </c>
      <c r="AF81" t="s">
        <v>398</v>
      </c>
      <c r="AG81" t="s">
        <v>1001</v>
      </c>
      <c r="AH81" s="365">
        <v>300001863663302</v>
      </c>
      <c r="AI81" t="s">
        <v>258</v>
      </c>
      <c r="AJ81">
        <v>40610</v>
      </c>
      <c r="AK81">
        <v>40610</v>
      </c>
      <c r="AL81" s="365">
        <v>1</v>
      </c>
      <c r="AM81" t="s">
        <v>999</v>
      </c>
      <c r="AN81" t="s">
        <v>374</v>
      </c>
      <c r="AO81" t="s">
        <v>273</v>
      </c>
      <c r="AP81" s="365">
        <v>5049</v>
      </c>
      <c r="AQ81" t="s">
        <v>3075</v>
      </c>
      <c r="AR81" t="s">
        <v>3076</v>
      </c>
      <c r="AS81" t="s">
        <v>3077</v>
      </c>
      <c r="AT81" t="s">
        <v>3078</v>
      </c>
      <c r="AU81" t="s">
        <v>379</v>
      </c>
      <c r="AV81" t="s">
        <v>380</v>
      </c>
      <c r="AW81" t="s">
        <v>381</v>
      </c>
      <c r="AX81"/>
      <c r="AY81" s="365">
        <v>0</v>
      </c>
      <c r="AZ81" s="365">
        <v>2024</v>
      </c>
      <c r="BA81" s="366">
        <v>45478</v>
      </c>
      <c r="BB81" s="367">
        <v>45478</v>
      </c>
      <c r="BC81" t="s">
        <v>399</v>
      </c>
      <c r="BD81" t="s">
        <v>261</v>
      </c>
      <c r="BE81">
        <v>0</v>
      </c>
      <c r="BF81"/>
      <c r="BG81">
        <v>2.4700000000000002</v>
      </c>
      <c r="BH81" s="368">
        <v>-2.4700000000000002</v>
      </c>
    </row>
    <row r="82" spans="1:60" ht="15.6">
      <c r="A82" s="345" t="str">
        <f t="shared" si="2"/>
        <v>yes</v>
      </c>
      <c r="B82" s="345" t="str">
        <f>IF(A82="no","N/A",IF(ISNA(VLOOKUP(P82,'Cost Type'!$A$4:$B$8,2,0)),"Impl",VLOOKUP(Q82,'Cost Type'!$A$4:$B$8,2,0)))</f>
        <v>Impl</v>
      </c>
      <c r="C82" s="345" t="str">
        <f>IF(B82="Impl",VLOOKUP(AB82,'Mapping Activities to outputs'!$B:$C,2,0),"N/A")</f>
        <v>MC</v>
      </c>
      <c r="F82" s="346">
        <f t="shared" si="3"/>
        <v>1698.14</v>
      </c>
      <c r="G82" t="s">
        <v>2788</v>
      </c>
      <c r="H82" t="s">
        <v>2789</v>
      </c>
      <c r="I82" t="s">
        <v>415</v>
      </c>
      <c r="J82" t="s">
        <v>416</v>
      </c>
      <c r="K82" t="s">
        <v>157</v>
      </c>
      <c r="L82" t="s">
        <v>2788</v>
      </c>
      <c r="M82" t="s">
        <v>2106</v>
      </c>
      <c r="N82" t="s">
        <v>262</v>
      </c>
      <c r="P82" s="365">
        <v>67405</v>
      </c>
      <c r="Q82" t="s">
        <v>2790</v>
      </c>
      <c r="R82" t="s">
        <v>368</v>
      </c>
      <c r="S82" t="s">
        <v>369</v>
      </c>
      <c r="T82" t="s">
        <v>263</v>
      </c>
      <c r="U82" t="s">
        <v>370</v>
      </c>
      <c r="V82" t="s">
        <v>265</v>
      </c>
      <c r="W82" t="s">
        <v>252</v>
      </c>
      <c r="X82" t="s">
        <v>264</v>
      </c>
      <c r="Y82" t="s">
        <v>371</v>
      </c>
      <c r="Z82" t="s">
        <v>250</v>
      </c>
      <c r="AA82" t="s">
        <v>250</v>
      </c>
      <c r="AB82" t="s">
        <v>89</v>
      </c>
      <c r="AC82" t="s">
        <v>158</v>
      </c>
      <c r="AD82" t="s">
        <v>2</v>
      </c>
      <c r="AE82" t="s">
        <v>2801</v>
      </c>
      <c r="AF82" t="s">
        <v>419</v>
      </c>
      <c r="AG82"/>
      <c r="AH82" s="365"/>
      <c r="AI82"/>
      <c r="AJ82"/>
      <c r="AK82"/>
      <c r="AL82" s="365"/>
      <c r="AM82"/>
      <c r="AN82" t="s">
        <v>399</v>
      </c>
      <c r="AO82" t="s">
        <v>399</v>
      </c>
      <c r="AP82" s="365">
        <v>2974</v>
      </c>
      <c r="AQ82" t="s">
        <v>2802</v>
      </c>
      <c r="AR82" t="s">
        <v>2803</v>
      </c>
      <c r="AS82" t="s">
        <v>2804</v>
      </c>
      <c r="AT82" t="s">
        <v>2805</v>
      </c>
      <c r="AU82" t="s">
        <v>379</v>
      </c>
      <c r="AV82" t="s">
        <v>380</v>
      </c>
      <c r="AW82" t="s">
        <v>412</v>
      </c>
      <c r="AX82"/>
      <c r="AY82" s="365"/>
      <c r="AZ82" s="365">
        <v>2024</v>
      </c>
      <c r="BA82" s="366">
        <v>45444</v>
      </c>
      <c r="BB82" s="367">
        <v>45479</v>
      </c>
      <c r="BC82" t="s">
        <v>399</v>
      </c>
      <c r="BD82" t="s">
        <v>154</v>
      </c>
      <c r="BE82">
        <v>1698.14</v>
      </c>
      <c r="BF82">
        <v>1698.14</v>
      </c>
      <c r="BG82"/>
      <c r="BH82" s="368">
        <v>1698.14</v>
      </c>
    </row>
    <row r="83" spans="1:60" ht="15.6">
      <c r="A83" s="345" t="str">
        <f t="shared" si="2"/>
        <v>yes</v>
      </c>
      <c r="B83" s="345" t="str">
        <f>IF(A83="no","N/A",IF(ISNA(VLOOKUP(P83,'Cost Type'!$A$4:$B$8,2,0)),"Impl",VLOOKUP(Q83,'Cost Type'!$A$4:$B$8,2,0)))</f>
        <v>Impl</v>
      </c>
      <c r="C83" s="345" t="str">
        <f>IF(B83="Impl",VLOOKUP(AB83,'Mapping Activities to outputs'!$B:$C,2,0),"N/A")</f>
        <v>MC</v>
      </c>
      <c r="F83" s="346">
        <f t="shared" si="3"/>
        <v>667.56000000000006</v>
      </c>
      <c r="G83" t="s">
        <v>2788</v>
      </c>
      <c r="H83" t="s">
        <v>2789</v>
      </c>
      <c r="I83" t="s">
        <v>415</v>
      </c>
      <c r="J83" t="s">
        <v>416</v>
      </c>
      <c r="K83" t="s">
        <v>157</v>
      </c>
      <c r="L83" t="s">
        <v>2788</v>
      </c>
      <c r="M83" t="s">
        <v>2106</v>
      </c>
      <c r="N83" t="s">
        <v>262</v>
      </c>
      <c r="P83" s="365">
        <v>71475</v>
      </c>
      <c r="Q83" t="s">
        <v>2842</v>
      </c>
      <c r="R83" t="s">
        <v>368</v>
      </c>
      <c r="S83" t="s">
        <v>369</v>
      </c>
      <c r="T83" t="s">
        <v>263</v>
      </c>
      <c r="U83" t="s">
        <v>370</v>
      </c>
      <c r="V83" t="s">
        <v>265</v>
      </c>
      <c r="W83" t="s">
        <v>252</v>
      </c>
      <c r="X83" t="s">
        <v>264</v>
      </c>
      <c r="Y83" t="s">
        <v>371</v>
      </c>
      <c r="Z83" t="s">
        <v>250</v>
      </c>
      <c r="AA83" t="s">
        <v>250</v>
      </c>
      <c r="AB83" t="s">
        <v>89</v>
      </c>
      <c r="AC83" t="s">
        <v>158</v>
      </c>
      <c r="AD83" t="s">
        <v>2</v>
      </c>
      <c r="AE83" t="s">
        <v>2860</v>
      </c>
      <c r="AF83" t="s">
        <v>419</v>
      </c>
      <c r="AG83"/>
      <c r="AH83" s="365"/>
      <c r="AI83"/>
      <c r="AJ83"/>
      <c r="AK83"/>
      <c r="AL83" s="365"/>
      <c r="AM83"/>
      <c r="AN83" t="s">
        <v>399</v>
      </c>
      <c r="AO83" t="s">
        <v>399</v>
      </c>
      <c r="AP83" s="365">
        <v>3416</v>
      </c>
      <c r="AQ83" t="s">
        <v>2802</v>
      </c>
      <c r="AR83" t="s">
        <v>2861</v>
      </c>
      <c r="AS83" t="s">
        <v>2804</v>
      </c>
      <c r="AT83" t="s">
        <v>2805</v>
      </c>
      <c r="AU83" t="s">
        <v>379</v>
      </c>
      <c r="AV83" t="s">
        <v>380</v>
      </c>
      <c r="AW83" t="s">
        <v>412</v>
      </c>
      <c r="AX83"/>
      <c r="AY83" s="365"/>
      <c r="AZ83" s="365">
        <v>2024</v>
      </c>
      <c r="BA83" s="366">
        <v>45444</v>
      </c>
      <c r="BB83" s="367">
        <v>45479</v>
      </c>
      <c r="BC83" t="s">
        <v>399</v>
      </c>
      <c r="BD83" t="s">
        <v>154</v>
      </c>
      <c r="BE83">
        <v>667.56000000000006</v>
      </c>
      <c r="BF83">
        <v>667.56000000000006</v>
      </c>
      <c r="BG83"/>
      <c r="BH83" s="368">
        <v>667.56000000000006</v>
      </c>
    </row>
    <row r="84" spans="1:60" ht="15.6">
      <c r="A84" s="345" t="str">
        <f t="shared" si="2"/>
        <v>yes</v>
      </c>
      <c r="B84" s="345" t="str">
        <f>IF(A84="no","N/A",IF(ISNA(VLOOKUP(P84,'Cost Type'!$A$4:$B$8,2,0)),"Impl",VLOOKUP(Q84,'Cost Type'!$A$4:$B$8,2,0)))</f>
        <v>Impl</v>
      </c>
      <c r="C84" s="345" t="str">
        <f>IF(B84="Impl",VLOOKUP(AB84,'Mapping Activities to outputs'!$B:$C,2,0),"N/A")</f>
        <v>Output 2</v>
      </c>
      <c r="F84" s="346">
        <f t="shared" si="3"/>
        <v>3707.57</v>
      </c>
      <c r="G84" t="s">
        <v>2788</v>
      </c>
      <c r="H84" t="s">
        <v>2789</v>
      </c>
      <c r="I84" t="s">
        <v>415</v>
      </c>
      <c r="J84" t="s">
        <v>416</v>
      </c>
      <c r="K84" t="s">
        <v>157</v>
      </c>
      <c r="L84" t="s">
        <v>2788</v>
      </c>
      <c r="M84" t="s">
        <v>2106</v>
      </c>
      <c r="N84" t="s">
        <v>262</v>
      </c>
      <c r="P84" s="365">
        <v>71475</v>
      </c>
      <c r="Q84" t="s">
        <v>2842</v>
      </c>
      <c r="R84" t="s">
        <v>368</v>
      </c>
      <c r="S84" t="s">
        <v>369</v>
      </c>
      <c r="T84" t="s">
        <v>263</v>
      </c>
      <c r="U84" t="s">
        <v>370</v>
      </c>
      <c r="V84" t="s">
        <v>265</v>
      </c>
      <c r="W84" t="s">
        <v>252</v>
      </c>
      <c r="X84" t="s">
        <v>264</v>
      </c>
      <c r="Y84" t="s">
        <v>371</v>
      </c>
      <c r="Z84" t="s">
        <v>250</v>
      </c>
      <c r="AA84" t="s">
        <v>250</v>
      </c>
      <c r="AB84" t="s">
        <v>52</v>
      </c>
      <c r="AC84" t="s">
        <v>158</v>
      </c>
      <c r="AD84" t="s">
        <v>2</v>
      </c>
      <c r="AE84" t="s">
        <v>2862</v>
      </c>
      <c r="AF84" t="s">
        <v>419</v>
      </c>
      <c r="AG84"/>
      <c r="AH84" s="365"/>
      <c r="AI84"/>
      <c r="AJ84"/>
      <c r="AK84"/>
      <c r="AL84" s="365"/>
      <c r="AM84"/>
      <c r="AN84" t="s">
        <v>399</v>
      </c>
      <c r="AO84" t="s">
        <v>399</v>
      </c>
      <c r="AP84" s="365">
        <v>3417</v>
      </c>
      <c r="AQ84" t="s">
        <v>2802</v>
      </c>
      <c r="AR84" t="s">
        <v>2863</v>
      </c>
      <c r="AS84" t="s">
        <v>2804</v>
      </c>
      <c r="AT84" t="s">
        <v>2805</v>
      </c>
      <c r="AU84" t="s">
        <v>379</v>
      </c>
      <c r="AV84" t="s">
        <v>380</v>
      </c>
      <c r="AW84" t="s">
        <v>412</v>
      </c>
      <c r="AX84"/>
      <c r="AY84" s="365"/>
      <c r="AZ84" s="365">
        <v>2024</v>
      </c>
      <c r="BA84" s="366">
        <v>45444</v>
      </c>
      <c r="BB84" s="367">
        <v>45479</v>
      </c>
      <c r="BC84" t="s">
        <v>399</v>
      </c>
      <c r="BD84" t="s">
        <v>154</v>
      </c>
      <c r="BE84">
        <v>3707.57</v>
      </c>
      <c r="BF84">
        <v>3707.57</v>
      </c>
      <c r="BG84"/>
      <c r="BH84" s="368">
        <v>3707.57</v>
      </c>
    </row>
    <row r="85" spans="1:60" ht="15.6">
      <c r="A85" s="345" t="str">
        <f t="shared" si="2"/>
        <v>no</v>
      </c>
      <c r="B85" s="345" t="str">
        <f>IF(A85="no","N/A",IF(ISNA(VLOOKUP(Q85,'Cost Type'!$A$4:$B$8,2,0)),"Impl",VLOOKUP(Q85,'Cost Type'!$A$4:$B$8,2,0)))</f>
        <v>N/A</v>
      </c>
      <c r="C85" s="345" t="str">
        <f>IF(B85="Impl",VLOOKUP(AB85,'Mapping Activities to outputs'!$B:$C,2,0),"N/A")</f>
        <v>N/A</v>
      </c>
      <c r="F85" s="346">
        <f t="shared" si="3"/>
        <v>-667.56000000000006</v>
      </c>
      <c r="G85" t="s">
        <v>2788</v>
      </c>
      <c r="H85" t="s">
        <v>2789</v>
      </c>
      <c r="I85" t="s">
        <v>415</v>
      </c>
      <c r="J85" t="s">
        <v>416</v>
      </c>
      <c r="K85" t="s">
        <v>157</v>
      </c>
      <c r="L85" t="s">
        <v>2788</v>
      </c>
      <c r="M85" t="s">
        <v>2106</v>
      </c>
      <c r="N85" t="s">
        <v>262</v>
      </c>
      <c r="P85" s="365">
        <v>67105</v>
      </c>
      <c r="Q85" t="s">
        <v>3017</v>
      </c>
      <c r="R85" t="s">
        <v>368</v>
      </c>
      <c r="S85" t="s">
        <v>369</v>
      </c>
      <c r="T85" t="s">
        <v>263</v>
      </c>
      <c r="U85" t="s">
        <v>370</v>
      </c>
      <c r="V85" t="s">
        <v>265</v>
      </c>
      <c r="W85" t="s">
        <v>252</v>
      </c>
      <c r="X85" t="s">
        <v>3018</v>
      </c>
      <c r="Y85" t="s">
        <v>3019</v>
      </c>
      <c r="Z85" t="s">
        <v>250</v>
      </c>
      <c r="AA85" t="s">
        <v>250</v>
      </c>
      <c r="AB85" t="s">
        <v>89</v>
      </c>
      <c r="AC85" t="s">
        <v>158</v>
      </c>
      <c r="AD85" t="s">
        <v>2</v>
      </c>
      <c r="AE85" t="s">
        <v>2860</v>
      </c>
      <c r="AF85" t="s">
        <v>419</v>
      </c>
      <c r="AG85"/>
      <c r="AH85" s="365"/>
      <c r="AI85"/>
      <c r="AJ85"/>
      <c r="AK85"/>
      <c r="AL85" s="365"/>
      <c r="AM85"/>
      <c r="AN85" t="s">
        <v>399</v>
      </c>
      <c r="AO85" t="s">
        <v>399</v>
      </c>
      <c r="AP85" s="365">
        <v>2559</v>
      </c>
      <c r="AQ85" t="s">
        <v>2802</v>
      </c>
      <c r="AR85" t="s">
        <v>2861</v>
      </c>
      <c r="AS85" t="s">
        <v>2804</v>
      </c>
      <c r="AT85" t="s">
        <v>2805</v>
      </c>
      <c r="AU85" t="s">
        <v>379</v>
      </c>
      <c r="AV85" t="s">
        <v>380</v>
      </c>
      <c r="AW85" t="s">
        <v>412</v>
      </c>
      <c r="AX85"/>
      <c r="AY85" s="365"/>
      <c r="AZ85" s="365">
        <v>2024</v>
      </c>
      <c r="BA85" s="366">
        <v>45444</v>
      </c>
      <c r="BB85" s="367">
        <v>45479</v>
      </c>
      <c r="BC85" t="s">
        <v>399</v>
      </c>
      <c r="BD85" t="s">
        <v>154</v>
      </c>
      <c r="BE85">
        <v>-667.56000000000006</v>
      </c>
      <c r="BF85"/>
      <c r="BG85">
        <v>667.56000000000006</v>
      </c>
      <c r="BH85" s="368">
        <v>-667.56000000000006</v>
      </c>
    </row>
    <row r="86" spans="1:60" ht="15.6">
      <c r="A86" s="345" t="str">
        <f t="shared" si="2"/>
        <v>no</v>
      </c>
      <c r="B86" s="345" t="str">
        <f>IF(A86="no","N/A",IF(ISNA(VLOOKUP(Q86,'Cost Type'!$A$4:$B$8,2,0)),"Impl",VLOOKUP(Q86,'Cost Type'!$A$4:$B$8,2,0)))</f>
        <v>N/A</v>
      </c>
      <c r="C86" s="345" t="str">
        <f>IF(B86="Impl",VLOOKUP(AB86,'Mapping Activities to outputs'!$B:$C,2,0),"N/A")</f>
        <v>N/A</v>
      </c>
      <c r="F86" s="346">
        <f t="shared" si="3"/>
        <v>-1698.14</v>
      </c>
      <c r="G86" t="s">
        <v>2788</v>
      </c>
      <c r="H86" t="s">
        <v>2789</v>
      </c>
      <c r="I86" t="s">
        <v>415</v>
      </c>
      <c r="J86" t="s">
        <v>416</v>
      </c>
      <c r="K86" t="s">
        <v>157</v>
      </c>
      <c r="L86" t="s">
        <v>2788</v>
      </c>
      <c r="M86" t="s">
        <v>2106</v>
      </c>
      <c r="N86" t="s">
        <v>262</v>
      </c>
      <c r="P86" s="365">
        <v>67105</v>
      </c>
      <c r="Q86" t="s">
        <v>3017</v>
      </c>
      <c r="R86" t="s">
        <v>368</v>
      </c>
      <c r="S86" t="s">
        <v>369</v>
      </c>
      <c r="T86" t="s">
        <v>263</v>
      </c>
      <c r="U86" t="s">
        <v>370</v>
      </c>
      <c r="V86" t="s">
        <v>265</v>
      </c>
      <c r="W86" t="s">
        <v>252</v>
      </c>
      <c r="X86" t="s">
        <v>3018</v>
      </c>
      <c r="Y86" t="s">
        <v>3019</v>
      </c>
      <c r="Z86" t="s">
        <v>250</v>
      </c>
      <c r="AA86" t="s">
        <v>250</v>
      </c>
      <c r="AB86" t="s">
        <v>89</v>
      </c>
      <c r="AC86" t="s">
        <v>158</v>
      </c>
      <c r="AD86" t="s">
        <v>2</v>
      </c>
      <c r="AE86" t="s">
        <v>2801</v>
      </c>
      <c r="AF86" t="s">
        <v>419</v>
      </c>
      <c r="AG86"/>
      <c r="AH86" s="365"/>
      <c r="AI86"/>
      <c r="AJ86"/>
      <c r="AK86"/>
      <c r="AL86" s="365"/>
      <c r="AM86"/>
      <c r="AN86" t="s">
        <v>399</v>
      </c>
      <c r="AO86" t="s">
        <v>399</v>
      </c>
      <c r="AP86" s="365">
        <v>2560</v>
      </c>
      <c r="AQ86" t="s">
        <v>2802</v>
      </c>
      <c r="AR86" t="s">
        <v>2803</v>
      </c>
      <c r="AS86" t="s">
        <v>2804</v>
      </c>
      <c r="AT86" t="s">
        <v>2805</v>
      </c>
      <c r="AU86" t="s">
        <v>379</v>
      </c>
      <c r="AV86" t="s">
        <v>380</v>
      </c>
      <c r="AW86" t="s">
        <v>412</v>
      </c>
      <c r="AX86"/>
      <c r="AY86" s="365"/>
      <c r="AZ86" s="365">
        <v>2024</v>
      </c>
      <c r="BA86" s="366">
        <v>45444</v>
      </c>
      <c r="BB86" s="367">
        <v>45479</v>
      </c>
      <c r="BC86" t="s">
        <v>399</v>
      </c>
      <c r="BD86" t="s">
        <v>154</v>
      </c>
      <c r="BE86">
        <v>-1698.14</v>
      </c>
      <c r="BF86"/>
      <c r="BG86">
        <v>1698.14</v>
      </c>
      <c r="BH86" s="368">
        <v>-1698.14</v>
      </c>
    </row>
    <row r="87" spans="1:60" ht="15.6">
      <c r="A87" s="345" t="str">
        <f t="shared" si="2"/>
        <v>no</v>
      </c>
      <c r="B87" s="345" t="str">
        <f>IF(A87="no","N/A",IF(ISNA(VLOOKUP(Q87,'Cost Type'!$A$4:$B$8,2,0)),"Impl",VLOOKUP(Q87,'Cost Type'!$A$4:$B$8,2,0)))</f>
        <v>N/A</v>
      </c>
      <c r="C87" s="345" t="str">
        <f>IF(B87="Impl",VLOOKUP(AB87,'Mapping Activities to outputs'!$B:$C,2,0),"N/A")</f>
        <v>N/A</v>
      </c>
      <c r="F87" s="346">
        <f t="shared" si="3"/>
        <v>-3707.57</v>
      </c>
      <c r="G87" t="s">
        <v>2788</v>
      </c>
      <c r="H87" t="s">
        <v>2789</v>
      </c>
      <c r="I87" t="s">
        <v>415</v>
      </c>
      <c r="J87" t="s">
        <v>416</v>
      </c>
      <c r="K87" t="s">
        <v>157</v>
      </c>
      <c r="L87" t="s">
        <v>2788</v>
      </c>
      <c r="M87" t="s">
        <v>2106</v>
      </c>
      <c r="N87" t="s">
        <v>262</v>
      </c>
      <c r="P87" s="365">
        <v>67105</v>
      </c>
      <c r="Q87" t="s">
        <v>3017</v>
      </c>
      <c r="R87" t="s">
        <v>368</v>
      </c>
      <c r="S87" t="s">
        <v>369</v>
      </c>
      <c r="T87" t="s">
        <v>263</v>
      </c>
      <c r="U87" t="s">
        <v>370</v>
      </c>
      <c r="V87" t="s">
        <v>265</v>
      </c>
      <c r="W87" t="s">
        <v>252</v>
      </c>
      <c r="X87" t="s">
        <v>3018</v>
      </c>
      <c r="Y87" t="s">
        <v>3019</v>
      </c>
      <c r="Z87" t="s">
        <v>250</v>
      </c>
      <c r="AA87" t="s">
        <v>250</v>
      </c>
      <c r="AB87" t="s">
        <v>52</v>
      </c>
      <c r="AC87" t="s">
        <v>158</v>
      </c>
      <c r="AD87" t="s">
        <v>2</v>
      </c>
      <c r="AE87" t="s">
        <v>2862</v>
      </c>
      <c r="AF87" t="s">
        <v>419</v>
      </c>
      <c r="AG87"/>
      <c r="AH87" s="365"/>
      <c r="AI87"/>
      <c r="AJ87"/>
      <c r="AK87"/>
      <c r="AL87" s="365"/>
      <c r="AM87"/>
      <c r="AN87" t="s">
        <v>399</v>
      </c>
      <c r="AO87" t="s">
        <v>399</v>
      </c>
      <c r="AP87" s="365">
        <v>2561</v>
      </c>
      <c r="AQ87" t="s">
        <v>2802</v>
      </c>
      <c r="AR87" t="s">
        <v>2863</v>
      </c>
      <c r="AS87" t="s">
        <v>2804</v>
      </c>
      <c r="AT87" t="s">
        <v>2805</v>
      </c>
      <c r="AU87" t="s">
        <v>379</v>
      </c>
      <c r="AV87" t="s">
        <v>380</v>
      </c>
      <c r="AW87" t="s">
        <v>412</v>
      </c>
      <c r="AX87"/>
      <c r="AY87" s="365"/>
      <c r="AZ87" s="365">
        <v>2024</v>
      </c>
      <c r="BA87" s="366">
        <v>45444</v>
      </c>
      <c r="BB87" s="367">
        <v>45479</v>
      </c>
      <c r="BC87" t="s">
        <v>399</v>
      </c>
      <c r="BD87" t="s">
        <v>154</v>
      </c>
      <c r="BE87">
        <v>-3707.57</v>
      </c>
      <c r="BF87"/>
      <c r="BG87">
        <v>3707.57</v>
      </c>
      <c r="BH87" s="368">
        <v>-3707.57</v>
      </c>
    </row>
    <row r="88" spans="1:60" ht="15.6">
      <c r="A88" s="345" t="str">
        <f t="shared" si="2"/>
        <v>yes</v>
      </c>
      <c r="B88" s="345" t="str">
        <f>IF(A88="no","N/A",IF(ISNA(VLOOKUP(P88,'Cost Type'!$A$4:$B$8,2,0)),"Impl",VLOOKUP(P88,'Cost Type'!$A$4:$B$8,2,0)))</f>
        <v>GMS</v>
      </c>
      <c r="C88" s="345" t="str">
        <f>IF(B88="Impl",VLOOKUP(AB88,'Mapping Activities to outputs'!$B:$C,2,0),"N/A")</f>
        <v>N/A</v>
      </c>
      <c r="F88" s="346">
        <f t="shared" si="3"/>
        <v>289.61</v>
      </c>
      <c r="G88" t="s">
        <v>413</v>
      </c>
      <c r="H88" t="s">
        <v>414</v>
      </c>
      <c r="I88" t="s">
        <v>415</v>
      </c>
      <c r="J88" t="s">
        <v>416</v>
      </c>
      <c r="K88" t="s">
        <v>157</v>
      </c>
      <c r="L88" t="s">
        <v>413</v>
      </c>
      <c r="M88" t="s">
        <v>1993</v>
      </c>
      <c r="N88" t="s">
        <v>262</v>
      </c>
      <c r="P88" s="365">
        <v>75105</v>
      </c>
      <c r="Q88" t="s">
        <v>417</v>
      </c>
      <c r="R88" t="s">
        <v>368</v>
      </c>
      <c r="S88" t="s">
        <v>369</v>
      </c>
      <c r="T88" t="s">
        <v>263</v>
      </c>
      <c r="U88" t="s">
        <v>370</v>
      </c>
      <c r="V88" t="s">
        <v>265</v>
      </c>
      <c r="W88" t="s">
        <v>252</v>
      </c>
      <c r="X88" t="s">
        <v>264</v>
      </c>
      <c r="Y88" t="s">
        <v>371</v>
      </c>
      <c r="Z88" t="s">
        <v>250</v>
      </c>
      <c r="AA88" t="s">
        <v>250</v>
      </c>
      <c r="AB88" t="s">
        <v>58</v>
      </c>
      <c r="AC88" t="s">
        <v>158</v>
      </c>
      <c r="AD88" t="s">
        <v>2</v>
      </c>
      <c r="AE88" t="s">
        <v>2337</v>
      </c>
      <c r="AF88" t="s">
        <v>419</v>
      </c>
      <c r="AG88"/>
      <c r="AH88" s="365"/>
      <c r="AI88"/>
      <c r="AJ88"/>
      <c r="AK88"/>
      <c r="AL88" s="365"/>
      <c r="AM88"/>
      <c r="AN88" t="s">
        <v>399</v>
      </c>
      <c r="AO88" t="s">
        <v>399</v>
      </c>
      <c r="AP88" s="365">
        <v>101</v>
      </c>
      <c r="AQ88" t="s">
        <v>2338</v>
      </c>
      <c r="AR88" t="s">
        <v>2339</v>
      </c>
      <c r="AS88" t="s">
        <v>2340</v>
      </c>
      <c r="AT88" t="s">
        <v>2232</v>
      </c>
      <c r="AU88" t="s">
        <v>379</v>
      </c>
      <c r="AV88" t="s">
        <v>380</v>
      </c>
      <c r="AW88" t="s">
        <v>412</v>
      </c>
      <c r="AX88"/>
      <c r="AY88" s="365"/>
      <c r="AZ88" s="365">
        <v>2024</v>
      </c>
      <c r="BA88" s="366">
        <v>45477</v>
      </c>
      <c r="BB88" s="367">
        <v>45480</v>
      </c>
      <c r="BC88" t="s">
        <v>399</v>
      </c>
      <c r="BD88" t="s">
        <v>261</v>
      </c>
      <c r="BE88">
        <v>11758.08</v>
      </c>
      <c r="BF88">
        <v>289.61</v>
      </c>
      <c r="BG88"/>
      <c r="BH88" s="368">
        <v>289.61</v>
      </c>
    </row>
    <row r="89" spans="1:60" ht="15.6">
      <c r="A89" s="345" t="str">
        <f t="shared" si="2"/>
        <v>yes</v>
      </c>
      <c r="B89" s="345" t="str">
        <f>IF(A89="no","N/A",IF(ISNA(VLOOKUP(P89,'Cost Type'!$A$4:$B$8,2,0)),"Impl",VLOOKUP(P89,'Cost Type'!$A$4:$B$8,2,0)))</f>
        <v>GMS</v>
      </c>
      <c r="C89" s="345" t="str">
        <f>IF(B89="Impl",VLOOKUP(AB89,'Mapping Activities to outputs'!$B:$C,2,0),"N/A")</f>
        <v>N/A</v>
      </c>
      <c r="F89" s="346">
        <f t="shared" si="3"/>
        <v>189.25</v>
      </c>
      <c r="G89" t="s">
        <v>413</v>
      </c>
      <c r="H89" t="s">
        <v>414</v>
      </c>
      <c r="I89" t="s">
        <v>415</v>
      </c>
      <c r="J89" t="s">
        <v>416</v>
      </c>
      <c r="K89" t="s">
        <v>157</v>
      </c>
      <c r="L89" t="s">
        <v>413</v>
      </c>
      <c r="M89" t="s">
        <v>2106</v>
      </c>
      <c r="N89" t="s">
        <v>262</v>
      </c>
      <c r="P89" s="365">
        <v>75105</v>
      </c>
      <c r="Q89" t="s">
        <v>417</v>
      </c>
      <c r="R89" t="s">
        <v>368</v>
      </c>
      <c r="S89" t="s">
        <v>369</v>
      </c>
      <c r="T89" t="s">
        <v>263</v>
      </c>
      <c r="U89" t="s">
        <v>370</v>
      </c>
      <c r="V89" t="s">
        <v>265</v>
      </c>
      <c r="W89" t="s">
        <v>252</v>
      </c>
      <c r="X89" t="s">
        <v>264</v>
      </c>
      <c r="Y89" t="s">
        <v>371</v>
      </c>
      <c r="Z89" t="s">
        <v>250</v>
      </c>
      <c r="AA89" t="s">
        <v>250</v>
      </c>
      <c r="AB89" t="s">
        <v>89</v>
      </c>
      <c r="AC89" t="s">
        <v>158</v>
      </c>
      <c r="AD89" t="s">
        <v>2</v>
      </c>
      <c r="AE89" t="s">
        <v>2715</v>
      </c>
      <c r="AF89" t="s">
        <v>419</v>
      </c>
      <c r="AG89"/>
      <c r="AH89" s="365"/>
      <c r="AI89"/>
      <c r="AJ89"/>
      <c r="AK89"/>
      <c r="AL89" s="365"/>
      <c r="AM89"/>
      <c r="AN89" t="s">
        <v>399</v>
      </c>
      <c r="AO89" t="s">
        <v>399</v>
      </c>
      <c r="AP89" s="365">
        <v>1265</v>
      </c>
      <c r="AQ89" t="s">
        <v>2338</v>
      </c>
      <c r="AR89" t="s">
        <v>2716</v>
      </c>
      <c r="AS89" t="s">
        <v>2717</v>
      </c>
      <c r="AT89" t="s">
        <v>2718</v>
      </c>
      <c r="AU89" t="s">
        <v>379</v>
      </c>
      <c r="AV89" t="s">
        <v>380</v>
      </c>
      <c r="AW89" t="s">
        <v>412</v>
      </c>
      <c r="AX89"/>
      <c r="AY89" s="365"/>
      <c r="AZ89" s="365">
        <v>2024</v>
      </c>
      <c r="BA89" s="366">
        <v>45444</v>
      </c>
      <c r="BB89" s="367">
        <v>45480</v>
      </c>
      <c r="BC89" t="s">
        <v>399</v>
      </c>
      <c r="BD89" t="s">
        <v>154</v>
      </c>
      <c r="BE89">
        <v>189.25</v>
      </c>
      <c r="BF89">
        <v>189.25</v>
      </c>
      <c r="BG89"/>
      <c r="BH89" s="368">
        <v>189.25</v>
      </c>
    </row>
    <row r="90" spans="1:60" ht="15.6">
      <c r="A90" s="345" t="str">
        <f t="shared" si="2"/>
        <v>yes</v>
      </c>
      <c r="B90" s="345" t="str">
        <f>IF(A90="no","N/A",IF(ISNA(VLOOKUP(P90,'Cost Type'!$A$4:$B$8,2,0)),"Impl",VLOOKUP(P90,'Cost Type'!$A$4:$B$8,2,0)))</f>
        <v>GMS</v>
      </c>
      <c r="C90" s="345" t="str">
        <f>IF(B90="Impl",VLOOKUP(AB90,'Mapping Activities to outputs'!$B:$C,2,0),"N/A")</f>
        <v>N/A</v>
      </c>
      <c r="F90" s="346">
        <f t="shared" si="3"/>
        <v>296.61</v>
      </c>
      <c r="G90" t="s">
        <v>413</v>
      </c>
      <c r="H90" t="s">
        <v>414</v>
      </c>
      <c r="I90" t="s">
        <v>415</v>
      </c>
      <c r="J90" t="s">
        <v>416</v>
      </c>
      <c r="K90" t="s">
        <v>157</v>
      </c>
      <c r="L90" t="s">
        <v>413</v>
      </c>
      <c r="M90" t="s">
        <v>2106</v>
      </c>
      <c r="N90" t="s">
        <v>262</v>
      </c>
      <c r="P90" s="365">
        <v>75105</v>
      </c>
      <c r="Q90" t="s">
        <v>417</v>
      </c>
      <c r="R90" t="s">
        <v>368</v>
      </c>
      <c r="S90" t="s">
        <v>369</v>
      </c>
      <c r="T90" t="s">
        <v>263</v>
      </c>
      <c r="U90" t="s">
        <v>370</v>
      </c>
      <c r="V90" t="s">
        <v>265</v>
      </c>
      <c r="W90" t="s">
        <v>252</v>
      </c>
      <c r="X90" t="s">
        <v>264</v>
      </c>
      <c r="Y90" t="s">
        <v>371</v>
      </c>
      <c r="Z90" t="s">
        <v>250</v>
      </c>
      <c r="AA90" t="s">
        <v>250</v>
      </c>
      <c r="AB90" t="s">
        <v>52</v>
      </c>
      <c r="AC90" t="s">
        <v>158</v>
      </c>
      <c r="AD90" t="s">
        <v>2</v>
      </c>
      <c r="AE90" t="s">
        <v>2719</v>
      </c>
      <c r="AF90" t="s">
        <v>419</v>
      </c>
      <c r="AG90"/>
      <c r="AH90" s="365"/>
      <c r="AI90"/>
      <c r="AJ90"/>
      <c r="AK90"/>
      <c r="AL90" s="365"/>
      <c r="AM90"/>
      <c r="AN90" t="s">
        <v>399</v>
      </c>
      <c r="AO90" t="s">
        <v>399</v>
      </c>
      <c r="AP90" s="365">
        <v>1266</v>
      </c>
      <c r="AQ90" t="s">
        <v>2338</v>
      </c>
      <c r="AR90" t="s">
        <v>2720</v>
      </c>
      <c r="AS90" t="s">
        <v>2717</v>
      </c>
      <c r="AT90" t="s">
        <v>2718</v>
      </c>
      <c r="AU90" t="s">
        <v>379</v>
      </c>
      <c r="AV90" t="s">
        <v>380</v>
      </c>
      <c r="AW90" t="s">
        <v>412</v>
      </c>
      <c r="AX90"/>
      <c r="AY90" s="365"/>
      <c r="AZ90" s="365">
        <v>2024</v>
      </c>
      <c r="BA90" s="366">
        <v>45444</v>
      </c>
      <c r="BB90" s="367">
        <v>45480</v>
      </c>
      <c r="BC90" t="s">
        <v>399</v>
      </c>
      <c r="BD90" t="s">
        <v>154</v>
      </c>
      <c r="BE90">
        <v>296.61</v>
      </c>
      <c r="BF90">
        <v>296.61</v>
      </c>
      <c r="BG90"/>
      <c r="BH90" s="368">
        <v>296.61</v>
      </c>
    </row>
    <row r="91" spans="1:60" ht="15.6">
      <c r="A91" s="345" t="str">
        <f t="shared" si="2"/>
        <v>yes</v>
      </c>
      <c r="B91" s="345" t="str">
        <f>IF(A91="no","N/A",IF(ISNA(VLOOKUP(P91,'Cost Type'!$A$4:$B$8,2,0)),"Impl",VLOOKUP(Q91,'Cost Type'!$A$4:$B$8,2,0)))</f>
        <v>Impl</v>
      </c>
      <c r="C91" s="345" t="str">
        <f>IF(B91="Impl",VLOOKUP(AB91,'Mapping Activities to outputs'!$B:$C,2,0),"N/A")</f>
        <v>Output 2</v>
      </c>
      <c r="F91" s="346">
        <f t="shared" si="3"/>
        <v>-8.94</v>
      </c>
      <c r="G91" t="s">
        <v>395</v>
      </c>
      <c r="H91" t="s">
        <v>396</v>
      </c>
      <c r="I91" t="s">
        <v>364</v>
      </c>
      <c r="J91" t="s">
        <v>365</v>
      </c>
      <c r="K91" t="s">
        <v>157</v>
      </c>
      <c r="L91" t="s">
        <v>397</v>
      </c>
      <c r="M91" t="s">
        <v>1993</v>
      </c>
      <c r="N91" t="s">
        <v>262</v>
      </c>
      <c r="P91" s="365">
        <v>76135</v>
      </c>
      <c r="Q91" t="s">
        <v>3282</v>
      </c>
      <c r="R91" t="s">
        <v>368</v>
      </c>
      <c r="S91" t="s">
        <v>369</v>
      </c>
      <c r="T91" t="s">
        <v>263</v>
      </c>
      <c r="U91" t="s">
        <v>370</v>
      </c>
      <c r="V91" t="s">
        <v>265</v>
      </c>
      <c r="W91" t="s">
        <v>252</v>
      </c>
      <c r="X91" t="s">
        <v>264</v>
      </c>
      <c r="Y91" t="s">
        <v>371</v>
      </c>
      <c r="Z91" t="s">
        <v>250</v>
      </c>
      <c r="AA91" t="s">
        <v>250</v>
      </c>
      <c r="AB91" t="s">
        <v>58</v>
      </c>
      <c r="AC91" t="s">
        <v>158</v>
      </c>
      <c r="AD91" t="s">
        <v>2</v>
      </c>
      <c r="AE91" t="s">
        <v>745</v>
      </c>
      <c r="AF91" t="s">
        <v>398</v>
      </c>
      <c r="AG91" t="s">
        <v>3079</v>
      </c>
      <c r="AH91" s="365">
        <v>300001865507047</v>
      </c>
      <c r="AI91" t="s">
        <v>258</v>
      </c>
      <c r="AJ91">
        <v>814473.6</v>
      </c>
      <c r="AK91">
        <v>814473.6</v>
      </c>
      <c r="AL91" s="365">
        <v>1</v>
      </c>
      <c r="AM91" t="s">
        <v>742</v>
      </c>
      <c r="AN91" t="s">
        <v>384</v>
      </c>
      <c r="AO91" t="s">
        <v>464</v>
      </c>
      <c r="AP91" s="365">
        <v>2680</v>
      </c>
      <c r="AQ91" t="s">
        <v>3080</v>
      </c>
      <c r="AR91" t="s">
        <v>3081</v>
      </c>
      <c r="AS91" t="s">
        <v>3082</v>
      </c>
      <c r="AT91" t="s">
        <v>3083</v>
      </c>
      <c r="AU91" t="s">
        <v>379</v>
      </c>
      <c r="AV91" t="s">
        <v>380</v>
      </c>
      <c r="AW91" t="s">
        <v>3084</v>
      </c>
      <c r="AX91" t="s">
        <v>3085</v>
      </c>
      <c r="AY91" s="365">
        <v>1</v>
      </c>
      <c r="AZ91" s="365">
        <v>2024</v>
      </c>
      <c r="BA91" s="366">
        <v>45481</v>
      </c>
      <c r="BB91" s="367">
        <v>45481</v>
      </c>
      <c r="BC91" t="s">
        <v>399</v>
      </c>
      <c r="BD91" t="s">
        <v>261</v>
      </c>
      <c r="BE91">
        <v>0</v>
      </c>
      <c r="BF91"/>
      <c r="BG91">
        <v>8.94</v>
      </c>
      <c r="BH91" s="368">
        <v>-8.94</v>
      </c>
    </row>
    <row r="92" spans="1:60" ht="15.6">
      <c r="A92" s="345" t="str">
        <f t="shared" si="2"/>
        <v>yes</v>
      </c>
      <c r="B92" s="345" t="str">
        <f>IF(A92="no","N/A",IF(ISNA(VLOOKUP(P92,'Cost Type'!$A$4:$B$8,2,0)),"Impl",VLOOKUP(Q92,'Cost Type'!$A$4:$B$8,2,0)))</f>
        <v>Impl</v>
      </c>
      <c r="C92" s="345" t="str">
        <f>IF(B92="Impl",VLOOKUP(AB92,'Mapping Activities to outputs'!$B:$C,2,0),"N/A")</f>
        <v>MC</v>
      </c>
      <c r="F92" s="346">
        <f t="shared" si="3"/>
        <v>10.25</v>
      </c>
      <c r="G92" t="s">
        <v>362</v>
      </c>
      <c r="H92" t="s">
        <v>363</v>
      </c>
      <c r="I92" t="s">
        <v>364</v>
      </c>
      <c r="J92" t="s">
        <v>365</v>
      </c>
      <c r="K92" t="s">
        <v>157</v>
      </c>
      <c r="L92" t="s">
        <v>366</v>
      </c>
      <c r="M92" t="s">
        <v>2106</v>
      </c>
      <c r="N92" t="s">
        <v>262</v>
      </c>
      <c r="P92" s="365">
        <v>71635</v>
      </c>
      <c r="Q92" t="s">
        <v>4144</v>
      </c>
      <c r="R92" t="s">
        <v>368</v>
      </c>
      <c r="S92" t="s">
        <v>369</v>
      </c>
      <c r="T92" t="s">
        <v>263</v>
      </c>
      <c r="U92" t="s">
        <v>370</v>
      </c>
      <c r="V92" t="s">
        <v>265</v>
      </c>
      <c r="W92" t="s">
        <v>252</v>
      </c>
      <c r="X92" t="s">
        <v>264</v>
      </c>
      <c r="Y92" t="s">
        <v>371</v>
      </c>
      <c r="Z92" t="s">
        <v>250</v>
      </c>
      <c r="AA92" t="s">
        <v>250</v>
      </c>
      <c r="AB92" t="s">
        <v>89</v>
      </c>
      <c r="AC92" t="s">
        <v>158</v>
      </c>
      <c r="AD92" t="s">
        <v>2</v>
      </c>
      <c r="AE92" t="s">
        <v>3385</v>
      </c>
      <c r="AF92" t="s">
        <v>372</v>
      </c>
      <c r="AG92"/>
      <c r="AH92" s="365">
        <v>300001836886518</v>
      </c>
      <c r="AI92" t="s">
        <v>258</v>
      </c>
      <c r="AJ92">
        <v>0</v>
      </c>
      <c r="AK92">
        <v>0</v>
      </c>
      <c r="AL92" s="365">
        <v>1</v>
      </c>
      <c r="AM92" t="s">
        <v>3385</v>
      </c>
      <c r="AN92" t="s">
        <v>1085</v>
      </c>
      <c r="AO92" t="s">
        <v>1086</v>
      </c>
      <c r="AP92" s="365">
        <v>34</v>
      </c>
      <c r="AQ92" t="s">
        <v>3386</v>
      </c>
      <c r="AR92" t="s">
        <v>3387</v>
      </c>
      <c r="AS92" t="s">
        <v>3388</v>
      </c>
      <c r="AT92" t="s">
        <v>3389</v>
      </c>
      <c r="AU92" t="s">
        <v>379</v>
      </c>
      <c r="AV92" t="s">
        <v>380</v>
      </c>
      <c r="AW92" t="s">
        <v>381</v>
      </c>
      <c r="AX92"/>
      <c r="AY92" s="365">
        <v>0</v>
      </c>
      <c r="AZ92" s="365">
        <v>2024</v>
      </c>
      <c r="BA92" s="366">
        <v>45463</v>
      </c>
      <c r="BB92" s="367">
        <v>45482</v>
      </c>
      <c r="BC92" t="s">
        <v>271</v>
      </c>
      <c r="BD92" t="s">
        <v>261</v>
      </c>
      <c r="BE92">
        <v>414.95</v>
      </c>
      <c r="BF92">
        <v>10.25</v>
      </c>
      <c r="BG92"/>
      <c r="BH92" s="368">
        <v>10.25</v>
      </c>
    </row>
    <row r="93" spans="1:60" ht="15.6">
      <c r="A93" s="345" t="str">
        <f t="shared" si="2"/>
        <v>yes</v>
      </c>
      <c r="B93" s="345" t="str">
        <f>IF(A93="no","N/A",IF(ISNA(VLOOKUP(P93,'Cost Type'!$A$4:$B$8,2,0)),"Impl",VLOOKUP(Q93,'Cost Type'!$A$4:$B$8,2,0)))</f>
        <v>Impl</v>
      </c>
      <c r="C93" s="345" t="str">
        <f>IF(B93="Impl",VLOOKUP(AB93,'Mapping Activities to outputs'!$B:$C,2,0),"N/A")</f>
        <v>MC</v>
      </c>
      <c r="F93" s="346">
        <f t="shared" si="3"/>
        <v>-10.25</v>
      </c>
      <c r="G93" t="s">
        <v>362</v>
      </c>
      <c r="H93" t="s">
        <v>363</v>
      </c>
      <c r="I93" t="s">
        <v>364</v>
      </c>
      <c r="J93" t="s">
        <v>365</v>
      </c>
      <c r="K93" t="s">
        <v>157</v>
      </c>
      <c r="L93" t="s">
        <v>366</v>
      </c>
      <c r="M93" t="s">
        <v>2106</v>
      </c>
      <c r="N93" t="s">
        <v>262</v>
      </c>
      <c r="P93" s="365">
        <v>71635</v>
      </c>
      <c r="Q93" t="s">
        <v>4144</v>
      </c>
      <c r="R93" t="s">
        <v>368</v>
      </c>
      <c r="S93" t="s">
        <v>369</v>
      </c>
      <c r="T93" t="s">
        <v>263</v>
      </c>
      <c r="U93" t="s">
        <v>370</v>
      </c>
      <c r="V93" t="s">
        <v>265</v>
      </c>
      <c r="W93" t="s">
        <v>252</v>
      </c>
      <c r="X93" t="s">
        <v>264</v>
      </c>
      <c r="Y93" t="s">
        <v>371</v>
      </c>
      <c r="Z93" t="s">
        <v>250</v>
      </c>
      <c r="AA93" t="s">
        <v>250</v>
      </c>
      <c r="AB93" t="s">
        <v>89</v>
      </c>
      <c r="AC93" t="s">
        <v>158</v>
      </c>
      <c r="AD93" t="s">
        <v>2</v>
      </c>
      <c r="AE93" t="s">
        <v>3385</v>
      </c>
      <c r="AF93" t="s">
        <v>372</v>
      </c>
      <c r="AG93"/>
      <c r="AH93" s="365">
        <v>300001836886518</v>
      </c>
      <c r="AI93" t="s">
        <v>258</v>
      </c>
      <c r="AJ93">
        <v>0</v>
      </c>
      <c r="AK93">
        <v>0</v>
      </c>
      <c r="AL93" s="365">
        <v>1</v>
      </c>
      <c r="AM93" t="s">
        <v>3385</v>
      </c>
      <c r="AN93" t="s">
        <v>1085</v>
      </c>
      <c r="AO93" t="s">
        <v>1086</v>
      </c>
      <c r="AP93" s="365">
        <v>35</v>
      </c>
      <c r="AQ93" t="s">
        <v>3386</v>
      </c>
      <c r="AR93" t="s">
        <v>3387</v>
      </c>
      <c r="AS93" t="s">
        <v>3388</v>
      </c>
      <c r="AT93" t="s">
        <v>3389</v>
      </c>
      <c r="AU93" t="s">
        <v>379</v>
      </c>
      <c r="AV93" t="s">
        <v>380</v>
      </c>
      <c r="AW93" t="s">
        <v>381</v>
      </c>
      <c r="AX93"/>
      <c r="AY93" s="365">
        <v>0</v>
      </c>
      <c r="AZ93" s="365">
        <v>2024</v>
      </c>
      <c r="BA93" s="366">
        <v>45463</v>
      </c>
      <c r="BB93" s="367">
        <v>45482</v>
      </c>
      <c r="BC93" t="s">
        <v>271</v>
      </c>
      <c r="BD93" t="s">
        <v>261</v>
      </c>
      <c r="BE93">
        <v>-414.95</v>
      </c>
      <c r="BF93"/>
      <c r="BG93">
        <v>10.25</v>
      </c>
      <c r="BH93" s="368">
        <v>-10.25</v>
      </c>
    </row>
    <row r="94" spans="1:60" ht="15.6">
      <c r="A94" s="345" t="str">
        <f t="shared" si="2"/>
        <v>yes</v>
      </c>
      <c r="B94" s="345" t="str">
        <f>IF(A94="no","N/A",IF(ISNA(VLOOKUP(P94,'Cost Type'!$A$4:$B$8,2,0)),"Impl",VLOOKUP(Q94,'Cost Type'!$A$4:$B$8,2,0)))</f>
        <v>Impl</v>
      </c>
      <c r="C94" s="345" t="str">
        <f>IF(B94="Impl",VLOOKUP(AB94,'Mapping Activities to outputs'!$B:$C,2,0),"N/A")</f>
        <v>MC</v>
      </c>
      <c r="F94" s="346">
        <f t="shared" si="3"/>
        <v>419.53000000000003</v>
      </c>
      <c r="G94" t="s">
        <v>362</v>
      </c>
      <c r="H94" t="s">
        <v>363</v>
      </c>
      <c r="I94" t="s">
        <v>364</v>
      </c>
      <c r="J94" t="s">
        <v>365</v>
      </c>
      <c r="K94" t="s">
        <v>157</v>
      </c>
      <c r="L94" t="s">
        <v>366</v>
      </c>
      <c r="M94" t="s">
        <v>1993</v>
      </c>
      <c r="N94" t="s">
        <v>262</v>
      </c>
      <c r="P94" s="365">
        <v>73410</v>
      </c>
      <c r="Q94" t="s">
        <v>3310</v>
      </c>
      <c r="R94" t="s">
        <v>368</v>
      </c>
      <c r="S94" t="s">
        <v>369</v>
      </c>
      <c r="T94" t="s">
        <v>263</v>
      </c>
      <c r="U94" t="s">
        <v>370</v>
      </c>
      <c r="V94" t="s">
        <v>265</v>
      </c>
      <c r="W94" t="s">
        <v>252</v>
      </c>
      <c r="X94" t="s">
        <v>264</v>
      </c>
      <c r="Y94" t="s">
        <v>371</v>
      </c>
      <c r="Z94" t="s">
        <v>250</v>
      </c>
      <c r="AA94" t="s">
        <v>250</v>
      </c>
      <c r="AB94" t="s">
        <v>89</v>
      </c>
      <c r="AC94" t="s">
        <v>158</v>
      </c>
      <c r="AD94" t="s">
        <v>2</v>
      </c>
      <c r="AE94" t="s">
        <v>1142</v>
      </c>
      <c r="AF94" t="s">
        <v>372</v>
      </c>
      <c r="AG94" t="s">
        <v>1144</v>
      </c>
      <c r="AH94" s="365">
        <v>300001876368360</v>
      </c>
      <c r="AI94" t="s">
        <v>258</v>
      </c>
      <c r="AJ94">
        <v>17033</v>
      </c>
      <c r="AK94">
        <v>17033</v>
      </c>
      <c r="AL94" s="365">
        <v>1</v>
      </c>
      <c r="AM94" t="s">
        <v>1142</v>
      </c>
      <c r="AN94" t="s">
        <v>3068</v>
      </c>
      <c r="AO94" t="s">
        <v>1038</v>
      </c>
      <c r="AP94" s="365">
        <v>95</v>
      </c>
      <c r="AQ94" t="s">
        <v>3415</v>
      </c>
      <c r="AR94" t="s">
        <v>3416</v>
      </c>
      <c r="AS94" t="s">
        <v>3417</v>
      </c>
      <c r="AT94" t="s">
        <v>3409</v>
      </c>
      <c r="AU94" t="s">
        <v>379</v>
      </c>
      <c r="AV94" t="s">
        <v>380</v>
      </c>
      <c r="AW94" t="s">
        <v>381</v>
      </c>
      <c r="AX94"/>
      <c r="AY94" s="365">
        <v>0</v>
      </c>
      <c r="AZ94" s="365">
        <v>2024</v>
      </c>
      <c r="BA94" s="366">
        <v>45477</v>
      </c>
      <c r="BB94" s="367">
        <v>45483</v>
      </c>
      <c r="BC94" t="s">
        <v>271</v>
      </c>
      <c r="BD94" t="s">
        <v>261</v>
      </c>
      <c r="BE94">
        <v>17033</v>
      </c>
      <c r="BF94">
        <v>419.53000000000003</v>
      </c>
      <c r="BG94"/>
      <c r="BH94" s="368">
        <v>419.53000000000003</v>
      </c>
    </row>
    <row r="95" spans="1:60" ht="15.6">
      <c r="A95" s="345" t="str">
        <f t="shared" si="2"/>
        <v>yes</v>
      </c>
      <c r="B95" s="345" t="str">
        <f>IF(A95="no","N/A",IF(ISNA(VLOOKUP(P95,'Cost Type'!$A$4:$B$8,2,0)),"Impl",VLOOKUP(Q95,'Cost Type'!$A$4:$B$8,2,0)))</f>
        <v>Impl</v>
      </c>
      <c r="C95" s="345" t="str">
        <f>IF(B95="Impl",VLOOKUP(AB95,'Mapping Activities to outputs'!$B:$C,2,0),"N/A")</f>
        <v>MC</v>
      </c>
      <c r="F95" s="346">
        <f t="shared" si="3"/>
        <v>111</v>
      </c>
      <c r="G95" t="s">
        <v>362</v>
      </c>
      <c r="H95" t="s">
        <v>363</v>
      </c>
      <c r="I95" t="s">
        <v>364</v>
      </c>
      <c r="J95" t="s">
        <v>365</v>
      </c>
      <c r="K95" t="s">
        <v>157</v>
      </c>
      <c r="L95" t="s">
        <v>366</v>
      </c>
      <c r="M95" t="s">
        <v>1993</v>
      </c>
      <c r="N95" t="s">
        <v>262</v>
      </c>
      <c r="P95" s="365">
        <v>63340</v>
      </c>
      <c r="Q95" t="s">
        <v>4140</v>
      </c>
      <c r="R95" t="s">
        <v>368</v>
      </c>
      <c r="S95" t="s">
        <v>369</v>
      </c>
      <c r="T95" t="s">
        <v>263</v>
      </c>
      <c r="U95" t="s">
        <v>370</v>
      </c>
      <c r="V95" t="s">
        <v>265</v>
      </c>
      <c r="W95" t="s">
        <v>252</v>
      </c>
      <c r="X95" t="s">
        <v>264</v>
      </c>
      <c r="Y95" t="s">
        <v>371</v>
      </c>
      <c r="Z95" t="s">
        <v>250</v>
      </c>
      <c r="AA95" t="s">
        <v>250</v>
      </c>
      <c r="AB95" t="s">
        <v>89</v>
      </c>
      <c r="AC95" t="s">
        <v>158</v>
      </c>
      <c r="AD95" t="s">
        <v>2</v>
      </c>
      <c r="AE95" t="s">
        <v>1148</v>
      </c>
      <c r="AF95" t="s">
        <v>372</v>
      </c>
      <c r="AG95" t="s">
        <v>1148</v>
      </c>
      <c r="AH95" s="365">
        <v>300001876368877</v>
      </c>
      <c r="AI95" t="s">
        <v>258</v>
      </c>
      <c r="AJ95">
        <v>1110</v>
      </c>
      <c r="AK95">
        <v>111</v>
      </c>
      <c r="AL95" s="365">
        <v>5</v>
      </c>
      <c r="AM95" t="s">
        <v>1148</v>
      </c>
      <c r="AN95" t="s">
        <v>1152</v>
      </c>
      <c r="AO95" t="s">
        <v>1153</v>
      </c>
      <c r="AP95" s="365">
        <v>95</v>
      </c>
      <c r="AQ95" t="s">
        <v>3415</v>
      </c>
      <c r="AR95" t="s">
        <v>4015</v>
      </c>
      <c r="AS95" t="s">
        <v>3417</v>
      </c>
      <c r="AT95" t="s">
        <v>4016</v>
      </c>
      <c r="AU95" t="s">
        <v>379</v>
      </c>
      <c r="AV95" t="s">
        <v>380</v>
      </c>
      <c r="AW95" t="s">
        <v>381</v>
      </c>
      <c r="AX95"/>
      <c r="AY95" s="365">
        <v>0</v>
      </c>
      <c r="AZ95" s="365">
        <v>2024</v>
      </c>
      <c r="BA95" s="366">
        <v>45481</v>
      </c>
      <c r="BB95" s="367">
        <v>45483</v>
      </c>
      <c r="BC95" t="s">
        <v>1150</v>
      </c>
      <c r="BD95" t="s">
        <v>154</v>
      </c>
      <c r="BE95">
        <v>111</v>
      </c>
      <c r="BF95">
        <v>111</v>
      </c>
      <c r="BG95"/>
      <c r="BH95" s="368">
        <v>111</v>
      </c>
    </row>
    <row r="96" spans="1:60" ht="15.6">
      <c r="A96" s="345" t="str">
        <f t="shared" si="2"/>
        <v>yes</v>
      </c>
      <c r="B96" s="345" t="str">
        <f>IF(A96="no","N/A",IF(ISNA(VLOOKUP(P96,'Cost Type'!$A$4:$B$8,2,0)),"Impl",VLOOKUP(P96,'Cost Type'!$A$4:$B$8,2,0)))</f>
        <v>GMS</v>
      </c>
      <c r="C96" s="345" t="str">
        <f>IF(B96="Impl",VLOOKUP(AB96,'Mapping Activities to outputs'!$B:$C,2,0),"N/A")</f>
        <v>N/A</v>
      </c>
      <c r="F96" s="346">
        <f t="shared" si="3"/>
        <v>33.56</v>
      </c>
      <c r="G96" t="s">
        <v>413</v>
      </c>
      <c r="H96" t="s">
        <v>414</v>
      </c>
      <c r="I96" t="s">
        <v>415</v>
      </c>
      <c r="J96" t="s">
        <v>416</v>
      </c>
      <c r="K96" t="s">
        <v>157</v>
      </c>
      <c r="L96" t="s">
        <v>413</v>
      </c>
      <c r="M96" t="s">
        <v>1993</v>
      </c>
      <c r="N96" t="s">
        <v>262</v>
      </c>
      <c r="P96" s="365">
        <v>75105</v>
      </c>
      <c r="Q96" t="s">
        <v>417</v>
      </c>
      <c r="R96" t="s">
        <v>368</v>
      </c>
      <c r="S96" t="s">
        <v>369</v>
      </c>
      <c r="T96" t="s">
        <v>263</v>
      </c>
      <c r="U96" t="s">
        <v>370</v>
      </c>
      <c r="V96" t="s">
        <v>265</v>
      </c>
      <c r="W96" t="s">
        <v>252</v>
      </c>
      <c r="X96" t="s">
        <v>264</v>
      </c>
      <c r="Y96" t="s">
        <v>371</v>
      </c>
      <c r="Z96" t="s">
        <v>250</v>
      </c>
      <c r="AA96" t="s">
        <v>250</v>
      </c>
      <c r="AB96" t="s">
        <v>89</v>
      </c>
      <c r="AC96" t="s">
        <v>158</v>
      </c>
      <c r="AD96" t="s">
        <v>2</v>
      </c>
      <c r="AE96" t="s">
        <v>2228</v>
      </c>
      <c r="AF96" t="s">
        <v>419</v>
      </c>
      <c r="AG96"/>
      <c r="AH96" s="365"/>
      <c r="AI96"/>
      <c r="AJ96"/>
      <c r="AK96"/>
      <c r="AL96" s="365"/>
      <c r="AM96"/>
      <c r="AN96" t="s">
        <v>399</v>
      </c>
      <c r="AO96" t="s">
        <v>399</v>
      </c>
      <c r="AP96" s="365">
        <v>54</v>
      </c>
      <c r="AQ96" t="s">
        <v>2229</v>
      </c>
      <c r="AR96" t="s">
        <v>2230</v>
      </c>
      <c r="AS96" t="s">
        <v>2231</v>
      </c>
      <c r="AT96" t="s">
        <v>2232</v>
      </c>
      <c r="AU96" t="s">
        <v>379</v>
      </c>
      <c r="AV96" t="s">
        <v>380</v>
      </c>
      <c r="AW96" t="s">
        <v>412</v>
      </c>
      <c r="AX96"/>
      <c r="AY96" s="365"/>
      <c r="AZ96" s="365">
        <v>2024</v>
      </c>
      <c r="BA96" s="366">
        <v>45477</v>
      </c>
      <c r="BB96" s="367">
        <v>45484</v>
      </c>
      <c r="BC96" t="s">
        <v>399</v>
      </c>
      <c r="BD96" t="s">
        <v>261</v>
      </c>
      <c r="BE96">
        <v>1362.64</v>
      </c>
      <c r="BF96">
        <v>33.56</v>
      </c>
      <c r="BG96"/>
      <c r="BH96" s="368">
        <v>33.56</v>
      </c>
    </row>
    <row r="97" spans="1:60" ht="15.6">
      <c r="A97" s="345" t="str">
        <f t="shared" si="2"/>
        <v>yes</v>
      </c>
      <c r="B97" s="345" t="str">
        <f>IF(A97="no","N/A",IF(ISNA(VLOOKUP(P97,'Cost Type'!$A$4:$B$8,2,0)),"Impl",VLOOKUP(P97,'Cost Type'!$A$4:$B$8,2,0)))</f>
        <v>GMS</v>
      </c>
      <c r="C97" s="345" t="str">
        <f>IF(B97="Impl",VLOOKUP(AB97,'Mapping Activities to outputs'!$B:$C,2,0),"N/A")</f>
        <v>N/A</v>
      </c>
      <c r="F97" s="346">
        <f t="shared" si="3"/>
        <v>8.8800000000000008</v>
      </c>
      <c r="G97" t="s">
        <v>413</v>
      </c>
      <c r="H97" t="s">
        <v>414</v>
      </c>
      <c r="I97" t="s">
        <v>415</v>
      </c>
      <c r="J97" t="s">
        <v>416</v>
      </c>
      <c r="K97" t="s">
        <v>157</v>
      </c>
      <c r="L97" t="s">
        <v>413</v>
      </c>
      <c r="M97" t="s">
        <v>1993</v>
      </c>
      <c r="N97" t="s">
        <v>262</v>
      </c>
      <c r="P97" s="365">
        <v>75105</v>
      </c>
      <c r="Q97" t="s">
        <v>417</v>
      </c>
      <c r="R97" t="s">
        <v>368</v>
      </c>
      <c r="S97" t="s">
        <v>369</v>
      </c>
      <c r="T97" t="s">
        <v>263</v>
      </c>
      <c r="U97" t="s">
        <v>370</v>
      </c>
      <c r="V97" t="s">
        <v>265</v>
      </c>
      <c r="W97" t="s">
        <v>252</v>
      </c>
      <c r="X97" t="s">
        <v>264</v>
      </c>
      <c r="Y97" t="s">
        <v>371</v>
      </c>
      <c r="Z97" t="s">
        <v>250</v>
      </c>
      <c r="AA97" t="s">
        <v>250</v>
      </c>
      <c r="AB97" t="s">
        <v>89</v>
      </c>
      <c r="AC97" t="s">
        <v>158</v>
      </c>
      <c r="AD97" t="s">
        <v>2</v>
      </c>
      <c r="AE97" t="s">
        <v>2619</v>
      </c>
      <c r="AF97" t="s">
        <v>419</v>
      </c>
      <c r="AG97"/>
      <c r="AH97" s="365"/>
      <c r="AI97"/>
      <c r="AJ97"/>
      <c r="AK97"/>
      <c r="AL97" s="365"/>
      <c r="AM97"/>
      <c r="AN97" t="s">
        <v>399</v>
      </c>
      <c r="AO97" t="s">
        <v>399</v>
      </c>
      <c r="AP97" s="365">
        <v>115</v>
      </c>
      <c r="AQ97" t="s">
        <v>2229</v>
      </c>
      <c r="AR97" t="s">
        <v>2620</v>
      </c>
      <c r="AS97" t="s">
        <v>2231</v>
      </c>
      <c r="AT97" t="s">
        <v>2621</v>
      </c>
      <c r="AU97" t="s">
        <v>379</v>
      </c>
      <c r="AV97" t="s">
        <v>380</v>
      </c>
      <c r="AW97" t="s">
        <v>412</v>
      </c>
      <c r="AX97"/>
      <c r="AY97" s="365"/>
      <c r="AZ97" s="365">
        <v>2024</v>
      </c>
      <c r="BA97" s="366">
        <v>45481</v>
      </c>
      <c r="BB97" s="367">
        <v>45484</v>
      </c>
      <c r="BC97" t="s">
        <v>399</v>
      </c>
      <c r="BD97" t="s">
        <v>154</v>
      </c>
      <c r="BE97">
        <v>8.8800000000000008</v>
      </c>
      <c r="BF97">
        <v>8.8800000000000008</v>
      </c>
      <c r="BG97"/>
      <c r="BH97" s="368">
        <v>8.8800000000000008</v>
      </c>
    </row>
    <row r="98" spans="1:60" ht="15.6">
      <c r="A98" s="345" t="str">
        <f t="shared" si="2"/>
        <v>yes</v>
      </c>
      <c r="B98" s="345" t="str">
        <f>IF(A98="no","N/A",IF(ISNA(VLOOKUP(P98,'Cost Type'!$A$4:$B$8,2,0)),"Impl",VLOOKUP(Q98,'Cost Type'!$A$4:$B$8,2,0)))</f>
        <v>Impl</v>
      </c>
      <c r="C98" s="345" t="str">
        <f>IF(B98="Impl",VLOOKUP(AB98,'Mapping Activities to outputs'!$B:$C,2,0),"N/A")</f>
        <v>Output 2</v>
      </c>
      <c r="F98" s="346">
        <f t="shared" si="3"/>
        <v>-127.48</v>
      </c>
      <c r="G98" t="s">
        <v>362</v>
      </c>
      <c r="H98" t="s">
        <v>363</v>
      </c>
      <c r="I98" t="s">
        <v>364</v>
      </c>
      <c r="J98" t="s">
        <v>365</v>
      </c>
      <c r="K98" t="s">
        <v>157</v>
      </c>
      <c r="L98" t="s">
        <v>366</v>
      </c>
      <c r="M98" t="s">
        <v>1993</v>
      </c>
      <c r="N98" t="s">
        <v>262</v>
      </c>
      <c r="P98" s="365">
        <v>75709</v>
      </c>
      <c r="Q98" t="s">
        <v>3296</v>
      </c>
      <c r="R98" t="s">
        <v>368</v>
      </c>
      <c r="S98" t="s">
        <v>369</v>
      </c>
      <c r="T98" t="s">
        <v>263</v>
      </c>
      <c r="U98" t="s">
        <v>370</v>
      </c>
      <c r="V98" t="s">
        <v>265</v>
      </c>
      <c r="W98" t="s">
        <v>252</v>
      </c>
      <c r="X98" t="s">
        <v>264</v>
      </c>
      <c r="Y98" t="s">
        <v>371</v>
      </c>
      <c r="Z98" t="s">
        <v>250</v>
      </c>
      <c r="AA98" t="s">
        <v>250</v>
      </c>
      <c r="AB98" t="s">
        <v>58</v>
      </c>
      <c r="AC98" t="s">
        <v>158</v>
      </c>
      <c r="AD98" t="s">
        <v>2</v>
      </c>
      <c r="AE98" t="s">
        <v>750</v>
      </c>
      <c r="AF98" t="s">
        <v>372</v>
      </c>
      <c r="AG98" t="s">
        <v>3094</v>
      </c>
      <c r="AH98" s="365">
        <v>300001881642553</v>
      </c>
      <c r="AI98" t="s">
        <v>258</v>
      </c>
      <c r="AJ98">
        <v>413043.03</v>
      </c>
      <c r="AK98">
        <v>413043.03</v>
      </c>
      <c r="AL98" s="365">
        <v>1</v>
      </c>
      <c r="AM98" t="s">
        <v>750</v>
      </c>
      <c r="AN98" t="s">
        <v>384</v>
      </c>
      <c r="AO98" t="s">
        <v>464</v>
      </c>
      <c r="AP98" s="365">
        <v>112</v>
      </c>
      <c r="AQ98" t="s">
        <v>3420</v>
      </c>
      <c r="AR98" t="s">
        <v>3421</v>
      </c>
      <c r="AS98" t="s">
        <v>3422</v>
      </c>
      <c r="AT98" t="s">
        <v>3423</v>
      </c>
      <c r="AU98" t="s">
        <v>379</v>
      </c>
      <c r="AV98" t="s">
        <v>380</v>
      </c>
      <c r="AW98" t="s">
        <v>3096</v>
      </c>
      <c r="AX98" t="s">
        <v>3097</v>
      </c>
      <c r="AY98" s="365">
        <v>1</v>
      </c>
      <c r="AZ98" s="365">
        <v>2024</v>
      </c>
      <c r="BA98" s="366">
        <v>45484</v>
      </c>
      <c r="BB98" s="367">
        <v>45484</v>
      </c>
      <c r="BC98" t="s">
        <v>271</v>
      </c>
      <c r="BD98" t="s">
        <v>261</v>
      </c>
      <c r="BE98">
        <v>0</v>
      </c>
      <c r="BF98"/>
      <c r="BG98">
        <v>127.48</v>
      </c>
      <c r="BH98" s="368">
        <v>-127.48</v>
      </c>
    </row>
    <row r="99" spans="1:60" ht="15.6">
      <c r="A99" s="345" t="str">
        <f t="shared" si="2"/>
        <v>yes</v>
      </c>
      <c r="B99" s="345" t="str">
        <f>IF(A99="no","N/A",IF(ISNA(VLOOKUP(P99,'Cost Type'!$A$4:$B$8,2,0)),"Impl",VLOOKUP(Q99,'Cost Type'!$A$4:$B$8,2,0)))</f>
        <v>Impl</v>
      </c>
      <c r="C99" s="345" t="str">
        <f>IF(B99="Impl",VLOOKUP(AB99,'Mapping Activities to outputs'!$B:$C,2,0),"N/A")</f>
        <v>Output 2</v>
      </c>
      <c r="F99" s="346">
        <f t="shared" si="3"/>
        <v>10326.07</v>
      </c>
      <c r="G99" t="s">
        <v>362</v>
      </c>
      <c r="H99" t="s">
        <v>363</v>
      </c>
      <c r="I99" t="s">
        <v>364</v>
      </c>
      <c r="J99" t="s">
        <v>365</v>
      </c>
      <c r="K99" t="s">
        <v>157</v>
      </c>
      <c r="L99" t="s">
        <v>366</v>
      </c>
      <c r="M99" t="s">
        <v>1993</v>
      </c>
      <c r="N99" t="s">
        <v>262</v>
      </c>
      <c r="P99" s="365">
        <v>75709</v>
      </c>
      <c r="Q99" t="s">
        <v>3296</v>
      </c>
      <c r="R99" t="s">
        <v>368</v>
      </c>
      <c r="S99" t="s">
        <v>369</v>
      </c>
      <c r="T99" t="s">
        <v>263</v>
      </c>
      <c r="U99" t="s">
        <v>370</v>
      </c>
      <c r="V99" t="s">
        <v>265</v>
      </c>
      <c r="W99" t="s">
        <v>252</v>
      </c>
      <c r="X99" t="s">
        <v>264</v>
      </c>
      <c r="Y99" t="s">
        <v>371</v>
      </c>
      <c r="Z99" t="s">
        <v>250</v>
      </c>
      <c r="AA99" t="s">
        <v>250</v>
      </c>
      <c r="AB99" t="s">
        <v>58</v>
      </c>
      <c r="AC99" t="s">
        <v>158</v>
      </c>
      <c r="AD99" t="s">
        <v>2</v>
      </c>
      <c r="AE99" t="s">
        <v>750</v>
      </c>
      <c r="AF99" t="s">
        <v>372</v>
      </c>
      <c r="AG99" t="s">
        <v>3094</v>
      </c>
      <c r="AH99" s="365">
        <v>300001881642553</v>
      </c>
      <c r="AI99" t="s">
        <v>258</v>
      </c>
      <c r="AJ99">
        <v>413043.03</v>
      </c>
      <c r="AK99">
        <v>413043.03</v>
      </c>
      <c r="AL99" s="365">
        <v>1</v>
      </c>
      <c r="AM99" t="s">
        <v>750</v>
      </c>
      <c r="AN99" t="s">
        <v>384</v>
      </c>
      <c r="AO99" t="s">
        <v>464</v>
      </c>
      <c r="AP99" s="365">
        <v>685</v>
      </c>
      <c r="AQ99" t="s">
        <v>3420</v>
      </c>
      <c r="AR99" t="s">
        <v>3421</v>
      </c>
      <c r="AS99" t="s">
        <v>3424</v>
      </c>
      <c r="AT99" t="s">
        <v>3423</v>
      </c>
      <c r="AU99" t="s">
        <v>379</v>
      </c>
      <c r="AV99" t="s">
        <v>380</v>
      </c>
      <c r="AW99" t="s">
        <v>3096</v>
      </c>
      <c r="AX99" t="s">
        <v>3097</v>
      </c>
      <c r="AY99" s="365">
        <v>1</v>
      </c>
      <c r="AZ99" s="365">
        <v>2024</v>
      </c>
      <c r="BA99" s="366">
        <v>45484</v>
      </c>
      <c r="BB99" s="367">
        <v>45484</v>
      </c>
      <c r="BC99" t="s">
        <v>271</v>
      </c>
      <c r="BD99" t="s">
        <v>261</v>
      </c>
      <c r="BE99">
        <v>413043.03</v>
      </c>
      <c r="BF99">
        <v>10326.07</v>
      </c>
      <c r="BG99"/>
      <c r="BH99" s="368">
        <v>10326.07</v>
      </c>
    </row>
    <row r="100" spans="1:60" ht="15.6">
      <c r="A100" s="345" t="str">
        <f t="shared" si="2"/>
        <v>yes</v>
      </c>
      <c r="B100" s="345" t="str">
        <f>IF(A100="no","N/A",IF(ISNA(VLOOKUP(P100,'Cost Type'!$A$4:$B$8,2,0)),"Impl",VLOOKUP(Q100,'Cost Type'!$A$4:$B$8,2,0)))</f>
        <v>Impl</v>
      </c>
      <c r="C100" s="345" t="str">
        <f>IF(B100="Impl",VLOOKUP(AB100,'Mapping Activities to outputs'!$B:$C,2,0),"N/A")</f>
        <v>MC</v>
      </c>
      <c r="F100" s="346">
        <f t="shared" si="3"/>
        <v>0.25</v>
      </c>
      <c r="G100" t="s">
        <v>362</v>
      </c>
      <c r="H100" t="s">
        <v>363</v>
      </c>
      <c r="I100" t="s">
        <v>364</v>
      </c>
      <c r="J100" t="s">
        <v>365</v>
      </c>
      <c r="K100" t="s">
        <v>157</v>
      </c>
      <c r="L100" t="s">
        <v>366</v>
      </c>
      <c r="M100" t="s">
        <v>1993</v>
      </c>
      <c r="N100" t="s">
        <v>262</v>
      </c>
      <c r="P100" s="365">
        <v>71620</v>
      </c>
      <c r="Q100" t="s">
        <v>4124</v>
      </c>
      <c r="R100" t="s">
        <v>368</v>
      </c>
      <c r="S100" t="s">
        <v>369</v>
      </c>
      <c r="T100" t="s">
        <v>263</v>
      </c>
      <c r="U100" t="s">
        <v>370</v>
      </c>
      <c r="V100" t="s">
        <v>265</v>
      </c>
      <c r="W100" t="s">
        <v>252</v>
      </c>
      <c r="X100" t="s">
        <v>264</v>
      </c>
      <c r="Y100" t="s">
        <v>371</v>
      </c>
      <c r="Z100" t="s">
        <v>250</v>
      </c>
      <c r="AA100" t="s">
        <v>250</v>
      </c>
      <c r="AB100" t="s">
        <v>89</v>
      </c>
      <c r="AC100" t="s">
        <v>158</v>
      </c>
      <c r="AD100" t="s">
        <v>2</v>
      </c>
      <c r="AE100" t="s">
        <v>1165</v>
      </c>
      <c r="AF100" t="s">
        <v>372</v>
      </c>
      <c r="AG100"/>
      <c r="AH100" s="365">
        <v>300001876325115</v>
      </c>
      <c r="AI100" t="s">
        <v>258</v>
      </c>
      <c r="AJ100">
        <v>10</v>
      </c>
      <c r="AK100">
        <v>10</v>
      </c>
      <c r="AL100" s="365">
        <v>1</v>
      </c>
      <c r="AM100" t="s">
        <v>1165</v>
      </c>
      <c r="AN100" t="s">
        <v>1125</v>
      </c>
      <c r="AO100" t="s">
        <v>1126</v>
      </c>
      <c r="AP100" s="365">
        <v>73</v>
      </c>
      <c r="AQ100" t="s">
        <v>3411</v>
      </c>
      <c r="AR100" t="s">
        <v>3412</v>
      </c>
      <c r="AS100" t="s">
        <v>3413</v>
      </c>
      <c r="AT100" t="s">
        <v>3414</v>
      </c>
      <c r="AU100" t="s">
        <v>379</v>
      </c>
      <c r="AV100" t="s">
        <v>380</v>
      </c>
      <c r="AW100" t="s">
        <v>381</v>
      </c>
      <c r="AX100"/>
      <c r="AY100" s="365">
        <v>0</v>
      </c>
      <c r="AZ100" s="365">
        <v>2024</v>
      </c>
      <c r="BA100" s="366">
        <v>45482</v>
      </c>
      <c r="BB100" s="367">
        <v>45485</v>
      </c>
      <c r="BC100" t="s">
        <v>271</v>
      </c>
      <c r="BD100" t="s">
        <v>261</v>
      </c>
      <c r="BE100">
        <v>10</v>
      </c>
      <c r="BF100">
        <v>0.25</v>
      </c>
      <c r="BG100"/>
      <c r="BH100" s="368">
        <v>0.25</v>
      </c>
    </row>
    <row r="101" spans="1:60" ht="15.6">
      <c r="A101" s="345" t="str">
        <f t="shared" si="2"/>
        <v>yes</v>
      </c>
      <c r="B101" s="345" t="str">
        <f>IF(A101="no","N/A",IF(ISNA(VLOOKUP(P101,'Cost Type'!$A$4:$B$8,2,0)),"Impl",VLOOKUP(Q101,'Cost Type'!$A$4:$B$8,2,0)))</f>
        <v>Impl</v>
      </c>
      <c r="C101" s="345" t="str">
        <f>IF(B101="Impl",VLOOKUP(AB101,'Mapping Activities to outputs'!$B:$C,2,0),"N/A")</f>
        <v>MC</v>
      </c>
      <c r="F101" s="346">
        <f t="shared" si="3"/>
        <v>113.05</v>
      </c>
      <c r="G101" t="s">
        <v>362</v>
      </c>
      <c r="H101" t="s">
        <v>363</v>
      </c>
      <c r="I101" t="s">
        <v>364</v>
      </c>
      <c r="J101" t="s">
        <v>365</v>
      </c>
      <c r="K101" t="s">
        <v>157</v>
      </c>
      <c r="L101" t="s">
        <v>366</v>
      </c>
      <c r="M101" t="s">
        <v>1993</v>
      </c>
      <c r="N101" t="s">
        <v>262</v>
      </c>
      <c r="P101" s="365">
        <v>71620</v>
      </c>
      <c r="Q101" t="s">
        <v>4124</v>
      </c>
      <c r="R101" t="s">
        <v>368</v>
      </c>
      <c r="S101" t="s">
        <v>369</v>
      </c>
      <c r="T101" t="s">
        <v>263</v>
      </c>
      <c r="U101" t="s">
        <v>370</v>
      </c>
      <c r="V101" t="s">
        <v>265</v>
      </c>
      <c r="W101" t="s">
        <v>252</v>
      </c>
      <c r="X101" t="s">
        <v>264</v>
      </c>
      <c r="Y101" t="s">
        <v>371</v>
      </c>
      <c r="Z101" t="s">
        <v>250</v>
      </c>
      <c r="AA101" t="s">
        <v>250</v>
      </c>
      <c r="AB101" t="s">
        <v>89</v>
      </c>
      <c r="AC101" t="s">
        <v>158</v>
      </c>
      <c r="AD101" t="s">
        <v>2</v>
      </c>
      <c r="AE101" t="s">
        <v>1158</v>
      </c>
      <c r="AF101" t="s">
        <v>372</v>
      </c>
      <c r="AG101" t="s">
        <v>3020</v>
      </c>
      <c r="AH101" s="365">
        <v>300001878005711</v>
      </c>
      <c r="AI101" t="s">
        <v>258</v>
      </c>
      <c r="AJ101">
        <v>4590</v>
      </c>
      <c r="AK101">
        <v>4590</v>
      </c>
      <c r="AL101" s="365">
        <v>1</v>
      </c>
      <c r="AM101" t="s">
        <v>1158</v>
      </c>
      <c r="AN101" t="s">
        <v>1160</v>
      </c>
      <c r="AO101" t="s">
        <v>1161</v>
      </c>
      <c r="AP101" s="365">
        <v>74</v>
      </c>
      <c r="AQ101" t="s">
        <v>3411</v>
      </c>
      <c r="AR101" t="s">
        <v>3419</v>
      </c>
      <c r="AS101" t="s">
        <v>3413</v>
      </c>
      <c r="AT101" t="s">
        <v>3414</v>
      </c>
      <c r="AU101" t="s">
        <v>379</v>
      </c>
      <c r="AV101" t="s">
        <v>380</v>
      </c>
      <c r="AW101" t="s">
        <v>381</v>
      </c>
      <c r="AX101"/>
      <c r="AY101" s="365">
        <v>0</v>
      </c>
      <c r="AZ101" s="365">
        <v>2024</v>
      </c>
      <c r="BA101" s="366">
        <v>45482</v>
      </c>
      <c r="BB101" s="367">
        <v>45485</v>
      </c>
      <c r="BC101" t="s">
        <v>271</v>
      </c>
      <c r="BD101" t="s">
        <v>261</v>
      </c>
      <c r="BE101">
        <v>4590</v>
      </c>
      <c r="BF101">
        <v>113.05</v>
      </c>
      <c r="BG101"/>
      <c r="BH101" s="368">
        <v>113.05</v>
      </c>
    </row>
    <row r="102" spans="1:60" ht="15.6">
      <c r="A102" s="345" t="str">
        <f t="shared" si="2"/>
        <v>yes</v>
      </c>
      <c r="B102" s="345" t="str">
        <f>IF(A102="no","N/A",IF(ISNA(VLOOKUP(P102,'Cost Type'!$A$4:$B$8,2,0)),"Impl",VLOOKUP(P102,'Cost Type'!$A$4:$B$8,2,0)))</f>
        <v>GMS</v>
      </c>
      <c r="C102" s="345" t="str">
        <f>IF(B102="Impl",VLOOKUP(AB102,'Mapping Activities to outputs'!$B:$C,2,0),"N/A")</f>
        <v>N/A</v>
      </c>
      <c r="F102" s="346">
        <f t="shared" si="3"/>
        <v>813.88</v>
      </c>
      <c r="G102" t="s">
        <v>413</v>
      </c>
      <c r="H102" t="s">
        <v>414</v>
      </c>
      <c r="I102" t="s">
        <v>415</v>
      </c>
      <c r="J102" t="s">
        <v>416</v>
      </c>
      <c r="K102" t="s">
        <v>157</v>
      </c>
      <c r="L102" t="s">
        <v>413</v>
      </c>
      <c r="M102" t="s">
        <v>1993</v>
      </c>
      <c r="N102" t="s">
        <v>262</v>
      </c>
      <c r="P102" s="365">
        <v>75105</v>
      </c>
      <c r="Q102" t="s">
        <v>417</v>
      </c>
      <c r="R102" t="s">
        <v>368</v>
      </c>
      <c r="S102" t="s">
        <v>369</v>
      </c>
      <c r="T102" t="s">
        <v>263</v>
      </c>
      <c r="U102" t="s">
        <v>370</v>
      </c>
      <c r="V102" t="s">
        <v>265</v>
      </c>
      <c r="W102" t="s">
        <v>252</v>
      </c>
      <c r="X102" t="s">
        <v>264</v>
      </c>
      <c r="Y102" t="s">
        <v>371</v>
      </c>
      <c r="Z102" t="s">
        <v>250</v>
      </c>
      <c r="AA102" t="s">
        <v>250</v>
      </c>
      <c r="AB102" t="s">
        <v>58</v>
      </c>
      <c r="AC102" t="s">
        <v>158</v>
      </c>
      <c r="AD102" t="s">
        <v>2</v>
      </c>
      <c r="AE102" t="s">
        <v>2503</v>
      </c>
      <c r="AF102" t="s">
        <v>419</v>
      </c>
      <c r="AG102"/>
      <c r="AH102" s="365"/>
      <c r="AI102"/>
      <c r="AJ102"/>
      <c r="AK102"/>
      <c r="AL102" s="365"/>
      <c r="AM102"/>
      <c r="AN102" t="s">
        <v>399</v>
      </c>
      <c r="AO102" t="s">
        <v>399</v>
      </c>
      <c r="AP102" s="365">
        <v>324</v>
      </c>
      <c r="AQ102" t="s">
        <v>2504</v>
      </c>
      <c r="AR102" t="s">
        <v>2505</v>
      </c>
      <c r="AS102" t="s">
        <v>2506</v>
      </c>
      <c r="AT102" t="s">
        <v>2245</v>
      </c>
      <c r="AU102" t="s">
        <v>379</v>
      </c>
      <c r="AV102" t="s">
        <v>380</v>
      </c>
      <c r="AW102" t="s">
        <v>412</v>
      </c>
      <c r="AX102"/>
      <c r="AY102" s="365"/>
      <c r="AZ102" s="365">
        <v>2024</v>
      </c>
      <c r="BA102" s="366">
        <v>45484</v>
      </c>
      <c r="BB102" s="367">
        <v>45485</v>
      </c>
      <c r="BC102" t="s">
        <v>399</v>
      </c>
      <c r="BD102" t="s">
        <v>261</v>
      </c>
      <c r="BE102">
        <v>33043.440000000002</v>
      </c>
      <c r="BF102">
        <v>813.88</v>
      </c>
      <c r="BG102"/>
      <c r="BH102" s="368">
        <v>813.88</v>
      </c>
    </row>
    <row r="103" spans="1:60" ht="15.6">
      <c r="A103" s="345" t="str">
        <f t="shared" si="2"/>
        <v>yes</v>
      </c>
      <c r="B103" s="345" t="str">
        <f>IF(A103="no","N/A",IF(ISNA(VLOOKUP(P103,'Cost Type'!$A$4:$B$8,2,0)),"Impl",VLOOKUP(Q103,'Cost Type'!$A$4:$B$8,2,0)))</f>
        <v>Impl</v>
      </c>
      <c r="C103" s="345" t="str">
        <f>IF(B103="Impl",VLOOKUP(AB103,'Mapping Activities to outputs'!$B:$C,2,0),"N/A")</f>
        <v>Output 2</v>
      </c>
      <c r="F103" s="346">
        <f t="shared" si="3"/>
        <v>-25.12</v>
      </c>
      <c r="G103" t="s">
        <v>395</v>
      </c>
      <c r="H103" t="s">
        <v>396</v>
      </c>
      <c r="I103" t="s">
        <v>364</v>
      </c>
      <c r="J103" t="s">
        <v>365</v>
      </c>
      <c r="K103" t="s">
        <v>157</v>
      </c>
      <c r="L103" t="s">
        <v>397</v>
      </c>
      <c r="M103" t="s">
        <v>1993</v>
      </c>
      <c r="N103" t="s">
        <v>262</v>
      </c>
      <c r="P103" s="365">
        <v>76135</v>
      </c>
      <c r="Q103" t="s">
        <v>3282</v>
      </c>
      <c r="R103" t="s">
        <v>368</v>
      </c>
      <c r="S103" t="s">
        <v>369</v>
      </c>
      <c r="T103" t="s">
        <v>263</v>
      </c>
      <c r="U103" t="s">
        <v>370</v>
      </c>
      <c r="V103" t="s">
        <v>265</v>
      </c>
      <c r="W103" t="s">
        <v>252</v>
      </c>
      <c r="X103" t="s">
        <v>264</v>
      </c>
      <c r="Y103" t="s">
        <v>371</v>
      </c>
      <c r="Z103" t="s">
        <v>250</v>
      </c>
      <c r="AA103" t="s">
        <v>250</v>
      </c>
      <c r="AB103" t="s">
        <v>58</v>
      </c>
      <c r="AC103" t="s">
        <v>158</v>
      </c>
      <c r="AD103" t="s">
        <v>2</v>
      </c>
      <c r="AE103" t="s">
        <v>753</v>
      </c>
      <c r="AF103" t="s">
        <v>398</v>
      </c>
      <c r="AG103" t="s">
        <v>3094</v>
      </c>
      <c r="AH103" s="365">
        <v>300001881642553</v>
      </c>
      <c r="AI103" t="s">
        <v>258</v>
      </c>
      <c r="AJ103">
        <v>413043.03</v>
      </c>
      <c r="AK103">
        <v>413043.03</v>
      </c>
      <c r="AL103" s="365">
        <v>1</v>
      </c>
      <c r="AM103" t="s">
        <v>750</v>
      </c>
      <c r="AN103" t="s">
        <v>384</v>
      </c>
      <c r="AO103" t="s">
        <v>464</v>
      </c>
      <c r="AP103" s="365">
        <v>3023</v>
      </c>
      <c r="AQ103" t="s">
        <v>3089</v>
      </c>
      <c r="AR103" t="s">
        <v>3095</v>
      </c>
      <c r="AS103" t="s">
        <v>3090</v>
      </c>
      <c r="AT103" t="s">
        <v>3091</v>
      </c>
      <c r="AU103" t="s">
        <v>379</v>
      </c>
      <c r="AV103" t="s">
        <v>380</v>
      </c>
      <c r="AW103" t="s">
        <v>3096</v>
      </c>
      <c r="AX103" t="s">
        <v>3097</v>
      </c>
      <c r="AY103" s="365">
        <v>1</v>
      </c>
      <c r="AZ103" s="365">
        <v>2024</v>
      </c>
      <c r="BA103" s="366">
        <v>45485</v>
      </c>
      <c r="BB103" s="367">
        <v>45485</v>
      </c>
      <c r="BC103" t="s">
        <v>399</v>
      </c>
      <c r="BD103" t="s">
        <v>261</v>
      </c>
      <c r="BE103">
        <v>0</v>
      </c>
      <c r="BF103"/>
      <c r="BG103">
        <v>25.12</v>
      </c>
      <c r="BH103" s="368">
        <v>-25.12</v>
      </c>
    </row>
    <row r="104" spans="1:60" ht="15.6">
      <c r="A104" s="345" t="str">
        <f t="shared" si="2"/>
        <v>yes</v>
      </c>
      <c r="B104" s="345" t="str">
        <f>IF(A104="no","N/A",IF(ISNA(VLOOKUP(P104,'Cost Type'!$A$4:$B$8,2,0)),"Impl",VLOOKUP(Q104,'Cost Type'!$A$4:$B$8,2,0)))</f>
        <v>Impl</v>
      </c>
      <c r="C104" s="345" t="str">
        <f>IF(B104="Impl",VLOOKUP(AB104,'Mapping Activities to outputs'!$B:$C,2,0),"N/A")</f>
        <v>MC</v>
      </c>
      <c r="F104" s="346">
        <f t="shared" si="3"/>
        <v>10.220000000000001</v>
      </c>
      <c r="G104" t="s">
        <v>362</v>
      </c>
      <c r="H104" t="s">
        <v>363</v>
      </c>
      <c r="I104" t="s">
        <v>364</v>
      </c>
      <c r="J104" t="s">
        <v>365</v>
      </c>
      <c r="K104" t="s">
        <v>157</v>
      </c>
      <c r="L104" t="s">
        <v>366</v>
      </c>
      <c r="M104" t="s">
        <v>1993</v>
      </c>
      <c r="N104" t="s">
        <v>262</v>
      </c>
      <c r="P104" s="365">
        <v>71635</v>
      </c>
      <c r="Q104" t="s">
        <v>4144</v>
      </c>
      <c r="R104" t="s">
        <v>368</v>
      </c>
      <c r="S104" t="s">
        <v>369</v>
      </c>
      <c r="T104" t="s">
        <v>263</v>
      </c>
      <c r="U104" t="s">
        <v>370</v>
      </c>
      <c r="V104" t="s">
        <v>265</v>
      </c>
      <c r="W104" t="s">
        <v>252</v>
      </c>
      <c r="X104" t="s">
        <v>264</v>
      </c>
      <c r="Y104" t="s">
        <v>371</v>
      </c>
      <c r="Z104" t="s">
        <v>250</v>
      </c>
      <c r="AA104" t="s">
        <v>250</v>
      </c>
      <c r="AB104" t="s">
        <v>89</v>
      </c>
      <c r="AC104" t="s">
        <v>158</v>
      </c>
      <c r="AD104" t="s">
        <v>2</v>
      </c>
      <c r="AE104" t="s">
        <v>1168</v>
      </c>
      <c r="AF104" t="s">
        <v>372</v>
      </c>
      <c r="AG104"/>
      <c r="AH104" s="365">
        <v>300001877295049</v>
      </c>
      <c r="AI104" t="s">
        <v>258</v>
      </c>
      <c r="AJ104">
        <v>1659.8</v>
      </c>
      <c r="AK104">
        <v>1659.8</v>
      </c>
      <c r="AL104" s="365">
        <v>1</v>
      </c>
      <c r="AM104" t="s">
        <v>1168</v>
      </c>
      <c r="AN104" t="s">
        <v>1085</v>
      </c>
      <c r="AO104" t="s">
        <v>1086</v>
      </c>
      <c r="AP104" s="365">
        <v>89</v>
      </c>
      <c r="AQ104" t="s">
        <v>3411</v>
      </c>
      <c r="AR104" t="s">
        <v>3418</v>
      </c>
      <c r="AS104" t="s">
        <v>3413</v>
      </c>
      <c r="AT104" t="s">
        <v>3414</v>
      </c>
      <c r="AU104" t="s">
        <v>379</v>
      </c>
      <c r="AV104" t="s">
        <v>380</v>
      </c>
      <c r="AW104" t="s">
        <v>381</v>
      </c>
      <c r="AX104"/>
      <c r="AY104" s="365">
        <v>0</v>
      </c>
      <c r="AZ104" s="365">
        <v>2024</v>
      </c>
      <c r="BA104" s="366">
        <v>45482</v>
      </c>
      <c r="BB104" s="367">
        <v>45485</v>
      </c>
      <c r="BC104" t="s">
        <v>271</v>
      </c>
      <c r="BD104" t="s">
        <v>261</v>
      </c>
      <c r="BE104">
        <v>414.95</v>
      </c>
      <c r="BF104">
        <v>10.220000000000001</v>
      </c>
      <c r="BG104"/>
      <c r="BH104" s="368">
        <v>10.220000000000001</v>
      </c>
    </row>
    <row r="105" spans="1:60" ht="15.6">
      <c r="A105" s="345" t="str">
        <f t="shared" si="2"/>
        <v>yes</v>
      </c>
      <c r="B105" s="345" t="str">
        <f>IF(A105="no","N/A",IF(ISNA(VLOOKUP(P105,'Cost Type'!$A$4:$B$8,2,0)),"Impl",VLOOKUP(P105,'Cost Type'!$A$4:$B$8,2,0)))</f>
        <v>GMS</v>
      </c>
      <c r="C105" s="345" t="str">
        <f>IF(B105="Impl",VLOOKUP(AB105,'Mapping Activities to outputs'!$B:$C,2,0),"N/A")</f>
        <v>N/A</v>
      </c>
      <c r="F105" s="346">
        <f t="shared" si="3"/>
        <v>9.8800000000000008</v>
      </c>
      <c r="G105" t="s">
        <v>413</v>
      </c>
      <c r="H105" t="s">
        <v>414</v>
      </c>
      <c r="I105" t="s">
        <v>415</v>
      </c>
      <c r="J105" t="s">
        <v>416</v>
      </c>
      <c r="K105" t="s">
        <v>157</v>
      </c>
      <c r="L105" t="s">
        <v>413</v>
      </c>
      <c r="M105" t="s">
        <v>1993</v>
      </c>
      <c r="N105" t="s">
        <v>262</v>
      </c>
      <c r="P105" s="365">
        <v>75105</v>
      </c>
      <c r="Q105" t="s">
        <v>417</v>
      </c>
      <c r="R105" t="s">
        <v>368</v>
      </c>
      <c r="S105" t="s">
        <v>369</v>
      </c>
      <c r="T105" t="s">
        <v>263</v>
      </c>
      <c r="U105" t="s">
        <v>370</v>
      </c>
      <c r="V105" t="s">
        <v>265</v>
      </c>
      <c r="W105" t="s">
        <v>252</v>
      </c>
      <c r="X105" t="s">
        <v>264</v>
      </c>
      <c r="Y105" t="s">
        <v>371</v>
      </c>
      <c r="Z105" t="s">
        <v>250</v>
      </c>
      <c r="AA105" t="s">
        <v>250</v>
      </c>
      <c r="AB105" t="s">
        <v>89</v>
      </c>
      <c r="AC105" t="s">
        <v>158</v>
      </c>
      <c r="AD105" t="s">
        <v>2</v>
      </c>
      <c r="AE105" t="s">
        <v>2168</v>
      </c>
      <c r="AF105" t="s">
        <v>419</v>
      </c>
      <c r="AG105"/>
      <c r="AH105" s="365"/>
      <c r="AI105"/>
      <c r="AJ105"/>
      <c r="AK105"/>
      <c r="AL105" s="365"/>
      <c r="AM105"/>
      <c r="AN105" t="s">
        <v>399</v>
      </c>
      <c r="AO105" t="s">
        <v>399</v>
      </c>
      <c r="AP105" s="365">
        <v>39</v>
      </c>
      <c r="AQ105" t="s">
        <v>2169</v>
      </c>
      <c r="AR105" t="s">
        <v>2170</v>
      </c>
      <c r="AS105" t="s">
        <v>2171</v>
      </c>
      <c r="AT105" t="s">
        <v>2172</v>
      </c>
      <c r="AU105" t="s">
        <v>379</v>
      </c>
      <c r="AV105" t="s">
        <v>380</v>
      </c>
      <c r="AW105" t="s">
        <v>412</v>
      </c>
      <c r="AX105"/>
      <c r="AY105" s="365"/>
      <c r="AZ105" s="365">
        <v>2024</v>
      </c>
      <c r="BA105" s="366">
        <v>45482</v>
      </c>
      <c r="BB105" s="367">
        <v>45487</v>
      </c>
      <c r="BC105" t="s">
        <v>399</v>
      </c>
      <c r="BD105" t="s">
        <v>261</v>
      </c>
      <c r="BE105">
        <v>401.2</v>
      </c>
      <c r="BF105">
        <v>9.8800000000000008</v>
      </c>
      <c r="BG105"/>
      <c r="BH105" s="368">
        <v>9.8800000000000008</v>
      </c>
    </row>
    <row r="106" spans="1:60" ht="15.6">
      <c r="A106" s="345" t="str">
        <f t="shared" si="2"/>
        <v>yes</v>
      </c>
      <c r="B106" s="345" t="str">
        <f>IF(A106="no","N/A",IF(ISNA(VLOOKUP(P106,'Cost Type'!$A$4:$B$8,2,0)),"Impl",VLOOKUP(Q106,'Cost Type'!$A$4:$B$8,2,0)))</f>
        <v>Impl</v>
      </c>
      <c r="C106" s="345" t="str">
        <f>IF(B106="Impl",VLOOKUP(AB106,'Mapping Activities to outputs'!$B:$C,2,0),"N/A")</f>
        <v>MC</v>
      </c>
      <c r="F106" s="346">
        <f t="shared" si="3"/>
        <v>-0.05</v>
      </c>
      <c r="G106" t="s">
        <v>395</v>
      </c>
      <c r="H106" t="s">
        <v>396</v>
      </c>
      <c r="I106" t="s">
        <v>364</v>
      </c>
      <c r="J106" t="s">
        <v>365</v>
      </c>
      <c r="K106" t="s">
        <v>157</v>
      </c>
      <c r="L106" t="s">
        <v>397</v>
      </c>
      <c r="M106" t="s">
        <v>1993</v>
      </c>
      <c r="N106" t="s">
        <v>262</v>
      </c>
      <c r="P106" s="365">
        <v>76135</v>
      </c>
      <c r="Q106" t="s">
        <v>3282</v>
      </c>
      <c r="R106" t="s">
        <v>368</v>
      </c>
      <c r="S106" t="s">
        <v>369</v>
      </c>
      <c r="T106" t="s">
        <v>263</v>
      </c>
      <c r="U106" t="s">
        <v>370</v>
      </c>
      <c r="V106" t="s">
        <v>265</v>
      </c>
      <c r="W106" t="s">
        <v>252</v>
      </c>
      <c r="X106" t="s">
        <v>264</v>
      </c>
      <c r="Y106" t="s">
        <v>371</v>
      </c>
      <c r="Z106" t="s">
        <v>250</v>
      </c>
      <c r="AA106" t="s">
        <v>250</v>
      </c>
      <c r="AB106" t="s">
        <v>89</v>
      </c>
      <c r="AC106" t="s">
        <v>158</v>
      </c>
      <c r="AD106" t="s">
        <v>2</v>
      </c>
      <c r="AE106" t="s">
        <v>1171</v>
      </c>
      <c r="AF106" t="s">
        <v>398</v>
      </c>
      <c r="AG106"/>
      <c r="AH106" s="365">
        <v>300001877295049</v>
      </c>
      <c r="AI106" t="s">
        <v>258</v>
      </c>
      <c r="AJ106">
        <v>1659.8</v>
      </c>
      <c r="AK106">
        <v>1659.8</v>
      </c>
      <c r="AL106" s="365">
        <v>1</v>
      </c>
      <c r="AM106" t="s">
        <v>1168</v>
      </c>
      <c r="AN106" t="s">
        <v>1085</v>
      </c>
      <c r="AO106" t="s">
        <v>1086</v>
      </c>
      <c r="AP106" s="365">
        <v>3466</v>
      </c>
      <c r="AQ106" t="s">
        <v>3086</v>
      </c>
      <c r="AR106" t="s">
        <v>3092</v>
      </c>
      <c r="AS106" t="s">
        <v>3087</v>
      </c>
      <c r="AT106" t="s">
        <v>3088</v>
      </c>
      <c r="AU106" t="s">
        <v>379</v>
      </c>
      <c r="AV106" t="s">
        <v>380</v>
      </c>
      <c r="AW106" t="s">
        <v>381</v>
      </c>
      <c r="AX106"/>
      <c r="AY106" s="365">
        <v>0</v>
      </c>
      <c r="AZ106" s="365">
        <v>2024</v>
      </c>
      <c r="BA106" s="366">
        <v>45488</v>
      </c>
      <c r="BB106" s="367">
        <v>45488</v>
      </c>
      <c r="BC106" t="s">
        <v>399</v>
      </c>
      <c r="BD106" t="s">
        <v>261</v>
      </c>
      <c r="BE106">
        <v>0</v>
      </c>
      <c r="BF106"/>
      <c r="BG106">
        <v>0.05</v>
      </c>
      <c r="BH106" s="368">
        <v>-0.05</v>
      </c>
    </row>
    <row r="107" spans="1:60" ht="15.6">
      <c r="A107" s="345" t="str">
        <f t="shared" si="2"/>
        <v>yes</v>
      </c>
      <c r="B107" s="345" t="str">
        <f>IF(A107="no","N/A",IF(ISNA(VLOOKUP(P107,'Cost Type'!$A$4:$B$8,2,0)),"Impl",VLOOKUP(Q107,'Cost Type'!$A$4:$B$8,2,0)))</f>
        <v>Impl</v>
      </c>
      <c r="C107" s="345" t="str">
        <f>IF(B107="Impl",VLOOKUP(AB107,'Mapping Activities to outputs'!$B:$C,2,0),"N/A")</f>
        <v>MC</v>
      </c>
      <c r="F107" s="346">
        <f t="shared" si="3"/>
        <v>-0.55000000000000004</v>
      </c>
      <c r="G107" t="s">
        <v>395</v>
      </c>
      <c r="H107" t="s">
        <v>396</v>
      </c>
      <c r="I107" t="s">
        <v>364</v>
      </c>
      <c r="J107" t="s">
        <v>365</v>
      </c>
      <c r="K107" t="s">
        <v>157</v>
      </c>
      <c r="L107" t="s">
        <v>397</v>
      </c>
      <c r="M107" t="s">
        <v>1993</v>
      </c>
      <c r="N107" t="s">
        <v>262</v>
      </c>
      <c r="P107" s="365">
        <v>76135</v>
      </c>
      <c r="Q107" t="s">
        <v>3282</v>
      </c>
      <c r="R107" t="s">
        <v>368</v>
      </c>
      <c r="S107" t="s">
        <v>369</v>
      </c>
      <c r="T107" t="s">
        <v>263</v>
      </c>
      <c r="U107" t="s">
        <v>370</v>
      </c>
      <c r="V107" t="s">
        <v>265</v>
      </c>
      <c r="W107" t="s">
        <v>252</v>
      </c>
      <c r="X107" t="s">
        <v>264</v>
      </c>
      <c r="Y107" t="s">
        <v>371</v>
      </c>
      <c r="Z107" t="s">
        <v>250</v>
      </c>
      <c r="AA107" t="s">
        <v>250</v>
      </c>
      <c r="AB107" t="s">
        <v>89</v>
      </c>
      <c r="AC107" t="s">
        <v>158</v>
      </c>
      <c r="AD107" t="s">
        <v>2</v>
      </c>
      <c r="AE107" t="s">
        <v>1163</v>
      </c>
      <c r="AF107" t="s">
        <v>398</v>
      </c>
      <c r="AG107" t="s">
        <v>3020</v>
      </c>
      <c r="AH107" s="365">
        <v>300001878005711</v>
      </c>
      <c r="AI107" t="s">
        <v>258</v>
      </c>
      <c r="AJ107">
        <v>4590</v>
      </c>
      <c r="AK107">
        <v>4590</v>
      </c>
      <c r="AL107" s="365">
        <v>1</v>
      </c>
      <c r="AM107" t="s">
        <v>1158</v>
      </c>
      <c r="AN107" t="s">
        <v>1160</v>
      </c>
      <c r="AO107" t="s">
        <v>1161</v>
      </c>
      <c r="AP107" s="365">
        <v>3467</v>
      </c>
      <c r="AQ107" t="s">
        <v>3086</v>
      </c>
      <c r="AR107" t="s">
        <v>3093</v>
      </c>
      <c r="AS107" t="s">
        <v>3087</v>
      </c>
      <c r="AT107" t="s">
        <v>3088</v>
      </c>
      <c r="AU107" t="s">
        <v>379</v>
      </c>
      <c r="AV107" t="s">
        <v>380</v>
      </c>
      <c r="AW107" t="s">
        <v>381</v>
      </c>
      <c r="AX107"/>
      <c r="AY107" s="365">
        <v>0</v>
      </c>
      <c r="AZ107" s="365">
        <v>2024</v>
      </c>
      <c r="BA107" s="366">
        <v>45488</v>
      </c>
      <c r="BB107" s="367">
        <v>45488</v>
      </c>
      <c r="BC107" t="s">
        <v>399</v>
      </c>
      <c r="BD107" t="s">
        <v>261</v>
      </c>
      <c r="BE107">
        <v>0</v>
      </c>
      <c r="BF107"/>
      <c r="BG107">
        <v>0.55000000000000004</v>
      </c>
      <c r="BH107" s="368">
        <v>-0.55000000000000004</v>
      </c>
    </row>
    <row r="108" spans="1:60" ht="15.6">
      <c r="A108" s="345" t="str">
        <f t="shared" si="2"/>
        <v>yes</v>
      </c>
      <c r="B108" s="345" t="str">
        <f>IF(A108="no","N/A",IF(ISNA(VLOOKUP(P108,'Cost Type'!$A$4:$B$8,2,0)),"Impl",VLOOKUP(Q108,'Cost Type'!$A$4:$B$8,2,0)))</f>
        <v>Impl</v>
      </c>
      <c r="C108" s="345" t="str">
        <f>IF(B108="Impl",VLOOKUP(AB108,'Mapping Activities to outputs'!$B:$C,2,0),"N/A")</f>
        <v>MC</v>
      </c>
      <c r="F108" s="346">
        <f t="shared" si="3"/>
        <v>452.88</v>
      </c>
      <c r="G108" t="s">
        <v>362</v>
      </c>
      <c r="H108" t="s">
        <v>363</v>
      </c>
      <c r="I108" t="s">
        <v>364</v>
      </c>
      <c r="J108" t="s">
        <v>365</v>
      </c>
      <c r="K108" t="s">
        <v>157</v>
      </c>
      <c r="L108" t="s">
        <v>366</v>
      </c>
      <c r="M108" t="s">
        <v>1993</v>
      </c>
      <c r="N108" t="s">
        <v>262</v>
      </c>
      <c r="P108" s="365">
        <v>73410</v>
      </c>
      <c r="Q108" t="s">
        <v>3310</v>
      </c>
      <c r="R108" t="s">
        <v>368</v>
      </c>
      <c r="S108" t="s">
        <v>369</v>
      </c>
      <c r="T108" t="s">
        <v>263</v>
      </c>
      <c r="U108" t="s">
        <v>370</v>
      </c>
      <c r="V108" t="s">
        <v>265</v>
      </c>
      <c r="W108" t="s">
        <v>252</v>
      </c>
      <c r="X108" t="s">
        <v>264</v>
      </c>
      <c r="Y108" t="s">
        <v>371</v>
      </c>
      <c r="Z108" t="s">
        <v>250</v>
      </c>
      <c r="AA108" t="s">
        <v>250</v>
      </c>
      <c r="AB108" t="s">
        <v>89</v>
      </c>
      <c r="AC108" t="s">
        <v>158</v>
      </c>
      <c r="AD108" t="s">
        <v>2</v>
      </c>
      <c r="AE108" t="s">
        <v>1172</v>
      </c>
      <c r="AF108" t="s">
        <v>372</v>
      </c>
      <c r="AG108" t="s">
        <v>1174</v>
      </c>
      <c r="AH108" s="365">
        <v>300001888820904</v>
      </c>
      <c r="AI108" t="s">
        <v>258</v>
      </c>
      <c r="AJ108">
        <v>18387</v>
      </c>
      <c r="AK108">
        <v>18387</v>
      </c>
      <c r="AL108" s="365">
        <v>1</v>
      </c>
      <c r="AM108" t="s">
        <v>1172</v>
      </c>
      <c r="AN108" t="s">
        <v>3068</v>
      </c>
      <c r="AO108" t="s">
        <v>1038</v>
      </c>
      <c r="AP108" s="365">
        <v>58</v>
      </c>
      <c r="AQ108" t="s">
        <v>3425</v>
      </c>
      <c r="AR108" t="s">
        <v>3426</v>
      </c>
      <c r="AS108" t="s">
        <v>3427</v>
      </c>
      <c r="AT108" t="s">
        <v>3423</v>
      </c>
      <c r="AU108" t="s">
        <v>379</v>
      </c>
      <c r="AV108" t="s">
        <v>380</v>
      </c>
      <c r="AW108" t="s">
        <v>381</v>
      </c>
      <c r="AX108"/>
      <c r="AY108" s="365">
        <v>0</v>
      </c>
      <c r="AZ108" s="365">
        <v>2024</v>
      </c>
      <c r="BA108" s="366">
        <v>45484</v>
      </c>
      <c r="BB108" s="367">
        <v>45490</v>
      </c>
      <c r="BC108" t="s">
        <v>271</v>
      </c>
      <c r="BD108" t="s">
        <v>261</v>
      </c>
      <c r="BE108">
        <v>18387</v>
      </c>
      <c r="BF108">
        <v>452.88</v>
      </c>
      <c r="BG108"/>
      <c r="BH108" s="368">
        <v>452.88</v>
      </c>
    </row>
    <row r="109" spans="1:60" ht="15.6">
      <c r="A109" s="345" t="str">
        <f t="shared" si="2"/>
        <v>yes</v>
      </c>
      <c r="B109" s="345" t="str">
        <f>IF(A109="no","N/A",IF(ISNA(VLOOKUP(P109,'Cost Type'!$A$4:$B$8,2,0)),"Impl",VLOOKUP(Q109,'Cost Type'!$A$4:$B$8,2,0)))</f>
        <v>Impl</v>
      </c>
      <c r="C109" s="345" t="str">
        <f>IF(B109="Impl",VLOOKUP(AB109,'Mapping Activities to outputs'!$B:$C,2,0),"N/A")</f>
        <v>MC</v>
      </c>
      <c r="F109" s="346">
        <f t="shared" si="3"/>
        <v>44.9</v>
      </c>
      <c r="G109" t="s">
        <v>362</v>
      </c>
      <c r="H109" t="s">
        <v>363</v>
      </c>
      <c r="I109" t="s">
        <v>364</v>
      </c>
      <c r="J109" t="s">
        <v>365</v>
      </c>
      <c r="K109" t="s">
        <v>157</v>
      </c>
      <c r="L109" t="s">
        <v>366</v>
      </c>
      <c r="M109" t="s">
        <v>1993</v>
      </c>
      <c r="N109" t="s">
        <v>262</v>
      </c>
      <c r="P109" s="365">
        <v>71615</v>
      </c>
      <c r="Q109" t="s">
        <v>4123</v>
      </c>
      <c r="R109" t="s">
        <v>368</v>
      </c>
      <c r="S109" t="s">
        <v>369</v>
      </c>
      <c r="T109" t="s">
        <v>263</v>
      </c>
      <c r="U109" t="s">
        <v>370</v>
      </c>
      <c r="V109" t="s">
        <v>265</v>
      </c>
      <c r="W109" t="s">
        <v>252</v>
      </c>
      <c r="X109" t="s">
        <v>264</v>
      </c>
      <c r="Y109" t="s">
        <v>371</v>
      </c>
      <c r="Z109" t="s">
        <v>250</v>
      </c>
      <c r="AA109" t="s">
        <v>250</v>
      </c>
      <c r="AB109" t="s">
        <v>89</v>
      </c>
      <c r="AC109" t="s">
        <v>158</v>
      </c>
      <c r="AD109" t="s">
        <v>2</v>
      </c>
      <c r="AE109" t="s">
        <v>1179</v>
      </c>
      <c r="AF109" t="s">
        <v>372</v>
      </c>
      <c r="AG109" t="s">
        <v>3020</v>
      </c>
      <c r="AH109" s="365">
        <v>300001895762916</v>
      </c>
      <c r="AI109" t="s">
        <v>258</v>
      </c>
      <c r="AJ109">
        <v>1832</v>
      </c>
      <c r="AK109">
        <v>1832</v>
      </c>
      <c r="AL109" s="365">
        <v>1</v>
      </c>
      <c r="AM109" t="s">
        <v>1179</v>
      </c>
      <c r="AN109" t="s">
        <v>1048</v>
      </c>
      <c r="AO109" t="s">
        <v>1049</v>
      </c>
      <c r="AP109" s="365">
        <v>1221</v>
      </c>
      <c r="AQ109" t="s">
        <v>3428</v>
      </c>
      <c r="AR109" t="s">
        <v>3429</v>
      </c>
      <c r="AS109" t="s">
        <v>3430</v>
      </c>
      <c r="AT109" t="s">
        <v>3431</v>
      </c>
      <c r="AU109" t="s">
        <v>379</v>
      </c>
      <c r="AV109" t="s">
        <v>380</v>
      </c>
      <c r="AW109" t="s">
        <v>381</v>
      </c>
      <c r="AX109"/>
      <c r="AY109" s="365">
        <v>0</v>
      </c>
      <c r="AZ109" s="365">
        <v>2024</v>
      </c>
      <c r="BA109" s="366">
        <v>45491</v>
      </c>
      <c r="BB109" s="367">
        <v>45491</v>
      </c>
      <c r="BC109" t="s">
        <v>271</v>
      </c>
      <c r="BD109" t="s">
        <v>261</v>
      </c>
      <c r="BE109">
        <v>1832</v>
      </c>
      <c r="BF109">
        <v>44.9</v>
      </c>
      <c r="BG109"/>
      <c r="BH109" s="368">
        <v>44.9</v>
      </c>
    </row>
    <row r="110" spans="1:60" ht="15.6">
      <c r="A110" s="345" t="str">
        <f t="shared" si="2"/>
        <v>yes</v>
      </c>
      <c r="B110" s="345" t="str">
        <f>IF(A110="no","N/A",IF(ISNA(VLOOKUP(P110,'Cost Type'!$A$4:$B$8,2,0)),"Impl",VLOOKUP(P110,'Cost Type'!$A$4:$B$8,2,0)))</f>
        <v>GMS</v>
      </c>
      <c r="C110" s="345" t="str">
        <f>IF(B110="Impl",VLOOKUP(AB110,'Mapping Activities to outputs'!$B:$C,2,0),"N/A")</f>
        <v>N/A</v>
      </c>
      <c r="F110" s="346">
        <f t="shared" si="3"/>
        <v>36.230000000000004</v>
      </c>
      <c r="G110" t="s">
        <v>413</v>
      </c>
      <c r="H110" t="s">
        <v>414</v>
      </c>
      <c r="I110" t="s">
        <v>415</v>
      </c>
      <c r="J110" t="s">
        <v>416</v>
      </c>
      <c r="K110" t="s">
        <v>157</v>
      </c>
      <c r="L110" t="s">
        <v>413</v>
      </c>
      <c r="M110" t="s">
        <v>1993</v>
      </c>
      <c r="N110" t="s">
        <v>262</v>
      </c>
      <c r="P110" s="365">
        <v>75105</v>
      </c>
      <c r="Q110" t="s">
        <v>417</v>
      </c>
      <c r="R110" t="s">
        <v>368</v>
      </c>
      <c r="S110" t="s">
        <v>369</v>
      </c>
      <c r="T110" t="s">
        <v>263</v>
      </c>
      <c r="U110" t="s">
        <v>370</v>
      </c>
      <c r="V110" t="s">
        <v>265</v>
      </c>
      <c r="W110" t="s">
        <v>252</v>
      </c>
      <c r="X110" t="s">
        <v>264</v>
      </c>
      <c r="Y110" t="s">
        <v>371</v>
      </c>
      <c r="Z110" t="s">
        <v>250</v>
      </c>
      <c r="AA110" t="s">
        <v>250</v>
      </c>
      <c r="AB110" t="s">
        <v>89</v>
      </c>
      <c r="AC110" t="s">
        <v>158</v>
      </c>
      <c r="AD110" t="s">
        <v>2</v>
      </c>
      <c r="AE110" t="s">
        <v>2241</v>
      </c>
      <c r="AF110" t="s">
        <v>419</v>
      </c>
      <c r="AG110"/>
      <c r="AH110" s="365"/>
      <c r="AI110"/>
      <c r="AJ110"/>
      <c r="AK110"/>
      <c r="AL110" s="365"/>
      <c r="AM110"/>
      <c r="AN110" t="s">
        <v>399</v>
      </c>
      <c r="AO110" t="s">
        <v>399</v>
      </c>
      <c r="AP110" s="365">
        <v>55</v>
      </c>
      <c r="AQ110" t="s">
        <v>2242</v>
      </c>
      <c r="AR110" t="s">
        <v>2243</v>
      </c>
      <c r="AS110" t="s">
        <v>2244</v>
      </c>
      <c r="AT110" t="s">
        <v>2245</v>
      </c>
      <c r="AU110" t="s">
        <v>379</v>
      </c>
      <c r="AV110" t="s">
        <v>380</v>
      </c>
      <c r="AW110" t="s">
        <v>412</v>
      </c>
      <c r="AX110"/>
      <c r="AY110" s="365"/>
      <c r="AZ110" s="365">
        <v>2024</v>
      </c>
      <c r="BA110" s="366">
        <v>45484</v>
      </c>
      <c r="BB110" s="367">
        <v>45491</v>
      </c>
      <c r="BC110" t="s">
        <v>399</v>
      </c>
      <c r="BD110" t="s">
        <v>261</v>
      </c>
      <c r="BE110">
        <v>1470.96</v>
      </c>
      <c r="BF110">
        <v>36.230000000000004</v>
      </c>
      <c r="BG110"/>
      <c r="BH110" s="368">
        <v>36.230000000000004</v>
      </c>
    </row>
    <row r="111" spans="1:60" ht="15.6">
      <c r="A111" s="345" t="str">
        <f t="shared" si="2"/>
        <v>yes</v>
      </c>
      <c r="B111" s="345" t="str">
        <f>IF(A111="no","N/A",IF(ISNA(VLOOKUP(P111,'Cost Type'!$A$4:$B$8,2,0)),"Impl",VLOOKUP(Q111,'Cost Type'!$A$4:$B$8,2,0)))</f>
        <v>Impl</v>
      </c>
      <c r="C111" s="345" t="str">
        <f>IF(B111="Impl",VLOOKUP(AB111,'Mapping Activities to outputs'!$B:$C,2,0),"N/A")</f>
        <v>MC</v>
      </c>
      <c r="F111" s="346">
        <f t="shared" si="3"/>
        <v>-2.2200000000000002</v>
      </c>
      <c r="G111" t="s">
        <v>395</v>
      </c>
      <c r="H111" t="s">
        <v>396</v>
      </c>
      <c r="I111" t="s">
        <v>364</v>
      </c>
      <c r="J111" t="s">
        <v>365</v>
      </c>
      <c r="K111" t="s">
        <v>157</v>
      </c>
      <c r="L111" t="s">
        <v>397</v>
      </c>
      <c r="M111" t="s">
        <v>1993</v>
      </c>
      <c r="N111" t="s">
        <v>262</v>
      </c>
      <c r="P111" s="365">
        <v>76135</v>
      </c>
      <c r="Q111" t="s">
        <v>3282</v>
      </c>
      <c r="R111" t="s">
        <v>368</v>
      </c>
      <c r="S111" t="s">
        <v>369</v>
      </c>
      <c r="T111" t="s">
        <v>263</v>
      </c>
      <c r="U111" t="s">
        <v>370</v>
      </c>
      <c r="V111" t="s">
        <v>265</v>
      </c>
      <c r="W111" t="s">
        <v>252</v>
      </c>
      <c r="X111" t="s">
        <v>264</v>
      </c>
      <c r="Y111" t="s">
        <v>371</v>
      </c>
      <c r="Z111" t="s">
        <v>250</v>
      </c>
      <c r="AA111" t="s">
        <v>250</v>
      </c>
      <c r="AB111" t="s">
        <v>89</v>
      </c>
      <c r="AC111" t="s">
        <v>158</v>
      </c>
      <c r="AD111" t="s">
        <v>2</v>
      </c>
      <c r="AE111" t="s">
        <v>1175</v>
      </c>
      <c r="AF111" t="s">
        <v>398</v>
      </c>
      <c r="AG111" t="s">
        <v>1174</v>
      </c>
      <c r="AH111" s="365">
        <v>300001888820904</v>
      </c>
      <c r="AI111" t="s">
        <v>258</v>
      </c>
      <c r="AJ111">
        <v>18387</v>
      </c>
      <c r="AK111">
        <v>18387</v>
      </c>
      <c r="AL111" s="365">
        <v>1</v>
      </c>
      <c r="AM111" t="s">
        <v>1172</v>
      </c>
      <c r="AN111" t="s">
        <v>3068</v>
      </c>
      <c r="AO111" t="s">
        <v>1038</v>
      </c>
      <c r="AP111" s="365">
        <v>1314</v>
      </c>
      <c r="AQ111" t="s">
        <v>3098</v>
      </c>
      <c r="AR111" t="s">
        <v>3099</v>
      </c>
      <c r="AS111" t="s">
        <v>3100</v>
      </c>
      <c r="AT111" t="s">
        <v>3101</v>
      </c>
      <c r="AU111" t="s">
        <v>379</v>
      </c>
      <c r="AV111" t="s">
        <v>380</v>
      </c>
      <c r="AW111" t="s">
        <v>381</v>
      </c>
      <c r="AX111"/>
      <c r="AY111" s="365">
        <v>0</v>
      </c>
      <c r="AZ111" s="365">
        <v>2024</v>
      </c>
      <c r="BA111" s="366">
        <v>45491</v>
      </c>
      <c r="BB111" s="367">
        <v>45491</v>
      </c>
      <c r="BC111" t="s">
        <v>399</v>
      </c>
      <c r="BD111" t="s">
        <v>261</v>
      </c>
      <c r="BE111">
        <v>0</v>
      </c>
      <c r="BF111"/>
      <c r="BG111">
        <v>2.2200000000000002</v>
      </c>
      <c r="BH111" s="368">
        <v>-2.2200000000000002</v>
      </c>
    </row>
    <row r="112" spans="1:60" ht="15.6">
      <c r="A112" s="345" t="str">
        <f t="shared" si="2"/>
        <v>yes</v>
      </c>
      <c r="B112" s="345" t="str">
        <f>IF(A112="no","N/A",IF(ISNA(VLOOKUP(P112,'Cost Type'!$A$4:$B$8,2,0)),"Impl",VLOOKUP(P112,'Cost Type'!$A$4:$B$8,2,0)))</f>
        <v>GMS</v>
      </c>
      <c r="C112" s="345" t="str">
        <f>IF(B112="Impl",VLOOKUP(AB112,'Mapping Activities to outputs'!$B:$C,2,0),"N/A")</f>
        <v>N/A</v>
      </c>
      <c r="F112" s="346">
        <f t="shared" si="3"/>
        <v>3.61</v>
      </c>
      <c r="G112" t="s">
        <v>413</v>
      </c>
      <c r="H112" t="s">
        <v>414</v>
      </c>
      <c r="I112" t="s">
        <v>415</v>
      </c>
      <c r="J112" t="s">
        <v>416</v>
      </c>
      <c r="K112" t="s">
        <v>157</v>
      </c>
      <c r="L112" t="s">
        <v>413</v>
      </c>
      <c r="M112" t="s">
        <v>1993</v>
      </c>
      <c r="N112" t="s">
        <v>262</v>
      </c>
      <c r="P112" s="365">
        <v>75105</v>
      </c>
      <c r="Q112" t="s">
        <v>417</v>
      </c>
      <c r="R112" t="s">
        <v>368</v>
      </c>
      <c r="S112" t="s">
        <v>369</v>
      </c>
      <c r="T112" t="s">
        <v>263</v>
      </c>
      <c r="U112" t="s">
        <v>370</v>
      </c>
      <c r="V112" t="s">
        <v>265</v>
      </c>
      <c r="W112" t="s">
        <v>252</v>
      </c>
      <c r="X112" t="s">
        <v>264</v>
      </c>
      <c r="Y112" t="s">
        <v>371</v>
      </c>
      <c r="Z112" t="s">
        <v>250</v>
      </c>
      <c r="AA112" t="s">
        <v>250</v>
      </c>
      <c r="AB112" t="s">
        <v>89</v>
      </c>
      <c r="AC112" t="s">
        <v>158</v>
      </c>
      <c r="AD112" t="s">
        <v>2</v>
      </c>
      <c r="AE112" t="s">
        <v>2495</v>
      </c>
      <c r="AF112" t="s">
        <v>419</v>
      </c>
      <c r="AG112"/>
      <c r="AH112" s="365"/>
      <c r="AI112"/>
      <c r="AJ112"/>
      <c r="AK112"/>
      <c r="AL112" s="365"/>
      <c r="AM112"/>
      <c r="AN112" t="s">
        <v>399</v>
      </c>
      <c r="AO112" t="s">
        <v>399</v>
      </c>
      <c r="AP112" s="365">
        <v>319</v>
      </c>
      <c r="AQ112" t="s">
        <v>2496</v>
      </c>
      <c r="AR112" t="s">
        <v>2497</v>
      </c>
      <c r="AS112" t="s">
        <v>2498</v>
      </c>
      <c r="AT112" t="s">
        <v>2499</v>
      </c>
      <c r="AU112" t="s">
        <v>379</v>
      </c>
      <c r="AV112" t="s">
        <v>380</v>
      </c>
      <c r="AW112" t="s">
        <v>412</v>
      </c>
      <c r="AX112"/>
      <c r="AY112" s="365"/>
      <c r="AZ112" s="365">
        <v>2024</v>
      </c>
      <c r="BA112" s="366">
        <v>45491</v>
      </c>
      <c r="BB112" s="367">
        <v>45492</v>
      </c>
      <c r="BC112" t="s">
        <v>399</v>
      </c>
      <c r="BD112" t="s">
        <v>261</v>
      </c>
      <c r="BE112">
        <v>146.56</v>
      </c>
      <c r="BF112">
        <v>3.61</v>
      </c>
      <c r="BG112"/>
      <c r="BH112" s="368">
        <v>3.61</v>
      </c>
    </row>
    <row r="113" spans="1:60" ht="15.6">
      <c r="A113" s="345" t="str">
        <f t="shared" si="2"/>
        <v>yes</v>
      </c>
      <c r="B113" s="345" t="str">
        <f>IF(A113="no","N/A",IF(ISNA(VLOOKUP(P113,'Cost Type'!$A$4:$B$8,2,0)),"Impl",VLOOKUP(Q113,'Cost Type'!$A$4:$B$8,2,0)))</f>
        <v>Impl</v>
      </c>
      <c r="C113" s="345" t="str">
        <f>IF(B113="Impl",VLOOKUP(AB113,'Mapping Activities to outputs'!$B:$C,2,0),"N/A")</f>
        <v>Output 3</v>
      </c>
      <c r="F113" s="346">
        <f t="shared" si="3"/>
        <v>-292.32</v>
      </c>
      <c r="G113" t="s">
        <v>362</v>
      </c>
      <c r="H113" t="s">
        <v>363</v>
      </c>
      <c r="I113" t="s">
        <v>364</v>
      </c>
      <c r="J113" t="s">
        <v>365</v>
      </c>
      <c r="K113" t="s">
        <v>157</v>
      </c>
      <c r="L113" t="s">
        <v>366</v>
      </c>
      <c r="M113" t="s">
        <v>1993</v>
      </c>
      <c r="N113" t="s">
        <v>262</v>
      </c>
      <c r="P113" s="365">
        <v>75709</v>
      </c>
      <c r="Q113" t="s">
        <v>3296</v>
      </c>
      <c r="R113" t="s">
        <v>368</v>
      </c>
      <c r="S113" t="s">
        <v>369</v>
      </c>
      <c r="T113" t="s">
        <v>263</v>
      </c>
      <c r="U113" t="s">
        <v>370</v>
      </c>
      <c r="V113" t="s">
        <v>265</v>
      </c>
      <c r="W113" t="s">
        <v>252</v>
      </c>
      <c r="X113" t="s">
        <v>264</v>
      </c>
      <c r="Y113" t="s">
        <v>371</v>
      </c>
      <c r="Z113" t="s">
        <v>250</v>
      </c>
      <c r="AA113" t="s">
        <v>250</v>
      </c>
      <c r="AB113" t="s">
        <v>85</v>
      </c>
      <c r="AC113" t="s">
        <v>158</v>
      </c>
      <c r="AD113" t="s">
        <v>2</v>
      </c>
      <c r="AE113" t="s">
        <v>1005</v>
      </c>
      <c r="AF113" t="s">
        <v>372</v>
      </c>
      <c r="AG113" t="s">
        <v>3102</v>
      </c>
      <c r="AH113" s="365">
        <v>300001903091224</v>
      </c>
      <c r="AI113" t="s">
        <v>258</v>
      </c>
      <c r="AJ113">
        <v>362381.11</v>
      </c>
      <c r="AK113">
        <v>362381.11</v>
      </c>
      <c r="AL113" s="365">
        <v>1</v>
      </c>
      <c r="AM113" t="s">
        <v>1005</v>
      </c>
      <c r="AN113" t="s">
        <v>384</v>
      </c>
      <c r="AO113" t="s">
        <v>464</v>
      </c>
      <c r="AP113" s="365">
        <v>100</v>
      </c>
      <c r="AQ113" t="s">
        <v>3436</v>
      </c>
      <c r="AR113" t="s">
        <v>3437</v>
      </c>
      <c r="AS113" t="s">
        <v>3438</v>
      </c>
      <c r="AT113" t="s">
        <v>3439</v>
      </c>
      <c r="AU113" t="s">
        <v>379</v>
      </c>
      <c r="AV113" t="s">
        <v>380</v>
      </c>
      <c r="AW113" t="s">
        <v>3103</v>
      </c>
      <c r="AX113" t="s">
        <v>3104</v>
      </c>
      <c r="AY113" s="365">
        <v>1</v>
      </c>
      <c r="AZ113" s="365">
        <v>2024</v>
      </c>
      <c r="BA113" s="366">
        <v>45495</v>
      </c>
      <c r="BB113" s="367">
        <v>45495</v>
      </c>
      <c r="BC113" t="s">
        <v>271</v>
      </c>
      <c r="BD113" t="s">
        <v>261</v>
      </c>
      <c r="BE113">
        <v>0</v>
      </c>
      <c r="BF113"/>
      <c r="BG113">
        <v>292.32</v>
      </c>
      <c r="BH113" s="368">
        <v>-292.32</v>
      </c>
    </row>
    <row r="114" spans="1:60" ht="15.6">
      <c r="A114" s="345" t="str">
        <f t="shared" si="2"/>
        <v>yes</v>
      </c>
      <c r="B114" s="345" t="str">
        <f>IF(A114="no","N/A",IF(ISNA(VLOOKUP(P114,'Cost Type'!$A$4:$B$8,2,0)),"Impl",VLOOKUP(Q114,'Cost Type'!$A$4:$B$8,2,0)))</f>
        <v>Impl</v>
      </c>
      <c r="C114" s="345" t="str">
        <f>IF(B114="Impl",VLOOKUP(AB114,'Mapping Activities to outputs'!$B:$C,2,0),"N/A")</f>
        <v>Output 3</v>
      </c>
      <c r="F114" s="346">
        <f t="shared" si="3"/>
        <v>9174.2100000000009</v>
      </c>
      <c r="G114" t="s">
        <v>362</v>
      </c>
      <c r="H114" t="s">
        <v>363</v>
      </c>
      <c r="I114" t="s">
        <v>364</v>
      </c>
      <c r="J114" t="s">
        <v>365</v>
      </c>
      <c r="K114" t="s">
        <v>157</v>
      </c>
      <c r="L114" t="s">
        <v>366</v>
      </c>
      <c r="M114" t="s">
        <v>1993</v>
      </c>
      <c r="N114" t="s">
        <v>262</v>
      </c>
      <c r="P114" s="365">
        <v>75709</v>
      </c>
      <c r="Q114" t="s">
        <v>3296</v>
      </c>
      <c r="R114" t="s">
        <v>368</v>
      </c>
      <c r="S114" t="s">
        <v>369</v>
      </c>
      <c r="T114" t="s">
        <v>263</v>
      </c>
      <c r="U114" t="s">
        <v>370</v>
      </c>
      <c r="V114" t="s">
        <v>265</v>
      </c>
      <c r="W114" t="s">
        <v>252</v>
      </c>
      <c r="X114" t="s">
        <v>264</v>
      </c>
      <c r="Y114" t="s">
        <v>371</v>
      </c>
      <c r="Z114" t="s">
        <v>250</v>
      </c>
      <c r="AA114" t="s">
        <v>250</v>
      </c>
      <c r="AB114" t="s">
        <v>85</v>
      </c>
      <c r="AC114" t="s">
        <v>158</v>
      </c>
      <c r="AD114" t="s">
        <v>2</v>
      </c>
      <c r="AE114" t="s">
        <v>1005</v>
      </c>
      <c r="AF114" t="s">
        <v>372</v>
      </c>
      <c r="AG114" t="s">
        <v>3102</v>
      </c>
      <c r="AH114" s="365">
        <v>300001903091224</v>
      </c>
      <c r="AI114" t="s">
        <v>258</v>
      </c>
      <c r="AJ114">
        <v>362381.11</v>
      </c>
      <c r="AK114">
        <v>362381.11</v>
      </c>
      <c r="AL114" s="365">
        <v>1</v>
      </c>
      <c r="AM114" t="s">
        <v>1005</v>
      </c>
      <c r="AN114" t="s">
        <v>384</v>
      </c>
      <c r="AO114" t="s">
        <v>464</v>
      </c>
      <c r="AP114" s="365">
        <v>1302</v>
      </c>
      <c r="AQ114" t="s">
        <v>3436</v>
      </c>
      <c r="AR114" t="s">
        <v>3437</v>
      </c>
      <c r="AS114" t="s">
        <v>3440</v>
      </c>
      <c r="AT114" t="s">
        <v>3439</v>
      </c>
      <c r="AU114" t="s">
        <v>379</v>
      </c>
      <c r="AV114" t="s">
        <v>380</v>
      </c>
      <c r="AW114" t="s">
        <v>3103</v>
      </c>
      <c r="AX114" t="s">
        <v>3104</v>
      </c>
      <c r="AY114" s="365">
        <v>1</v>
      </c>
      <c r="AZ114" s="365">
        <v>2024</v>
      </c>
      <c r="BA114" s="366">
        <v>45495</v>
      </c>
      <c r="BB114" s="367">
        <v>45495</v>
      </c>
      <c r="BC114" t="s">
        <v>271</v>
      </c>
      <c r="BD114" t="s">
        <v>261</v>
      </c>
      <c r="BE114">
        <v>362381.11</v>
      </c>
      <c r="BF114">
        <v>9174.2100000000009</v>
      </c>
      <c r="BG114"/>
      <c r="BH114" s="368">
        <v>9174.2100000000009</v>
      </c>
    </row>
    <row r="115" spans="1:60" ht="15.6">
      <c r="A115" s="345" t="str">
        <f t="shared" si="2"/>
        <v>yes</v>
      </c>
      <c r="B115" s="345" t="str">
        <f>IF(A115="no","N/A",IF(ISNA(VLOOKUP(P115,'Cost Type'!$A$4:$B$8,2,0)),"Impl",VLOOKUP(Q115,'Cost Type'!$A$4:$B$8,2,0)))</f>
        <v>Impl</v>
      </c>
      <c r="C115" s="345" t="e">
        <f>IF(B115="Impl",VLOOKUP(AB115,'Mapping Activities to outputs'!$B:$C,2,0),"N/A")</f>
        <v>#N/A</v>
      </c>
      <c r="E115" s="345" t="s">
        <v>4623</v>
      </c>
      <c r="F115" s="346">
        <f t="shared" si="3"/>
        <v>3720.91</v>
      </c>
      <c r="G115" t="s">
        <v>3283</v>
      </c>
      <c r="H115" t="s">
        <v>3284</v>
      </c>
      <c r="I115" t="s">
        <v>446</v>
      </c>
      <c r="J115" t="s">
        <v>3285</v>
      </c>
      <c r="K115" t="s">
        <v>399</v>
      </c>
      <c r="L115" t="s">
        <v>3286</v>
      </c>
      <c r="M115" t="s">
        <v>2106</v>
      </c>
      <c r="N115" t="s">
        <v>262</v>
      </c>
      <c r="P115" s="365">
        <v>75709</v>
      </c>
      <c r="Q115" t="s">
        <v>3296</v>
      </c>
      <c r="R115" t="s">
        <v>368</v>
      </c>
      <c r="S115" t="s">
        <v>369</v>
      </c>
      <c r="T115" t="s">
        <v>263</v>
      </c>
      <c r="U115" t="s">
        <v>370</v>
      </c>
      <c r="V115" t="s">
        <v>265</v>
      </c>
      <c r="W115" t="s">
        <v>252</v>
      </c>
      <c r="X115" t="s">
        <v>264</v>
      </c>
      <c r="Y115" t="s">
        <v>371</v>
      </c>
      <c r="Z115" t="s">
        <v>399</v>
      </c>
      <c r="AA115" t="s">
        <v>399</v>
      </c>
      <c r="AB115" t="s">
        <v>399</v>
      </c>
      <c r="AC115" t="s">
        <v>158</v>
      </c>
      <c r="AD115" t="s">
        <v>2</v>
      </c>
      <c r="AE115" t="s">
        <v>3085</v>
      </c>
      <c r="AF115" t="s">
        <v>3286</v>
      </c>
      <c r="AG115"/>
      <c r="AH115" s="365"/>
      <c r="AI115"/>
      <c r="AJ115"/>
      <c r="AK115"/>
      <c r="AL115" s="365"/>
      <c r="AM115"/>
      <c r="AN115" t="s">
        <v>399</v>
      </c>
      <c r="AO115" t="s">
        <v>399</v>
      </c>
      <c r="AP115" s="365">
        <v>1896</v>
      </c>
      <c r="AQ115" t="s">
        <v>3297</v>
      </c>
      <c r="AR115" t="s">
        <v>2837</v>
      </c>
      <c r="AS115" t="s">
        <v>3298</v>
      </c>
      <c r="AT115" t="s">
        <v>3299</v>
      </c>
      <c r="AU115" t="s">
        <v>3300</v>
      </c>
      <c r="AV115" t="s">
        <v>380</v>
      </c>
      <c r="AW115" t="s">
        <v>412</v>
      </c>
      <c r="AX115"/>
      <c r="AY115" s="365"/>
      <c r="AZ115" s="365">
        <v>2024</v>
      </c>
      <c r="BA115" s="366">
        <v>45473</v>
      </c>
      <c r="BB115" s="367">
        <v>45495</v>
      </c>
      <c r="BC115" t="s">
        <v>399</v>
      </c>
      <c r="BD115" t="s">
        <v>261</v>
      </c>
      <c r="BE115">
        <v>146975.95000000001</v>
      </c>
      <c r="BF115">
        <v>3720.91</v>
      </c>
      <c r="BG115"/>
      <c r="BH115" s="368">
        <v>3720.91</v>
      </c>
    </row>
    <row r="116" spans="1:60" ht="15.6">
      <c r="A116" s="345" t="str">
        <f t="shared" si="2"/>
        <v>yes</v>
      </c>
      <c r="B116" s="345" t="str">
        <f>IF(A116="no","N/A",IF(ISNA(VLOOKUP(P116,'Cost Type'!$A$4:$B$8,2,0)),"Impl",VLOOKUP(Q116,'Cost Type'!$A$4:$B$8,2,0)))</f>
        <v>Impl</v>
      </c>
      <c r="C116" s="345" t="e">
        <f>IF(B116="Impl",VLOOKUP(AB116,'Mapping Activities to outputs'!$B:$C,2,0),"N/A")</f>
        <v>#N/A</v>
      </c>
      <c r="E116" s="345" t="s">
        <v>4623</v>
      </c>
      <c r="F116" s="346">
        <f t="shared" si="3"/>
        <v>10326.08</v>
      </c>
      <c r="G116" t="s">
        <v>3283</v>
      </c>
      <c r="H116" t="s">
        <v>3284</v>
      </c>
      <c r="I116" t="s">
        <v>446</v>
      </c>
      <c r="J116" t="s">
        <v>3285</v>
      </c>
      <c r="K116" t="s">
        <v>399</v>
      </c>
      <c r="L116" t="s">
        <v>3286</v>
      </c>
      <c r="M116" t="s">
        <v>2106</v>
      </c>
      <c r="N116" t="s">
        <v>262</v>
      </c>
      <c r="P116" s="365">
        <v>75709</v>
      </c>
      <c r="Q116" t="s">
        <v>3296</v>
      </c>
      <c r="R116" t="s">
        <v>368</v>
      </c>
      <c r="S116" t="s">
        <v>369</v>
      </c>
      <c r="T116" t="s">
        <v>263</v>
      </c>
      <c r="U116" t="s">
        <v>370</v>
      </c>
      <c r="V116" t="s">
        <v>265</v>
      </c>
      <c r="W116" t="s">
        <v>252</v>
      </c>
      <c r="X116" t="s">
        <v>264</v>
      </c>
      <c r="Y116" t="s">
        <v>371</v>
      </c>
      <c r="Z116" t="s">
        <v>399</v>
      </c>
      <c r="AA116" t="s">
        <v>399</v>
      </c>
      <c r="AB116" t="s">
        <v>399</v>
      </c>
      <c r="AC116" t="s">
        <v>158</v>
      </c>
      <c r="AD116" t="s">
        <v>2</v>
      </c>
      <c r="AE116" t="s">
        <v>3097</v>
      </c>
      <c r="AF116" t="s">
        <v>3286</v>
      </c>
      <c r="AG116"/>
      <c r="AH116" s="365"/>
      <c r="AI116"/>
      <c r="AJ116"/>
      <c r="AK116"/>
      <c r="AL116" s="365"/>
      <c r="AM116"/>
      <c r="AN116" t="s">
        <v>399</v>
      </c>
      <c r="AO116" t="s">
        <v>399</v>
      </c>
      <c r="AP116" s="365">
        <v>1897</v>
      </c>
      <c r="AQ116" t="s">
        <v>3297</v>
      </c>
      <c r="AR116" t="s">
        <v>2837</v>
      </c>
      <c r="AS116" t="s">
        <v>3298</v>
      </c>
      <c r="AT116" t="s">
        <v>3299</v>
      </c>
      <c r="AU116" t="s">
        <v>3300</v>
      </c>
      <c r="AV116" t="s">
        <v>380</v>
      </c>
      <c r="AW116" t="s">
        <v>412</v>
      </c>
      <c r="AX116"/>
      <c r="AY116" s="365"/>
      <c r="AZ116" s="365">
        <v>2024</v>
      </c>
      <c r="BA116" s="366">
        <v>45473</v>
      </c>
      <c r="BB116" s="367">
        <v>45495</v>
      </c>
      <c r="BC116" t="s">
        <v>399</v>
      </c>
      <c r="BD116" t="s">
        <v>261</v>
      </c>
      <c r="BE116">
        <v>413043.03</v>
      </c>
      <c r="BF116">
        <v>10326.08</v>
      </c>
      <c r="BG116"/>
      <c r="BH116" s="368">
        <v>10326.08</v>
      </c>
    </row>
    <row r="117" spans="1:60" ht="15.6">
      <c r="A117" s="345" t="str">
        <f t="shared" si="2"/>
        <v>yes</v>
      </c>
      <c r="B117" s="345" t="str">
        <f>IF(A117="no","N/A",IF(ISNA(VLOOKUP(P117,'Cost Type'!$A$4:$B$8,2,0)),"Impl",VLOOKUP(Q117,'Cost Type'!$A$4:$B$8,2,0)))</f>
        <v>Impl</v>
      </c>
      <c r="C117" s="345" t="e">
        <f>IF(B117="Impl",VLOOKUP(AB117,'Mapping Activities to outputs'!$B:$C,2,0),"N/A")</f>
        <v>#N/A</v>
      </c>
      <c r="E117" s="345" t="s">
        <v>4623</v>
      </c>
      <c r="F117" s="346">
        <f t="shared" si="3"/>
        <v>-3720.91</v>
      </c>
      <c r="G117" t="s">
        <v>3283</v>
      </c>
      <c r="H117" t="s">
        <v>3284</v>
      </c>
      <c r="I117" t="s">
        <v>446</v>
      </c>
      <c r="J117" t="s">
        <v>3285</v>
      </c>
      <c r="K117" t="s">
        <v>399</v>
      </c>
      <c r="L117" t="s">
        <v>3286</v>
      </c>
      <c r="M117" t="s">
        <v>1993</v>
      </c>
      <c r="N117" t="s">
        <v>262</v>
      </c>
      <c r="P117" s="365">
        <v>75709</v>
      </c>
      <c r="Q117" t="s">
        <v>3296</v>
      </c>
      <c r="R117" t="s">
        <v>368</v>
      </c>
      <c r="S117" t="s">
        <v>369</v>
      </c>
      <c r="T117" t="s">
        <v>263</v>
      </c>
      <c r="U117" t="s">
        <v>370</v>
      </c>
      <c r="V117" t="s">
        <v>265</v>
      </c>
      <c r="W117" t="s">
        <v>252</v>
      </c>
      <c r="X117" t="s">
        <v>264</v>
      </c>
      <c r="Y117" t="s">
        <v>371</v>
      </c>
      <c r="Z117" t="s">
        <v>399</v>
      </c>
      <c r="AA117" t="s">
        <v>399</v>
      </c>
      <c r="AB117" t="s">
        <v>399</v>
      </c>
      <c r="AC117" t="s">
        <v>158</v>
      </c>
      <c r="AD117" t="s">
        <v>2</v>
      </c>
      <c r="AE117" t="s">
        <v>3085</v>
      </c>
      <c r="AF117" t="s">
        <v>3286</v>
      </c>
      <c r="AG117"/>
      <c r="AH117" s="365"/>
      <c r="AI117"/>
      <c r="AJ117"/>
      <c r="AK117"/>
      <c r="AL117" s="365"/>
      <c r="AM117"/>
      <c r="AN117" t="s">
        <v>399</v>
      </c>
      <c r="AO117" t="s">
        <v>399</v>
      </c>
      <c r="AP117" s="365">
        <v>26537</v>
      </c>
      <c r="AQ117" t="s">
        <v>3304</v>
      </c>
      <c r="AR117" t="s">
        <v>2837</v>
      </c>
      <c r="AS117" t="s">
        <v>3305</v>
      </c>
      <c r="AT117" t="s">
        <v>3306</v>
      </c>
      <c r="AU117" t="s">
        <v>3300</v>
      </c>
      <c r="AV117" t="s">
        <v>380</v>
      </c>
      <c r="AW117" t="s">
        <v>412</v>
      </c>
      <c r="AX117"/>
      <c r="AY117" s="365"/>
      <c r="AZ117" s="365">
        <v>2024</v>
      </c>
      <c r="BA117" s="366">
        <v>45474</v>
      </c>
      <c r="BB117" s="367">
        <v>45495</v>
      </c>
      <c r="BC117" t="s">
        <v>399</v>
      </c>
      <c r="BD117" t="s">
        <v>261</v>
      </c>
      <c r="BE117">
        <v>-146975.95000000001</v>
      </c>
      <c r="BF117"/>
      <c r="BG117">
        <v>3720.91</v>
      </c>
      <c r="BH117" s="368">
        <v>-3720.91</v>
      </c>
    </row>
    <row r="118" spans="1:60" ht="15.6">
      <c r="A118" s="345" t="str">
        <f t="shared" si="2"/>
        <v>yes</v>
      </c>
      <c r="B118" s="345" t="str">
        <f>IF(A118="no","N/A",IF(ISNA(VLOOKUP(P118,'Cost Type'!$A$4:$B$8,2,0)),"Impl",VLOOKUP(Q118,'Cost Type'!$A$4:$B$8,2,0)))</f>
        <v>Impl</v>
      </c>
      <c r="C118" s="345" t="e">
        <f>IF(B118="Impl",VLOOKUP(AB118,'Mapping Activities to outputs'!$B:$C,2,0),"N/A")</f>
        <v>#N/A</v>
      </c>
      <c r="E118" s="345" t="s">
        <v>4623</v>
      </c>
      <c r="F118" s="346">
        <f t="shared" si="3"/>
        <v>-10326.08</v>
      </c>
      <c r="G118" t="s">
        <v>3283</v>
      </c>
      <c r="H118" t="s">
        <v>3284</v>
      </c>
      <c r="I118" t="s">
        <v>446</v>
      </c>
      <c r="J118" t="s">
        <v>3285</v>
      </c>
      <c r="K118" t="s">
        <v>399</v>
      </c>
      <c r="L118" t="s">
        <v>3286</v>
      </c>
      <c r="M118" t="s">
        <v>1993</v>
      </c>
      <c r="N118" t="s">
        <v>262</v>
      </c>
      <c r="P118" s="365">
        <v>75709</v>
      </c>
      <c r="Q118" t="s">
        <v>3296</v>
      </c>
      <c r="R118" t="s">
        <v>368</v>
      </c>
      <c r="S118" t="s">
        <v>369</v>
      </c>
      <c r="T118" t="s">
        <v>263</v>
      </c>
      <c r="U118" t="s">
        <v>370</v>
      </c>
      <c r="V118" t="s">
        <v>265</v>
      </c>
      <c r="W118" t="s">
        <v>252</v>
      </c>
      <c r="X118" t="s">
        <v>264</v>
      </c>
      <c r="Y118" t="s">
        <v>371</v>
      </c>
      <c r="Z118" t="s">
        <v>399</v>
      </c>
      <c r="AA118" t="s">
        <v>399</v>
      </c>
      <c r="AB118" t="s">
        <v>399</v>
      </c>
      <c r="AC118" t="s">
        <v>158</v>
      </c>
      <c r="AD118" t="s">
        <v>2</v>
      </c>
      <c r="AE118" t="s">
        <v>3097</v>
      </c>
      <c r="AF118" t="s">
        <v>3286</v>
      </c>
      <c r="AG118"/>
      <c r="AH118" s="365"/>
      <c r="AI118"/>
      <c r="AJ118"/>
      <c r="AK118"/>
      <c r="AL118" s="365"/>
      <c r="AM118"/>
      <c r="AN118" t="s">
        <v>399</v>
      </c>
      <c r="AO118" t="s">
        <v>399</v>
      </c>
      <c r="AP118" s="365">
        <v>26538</v>
      </c>
      <c r="AQ118" t="s">
        <v>3304</v>
      </c>
      <c r="AR118" t="s">
        <v>2837</v>
      </c>
      <c r="AS118" t="s">
        <v>3305</v>
      </c>
      <c r="AT118" t="s">
        <v>3306</v>
      </c>
      <c r="AU118" t="s">
        <v>3300</v>
      </c>
      <c r="AV118" t="s">
        <v>380</v>
      </c>
      <c r="AW118" t="s">
        <v>412</v>
      </c>
      <c r="AX118"/>
      <c r="AY118" s="365"/>
      <c r="AZ118" s="365">
        <v>2024</v>
      </c>
      <c r="BA118" s="366">
        <v>45474</v>
      </c>
      <c r="BB118" s="367">
        <v>45495</v>
      </c>
      <c r="BC118" t="s">
        <v>399</v>
      </c>
      <c r="BD118" t="s">
        <v>261</v>
      </c>
      <c r="BE118">
        <v>-413043.03</v>
      </c>
      <c r="BF118"/>
      <c r="BG118">
        <v>10326.08</v>
      </c>
      <c r="BH118" s="368">
        <v>-10326.08</v>
      </c>
    </row>
    <row r="119" spans="1:60" ht="15.6">
      <c r="A119" s="345" t="str">
        <f t="shared" si="2"/>
        <v>yes</v>
      </c>
      <c r="B119" s="345" t="str">
        <f>IF(A119="no","N/A",IF(ISNA(VLOOKUP(P119,'Cost Type'!$A$4:$B$8,2,0)),"Impl",VLOOKUP(Q119,'Cost Type'!$A$4:$B$8,2,0)))</f>
        <v>Impl</v>
      </c>
      <c r="C119" s="345" t="e">
        <f>IF(B119="Impl",VLOOKUP(AB119,'Mapping Activities to outputs'!$B:$C,2,0),"N/A")</f>
        <v>#N/A</v>
      </c>
      <c r="E119" s="345" t="s">
        <v>4623</v>
      </c>
      <c r="F119" s="346">
        <f t="shared" si="3"/>
        <v>2467.75</v>
      </c>
      <c r="G119" t="s">
        <v>3283</v>
      </c>
      <c r="H119" t="s">
        <v>3284</v>
      </c>
      <c r="I119" t="s">
        <v>446</v>
      </c>
      <c r="J119" t="s">
        <v>3285</v>
      </c>
      <c r="K119" t="s">
        <v>399</v>
      </c>
      <c r="L119" t="s">
        <v>3286</v>
      </c>
      <c r="M119" t="s">
        <v>2106</v>
      </c>
      <c r="N119" t="s">
        <v>262</v>
      </c>
      <c r="P119" s="365">
        <v>73410</v>
      </c>
      <c r="Q119" t="s">
        <v>3310</v>
      </c>
      <c r="R119" t="s">
        <v>368</v>
      </c>
      <c r="S119" t="s">
        <v>369</v>
      </c>
      <c r="T119" t="s">
        <v>263</v>
      </c>
      <c r="U119" t="s">
        <v>370</v>
      </c>
      <c r="V119" t="s">
        <v>265</v>
      </c>
      <c r="W119" t="s">
        <v>252</v>
      </c>
      <c r="X119" t="s">
        <v>264</v>
      </c>
      <c r="Y119" t="s">
        <v>371</v>
      </c>
      <c r="Z119" t="s">
        <v>399</v>
      </c>
      <c r="AA119" t="s">
        <v>399</v>
      </c>
      <c r="AB119" t="s">
        <v>399</v>
      </c>
      <c r="AC119" t="s">
        <v>158</v>
      </c>
      <c r="AD119" t="s">
        <v>2</v>
      </c>
      <c r="AE119" t="s">
        <v>3074</v>
      </c>
      <c r="AF119" t="s">
        <v>3286</v>
      </c>
      <c r="AG119"/>
      <c r="AH119" s="365"/>
      <c r="AI119"/>
      <c r="AJ119"/>
      <c r="AK119"/>
      <c r="AL119" s="365"/>
      <c r="AM119"/>
      <c r="AN119" t="s">
        <v>399</v>
      </c>
      <c r="AO119" t="s">
        <v>399</v>
      </c>
      <c r="AP119" s="365">
        <v>1789</v>
      </c>
      <c r="AQ119" t="s">
        <v>3297</v>
      </c>
      <c r="AR119" t="s">
        <v>2837</v>
      </c>
      <c r="AS119" t="s">
        <v>3298</v>
      </c>
      <c r="AT119" t="s">
        <v>3299</v>
      </c>
      <c r="AU119" t="s">
        <v>3300</v>
      </c>
      <c r="AV119" t="s">
        <v>380</v>
      </c>
      <c r="AW119" t="s">
        <v>412</v>
      </c>
      <c r="AX119"/>
      <c r="AY119" s="365"/>
      <c r="AZ119" s="365">
        <v>2024</v>
      </c>
      <c r="BA119" s="366">
        <v>45473</v>
      </c>
      <c r="BB119" s="367">
        <v>45495</v>
      </c>
      <c r="BC119" t="s">
        <v>399</v>
      </c>
      <c r="BD119" t="s">
        <v>261</v>
      </c>
      <c r="BE119">
        <v>99944</v>
      </c>
      <c r="BF119">
        <v>2467.75</v>
      </c>
      <c r="BG119"/>
      <c r="BH119" s="368">
        <v>2467.75</v>
      </c>
    </row>
    <row r="120" spans="1:60" ht="15.6">
      <c r="A120" s="345" t="str">
        <f t="shared" si="2"/>
        <v>yes</v>
      </c>
      <c r="B120" s="345" t="str">
        <f>IF(A120="no","N/A",IF(ISNA(VLOOKUP(P120,'Cost Type'!$A$4:$B$8,2,0)),"Impl",VLOOKUP(Q120,'Cost Type'!$A$4:$B$8,2,0)))</f>
        <v>Impl</v>
      </c>
      <c r="C120" s="345" t="e">
        <f>IF(B120="Impl",VLOOKUP(AB120,'Mapping Activities to outputs'!$B:$C,2,0),"N/A")</f>
        <v>#N/A</v>
      </c>
      <c r="E120" s="345" t="s">
        <v>4623</v>
      </c>
      <c r="F120" s="346">
        <f t="shared" si="3"/>
        <v>-2467.75</v>
      </c>
      <c r="G120" t="s">
        <v>3283</v>
      </c>
      <c r="H120" t="s">
        <v>3284</v>
      </c>
      <c r="I120" t="s">
        <v>446</v>
      </c>
      <c r="J120" t="s">
        <v>3285</v>
      </c>
      <c r="K120" t="s">
        <v>399</v>
      </c>
      <c r="L120" t="s">
        <v>3286</v>
      </c>
      <c r="M120" t="s">
        <v>1993</v>
      </c>
      <c r="N120" t="s">
        <v>262</v>
      </c>
      <c r="P120" s="365">
        <v>73410</v>
      </c>
      <c r="Q120" t="s">
        <v>3310</v>
      </c>
      <c r="R120" t="s">
        <v>368</v>
      </c>
      <c r="S120" t="s">
        <v>369</v>
      </c>
      <c r="T120" t="s">
        <v>263</v>
      </c>
      <c r="U120" t="s">
        <v>370</v>
      </c>
      <c r="V120" t="s">
        <v>265</v>
      </c>
      <c r="W120" t="s">
        <v>252</v>
      </c>
      <c r="X120" t="s">
        <v>264</v>
      </c>
      <c r="Y120" t="s">
        <v>371</v>
      </c>
      <c r="Z120" t="s">
        <v>399</v>
      </c>
      <c r="AA120" t="s">
        <v>399</v>
      </c>
      <c r="AB120" t="s">
        <v>399</v>
      </c>
      <c r="AC120" t="s">
        <v>158</v>
      </c>
      <c r="AD120" t="s">
        <v>2</v>
      </c>
      <c r="AE120" t="s">
        <v>3074</v>
      </c>
      <c r="AF120" t="s">
        <v>3286</v>
      </c>
      <c r="AG120"/>
      <c r="AH120" s="365"/>
      <c r="AI120"/>
      <c r="AJ120"/>
      <c r="AK120"/>
      <c r="AL120" s="365"/>
      <c r="AM120"/>
      <c r="AN120" t="s">
        <v>399</v>
      </c>
      <c r="AO120" t="s">
        <v>399</v>
      </c>
      <c r="AP120" s="365">
        <v>24728</v>
      </c>
      <c r="AQ120" t="s">
        <v>3304</v>
      </c>
      <c r="AR120" t="s">
        <v>2837</v>
      </c>
      <c r="AS120" t="s">
        <v>3305</v>
      </c>
      <c r="AT120" t="s">
        <v>3306</v>
      </c>
      <c r="AU120" t="s">
        <v>3300</v>
      </c>
      <c r="AV120" t="s">
        <v>380</v>
      </c>
      <c r="AW120" t="s">
        <v>412</v>
      </c>
      <c r="AX120"/>
      <c r="AY120" s="365"/>
      <c r="AZ120" s="365">
        <v>2024</v>
      </c>
      <c r="BA120" s="366">
        <v>45474</v>
      </c>
      <c r="BB120" s="367">
        <v>45495</v>
      </c>
      <c r="BC120" t="s">
        <v>399</v>
      </c>
      <c r="BD120" t="s">
        <v>261</v>
      </c>
      <c r="BE120">
        <v>-99944</v>
      </c>
      <c r="BF120"/>
      <c r="BG120">
        <v>2467.75</v>
      </c>
      <c r="BH120" s="368">
        <v>-2467.75</v>
      </c>
    </row>
    <row r="121" spans="1:60" ht="15.6">
      <c r="A121" s="345" t="str">
        <f t="shared" si="2"/>
        <v>yes</v>
      </c>
      <c r="B121" s="345" t="str">
        <f>IF(A121="no","N/A",IF(ISNA(VLOOKUP(P121,'Cost Type'!$A$4:$B$8,2,0)),"Impl",VLOOKUP(Q121,'Cost Type'!$A$4:$B$8,2,0)))</f>
        <v>Impl</v>
      </c>
      <c r="C121" s="345" t="str">
        <f>IF(B121="Impl",VLOOKUP(AB121,'Mapping Activities to outputs'!$B:$C,2,0),"N/A")</f>
        <v>MC</v>
      </c>
      <c r="F121" s="346">
        <f t="shared" si="3"/>
        <v>0.49</v>
      </c>
      <c r="G121" t="s">
        <v>362</v>
      </c>
      <c r="H121" t="s">
        <v>363</v>
      </c>
      <c r="I121" t="s">
        <v>364</v>
      </c>
      <c r="J121" t="s">
        <v>365</v>
      </c>
      <c r="K121" t="s">
        <v>157</v>
      </c>
      <c r="L121" t="s">
        <v>366</v>
      </c>
      <c r="M121" t="s">
        <v>1993</v>
      </c>
      <c r="N121" t="s">
        <v>262</v>
      </c>
      <c r="P121" s="365">
        <v>71620</v>
      </c>
      <c r="Q121" t="s">
        <v>4124</v>
      </c>
      <c r="R121" t="s">
        <v>368</v>
      </c>
      <c r="S121" t="s">
        <v>369</v>
      </c>
      <c r="T121" t="s">
        <v>263</v>
      </c>
      <c r="U121" t="s">
        <v>370</v>
      </c>
      <c r="V121" t="s">
        <v>265</v>
      </c>
      <c r="W121" t="s">
        <v>252</v>
      </c>
      <c r="X121" t="s">
        <v>264</v>
      </c>
      <c r="Y121" t="s">
        <v>371</v>
      </c>
      <c r="Z121" t="s">
        <v>250</v>
      </c>
      <c r="AA121" t="s">
        <v>250</v>
      </c>
      <c r="AB121" t="s">
        <v>89</v>
      </c>
      <c r="AC121" t="s">
        <v>158</v>
      </c>
      <c r="AD121" t="s">
        <v>2</v>
      </c>
      <c r="AE121" t="s">
        <v>1183</v>
      </c>
      <c r="AF121" t="s">
        <v>372</v>
      </c>
      <c r="AG121"/>
      <c r="AH121" s="365">
        <v>300001898899502</v>
      </c>
      <c r="AI121" t="s">
        <v>258</v>
      </c>
      <c r="AJ121">
        <v>20</v>
      </c>
      <c r="AK121">
        <v>20</v>
      </c>
      <c r="AL121" s="365">
        <v>1</v>
      </c>
      <c r="AM121" t="s">
        <v>1183</v>
      </c>
      <c r="AN121" t="s">
        <v>1160</v>
      </c>
      <c r="AO121" t="s">
        <v>1161</v>
      </c>
      <c r="AP121" s="365">
        <v>61</v>
      </c>
      <c r="AQ121" t="s">
        <v>3432</v>
      </c>
      <c r="AR121" t="s">
        <v>3433</v>
      </c>
      <c r="AS121" t="s">
        <v>3434</v>
      </c>
      <c r="AT121" t="s">
        <v>3435</v>
      </c>
      <c r="AU121" t="s">
        <v>379</v>
      </c>
      <c r="AV121" t="s">
        <v>380</v>
      </c>
      <c r="AW121" t="s">
        <v>381</v>
      </c>
      <c r="AX121"/>
      <c r="AY121" s="365">
        <v>0</v>
      </c>
      <c r="AZ121" s="365">
        <v>2024</v>
      </c>
      <c r="BA121" s="366">
        <v>45492</v>
      </c>
      <c r="BB121" s="367">
        <v>45496</v>
      </c>
      <c r="BC121" t="s">
        <v>271</v>
      </c>
      <c r="BD121" t="s">
        <v>261</v>
      </c>
      <c r="BE121">
        <v>20</v>
      </c>
      <c r="BF121">
        <v>0.49</v>
      </c>
      <c r="BG121"/>
      <c r="BH121" s="368">
        <v>0.49</v>
      </c>
    </row>
    <row r="122" spans="1:60" ht="15.6">
      <c r="A122" s="345" t="str">
        <f t="shared" si="2"/>
        <v>yes</v>
      </c>
      <c r="B122" s="345" t="str">
        <f>IF(A122="no","N/A",IF(ISNA(VLOOKUP(P122,'Cost Type'!$A$4:$B$8,2,0)),"Impl",VLOOKUP(P122,'Cost Type'!$A$4:$B$8,2,0)))</f>
        <v>GMS</v>
      </c>
      <c r="C122" s="345" t="str">
        <f>IF(B122="Impl",VLOOKUP(AB122,'Mapping Activities to outputs'!$B:$C,2,0),"N/A")</f>
        <v>N/A</v>
      </c>
      <c r="F122" s="346">
        <f t="shared" si="3"/>
        <v>710.55000000000007</v>
      </c>
      <c r="G122" t="s">
        <v>413</v>
      </c>
      <c r="H122" t="s">
        <v>414</v>
      </c>
      <c r="I122" t="s">
        <v>415</v>
      </c>
      <c r="J122" t="s">
        <v>416</v>
      </c>
      <c r="K122" t="s">
        <v>157</v>
      </c>
      <c r="L122" t="s">
        <v>413</v>
      </c>
      <c r="M122" t="s">
        <v>1993</v>
      </c>
      <c r="N122" t="s">
        <v>262</v>
      </c>
      <c r="P122" s="365">
        <v>75105</v>
      </c>
      <c r="Q122" t="s">
        <v>417</v>
      </c>
      <c r="R122" t="s">
        <v>368</v>
      </c>
      <c r="S122" t="s">
        <v>369</v>
      </c>
      <c r="T122" t="s">
        <v>263</v>
      </c>
      <c r="U122" t="s">
        <v>370</v>
      </c>
      <c r="V122" t="s">
        <v>265</v>
      </c>
      <c r="W122" t="s">
        <v>252</v>
      </c>
      <c r="X122" t="s">
        <v>264</v>
      </c>
      <c r="Y122" t="s">
        <v>371</v>
      </c>
      <c r="Z122" t="s">
        <v>250</v>
      </c>
      <c r="AA122" t="s">
        <v>250</v>
      </c>
      <c r="AB122" t="s">
        <v>85</v>
      </c>
      <c r="AC122" t="s">
        <v>158</v>
      </c>
      <c r="AD122" t="s">
        <v>2</v>
      </c>
      <c r="AE122" t="s">
        <v>2528</v>
      </c>
      <c r="AF122" t="s">
        <v>419</v>
      </c>
      <c r="AG122"/>
      <c r="AH122" s="365"/>
      <c r="AI122"/>
      <c r="AJ122"/>
      <c r="AK122"/>
      <c r="AL122" s="365"/>
      <c r="AM122"/>
      <c r="AN122" t="s">
        <v>399</v>
      </c>
      <c r="AO122" t="s">
        <v>399</v>
      </c>
      <c r="AP122" s="365">
        <v>438</v>
      </c>
      <c r="AQ122" t="s">
        <v>2529</v>
      </c>
      <c r="AR122" t="s">
        <v>2530</v>
      </c>
      <c r="AS122" t="s">
        <v>2531</v>
      </c>
      <c r="AT122" t="s">
        <v>2532</v>
      </c>
      <c r="AU122" t="s">
        <v>379</v>
      </c>
      <c r="AV122" t="s">
        <v>380</v>
      </c>
      <c r="AW122" t="s">
        <v>412</v>
      </c>
      <c r="AX122"/>
      <c r="AY122" s="365"/>
      <c r="AZ122" s="365">
        <v>2024</v>
      </c>
      <c r="BA122" s="366">
        <v>45495</v>
      </c>
      <c r="BB122" s="367">
        <v>45496</v>
      </c>
      <c r="BC122" t="s">
        <v>399</v>
      </c>
      <c r="BD122" t="s">
        <v>261</v>
      </c>
      <c r="BE122">
        <v>28990.49</v>
      </c>
      <c r="BF122">
        <v>710.55000000000007</v>
      </c>
      <c r="BG122"/>
      <c r="BH122" s="368">
        <v>710.55000000000007</v>
      </c>
    </row>
    <row r="123" spans="1:60" ht="15.6">
      <c r="A123" s="345" t="str">
        <f t="shared" si="2"/>
        <v>yes</v>
      </c>
      <c r="B123" s="345" t="str">
        <f>IF(A123="no","N/A",IF(ISNA(VLOOKUP(P123,'Cost Type'!$A$4:$B$8,2,0)),"Impl",VLOOKUP(P123,'Cost Type'!$A$4:$B$8,2,0)))</f>
        <v>GMS</v>
      </c>
      <c r="C123" s="345" t="str">
        <f>IF(B123="Impl",VLOOKUP(AB123,'Mapping Activities to outputs'!$B:$C,2,0),"N/A")</f>
        <v>N/A</v>
      </c>
      <c r="F123" s="346">
        <f t="shared" si="3"/>
        <v>0.04</v>
      </c>
      <c r="G123" t="s">
        <v>413</v>
      </c>
      <c r="H123" t="s">
        <v>414</v>
      </c>
      <c r="I123" t="s">
        <v>415</v>
      </c>
      <c r="J123" t="s">
        <v>416</v>
      </c>
      <c r="K123" t="s">
        <v>157</v>
      </c>
      <c r="L123" t="s">
        <v>413</v>
      </c>
      <c r="M123" t="s">
        <v>1993</v>
      </c>
      <c r="N123" t="s">
        <v>262</v>
      </c>
      <c r="P123" s="365">
        <v>75105</v>
      </c>
      <c r="Q123" t="s">
        <v>417</v>
      </c>
      <c r="R123" t="s">
        <v>368</v>
      </c>
      <c r="S123" t="s">
        <v>369</v>
      </c>
      <c r="T123" t="s">
        <v>263</v>
      </c>
      <c r="U123" t="s">
        <v>370</v>
      </c>
      <c r="V123" t="s">
        <v>265</v>
      </c>
      <c r="W123" t="s">
        <v>252</v>
      </c>
      <c r="X123" t="s">
        <v>264</v>
      </c>
      <c r="Y123" t="s">
        <v>371</v>
      </c>
      <c r="Z123" t="s">
        <v>250</v>
      </c>
      <c r="AA123" t="s">
        <v>250</v>
      </c>
      <c r="AB123" t="s">
        <v>89</v>
      </c>
      <c r="AC123" t="s">
        <v>158</v>
      </c>
      <c r="AD123" t="s">
        <v>2</v>
      </c>
      <c r="AE123" t="s">
        <v>2065</v>
      </c>
      <c r="AF123" t="s">
        <v>419</v>
      </c>
      <c r="AG123"/>
      <c r="AH123" s="365"/>
      <c r="AI123"/>
      <c r="AJ123"/>
      <c r="AK123"/>
      <c r="AL123" s="365"/>
      <c r="AM123"/>
      <c r="AN123" t="s">
        <v>399</v>
      </c>
      <c r="AO123" t="s">
        <v>399</v>
      </c>
      <c r="AP123" s="365">
        <v>24</v>
      </c>
      <c r="AQ123" t="s">
        <v>2066</v>
      </c>
      <c r="AR123" t="s">
        <v>2067</v>
      </c>
      <c r="AS123" t="s">
        <v>2068</v>
      </c>
      <c r="AT123" t="s">
        <v>2038</v>
      </c>
      <c r="AU123" t="s">
        <v>379</v>
      </c>
      <c r="AV123" t="s">
        <v>380</v>
      </c>
      <c r="AW123" t="s">
        <v>412</v>
      </c>
      <c r="AX123"/>
      <c r="AY123" s="365"/>
      <c r="AZ123" s="365">
        <v>2024</v>
      </c>
      <c r="BA123" s="366">
        <v>45492</v>
      </c>
      <c r="BB123" s="367">
        <v>45497</v>
      </c>
      <c r="BC123" t="s">
        <v>399</v>
      </c>
      <c r="BD123" t="s">
        <v>261</v>
      </c>
      <c r="BE123">
        <v>1.6</v>
      </c>
      <c r="BF123">
        <v>0.04</v>
      </c>
      <c r="BG123"/>
      <c r="BH123" s="368">
        <v>0.04</v>
      </c>
    </row>
    <row r="124" spans="1:60" ht="15.6">
      <c r="A124" s="345" t="str">
        <f t="shared" si="2"/>
        <v>yes</v>
      </c>
      <c r="B124" s="345" t="str">
        <f>IF(A124="no","N/A",IF(ISNA(VLOOKUP(P124,'Cost Type'!$A$4:$B$8,2,0)),"Impl",VLOOKUP(Q124,'Cost Type'!$A$4:$B$8,2,0)))</f>
        <v>Impl</v>
      </c>
      <c r="C124" s="345" t="str">
        <f>IF(B124="Impl",VLOOKUP(AB124,'Mapping Activities to outputs'!$B:$C,2,0),"N/A")</f>
        <v>MC</v>
      </c>
      <c r="F124" s="346">
        <f t="shared" si="3"/>
        <v>112.99000000000001</v>
      </c>
      <c r="G124" t="s">
        <v>362</v>
      </c>
      <c r="H124" t="s">
        <v>363</v>
      </c>
      <c r="I124" t="s">
        <v>364</v>
      </c>
      <c r="J124" t="s">
        <v>365</v>
      </c>
      <c r="K124" t="s">
        <v>157</v>
      </c>
      <c r="L124" t="s">
        <v>366</v>
      </c>
      <c r="M124" t="s">
        <v>1993</v>
      </c>
      <c r="N124" t="s">
        <v>262</v>
      </c>
      <c r="P124" s="365">
        <v>71620</v>
      </c>
      <c r="Q124" t="s">
        <v>4124</v>
      </c>
      <c r="R124" t="s">
        <v>368</v>
      </c>
      <c r="S124" t="s">
        <v>369</v>
      </c>
      <c r="T124" t="s">
        <v>263</v>
      </c>
      <c r="U124" t="s">
        <v>370</v>
      </c>
      <c r="V124" t="s">
        <v>265</v>
      </c>
      <c r="W124" t="s">
        <v>252</v>
      </c>
      <c r="X124" t="s">
        <v>264</v>
      </c>
      <c r="Y124" t="s">
        <v>371</v>
      </c>
      <c r="Z124" t="s">
        <v>250</v>
      </c>
      <c r="AA124" t="s">
        <v>250</v>
      </c>
      <c r="AB124" t="s">
        <v>89</v>
      </c>
      <c r="AC124" t="s">
        <v>158</v>
      </c>
      <c r="AD124" t="s">
        <v>2</v>
      </c>
      <c r="AE124" t="s">
        <v>1193</v>
      </c>
      <c r="AF124" t="s">
        <v>372</v>
      </c>
      <c r="AG124" t="s">
        <v>3020</v>
      </c>
      <c r="AH124" s="365">
        <v>300001912121217</v>
      </c>
      <c r="AI124" t="s">
        <v>258</v>
      </c>
      <c r="AJ124">
        <v>4610</v>
      </c>
      <c r="AK124">
        <v>4610</v>
      </c>
      <c r="AL124" s="365">
        <v>1</v>
      </c>
      <c r="AM124" t="s">
        <v>1193</v>
      </c>
      <c r="AN124" t="s">
        <v>1195</v>
      </c>
      <c r="AO124" t="s">
        <v>1196</v>
      </c>
      <c r="AP124" s="365">
        <v>101</v>
      </c>
      <c r="AQ124" t="s">
        <v>3441</v>
      </c>
      <c r="AR124" t="s">
        <v>3442</v>
      </c>
      <c r="AS124" t="s">
        <v>3443</v>
      </c>
      <c r="AT124" t="s">
        <v>3444</v>
      </c>
      <c r="AU124" t="s">
        <v>379</v>
      </c>
      <c r="AV124" t="s">
        <v>380</v>
      </c>
      <c r="AW124" t="s">
        <v>381</v>
      </c>
      <c r="AX124"/>
      <c r="AY124" s="365">
        <v>0</v>
      </c>
      <c r="AZ124" s="365">
        <v>2024</v>
      </c>
      <c r="BA124" s="366">
        <v>45498</v>
      </c>
      <c r="BB124" s="367">
        <v>45499</v>
      </c>
      <c r="BC124" t="s">
        <v>271</v>
      </c>
      <c r="BD124" t="s">
        <v>261</v>
      </c>
      <c r="BE124">
        <v>4610</v>
      </c>
      <c r="BF124">
        <v>112.99000000000001</v>
      </c>
      <c r="BG124"/>
      <c r="BH124" s="368">
        <v>112.99000000000001</v>
      </c>
    </row>
    <row r="125" spans="1:60" ht="15.6">
      <c r="A125" s="345" t="str">
        <f t="shared" si="2"/>
        <v>yes</v>
      </c>
      <c r="B125" s="345" t="str">
        <f>IF(A125="no","N/A",IF(ISNA(VLOOKUP(P125,'Cost Type'!$A$4:$B$8,2,0)),"Impl",VLOOKUP(Q125,'Cost Type'!$A$4:$B$8,2,0)))</f>
        <v>Impl</v>
      </c>
      <c r="C125" s="345" t="str">
        <f>IF(B125="Impl",VLOOKUP(AB125,'Mapping Activities to outputs'!$B:$C,2,0),"N/A")</f>
        <v>MC</v>
      </c>
      <c r="F125" s="346">
        <f t="shared" si="3"/>
        <v>10875.54</v>
      </c>
      <c r="G125" t="s">
        <v>362</v>
      </c>
      <c r="H125" t="s">
        <v>363</v>
      </c>
      <c r="I125" t="s">
        <v>364</v>
      </c>
      <c r="J125" t="s">
        <v>365</v>
      </c>
      <c r="K125" t="s">
        <v>157</v>
      </c>
      <c r="L125" t="s">
        <v>366</v>
      </c>
      <c r="M125" t="s">
        <v>1993</v>
      </c>
      <c r="N125" t="s">
        <v>262</v>
      </c>
      <c r="P125" s="365">
        <v>73410</v>
      </c>
      <c r="Q125" t="s">
        <v>3310</v>
      </c>
      <c r="R125" t="s">
        <v>368</v>
      </c>
      <c r="S125" t="s">
        <v>369</v>
      </c>
      <c r="T125" t="s">
        <v>263</v>
      </c>
      <c r="U125" t="s">
        <v>370</v>
      </c>
      <c r="V125" t="s">
        <v>265</v>
      </c>
      <c r="W125" t="s">
        <v>252</v>
      </c>
      <c r="X125" t="s">
        <v>264</v>
      </c>
      <c r="Y125" t="s">
        <v>371</v>
      </c>
      <c r="Z125" t="s">
        <v>250</v>
      </c>
      <c r="AA125" t="s">
        <v>250</v>
      </c>
      <c r="AB125" t="s">
        <v>89</v>
      </c>
      <c r="AC125" t="s">
        <v>158</v>
      </c>
      <c r="AD125" t="s">
        <v>2</v>
      </c>
      <c r="AE125" t="s">
        <v>1186</v>
      </c>
      <c r="AF125" t="s">
        <v>372</v>
      </c>
      <c r="AG125" t="s">
        <v>1192</v>
      </c>
      <c r="AH125" s="365">
        <v>300001914688308</v>
      </c>
      <c r="AI125" t="s">
        <v>258</v>
      </c>
      <c r="AJ125">
        <v>443721.94</v>
      </c>
      <c r="AK125">
        <v>443721.94</v>
      </c>
      <c r="AL125" s="365">
        <v>1</v>
      </c>
      <c r="AM125" t="s">
        <v>1186</v>
      </c>
      <c r="AN125" t="s">
        <v>3105</v>
      </c>
      <c r="AO125" t="s">
        <v>1189</v>
      </c>
      <c r="AP125" s="365">
        <v>20</v>
      </c>
      <c r="AQ125" t="s">
        <v>3445</v>
      </c>
      <c r="AR125" t="s">
        <v>3446</v>
      </c>
      <c r="AS125" t="s">
        <v>3447</v>
      </c>
      <c r="AT125" t="s">
        <v>3448</v>
      </c>
      <c r="AU125" t="s">
        <v>379</v>
      </c>
      <c r="AV125" t="s">
        <v>380</v>
      </c>
      <c r="AW125" t="s">
        <v>3106</v>
      </c>
      <c r="AX125" t="s">
        <v>3107</v>
      </c>
      <c r="AY125" s="365">
        <v>1</v>
      </c>
      <c r="AZ125" s="365">
        <v>2024</v>
      </c>
      <c r="BA125" s="366">
        <v>45490</v>
      </c>
      <c r="BB125" s="367">
        <v>45499</v>
      </c>
      <c r="BC125" t="s">
        <v>271</v>
      </c>
      <c r="BD125" t="s">
        <v>261</v>
      </c>
      <c r="BE125">
        <v>443721.94</v>
      </c>
      <c r="BF125">
        <v>10875.54</v>
      </c>
      <c r="BG125"/>
      <c r="BH125" s="368">
        <v>10875.54</v>
      </c>
    </row>
    <row r="126" spans="1:60" ht="15.6">
      <c r="A126" s="345" t="str">
        <f t="shared" si="2"/>
        <v>yes</v>
      </c>
      <c r="B126" s="345" t="str">
        <f>IF(A126="no","N/A",IF(ISNA(VLOOKUP(P126,'Cost Type'!$A$4:$B$8,2,0)),"Impl",VLOOKUP(P126,'Cost Type'!$A$4:$B$8,2,0)))</f>
        <v>GMS</v>
      </c>
      <c r="C126" s="345" t="str">
        <f>IF(B126="Impl",VLOOKUP(AB126,'Mapping Activities to outputs'!$B:$C,2,0),"N/A")</f>
        <v>N/A</v>
      </c>
      <c r="F126" s="346">
        <f t="shared" si="3"/>
        <v>870.04</v>
      </c>
      <c r="G126" t="s">
        <v>413</v>
      </c>
      <c r="H126" t="s">
        <v>414</v>
      </c>
      <c r="I126" t="s">
        <v>415</v>
      </c>
      <c r="J126" t="s">
        <v>416</v>
      </c>
      <c r="K126" t="s">
        <v>157</v>
      </c>
      <c r="L126" t="s">
        <v>413</v>
      </c>
      <c r="M126" t="s">
        <v>1993</v>
      </c>
      <c r="N126" t="s">
        <v>262</v>
      </c>
      <c r="P126" s="365">
        <v>75105</v>
      </c>
      <c r="Q126" t="s">
        <v>417</v>
      </c>
      <c r="R126" t="s">
        <v>368</v>
      </c>
      <c r="S126" t="s">
        <v>369</v>
      </c>
      <c r="T126" t="s">
        <v>263</v>
      </c>
      <c r="U126" t="s">
        <v>370</v>
      </c>
      <c r="V126" t="s">
        <v>265</v>
      </c>
      <c r="W126" t="s">
        <v>252</v>
      </c>
      <c r="X126" t="s">
        <v>264</v>
      </c>
      <c r="Y126" t="s">
        <v>371</v>
      </c>
      <c r="Z126" t="s">
        <v>250</v>
      </c>
      <c r="AA126" t="s">
        <v>250</v>
      </c>
      <c r="AB126" t="s">
        <v>89</v>
      </c>
      <c r="AC126" t="s">
        <v>158</v>
      </c>
      <c r="AD126" t="s">
        <v>2</v>
      </c>
      <c r="AE126" t="s">
        <v>2145</v>
      </c>
      <c r="AF126" t="s">
        <v>419</v>
      </c>
      <c r="AG126"/>
      <c r="AH126" s="365"/>
      <c r="AI126"/>
      <c r="AJ126"/>
      <c r="AK126"/>
      <c r="AL126" s="365"/>
      <c r="AM126"/>
      <c r="AN126" t="s">
        <v>399</v>
      </c>
      <c r="AO126" t="s">
        <v>399</v>
      </c>
      <c r="AP126" s="365">
        <v>34</v>
      </c>
      <c r="AQ126" t="s">
        <v>2146</v>
      </c>
      <c r="AR126" t="s">
        <v>2147</v>
      </c>
      <c r="AS126" t="s">
        <v>2148</v>
      </c>
      <c r="AT126" t="s">
        <v>2149</v>
      </c>
      <c r="AU126" t="s">
        <v>379</v>
      </c>
      <c r="AV126" t="s">
        <v>380</v>
      </c>
      <c r="AW126" t="s">
        <v>412</v>
      </c>
      <c r="AX126"/>
      <c r="AY126" s="365"/>
      <c r="AZ126" s="365">
        <v>2024</v>
      </c>
      <c r="BA126" s="366">
        <v>45490</v>
      </c>
      <c r="BB126" s="367">
        <v>45501</v>
      </c>
      <c r="BC126" t="s">
        <v>399</v>
      </c>
      <c r="BD126" t="s">
        <v>261</v>
      </c>
      <c r="BE126">
        <v>35497.760000000002</v>
      </c>
      <c r="BF126">
        <v>870.04</v>
      </c>
      <c r="BG126"/>
      <c r="BH126" s="368">
        <v>870.04</v>
      </c>
    </row>
    <row r="127" spans="1:60" ht="15.6">
      <c r="A127" s="345" t="str">
        <f t="shared" si="2"/>
        <v>yes</v>
      </c>
      <c r="B127" s="345" t="str">
        <f>IF(A127="no","N/A",IF(ISNA(VLOOKUP(P127,'Cost Type'!$A$4:$B$8,2,0)),"Impl",VLOOKUP(P127,'Cost Type'!$A$4:$B$8,2,0)))</f>
        <v>GMS</v>
      </c>
      <c r="C127" s="345" t="str">
        <f>IF(B127="Impl",VLOOKUP(AB127,'Mapping Activities to outputs'!$B:$C,2,0),"N/A")</f>
        <v>N/A</v>
      </c>
      <c r="F127" s="346">
        <f t="shared" si="3"/>
        <v>9.0400000000000009</v>
      </c>
      <c r="G127" t="s">
        <v>413</v>
      </c>
      <c r="H127" t="s">
        <v>414</v>
      </c>
      <c r="I127" t="s">
        <v>415</v>
      </c>
      <c r="J127" t="s">
        <v>416</v>
      </c>
      <c r="K127" t="s">
        <v>157</v>
      </c>
      <c r="L127" t="s">
        <v>413</v>
      </c>
      <c r="M127" t="s">
        <v>1993</v>
      </c>
      <c r="N127" t="s">
        <v>262</v>
      </c>
      <c r="P127" s="365">
        <v>75105</v>
      </c>
      <c r="Q127" t="s">
        <v>417</v>
      </c>
      <c r="R127" t="s">
        <v>368</v>
      </c>
      <c r="S127" t="s">
        <v>369</v>
      </c>
      <c r="T127" t="s">
        <v>263</v>
      </c>
      <c r="U127" t="s">
        <v>370</v>
      </c>
      <c r="V127" t="s">
        <v>265</v>
      </c>
      <c r="W127" t="s">
        <v>252</v>
      </c>
      <c r="X127" t="s">
        <v>264</v>
      </c>
      <c r="Y127" t="s">
        <v>371</v>
      </c>
      <c r="Z127" t="s">
        <v>250</v>
      </c>
      <c r="AA127" t="s">
        <v>250</v>
      </c>
      <c r="AB127" t="s">
        <v>89</v>
      </c>
      <c r="AC127" t="s">
        <v>158</v>
      </c>
      <c r="AD127" t="s">
        <v>2</v>
      </c>
      <c r="AE127" t="s">
        <v>2500</v>
      </c>
      <c r="AF127" t="s">
        <v>419</v>
      </c>
      <c r="AG127"/>
      <c r="AH127" s="365"/>
      <c r="AI127"/>
      <c r="AJ127"/>
      <c r="AK127"/>
      <c r="AL127" s="365"/>
      <c r="AM127"/>
      <c r="AN127" t="s">
        <v>399</v>
      </c>
      <c r="AO127" t="s">
        <v>399</v>
      </c>
      <c r="AP127" s="365">
        <v>321</v>
      </c>
      <c r="AQ127" t="s">
        <v>2146</v>
      </c>
      <c r="AR127" t="s">
        <v>2501</v>
      </c>
      <c r="AS127" t="s">
        <v>2148</v>
      </c>
      <c r="AT127" t="s">
        <v>2502</v>
      </c>
      <c r="AU127" t="s">
        <v>379</v>
      </c>
      <c r="AV127" t="s">
        <v>380</v>
      </c>
      <c r="AW127" t="s">
        <v>412</v>
      </c>
      <c r="AX127"/>
      <c r="AY127" s="365"/>
      <c r="AZ127" s="365">
        <v>2024</v>
      </c>
      <c r="BA127" s="366">
        <v>45498</v>
      </c>
      <c r="BB127" s="367">
        <v>45501</v>
      </c>
      <c r="BC127" t="s">
        <v>399</v>
      </c>
      <c r="BD127" t="s">
        <v>261</v>
      </c>
      <c r="BE127">
        <v>368.8</v>
      </c>
      <c r="BF127">
        <v>9.0400000000000009</v>
      </c>
      <c r="BG127"/>
      <c r="BH127" s="368">
        <v>9.0400000000000009</v>
      </c>
    </row>
    <row r="128" spans="1:60" ht="15.6">
      <c r="A128" s="345" t="str">
        <f t="shared" si="2"/>
        <v>yes</v>
      </c>
      <c r="B128" s="345" t="str">
        <f>IF(A128="no","N/A",IF(ISNA(VLOOKUP(P128,'Cost Type'!$A$4:$B$8,2,0)),"Impl",VLOOKUP(Q128,'Cost Type'!$A$4:$B$8,2,0)))</f>
        <v>Impl</v>
      </c>
      <c r="C128" s="345" t="str">
        <f>IF(B128="Impl",VLOOKUP(AB128,'Mapping Activities to outputs'!$B:$C,2,0),"N/A")</f>
        <v>MC</v>
      </c>
      <c r="F128" s="346">
        <f t="shared" si="3"/>
        <v>9068.630000000001</v>
      </c>
      <c r="G128" t="s">
        <v>362</v>
      </c>
      <c r="H128" t="s">
        <v>363</v>
      </c>
      <c r="I128" t="s">
        <v>364</v>
      </c>
      <c r="J128" t="s">
        <v>365</v>
      </c>
      <c r="K128" t="s">
        <v>157</v>
      </c>
      <c r="L128" t="s">
        <v>366</v>
      </c>
      <c r="M128" t="s">
        <v>1993</v>
      </c>
      <c r="N128" t="s">
        <v>262</v>
      </c>
      <c r="P128" s="365">
        <v>72311</v>
      </c>
      <c r="Q128" t="s">
        <v>4120</v>
      </c>
      <c r="R128" t="s">
        <v>368</v>
      </c>
      <c r="S128" t="s">
        <v>369</v>
      </c>
      <c r="T128" t="s">
        <v>263</v>
      </c>
      <c r="U128" t="s">
        <v>370</v>
      </c>
      <c r="V128" t="s">
        <v>265</v>
      </c>
      <c r="W128" t="s">
        <v>252</v>
      </c>
      <c r="X128" t="s">
        <v>264</v>
      </c>
      <c r="Y128" t="s">
        <v>371</v>
      </c>
      <c r="Z128" t="s">
        <v>250</v>
      </c>
      <c r="AA128" t="s">
        <v>250</v>
      </c>
      <c r="AB128" t="s">
        <v>89</v>
      </c>
      <c r="AC128" t="s">
        <v>158</v>
      </c>
      <c r="AD128" t="s">
        <v>2</v>
      </c>
      <c r="AE128" t="s">
        <v>1201</v>
      </c>
      <c r="AF128" t="s">
        <v>372</v>
      </c>
      <c r="AG128" t="s">
        <v>1202</v>
      </c>
      <c r="AH128" s="365">
        <v>300001918295257</v>
      </c>
      <c r="AI128" t="s">
        <v>258</v>
      </c>
      <c r="AJ128">
        <v>370000</v>
      </c>
      <c r="AK128">
        <v>370000</v>
      </c>
      <c r="AL128" s="365">
        <v>1</v>
      </c>
      <c r="AM128" t="s">
        <v>1201</v>
      </c>
      <c r="AN128" t="s">
        <v>3063</v>
      </c>
      <c r="AO128" t="s">
        <v>1029</v>
      </c>
      <c r="AP128" s="365">
        <v>44</v>
      </c>
      <c r="AQ128" t="s">
        <v>3449</v>
      </c>
      <c r="AR128" t="s">
        <v>3450</v>
      </c>
      <c r="AS128" t="s">
        <v>3451</v>
      </c>
      <c r="AT128" t="s">
        <v>3452</v>
      </c>
      <c r="AU128" t="s">
        <v>379</v>
      </c>
      <c r="AV128" t="s">
        <v>380</v>
      </c>
      <c r="AW128" t="s">
        <v>3108</v>
      </c>
      <c r="AX128" t="s">
        <v>3109</v>
      </c>
      <c r="AY128" s="365">
        <v>1</v>
      </c>
      <c r="AZ128" s="365">
        <v>2024</v>
      </c>
      <c r="BA128" s="366">
        <v>45497</v>
      </c>
      <c r="BB128" s="367">
        <v>45502</v>
      </c>
      <c r="BC128" t="s">
        <v>271</v>
      </c>
      <c r="BD128" t="s">
        <v>261</v>
      </c>
      <c r="BE128">
        <v>370000</v>
      </c>
      <c r="BF128">
        <v>9068.630000000001</v>
      </c>
      <c r="BG128"/>
      <c r="BH128" s="368">
        <v>9068.630000000001</v>
      </c>
    </row>
    <row r="129" spans="1:60" ht="15.6">
      <c r="A129" s="345" t="str">
        <f t="shared" si="2"/>
        <v>yes</v>
      </c>
      <c r="B129" s="345" t="str">
        <f>IF(A129="no","N/A",IF(ISNA(VLOOKUP(P129,'Cost Type'!$A$4:$B$8,2,0)),"Impl",VLOOKUP(P129,'Cost Type'!$A$4:$B$8,2,0)))</f>
        <v>GMS</v>
      </c>
      <c r="C129" s="345" t="str">
        <f>IF(B129="Impl",VLOOKUP(AB129,'Mapping Activities to outputs'!$B:$C,2,0),"N/A")</f>
        <v>N/A</v>
      </c>
      <c r="F129" s="346">
        <f t="shared" si="3"/>
        <v>725.49</v>
      </c>
      <c r="G129" t="s">
        <v>413</v>
      </c>
      <c r="H129" t="s">
        <v>414</v>
      </c>
      <c r="I129" t="s">
        <v>415</v>
      </c>
      <c r="J129" t="s">
        <v>416</v>
      </c>
      <c r="K129" t="s">
        <v>157</v>
      </c>
      <c r="L129" t="s">
        <v>413</v>
      </c>
      <c r="M129" t="s">
        <v>1993</v>
      </c>
      <c r="N129" t="s">
        <v>262</v>
      </c>
      <c r="P129" s="365">
        <v>75105</v>
      </c>
      <c r="Q129" t="s">
        <v>417</v>
      </c>
      <c r="R129" t="s">
        <v>368</v>
      </c>
      <c r="S129" t="s">
        <v>369</v>
      </c>
      <c r="T129" t="s">
        <v>263</v>
      </c>
      <c r="U129" t="s">
        <v>370</v>
      </c>
      <c r="V129" t="s">
        <v>265</v>
      </c>
      <c r="W129" t="s">
        <v>252</v>
      </c>
      <c r="X129" t="s">
        <v>264</v>
      </c>
      <c r="Y129" t="s">
        <v>371</v>
      </c>
      <c r="Z129" t="s">
        <v>250</v>
      </c>
      <c r="AA129" t="s">
        <v>250</v>
      </c>
      <c r="AB129" t="s">
        <v>89</v>
      </c>
      <c r="AC129" t="s">
        <v>158</v>
      </c>
      <c r="AD129" t="s">
        <v>2</v>
      </c>
      <c r="AE129" t="s">
        <v>1994</v>
      </c>
      <c r="AF129" t="s">
        <v>419</v>
      </c>
      <c r="AG129"/>
      <c r="AH129" s="365"/>
      <c r="AI129"/>
      <c r="AJ129"/>
      <c r="AK129"/>
      <c r="AL129" s="365"/>
      <c r="AM129"/>
      <c r="AN129" t="s">
        <v>399</v>
      </c>
      <c r="AO129" t="s">
        <v>399</v>
      </c>
      <c r="AP129" s="365">
        <v>13</v>
      </c>
      <c r="AQ129" t="s">
        <v>1995</v>
      </c>
      <c r="AR129" t="s">
        <v>1996</v>
      </c>
      <c r="AS129" t="s">
        <v>1997</v>
      </c>
      <c r="AT129" t="s">
        <v>1998</v>
      </c>
      <c r="AU129" t="s">
        <v>379</v>
      </c>
      <c r="AV129" t="s">
        <v>380</v>
      </c>
      <c r="AW129" t="s">
        <v>412</v>
      </c>
      <c r="AX129"/>
      <c r="AY129" s="365"/>
      <c r="AZ129" s="365">
        <v>2024</v>
      </c>
      <c r="BA129" s="366">
        <v>45497</v>
      </c>
      <c r="BB129" s="367">
        <v>45503</v>
      </c>
      <c r="BC129" t="s">
        <v>399</v>
      </c>
      <c r="BD129" t="s">
        <v>261</v>
      </c>
      <c r="BE129">
        <v>29600</v>
      </c>
      <c r="BF129">
        <v>725.49</v>
      </c>
      <c r="BG129"/>
      <c r="BH129" s="368">
        <v>725.49</v>
      </c>
    </row>
    <row r="130" spans="1:60" ht="15.6">
      <c r="A130" s="345" t="str">
        <f t="shared" si="2"/>
        <v>yes</v>
      </c>
      <c r="B130" s="345" t="str">
        <f>IF(A130="no","N/A",IF(ISNA(VLOOKUP(P130,'Cost Type'!$A$4:$B$8,2,0)),"Impl",VLOOKUP(Q130,'Cost Type'!$A$4:$B$8,2,0)))</f>
        <v>Impl</v>
      </c>
      <c r="C130" s="345" t="str">
        <f>IF(B130="Impl",VLOOKUP(AB130,'Mapping Activities to outputs'!$B:$C,2,0),"N/A")</f>
        <v>MC</v>
      </c>
      <c r="F130" s="346">
        <f t="shared" si="3"/>
        <v>4.6900000000000004</v>
      </c>
      <c r="G130" t="s">
        <v>362</v>
      </c>
      <c r="H130" t="s">
        <v>363</v>
      </c>
      <c r="I130" t="s">
        <v>364</v>
      </c>
      <c r="J130" t="s">
        <v>365</v>
      </c>
      <c r="K130" t="s">
        <v>157</v>
      </c>
      <c r="L130" t="s">
        <v>366</v>
      </c>
      <c r="M130" t="s">
        <v>1993</v>
      </c>
      <c r="N130" t="s">
        <v>262</v>
      </c>
      <c r="P130" s="365">
        <v>73410</v>
      </c>
      <c r="Q130" t="s">
        <v>3310</v>
      </c>
      <c r="R130" t="s">
        <v>368</v>
      </c>
      <c r="S130" t="s">
        <v>369</v>
      </c>
      <c r="T130" t="s">
        <v>263</v>
      </c>
      <c r="U130" t="s">
        <v>370</v>
      </c>
      <c r="V130" t="s">
        <v>265</v>
      </c>
      <c r="W130" t="s">
        <v>252</v>
      </c>
      <c r="X130" t="s">
        <v>264</v>
      </c>
      <c r="Y130" t="s">
        <v>371</v>
      </c>
      <c r="Z130" t="s">
        <v>250</v>
      </c>
      <c r="AA130" t="s">
        <v>250</v>
      </c>
      <c r="AB130" t="s">
        <v>89</v>
      </c>
      <c r="AC130" t="s">
        <v>158</v>
      </c>
      <c r="AD130" t="s">
        <v>2</v>
      </c>
      <c r="AE130" t="s">
        <v>1207</v>
      </c>
      <c r="AF130" t="s">
        <v>372</v>
      </c>
      <c r="AG130" t="s">
        <v>1209</v>
      </c>
      <c r="AH130" s="365">
        <v>300001921645348</v>
      </c>
      <c r="AI130" t="s">
        <v>258</v>
      </c>
      <c r="AJ130">
        <v>765</v>
      </c>
      <c r="AK130">
        <v>191.25</v>
      </c>
      <c r="AL130" s="365">
        <v>3</v>
      </c>
      <c r="AM130" t="s">
        <v>1207</v>
      </c>
      <c r="AN130" t="s">
        <v>3110</v>
      </c>
      <c r="AO130" t="s">
        <v>1211</v>
      </c>
      <c r="AP130" s="365">
        <v>24</v>
      </c>
      <c r="AQ130" t="s">
        <v>3453</v>
      </c>
      <c r="AR130" t="s">
        <v>3454</v>
      </c>
      <c r="AS130" t="s">
        <v>3455</v>
      </c>
      <c r="AT130" t="s">
        <v>3452</v>
      </c>
      <c r="AU130" t="s">
        <v>379</v>
      </c>
      <c r="AV130" t="s">
        <v>380</v>
      </c>
      <c r="AW130" t="s">
        <v>381</v>
      </c>
      <c r="AX130"/>
      <c r="AY130" s="365">
        <v>0</v>
      </c>
      <c r="AZ130" s="365">
        <v>2024</v>
      </c>
      <c r="BA130" s="366">
        <v>45497</v>
      </c>
      <c r="BB130" s="367">
        <v>45503</v>
      </c>
      <c r="BC130" t="s">
        <v>515</v>
      </c>
      <c r="BD130" t="s">
        <v>261</v>
      </c>
      <c r="BE130">
        <v>191.25</v>
      </c>
      <c r="BF130">
        <v>4.6900000000000004</v>
      </c>
      <c r="BG130"/>
      <c r="BH130" s="368">
        <v>4.6900000000000004</v>
      </c>
    </row>
    <row r="131" spans="1:60" ht="15.6">
      <c r="A131" s="345" t="str">
        <f t="shared" ref="A131:A194" si="4">IF(X131="30000",IF(P131&gt;60000,"yes","no"),"no")</f>
        <v>yes</v>
      </c>
      <c r="B131" s="345" t="str">
        <f>IF(A131="no","N/A",IF(ISNA(VLOOKUP(P131,'Cost Type'!$A$4:$B$8,2,0)),"Impl",VLOOKUP(Q131,'Cost Type'!$A$4:$B$8,2,0)))</f>
        <v>Impl</v>
      </c>
      <c r="C131" s="345" t="str">
        <f>IF(B131="Impl",VLOOKUP(AB131,'Mapping Activities to outputs'!$B:$C,2,0),"N/A")</f>
        <v>MC</v>
      </c>
      <c r="F131" s="346">
        <f t="shared" ref="F131:F194" si="5">BH131</f>
        <v>-4.6900000000000004</v>
      </c>
      <c r="G131" t="s">
        <v>362</v>
      </c>
      <c r="H131" t="s">
        <v>363</v>
      </c>
      <c r="I131" t="s">
        <v>364</v>
      </c>
      <c r="J131" t="s">
        <v>365</v>
      </c>
      <c r="K131" t="s">
        <v>157</v>
      </c>
      <c r="L131" t="s">
        <v>366</v>
      </c>
      <c r="M131" t="s">
        <v>1993</v>
      </c>
      <c r="N131" t="s">
        <v>262</v>
      </c>
      <c r="P131" s="365">
        <v>73410</v>
      </c>
      <c r="Q131" t="s">
        <v>3310</v>
      </c>
      <c r="R131" t="s">
        <v>368</v>
      </c>
      <c r="S131" t="s">
        <v>369</v>
      </c>
      <c r="T131" t="s">
        <v>263</v>
      </c>
      <c r="U131" t="s">
        <v>370</v>
      </c>
      <c r="V131" t="s">
        <v>265</v>
      </c>
      <c r="W131" t="s">
        <v>252</v>
      </c>
      <c r="X131" t="s">
        <v>264</v>
      </c>
      <c r="Y131" t="s">
        <v>371</v>
      </c>
      <c r="Z131" t="s">
        <v>250</v>
      </c>
      <c r="AA131" t="s">
        <v>250</v>
      </c>
      <c r="AB131" t="s">
        <v>89</v>
      </c>
      <c r="AC131" t="s">
        <v>158</v>
      </c>
      <c r="AD131" t="s">
        <v>2</v>
      </c>
      <c r="AE131" t="s">
        <v>1207</v>
      </c>
      <c r="AF131" t="s">
        <v>372</v>
      </c>
      <c r="AG131" t="s">
        <v>1209</v>
      </c>
      <c r="AH131" s="365">
        <v>300001921645348</v>
      </c>
      <c r="AI131" t="s">
        <v>258</v>
      </c>
      <c r="AJ131">
        <v>765</v>
      </c>
      <c r="AK131">
        <v>191.25</v>
      </c>
      <c r="AL131" s="365">
        <v>3</v>
      </c>
      <c r="AM131" t="s">
        <v>1207</v>
      </c>
      <c r="AN131" t="s">
        <v>3110</v>
      </c>
      <c r="AO131" t="s">
        <v>1211</v>
      </c>
      <c r="AP131" s="365">
        <v>25</v>
      </c>
      <c r="AQ131" t="s">
        <v>3453</v>
      </c>
      <c r="AR131" t="s">
        <v>3454</v>
      </c>
      <c r="AS131" t="s">
        <v>3455</v>
      </c>
      <c r="AT131" t="s">
        <v>3452</v>
      </c>
      <c r="AU131" t="s">
        <v>379</v>
      </c>
      <c r="AV131" t="s">
        <v>380</v>
      </c>
      <c r="AW131" t="s">
        <v>381</v>
      </c>
      <c r="AX131"/>
      <c r="AY131" s="365">
        <v>0</v>
      </c>
      <c r="AZ131" s="365">
        <v>2024</v>
      </c>
      <c r="BA131" s="366">
        <v>45497</v>
      </c>
      <c r="BB131" s="367">
        <v>45503</v>
      </c>
      <c r="BC131" t="s">
        <v>515</v>
      </c>
      <c r="BD131" t="s">
        <v>261</v>
      </c>
      <c r="BE131">
        <v>-191.25</v>
      </c>
      <c r="BF131"/>
      <c r="BG131">
        <v>4.6900000000000004</v>
      </c>
      <c r="BH131" s="368">
        <v>-4.6900000000000004</v>
      </c>
    </row>
    <row r="132" spans="1:60" ht="15.6">
      <c r="A132" s="345" t="str">
        <f t="shared" si="4"/>
        <v>yes</v>
      </c>
      <c r="B132" s="345" t="str">
        <f>IF(A132="no","N/A",IF(ISNA(VLOOKUP(P132,'Cost Type'!$A$4:$B$8,2,0)),"Impl",VLOOKUP(Q132,'Cost Type'!$A$4:$B$8,2,0)))</f>
        <v>Impl</v>
      </c>
      <c r="C132" s="345" t="str">
        <f>IF(B132="Impl",VLOOKUP(AB132,'Mapping Activities to outputs'!$B:$C,2,0),"N/A")</f>
        <v>MC</v>
      </c>
      <c r="F132" s="346">
        <f t="shared" si="5"/>
        <v>4.6900000000000004</v>
      </c>
      <c r="G132" t="s">
        <v>362</v>
      </c>
      <c r="H132" t="s">
        <v>363</v>
      </c>
      <c r="I132" t="s">
        <v>364</v>
      </c>
      <c r="J132" t="s">
        <v>365</v>
      </c>
      <c r="K132" t="s">
        <v>157</v>
      </c>
      <c r="L132" t="s">
        <v>366</v>
      </c>
      <c r="M132" t="s">
        <v>1993</v>
      </c>
      <c r="N132" t="s">
        <v>262</v>
      </c>
      <c r="P132" s="365">
        <v>72140</v>
      </c>
      <c r="Q132" t="s">
        <v>4141</v>
      </c>
      <c r="R132" t="s">
        <v>368</v>
      </c>
      <c r="S132" t="s">
        <v>369</v>
      </c>
      <c r="T132" t="s">
        <v>263</v>
      </c>
      <c r="U132" t="s">
        <v>370</v>
      </c>
      <c r="V132" t="s">
        <v>265</v>
      </c>
      <c r="W132" t="s">
        <v>252</v>
      </c>
      <c r="X132" t="s">
        <v>264</v>
      </c>
      <c r="Y132" t="s">
        <v>371</v>
      </c>
      <c r="Z132" t="s">
        <v>250</v>
      </c>
      <c r="AA132" t="s">
        <v>250</v>
      </c>
      <c r="AB132" t="s">
        <v>89</v>
      </c>
      <c r="AC132" t="s">
        <v>158</v>
      </c>
      <c r="AD132" t="s">
        <v>2</v>
      </c>
      <c r="AE132" t="s">
        <v>1207</v>
      </c>
      <c r="AF132" t="s">
        <v>372</v>
      </c>
      <c r="AG132" t="s">
        <v>1209</v>
      </c>
      <c r="AH132" s="365">
        <v>300001921645348</v>
      </c>
      <c r="AI132" t="s">
        <v>258</v>
      </c>
      <c r="AJ132">
        <v>765</v>
      </c>
      <c r="AK132">
        <v>191.25</v>
      </c>
      <c r="AL132" s="365">
        <v>3</v>
      </c>
      <c r="AM132" t="s">
        <v>1207</v>
      </c>
      <c r="AN132" t="s">
        <v>3110</v>
      </c>
      <c r="AO132" t="s">
        <v>1211</v>
      </c>
      <c r="AP132" s="365">
        <v>17</v>
      </c>
      <c r="AQ132" t="s">
        <v>3453</v>
      </c>
      <c r="AR132" t="s">
        <v>3454</v>
      </c>
      <c r="AS132" t="s">
        <v>3455</v>
      </c>
      <c r="AT132" t="s">
        <v>3452</v>
      </c>
      <c r="AU132" t="s">
        <v>379</v>
      </c>
      <c r="AV132" t="s">
        <v>380</v>
      </c>
      <c r="AW132" t="s">
        <v>381</v>
      </c>
      <c r="AX132"/>
      <c r="AY132" s="365">
        <v>0</v>
      </c>
      <c r="AZ132" s="365">
        <v>2024</v>
      </c>
      <c r="BA132" s="366">
        <v>45497</v>
      </c>
      <c r="BB132" s="367">
        <v>45503</v>
      </c>
      <c r="BC132" t="s">
        <v>515</v>
      </c>
      <c r="BD132" t="s">
        <v>261</v>
      </c>
      <c r="BE132">
        <v>191.25</v>
      </c>
      <c r="BF132">
        <v>4.6900000000000004</v>
      </c>
      <c r="BG132"/>
      <c r="BH132" s="368">
        <v>4.6900000000000004</v>
      </c>
    </row>
    <row r="133" spans="1:60" ht="15.6">
      <c r="A133" s="345" t="str">
        <f t="shared" si="4"/>
        <v>yes</v>
      </c>
      <c r="B133" s="345" t="str">
        <f>IF(A133="no","N/A",IF(ISNA(VLOOKUP(P133,'Cost Type'!$A$4:$B$8,2,0)),"Impl",VLOOKUP(P133,'Cost Type'!$A$4:$B$8,2,0)))</f>
        <v>GMS</v>
      </c>
      <c r="C133" s="345" t="str">
        <f>IF(B133="Impl",VLOOKUP(AB133,'Mapping Activities to outputs'!$B:$C,2,0),"N/A")</f>
        <v>N/A</v>
      </c>
      <c r="F133" s="346">
        <f t="shared" si="5"/>
        <v>0.37</v>
      </c>
      <c r="G133" t="s">
        <v>413</v>
      </c>
      <c r="H133" t="s">
        <v>414</v>
      </c>
      <c r="I133" t="s">
        <v>415</v>
      </c>
      <c r="J133" t="s">
        <v>416</v>
      </c>
      <c r="K133" t="s">
        <v>157</v>
      </c>
      <c r="L133" t="s">
        <v>413</v>
      </c>
      <c r="M133" t="s">
        <v>1993</v>
      </c>
      <c r="N133" t="s">
        <v>262</v>
      </c>
      <c r="P133" s="365">
        <v>75105</v>
      </c>
      <c r="Q133" t="s">
        <v>417</v>
      </c>
      <c r="R133" t="s">
        <v>368</v>
      </c>
      <c r="S133" t="s">
        <v>369</v>
      </c>
      <c r="T133" t="s">
        <v>263</v>
      </c>
      <c r="U133" t="s">
        <v>370</v>
      </c>
      <c r="V133" t="s">
        <v>265</v>
      </c>
      <c r="W133" t="s">
        <v>252</v>
      </c>
      <c r="X133" t="s">
        <v>264</v>
      </c>
      <c r="Y133" t="s">
        <v>371</v>
      </c>
      <c r="Z133" t="s">
        <v>250</v>
      </c>
      <c r="AA133" t="s">
        <v>250</v>
      </c>
      <c r="AB133" t="s">
        <v>89</v>
      </c>
      <c r="AC133" t="s">
        <v>158</v>
      </c>
      <c r="AD133" t="s">
        <v>2</v>
      </c>
      <c r="AE133" t="s">
        <v>2282</v>
      </c>
      <c r="AF133" t="s">
        <v>419</v>
      </c>
      <c r="AG133"/>
      <c r="AH133" s="365"/>
      <c r="AI133"/>
      <c r="AJ133"/>
      <c r="AK133"/>
      <c r="AL133" s="365"/>
      <c r="AM133"/>
      <c r="AN133" t="s">
        <v>399</v>
      </c>
      <c r="AO133" t="s">
        <v>399</v>
      </c>
      <c r="AP133" s="365">
        <v>76</v>
      </c>
      <c r="AQ133" t="s">
        <v>2283</v>
      </c>
      <c r="AR133" t="s">
        <v>2284</v>
      </c>
      <c r="AS133" t="s">
        <v>2285</v>
      </c>
      <c r="AT133" t="s">
        <v>1998</v>
      </c>
      <c r="AU133" t="s">
        <v>379</v>
      </c>
      <c r="AV133" t="s">
        <v>380</v>
      </c>
      <c r="AW133" t="s">
        <v>412</v>
      </c>
      <c r="AX133"/>
      <c r="AY133" s="365"/>
      <c r="AZ133" s="365">
        <v>2024</v>
      </c>
      <c r="BA133" s="366">
        <v>45497</v>
      </c>
      <c r="BB133" s="367">
        <v>45504</v>
      </c>
      <c r="BC133" t="s">
        <v>399</v>
      </c>
      <c r="BD133" t="s">
        <v>261</v>
      </c>
      <c r="BE133">
        <v>15.3</v>
      </c>
      <c r="BF133">
        <v>0.37</v>
      </c>
      <c r="BG133"/>
      <c r="BH133" s="368">
        <v>0.37</v>
      </c>
    </row>
    <row r="134" spans="1:60" ht="15.6">
      <c r="A134" s="345" t="str">
        <f t="shared" si="4"/>
        <v>yes</v>
      </c>
      <c r="B134" s="345" t="str">
        <f>IF(A134="no","N/A",IF(ISNA(VLOOKUP(P134,'Cost Type'!$A$4:$B$8,2,0)),"Impl",VLOOKUP(Q134,'Cost Type'!$A$4:$B$8,2,0)))</f>
        <v>Impl</v>
      </c>
      <c r="C134" s="345" t="str">
        <f>IF(B134="Impl",VLOOKUP(AB134,'Mapping Activities to outputs'!$B:$C,2,0),"N/A")</f>
        <v>MC</v>
      </c>
      <c r="F134" s="346">
        <f t="shared" si="5"/>
        <v>-0.08</v>
      </c>
      <c r="G134" t="s">
        <v>395</v>
      </c>
      <c r="H134" t="s">
        <v>396</v>
      </c>
      <c r="I134" t="s">
        <v>364</v>
      </c>
      <c r="J134" t="s">
        <v>365</v>
      </c>
      <c r="K134" t="s">
        <v>157</v>
      </c>
      <c r="L134" t="s">
        <v>397</v>
      </c>
      <c r="M134" t="s">
        <v>1943</v>
      </c>
      <c r="N134" t="s">
        <v>262</v>
      </c>
      <c r="P134" s="365">
        <v>76135</v>
      </c>
      <c r="Q134" t="s">
        <v>3282</v>
      </c>
      <c r="R134" t="s">
        <v>368</v>
      </c>
      <c r="S134" t="s">
        <v>369</v>
      </c>
      <c r="T134" t="s">
        <v>263</v>
      </c>
      <c r="U134" t="s">
        <v>370</v>
      </c>
      <c r="V134" t="s">
        <v>265</v>
      </c>
      <c r="W134" t="s">
        <v>252</v>
      </c>
      <c r="X134" t="s">
        <v>264</v>
      </c>
      <c r="Y134" t="s">
        <v>371</v>
      </c>
      <c r="Z134" t="s">
        <v>250</v>
      </c>
      <c r="AA134" t="s">
        <v>250</v>
      </c>
      <c r="AB134" t="s">
        <v>89</v>
      </c>
      <c r="AC134" t="s">
        <v>158</v>
      </c>
      <c r="AD134" t="s">
        <v>2</v>
      </c>
      <c r="AE134" t="s">
        <v>1213</v>
      </c>
      <c r="AF134" t="s">
        <v>398</v>
      </c>
      <c r="AG134" t="s">
        <v>1209</v>
      </c>
      <c r="AH134" s="365">
        <v>300001921645348</v>
      </c>
      <c r="AI134" t="s">
        <v>258</v>
      </c>
      <c r="AJ134">
        <v>765</v>
      </c>
      <c r="AK134">
        <v>191.25</v>
      </c>
      <c r="AL134" s="365">
        <v>3</v>
      </c>
      <c r="AM134" t="s">
        <v>1207</v>
      </c>
      <c r="AN134" t="s">
        <v>3110</v>
      </c>
      <c r="AO134" t="s">
        <v>1211</v>
      </c>
      <c r="AP134" s="365">
        <v>3081</v>
      </c>
      <c r="AQ134" t="s">
        <v>3111</v>
      </c>
      <c r="AR134" t="s">
        <v>3112</v>
      </c>
      <c r="AS134" t="s">
        <v>3113</v>
      </c>
      <c r="AT134" t="s">
        <v>3114</v>
      </c>
      <c r="AU134" t="s">
        <v>379</v>
      </c>
      <c r="AV134" t="s">
        <v>380</v>
      </c>
      <c r="AW134" t="s">
        <v>381</v>
      </c>
      <c r="AX134"/>
      <c r="AY134" s="365">
        <v>0</v>
      </c>
      <c r="AZ134" s="365">
        <v>2024</v>
      </c>
      <c r="BA134" s="366">
        <v>45505</v>
      </c>
      <c r="BB134" s="367">
        <v>45505</v>
      </c>
      <c r="BC134" t="s">
        <v>399</v>
      </c>
      <c r="BD134" t="s">
        <v>261</v>
      </c>
      <c r="BE134">
        <v>0</v>
      </c>
      <c r="BF134"/>
      <c r="BG134">
        <v>0.08</v>
      </c>
      <c r="BH134" s="368">
        <v>-0.08</v>
      </c>
    </row>
    <row r="135" spans="1:60" ht="15.6">
      <c r="A135" s="345" t="str">
        <f t="shared" si="4"/>
        <v>yes</v>
      </c>
      <c r="B135" s="345" t="str">
        <f>IF(A135="no","N/A",IF(ISNA(VLOOKUP(P135,'Cost Type'!$A$4:$B$8,2,0)),"Impl",VLOOKUP(Q135,'Cost Type'!$A$4:$B$8,2,0)))</f>
        <v>Impl</v>
      </c>
      <c r="C135" s="345" t="str">
        <f>IF(B135="Impl",VLOOKUP(AB135,'Mapping Activities to outputs'!$B:$C,2,0),"N/A")</f>
        <v>MC</v>
      </c>
      <c r="F135" s="346">
        <f t="shared" si="5"/>
        <v>0.1</v>
      </c>
      <c r="G135" t="s">
        <v>362</v>
      </c>
      <c r="H135" t="s">
        <v>363</v>
      </c>
      <c r="I135" t="s">
        <v>364</v>
      </c>
      <c r="J135" t="s">
        <v>365</v>
      </c>
      <c r="K135" t="s">
        <v>157</v>
      </c>
      <c r="L135" t="s">
        <v>366</v>
      </c>
      <c r="M135" t="s">
        <v>1993</v>
      </c>
      <c r="N135" t="s">
        <v>262</v>
      </c>
      <c r="P135" s="365">
        <v>71615</v>
      </c>
      <c r="Q135" t="s">
        <v>4123</v>
      </c>
      <c r="R135" t="s">
        <v>368</v>
      </c>
      <c r="S135" t="s">
        <v>369</v>
      </c>
      <c r="T135" t="s">
        <v>263</v>
      </c>
      <c r="U135" t="s">
        <v>370</v>
      </c>
      <c r="V135" t="s">
        <v>265</v>
      </c>
      <c r="W135" t="s">
        <v>252</v>
      </c>
      <c r="X135" t="s">
        <v>264</v>
      </c>
      <c r="Y135" t="s">
        <v>371</v>
      </c>
      <c r="Z135" t="s">
        <v>250</v>
      </c>
      <c r="AA135" t="s">
        <v>250</v>
      </c>
      <c r="AB135" t="s">
        <v>89</v>
      </c>
      <c r="AC135" t="s">
        <v>158</v>
      </c>
      <c r="AD135" t="s">
        <v>2</v>
      </c>
      <c r="AE135" t="s">
        <v>1221</v>
      </c>
      <c r="AF135" t="s">
        <v>372</v>
      </c>
      <c r="AG135"/>
      <c r="AH135" s="365">
        <v>300001923663166</v>
      </c>
      <c r="AI135" t="s">
        <v>258</v>
      </c>
      <c r="AJ135">
        <v>4</v>
      </c>
      <c r="AK135">
        <v>4</v>
      </c>
      <c r="AL135" s="365">
        <v>1</v>
      </c>
      <c r="AM135" t="s">
        <v>1221</v>
      </c>
      <c r="AN135" t="s">
        <v>1048</v>
      </c>
      <c r="AO135" t="s">
        <v>1049</v>
      </c>
      <c r="AP135" s="365">
        <v>167</v>
      </c>
      <c r="AQ135" t="s">
        <v>3456</v>
      </c>
      <c r="AR135" t="s">
        <v>3457</v>
      </c>
      <c r="AS135" t="s">
        <v>3458</v>
      </c>
      <c r="AT135" t="s">
        <v>3459</v>
      </c>
      <c r="AU135" t="s">
        <v>379</v>
      </c>
      <c r="AV135" t="s">
        <v>380</v>
      </c>
      <c r="AW135" t="s">
        <v>381</v>
      </c>
      <c r="AX135"/>
      <c r="AY135" s="365">
        <v>0</v>
      </c>
      <c r="AZ135" s="365">
        <v>2024</v>
      </c>
      <c r="BA135" s="366">
        <v>45504</v>
      </c>
      <c r="BB135" s="367">
        <v>45506</v>
      </c>
      <c r="BC135" t="s">
        <v>271</v>
      </c>
      <c r="BD135" t="s">
        <v>261</v>
      </c>
      <c r="BE135">
        <v>4</v>
      </c>
      <c r="BF135">
        <v>0.1</v>
      </c>
      <c r="BG135"/>
      <c r="BH135" s="368">
        <v>0.1</v>
      </c>
    </row>
    <row r="136" spans="1:60" ht="15.6">
      <c r="A136" s="345" t="str">
        <f t="shared" si="4"/>
        <v>yes</v>
      </c>
      <c r="B136" s="345" t="str">
        <f>IF(A136="no","N/A",IF(ISNA(VLOOKUP(P136,'Cost Type'!$A$4:$B$8,2,0)),"Impl",VLOOKUP(Q136,'Cost Type'!$A$4:$B$8,2,0)))</f>
        <v>Impl</v>
      </c>
      <c r="C136" s="345" t="str">
        <f>IF(B136="Impl",VLOOKUP(AB136,'Mapping Activities to outputs'!$B:$C,2,0),"N/A")</f>
        <v>MC</v>
      </c>
      <c r="F136" s="346">
        <f t="shared" si="5"/>
        <v>222.17000000000002</v>
      </c>
      <c r="G136" t="s">
        <v>362</v>
      </c>
      <c r="H136" t="s">
        <v>363</v>
      </c>
      <c r="I136" t="s">
        <v>364</v>
      </c>
      <c r="J136" t="s">
        <v>365</v>
      </c>
      <c r="K136" t="s">
        <v>157</v>
      </c>
      <c r="L136" t="s">
        <v>366</v>
      </c>
      <c r="M136" t="s">
        <v>1943</v>
      </c>
      <c r="N136" t="s">
        <v>262</v>
      </c>
      <c r="P136" s="365">
        <v>71620</v>
      </c>
      <c r="Q136" t="s">
        <v>4124</v>
      </c>
      <c r="R136" t="s">
        <v>368</v>
      </c>
      <c r="S136" t="s">
        <v>369</v>
      </c>
      <c r="T136" t="s">
        <v>263</v>
      </c>
      <c r="U136" t="s">
        <v>370</v>
      </c>
      <c r="V136" t="s">
        <v>265</v>
      </c>
      <c r="W136" t="s">
        <v>252</v>
      </c>
      <c r="X136" t="s">
        <v>264</v>
      </c>
      <c r="Y136" t="s">
        <v>371</v>
      </c>
      <c r="Z136" t="s">
        <v>250</v>
      </c>
      <c r="AA136" t="s">
        <v>250</v>
      </c>
      <c r="AB136" t="s">
        <v>89</v>
      </c>
      <c r="AC136" t="s">
        <v>158</v>
      </c>
      <c r="AD136" t="s">
        <v>2</v>
      </c>
      <c r="AE136" t="s">
        <v>1223</v>
      </c>
      <c r="AF136" t="s">
        <v>372</v>
      </c>
      <c r="AG136" t="s">
        <v>3020</v>
      </c>
      <c r="AH136" s="365">
        <v>300001926154698</v>
      </c>
      <c r="AI136" t="s">
        <v>258</v>
      </c>
      <c r="AJ136">
        <v>9220</v>
      </c>
      <c r="AK136">
        <v>9220</v>
      </c>
      <c r="AL136" s="365">
        <v>1</v>
      </c>
      <c r="AM136" t="s">
        <v>1223</v>
      </c>
      <c r="AN136" t="s">
        <v>1195</v>
      </c>
      <c r="AO136" t="s">
        <v>1196</v>
      </c>
      <c r="AP136" s="365">
        <v>728</v>
      </c>
      <c r="AQ136" t="s">
        <v>3456</v>
      </c>
      <c r="AR136" t="s">
        <v>3460</v>
      </c>
      <c r="AS136" t="s">
        <v>3461</v>
      </c>
      <c r="AT136" t="s">
        <v>3462</v>
      </c>
      <c r="AU136" t="s">
        <v>379</v>
      </c>
      <c r="AV136" t="s">
        <v>380</v>
      </c>
      <c r="AW136" t="s">
        <v>381</v>
      </c>
      <c r="AX136"/>
      <c r="AY136" s="365">
        <v>0</v>
      </c>
      <c r="AZ136" s="365">
        <v>2024</v>
      </c>
      <c r="BA136" s="366">
        <v>45505</v>
      </c>
      <c r="BB136" s="367">
        <v>45506</v>
      </c>
      <c r="BC136" t="s">
        <v>271</v>
      </c>
      <c r="BD136" t="s">
        <v>261</v>
      </c>
      <c r="BE136">
        <v>9220</v>
      </c>
      <c r="BF136">
        <v>222.17000000000002</v>
      </c>
      <c r="BG136"/>
      <c r="BH136" s="368">
        <v>222.17000000000002</v>
      </c>
    </row>
    <row r="137" spans="1:60" ht="15.6">
      <c r="A137" s="345" t="str">
        <f t="shared" si="4"/>
        <v>yes</v>
      </c>
      <c r="B137" s="345" t="str">
        <f>IF(A137="no","N/A",IF(ISNA(VLOOKUP(P137,'Cost Type'!$A$4:$B$8,2,0)),"Impl",VLOOKUP(Q137,'Cost Type'!$A$4:$B$8,2,0)))</f>
        <v>Impl</v>
      </c>
      <c r="C137" s="345" t="str">
        <f>IF(B137="Impl",VLOOKUP(AB137,'Mapping Activities to outputs'!$B:$C,2,0),"N/A")</f>
        <v>MC</v>
      </c>
      <c r="F137" s="346">
        <f t="shared" si="5"/>
        <v>-45.4</v>
      </c>
      <c r="G137" t="s">
        <v>362</v>
      </c>
      <c r="H137" t="s">
        <v>363</v>
      </c>
      <c r="I137" t="s">
        <v>364</v>
      </c>
      <c r="J137" t="s">
        <v>365</v>
      </c>
      <c r="K137" t="s">
        <v>157</v>
      </c>
      <c r="L137" t="s">
        <v>366</v>
      </c>
      <c r="M137" t="s">
        <v>1943</v>
      </c>
      <c r="N137" t="s">
        <v>262</v>
      </c>
      <c r="P137" s="365">
        <v>72210</v>
      </c>
      <c r="Q137" t="s">
        <v>4135</v>
      </c>
      <c r="R137" t="s">
        <v>368</v>
      </c>
      <c r="S137" t="s">
        <v>369</v>
      </c>
      <c r="T137" t="s">
        <v>263</v>
      </c>
      <c r="U137" t="s">
        <v>370</v>
      </c>
      <c r="V137" t="s">
        <v>265</v>
      </c>
      <c r="W137" t="s">
        <v>252</v>
      </c>
      <c r="X137" t="s">
        <v>264</v>
      </c>
      <c r="Y137" t="s">
        <v>371</v>
      </c>
      <c r="Z137" t="s">
        <v>250</v>
      </c>
      <c r="AA137" t="s">
        <v>250</v>
      </c>
      <c r="AB137" t="s">
        <v>89</v>
      </c>
      <c r="AC137" t="s">
        <v>158</v>
      </c>
      <c r="AD137" t="s">
        <v>2</v>
      </c>
      <c r="AE137" t="s">
        <v>1214</v>
      </c>
      <c r="AF137" t="s">
        <v>372</v>
      </c>
      <c r="AG137" t="s">
        <v>1220</v>
      </c>
      <c r="AH137" s="365">
        <v>300001928297067</v>
      </c>
      <c r="AI137" t="s">
        <v>258</v>
      </c>
      <c r="AJ137">
        <v>109825</v>
      </c>
      <c r="AK137">
        <v>109825</v>
      </c>
      <c r="AL137" s="365">
        <v>1</v>
      </c>
      <c r="AM137" t="s">
        <v>1214</v>
      </c>
      <c r="AN137" t="s">
        <v>3115</v>
      </c>
      <c r="AO137" t="s">
        <v>1217</v>
      </c>
      <c r="AP137" s="365">
        <v>84</v>
      </c>
      <c r="AQ137" t="s">
        <v>3463</v>
      </c>
      <c r="AR137" t="s">
        <v>3464</v>
      </c>
      <c r="AS137" t="s">
        <v>3465</v>
      </c>
      <c r="AT137" t="s">
        <v>3462</v>
      </c>
      <c r="AU137" t="s">
        <v>379</v>
      </c>
      <c r="AV137" t="s">
        <v>380</v>
      </c>
      <c r="AW137" t="s">
        <v>3116</v>
      </c>
      <c r="AX137" t="s">
        <v>3117</v>
      </c>
      <c r="AY137" s="365">
        <v>1</v>
      </c>
      <c r="AZ137" s="365">
        <v>2024</v>
      </c>
      <c r="BA137" s="366">
        <v>45505</v>
      </c>
      <c r="BB137" s="367">
        <v>45506</v>
      </c>
      <c r="BC137" t="s">
        <v>271</v>
      </c>
      <c r="BD137" t="s">
        <v>261</v>
      </c>
      <c r="BE137">
        <v>0</v>
      </c>
      <c r="BF137"/>
      <c r="BG137">
        <v>45.4</v>
      </c>
      <c r="BH137" s="368">
        <v>-45.4</v>
      </c>
    </row>
    <row r="138" spans="1:60" ht="15.6">
      <c r="A138" s="345" t="str">
        <f t="shared" si="4"/>
        <v>yes</v>
      </c>
      <c r="B138" s="345" t="str">
        <f>IF(A138="no","N/A",IF(ISNA(VLOOKUP(P138,'Cost Type'!$A$4:$B$8,2,0)),"Impl",VLOOKUP(Q138,'Cost Type'!$A$4:$B$8,2,0)))</f>
        <v>Impl</v>
      </c>
      <c r="C138" s="345" t="str">
        <f>IF(B138="Impl",VLOOKUP(AB138,'Mapping Activities to outputs'!$B:$C,2,0),"N/A")</f>
        <v>MC</v>
      </c>
      <c r="F138" s="346">
        <f t="shared" si="5"/>
        <v>2691.79</v>
      </c>
      <c r="G138" t="s">
        <v>362</v>
      </c>
      <c r="H138" t="s">
        <v>363</v>
      </c>
      <c r="I138" t="s">
        <v>364</v>
      </c>
      <c r="J138" t="s">
        <v>365</v>
      </c>
      <c r="K138" t="s">
        <v>157</v>
      </c>
      <c r="L138" t="s">
        <v>366</v>
      </c>
      <c r="M138" t="s">
        <v>1943</v>
      </c>
      <c r="N138" t="s">
        <v>262</v>
      </c>
      <c r="P138" s="365">
        <v>72210</v>
      </c>
      <c r="Q138" t="s">
        <v>4135</v>
      </c>
      <c r="R138" t="s">
        <v>368</v>
      </c>
      <c r="S138" t="s">
        <v>369</v>
      </c>
      <c r="T138" t="s">
        <v>263</v>
      </c>
      <c r="U138" t="s">
        <v>370</v>
      </c>
      <c r="V138" t="s">
        <v>265</v>
      </c>
      <c r="W138" t="s">
        <v>252</v>
      </c>
      <c r="X138" t="s">
        <v>264</v>
      </c>
      <c r="Y138" t="s">
        <v>371</v>
      </c>
      <c r="Z138" t="s">
        <v>250</v>
      </c>
      <c r="AA138" t="s">
        <v>250</v>
      </c>
      <c r="AB138" t="s">
        <v>89</v>
      </c>
      <c r="AC138" t="s">
        <v>158</v>
      </c>
      <c r="AD138" t="s">
        <v>2</v>
      </c>
      <c r="AE138" t="s">
        <v>1214</v>
      </c>
      <c r="AF138" t="s">
        <v>372</v>
      </c>
      <c r="AG138" t="s">
        <v>1220</v>
      </c>
      <c r="AH138" s="365">
        <v>300001928297067</v>
      </c>
      <c r="AI138" t="s">
        <v>258</v>
      </c>
      <c r="AJ138">
        <v>109825</v>
      </c>
      <c r="AK138">
        <v>109825</v>
      </c>
      <c r="AL138" s="365">
        <v>1</v>
      </c>
      <c r="AM138" t="s">
        <v>1214</v>
      </c>
      <c r="AN138" t="s">
        <v>3115</v>
      </c>
      <c r="AO138" t="s">
        <v>1217</v>
      </c>
      <c r="AP138" s="365">
        <v>566</v>
      </c>
      <c r="AQ138" t="s">
        <v>3463</v>
      </c>
      <c r="AR138" t="s">
        <v>3464</v>
      </c>
      <c r="AS138" t="s">
        <v>3466</v>
      </c>
      <c r="AT138" t="s">
        <v>3462</v>
      </c>
      <c r="AU138" t="s">
        <v>379</v>
      </c>
      <c r="AV138" t="s">
        <v>380</v>
      </c>
      <c r="AW138" t="s">
        <v>3116</v>
      </c>
      <c r="AX138" t="s">
        <v>3117</v>
      </c>
      <c r="AY138" s="365">
        <v>1</v>
      </c>
      <c r="AZ138" s="365">
        <v>2024</v>
      </c>
      <c r="BA138" s="366">
        <v>45505</v>
      </c>
      <c r="BB138" s="367">
        <v>45506</v>
      </c>
      <c r="BC138" t="s">
        <v>271</v>
      </c>
      <c r="BD138" t="s">
        <v>261</v>
      </c>
      <c r="BE138">
        <v>109825</v>
      </c>
      <c r="BF138">
        <v>2691.79</v>
      </c>
      <c r="BG138"/>
      <c r="BH138" s="368">
        <v>2691.79</v>
      </c>
    </row>
    <row r="139" spans="1:60" ht="15.6">
      <c r="A139" s="345" t="str">
        <f t="shared" si="4"/>
        <v>yes</v>
      </c>
      <c r="B139" s="345" t="str">
        <f>IF(A139="no","N/A",IF(ISNA(VLOOKUP(P139,'Cost Type'!$A$4:$B$8,2,0)),"Impl",VLOOKUP(P139,'Cost Type'!$A$4:$B$8,2,0)))</f>
        <v>GMS</v>
      </c>
      <c r="C139" s="345" t="str">
        <f>IF(B139="Impl",VLOOKUP(AB139,'Mapping Activities to outputs'!$B:$C,2,0),"N/A")</f>
        <v>N/A</v>
      </c>
      <c r="F139" s="346">
        <f t="shared" si="5"/>
        <v>0.01</v>
      </c>
      <c r="G139" t="s">
        <v>413</v>
      </c>
      <c r="H139" t="s">
        <v>414</v>
      </c>
      <c r="I139" t="s">
        <v>415</v>
      </c>
      <c r="J139" t="s">
        <v>416</v>
      </c>
      <c r="K139" t="s">
        <v>157</v>
      </c>
      <c r="L139" t="s">
        <v>413</v>
      </c>
      <c r="M139" t="s">
        <v>1993</v>
      </c>
      <c r="N139" t="s">
        <v>262</v>
      </c>
      <c r="P139" s="365">
        <v>75105</v>
      </c>
      <c r="Q139" t="s">
        <v>417</v>
      </c>
      <c r="R139" t="s">
        <v>368</v>
      </c>
      <c r="S139" t="s">
        <v>369</v>
      </c>
      <c r="T139" t="s">
        <v>263</v>
      </c>
      <c r="U139" t="s">
        <v>370</v>
      </c>
      <c r="V139" t="s">
        <v>265</v>
      </c>
      <c r="W139" t="s">
        <v>252</v>
      </c>
      <c r="X139" t="s">
        <v>264</v>
      </c>
      <c r="Y139" t="s">
        <v>371</v>
      </c>
      <c r="Z139" t="s">
        <v>250</v>
      </c>
      <c r="AA139" t="s">
        <v>250</v>
      </c>
      <c r="AB139" t="s">
        <v>89</v>
      </c>
      <c r="AC139" t="s">
        <v>158</v>
      </c>
      <c r="AD139" t="s">
        <v>2</v>
      </c>
      <c r="AE139" t="s">
        <v>2018</v>
      </c>
      <c r="AF139" t="s">
        <v>419</v>
      </c>
      <c r="AG139"/>
      <c r="AH139" s="365"/>
      <c r="AI139"/>
      <c r="AJ139"/>
      <c r="AK139"/>
      <c r="AL139" s="365"/>
      <c r="AM139"/>
      <c r="AN139" t="s">
        <v>399</v>
      </c>
      <c r="AO139" t="s">
        <v>399</v>
      </c>
      <c r="AP139" s="365">
        <v>14</v>
      </c>
      <c r="AQ139" t="s">
        <v>2019</v>
      </c>
      <c r="AR139" t="s">
        <v>2020</v>
      </c>
      <c r="AS139" t="s">
        <v>2021</v>
      </c>
      <c r="AT139" t="s">
        <v>2022</v>
      </c>
      <c r="AU139" t="s">
        <v>379</v>
      </c>
      <c r="AV139" t="s">
        <v>380</v>
      </c>
      <c r="AW139" t="s">
        <v>412</v>
      </c>
      <c r="AX139"/>
      <c r="AY139" s="365"/>
      <c r="AZ139" s="365">
        <v>2024</v>
      </c>
      <c r="BA139" s="366">
        <v>45504</v>
      </c>
      <c r="BB139" s="367">
        <v>45508</v>
      </c>
      <c r="BC139" t="s">
        <v>399</v>
      </c>
      <c r="BD139" t="s">
        <v>261</v>
      </c>
      <c r="BE139">
        <v>0.32</v>
      </c>
      <c r="BF139">
        <v>0.01</v>
      </c>
      <c r="BG139"/>
      <c r="BH139" s="368">
        <v>0.01</v>
      </c>
    </row>
    <row r="140" spans="1:60" ht="15.6">
      <c r="A140" s="345" t="str">
        <f t="shared" si="4"/>
        <v>yes</v>
      </c>
      <c r="B140" s="345" t="str">
        <f>IF(A140="no","N/A",IF(ISNA(VLOOKUP(P140,'Cost Type'!$A$4:$B$8,2,0)),"Impl",VLOOKUP(P140,'Cost Type'!$A$4:$B$8,2,0)))</f>
        <v>GMS</v>
      </c>
      <c r="C140" s="345" t="str">
        <f>IF(B140="Impl",VLOOKUP(AB140,'Mapping Activities to outputs'!$B:$C,2,0),"N/A")</f>
        <v>N/A</v>
      </c>
      <c r="F140" s="346">
        <f t="shared" si="5"/>
        <v>17.77</v>
      </c>
      <c r="G140" t="s">
        <v>413</v>
      </c>
      <c r="H140" t="s">
        <v>414</v>
      </c>
      <c r="I140" t="s">
        <v>415</v>
      </c>
      <c r="J140" t="s">
        <v>416</v>
      </c>
      <c r="K140" t="s">
        <v>157</v>
      </c>
      <c r="L140" t="s">
        <v>413</v>
      </c>
      <c r="M140" t="s">
        <v>1943</v>
      </c>
      <c r="N140" t="s">
        <v>262</v>
      </c>
      <c r="P140" s="365">
        <v>75105</v>
      </c>
      <c r="Q140" t="s">
        <v>417</v>
      </c>
      <c r="R140" t="s">
        <v>368</v>
      </c>
      <c r="S140" t="s">
        <v>369</v>
      </c>
      <c r="T140" t="s">
        <v>263</v>
      </c>
      <c r="U140" t="s">
        <v>370</v>
      </c>
      <c r="V140" t="s">
        <v>265</v>
      </c>
      <c r="W140" t="s">
        <v>252</v>
      </c>
      <c r="X140" t="s">
        <v>264</v>
      </c>
      <c r="Y140" t="s">
        <v>371</v>
      </c>
      <c r="Z140" t="s">
        <v>250</v>
      </c>
      <c r="AA140" t="s">
        <v>250</v>
      </c>
      <c r="AB140" t="s">
        <v>89</v>
      </c>
      <c r="AC140" t="s">
        <v>158</v>
      </c>
      <c r="AD140" t="s">
        <v>2</v>
      </c>
      <c r="AE140" t="s">
        <v>2092</v>
      </c>
      <c r="AF140" t="s">
        <v>419</v>
      </c>
      <c r="AG140"/>
      <c r="AH140" s="365"/>
      <c r="AI140"/>
      <c r="AJ140"/>
      <c r="AK140"/>
      <c r="AL140" s="365"/>
      <c r="AM140"/>
      <c r="AN140" t="s">
        <v>399</v>
      </c>
      <c r="AO140" t="s">
        <v>399</v>
      </c>
      <c r="AP140" s="365">
        <v>26</v>
      </c>
      <c r="AQ140" t="s">
        <v>2019</v>
      </c>
      <c r="AR140" t="s">
        <v>2093</v>
      </c>
      <c r="AS140" t="s">
        <v>2094</v>
      </c>
      <c r="AT140" t="s">
        <v>2095</v>
      </c>
      <c r="AU140" t="s">
        <v>379</v>
      </c>
      <c r="AV140" t="s">
        <v>380</v>
      </c>
      <c r="AW140" t="s">
        <v>412</v>
      </c>
      <c r="AX140"/>
      <c r="AY140" s="365"/>
      <c r="AZ140" s="365">
        <v>2024</v>
      </c>
      <c r="BA140" s="366">
        <v>45505</v>
      </c>
      <c r="BB140" s="367">
        <v>45508</v>
      </c>
      <c r="BC140" t="s">
        <v>399</v>
      </c>
      <c r="BD140" t="s">
        <v>261</v>
      </c>
      <c r="BE140">
        <v>737.6</v>
      </c>
      <c r="BF140">
        <v>17.77</v>
      </c>
      <c r="BG140"/>
      <c r="BH140" s="368">
        <v>17.77</v>
      </c>
    </row>
    <row r="141" spans="1:60" ht="15.6">
      <c r="A141" s="345" t="str">
        <f t="shared" si="4"/>
        <v>yes</v>
      </c>
      <c r="B141" s="345" t="str">
        <f>IF(A141="no","N/A",IF(ISNA(VLOOKUP(P141,'Cost Type'!$A$4:$B$8,2,0)),"Impl",VLOOKUP(Q141,'Cost Type'!$A$4:$B$8,2,0)))</f>
        <v>Impl</v>
      </c>
      <c r="C141" s="345" t="str">
        <f>IF(B141="Impl",VLOOKUP(AB141,'Mapping Activities to outputs'!$B:$C,2,0),"N/A")</f>
        <v>MC</v>
      </c>
      <c r="F141" s="346">
        <f t="shared" si="5"/>
        <v>226.02</v>
      </c>
      <c r="G141" t="s">
        <v>362</v>
      </c>
      <c r="H141" t="s">
        <v>363</v>
      </c>
      <c r="I141" t="s">
        <v>364</v>
      </c>
      <c r="J141" t="s">
        <v>365</v>
      </c>
      <c r="K141" t="s">
        <v>157</v>
      </c>
      <c r="L141" t="s">
        <v>366</v>
      </c>
      <c r="M141" t="s">
        <v>1943</v>
      </c>
      <c r="N141" t="s">
        <v>262</v>
      </c>
      <c r="P141" s="365">
        <v>71620</v>
      </c>
      <c r="Q141" t="s">
        <v>4124</v>
      </c>
      <c r="R141" t="s">
        <v>368</v>
      </c>
      <c r="S141" t="s">
        <v>369</v>
      </c>
      <c r="T141" t="s">
        <v>263</v>
      </c>
      <c r="U141" t="s">
        <v>370</v>
      </c>
      <c r="V141" t="s">
        <v>265</v>
      </c>
      <c r="W141" t="s">
        <v>252</v>
      </c>
      <c r="X141" t="s">
        <v>264</v>
      </c>
      <c r="Y141" t="s">
        <v>371</v>
      </c>
      <c r="Z141" t="s">
        <v>250</v>
      </c>
      <c r="AA141" t="s">
        <v>250</v>
      </c>
      <c r="AB141" t="s">
        <v>89</v>
      </c>
      <c r="AC141" t="s">
        <v>158</v>
      </c>
      <c r="AD141" t="s">
        <v>2</v>
      </c>
      <c r="AE141" t="s">
        <v>1241</v>
      </c>
      <c r="AF141" t="s">
        <v>372</v>
      </c>
      <c r="AG141" t="s">
        <v>3020</v>
      </c>
      <c r="AH141" s="365">
        <v>300001934094786</v>
      </c>
      <c r="AI141" t="s">
        <v>258</v>
      </c>
      <c r="AJ141">
        <v>18760</v>
      </c>
      <c r="AK141">
        <v>18760</v>
      </c>
      <c r="AL141" s="365">
        <v>1</v>
      </c>
      <c r="AM141" t="s">
        <v>1241</v>
      </c>
      <c r="AN141" t="s">
        <v>1160</v>
      </c>
      <c r="AO141" t="s">
        <v>1161</v>
      </c>
      <c r="AP141" s="365">
        <v>1010</v>
      </c>
      <c r="AQ141" t="s">
        <v>3467</v>
      </c>
      <c r="AR141" t="s">
        <v>3472</v>
      </c>
      <c r="AS141" t="s">
        <v>3473</v>
      </c>
      <c r="AT141" t="s">
        <v>3474</v>
      </c>
      <c r="AU141" t="s">
        <v>379</v>
      </c>
      <c r="AV141" t="s">
        <v>380</v>
      </c>
      <c r="AW141" t="s">
        <v>381</v>
      </c>
      <c r="AX141"/>
      <c r="AY141" s="365">
        <v>0</v>
      </c>
      <c r="AZ141" s="365">
        <v>2024</v>
      </c>
      <c r="BA141" s="366">
        <v>45509</v>
      </c>
      <c r="BB141" s="367">
        <v>45510</v>
      </c>
      <c r="BC141" t="s">
        <v>271</v>
      </c>
      <c r="BD141" t="s">
        <v>261</v>
      </c>
      <c r="BE141">
        <v>9380</v>
      </c>
      <c r="BF141">
        <v>226.02</v>
      </c>
      <c r="BG141"/>
      <c r="BH141" s="368">
        <v>226.02</v>
      </c>
    </row>
    <row r="142" spans="1:60" ht="15.6">
      <c r="A142" s="345" t="str">
        <f t="shared" si="4"/>
        <v>yes</v>
      </c>
      <c r="B142" s="345" t="str">
        <f>IF(A142="no","N/A",IF(ISNA(VLOOKUP(P142,'Cost Type'!$A$4:$B$8,2,0)),"Impl",VLOOKUP(Q142,'Cost Type'!$A$4:$B$8,2,0)))</f>
        <v>Impl</v>
      </c>
      <c r="C142" s="345" t="str">
        <f>IF(B142="Impl",VLOOKUP(AB142,'Mapping Activities to outputs'!$B:$C,2,0),"N/A")</f>
        <v>MC</v>
      </c>
      <c r="F142" s="346">
        <f t="shared" si="5"/>
        <v>212.47</v>
      </c>
      <c r="G142" t="s">
        <v>362</v>
      </c>
      <c r="H142" t="s">
        <v>363</v>
      </c>
      <c r="I142" t="s">
        <v>364</v>
      </c>
      <c r="J142" t="s">
        <v>365</v>
      </c>
      <c r="K142" t="s">
        <v>157</v>
      </c>
      <c r="L142" t="s">
        <v>366</v>
      </c>
      <c r="M142" t="s">
        <v>1943</v>
      </c>
      <c r="N142" t="s">
        <v>262</v>
      </c>
      <c r="P142" s="365">
        <v>71620</v>
      </c>
      <c r="Q142" t="s">
        <v>4124</v>
      </c>
      <c r="R142" t="s">
        <v>368</v>
      </c>
      <c r="S142" t="s">
        <v>369</v>
      </c>
      <c r="T142" t="s">
        <v>263</v>
      </c>
      <c r="U142" t="s">
        <v>370</v>
      </c>
      <c r="V142" t="s">
        <v>265</v>
      </c>
      <c r="W142" t="s">
        <v>252</v>
      </c>
      <c r="X142" t="s">
        <v>264</v>
      </c>
      <c r="Y142" t="s">
        <v>371</v>
      </c>
      <c r="Z142" t="s">
        <v>250</v>
      </c>
      <c r="AA142" t="s">
        <v>250</v>
      </c>
      <c r="AB142" t="s">
        <v>89</v>
      </c>
      <c r="AC142" t="s">
        <v>158</v>
      </c>
      <c r="AD142" t="s">
        <v>2</v>
      </c>
      <c r="AE142" t="s">
        <v>1227</v>
      </c>
      <c r="AF142" t="s">
        <v>372</v>
      </c>
      <c r="AG142" t="s">
        <v>3020</v>
      </c>
      <c r="AH142" s="365">
        <v>300001934096797</v>
      </c>
      <c r="AI142" t="s">
        <v>258</v>
      </c>
      <c r="AJ142">
        <v>17634.400000000001</v>
      </c>
      <c r="AK142">
        <v>17634.400000000001</v>
      </c>
      <c r="AL142" s="365">
        <v>1</v>
      </c>
      <c r="AM142" t="s">
        <v>1227</v>
      </c>
      <c r="AN142" t="s">
        <v>1230</v>
      </c>
      <c r="AO142" t="s">
        <v>1231</v>
      </c>
      <c r="AP142" s="365">
        <v>1009</v>
      </c>
      <c r="AQ142" t="s">
        <v>3467</v>
      </c>
      <c r="AR142" t="s">
        <v>3475</v>
      </c>
      <c r="AS142" t="s">
        <v>3473</v>
      </c>
      <c r="AT142" t="s">
        <v>3474</v>
      </c>
      <c r="AU142" t="s">
        <v>379</v>
      </c>
      <c r="AV142" t="s">
        <v>380</v>
      </c>
      <c r="AW142" t="s">
        <v>381</v>
      </c>
      <c r="AX142"/>
      <c r="AY142" s="365">
        <v>0</v>
      </c>
      <c r="AZ142" s="365">
        <v>2024</v>
      </c>
      <c r="BA142" s="366">
        <v>45509</v>
      </c>
      <c r="BB142" s="367">
        <v>45510</v>
      </c>
      <c r="BC142" t="s">
        <v>271</v>
      </c>
      <c r="BD142" t="s">
        <v>261</v>
      </c>
      <c r="BE142">
        <v>8817.2000000000007</v>
      </c>
      <c r="BF142">
        <v>212.47</v>
      </c>
      <c r="BG142"/>
      <c r="BH142" s="368">
        <v>212.47</v>
      </c>
    </row>
    <row r="143" spans="1:60" ht="15.6">
      <c r="A143" s="345" t="str">
        <f t="shared" si="4"/>
        <v>yes</v>
      </c>
      <c r="B143" s="345" t="str">
        <f>IF(A143="no","N/A",IF(ISNA(VLOOKUP(P143,'Cost Type'!$A$4:$B$8,2,0)),"Impl",VLOOKUP(Q143,'Cost Type'!$A$4:$B$8,2,0)))</f>
        <v>Impl</v>
      </c>
      <c r="C143" s="345" t="str">
        <f>IF(B143="Impl",VLOOKUP(AB143,'Mapping Activities to outputs'!$B:$C,2,0),"N/A")</f>
        <v>MC</v>
      </c>
      <c r="F143" s="346">
        <f t="shared" si="5"/>
        <v>37.99</v>
      </c>
      <c r="G143" t="s">
        <v>362</v>
      </c>
      <c r="H143" t="s">
        <v>363</v>
      </c>
      <c r="I143" t="s">
        <v>364</v>
      </c>
      <c r="J143" t="s">
        <v>365</v>
      </c>
      <c r="K143" t="s">
        <v>157</v>
      </c>
      <c r="L143" t="s">
        <v>366</v>
      </c>
      <c r="M143" t="s">
        <v>1993</v>
      </c>
      <c r="N143" t="s">
        <v>262</v>
      </c>
      <c r="P143" s="365">
        <v>73410</v>
      </c>
      <c r="Q143" t="s">
        <v>3310</v>
      </c>
      <c r="R143" t="s">
        <v>368</v>
      </c>
      <c r="S143" t="s">
        <v>369</v>
      </c>
      <c r="T143" t="s">
        <v>263</v>
      </c>
      <c r="U143" t="s">
        <v>370</v>
      </c>
      <c r="V143" t="s">
        <v>265</v>
      </c>
      <c r="W143" t="s">
        <v>252</v>
      </c>
      <c r="X143" t="s">
        <v>264</v>
      </c>
      <c r="Y143" t="s">
        <v>371</v>
      </c>
      <c r="Z143" t="s">
        <v>250</v>
      </c>
      <c r="AA143" t="s">
        <v>250</v>
      </c>
      <c r="AB143" t="s">
        <v>89</v>
      </c>
      <c r="AC143" t="s">
        <v>158</v>
      </c>
      <c r="AD143" t="s">
        <v>2</v>
      </c>
      <c r="AE143" t="s">
        <v>1235</v>
      </c>
      <c r="AF143" t="s">
        <v>372</v>
      </c>
      <c r="AG143" t="s">
        <v>1237</v>
      </c>
      <c r="AH143" s="365">
        <v>300001933174022</v>
      </c>
      <c r="AI143" t="s">
        <v>258</v>
      </c>
      <c r="AJ143">
        <v>1550</v>
      </c>
      <c r="AK143">
        <v>1550</v>
      </c>
      <c r="AL143" s="365">
        <v>1</v>
      </c>
      <c r="AM143" t="s">
        <v>1235</v>
      </c>
      <c r="AN143" t="s">
        <v>3118</v>
      </c>
      <c r="AO143" t="s">
        <v>1238</v>
      </c>
      <c r="AP143" s="365">
        <v>20</v>
      </c>
      <c r="AQ143" t="s">
        <v>3467</v>
      </c>
      <c r="AR143" t="s">
        <v>3468</v>
      </c>
      <c r="AS143" t="s">
        <v>3469</v>
      </c>
      <c r="AT143" t="s">
        <v>3435</v>
      </c>
      <c r="AU143" t="s">
        <v>379</v>
      </c>
      <c r="AV143" t="s">
        <v>380</v>
      </c>
      <c r="AW143" t="s">
        <v>381</v>
      </c>
      <c r="AX143"/>
      <c r="AY143" s="365">
        <v>0</v>
      </c>
      <c r="AZ143" s="365">
        <v>2024</v>
      </c>
      <c r="BA143" s="366">
        <v>45492</v>
      </c>
      <c r="BB143" s="367">
        <v>45510</v>
      </c>
      <c r="BC143" t="s">
        <v>271</v>
      </c>
      <c r="BD143" t="s">
        <v>261</v>
      </c>
      <c r="BE143">
        <v>1550</v>
      </c>
      <c r="BF143">
        <v>37.99</v>
      </c>
      <c r="BG143"/>
      <c r="BH143" s="368">
        <v>37.99</v>
      </c>
    </row>
    <row r="144" spans="1:60" ht="15.6">
      <c r="A144" s="345" t="str">
        <f t="shared" si="4"/>
        <v>yes</v>
      </c>
      <c r="B144" s="345" t="str">
        <f>IF(A144="no","N/A",IF(ISNA(VLOOKUP(P144,'Cost Type'!$A$4:$B$8,2,0)),"Impl",VLOOKUP(P144,'Cost Type'!$A$4:$B$8,2,0)))</f>
        <v>GMS</v>
      </c>
      <c r="C144" s="345" t="str">
        <f>IF(B144="Impl",VLOOKUP(AB144,'Mapping Activities to outputs'!$B:$C,2,0),"N/A")</f>
        <v>N/A</v>
      </c>
      <c r="F144" s="346">
        <f t="shared" si="5"/>
        <v>3.04</v>
      </c>
      <c r="G144" t="s">
        <v>413</v>
      </c>
      <c r="H144" t="s">
        <v>414</v>
      </c>
      <c r="I144" t="s">
        <v>415</v>
      </c>
      <c r="J144" t="s">
        <v>416</v>
      </c>
      <c r="K144" t="s">
        <v>157</v>
      </c>
      <c r="L144" t="s">
        <v>413</v>
      </c>
      <c r="M144" t="s">
        <v>1993</v>
      </c>
      <c r="N144" t="s">
        <v>262</v>
      </c>
      <c r="P144" s="365">
        <v>75105</v>
      </c>
      <c r="Q144" t="s">
        <v>417</v>
      </c>
      <c r="R144" t="s">
        <v>368</v>
      </c>
      <c r="S144" t="s">
        <v>369</v>
      </c>
      <c r="T144" t="s">
        <v>263</v>
      </c>
      <c r="U144" t="s">
        <v>370</v>
      </c>
      <c r="V144" t="s">
        <v>265</v>
      </c>
      <c r="W144" t="s">
        <v>252</v>
      </c>
      <c r="X144" t="s">
        <v>264</v>
      </c>
      <c r="Y144" t="s">
        <v>371</v>
      </c>
      <c r="Z144" t="s">
        <v>250</v>
      </c>
      <c r="AA144" t="s">
        <v>250</v>
      </c>
      <c r="AB144" t="s">
        <v>89</v>
      </c>
      <c r="AC144" t="s">
        <v>158</v>
      </c>
      <c r="AD144" t="s">
        <v>2</v>
      </c>
      <c r="AE144" t="s">
        <v>2034</v>
      </c>
      <c r="AF144" t="s">
        <v>419</v>
      </c>
      <c r="AG144"/>
      <c r="AH144" s="365"/>
      <c r="AI144"/>
      <c r="AJ144"/>
      <c r="AK144"/>
      <c r="AL144" s="365"/>
      <c r="AM144"/>
      <c r="AN144" t="s">
        <v>399</v>
      </c>
      <c r="AO144" t="s">
        <v>399</v>
      </c>
      <c r="AP144" s="365">
        <v>15</v>
      </c>
      <c r="AQ144" t="s">
        <v>2035</v>
      </c>
      <c r="AR144" t="s">
        <v>2036</v>
      </c>
      <c r="AS144" t="s">
        <v>2037</v>
      </c>
      <c r="AT144" t="s">
        <v>2038</v>
      </c>
      <c r="AU144" t="s">
        <v>379</v>
      </c>
      <c r="AV144" t="s">
        <v>380</v>
      </c>
      <c r="AW144" t="s">
        <v>412</v>
      </c>
      <c r="AX144"/>
      <c r="AY144" s="365"/>
      <c r="AZ144" s="365">
        <v>2024</v>
      </c>
      <c r="BA144" s="366">
        <v>45492</v>
      </c>
      <c r="BB144" s="367">
        <v>45511</v>
      </c>
      <c r="BC144" t="s">
        <v>399</v>
      </c>
      <c r="BD144" t="s">
        <v>261</v>
      </c>
      <c r="BE144">
        <v>124</v>
      </c>
      <c r="BF144">
        <v>3.04</v>
      </c>
      <c r="BG144"/>
      <c r="BH144" s="368">
        <v>3.04</v>
      </c>
    </row>
    <row r="145" spans="1:60" ht="15.6">
      <c r="A145" s="345" t="str">
        <f t="shared" si="4"/>
        <v>yes</v>
      </c>
      <c r="B145" s="345" t="str">
        <f>IF(A145="no","N/A",IF(ISNA(VLOOKUP(P145,'Cost Type'!$A$4:$B$8,2,0)),"Impl",VLOOKUP(P145,'Cost Type'!$A$4:$B$8,2,0)))</f>
        <v>GMS</v>
      </c>
      <c r="C145" s="345" t="str">
        <f>IF(B145="Impl",VLOOKUP(AB145,'Mapping Activities to outputs'!$B:$C,2,0),"N/A")</f>
        <v>N/A</v>
      </c>
      <c r="F145" s="346">
        <f t="shared" si="5"/>
        <v>35.08</v>
      </c>
      <c r="G145" t="s">
        <v>413</v>
      </c>
      <c r="H145" t="s">
        <v>414</v>
      </c>
      <c r="I145" t="s">
        <v>415</v>
      </c>
      <c r="J145" t="s">
        <v>416</v>
      </c>
      <c r="K145" t="s">
        <v>157</v>
      </c>
      <c r="L145" t="s">
        <v>413</v>
      </c>
      <c r="M145" t="s">
        <v>1943</v>
      </c>
      <c r="N145" t="s">
        <v>262</v>
      </c>
      <c r="P145" s="365">
        <v>75105</v>
      </c>
      <c r="Q145" t="s">
        <v>417</v>
      </c>
      <c r="R145" t="s">
        <v>368</v>
      </c>
      <c r="S145" t="s">
        <v>369</v>
      </c>
      <c r="T145" t="s">
        <v>263</v>
      </c>
      <c r="U145" t="s">
        <v>370</v>
      </c>
      <c r="V145" t="s">
        <v>265</v>
      </c>
      <c r="W145" t="s">
        <v>252</v>
      </c>
      <c r="X145" t="s">
        <v>264</v>
      </c>
      <c r="Y145" t="s">
        <v>371</v>
      </c>
      <c r="Z145" t="s">
        <v>250</v>
      </c>
      <c r="AA145" t="s">
        <v>250</v>
      </c>
      <c r="AB145" t="s">
        <v>89</v>
      </c>
      <c r="AC145" t="s">
        <v>158</v>
      </c>
      <c r="AD145" t="s">
        <v>2</v>
      </c>
      <c r="AE145" t="s">
        <v>2374</v>
      </c>
      <c r="AF145" t="s">
        <v>419</v>
      </c>
      <c r="AG145"/>
      <c r="AH145" s="365"/>
      <c r="AI145"/>
      <c r="AJ145"/>
      <c r="AK145"/>
      <c r="AL145" s="365"/>
      <c r="AM145"/>
      <c r="AN145" t="s">
        <v>399</v>
      </c>
      <c r="AO145" t="s">
        <v>399</v>
      </c>
      <c r="AP145" s="365">
        <v>113</v>
      </c>
      <c r="AQ145" t="s">
        <v>2035</v>
      </c>
      <c r="AR145" t="s">
        <v>2375</v>
      </c>
      <c r="AS145" t="s">
        <v>2376</v>
      </c>
      <c r="AT145" t="s">
        <v>2049</v>
      </c>
      <c r="AU145" t="s">
        <v>379</v>
      </c>
      <c r="AV145" t="s">
        <v>380</v>
      </c>
      <c r="AW145" t="s">
        <v>412</v>
      </c>
      <c r="AX145"/>
      <c r="AY145" s="365"/>
      <c r="AZ145" s="365">
        <v>2024</v>
      </c>
      <c r="BA145" s="366">
        <v>45509</v>
      </c>
      <c r="BB145" s="367">
        <v>45511</v>
      </c>
      <c r="BC145" t="s">
        <v>399</v>
      </c>
      <c r="BD145" t="s">
        <v>261</v>
      </c>
      <c r="BE145">
        <v>1455.78</v>
      </c>
      <c r="BF145">
        <v>35.08</v>
      </c>
      <c r="BG145"/>
      <c r="BH145" s="368">
        <v>35.08</v>
      </c>
    </row>
    <row r="146" spans="1:60" ht="15.6">
      <c r="A146" s="345" t="str">
        <f t="shared" si="4"/>
        <v>yes</v>
      </c>
      <c r="B146" s="345" t="str">
        <f>IF(A146="no","N/A",IF(ISNA(VLOOKUP(P146,'Cost Type'!$A$4:$B$8,2,0)),"Impl",VLOOKUP(Q146,'Cost Type'!$A$4:$B$8,2,0)))</f>
        <v>Impl</v>
      </c>
      <c r="C146" s="345" t="str">
        <f>IF(B146="Impl",VLOOKUP(AB146,'Mapping Activities to outputs'!$B:$C,2,0),"N/A")</f>
        <v>MC</v>
      </c>
      <c r="F146" s="346">
        <f t="shared" si="5"/>
        <v>225.38</v>
      </c>
      <c r="G146" t="s">
        <v>362</v>
      </c>
      <c r="H146" t="s">
        <v>363</v>
      </c>
      <c r="I146" t="s">
        <v>364</v>
      </c>
      <c r="J146" t="s">
        <v>365</v>
      </c>
      <c r="K146" t="s">
        <v>157</v>
      </c>
      <c r="L146" t="s">
        <v>366</v>
      </c>
      <c r="M146" t="s">
        <v>1993</v>
      </c>
      <c r="N146" t="s">
        <v>262</v>
      </c>
      <c r="P146" s="365">
        <v>73410</v>
      </c>
      <c r="Q146" t="s">
        <v>3310</v>
      </c>
      <c r="R146" t="s">
        <v>368</v>
      </c>
      <c r="S146" t="s">
        <v>369</v>
      </c>
      <c r="T146" t="s">
        <v>263</v>
      </c>
      <c r="U146" t="s">
        <v>370</v>
      </c>
      <c r="V146" t="s">
        <v>265</v>
      </c>
      <c r="W146" t="s">
        <v>252</v>
      </c>
      <c r="X146" t="s">
        <v>264</v>
      </c>
      <c r="Y146" t="s">
        <v>371</v>
      </c>
      <c r="Z146" t="s">
        <v>250</v>
      </c>
      <c r="AA146" t="s">
        <v>250</v>
      </c>
      <c r="AB146" t="s">
        <v>89</v>
      </c>
      <c r="AC146" t="s">
        <v>158</v>
      </c>
      <c r="AD146" t="s">
        <v>2</v>
      </c>
      <c r="AE146" t="s">
        <v>1245</v>
      </c>
      <c r="AF146" t="s">
        <v>372</v>
      </c>
      <c r="AG146" t="s">
        <v>3262</v>
      </c>
      <c r="AH146" s="365">
        <v>300001939331552</v>
      </c>
      <c r="AI146" t="s">
        <v>258</v>
      </c>
      <c r="AJ146">
        <v>300.51</v>
      </c>
      <c r="AK146">
        <v>225.38</v>
      </c>
      <c r="AL146" s="365">
        <v>2</v>
      </c>
      <c r="AM146" t="s">
        <v>1245</v>
      </c>
      <c r="AN146" t="s">
        <v>3263</v>
      </c>
      <c r="AO146" t="s">
        <v>1249</v>
      </c>
      <c r="AP146" s="365">
        <v>188</v>
      </c>
      <c r="AQ146" t="s">
        <v>4019</v>
      </c>
      <c r="AR146" t="s">
        <v>4020</v>
      </c>
      <c r="AS146" t="s">
        <v>4021</v>
      </c>
      <c r="AT146" t="s">
        <v>3459</v>
      </c>
      <c r="AU146" t="s">
        <v>3614</v>
      </c>
      <c r="AV146" t="s">
        <v>380</v>
      </c>
      <c r="AW146" t="s">
        <v>381</v>
      </c>
      <c r="AX146"/>
      <c r="AY146" s="365">
        <v>0</v>
      </c>
      <c r="AZ146" s="365">
        <v>2024</v>
      </c>
      <c r="BA146" s="366">
        <v>45504</v>
      </c>
      <c r="BB146" s="367">
        <v>45511</v>
      </c>
      <c r="BC146" t="s">
        <v>501</v>
      </c>
      <c r="BD146" t="s">
        <v>154</v>
      </c>
      <c r="BE146">
        <v>225.38</v>
      </c>
      <c r="BF146">
        <v>225.38</v>
      </c>
      <c r="BG146"/>
      <c r="BH146" s="368">
        <v>225.38</v>
      </c>
    </row>
    <row r="147" spans="1:60" ht="15.6">
      <c r="A147" s="345" t="str">
        <f t="shared" si="4"/>
        <v>yes</v>
      </c>
      <c r="B147" s="345" t="str">
        <f>IF(A147="no","N/A",IF(ISNA(VLOOKUP(P147,'Cost Type'!$A$4:$B$8,2,0)),"Impl",VLOOKUP(Q147,'Cost Type'!$A$4:$B$8,2,0)))</f>
        <v>Impl</v>
      </c>
      <c r="C147" s="345" t="str">
        <f>IF(B147="Impl",VLOOKUP(AB147,'Mapping Activities to outputs'!$B:$C,2,0),"N/A")</f>
        <v>MC</v>
      </c>
      <c r="F147" s="346">
        <f t="shared" si="5"/>
        <v>-0.64</v>
      </c>
      <c r="G147" t="s">
        <v>395</v>
      </c>
      <c r="H147" t="s">
        <v>396</v>
      </c>
      <c r="I147" t="s">
        <v>364</v>
      </c>
      <c r="J147" t="s">
        <v>365</v>
      </c>
      <c r="K147" t="s">
        <v>157</v>
      </c>
      <c r="L147" t="s">
        <v>397</v>
      </c>
      <c r="M147" t="s">
        <v>1943</v>
      </c>
      <c r="N147" t="s">
        <v>262</v>
      </c>
      <c r="P147" s="365">
        <v>76135</v>
      </c>
      <c r="Q147" t="s">
        <v>3282</v>
      </c>
      <c r="R147" t="s">
        <v>368</v>
      </c>
      <c r="S147" t="s">
        <v>369</v>
      </c>
      <c r="T147" t="s">
        <v>263</v>
      </c>
      <c r="U147" t="s">
        <v>370</v>
      </c>
      <c r="V147" t="s">
        <v>265</v>
      </c>
      <c r="W147" t="s">
        <v>252</v>
      </c>
      <c r="X147" t="s">
        <v>264</v>
      </c>
      <c r="Y147" t="s">
        <v>371</v>
      </c>
      <c r="Z147" t="s">
        <v>250</v>
      </c>
      <c r="AA147" t="s">
        <v>250</v>
      </c>
      <c r="AB147" t="s">
        <v>89</v>
      </c>
      <c r="AC147" t="s">
        <v>158</v>
      </c>
      <c r="AD147" t="s">
        <v>2</v>
      </c>
      <c r="AE147" t="s">
        <v>1240</v>
      </c>
      <c r="AF147" t="s">
        <v>398</v>
      </c>
      <c r="AG147" t="s">
        <v>1237</v>
      </c>
      <c r="AH147" s="365">
        <v>300001933174022</v>
      </c>
      <c r="AI147" t="s">
        <v>258</v>
      </c>
      <c r="AJ147">
        <v>1550</v>
      </c>
      <c r="AK147">
        <v>1550</v>
      </c>
      <c r="AL147" s="365">
        <v>1</v>
      </c>
      <c r="AM147" t="s">
        <v>1235</v>
      </c>
      <c r="AN147" t="s">
        <v>3118</v>
      </c>
      <c r="AO147" t="s">
        <v>1238</v>
      </c>
      <c r="AP147" s="365">
        <v>5239</v>
      </c>
      <c r="AQ147" t="s">
        <v>3119</v>
      </c>
      <c r="AR147" t="s">
        <v>3120</v>
      </c>
      <c r="AS147" t="s">
        <v>3121</v>
      </c>
      <c r="AT147" t="s">
        <v>3122</v>
      </c>
      <c r="AU147" t="s">
        <v>379</v>
      </c>
      <c r="AV147" t="s">
        <v>380</v>
      </c>
      <c r="AW147" t="s">
        <v>381</v>
      </c>
      <c r="AX147"/>
      <c r="AY147" s="365">
        <v>0</v>
      </c>
      <c r="AZ147" s="365">
        <v>2024</v>
      </c>
      <c r="BA147" s="366">
        <v>45511</v>
      </c>
      <c r="BB147" s="367">
        <v>45511</v>
      </c>
      <c r="BC147" t="s">
        <v>399</v>
      </c>
      <c r="BD147" t="s">
        <v>261</v>
      </c>
      <c r="BE147">
        <v>0</v>
      </c>
      <c r="BF147"/>
      <c r="BG147">
        <v>0.64</v>
      </c>
      <c r="BH147" s="368">
        <v>-0.64</v>
      </c>
    </row>
    <row r="148" spans="1:60" ht="15.6">
      <c r="A148" s="345" t="str">
        <f t="shared" si="4"/>
        <v>yes</v>
      </c>
      <c r="B148" s="345" t="str">
        <f>IF(A148="no","N/A",IF(ISNA(VLOOKUP(P148,'Cost Type'!$A$4:$B$8,2,0)),"Impl",VLOOKUP(P148,'Cost Type'!$A$4:$B$8,2,0)))</f>
        <v>GMS</v>
      </c>
      <c r="C148" s="345" t="str">
        <f>IF(B148="Impl",VLOOKUP(AB148,'Mapping Activities to outputs'!$B:$C,2,0),"N/A")</f>
        <v>N/A</v>
      </c>
      <c r="F148" s="346">
        <f t="shared" si="5"/>
        <v>18.03</v>
      </c>
      <c r="G148" t="s">
        <v>413</v>
      </c>
      <c r="H148" t="s">
        <v>414</v>
      </c>
      <c r="I148" t="s">
        <v>415</v>
      </c>
      <c r="J148" t="s">
        <v>416</v>
      </c>
      <c r="K148" t="s">
        <v>157</v>
      </c>
      <c r="L148" t="s">
        <v>413</v>
      </c>
      <c r="M148" t="s">
        <v>1993</v>
      </c>
      <c r="N148" t="s">
        <v>262</v>
      </c>
      <c r="P148" s="365">
        <v>75105</v>
      </c>
      <c r="Q148" t="s">
        <v>417</v>
      </c>
      <c r="R148" t="s">
        <v>368</v>
      </c>
      <c r="S148" t="s">
        <v>369</v>
      </c>
      <c r="T148" t="s">
        <v>263</v>
      </c>
      <c r="U148" t="s">
        <v>370</v>
      </c>
      <c r="V148" t="s">
        <v>265</v>
      </c>
      <c r="W148" t="s">
        <v>252</v>
      </c>
      <c r="X148" t="s">
        <v>264</v>
      </c>
      <c r="Y148" t="s">
        <v>371</v>
      </c>
      <c r="Z148" t="s">
        <v>250</v>
      </c>
      <c r="AA148" t="s">
        <v>250</v>
      </c>
      <c r="AB148" t="s">
        <v>89</v>
      </c>
      <c r="AC148" t="s">
        <v>158</v>
      </c>
      <c r="AD148" t="s">
        <v>2</v>
      </c>
      <c r="AE148" t="s">
        <v>2587</v>
      </c>
      <c r="AF148" t="s">
        <v>419</v>
      </c>
      <c r="AG148"/>
      <c r="AH148" s="365"/>
      <c r="AI148"/>
      <c r="AJ148"/>
      <c r="AK148"/>
      <c r="AL148" s="365"/>
      <c r="AM148"/>
      <c r="AN148" t="s">
        <v>399</v>
      </c>
      <c r="AO148" t="s">
        <v>399</v>
      </c>
      <c r="AP148" s="365">
        <v>29</v>
      </c>
      <c r="AQ148" t="s">
        <v>2588</v>
      </c>
      <c r="AR148" t="s">
        <v>2589</v>
      </c>
      <c r="AS148" t="s">
        <v>2590</v>
      </c>
      <c r="AT148" t="s">
        <v>2022</v>
      </c>
      <c r="AU148" t="s">
        <v>379</v>
      </c>
      <c r="AV148" t="s">
        <v>380</v>
      </c>
      <c r="AW148" t="s">
        <v>412</v>
      </c>
      <c r="AX148"/>
      <c r="AY148" s="365"/>
      <c r="AZ148" s="365">
        <v>2024</v>
      </c>
      <c r="BA148" s="366">
        <v>45504</v>
      </c>
      <c r="BB148" s="367">
        <v>45512</v>
      </c>
      <c r="BC148" t="s">
        <v>399</v>
      </c>
      <c r="BD148" t="s">
        <v>154</v>
      </c>
      <c r="BE148">
        <v>18.03</v>
      </c>
      <c r="BF148">
        <v>18.03</v>
      </c>
      <c r="BG148"/>
      <c r="BH148" s="368">
        <v>18.03</v>
      </c>
    </row>
    <row r="149" spans="1:60" ht="15.6">
      <c r="A149" s="345" t="str">
        <f t="shared" si="4"/>
        <v>yes</v>
      </c>
      <c r="B149" s="345" t="str">
        <f>IF(A149="no","N/A",IF(ISNA(VLOOKUP(P149,'Cost Type'!$A$4:$B$8,2,0)),"Impl",VLOOKUP(Q149,'Cost Type'!$A$4:$B$8,2,0)))</f>
        <v>Impl</v>
      </c>
      <c r="C149" s="345" t="str">
        <f>IF(B149="Impl",VLOOKUP(AB149,'Mapping Activities to outputs'!$B:$C,2,0),"N/A")</f>
        <v>MC</v>
      </c>
      <c r="F149" s="346">
        <f t="shared" si="5"/>
        <v>169.8</v>
      </c>
      <c r="G149" t="s">
        <v>362</v>
      </c>
      <c r="H149" t="s">
        <v>363</v>
      </c>
      <c r="I149" t="s">
        <v>364</v>
      </c>
      <c r="J149" t="s">
        <v>365</v>
      </c>
      <c r="K149" t="s">
        <v>157</v>
      </c>
      <c r="L149" t="s">
        <v>366</v>
      </c>
      <c r="M149" t="s">
        <v>1943</v>
      </c>
      <c r="N149" t="s">
        <v>262</v>
      </c>
      <c r="P149" s="365">
        <v>62335</v>
      </c>
      <c r="Q149" t="s">
        <v>4130</v>
      </c>
      <c r="R149" t="s">
        <v>368</v>
      </c>
      <c r="S149" t="s">
        <v>369</v>
      </c>
      <c r="T149" t="s">
        <v>263</v>
      </c>
      <c r="U149" t="s">
        <v>370</v>
      </c>
      <c r="V149" t="s">
        <v>265</v>
      </c>
      <c r="W149" t="s">
        <v>252</v>
      </c>
      <c r="X149" t="s">
        <v>264</v>
      </c>
      <c r="Y149" t="s">
        <v>371</v>
      </c>
      <c r="Z149" t="s">
        <v>250</v>
      </c>
      <c r="AA149" t="s">
        <v>250</v>
      </c>
      <c r="AB149" t="s">
        <v>89</v>
      </c>
      <c r="AC149" t="s">
        <v>158</v>
      </c>
      <c r="AD149" t="s">
        <v>2</v>
      </c>
      <c r="AE149" t="s">
        <v>1255</v>
      </c>
      <c r="AF149" t="s">
        <v>372</v>
      </c>
      <c r="AG149" t="s">
        <v>1255</v>
      </c>
      <c r="AH149" s="365">
        <v>300001938878287</v>
      </c>
      <c r="AI149" t="s">
        <v>258</v>
      </c>
      <c r="AJ149">
        <v>1698</v>
      </c>
      <c r="AK149">
        <v>169.8</v>
      </c>
      <c r="AL149" s="365">
        <v>5</v>
      </c>
      <c r="AM149" t="s">
        <v>1255</v>
      </c>
      <c r="AN149" t="s">
        <v>1152</v>
      </c>
      <c r="AO149" t="s">
        <v>1153</v>
      </c>
      <c r="AP149" s="365">
        <v>72</v>
      </c>
      <c r="AQ149" t="s">
        <v>3485</v>
      </c>
      <c r="AR149" t="s">
        <v>4017</v>
      </c>
      <c r="AS149" t="s">
        <v>4018</v>
      </c>
      <c r="AT149" t="s">
        <v>3474</v>
      </c>
      <c r="AU149" t="s">
        <v>379</v>
      </c>
      <c r="AV149" t="s">
        <v>380</v>
      </c>
      <c r="AW149" t="s">
        <v>381</v>
      </c>
      <c r="AX149"/>
      <c r="AY149" s="365">
        <v>0</v>
      </c>
      <c r="AZ149" s="365">
        <v>2024</v>
      </c>
      <c r="BA149" s="366">
        <v>45509</v>
      </c>
      <c r="BB149" s="367">
        <v>45512</v>
      </c>
      <c r="BC149" t="s">
        <v>1150</v>
      </c>
      <c r="BD149" t="s">
        <v>154</v>
      </c>
      <c r="BE149">
        <v>169.8</v>
      </c>
      <c r="BF149">
        <v>169.8</v>
      </c>
      <c r="BG149"/>
      <c r="BH149" s="368">
        <v>169.8</v>
      </c>
    </row>
    <row r="150" spans="1:60" ht="15.6">
      <c r="A150" s="345" t="str">
        <f t="shared" si="4"/>
        <v>yes</v>
      </c>
      <c r="B150" s="345" t="str">
        <f>IF(A150="no","N/A",IF(ISNA(VLOOKUP(P150,'Cost Type'!$A$4:$B$8,2,0)),"Impl",VLOOKUP(Q150,'Cost Type'!$A$4:$B$8,2,0)))</f>
        <v>Impl</v>
      </c>
      <c r="C150" s="345" t="str">
        <f>IF(B150="Impl",VLOOKUP(AB150,'Mapping Activities to outputs'!$B:$C,2,0),"N/A")</f>
        <v>MC</v>
      </c>
      <c r="F150" s="346">
        <f t="shared" si="5"/>
        <v>177.15</v>
      </c>
      <c r="G150" t="s">
        <v>362</v>
      </c>
      <c r="H150" t="s">
        <v>363</v>
      </c>
      <c r="I150" t="s">
        <v>364</v>
      </c>
      <c r="J150" t="s">
        <v>365</v>
      </c>
      <c r="K150" t="s">
        <v>157</v>
      </c>
      <c r="L150" t="s">
        <v>366</v>
      </c>
      <c r="M150" t="s">
        <v>1993</v>
      </c>
      <c r="N150" t="s">
        <v>262</v>
      </c>
      <c r="P150" s="365">
        <v>74210</v>
      </c>
      <c r="Q150" t="s">
        <v>4138</v>
      </c>
      <c r="R150" t="s">
        <v>368</v>
      </c>
      <c r="S150" t="s">
        <v>369</v>
      </c>
      <c r="T150" t="s">
        <v>263</v>
      </c>
      <c r="U150" t="s">
        <v>370</v>
      </c>
      <c r="V150" t="s">
        <v>265</v>
      </c>
      <c r="W150" t="s">
        <v>252</v>
      </c>
      <c r="X150" t="s">
        <v>264</v>
      </c>
      <c r="Y150" t="s">
        <v>371</v>
      </c>
      <c r="Z150" t="s">
        <v>250</v>
      </c>
      <c r="AA150" t="s">
        <v>250</v>
      </c>
      <c r="AB150" t="s">
        <v>89</v>
      </c>
      <c r="AC150" t="s">
        <v>158</v>
      </c>
      <c r="AD150" t="s">
        <v>2</v>
      </c>
      <c r="AE150" t="s">
        <v>1262</v>
      </c>
      <c r="AF150" t="s">
        <v>372</v>
      </c>
      <c r="AG150" t="s">
        <v>3125</v>
      </c>
      <c r="AH150" s="365">
        <v>300001941988661</v>
      </c>
      <c r="AI150" t="s">
        <v>258</v>
      </c>
      <c r="AJ150">
        <v>65051.24</v>
      </c>
      <c r="AK150">
        <v>7227.91</v>
      </c>
      <c r="AL150" s="365">
        <v>3</v>
      </c>
      <c r="AM150" t="s">
        <v>1262</v>
      </c>
      <c r="AN150" t="s">
        <v>3126</v>
      </c>
      <c r="AO150" t="s">
        <v>1266</v>
      </c>
      <c r="AP150" s="365">
        <v>203</v>
      </c>
      <c r="AQ150" t="s">
        <v>3485</v>
      </c>
      <c r="AR150" t="s">
        <v>3486</v>
      </c>
      <c r="AS150" t="s">
        <v>3487</v>
      </c>
      <c r="AT150" t="s">
        <v>3459</v>
      </c>
      <c r="AU150" t="s">
        <v>379</v>
      </c>
      <c r="AV150" t="s">
        <v>380</v>
      </c>
      <c r="AW150" t="s">
        <v>381</v>
      </c>
      <c r="AX150"/>
      <c r="AY150" s="365">
        <v>0</v>
      </c>
      <c r="AZ150" s="365">
        <v>2024</v>
      </c>
      <c r="BA150" s="366">
        <v>45504</v>
      </c>
      <c r="BB150" s="367">
        <v>45512</v>
      </c>
      <c r="BC150" t="s">
        <v>515</v>
      </c>
      <c r="BD150" t="s">
        <v>261</v>
      </c>
      <c r="BE150">
        <v>7227.91</v>
      </c>
      <c r="BF150">
        <v>177.15</v>
      </c>
      <c r="BG150"/>
      <c r="BH150" s="368">
        <v>177.15</v>
      </c>
    </row>
    <row r="151" spans="1:60" ht="15.6">
      <c r="A151" s="345" t="str">
        <f t="shared" si="4"/>
        <v>yes</v>
      </c>
      <c r="B151" s="345" t="str">
        <f>IF(A151="no","N/A",IF(ISNA(VLOOKUP(P151,'Cost Type'!$A$4:$B$8,2,0)),"Impl",VLOOKUP(P151,'Cost Type'!$A$4:$B$8,2,0)))</f>
        <v>GMS</v>
      </c>
      <c r="C151" s="345" t="str">
        <f>IF(B151="Impl",VLOOKUP(AB151,'Mapping Activities to outputs'!$B:$C,2,0),"N/A")</f>
        <v>N/A</v>
      </c>
      <c r="F151" s="346">
        <f t="shared" si="5"/>
        <v>14.17</v>
      </c>
      <c r="G151" t="s">
        <v>413</v>
      </c>
      <c r="H151" t="s">
        <v>414</v>
      </c>
      <c r="I151" t="s">
        <v>415</v>
      </c>
      <c r="J151" t="s">
        <v>416</v>
      </c>
      <c r="K151" t="s">
        <v>157</v>
      </c>
      <c r="L151" t="s">
        <v>413</v>
      </c>
      <c r="M151" t="s">
        <v>1993</v>
      </c>
      <c r="N151" t="s">
        <v>262</v>
      </c>
      <c r="P151" s="365">
        <v>75105</v>
      </c>
      <c r="Q151" t="s">
        <v>417</v>
      </c>
      <c r="R151" t="s">
        <v>368</v>
      </c>
      <c r="S151" t="s">
        <v>369</v>
      </c>
      <c r="T151" t="s">
        <v>263</v>
      </c>
      <c r="U151" t="s">
        <v>370</v>
      </c>
      <c r="V151" t="s">
        <v>265</v>
      </c>
      <c r="W151" t="s">
        <v>252</v>
      </c>
      <c r="X151" t="s">
        <v>264</v>
      </c>
      <c r="Y151" t="s">
        <v>371</v>
      </c>
      <c r="Z151" t="s">
        <v>250</v>
      </c>
      <c r="AA151" t="s">
        <v>250</v>
      </c>
      <c r="AB151" t="s">
        <v>89</v>
      </c>
      <c r="AC151" t="s">
        <v>158</v>
      </c>
      <c r="AD151" t="s">
        <v>2</v>
      </c>
      <c r="AE151" t="s">
        <v>2396</v>
      </c>
      <c r="AF151" t="s">
        <v>419</v>
      </c>
      <c r="AG151"/>
      <c r="AH151" s="365"/>
      <c r="AI151"/>
      <c r="AJ151"/>
      <c r="AK151"/>
      <c r="AL151" s="365"/>
      <c r="AM151"/>
      <c r="AN151" t="s">
        <v>399</v>
      </c>
      <c r="AO151" t="s">
        <v>399</v>
      </c>
      <c r="AP151" s="365">
        <v>121</v>
      </c>
      <c r="AQ151" t="s">
        <v>2397</v>
      </c>
      <c r="AR151" t="s">
        <v>2398</v>
      </c>
      <c r="AS151" t="s">
        <v>2399</v>
      </c>
      <c r="AT151" t="s">
        <v>2022</v>
      </c>
      <c r="AU151" t="s">
        <v>379</v>
      </c>
      <c r="AV151" t="s">
        <v>380</v>
      </c>
      <c r="AW151" t="s">
        <v>412</v>
      </c>
      <c r="AX151"/>
      <c r="AY151" s="365"/>
      <c r="AZ151" s="365">
        <v>2024</v>
      </c>
      <c r="BA151" s="366">
        <v>45504</v>
      </c>
      <c r="BB151" s="367">
        <v>45513</v>
      </c>
      <c r="BC151" t="s">
        <v>399</v>
      </c>
      <c r="BD151" t="s">
        <v>261</v>
      </c>
      <c r="BE151">
        <v>578.23</v>
      </c>
      <c r="BF151">
        <v>14.17</v>
      </c>
      <c r="BG151"/>
      <c r="BH151" s="368">
        <v>14.17</v>
      </c>
    </row>
    <row r="152" spans="1:60" ht="15.6">
      <c r="A152" s="345" t="str">
        <f t="shared" si="4"/>
        <v>yes</v>
      </c>
      <c r="B152" s="345" t="str">
        <f>IF(A152="no","N/A",IF(ISNA(VLOOKUP(P152,'Cost Type'!$A$4:$B$8,2,0)),"Impl",VLOOKUP(P152,'Cost Type'!$A$4:$B$8,2,0)))</f>
        <v>GMS</v>
      </c>
      <c r="C152" s="345" t="str">
        <f>IF(B152="Impl",VLOOKUP(AB152,'Mapping Activities to outputs'!$B:$C,2,0),"N/A")</f>
        <v>N/A</v>
      </c>
      <c r="F152" s="346">
        <f t="shared" si="5"/>
        <v>13.58</v>
      </c>
      <c r="G152" t="s">
        <v>413</v>
      </c>
      <c r="H152" t="s">
        <v>414</v>
      </c>
      <c r="I152" t="s">
        <v>415</v>
      </c>
      <c r="J152" t="s">
        <v>416</v>
      </c>
      <c r="K152" t="s">
        <v>157</v>
      </c>
      <c r="L152" t="s">
        <v>413</v>
      </c>
      <c r="M152" t="s">
        <v>1943</v>
      </c>
      <c r="N152" t="s">
        <v>262</v>
      </c>
      <c r="P152" s="365">
        <v>75105</v>
      </c>
      <c r="Q152" t="s">
        <v>417</v>
      </c>
      <c r="R152" t="s">
        <v>368</v>
      </c>
      <c r="S152" t="s">
        <v>369</v>
      </c>
      <c r="T152" t="s">
        <v>263</v>
      </c>
      <c r="U152" t="s">
        <v>370</v>
      </c>
      <c r="V152" t="s">
        <v>265</v>
      </c>
      <c r="W152" t="s">
        <v>252</v>
      </c>
      <c r="X152" t="s">
        <v>264</v>
      </c>
      <c r="Y152" t="s">
        <v>371</v>
      </c>
      <c r="Z152" t="s">
        <v>250</v>
      </c>
      <c r="AA152" t="s">
        <v>250</v>
      </c>
      <c r="AB152" t="s">
        <v>89</v>
      </c>
      <c r="AC152" t="s">
        <v>158</v>
      </c>
      <c r="AD152" t="s">
        <v>2</v>
      </c>
      <c r="AE152" t="s">
        <v>2602</v>
      </c>
      <c r="AF152" t="s">
        <v>419</v>
      </c>
      <c r="AG152"/>
      <c r="AH152" s="365"/>
      <c r="AI152"/>
      <c r="AJ152"/>
      <c r="AK152"/>
      <c r="AL152" s="365"/>
      <c r="AM152"/>
      <c r="AN152" t="s">
        <v>399</v>
      </c>
      <c r="AO152" t="s">
        <v>399</v>
      </c>
      <c r="AP152" s="365">
        <v>62</v>
      </c>
      <c r="AQ152" t="s">
        <v>2397</v>
      </c>
      <c r="AR152" t="s">
        <v>2603</v>
      </c>
      <c r="AS152" t="s">
        <v>2604</v>
      </c>
      <c r="AT152" t="s">
        <v>2049</v>
      </c>
      <c r="AU152" t="s">
        <v>379</v>
      </c>
      <c r="AV152" t="s">
        <v>380</v>
      </c>
      <c r="AW152" t="s">
        <v>412</v>
      </c>
      <c r="AX152"/>
      <c r="AY152" s="365"/>
      <c r="AZ152" s="365">
        <v>2024</v>
      </c>
      <c r="BA152" s="366">
        <v>45509</v>
      </c>
      <c r="BB152" s="367">
        <v>45513</v>
      </c>
      <c r="BC152" t="s">
        <v>399</v>
      </c>
      <c r="BD152" t="s">
        <v>154</v>
      </c>
      <c r="BE152">
        <v>13.58</v>
      </c>
      <c r="BF152">
        <v>13.58</v>
      </c>
      <c r="BG152"/>
      <c r="BH152" s="368">
        <v>13.58</v>
      </c>
    </row>
    <row r="153" spans="1:60" ht="15.6">
      <c r="A153" s="345" t="str">
        <f t="shared" si="4"/>
        <v>yes</v>
      </c>
      <c r="B153" s="345" t="str">
        <f>IF(A153="no","N/A",IF(ISNA(VLOOKUP(P153,'Cost Type'!$A$4:$B$8,2,0)),"Impl",VLOOKUP(Q153,'Cost Type'!$A$4:$B$8,2,0)))</f>
        <v>Impl</v>
      </c>
      <c r="C153" s="345" t="str">
        <f>IF(B153="Impl",VLOOKUP(AB153,'Mapping Activities to outputs'!$B:$C,2,0),"N/A")</f>
        <v>Output 3</v>
      </c>
      <c r="F153" s="346">
        <f t="shared" si="5"/>
        <v>25955.59</v>
      </c>
      <c r="G153" t="s">
        <v>362</v>
      </c>
      <c r="H153" t="s">
        <v>363</v>
      </c>
      <c r="I153" t="s">
        <v>364</v>
      </c>
      <c r="J153" t="s">
        <v>365</v>
      </c>
      <c r="K153" t="s">
        <v>157</v>
      </c>
      <c r="L153" t="s">
        <v>366</v>
      </c>
      <c r="M153" t="s">
        <v>1943</v>
      </c>
      <c r="N153" t="s">
        <v>262</v>
      </c>
      <c r="P153" s="365">
        <v>72635</v>
      </c>
      <c r="Q153" t="s">
        <v>4128</v>
      </c>
      <c r="R153" t="s">
        <v>368</v>
      </c>
      <c r="S153" t="s">
        <v>369</v>
      </c>
      <c r="T153" t="s">
        <v>263</v>
      </c>
      <c r="U153" t="s">
        <v>370</v>
      </c>
      <c r="V153" t="s">
        <v>265</v>
      </c>
      <c r="W153" t="s">
        <v>252</v>
      </c>
      <c r="X153" t="s">
        <v>264</v>
      </c>
      <c r="Y153" t="s">
        <v>371</v>
      </c>
      <c r="Z153" t="s">
        <v>832</v>
      </c>
      <c r="AA153" t="s">
        <v>832</v>
      </c>
      <c r="AB153" t="s">
        <v>449</v>
      </c>
      <c r="AC153" t="s">
        <v>158</v>
      </c>
      <c r="AD153" t="s">
        <v>2</v>
      </c>
      <c r="AE153" t="s">
        <v>3476</v>
      </c>
      <c r="AF153" t="s">
        <v>372</v>
      </c>
      <c r="AG153" t="s">
        <v>867</v>
      </c>
      <c r="AH153" s="365">
        <v>300001934510156</v>
      </c>
      <c r="AI153" t="s">
        <v>258</v>
      </c>
      <c r="AJ153">
        <v>0</v>
      </c>
      <c r="AK153">
        <v>0</v>
      </c>
      <c r="AL153" s="365">
        <v>16</v>
      </c>
      <c r="AM153" t="s">
        <v>3476</v>
      </c>
      <c r="AN153" t="s">
        <v>3026</v>
      </c>
      <c r="AO153" t="s">
        <v>841</v>
      </c>
      <c r="AP153" s="365">
        <v>141</v>
      </c>
      <c r="AQ153" t="s">
        <v>3477</v>
      </c>
      <c r="AR153" t="s">
        <v>3478</v>
      </c>
      <c r="AS153" t="s">
        <v>3479</v>
      </c>
      <c r="AT153" t="s">
        <v>3474</v>
      </c>
      <c r="AU153" t="s">
        <v>379</v>
      </c>
      <c r="AV153" t="s">
        <v>380</v>
      </c>
      <c r="AW153" t="s">
        <v>381</v>
      </c>
      <c r="AX153"/>
      <c r="AY153" s="365">
        <v>0</v>
      </c>
      <c r="AZ153" s="365">
        <v>2024</v>
      </c>
      <c r="BA153" s="366">
        <v>45509</v>
      </c>
      <c r="BB153" s="367">
        <v>45513</v>
      </c>
      <c r="BC153" t="s">
        <v>1912</v>
      </c>
      <c r="BD153" t="s">
        <v>261</v>
      </c>
      <c r="BE153">
        <v>1053797</v>
      </c>
      <c r="BF153">
        <v>25955.59</v>
      </c>
      <c r="BG153"/>
      <c r="BH153" s="368">
        <v>25955.59</v>
      </c>
    </row>
    <row r="154" spans="1:60" ht="15.6">
      <c r="A154" s="345" t="str">
        <f t="shared" si="4"/>
        <v>yes</v>
      </c>
      <c r="B154" s="345" t="str">
        <f>IF(A154="no","N/A",IF(ISNA(VLOOKUP(P154,'Cost Type'!$A$4:$B$8,2,0)),"Impl",VLOOKUP(Q154,'Cost Type'!$A$4:$B$8,2,0)))</f>
        <v>Impl</v>
      </c>
      <c r="C154" s="345" t="str">
        <f>IF(B154="Impl",VLOOKUP(AB154,'Mapping Activities to outputs'!$B:$C,2,0),"N/A")</f>
        <v>Output 3</v>
      </c>
      <c r="F154" s="346">
        <f t="shared" si="5"/>
        <v>-25955.59</v>
      </c>
      <c r="G154" t="s">
        <v>362</v>
      </c>
      <c r="H154" t="s">
        <v>363</v>
      </c>
      <c r="I154" t="s">
        <v>364</v>
      </c>
      <c r="J154" t="s">
        <v>365</v>
      </c>
      <c r="K154" t="s">
        <v>157</v>
      </c>
      <c r="L154" t="s">
        <v>366</v>
      </c>
      <c r="M154" t="s">
        <v>1943</v>
      </c>
      <c r="N154" t="s">
        <v>262</v>
      </c>
      <c r="P154" s="365">
        <v>72635</v>
      </c>
      <c r="Q154" t="s">
        <v>4128</v>
      </c>
      <c r="R154" t="s">
        <v>368</v>
      </c>
      <c r="S154" t="s">
        <v>369</v>
      </c>
      <c r="T154" t="s">
        <v>263</v>
      </c>
      <c r="U154" t="s">
        <v>370</v>
      </c>
      <c r="V154" t="s">
        <v>265</v>
      </c>
      <c r="W154" t="s">
        <v>252</v>
      </c>
      <c r="X154" t="s">
        <v>264</v>
      </c>
      <c r="Y154" t="s">
        <v>371</v>
      </c>
      <c r="Z154" t="s">
        <v>832</v>
      </c>
      <c r="AA154" t="s">
        <v>832</v>
      </c>
      <c r="AB154" t="s">
        <v>449</v>
      </c>
      <c r="AC154" t="s">
        <v>158</v>
      </c>
      <c r="AD154" t="s">
        <v>2</v>
      </c>
      <c r="AE154" t="s">
        <v>3476</v>
      </c>
      <c r="AF154" t="s">
        <v>372</v>
      </c>
      <c r="AG154" t="s">
        <v>867</v>
      </c>
      <c r="AH154" s="365">
        <v>300001934510156</v>
      </c>
      <c r="AI154" t="s">
        <v>258</v>
      </c>
      <c r="AJ154">
        <v>0</v>
      </c>
      <c r="AK154">
        <v>0</v>
      </c>
      <c r="AL154" s="365">
        <v>16</v>
      </c>
      <c r="AM154" t="s">
        <v>3476</v>
      </c>
      <c r="AN154" t="s">
        <v>3026</v>
      </c>
      <c r="AO154" t="s">
        <v>841</v>
      </c>
      <c r="AP154" s="365">
        <v>143</v>
      </c>
      <c r="AQ154" t="s">
        <v>3477</v>
      </c>
      <c r="AR154" t="s">
        <v>3478</v>
      </c>
      <c r="AS154" t="s">
        <v>3479</v>
      </c>
      <c r="AT154" t="s">
        <v>3474</v>
      </c>
      <c r="AU154" t="s">
        <v>379</v>
      </c>
      <c r="AV154" t="s">
        <v>380</v>
      </c>
      <c r="AW154" t="s">
        <v>381</v>
      </c>
      <c r="AX154"/>
      <c r="AY154" s="365">
        <v>0</v>
      </c>
      <c r="AZ154" s="365">
        <v>2024</v>
      </c>
      <c r="BA154" s="366">
        <v>45509</v>
      </c>
      <c r="BB154" s="367">
        <v>45513</v>
      </c>
      <c r="BC154" t="s">
        <v>1912</v>
      </c>
      <c r="BD154" t="s">
        <v>261</v>
      </c>
      <c r="BE154">
        <v>-1053797</v>
      </c>
      <c r="BF154"/>
      <c r="BG154">
        <v>25955.59</v>
      </c>
      <c r="BH154" s="368">
        <v>-25955.59</v>
      </c>
    </row>
    <row r="155" spans="1:60" ht="15.6">
      <c r="A155" s="345" t="str">
        <f t="shared" si="4"/>
        <v>yes</v>
      </c>
      <c r="B155" s="345" t="str">
        <f>IF(A155="no","N/A",IF(ISNA(VLOOKUP(P155,'Cost Type'!$A$4:$B$8,2,0)),"Impl",VLOOKUP(Q155,'Cost Type'!$A$4:$B$8,2,0)))</f>
        <v>Impl</v>
      </c>
      <c r="C155" s="345" t="str">
        <f>IF(B155="Impl",VLOOKUP(AB155,'Mapping Activities to outputs'!$B:$C,2,0),"N/A")</f>
        <v>Output 2</v>
      </c>
      <c r="F155" s="346">
        <f t="shared" si="5"/>
        <v>10242.31</v>
      </c>
      <c r="G155" t="s">
        <v>362</v>
      </c>
      <c r="H155" t="s">
        <v>363</v>
      </c>
      <c r="I155" t="s">
        <v>364</v>
      </c>
      <c r="J155" t="s">
        <v>365</v>
      </c>
      <c r="K155" t="s">
        <v>157</v>
      </c>
      <c r="L155" t="s">
        <v>366</v>
      </c>
      <c r="M155" t="s">
        <v>1943</v>
      </c>
      <c r="N155" t="s">
        <v>262</v>
      </c>
      <c r="P155" s="365">
        <v>72635</v>
      </c>
      <c r="Q155" t="s">
        <v>4128</v>
      </c>
      <c r="R155" t="s">
        <v>368</v>
      </c>
      <c r="S155" t="s">
        <v>369</v>
      </c>
      <c r="T155" t="s">
        <v>263</v>
      </c>
      <c r="U155" t="s">
        <v>370</v>
      </c>
      <c r="V155" t="s">
        <v>265</v>
      </c>
      <c r="W155" t="s">
        <v>252</v>
      </c>
      <c r="X155" t="s">
        <v>264</v>
      </c>
      <c r="Y155" t="s">
        <v>371</v>
      </c>
      <c r="Z155" t="s">
        <v>832</v>
      </c>
      <c r="AA155" t="s">
        <v>832</v>
      </c>
      <c r="AB155" t="s">
        <v>448</v>
      </c>
      <c r="AC155" t="s">
        <v>158</v>
      </c>
      <c r="AD155" t="s">
        <v>2</v>
      </c>
      <c r="AE155" t="s">
        <v>3476</v>
      </c>
      <c r="AF155" t="s">
        <v>372</v>
      </c>
      <c r="AG155" t="s">
        <v>867</v>
      </c>
      <c r="AH155" s="365">
        <v>300001934510156</v>
      </c>
      <c r="AI155" t="s">
        <v>258</v>
      </c>
      <c r="AJ155">
        <v>0</v>
      </c>
      <c r="AK155">
        <v>0</v>
      </c>
      <c r="AL155" s="365">
        <v>17</v>
      </c>
      <c r="AM155" t="s">
        <v>3476</v>
      </c>
      <c r="AN155" t="s">
        <v>3026</v>
      </c>
      <c r="AO155" t="s">
        <v>841</v>
      </c>
      <c r="AP155" s="365">
        <v>140</v>
      </c>
      <c r="AQ155" t="s">
        <v>3477</v>
      </c>
      <c r="AR155" t="s">
        <v>3480</v>
      </c>
      <c r="AS155" t="s">
        <v>3479</v>
      </c>
      <c r="AT155" t="s">
        <v>3474</v>
      </c>
      <c r="AU155" t="s">
        <v>379</v>
      </c>
      <c r="AV155" t="s">
        <v>380</v>
      </c>
      <c r="AW155" t="s">
        <v>381</v>
      </c>
      <c r="AX155"/>
      <c r="AY155" s="365">
        <v>0</v>
      </c>
      <c r="AZ155" s="365">
        <v>2024</v>
      </c>
      <c r="BA155" s="366">
        <v>45509</v>
      </c>
      <c r="BB155" s="367">
        <v>45513</v>
      </c>
      <c r="BC155" t="s">
        <v>839</v>
      </c>
      <c r="BD155" t="s">
        <v>261</v>
      </c>
      <c r="BE155">
        <v>415837.8</v>
      </c>
      <c r="BF155">
        <v>10242.31</v>
      </c>
      <c r="BG155"/>
      <c r="BH155" s="368">
        <v>10242.31</v>
      </c>
    </row>
    <row r="156" spans="1:60" ht="15.6">
      <c r="A156" s="345" t="str">
        <f t="shared" si="4"/>
        <v>yes</v>
      </c>
      <c r="B156" s="345" t="str">
        <f>IF(A156="no","N/A",IF(ISNA(VLOOKUP(P156,'Cost Type'!$A$4:$B$8,2,0)),"Impl",VLOOKUP(Q156,'Cost Type'!$A$4:$B$8,2,0)))</f>
        <v>Impl</v>
      </c>
      <c r="C156" s="345" t="str">
        <f>IF(B156="Impl",VLOOKUP(AB156,'Mapping Activities to outputs'!$B:$C,2,0),"N/A")</f>
        <v>Output 2</v>
      </c>
      <c r="F156" s="346">
        <f t="shared" si="5"/>
        <v>-10242.31</v>
      </c>
      <c r="G156" t="s">
        <v>362</v>
      </c>
      <c r="H156" t="s">
        <v>363</v>
      </c>
      <c r="I156" t="s">
        <v>364</v>
      </c>
      <c r="J156" t="s">
        <v>365</v>
      </c>
      <c r="K156" t="s">
        <v>157</v>
      </c>
      <c r="L156" t="s">
        <v>366</v>
      </c>
      <c r="M156" t="s">
        <v>1943</v>
      </c>
      <c r="N156" t="s">
        <v>262</v>
      </c>
      <c r="P156" s="365">
        <v>72635</v>
      </c>
      <c r="Q156" t="s">
        <v>4128</v>
      </c>
      <c r="R156" t="s">
        <v>368</v>
      </c>
      <c r="S156" t="s">
        <v>369</v>
      </c>
      <c r="T156" t="s">
        <v>263</v>
      </c>
      <c r="U156" t="s">
        <v>370</v>
      </c>
      <c r="V156" t="s">
        <v>265</v>
      </c>
      <c r="W156" t="s">
        <v>252</v>
      </c>
      <c r="X156" t="s">
        <v>264</v>
      </c>
      <c r="Y156" t="s">
        <v>371</v>
      </c>
      <c r="Z156" t="s">
        <v>832</v>
      </c>
      <c r="AA156" t="s">
        <v>832</v>
      </c>
      <c r="AB156" t="s">
        <v>448</v>
      </c>
      <c r="AC156" t="s">
        <v>158</v>
      </c>
      <c r="AD156" t="s">
        <v>2</v>
      </c>
      <c r="AE156" t="s">
        <v>3476</v>
      </c>
      <c r="AF156" t="s">
        <v>372</v>
      </c>
      <c r="AG156" t="s">
        <v>867</v>
      </c>
      <c r="AH156" s="365">
        <v>300001934510156</v>
      </c>
      <c r="AI156" t="s">
        <v>258</v>
      </c>
      <c r="AJ156">
        <v>0</v>
      </c>
      <c r="AK156">
        <v>0</v>
      </c>
      <c r="AL156" s="365">
        <v>17</v>
      </c>
      <c r="AM156" t="s">
        <v>3476</v>
      </c>
      <c r="AN156" t="s">
        <v>3026</v>
      </c>
      <c r="AO156" t="s">
        <v>841</v>
      </c>
      <c r="AP156" s="365">
        <v>142</v>
      </c>
      <c r="AQ156" t="s">
        <v>3477</v>
      </c>
      <c r="AR156" t="s">
        <v>3480</v>
      </c>
      <c r="AS156" t="s">
        <v>3479</v>
      </c>
      <c r="AT156" t="s">
        <v>3474</v>
      </c>
      <c r="AU156" t="s">
        <v>379</v>
      </c>
      <c r="AV156" t="s">
        <v>380</v>
      </c>
      <c r="AW156" t="s">
        <v>381</v>
      </c>
      <c r="AX156"/>
      <c r="AY156" s="365">
        <v>0</v>
      </c>
      <c r="AZ156" s="365">
        <v>2024</v>
      </c>
      <c r="BA156" s="366">
        <v>45509</v>
      </c>
      <c r="BB156" s="367">
        <v>45513</v>
      </c>
      <c r="BC156" t="s">
        <v>839</v>
      </c>
      <c r="BD156" t="s">
        <v>261</v>
      </c>
      <c r="BE156">
        <v>-415837.8</v>
      </c>
      <c r="BF156"/>
      <c r="BG156">
        <v>10242.31</v>
      </c>
      <c r="BH156" s="368">
        <v>-10242.31</v>
      </c>
    </row>
    <row r="157" spans="1:60" ht="15.6">
      <c r="A157" s="345" t="str">
        <f t="shared" si="4"/>
        <v>yes</v>
      </c>
      <c r="B157" s="345" t="str">
        <f>IF(A157="no","N/A",IF(ISNA(VLOOKUP(P157,'Cost Type'!$A$4:$B$8,2,0)),"Impl",VLOOKUP(Q157,'Cost Type'!$A$4:$B$8,2,0)))</f>
        <v>Impl</v>
      </c>
      <c r="C157" s="345" t="str">
        <f>IF(B157="Impl",VLOOKUP(AB157,'Mapping Activities to outputs'!$B:$C,2,0),"N/A")</f>
        <v>MC</v>
      </c>
      <c r="F157" s="346">
        <f t="shared" si="5"/>
        <v>112.89</v>
      </c>
      <c r="G157" t="s">
        <v>362</v>
      </c>
      <c r="H157" t="s">
        <v>363</v>
      </c>
      <c r="I157" t="s">
        <v>364</v>
      </c>
      <c r="J157" t="s">
        <v>365</v>
      </c>
      <c r="K157" t="s">
        <v>157</v>
      </c>
      <c r="L157" t="s">
        <v>366</v>
      </c>
      <c r="M157" t="s">
        <v>1993</v>
      </c>
      <c r="N157" t="s">
        <v>262</v>
      </c>
      <c r="P157" s="365">
        <v>71620</v>
      </c>
      <c r="Q157" t="s">
        <v>4124</v>
      </c>
      <c r="R157" t="s">
        <v>368</v>
      </c>
      <c r="S157" t="s">
        <v>369</v>
      </c>
      <c r="T157" t="s">
        <v>263</v>
      </c>
      <c r="U157" t="s">
        <v>370</v>
      </c>
      <c r="V157" t="s">
        <v>265</v>
      </c>
      <c r="W157" t="s">
        <v>252</v>
      </c>
      <c r="X157" t="s">
        <v>264</v>
      </c>
      <c r="Y157" t="s">
        <v>371</v>
      </c>
      <c r="Z157" t="s">
        <v>250</v>
      </c>
      <c r="AA157" t="s">
        <v>250</v>
      </c>
      <c r="AB157" t="s">
        <v>89</v>
      </c>
      <c r="AC157" t="s">
        <v>158</v>
      </c>
      <c r="AD157" t="s">
        <v>2</v>
      </c>
      <c r="AE157" t="s">
        <v>1273</v>
      </c>
      <c r="AF157" t="s">
        <v>372</v>
      </c>
      <c r="AG157" t="s">
        <v>3020</v>
      </c>
      <c r="AH157" s="365">
        <v>300001551069288</v>
      </c>
      <c r="AI157" t="s">
        <v>258</v>
      </c>
      <c r="AJ157">
        <v>4290</v>
      </c>
      <c r="AK157">
        <v>4290</v>
      </c>
      <c r="AL157" s="365">
        <v>1</v>
      </c>
      <c r="AM157" t="s">
        <v>1273</v>
      </c>
      <c r="AN157" t="s">
        <v>1275</v>
      </c>
      <c r="AO157" t="s">
        <v>1276</v>
      </c>
      <c r="AP157" s="365">
        <v>49</v>
      </c>
      <c r="AQ157" t="s">
        <v>3021</v>
      </c>
      <c r="AR157" t="s">
        <v>3327</v>
      </c>
      <c r="AS157" t="s">
        <v>3325</v>
      </c>
      <c r="AT157" t="s">
        <v>3326</v>
      </c>
      <c r="AU157" t="s">
        <v>379</v>
      </c>
      <c r="AV157" t="s">
        <v>380</v>
      </c>
      <c r="AW157" t="s">
        <v>381</v>
      </c>
      <c r="AX157"/>
      <c r="AY157" s="365">
        <v>0</v>
      </c>
      <c r="AZ157" s="365">
        <v>2024</v>
      </c>
      <c r="BA157" s="366">
        <v>45474</v>
      </c>
      <c r="BB157" s="367">
        <v>45514</v>
      </c>
      <c r="BC157" t="s">
        <v>271</v>
      </c>
      <c r="BD157" t="s">
        <v>261</v>
      </c>
      <c r="BE157">
        <v>4290</v>
      </c>
      <c r="BF157">
        <v>112.89</v>
      </c>
      <c r="BG157"/>
      <c r="BH157" s="368">
        <v>112.89</v>
      </c>
    </row>
    <row r="158" spans="1:60" ht="15.6">
      <c r="A158" s="345" t="str">
        <f t="shared" si="4"/>
        <v>yes</v>
      </c>
      <c r="B158" s="345" t="str">
        <f>IF(A158="no","N/A",IF(ISNA(VLOOKUP(P158,'Cost Type'!$A$4:$B$8,2,0)),"Impl",VLOOKUP(Q158,'Cost Type'!$A$4:$B$8,2,0)))</f>
        <v>Impl</v>
      </c>
      <c r="C158" s="345" t="str">
        <f>IF(B158="Impl",VLOOKUP(AB158,'Mapping Activities to outputs'!$B:$C,2,0),"N/A")</f>
        <v>MC</v>
      </c>
      <c r="F158" s="346">
        <f t="shared" si="5"/>
        <v>-112.89</v>
      </c>
      <c r="G158" t="s">
        <v>362</v>
      </c>
      <c r="H158" t="s">
        <v>363</v>
      </c>
      <c r="I158" t="s">
        <v>364</v>
      </c>
      <c r="J158" t="s">
        <v>365</v>
      </c>
      <c r="K158" t="s">
        <v>157</v>
      </c>
      <c r="L158" t="s">
        <v>366</v>
      </c>
      <c r="M158" t="s">
        <v>1993</v>
      </c>
      <c r="N158" t="s">
        <v>262</v>
      </c>
      <c r="P158" s="365">
        <v>71620</v>
      </c>
      <c r="Q158" t="s">
        <v>4124</v>
      </c>
      <c r="R158" t="s">
        <v>368</v>
      </c>
      <c r="S158" t="s">
        <v>369</v>
      </c>
      <c r="T158" t="s">
        <v>263</v>
      </c>
      <c r="U158" t="s">
        <v>370</v>
      </c>
      <c r="V158" t="s">
        <v>265</v>
      </c>
      <c r="W158" t="s">
        <v>252</v>
      </c>
      <c r="X158" t="s">
        <v>264</v>
      </c>
      <c r="Y158" t="s">
        <v>371</v>
      </c>
      <c r="Z158" t="s">
        <v>250</v>
      </c>
      <c r="AA158" t="s">
        <v>250</v>
      </c>
      <c r="AB158" t="s">
        <v>120</v>
      </c>
      <c r="AC158" t="s">
        <v>158</v>
      </c>
      <c r="AD158" t="s">
        <v>2</v>
      </c>
      <c r="AE158" t="s">
        <v>1273</v>
      </c>
      <c r="AF158" t="s">
        <v>372</v>
      </c>
      <c r="AG158" t="s">
        <v>3020</v>
      </c>
      <c r="AH158" s="365">
        <v>300001551069288</v>
      </c>
      <c r="AI158" t="s">
        <v>258</v>
      </c>
      <c r="AJ158">
        <v>4290</v>
      </c>
      <c r="AK158">
        <v>4290</v>
      </c>
      <c r="AL158" s="365">
        <v>1</v>
      </c>
      <c r="AM158" t="s">
        <v>1273</v>
      </c>
      <c r="AN158" t="s">
        <v>1275</v>
      </c>
      <c r="AO158" t="s">
        <v>1276</v>
      </c>
      <c r="AP158" s="365">
        <v>52</v>
      </c>
      <c r="AQ158" t="s">
        <v>3021</v>
      </c>
      <c r="AR158" t="s">
        <v>3324</v>
      </c>
      <c r="AS158" t="s">
        <v>3325</v>
      </c>
      <c r="AT158" t="s">
        <v>3326</v>
      </c>
      <c r="AU158" t="s">
        <v>379</v>
      </c>
      <c r="AV158" t="s">
        <v>380</v>
      </c>
      <c r="AW158" t="s">
        <v>381</v>
      </c>
      <c r="AX158"/>
      <c r="AY158" s="365">
        <v>0</v>
      </c>
      <c r="AZ158" s="365">
        <v>2024</v>
      </c>
      <c r="BA158" s="366">
        <v>45474</v>
      </c>
      <c r="BB158" s="367">
        <v>45514</v>
      </c>
      <c r="BC158" t="s">
        <v>271</v>
      </c>
      <c r="BD158" t="s">
        <v>261</v>
      </c>
      <c r="BE158">
        <v>-4290</v>
      </c>
      <c r="BF158"/>
      <c r="BG158">
        <v>112.89</v>
      </c>
      <c r="BH158" s="368">
        <v>-112.89</v>
      </c>
    </row>
    <row r="159" spans="1:60" ht="15.6">
      <c r="A159" s="345" t="str">
        <f t="shared" si="4"/>
        <v>yes</v>
      </c>
      <c r="B159" s="345" t="str">
        <f>IF(A159="no","N/A",IF(ISNA(VLOOKUP(P159,'Cost Type'!$A$4:$B$8,2,0)),"Impl",VLOOKUP(Q159,'Cost Type'!$A$4:$B$8,2,0)))</f>
        <v>Impl</v>
      </c>
      <c r="C159" s="345" t="str">
        <f>IF(B159="Impl",VLOOKUP(AB159,'Mapping Activities to outputs'!$B:$C,2,0),"N/A")</f>
        <v>MC</v>
      </c>
      <c r="F159" s="346">
        <f t="shared" si="5"/>
        <v>647.83000000000004</v>
      </c>
      <c r="G159" t="s">
        <v>362</v>
      </c>
      <c r="H159" t="s">
        <v>363</v>
      </c>
      <c r="I159" t="s">
        <v>364</v>
      </c>
      <c r="J159" t="s">
        <v>365</v>
      </c>
      <c r="K159" t="s">
        <v>157</v>
      </c>
      <c r="L159" t="s">
        <v>366</v>
      </c>
      <c r="M159" t="s">
        <v>1993</v>
      </c>
      <c r="N159" t="s">
        <v>262</v>
      </c>
      <c r="P159" s="365">
        <v>71620</v>
      </c>
      <c r="Q159" t="s">
        <v>4124</v>
      </c>
      <c r="R159" t="s">
        <v>368</v>
      </c>
      <c r="S159" t="s">
        <v>369</v>
      </c>
      <c r="T159" t="s">
        <v>263</v>
      </c>
      <c r="U159" t="s">
        <v>370</v>
      </c>
      <c r="V159" t="s">
        <v>265</v>
      </c>
      <c r="W159" t="s">
        <v>252</v>
      </c>
      <c r="X159" t="s">
        <v>264</v>
      </c>
      <c r="Y159" t="s">
        <v>371</v>
      </c>
      <c r="Z159" t="s">
        <v>250</v>
      </c>
      <c r="AA159" t="s">
        <v>250</v>
      </c>
      <c r="AB159" t="s">
        <v>89</v>
      </c>
      <c r="AC159" t="s">
        <v>158</v>
      </c>
      <c r="AD159" t="s">
        <v>2</v>
      </c>
      <c r="AE159" t="s">
        <v>1281</v>
      </c>
      <c r="AF159" t="s">
        <v>372</v>
      </c>
      <c r="AG159" t="s">
        <v>3020</v>
      </c>
      <c r="AH159" s="365">
        <v>300001752175208</v>
      </c>
      <c r="AI159" t="s">
        <v>258</v>
      </c>
      <c r="AJ159">
        <v>35543.200000000004</v>
      </c>
      <c r="AK159">
        <v>25589.200000000001</v>
      </c>
      <c r="AL159" s="365">
        <v>1</v>
      </c>
      <c r="AM159" t="s">
        <v>1281</v>
      </c>
      <c r="AN159" t="s">
        <v>1284</v>
      </c>
      <c r="AO159" t="s">
        <v>1285</v>
      </c>
      <c r="AP159" s="365">
        <v>50</v>
      </c>
      <c r="AQ159" t="s">
        <v>3021</v>
      </c>
      <c r="AR159" t="s">
        <v>3366</v>
      </c>
      <c r="AS159" t="s">
        <v>3325</v>
      </c>
      <c r="AT159" t="s">
        <v>3326</v>
      </c>
      <c r="AU159" t="s">
        <v>379</v>
      </c>
      <c r="AV159" t="s">
        <v>380</v>
      </c>
      <c r="AW159" t="s">
        <v>381</v>
      </c>
      <c r="AX159"/>
      <c r="AY159" s="365">
        <v>0</v>
      </c>
      <c r="AZ159" s="365">
        <v>2024</v>
      </c>
      <c r="BA159" s="366">
        <v>45474</v>
      </c>
      <c r="BB159" s="367">
        <v>45514</v>
      </c>
      <c r="BC159" t="s">
        <v>271</v>
      </c>
      <c r="BD159" t="s">
        <v>261</v>
      </c>
      <c r="BE159">
        <v>25589.200000000001</v>
      </c>
      <c r="BF159">
        <v>647.83000000000004</v>
      </c>
      <c r="BG159"/>
      <c r="BH159" s="368">
        <v>647.83000000000004</v>
      </c>
    </row>
    <row r="160" spans="1:60" ht="15.6">
      <c r="A160" s="345" t="str">
        <f t="shared" si="4"/>
        <v>yes</v>
      </c>
      <c r="B160" s="345" t="str">
        <f>IF(A160="no","N/A",IF(ISNA(VLOOKUP(P160,'Cost Type'!$A$4:$B$8,2,0)),"Impl",VLOOKUP(Q160,'Cost Type'!$A$4:$B$8,2,0)))</f>
        <v>Impl</v>
      </c>
      <c r="C160" s="345" t="str">
        <f>IF(B160="Impl",VLOOKUP(AB160,'Mapping Activities to outputs'!$B:$C,2,0),"N/A")</f>
        <v>MC</v>
      </c>
      <c r="F160" s="346">
        <f t="shared" si="5"/>
        <v>-647.83000000000004</v>
      </c>
      <c r="G160" t="s">
        <v>362</v>
      </c>
      <c r="H160" t="s">
        <v>363</v>
      </c>
      <c r="I160" t="s">
        <v>364</v>
      </c>
      <c r="J160" t="s">
        <v>365</v>
      </c>
      <c r="K160" t="s">
        <v>157</v>
      </c>
      <c r="L160" t="s">
        <v>366</v>
      </c>
      <c r="M160" t="s">
        <v>1993</v>
      </c>
      <c r="N160" t="s">
        <v>262</v>
      </c>
      <c r="P160" s="365">
        <v>71620</v>
      </c>
      <c r="Q160" t="s">
        <v>4124</v>
      </c>
      <c r="R160" t="s">
        <v>368</v>
      </c>
      <c r="S160" t="s">
        <v>369</v>
      </c>
      <c r="T160" t="s">
        <v>263</v>
      </c>
      <c r="U160" t="s">
        <v>370</v>
      </c>
      <c r="V160" t="s">
        <v>265</v>
      </c>
      <c r="W160" t="s">
        <v>252</v>
      </c>
      <c r="X160" t="s">
        <v>264</v>
      </c>
      <c r="Y160" t="s">
        <v>371</v>
      </c>
      <c r="Z160" t="s">
        <v>250</v>
      </c>
      <c r="AA160" t="s">
        <v>250</v>
      </c>
      <c r="AB160" t="s">
        <v>120</v>
      </c>
      <c r="AC160" t="s">
        <v>158</v>
      </c>
      <c r="AD160" t="s">
        <v>2</v>
      </c>
      <c r="AE160" t="s">
        <v>1281</v>
      </c>
      <c r="AF160" t="s">
        <v>372</v>
      </c>
      <c r="AG160" t="s">
        <v>3020</v>
      </c>
      <c r="AH160" s="365">
        <v>300001752175208</v>
      </c>
      <c r="AI160" t="s">
        <v>258</v>
      </c>
      <c r="AJ160">
        <v>35543.200000000004</v>
      </c>
      <c r="AK160">
        <v>25589.200000000001</v>
      </c>
      <c r="AL160" s="365">
        <v>1</v>
      </c>
      <c r="AM160" t="s">
        <v>1281</v>
      </c>
      <c r="AN160" t="s">
        <v>1284</v>
      </c>
      <c r="AO160" t="s">
        <v>1285</v>
      </c>
      <c r="AP160" s="365">
        <v>53</v>
      </c>
      <c r="AQ160" t="s">
        <v>3021</v>
      </c>
      <c r="AR160" t="s">
        <v>3365</v>
      </c>
      <c r="AS160" t="s">
        <v>3325</v>
      </c>
      <c r="AT160" t="s">
        <v>3326</v>
      </c>
      <c r="AU160" t="s">
        <v>379</v>
      </c>
      <c r="AV160" t="s">
        <v>380</v>
      </c>
      <c r="AW160" t="s">
        <v>381</v>
      </c>
      <c r="AX160"/>
      <c r="AY160" s="365">
        <v>0</v>
      </c>
      <c r="AZ160" s="365">
        <v>2024</v>
      </c>
      <c r="BA160" s="366">
        <v>45474</v>
      </c>
      <c r="BB160" s="367">
        <v>45514</v>
      </c>
      <c r="BC160" t="s">
        <v>271</v>
      </c>
      <c r="BD160" t="s">
        <v>261</v>
      </c>
      <c r="BE160">
        <v>-25589.200000000001</v>
      </c>
      <c r="BF160"/>
      <c r="BG160">
        <v>647.83000000000004</v>
      </c>
      <c r="BH160" s="368">
        <v>-647.83000000000004</v>
      </c>
    </row>
    <row r="161" spans="1:60" ht="15.6">
      <c r="A161" s="345" t="str">
        <f t="shared" si="4"/>
        <v>yes</v>
      </c>
      <c r="B161" s="345" t="str">
        <f>IF(A161="no","N/A",IF(ISNA(VLOOKUP(P161,'Cost Type'!$A$4:$B$8,2,0)),"Impl",VLOOKUP(Q161,'Cost Type'!$A$4:$B$8,2,0)))</f>
        <v>Impl</v>
      </c>
      <c r="C161" s="345" t="str">
        <f>IF(B161="Impl",VLOOKUP(AB161,'Mapping Activities to outputs'!$B:$C,2,0),"N/A")</f>
        <v>MC</v>
      </c>
      <c r="F161" s="346">
        <f t="shared" si="5"/>
        <v>29.48</v>
      </c>
      <c r="G161" t="s">
        <v>362</v>
      </c>
      <c r="H161" t="s">
        <v>363</v>
      </c>
      <c r="I161" t="s">
        <v>364</v>
      </c>
      <c r="J161" t="s">
        <v>365</v>
      </c>
      <c r="K161" t="s">
        <v>157</v>
      </c>
      <c r="L161" t="s">
        <v>366</v>
      </c>
      <c r="M161" t="s">
        <v>1993</v>
      </c>
      <c r="N161" t="s">
        <v>262</v>
      </c>
      <c r="P161" s="365">
        <v>71620</v>
      </c>
      <c r="Q161" t="s">
        <v>4124</v>
      </c>
      <c r="R161" t="s">
        <v>368</v>
      </c>
      <c r="S161" t="s">
        <v>369</v>
      </c>
      <c r="T161" t="s">
        <v>263</v>
      </c>
      <c r="U161" t="s">
        <v>370</v>
      </c>
      <c r="V161" t="s">
        <v>265</v>
      </c>
      <c r="W161" t="s">
        <v>252</v>
      </c>
      <c r="X161" t="s">
        <v>264</v>
      </c>
      <c r="Y161" t="s">
        <v>371</v>
      </c>
      <c r="Z161" t="s">
        <v>250</v>
      </c>
      <c r="AA161" t="s">
        <v>250</v>
      </c>
      <c r="AB161" t="s">
        <v>89</v>
      </c>
      <c r="AC161" t="s">
        <v>158</v>
      </c>
      <c r="AD161" t="s">
        <v>2</v>
      </c>
      <c r="AE161" t="s">
        <v>1299</v>
      </c>
      <c r="AF161" t="s">
        <v>372</v>
      </c>
      <c r="AG161"/>
      <c r="AH161" s="365">
        <v>300001774477133</v>
      </c>
      <c r="AI161" t="s">
        <v>258</v>
      </c>
      <c r="AJ161">
        <v>1164.6300000000001</v>
      </c>
      <c r="AK161">
        <v>1164.6300000000001</v>
      </c>
      <c r="AL161" s="365">
        <v>1</v>
      </c>
      <c r="AM161" t="s">
        <v>1299</v>
      </c>
      <c r="AN161" t="s">
        <v>1284</v>
      </c>
      <c r="AO161" t="s">
        <v>1285</v>
      </c>
      <c r="AP161" s="365">
        <v>48</v>
      </c>
      <c r="AQ161" t="s">
        <v>3021</v>
      </c>
      <c r="AR161" t="s">
        <v>3368</v>
      </c>
      <c r="AS161" t="s">
        <v>3325</v>
      </c>
      <c r="AT161" t="s">
        <v>3326</v>
      </c>
      <c r="AU161" t="s">
        <v>379</v>
      </c>
      <c r="AV161" t="s">
        <v>380</v>
      </c>
      <c r="AW161" t="s">
        <v>381</v>
      </c>
      <c r="AX161"/>
      <c r="AY161" s="365">
        <v>0</v>
      </c>
      <c r="AZ161" s="365">
        <v>2024</v>
      </c>
      <c r="BA161" s="366">
        <v>45474</v>
      </c>
      <c r="BB161" s="367">
        <v>45514</v>
      </c>
      <c r="BC161" t="s">
        <v>271</v>
      </c>
      <c r="BD161" t="s">
        <v>261</v>
      </c>
      <c r="BE161">
        <v>1164.6300000000001</v>
      </c>
      <c r="BF161">
        <v>29.48</v>
      </c>
      <c r="BG161"/>
      <c r="BH161" s="368">
        <v>29.48</v>
      </c>
    </row>
    <row r="162" spans="1:60" ht="15.6">
      <c r="A162" s="345" t="str">
        <f t="shared" si="4"/>
        <v>yes</v>
      </c>
      <c r="B162" s="345" t="str">
        <f>IF(A162="no","N/A",IF(ISNA(VLOOKUP(P162,'Cost Type'!$A$4:$B$8,2,0)),"Impl",VLOOKUP(Q162,'Cost Type'!$A$4:$B$8,2,0)))</f>
        <v>Impl</v>
      </c>
      <c r="C162" s="345" t="str">
        <f>IF(B162="Impl",VLOOKUP(AB162,'Mapping Activities to outputs'!$B:$C,2,0),"N/A")</f>
        <v>MC</v>
      </c>
      <c r="F162" s="346">
        <f t="shared" si="5"/>
        <v>-29.48</v>
      </c>
      <c r="G162" t="s">
        <v>362</v>
      </c>
      <c r="H162" t="s">
        <v>363</v>
      </c>
      <c r="I162" t="s">
        <v>364</v>
      </c>
      <c r="J162" t="s">
        <v>365</v>
      </c>
      <c r="K162" t="s">
        <v>157</v>
      </c>
      <c r="L162" t="s">
        <v>366</v>
      </c>
      <c r="M162" t="s">
        <v>1993</v>
      </c>
      <c r="N162" t="s">
        <v>262</v>
      </c>
      <c r="P162" s="365">
        <v>71620</v>
      </c>
      <c r="Q162" t="s">
        <v>4124</v>
      </c>
      <c r="R162" t="s">
        <v>368</v>
      </c>
      <c r="S162" t="s">
        <v>369</v>
      </c>
      <c r="T162" t="s">
        <v>263</v>
      </c>
      <c r="U162" t="s">
        <v>370</v>
      </c>
      <c r="V162" t="s">
        <v>265</v>
      </c>
      <c r="W162" t="s">
        <v>252</v>
      </c>
      <c r="X162" t="s">
        <v>264</v>
      </c>
      <c r="Y162" t="s">
        <v>371</v>
      </c>
      <c r="Z162" t="s">
        <v>250</v>
      </c>
      <c r="AA162" t="s">
        <v>250</v>
      </c>
      <c r="AB162" t="s">
        <v>120</v>
      </c>
      <c r="AC162" t="s">
        <v>158</v>
      </c>
      <c r="AD162" t="s">
        <v>2</v>
      </c>
      <c r="AE162" t="s">
        <v>1299</v>
      </c>
      <c r="AF162" t="s">
        <v>372</v>
      </c>
      <c r="AG162"/>
      <c r="AH162" s="365">
        <v>300001774477133</v>
      </c>
      <c r="AI162" t="s">
        <v>258</v>
      </c>
      <c r="AJ162">
        <v>1164.6300000000001</v>
      </c>
      <c r="AK162">
        <v>1164.6300000000001</v>
      </c>
      <c r="AL162" s="365">
        <v>1</v>
      </c>
      <c r="AM162" t="s">
        <v>1299</v>
      </c>
      <c r="AN162" t="s">
        <v>1284</v>
      </c>
      <c r="AO162" t="s">
        <v>1285</v>
      </c>
      <c r="AP162" s="365">
        <v>51</v>
      </c>
      <c r="AQ162" t="s">
        <v>3021</v>
      </c>
      <c r="AR162" t="s">
        <v>3367</v>
      </c>
      <c r="AS162" t="s">
        <v>3325</v>
      </c>
      <c r="AT162" t="s">
        <v>3326</v>
      </c>
      <c r="AU162" t="s">
        <v>379</v>
      </c>
      <c r="AV162" t="s">
        <v>380</v>
      </c>
      <c r="AW162" t="s">
        <v>381</v>
      </c>
      <c r="AX162"/>
      <c r="AY162" s="365">
        <v>0</v>
      </c>
      <c r="AZ162" s="365">
        <v>2024</v>
      </c>
      <c r="BA162" s="366">
        <v>45474</v>
      </c>
      <c r="BB162" s="367">
        <v>45514</v>
      </c>
      <c r="BC162" t="s">
        <v>271</v>
      </c>
      <c r="BD162" t="s">
        <v>261</v>
      </c>
      <c r="BE162">
        <v>-1164.6300000000001</v>
      </c>
      <c r="BF162"/>
      <c r="BG162">
        <v>29.48</v>
      </c>
      <c r="BH162" s="368">
        <v>-29.48</v>
      </c>
    </row>
    <row r="163" spans="1:60" ht="15.6">
      <c r="A163" s="345" t="str">
        <f t="shared" si="4"/>
        <v>yes</v>
      </c>
      <c r="B163" s="345" t="str">
        <f>IF(A163="no","N/A",IF(ISNA(VLOOKUP(P163,'Cost Type'!$A$4:$B$8,2,0)),"Impl",VLOOKUP(Q163,'Cost Type'!$A$4:$B$8,2,0)))</f>
        <v>Impl</v>
      </c>
      <c r="C163" s="345" t="str">
        <f>IF(B163="Impl",VLOOKUP(AB163,'Mapping Activities to outputs'!$B:$C,2,0),"N/A")</f>
        <v>MC</v>
      </c>
      <c r="F163" s="346">
        <f t="shared" si="5"/>
        <v>605.45000000000005</v>
      </c>
      <c r="G163" t="s">
        <v>362</v>
      </c>
      <c r="H163" t="s">
        <v>363</v>
      </c>
      <c r="I163" t="s">
        <v>364</v>
      </c>
      <c r="J163" t="s">
        <v>365</v>
      </c>
      <c r="K163" t="s">
        <v>157</v>
      </c>
      <c r="L163" t="s">
        <v>366</v>
      </c>
      <c r="M163" t="s">
        <v>1943</v>
      </c>
      <c r="N163" t="s">
        <v>262</v>
      </c>
      <c r="P163" s="365">
        <v>71620</v>
      </c>
      <c r="Q163" t="s">
        <v>4124</v>
      </c>
      <c r="R163" t="s">
        <v>368</v>
      </c>
      <c r="S163" t="s">
        <v>369</v>
      </c>
      <c r="T163" t="s">
        <v>263</v>
      </c>
      <c r="U163" t="s">
        <v>370</v>
      </c>
      <c r="V163" t="s">
        <v>265</v>
      </c>
      <c r="W163" t="s">
        <v>252</v>
      </c>
      <c r="X163" t="s">
        <v>264</v>
      </c>
      <c r="Y163" t="s">
        <v>371</v>
      </c>
      <c r="Z163" t="s">
        <v>250</v>
      </c>
      <c r="AA163" t="s">
        <v>250</v>
      </c>
      <c r="AB163" t="s">
        <v>89</v>
      </c>
      <c r="AC163" t="s">
        <v>158</v>
      </c>
      <c r="AD163" t="s">
        <v>2</v>
      </c>
      <c r="AE163" t="s">
        <v>1290</v>
      </c>
      <c r="AF163" t="s">
        <v>372</v>
      </c>
      <c r="AG163" t="s">
        <v>3020</v>
      </c>
      <c r="AH163" s="365">
        <v>300001939950472</v>
      </c>
      <c r="AI163" t="s">
        <v>258</v>
      </c>
      <c r="AJ163">
        <v>35584</v>
      </c>
      <c r="AK163">
        <v>25126</v>
      </c>
      <c r="AL163" s="365">
        <v>1</v>
      </c>
      <c r="AM163" t="s">
        <v>1290</v>
      </c>
      <c r="AN163" t="s">
        <v>1293</v>
      </c>
      <c r="AO163" t="s">
        <v>1294</v>
      </c>
      <c r="AP163" s="365">
        <v>16</v>
      </c>
      <c r="AQ163" t="s">
        <v>3021</v>
      </c>
      <c r="AR163" t="s">
        <v>3484</v>
      </c>
      <c r="AS163" t="s">
        <v>3482</v>
      </c>
      <c r="AT163" t="s">
        <v>3483</v>
      </c>
      <c r="AU163" t="s">
        <v>379</v>
      </c>
      <c r="AV163" t="s">
        <v>380</v>
      </c>
      <c r="AW163" t="s">
        <v>381</v>
      </c>
      <c r="AX163"/>
      <c r="AY163" s="365">
        <v>0</v>
      </c>
      <c r="AZ163" s="365">
        <v>2024</v>
      </c>
      <c r="BA163" s="366">
        <v>45511</v>
      </c>
      <c r="BB163" s="367">
        <v>45514</v>
      </c>
      <c r="BC163" t="s">
        <v>271</v>
      </c>
      <c r="BD163" t="s">
        <v>261</v>
      </c>
      <c r="BE163">
        <v>25126</v>
      </c>
      <c r="BF163">
        <v>605.45000000000005</v>
      </c>
      <c r="BG163"/>
      <c r="BH163" s="368">
        <v>605.45000000000005</v>
      </c>
    </row>
    <row r="164" spans="1:60" ht="15.6">
      <c r="A164" s="345" t="str">
        <f t="shared" si="4"/>
        <v>yes</v>
      </c>
      <c r="B164" s="345" t="str">
        <f>IF(A164="no","N/A",IF(ISNA(VLOOKUP(P164,'Cost Type'!$A$4:$B$8,2,0)),"Impl",VLOOKUP(Q164,'Cost Type'!$A$4:$B$8,2,0)))</f>
        <v>Impl</v>
      </c>
      <c r="C164" s="345" t="str">
        <f>IF(B164="Impl",VLOOKUP(AB164,'Mapping Activities to outputs'!$B:$C,2,0),"N/A")</f>
        <v>MC</v>
      </c>
      <c r="F164" s="346">
        <f t="shared" si="5"/>
        <v>2085.21</v>
      </c>
      <c r="G164" t="s">
        <v>2788</v>
      </c>
      <c r="H164" t="s">
        <v>2789</v>
      </c>
      <c r="I164" t="s">
        <v>415</v>
      </c>
      <c r="J164" t="s">
        <v>416</v>
      </c>
      <c r="K164" t="s">
        <v>157</v>
      </c>
      <c r="L164" t="s">
        <v>2788</v>
      </c>
      <c r="M164" t="s">
        <v>1993</v>
      </c>
      <c r="N164" t="s">
        <v>262</v>
      </c>
      <c r="P164" s="365">
        <v>67405</v>
      </c>
      <c r="Q164" t="s">
        <v>2790</v>
      </c>
      <c r="R164" t="s">
        <v>368</v>
      </c>
      <c r="S164" t="s">
        <v>369</v>
      </c>
      <c r="T164" t="s">
        <v>263</v>
      </c>
      <c r="U164" t="s">
        <v>370</v>
      </c>
      <c r="V164" t="s">
        <v>265</v>
      </c>
      <c r="W164" t="s">
        <v>252</v>
      </c>
      <c r="X164" t="s">
        <v>264</v>
      </c>
      <c r="Y164" t="s">
        <v>371</v>
      </c>
      <c r="Z164" t="s">
        <v>250</v>
      </c>
      <c r="AA164" t="s">
        <v>250</v>
      </c>
      <c r="AB164" t="s">
        <v>89</v>
      </c>
      <c r="AC164" t="s">
        <v>158</v>
      </c>
      <c r="AD164" t="s">
        <v>2</v>
      </c>
      <c r="AE164" t="s">
        <v>2815</v>
      </c>
      <c r="AF164" t="s">
        <v>419</v>
      </c>
      <c r="AG164"/>
      <c r="AH164" s="365"/>
      <c r="AI164"/>
      <c r="AJ164"/>
      <c r="AK164"/>
      <c r="AL164" s="365"/>
      <c r="AM164"/>
      <c r="AN164" t="s">
        <v>399</v>
      </c>
      <c r="AO164" t="s">
        <v>399</v>
      </c>
      <c r="AP164" s="365">
        <v>3154</v>
      </c>
      <c r="AQ164" t="s">
        <v>2816</v>
      </c>
      <c r="AR164" t="s">
        <v>2817</v>
      </c>
      <c r="AS164" t="s">
        <v>2818</v>
      </c>
      <c r="AT164" t="s">
        <v>2819</v>
      </c>
      <c r="AU164" t="s">
        <v>379</v>
      </c>
      <c r="AV164" t="s">
        <v>380</v>
      </c>
      <c r="AW164" t="s">
        <v>412</v>
      </c>
      <c r="AX164"/>
      <c r="AY164" s="365"/>
      <c r="AZ164" s="365">
        <v>2024</v>
      </c>
      <c r="BA164" s="366">
        <v>45474</v>
      </c>
      <c r="BB164" s="367">
        <v>45514</v>
      </c>
      <c r="BC164" t="s">
        <v>399</v>
      </c>
      <c r="BD164" t="s">
        <v>154</v>
      </c>
      <c r="BE164">
        <v>2085.21</v>
      </c>
      <c r="BF164">
        <v>2085.21</v>
      </c>
      <c r="BG164"/>
      <c r="BH164" s="368">
        <v>2085.21</v>
      </c>
    </row>
    <row r="165" spans="1:60" ht="15.6">
      <c r="A165" s="345" t="str">
        <f t="shared" si="4"/>
        <v>yes</v>
      </c>
      <c r="B165" s="345" t="str">
        <f>IF(A165="no","N/A",IF(ISNA(VLOOKUP(P165,'Cost Type'!$A$4:$B$8,2,0)),"Impl",VLOOKUP(Q165,'Cost Type'!$A$4:$B$8,2,0)))</f>
        <v>Impl</v>
      </c>
      <c r="C165" s="345" t="str">
        <f>IF(B165="Impl",VLOOKUP(AB165,'Mapping Activities to outputs'!$B:$C,2,0),"N/A")</f>
        <v>MC</v>
      </c>
      <c r="F165" s="346">
        <f t="shared" si="5"/>
        <v>687.7</v>
      </c>
      <c r="G165" t="s">
        <v>2788</v>
      </c>
      <c r="H165" t="s">
        <v>2789</v>
      </c>
      <c r="I165" t="s">
        <v>415</v>
      </c>
      <c r="J165" t="s">
        <v>416</v>
      </c>
      <c r="K165" t="s">
        <v>157</v>
      </c>
      <c r="L165" t="s">
        <v>2788</v>
      </c>
      <c r="M165" t="s">
        <v>1993</v>
      </c>
      <c r="N165" t="s">
        <v>262</v>
      </c>
      <c r="P165" s="365">
        <v>71475</v>
      </c>
      <c r="Q165" t="s">
        <v>2842</v>
      </c>
      <c r="R165" t="s">
        <v>368</v>
      </c>
      <c r="S165" t="s">
        <v>369</v>
      </c>
      <c r="T165" t="s">
        <v>263</v>
      </c>
      <c r="U165" t="s">
        <v>370</v>
      </c>
      <c r="V165" t="s">
        <v>265</v>
      </c>
      <c r="W165" t="s">
        <v>252</v>
      </c>
      <c r="X165" t="s">
        <v>264</v>
      </c>
      <c r="Y165" t="s">
        <v>371</v>
      </c>
      <c r="Z165" t="s">
        <v>250</v>
      </c>
      <c r="AA165" t="s">
        <v>250</v>
      </c>
      <c r="AB165" t="s">
        <v>89</v>
      </c>
      <c r="AC165" t="s">
        <v>158</v>
      </c>
      <c r="AD165" t="s">
        <v>2</v>
      </c>
      <c r="AE165" t="s">
        <v>3002</v>
      </c>
      <c r="AF165" t="s">
        <v>419</v>
      </c>
      <c r="AG165"/>
      <c r="AH165" s="365"/>
      <c r="AI165"/>
      <c r="AJ165"/>
      <c r="AK165"/>
      <c r="AL165" s="365"/>
      <c r="AM165"/>
      <c r="AN165" t="s">
        <v>399</v>
      </c>
      <c r="AO165" t="s">
        <v>399</v>
      </c>
      <c r="AP165" s="365">
        <v>3824</v>
      </c>
      <c r="AQ165" t="s">
        <v>3003</v>
      </c>
      <c r="AR165" t="s">
        <v>3004</v>
      </c>
      <c r="AS165" t="s">
        <v>3005</v>
      </c>
      <c r="AT165" t="s">
        <v>2819</v>
      </c>
      <c r="AU165" t="s">
        <v>379</v>
      </c>
      <c r="AV165" t="s">
        <v>380</v>
      </c>
      <c r="AW165" t="s">
        <v>412</v>
      </c>
      <c r="AX165"/>
      <c r="AY165" s="365"/>
      <c r="AZ165" s="365">
        <v>2024</v>
      </c>
      <c r="BA165" s="366">
        <v>45474</v>
      </c>
      <c r="BB165" s="367">
        <v>45514</v>
      </c>
      <c r="BC165" t="s">
        <v>399</v>
      </c>
      <c r="BD165" t="s">
        <v>154</v>
      </c>
      <c r="BE165">
        <v>687.7</v>
      </c>
      <c r="BF165">
        <v>687.7</v>
      </c>
      <c r="BG165"/>
      <c r="BH165" s="368">
        <v>687.7</v>
      </c>
    </row>
    <row r="166" spans="1:60" ht="15.6">
      <c r="A166" s="345" t="str">
        <f t="shared" si="4"/>
        <v>yes</v>
      </c>
      <c r="B166" s="345" t="str">
        <f>IF(A166="no","N/A",IF(ISNA(VLOOKUP(P166,'Cost Type'!$A$4:$B$8,2,0)),"Impl",VLOOKUP(Q166,'Cost Type'!$A$4:$B$8,2,0)))</f>
        <v>Impl</v>
      </c>
      <c r="C166" s="345" t="str">
        <f>IF(B166="Impl",VLOOKUP(AB166,'Mapping Activities to outputs'!$B:$C,2,0),"N/A")</f>
        <v>MC</v>
      </c>
      <c r="F166" s="346">
        <f t="shared" si="5"/>
        <v>1436.33</v>
      </c>
      <c r="G166" t="s">
        <v>2788</v>
      </c>
      <c r="H166" t="s">
        <v>2789</v>
      </c>
      <c r="I166" t="s">
        <v>415</v>
      </c>
      <c r="J166" t="s">
        <v>416</v>
      </c>
      <c r="K166" t="s">
        <v>157</v>
      </c>
      <c r="L166" t="s">
        <v>2788</v>
      </c>
      <c r="M166" t="s">
        <v>1993</v>
      </c>
      <c r="N166" t="s">
        <v>262</v>
      </c>
      <c r="P166" s="365">
        <v>71475</v>
      </c>
      <c r="Q166" t="s">
        <v>2842</v>
      </c>
      <c r="R166" t="s">
        <v>368</v>
      </c>
      <c r="S166" t="s">
        <v>369</v>
      </c>
      <c r="T166" t="s">
        <v>263</v>
      </c>
      <c r="U166" t="s">
        <v>370</v>
      </c>
      <c r="V166" t="s">
        <v>265</v>
      </c>
      <c r="W166" t="s">
        <v>252</v>
      </c>
      <c r="X166" t="s">
        <v>264</v>
      </c>
      <c r="Y166" t="s">
        <v>371</v>
      </c>
      <c r="Z166" t="s">
        <v>250</v>
      </c>
      <c r="AA166" t="s">
        <v>250</v>
      </c>
      <c r="AB166" t="s">
        <v>89</v>
      </c>
      <c r="AC166" t="s">
        <v>158</v>
      </c>
      <c r="AD166" t="s">
        <v>2</v>
      </c>
      <c r="AE166" t="s">
        <v>3006</v>
      </c>
      <c r="AF166" t="s">
        <v>419</v>
      </c>
      <c r="AG166"/>
      <c r="AH166" s="365"/>
      <c r="AI166"/>
      <c r="AJ166"/>
      <c r="AK166"/>
      <c r="AL166" s="365"/>
      <c r="AM166"/>
      <c r="AN166" t="s">
        <v>399</v>
      </c>
      <c r="AO166" t="s">
        <v>399</v>
      </c>
      <c r="AP166" s="365">
        <v>3825</v>
      </c>
      <c r="AQ166" t="s">
        <v>3003</v>
      </c>
      <c r="AR166" t="s">
        <v>3007</v>
      </c>
      <c r="AS166" t="s">
        <v>3005</v>
      </c>
      <c r="AT166" t="s">
        <v>2819</v>
      </c>
      <c r="AU166" t="s">
        <v>379</v>
      </c>
      <c r="AV166" t="s">
        <v>380</v>
      </c>
      <c r="AW166" t="s">
        <v>412</v>
      </c>
      <c r="AX166"/>
      <c r="AY166" s="365"/>
      <c r="AZ166" s="365">
        <v>2024</v>
      </c>
      <c r="BA166" s="366">
        <v>45474</v>
      </c>
      <c r="BB166" s="367">
        <v>45514</v>
      </c>
      <c r="BC166" t="s">
        <v>399</v>
      </c>
      <c r="BD166" t="s">
        <v>154</v>
      </c>
      <c r="BE166">
        <v>1436.33</v>
      </c>
      <c r="BF166">
        <v>1436.33</v>
      </c>
      <c r="BG166"/>
      <c r="BH166" s="368">
        <v>1436.33</v>
      </c>
    </row>
    <row r="167" spans="1:60" ht="15.6">
      <c r="A167" s="345" t="str">
        <f t="shared" si="4"/>
        <v>yes</v>
      </c>
      <c r="B167" s="345" t="str">
        <f>IF(A167="no","N/A",IF(ISNA(VLOOKUP(P167,'Cost Type'!$A$4:$B$8,2,0)),"Impl",VLOOKUP(Q167,'Cost Type'!$A$4:$B$8,2,0)))</f>
        <v>Impl</v>
      </c>
      <c r="C167" s="345" t="str">
        <f>IF(B167="Impl",VLOOKUP(AB167,'Mapping Activities to outputs'!$B:$C,2,0),"N/A")</f>
        <v>Output 2</v>
      </c>
      <c r="F167" s="346">
        <f t="shared" si="5"/>
        <v>3707.57</v>
      </c>
      <c r="G167" t="s">
        <v>2788</v>
      </c>
      <c r="H167" t="s">
        <v>2789</v>
      </c>
      <c r="I167" t="s">
        <v>415</v>
      </c>
      <c r="J167" t="s">
        <v>416</v>
      </c>
      <c r="K167" t="s">
        <v>157</v>
      </c>
      <c r="L167" t="s">
        <v>2788</v>
      </c>
      <c r="M167" t="s">
        <v>1993</v>
      </c>
      <c r="N167" t="s">
        <v>262</v>
      </c>
      <c r="P167" s="365">
        <v>71475</v>
      </c>
      <c r="Q167" t="s">
        <v>2842</v>
      </c>
      <c r="R167" t="s">
        <v>368</v>
      </c>
      <c r="S167" t="s">
        <v>369</v>
      </c>
      <c r="T167" t="s">
        <v>263</v>
      </c>
      <c r="U167" t="s">
        <v>370</v>
      </c>
      <c r="V167" t="s">
        <v>265</v>
      </c>
      <c r="W167" t="s">
        <v>252</v>
      </c>
      <c r="X167" t="s">
        <v>264</v>
      </c>
      <c r="Y167" t="s">
        <v>371</v>
      </c>
      <c r="Z167" t="s">
        <v>250</v>
      </c>
      <c r="AA167" t="s">
        <v>250</v>
      </c>
      <c r="AB167" t="s">
        <v>52</v>
      </c>
      <c r="AC167" t="s">
        <v>158</v>
      </c>
      <c r="AD167" t="s">
        <v>2</v>
      </c>
      <c r="AE167" t="s">
        <v>3008</v>
      </c>
      <c r="AF167" t="s">
        <v>419</v>
      </c>
      <c r="AG167"/>
      <c r="AH167" s="365"/>
      <c r="AI167"/>
      <c r="AJ167"/>
      <c r="AK167"/>
      <c r="AL167" s="365"/>
      <c r="AM167"/>
      <c r="AN167" t="s">
        <v>399</v>
      </c>
      <c r="AO167" t="s">
        <v>399</v>
      </c>
      <c r="AP167" s="365">
        <v>3826</v>
      </c>
      <c r="AQ167" t="s">
        <v>3003</v>
      </c>
      <c r="AR167" t="s">
        <v>3009</v>
      </c>
      <c r="AS167" t="s">
        <v>3005</v>
      </c>
      <c r="AT167" t="s">
        <v>2819</v>
      </c>
      <c r="AU167" t="s">
        <v>379</v>
      </c>
      <c r="AV167" t="s">
        <v>380</v>
      </c>
      <c r="AW167" t="s">
        <v>412</v>
      </c>
      <c r="AX167"/>
      <c r="AY167" s="365"/>
      <c r="AZ167" s="365">
        <v>2024</v>
      </c>
      <c r="BA167" s="366">
        <v>45474</v>
      </c>
      <c r="BB167" s="367">
        <v>45514</v>
      </c>
      <c r="BC167" t="s">
        <v>399</v>
      </c>
      <c r="BD167" t="s">
        <v>154</v>
      </c>
      <c r="BE167">
        <v>3707.57</v>
      </c>
      <c r="BF167">
        <v>3707.57</v>
      </c>
      <c r="BG167"/>
      <c r="BH167" s="368">
        <v>3707.57</v>
      </c>
    </row>
    <row r="168" spans="1:60" ht="15.6">
      <c r="A168" s="345" t="str">
        <f t="shared" si="4"/>
        <v>no</v>
      </c>
      <c r="B168" s="345" t="str">
        <f>IF(A168="no","N/A",IF(ISNA(VLOOKUP(Q168,'Cost Type'!$A$4:$B$8,2,0)),"Impl",VLOOKUP(Q168,'Cost Type'!$A$4:$B$8,2,0)))</f>
        <v>N/A</v>
      </c>
      <c r="C168" s="345" t="str">
        <f>IF(B168="Impl",VLOOKUP(AB168,'Mapping Activities to outputs'!$B:$C,2,0),"N/A")</f>
        <v>N/A</v>
      </c>
      <c r="F168" s="346">
        <f t="shared" si="5"/>
        <v>-2085.21</v>
      </c>
      <c r="G168" t="s">
        <v>2788</v>
      </c>
      <c r="H168" t="s">
        <v>2789</v>
      </c>
      <c r="I168" t="s">
        <v>415</v>
      </c>
      <c r="J168" t="s">
        <v>416</v>
      </c>
      <c r="K168" t="s">
        <v>157</v>
      </c>
      <c r="L168" t="s">
        <v>2788</v>
      </c>
      <c r="M168" t="s">
        <v>1993</v>
      </c>
      <c r="N168" t="s">
        <v>262</v>
      </c>
      <c r="P168" s="365">
        <v>67105</v>
      </c>
      <c r="Q168" t="s">
        <v>3017</v>
      </c>
      <c r="R168" t="s">
        <v>368</v>
      </c>
      <c r="S168" t="s">
        <v>369</v>
      </c>
      <c r="T168" t="s">
        <v>263</v>
      </c>
      <c r="U168" t="s">
        <v>370</v>
      </c>
      <c r="V168" t="s">
        <v>265</v>
      </c>
      <c r="W168" t="s">
        <v>252</v>
      </c>
      <c r="X168" t="s">
        <v>3018</v>
      </c>
      <c r="Y168" t="s">
        <v>3019</v>
      </c>
      <c r="Z168" t="s">
        <v>250</v>
      </c>
      <c r="AA168" t="s">
        <v>250</v>
      </c>
      <c r="AB168" t="s">
        <v>89</v>
      </c>
      <c r="AC168" t="s">
        <v>158</v>
      </c>
      <c r="AD168" t="s">
        <v>2</v>
      </c>
      <c r="AE168" t="s">
        <v>2815</v>
      </c>
      <c r="AF168" t="s">
        <v>419</v>
      </c>
      <c r="AG168"/>
      <c r="AH168" s="365"/>
      <c r="AI168"/>
      <c r="AJ168"/>
      <c r="AK168"/>
      <c r="AL168" s="365"/>
      <c r="AM168"/>
      <c r="AN168" t="s">
        <v>399</v>
      </c>
      <c r="AO168" t="s">
        <v>399</v>
      </c>
      <c r="AP168" s="365">
        <v>2818</v>
      </c>
      <c r="AQ168" t="s">
        <v>2816</v>
      </c>
      <c r="AR168" t="s">
        <v>2817</v>
      </c>
      <c r="AS168" t="s">
        <v>2818</v>
      </c>
      <c r="AT168" t="s">
        <v>2819</v>
      </c>
      <c r="AU168" t="s">
        <v>379</v>
      </c>
      <c r="AV168" t="s">
        <v>380</v>
      </c>
      <c r="AW168" t="s">
        <v>412</v>
      </c>
      <c r="AX168"/>
      <c r="AY168" s="365"/>
      <c r="AZ168" s="365">
        <v>2024</v>
      </c>
      <c r="BA168" s="366">
        <v>45474</v>
      </c>
      <c r="BB168" s="367">
        <v>45514</v>
      </c>
      <c r="BC168" t="s">
        <v>399</v>
      </c>
      <c r="BD168" t="s">
        <v>154</v>
      </c>
      <c r="BE168">
        <v>-2085.21</v>
      </c>
      <c r="BF168"/>
      <c r="BG168">
        <v>2085.21</v>
      </c>
      <c r="BH168" s="368">
        <v>-2085.21</v>
      </c>
    </row>
    <row r="169" spans="1:60" ht="15.6">
      <c r="A169" s="345" t="str">
        <f t="shared" si="4"/>
        <v>no</v>
      </c>
      <c r="B169" s="345" t="str">
        <f>IF(A169="no","N/A",IF(ISNA(VLOOKUP(Q169,'Cost Type'!$A$4:$B$8,2,0)),"Impl",VLOOKUP(Q169,'Cost Type'!$A$4:$B$8,2,0)))</f>
        <v>N/A</v>
      </c>
      <c r="C169" s="345" t="str">
        <f>IF(B169="Impl",VLOOKUP(AB169,'Mapping Activities to outputs'!$B:$C,2,0),"N/A")</f>
        <v>N/A</v>
      </c>
      <c r="F169" s="346">
        <f t="shared" si="5"/>
        <v>-687.7</v>
      </c>
      <c r="G169" t="s">
        <v>2788</v>
      </c>
      <c r="H169" t="s">
        <v>2789</v>
      </c>
      <c r="I169" t="s">
        <v>415</v>
      </c>
      <c r="J169" t="s">
        <v>416</v>
      </c>
      <c r="K169" t="s">
        <v>157</v>
      </c>
      <c r="L169" t="s">
        <v>2788</v>
      </c>
      <c r="M169" t="s">
        <v>1993</v>
      </c>
      <c r="N169" t="s">
        <v>262</v>
      </c>
      <c r="P169" s="365">
        <v>67105</v>
      </c>
      <c r="Q169" t="s">
        <v>3017</v>
      </c>
      <c r="R169" t="s">
        <v>368</v>
      </c>
      <c r="S169" t="s">
        <v>369</v>
      </c>
      <c r="T169" t="s">
        <v>263</v>
      </c>
      <c r="U169" t="s">
        <v>370</v>
      </c>
      <c r="V169" t="s">
        <v>265</v>
      </c>
      <c r="W169" t="s">
        <v>252</v>
      </c>
      <c r="X169" t="s">
        <v>3018</v>
      </c>
      <c r="Y169" t="s">
        <v>3019</v>
      </c>
      <c r="Z169" t="s">
        <v>250</v>
      </c>
      <c r="AA169" t="s">
        <v>250</v>
      </c>
      <c r="AB169" t="s">
        <v>89</v>
      </c>
      <c r="AC169" t="s">
        <v>158</v>
      </c>
      <c r="AD169" t="s">
        <v>2</v>
      </c>
      <c r="AE169" t="s">
        <v>3002</v>
      </c>
      <c r="AF169" t="s">
        <v>419</v>
      </c>
      <c r="AG169"/>
      <c r="AH169" s="365"/>
      <c r="AI169"/>
      <c r="AJ169"/>
      <c r="AK169"/>
      <c r="AL169" s="365"/>
      <c r="AM169"/>
      <c r="AN169" t="s">
        <v>399</v>
      </c>
      <c r="AO169" t="s">
        <v>399</v>
      </c>
      <c r="AP169" s="365">
        <v>2838</v>
      </c>
      <c r="AQ169" t="s">
        <v>3003</v>
      </c>
      <c r="AR169" t="s">
        <v>3004</v>
      </c>
      <c r="AS169" t="s">
        <v>3005</v>
      </c>
      <c r="AT169" t="s">
        <v>2819</v>
      </c>
      <c r="AU169" t="s">
        <v>379</v>
      </c>
      <c r="AV169" t="s">
        <v>380</v>
      </c>
      <c r="AW169" t="s">
        <v>412</v>
      </c>
      <c r="AX169"/>
      <c r="AY169" s="365"/>
      <c r="AZ169" s="365">
        <v>2024</v>
      </c>
      <c r="BA169" s="366">
        <v>45474</v>
      </c>
      <c r="BB169" s="367">
        <v>45514</v>
      </c>
      <c r="BC169" t="s">
        <v>399</v>
      </c>
      <c r="BD169" t="s">
        <v>154</v>
      </c>
      <c r="BE169">
        <v>-687.7</v>
      </c>
      <c r="BF169"/>
      <c r="BG169">
        <v>687.7</v>
      </c>
      <c r="BH169" s="368">
        <v>-687.7</v>
      </c>
    </row>
    <row r="170" spans="1:60" ht="15.6">
      <c r="A170" s="345" t="str">
        <f t="shared" si="4"/>
        <v>no</v>
      </c>
      <c r="B170" s="345" t="str">
        <f>IF(A170="no","N/A",IF(ISNA(VLOOKUP(Q170,'Cost Type'!$A$4:$B$8,2,0)),"Impl",VLOOKUP(Q170,'Cost Type'!$A$4:$B$8,2,0)))</f>
        <v>N/A</v>
      </c>
      <c r="C170" s="345" t="str">
        <f>IF(B170="Impl",VLOOKUP(AB170,'Mapping Activities to outputs'!$B:$C,2,0),"N/A")</f>
        <v>N/A</v>
      </c>
      <c r="F170" s="346">
        <f t="shared" si="5"/>
        <v>-1436.33</v>
      </c>
      <c r="G170" t="s">
        <v>2788</v>
      </c>
      <c r="H170" t="s">
        <v>2789</v>
      </c>
      <c r="I170" t="s">
        <v>415</v>
      </c>
      <c r="J170" t="s">
        <v>416</v>
      </c>
      <c r="K170" t="s">
        <v>157</v>
      </c>
      <c r="L170" t="s">
        <v>2788</v>
      </c>
      <c r="M170" t="s">
        <v>1993</v>
      </c>
      <c r="N170" t="s">
        <v>262</v>
      </c>
      <c r="P170" s="365">
        <v>67105</v>
      </c>
      <c r="Q170" t="s">
        <v>3017</v>
      </c>
      <c r="R170" t="s">
        <v>368</v>
      </c>
      <c r="S170" t="s">
        <v>369</v>
      </c>
      <c r="T170" t="s">
        <v>263</v>
      </c>
      <c r="U170" t="s">
        <v>370</v>
      </c>
      <c r="V170" t="s">
        <v>265</v>
      </c>
      <c r="W170" t="s">
        <v>252</v>
      </c>
      <c r="X170" t="s">
        <v>3018</v>
      </c>
      <c r="Y170" t="s">
        <v>3019</v>
      </c>
      <c r="Z170" t="s">
        <v>250</v>
      </c>
      <c r="AA170" t="s">
        <v>250</v>
      </c>
      <c r="AB170" t="s">
        <v>89</v>
      </c>
      <c r="AC170" t="s">
        <v>158</v>
      </c>
      <c r="AD170" t="s">
        <v>2</v>
      </c>
      <c r="AE170" t="s">
        <v>3006</v>
      </c>
      <c r="AF170" t="s">
        <v>419</v>
      </c>
      <c r="AG170"/>
      <c r="AH170" s="365"/>
      <c r="AI170"/>
      <c r="AJ170"/>
      <c r="AK170"/>
      <c r="AL170" s="365"/>
      <c r="AM170"/>
      <c r="AN170" t="s">
        <v>399</v>
      </c>
      <c r="AO170" t="s">
        <v>399</v>
      </c>
      <c r="AP170" s="365">
        <v>2839</v>
      </c>
      <c r="AQ170" t="s">
        <v>3003</v>
      </c>
      <c r="AR170" t="s">
        <v>3007</v>
      </c>
      <c r="AS170" t="s">
        <v>3005</v>
      </c>
      <c r="AT170" t="s">
        <v>2819</v>
      </c>
      <c r="AU170" t="s">
        <v>379</v>
      </c>
      <c r="AV170" t="s">
        <v>380</v>
      </c>
      <c r="AW170" t="s">
        <v>412</v>
      </c>
      <c r="AX170"/>
      <c r="AY170" s="365"/>
      <c r="AZ170" s="365">
        <v>2024</v>
      </c>
      <c r="BA170" s="366">
        <v>45474</v>
      </c>
      <c r="BB170" s="367">
        <v>45514</v>
      </c>
      <c r="BC170" t="s">
        <v>399</v>
      </c>
      <c r="BD170" t="s">
        <v>154</v>
      </c>
      <c r="BE170">
        <v>-1436.33</v>
      </c>
      <c r="BF170"/>
      <c r="BG170">
        <v>1436.33</v>
      </c>
      <c r="BH170" s="368">
        <v>-1436.33</v>
      </c>
    </row>
    <row r="171" spans="1:60" ht="15.6">
      <c r="A171" s="345" t="str">
        <f t="shared" si="4"/>
        <v>no</v>
      </c>
      <c r="B171" s="345" t="str">
        <f>IF(A171="no","N/A",IF(ISNA(VLOOKUP(Q171,'Cost Type'!$A$4:$B$8,2,0)),"Impl",VLOOKUP(Q171,'Cost Type'!$A$4:$B$8,2,0)))</f>
        <v>N/A</v>
      </c>
      <c r="C171" s="345" t="str">
        <f>IF(B171="Impl",VLOOKUP(AB171,'Mapping Activities to outputs'!$B:$C,2,0),"N/A")</f>
        <v>N/A</v>
      </c>
      <c r="F171" s="346">
        <f t="shared" si="5"/>
        <v>-3707.57</v>
      </c>
      <c r="G171" t="s">
        <v>2788</v>
      </c>
      <c r="H171" t="s">
        <v>2789</v>
      </c>
      <c r="I171" t="s">
        <v>415</v>
      </c>
      <c r="J171" t="s">
        <v>416</v>
      </c>
      <c r="K171" t="s">
        <v>157</v>
      </c>
      <c r="L171" t="s">
        <v>2788</v>
      </c>
      <c r="M171" t="s">
        <v>1993</v>
      </c>
      <c r="N171" t="s">
        <v>262</v>
      </c>
      <c r="P171" s="365">
        <v>67105</v>
      </c>
      <c r="Q171" t="s">
        <v>3017</v>
      </c>
      <c r="R171" t="s">
        <v>368</v>
      </c>
      <c r="S171" t="s">
        <v>369</v>
      </c>
      <c r="T171" t="s">
        <v>263</v>
      </c>
      <c r="U171" t="s">
        <v>370</v>
      </c>
      <c r="V171" t="s">
        <v>265</v>
      </c>
      <c r="W171" t="s">
        <v>252</v>
      </c>
      <c r="X171" t="s">
        <v>3018</v>
      </c>
      <c r="Y171" t="s">
        <v>3019</v>
      </c>
      <c r="Z171" t="s">
        <v>250</v>
      </c>
      <c r="AA171" t="s">
        <v>250</v>
      </c>
      <c r="AB171" t="s">
        <v>52</v>
      </c>
      <c r="AC171" t="s">
        <v>158</v>
      </c>
      <c r="AD171" t="s">
        <v>2</v>
      </c>
      <c r="AE171" t="s">
        <v>3008</v>
      </c>
      <c r="AF171" t="s">
        <v>419</v>
      </c>
      <c r="AG171"/>
      <c r="AH171" s="365"/>
      <c r="AI171"/>
      <c r="AJ171"/>
      <c r="AK171"/>
      <c r="AL171" s="365"/>
      <c r="AM171"/>
      <c r="AN171" t="s">
        <v>399</v>
      </c>
      <c r="AO171" t="s">
        <v>399</v>
      </c>
      <c r="AP171" s="365">
        <v>2840</v>
      </c>
      <c r="AQ171" t="s">
        <v>3003</v>
      </c>
      <c r="AR171" t="s">
        <v>3009</v>
      </c>
      <c r="AS171" t="s">
        <v>3005</v>
      </c>
      <c r="AT171" t="s">
        <v>2819</v>
      </c>
      <c r="AU171" t="s">
        <v>379</v>
      </c>
      <c r="AV171" t="s">
        <v>380</v>
      </c>
      <c r="AW171" t="s">
        <v>412</v>
      </c>
      <c r="AX171"/>
      <c r="AY171" s="365"/>
      <c r="AZ171" s="365">
        <v>2024</v>
      </c>
      <c r="BA171" s="366">
        <v>45474</v>
      </c>
      <c r="BB171" s="367">
        <v>45514</v>
      </c>
      <c r="BC171" t="s">
        <v>399</v>
      </c>
      <c r="BD171" t="s">
        <v>154</v>
      </c>
      <c r="BE171">
        <v>-3707.57</v>
      </c>
      <c r="BF171"/>
      <c r="BG171">
        <v>3707.57</v>
      </c>
      <c r="BH171" s="368">
        <v>-3707.57</v>
      </c>
    </row>
    <row r="172" spans="1:60" ht="15.6">
      <c r="A172" s="345" t="str">
        <f t="shared" si="4"/>
        <v>yes</v>
      </c>
      <c r="B172" s="345" t="str">
        <f>IF(A172="no","N/A",IF(ISNA(VLOOKUP(P172,'Cost Type'!$A$4:$B$8,2,0)),"Impl",VLOOKUP(Q172,'Cost Type'!$A$4:$B$8,2,0)))</f>
        <v>Impl</v>
      </c>
      <c r="C172" s="345" t="str">
        <f>IF(B172="Impl",VLOOKUP(AB172,'Mapping Activities to outputs'!$B:$C,2,0),"N/A")</f>
        <v>MC</v>
      </c>
      <c r="F172" s="346">
        <f t="shared" si="5"/>
        <v>252</v>
      </c>
      <c r="G172" t="s">
        <v>362</v>
      </c>
      <c r="H172" t="s">
        <v>363</v>
      </c>
      <c r="I172" t="s">
        <v>364</v>
      </c>
      <c r="J172" t="s">
        <v>365</v>
      </c>
      <c r="K172" t="s">
        <v>157</v>
      </c>
      <c r="L172" t="s">
        <v>366</v>
      </c>
      <c r="M172" t="s">
        <v>1993</v>
      </c>
      <c r="N172" t="s">
        <v>262</v>
      </c>
      <c r="P172" s="365">
        <v>71635</v>
      </c>
      <c r="Q172" t="s">
        <v>4144</v>
      </c>
      <c r="R172" t="s">
        <v>368</v>
      </c>
      <c r="S172" t="s">
        <v>369</v>
      </c>
      <c r="T172" t="s">
        <v>263</v>
      </c>
      <c r="U172" t="s">
        <v>370</v>
      </c>
      <c r="V172" t="s">
        <v>265</v>
      </c>
      <c r="W172" t="s">
        <v>252</v>
      </c>
      <c r="X172" t="s">
        <v>264</v>
      </c>
      <c r="Y172" t="s">
        <v>371</v>
      </c>
      <c r="Z172" t="s">
        <v>250</v>
      </c>
      <c r="AA172" t="s">
        <v>250</v>
      </c>
      <c r="AB172" t="s">
        <v>89</v>
      </c>
      <c r="AC172" t="s">
        <v>158</v>
      </c>
      <c r="AD172" t="s">
        <v>2</v>
      </c>
      <c r="AE172" t="s">
        <v>1281</v>
      </c>
      <c r="AF172" t="s">
        <v>372</v>
      </c>
      <c r="AG172" t="s">
        <v>3020</v>
      </c>
      <c r="AH172" s="365">
        <v>300001752175208</v>
      </c>
      <c r="AI172" t="s">
        <v>258</v>
      </c>
      <c r="AJ172">
        <v>35543.200000000004</v>
      </c>
      <c r="AK172">
        <v>9954</v>
      </c>
      <c r="AL172" s="365">
        <v>2</v>
      </c>
      <c r="AM172" t="s">
        <v>1281</v>
      </c>
      <c r="AN172" t="s">
        <v>1284</v>
      </c>
      <c r="AO172" t="s">
        <v>1285</v>
      </c>
      <c r="AP172" s="365">
        <v>54</v>
      </c>
      <c r="AQ172" t="s">
        <v>3021</v>
      </c>
      <c r="AR172" t="s">
        <v>3364</v>
      </c>
      <c r="AS172" t="s">
        <v>3325</v>
      </c>
      <c r="AT172" t="s">
        <v>3326</v>
      </c>
      <c r="AU172" t="s">
        <v>379</v>
      </c>
      <c r="AV172" t="s">
        <v>380</v>
      </c>
      <c r="AW172" t="s">
        <v>381</v>
      </c>
      <c r="AX172"/>
      <c r="AY172" s="365">
        <v>0</v>
      </c>
      <c r="AZ172" s="365">
        <v>2024</v>
      </c>
      <c r="BA172" s="366">
        <v>45474</v>
      </c>
      <c r="BB172" s="367">
        <v>45514</v>
      </c>
      <c r="BC172" t="s">
        <v>501</v>
      </c>
      <c r="BD172" t="s">
        <v>261</v>
      </c>
      <c r="BE172">
        <v>9954</v>
      </c>
      <c r="BF172">
        <v>252</v>
      </c>
      <c r="BG172"/>
      <c r="BH172" s="368">
        <v>252</v>
      </c>
    </row>
    <row r="173" spans="1:60" ht="15.6">
      <c r="A173" s="345" t="str">
        <f t="shared" si="4"/>
        <v>yes</v>
      </c>
      <c r="B173" s="345" t="str">
        <f>IF(A173="no","N/A",IF(ISNA(VLOOKUP(P173,'Cost Type'!$A$4:$B$8,2,0)),"Impl",VLOOKUP(Q173,'Cost Type'!$A$4:$B$8,2,0)))</f>
        <v>Impl</v>
      </c>
      <c r="C173" s="345" t="str">
        <f>IF(B173="Impl",VLOOKUP(AB173,'Mapping Activities to outputs'!$B:$C,2,0),"N/A")</f>
        <v>MC</v>
      </c>
      <c r="F173" s="346">
        <f t="shared" si="5"/>
        <v>-252</v>
      </c>
      <c r="G173" t="s">
        <v>362</v>
      </c>
      <c r="H173" t="s">
        <v>363</v>
      </c>
      <c r="I173" t="s">
        <v>364</v>
      </c>
      <c r="J173" t="s">
        <v>365</v>
      </c>
      <c r="K173" t="s">
        <v>157</v>
      </c>
      <c r="L173" t="s">
        <v>366</v>
      </c>
      <c r="M173" t="s">
        <v>1993</v>
      </c>
      <c r="N173" t="s">
        <v>262</v>
      </c>
      <c r="P173" s="365">
        <v>71635</v>
      </c>
      <c r="Q173" t="s">
        <v>4144</v>
      </c>
      <c r="R173" t="s">
        <v>368</v>
      </c>
      <c r="S173" t="s">
        <v>369</v>
      </c>
      <c r="T173" t="s">
        <v>263</v>
      </c>
      <c r="U173" t="s">
        <v>370</v>
      </c>
      <c r="V173" t="s">
        <v>265</v>
      </c>
      <c r="W173" t="s">
        <v>252</v>
      </c>
      <c r="X173" t="s">
        <v>264</v>
      </c>
      <c r="Y173" t="s">
        <v>371</v>
      </c>
      <c r="Z173" t="s">
        <v>250</v>
      </c>
      <c r="AA173" t="s">
        <v>250</v>
      </c>
      <c r="AB173" t="s">
        <v>120</v>
      </c>
      <c r="AC173" t="s">
        <v>158</v>
      </c>
      <c r="AD173" t="s">
        <v>2</v>
      </c>
      <c r="AE173" t="s">
        <v>1281</v>
      </c>
      <c r="AF173" t="s">
        <v>372</v>
      </c>
      <c r="AG173" t="s">
        <v>3020</v>
      </c>
      <c r="AH173" s="365">
        <v>300001752175208</v>
      </c>
      <c r="AI173" t="s">
        <v>258</v>
      </c>
      <c r="AJ173">
        <v>35543.200000000004</v>
      </c>
      <c r="AK173">
        <v>9954</v>
      </c>
      <c r="AL173" s="365">
        <v>2</v>
      </c>
      <c r="AM173" t="s">
        <v>1281</v>
      </c>
      <c r="AN173" t="s">
        <v>1284</v>
      </c>
      <c r="AO173" t="s">
        <v>1285</v>
      </c>
      <c r="AP173" s="365">
        <v>55</v>
      </c>
      <c r="AQ173" t="s">
        <v>3021</v>
      </c>
      <c r="AR173" t="s">
        <v>3361</v>
      </c>
      <c r="AS173" t="s">
        <v>3325</v>
      </c>
      <c r="AT173" t="s">
        <v>3326</v>
      </c>
      <c r="AU173" t="s">
        <v>379</v>
      </c>
      <c r="AV173" t="s">
        <v>380</v>
      </c>
      <c r="AW173" t="s">
        <v>381</v>
      </c>
      <c r="AX173"/>
      <c r="AY173" s="365">
        <v>0</v>
      </c>
      <c r="AZ173" s="365">
        <v>2024</v>
      </c>
      <c r="BA173" s="366">
        <v>45474</v>
      </c>
      <c r="BB173" s="367">
        <v>45514</v>
      </c>
      <c r="BC173" t="s">
        <v>501</v>
      </c>
      <c r="BD173" t="s">
        <v>261</v>
      </c>
      <c r="BE173">
        <v>-9954</v>
      </c>
      <c r="BF173"/>
      <c r="BG173">
        <v>252</v>
      </c>
      <c r="BH173" s="368">
        <v>-252</v>
      </c>
    </row>
    <row r="174" spans="1:60" ht="15.6">
      <c r="A174" s="345" t="str">
        <f t="shared" si="4"/>
        <v>yes</v>
      </c>
      <c r="B174" s="345" t="str">
        <f>IF(A174="no","N/A",IF(ISNA(VLOOKUP(P174,'Cost Type'!$A$4:$B$8,2,0)),"Impl",VLOOKUP(Q174,'Cost Type'!$A$4:$B$8,2,0)))</f>
        <v>Impl</v>
      </c>
      <c r="C174" s="345" t="str">
        <f>IF(B174="Impl",VLOOKUP(AB174,'Mapping Activities to outputs'!$B:$C,2,0),"N/A")</f>
        <v>MC</v>
      </c>
      <c r="F174" s="346">
        <f t="shared" si="5"/>
        <v>252</v>
      </c>
      <c r="G174" t="s">
        <v>362</v>
      </c>
      <c r="H174" t="s">
        <v>363</v>
      </c>
      <c r="I174" t="s">
        <v>364</v>
      </c>
      <c r="J174" t="s">
        <v>365</v>
      </c>
      <c r="K174" t="s">
        <v>157</v>
      </c>
      <c r="L174" t="s">
        <v>366</v>
      </c>
      <c r="M174" t="s">
        <v>1943</v>
      </c>
      <c r="N174" t="s">
        <v>262</v>
      </c>
      <c r="P174" s="365">
        <v>71635</v>
      </c>
      <c r="Q174" t="s">
        <v>4144</v>
      </c>
      <c r="R174" t="s">
        <v>368</v>
      </c>
      <c r="S174" t="s">
        <v>369</v>
      </c>
      <c r="T174" t="s">
        <v>263</v>
      </c>
      <c r="U174" t="s">
        <v>370</v>
      </c>
      <c r="V174" t="s">
        <v>265</v>
      </c>
      <c r="W174" t="s">
        <v>252</v>
      </c>
      <c r="X174" t="s">
        <v>264</v>
      </c>
      <c r="Y174" t="s">
        <v>371</v>
      </c>
      <c r="Z174" t="s">
        <v>250</v>
      </c>
      <c r="AA174" t="s">
        <v>250</v>
      </c>
      <c r="AB174" t="s">
        <v>89</v>
      </c>
      <c r="AC174" t="s">
        <v>158</v>
      </c>
      <c r="AD174" t="s">
        <v>2</v>
      </c>
      <c r="AE174" t="s">
        <v>1290</v>
      </c>
      <c r="AF174" t="s">
        <v>372</v>
      </c>
      <c r="AG174" t="s">
        <v>3020</v>
      </c>
      <c r="AH174" s="365">
        <v>300001939950472</v>
      </c>
      <c r="AI174" t="s">
        <v>258</v>
      </c>
      <c r="AJ174">
        <v>35584</v>
      </c>
      <c r="AK174">
        <v>10458</v>
      </c>
      <c r="AL174" s="365">
        <v>2</v>
      </c>
      <c r="AM174" t="s">
        <v>1290</v>
      </c>
      <c r="AN174" t="s">
        <v>1293</v>
      </c>
      <c r="AO174" t="s">
        <v>1294</v>
      </c>
      <c r="AP174" s="365">
        <v>23</v>
      </c>
      <c r="AQ174" t="s">
        <v>3021</v>
      </c>
      <c r="AR174" t="s">
        <v>3481</v>
      </c>
      <c r="AS174" t="s">
        <v>3482</v>
      </c>
      <c r="AT174" t="s">
        <v>3483</v>
      </c>
      <c r="AU174" t="s">
        <v>379</v>
      </c>
      <c r="AV174" t="s">
        <v>380</v>
      </c>
      <c r="AW174" t="s">
        <v>381</v>
      </c>
      <c r="AX174"/>
      <c r="AY174" s="365">
        <v>0</v>
      </c>
      <c r="AZ174" s="365">
        <v>2024</v>
      </c>
      <c r="BA174" s="366">
        <v>45511</v>
      </c>
      <c r="BB174" s="367">
        <v>45514</v>
      </c>
      <c r="BC174" t="s">
        <v>501</v>
      </c>
      <c r="BD174" t="s">
        <v>261</v>
      </c>
      <c r="BE174">
        <v>10458</v>
      </c>
      <c r="BF174">
        <v>252</v>
      </c>
      <c r="BG174"/>
      <c r="BH174" s="368">
        <v>252</v>
      </c>
    </row>
    <row r="175" spans="1:60" ht="15.6">
      <c r="A175" s="345" t="str">
        <f t="shared" si="4"/>
        <v>yes</v>
      </c>
      <c r="B175" s="345" t="str">
        <f>IF(A175="no","N/A",IF(ISNA(VLOOKUP(P175,'Cost Type'!$A$4:$B$8,2,0)),"Impl",VLOOKUP(P175,'Cost Type'!$A$4:$B$8,2,0)))</f>
        <v>GMS</v>
      </c>
      <c r="C175" s="345" t="str">
        <f>IF(B175="Impl",VLOOKUP(AB175,'Mapping Activities to outputs'!$B:$C,2,0),"N/A")</f>
        <v>N/A</v>
      </c>
      <c r="F175" s="346">
        <f t="shared" si="5"/>
        <v>68.600000000000009</v>
      </c>
      <c r="G175" t="s">
        <v>413</v>
      </c>
      <c r="H175" t="s">
        <v>414</v>
      </c>
      <c r="I175" t="s">
        <v>415</v>
      </c>
      <c r="J175" t="s">
        <v>416</v>
      </c>
      <c r="K175" t="s">
        <v>157</v>
      </c>
      <c r="L175" t="s">
        <v>413</v>
      </c>
      <c r="M175" t="s">
        <v>1943</v>
      </c>
      <c r="N175" t="s">
        <v>262</v>
      </c>
      <c r="P175" s="365">
        <v>75105</v>
      </c>
      <c r="Q175" t="s">
        <v>417</v>
      </c>
      <c r="R175" t="s">
        <v>368</v>
      </c>
      <c r="S175" t="s">
        <v>369</v>
      </c>
      <c r="T175" t="s">
        <v>263</v>
      </c>
      <c r="U175" t="s">
        <v>370</v>
      </c>
      <c r="V175" t="s">
        <v>265</v>
      </c>
      <c r="W175" t="s">
        <v>252</v>
      </c>
      <c r="X175" t="s">
        <v>264</v>
      </c>
      <c r="Y175" t="s">
        <v>371</v>
      </c>
      <c r="Z175" t="s">
        <v>250</v>
      </c>
      <c r="AA175" t="s">
        <v>250</v>
      </c>
      <c r="AB175" t="s">
        <v>89</v>
      </c>
      <c r="AC175" t="s">
        <v>158</v>
      </c>
      <c r="AD175" t="s">
        <v>2</v>
      </c>
      <c r="AE175" t="s">
        <v>2112</v>
      </c>
      <c r="AF175" t="s">
        <v>419</v>
      </c>
      <c r="AG175"/>
      <c r="AH175" s="365"/>
      <c r="AI175"/>
      <c r="AJ175"/>
      <c r="AK175"/>
      <c r="AL175" s="365"/>
      <c r="AM175"/>
      <c r="AN175" t="s">
        <v>399</v>
      </c>
      <c r="AO175" t="s">
        <v>399</v>
      </c>
      <c r="AP175" s="365">
        <v>29</v>
      </c>
      <c r="AQ175" t="s">
        <v>2113</v>
      </c>
      <c r="AR175" t="s">
        <v>2114</v>
      </c>
      <c r="AS175" t="s">
        <v>2115</v>
      </c>
      <c r="AT175" t="s">
        <v>2116</v>
      </c>
      <c r="AU175" t="s">
        <v>379</v>
      </c>
      <c r="AV175" t="s">
        <v>380</v>
      </c>
      <c r="AW175" t="s">
        <v>412</v>
      </c>
      <c r="AX175"/>
      <c r="AY175" s="365"/>
      <c r="AZ175" s="365">
        <v>2024</v>
      </c>
      <c r="BA175" s="366">
        <v>45511</v>
      </c>
      <c r="BB175" s="367">
        <v>45515</v>
      </c>
      <c r="BC175" t="s">
        <v>399</v>
      </c>
      <c r="BD175" t="s">
        <v>261</v>
      </c>
      <c r="BE175">
        <v>2846.7200000000003</v>
      </c>
      <c r="BF175">
        <v>68.600000000000009</v>
      </c>
      <c r="BG175"/>
      <c r="BH175" s="368">
        <v>68.600000000000009</v>
      </c>
    </row>
    <row r="176" spans="1:60" ht="15.6">
      <c r="A176" s="345" t="str">
        <f t="shared" si="4"/>
        <v>yes</v>
      </c>
      <c r="B176" s="345" t="str">
        <f>IF(A176="no","N/A",IF(ISNA(VLOOKUP(P176,'Cost Type'!$A$4:$B$8,2,0)),"Impl",VLOOKUP(P176,'Cost Type'!$A$4:$B$8,2,0)))</f>
        <v>GMS</v>
      </c>
      <c r="C176" s="345" t="str">
        <f>IF(B176="Impl",VLOOKUP(AB176,'Mapping Activities to outputs'!$B:$C,2,0),"N/A")</f>
        <v>N/A</v>
      </c>
      <c r="F176" s="346">
        <f t="shared" si="5"/>
        <v>83.03</v>
      </c>
      <c r="G176" t="s">
        <v>413</v>
      </c>
      <c r="H176" t="s">
        <v>414</v>
      </c>
      <c r="I176" t="s">
        <v>415</v>
      </c>
      <c r="J176" t="s">
        <v>416</v>
      </c>
      <c r="K176" t="s">
        <v>157</v>
      </c>
      <c r="L176" t="s">
        <v>413</v>
      </c>
      <c r="M176" t="s">
        <v>1993</v>
      </c>
      <c r="N176" t="s">
        <v>262</v>
      </c>
      <c r="P176" s="365">
        <v>75105</v>
      </c>
      <c r="Q176" t="s">
        <v>417</v>
      </c>
      <c r="R176" t="s">
        <v>368</v>
      </c>
      <c r="S176" t="s">
        <v>369</v>
      </c>
      <c r="T176" t="s">
        <v>263</v>
      </c>
      <c r="U176" t="s">
        <v>370</v>
      </c>
      <c r="V176" t="s">
        <v>265</v>
      </c>
      <c r="W176" t="s">
        <v>252</v>
      </c>
      <c r="X176" t="s">
        <v>264</v>
      </c>
      <c r="Y176" t="s">
        <v>371</v>
      </c>
      <c r="Z176" t="s">
        <v>250</v>
      </c>
      <c r="AA176" t="s">
        <v>250</v>
      </c>
      <c r="AB176" t="s">
        <v>89</v>
      </c>
      <c r="AC176" t="s">
        <v>158</v>
      </c>
      <c r="AD176" t="s">
        <v>2</v>
      </c>
      <c r="AE176" t="s">
        <v>2574</v>
      </c>
      <c r="AF176" t="s">
        <v>419</v>
      </c>
      <c r="AG176"/>
      <c r="AH176" s="365"/>
      <c r="AI176"/>
      <c r="AJ176"/>
      <c r="AK176"/>
      <c r="AL176" s="365"/>
      <c r="AM176"/>
      <c r="AN176" t="s">
        <v>399</v>
      </c>
      <c r="AO176" t="s">
        <v>399</v>
      </c>
      <c r="AP176" s="365">
        <v>1456</v>
      </c>
      <c r="AQ176" t="s">
        <v>2113</v>
      </c>
      <c r="AR176" t="s">
        <v>2575</v>
      </c>
      <c r="AS176" t="s">
        <v>2576</v>
      </c>
      <c r="AT176" t="s">
        <v>2554</v>
      </c>
      <c r="AU176" t="s">
        <v>379</v>
      </c>
      <c r="AV176" t="s">
        <v>380</v>
      </c>
      <c r="AW176" t="s">
        <v>412</v>
      </c>
      <c r="AX176"/>
      <c r="AY176" s="365"/>
      <c r="AZ176" s="365">
        <v>2024</v>
      </c>
      <c r="BA176" s="366">
        <v>45474</v>
      </c>
      <c r="BB176" s="367">
        <v>45515</v>
      </c>
      <c r="BC176" t="s">
        <v>399</v>
      </c>
      <c r="BD176" t="s">
        <v>261</v>
      </c>
      <c r="BE176">
        <v>3279.83</v>
      </c>
      <c r="BF176">
        <v>83.03</v>
      </c>
      <c r="BG176"/>
      <c r="BH176" s="368">
        <v>83.03</v>
      </c>
    </row>
    <row r="177" spans="1:60" ht="15.6">
      <c r="A177" s="345" t="str">
        <f t="shared" si="4"/>
        <v>yes</v>
      </c>
      <c r="B177" s="345" t="str">
        <f>IF(A177="no","N/A",IF(ISNA(VLOOKUP(P177,'Cost Type'!$A$4:$B$8,2,0)),"Impl",VLOOKUP(P177,'Cost Type'!$A$4:$B$8,2,0)))</f>
        <v>GMS</v>
      </c>
      <c r="C177" s="345" t="str">
        <f>IF(B177="Impl",VLOOKUP(AB177,'Mapping Activities to outputs'!$B:$C,2,0),"N/A")</f>
        <v>N/A</v>
      </c>
      <c r="F177" s="346">
        <f t="shared" si="5"/>
        <v>-83.03</v>
      </c>
      <c r="G177" t="s">
        <v>413</v>
      </c>
      <c r="H177" t="s">
        <v>414</v>
      </c>
      <c r="I177" t="s">
        <v>415</v>
      </c>
      <c r="J177" t="s">
        <v>416</v>
      </c>
      <c r="K177" t="s">
        <v>157</v>
      </c>
      <c r="L177" t="s">
        <v>413</v>
      </c>
      <c r="M177" t="s">
        <v>1993</v>
      </c>
      <c r="N177" t="s">
        <v>262</v>
      </c>
      <c r="P177" s="365">
        <v>75105</v>
      </c>
      <c r="Q177" t="s">
        <v>417</v>
      </c>
      <c r="R177" t="s">
        <v>368</v>
      </c>
      <c r="S177" t="s">
        <v>369</v>
      </c>
      <c r="T177" t="s">
        <v>263</v>
      </c>
      <c r="U177" t="s">
        <v>370</v>
      </c>
      <c r="V177" t="s">
        <v>265</v>
      </c>
      <c r="W177" t="s">
        <v>252</v>
      </c>
      <c r="X177" t="s">
        <v>264</v>
      </c>
      <c r="Y177" t="s">
        <v>371</v>
      </c>
      <c r="Z177" t="s">
        <v>250</v>
      </c>
      <c r="AA177" t="s">
        <v>250</v>
      </c>
      <c r="AB177" t="s">
        <v>120</v>
      </c>
      <c r="AC177" t="s">
        <v>158</v>
      </c>
      <c r="AD177" t="s">
        <v>2</v>
      </c>
      <c r="AE177" t="s">
        <v>2577</v>
      </c>
      <c r="AF177" t="s">
        <v>419</v>
      </c>
      <c r="AG177"/>
      <c r="AH177" s="365"/>
      <c r="AI177"/>
      <c r="AJ177"/>
      <c r="AK177"/>
      <c r="AL177" s="365"/>
      <c r="AM177"/>
      <c r="AN177" t="s">
        <v>399</v>
      </c>
      <c r="AO177" t="s">
        <v>399</v>
      </c>
      <c r="AP177" s="365">
        <v>1457</v>
      </c>
      <c r="AQ177" t="s">
        <v>2113</v>
      </c>
      <c r="AR177" t="s">
        <v>2578</v>
      </c>
      <c r="AS177" t="s">
        <v>2576</v>
      </c>
      <c r="AT177" t="s">
        <v>2554</v>
      </c>
      <c r="AU177" t="s">
        <v>379</v>
      </c>
      <c r="AV177" t="s">
        <v>380</v>
      </c>
      <c r="AW177" t="s">
        <v>412</v>
      </c>
      <c r="AX177"/>
      <c r="AY177" s="365"/>
      <c r="AZ177" s="365">
        <v>2024</v>
      </c>
      <c r="BA177" s="366">
        <v>45474</v>
      </c>
      <c r="BB177" s="367">
        <v>45515</v>
      </c>
      <c r="BC177" t="s">
        <v>399</v>
      </c>
      <c r="BD177" t="s">
        <v>261</v>
      </c>
      <c r="BE177">
        <v>-3279.83</v>
      </c>
      <c r="BF177"/>
      <c r="BG177">
        <v>83.03</v>
      </c>
      <c r="BH177" s="368">
        <v>-83.03</v>
      </c>
    </row>
    <row r="178" spans="1:60" ht="15.6">
      <c r="A178" s="345" t="str">
        <f t="shared" si="4"/>
        <v>yes</v>
      </c>
      <c r="B178" s="345" t="str">
        <f>IF(A178="no","N/A",IF(ISNA(VLOOKUP(P178,'Cost Type'!$A$4:$B$8,2,0)),"Impl",VLOOKUP(P178,'Cost Type'!$A$4:$B$8,2,0)))</f>
        <v>GMS</v>
      </c>
      <c r="C178" s="345" t="str">
        <f>IF(B178="Impl",VLOOKUP(AB178,'Mapping Activities to outputs'!$B:$C,2,0),"N/A")</f>
        <v>N/A</v>
      </c>
      <c r="F178" s="346">
        <f t="shared" si="5"/>
        <v>296.61</v>
      </c>
      <c r="G178" t="s">
        <v>413</v>
      </c>
      <c r="H178" t="s">
        <v>414</v>
      </c>
      <c r="I178" t="s">
        <v>415</v>
      </c>
      <c r="J178" t="s">
        <v>416</v>
      </c>
      <c r="K178" t="s">
        <v>157</v>
      </c>
      <c r="L178" t="s">
        <v>413</v>
      </c>
      <c r="M178" t="s">
        <v>1993</v>
      </c>
      <c r="N178" t="s">
        <v>262</v>
      </c>
      <c r="P178" s="365">
        <v>75105</v>
      </c>
      <c r="Q178" t="s">
        <v>417</v>
      </c>
      <c r="R178" t="s">
        <v>368</v>
      </c>
      <c r="S178" t="s">
        <v>369</v>
      </c>
      <c r="T178" t="s">
        <v>263</v>
      </c>
      <c r="U178" t="s">
        <v>370</v>
      </c>
      <c r="V178" t="s">
        <v>265</v>
      </c>
      <c r="W178" t="s">
        <v>252</v>
      </c>
      <c r="X178" t="s">
        <v>264</v>
      </c>
      <c r="Y178" t="s">
        <v>371</v>
      </c>
      <c r="Z178" t="s">
        <v>250</v>
      </c>
      <c r="AA178" t="s">
        <v>250</v>
      </c>
      <c r="AB178" t="s">
        <v>52</v>
      </c>
      <c r="AC178" t="s">
        <v>158</v>
      </c>
      <c r="AD178" t="s">
        <v>2</v>
      </c>
      <c r="AE178" t="s">
        <v>2749</v>
      </c>
      <c r="AF178" t="s">
        <v>419</v>
      </c>
      <c r="AG178"/>
      <c r="AH178" s="365"/>
      <c r="AI178"/>
      <c r="AJ178"/>
      <c r="AK178"/>
      <c r="AL178" s="365"/>
      <c r="AM178"/>
      <c r="AN178" t="s">
        <v>399</v>
      </c>
      <c r="AO178" t="s">
        <v>399</v>
      </c>
      <c r="AP178" s="365">
        <v>1454</v>
      </c>
      <c r="AQ178" t="s">
        <v>2113</v>
      </c>
      <c r="AR178" t="s">
        <v>2750</v>
      </c>
      <c r="AS178" t="s">
        <v>2576</v>
      </c>
      <c r="AT178" t="s">
        <v>2554</v>
      </c>
      <c r="AU178" t="s">
        <v>379</v>
      </c>
      <c r="AV178" t="s">
        <v>380</v>
      </c>
      <c r="AW178" t="s">
        <v>412</v>
      </c>
      <c r="AX178"/>
      <c r="AY178" s="365"/>
      <c r="AZ178" s="365">
        <v>2024</v>
      </c>
      <c r="BA178" s="366">
        <v>45474</v>
      </c>
      <c r="BB178" s="367">
        <v>45515</v>
      </c>
      <c r="BC178" t="s">
        <v>399</v>
      </c>
      <c r="BD178" t="s">
        <v>154</v>
      </c>
      <c r="BE178">
        <v>296.61</v>
      </c>
      <c r="BF178">
        <v>296.61</v>
      </c>
      <c r="BG178"/>
      <c r="BH178" s="368">
        <v>296.61</v>
      </c>
    </row>
    <row r="179" spans="1:60" ht="15.6">
      <c r="A179" s="345" t="str">
        <f t="shared" si="4"/>
        <v>yes</v>
      </c>
      <c r="B179" s="345" t="str">
        <f>IF(A179="no","N/A",IF(ISNA(VLOOKUP(P179,'Cost Type'!$A$4:$B$8,2,0)),"Impl",VLOOKUP(P179,'Cost Type'!$A$4:$B$8,2,0)))</f>
        <v>GMS</v>
      </c>
      <c r="C179" s="345" t="str">
        <f>IF(B179="Impl",VLOOKUP(AB179,'Mapping Activities to outputs'!$B:$C,2,0),"N/A")</f>
        <v>N/A</v>
      </c>
      <c r="F179" s="346">
        <f t="shared" si="5"/>
        <v>336.75</v>
      </c>
      <c r="G179" t="s">
        <v>413</v>
      </c>
      <c r="H179" t="s">
        <v>414</v>
      </c>
      <c r="I179" t="s">
        <v>415</v>
      </c>
      <c r="J179" t="s">
        <v>416</v>
      </c>
      <c r="K179" t="s">
        <v>157</v>
      </c>
      <c r="L179" t="s">
        <v>413</v>
      </c>
      <c r="M179" t="s">
        <v>1993</v>
      </c>
      <c r="N179" t="s">
        <v>262</v>
      </c>
      <c r="P179" s="365">
        <v>75105</v>
      </c>
      <c r="Q179" t="s">
        <v>417</v>
      </c>
      <c r="R179" t="s">
        <v>368</v>
      </c>
      <c r="S179" t="s">
        <v>369</v>
      </c>
      <c r="T179" t="s">
        <v>263</v>
      </c>
      <c r="U179" t="s">
        <v>370</v>
      </c>
      <c r="V179" t="s">
        <v>265</v>
      </c>
      <c r="W179" t="s">
        <v>252</v>
      </c>
      <c r="X179" t="s">
        <v>264</v>
      </c>
      <c r="Y179" t="s">
        <v>371</v>
      </c>
      <c r="Z179" t="s">
        <v>250</v>
      </c>
      <c r="AA179" t="s">
        <v>250</v>
      </c>
      <c r="AB179" t="s">
        <v>89</v>
      </c>
      <c r="AC179" t="s">
        <v>158</v>
      </c>
      <c r="AD179" t="s">
        <v>2</v>
      </c>
      <c r="AE179" t="s">
        <v>2751</v>
      </c>
      <c r="AF179" t="s">
        <v>419</v>
      </c>
      <c r="AG179"/>
      <c r="AH179" s="365"/>
      <c r="AI179"/>
      <c r="AJ179"/>
      <c r="AK179"/>
      <c r="AL179" s="365"/>
      <c r="AM179"/>
      <c r="AN179" t="s">
        <v>399</v>
      </c>
      <c r="AO179" t="s">
        <v>399</v>
      </c>
      <c r="AP179" s="365">
        <v>1455</v>
      </c>
      <c r="AQ179" t="s">
        <v>2113</v>
      </c>
      <c r="AR179" t="s">
        <v>2752</v>
      </c>
      <c r="AS179" t="s">
        <v>2576</v>
      </c>
      <c r="AT179" t="s">
        <v>2554</v>
      </c>
      <c r="AU179" t="s">
        <v>379</v>
      </c>
      <c r="AV179" t="s">
        <v>380</v>
      </c>
      <c r="AW179" t="s">
        <v>412</v>
      </c>
      <c r="AX179"/>
      <c r="AY179" s="365"/>
      <c r="AZ179" s="365">
        <v>2024</v>
      </c>
      <c r="BA179" s="366">
        <v>45474</v>
      </c>
      <c r="BB179" s="367">
        <v>45515</v>
      </c>
      <c r="BC179" t="s">
        <v>399</v>
      </c>
      <c r="BD179" t="s">
        <v>154</v>
      </c>
      <c r="BE179">
        <v>336.75</v>
      </c>
      <c r="BF179">
        <v>336.75</v>
      </c>
      <c r="BG179"/>
      <c r="BH179" s="368">
        <v>336.75</v>
      </c>
    </row>
    <row r="180" spans="1:60" ht="15.6">
      <c r="A180" s="345" t="str">
        <f t="shared" si="4"/>
        <v>yes</v>
      </c>
      <c r="B180" s="345" t="str">
        <f>IF(A180="no","N/A",IF(ISNA(VLOOKUP(P180,'Cost Type'!$A$4:$B$8,2,0)),"Impl",VLOOKUP(Q180,'Cost Type'!$A$4:$B$8,2,0)))</f>
        <v>Impl</v>
      </c>
      <c r="C180" s="345" t="str">
        <f>IF(B180="Impl",VLOOKUP(AB180,'Mapping Activities to outputs'!$B:$C,2,0),"N/A")</f>
        <v>MC</v>
      </c>
      <c r="F180" s="346">
        <f t="shared" si="5"/>
        <v>6507.55</v>
      </c>
      <c r="G180" t="s">
        <v>362</v>
      </c>
      <c r="H180" t="s">
        <v>363</v>
      </c>
      <c r="I180" t="s">
        <v>364</v>
      </c>
      <c r="J180" t="s">
        <v>365</v>
      </c>
      <c r="K180" t="s">
        <v>157</v>
      </c>
      <c r="L180" t="s">
        <v>366</v>
      </c>
      <c r="M180" t="s">
        <v>1943</v>
      </c>
      <c r="N180" t="s">
        <v>262</v>
      </c>
      <c r="P180" s="365">
        <v>74325</v>
      </c>
      <c r="Q180" t="s">
        <v>4122</v>
      </c>
      <c r="R180" t="s">
        <v>368</v>
      </c>
      <c r="S180" t="s">
        <v>369</v>
      </c>
      <c r="T180" t="s">
        <v>263</v>
      </c>
      <c r="U180" t="s">
        <v>370</v>
      </c>
      <c r="V180" t="s">
        <v>265</v>
      </c>
      <c r="W180" t="s">
        <v>252</v>
      </c>
      <c r="X180" t="s">
        <v>264</v>
      </c>
      <c r="Y180" t="s">
        <v>371</v>
      </c>
      <c r="Z180" t="s">
        <v>250</v>
      </c>
      <c r="AA180" t="s">
        <v>250</v>
      </c>
      <c r="AB180" t="s">
        <v>89</v>
      </c>
      <c r="AC180" t="s">
        <v>158</v>
      </c>
      <c r="AD180" t="s">
        <v>2</v>
      </c>
      <c r="AE180" t="s">
        <v>1304</v>
      </c>
      <c r="AF180" t="s">
        <v>372</v>
      </c>
      <c r="AG180" t="s">
        <v>1304</v>
      </c>
      <c r="AH180" s="365">
        <v>300001943809642</v>
      </c>
      <c r="AI180" t="s">
        <v>258</v>
      </c>
      <c r="AJ180">
        <v>0</v>
      </c>
      <c r="AK180">
        <v>6507.55</v>
      </c>
      <c r="AL180" s="365">
        <v>1</v>
      </c>
      <c r="AM180" t="s">
        <v>1304</v>
      </c>
      <c r="AN180" t="s">
        <v>1073</v>
      </c>
      <c r="AO180" t="s">
        <v>1073</v>
      </c>
      <c r="AP180" s="365">
        <v>231</v>
      </c>
      <c r="AQ180" t="s">
        <v>4095</v>
      </c>
      <c r="AR180" t="s">
        <v>4099</v>
      </c>
      <c r="AS180" t="s">
        <v>4097</v>
      </c>
      <c r="AT180" t="s">
        <v>3490</v>
      </c>
      <c r="AU180" t="s">
        <v>379</v>
      </c>
      <c r="AV180" t="s">
        <v>380</v>
      </c>
      <c r="AW180" t="s">
        <v>381</v>
      </c>
      <c r="AX180"/>
      <c r="AY180" s="365">
        <v>0</v>
      </c>
      <c r="AZ180" s="365">
        <v>2024</v>
      </c>
      <c r="BA180" s="366">
        <v>45513</v>
      </c>
      <c r="BB180" s="367">
        <v>45516</v>
      </c>
      <c r="BC180" t="s">
        <v>271</v>
      </c>
      <c r="BD180" t="s">
        <v>154</v>
      </c>
      <c r="BE180">
        <v>6507.55</v>
      </c>
      <c r="BF180">
        <v>6507.55</v>
      </c>
      <c r="BG180"/>
      <c r="BH180" s="368">
        <v>6507.55</v>
      </c>
    </row>
    <row r="181" spans="1:60" ht="15.6">
      <c r="A181" s="345" t="str">
        <f t="shared" si="4"/>
        <v>yes</v>
      </c>
      <c r="B181" s="345" t="str">
        <f>IF(A181="no","N/A",IF(ISNA(VLOOKUP(P181,'Cost Type'!$A$4:$B$8,2,0)),"Impl",VLOOKUP(P181,'Cost Type'!$A$4:$B$8,2,0)))</f>
        <v>DPC</v>
      </c>
      <c r="C181" s="345" t="str">
        <f>IF(B181="Impl",VLOOKUP(AB181,'Mapping Activities to outputs'!$B:$C,2,0),"N/A")</f>
        <v>N/A</v>
      </c>
      <c r="F181" s="346">
        <f t="shared" si="5"/>
        <v>9292.7800000000007</v>
      </c>
      <c r="G181" t="s">
        <v>362</v>
      </c>
      <c r="H181" t="s">
        <v>363</v>
      </c>
      <c r="I181" t="s">
        <v>364</v>
      </c>
      <c r="J181" t="s">
        <v>365</v>
      </c>
      <c r="K181" t="s">
        <v>157</v>
      </c>
      <c r="L181" t="s">
        <v>366</v>
      </c>
      <c r="M181" t="s">
        <v>1943</v>
      </c>
      <c r="N181" t="s">
        <v>262</v>
      </c>
      <c r="P181" s="365">
        <v>64397</v>
      </c>
      <c r="Q181" t="s">
        <v>4125</v>
      </c>
      <c r="R181" t="s">
        <v>368</v>
      </c>
      <c r="S181" t="s">
        <v>369</v>
      </c>
      <c r="T181" t="s">
        <v>263</v>
      </c>
      <c r="U181" t="s">
        <v>370</v>
      </c>
      <c r="V181" t="s">
        <v>265</v>
      </c>
      <c r="W181" t="s">
        <v>252</v>
      </c>
      <c r="X181" t="s">
        <v>264</v>
      </c>
      <c r="Y181" t="s">
        <v>371</v>
      </c>
      <c r="Z181" t="s">
        <v>250</v>
      </c>
      <c r="AA181" t="s">
        <v>250</v>
      </c>
      <c r="AB181" t="s">
        <v>120</v>
      </c>
      <c r="AC181" t="s">
        <v>158</v>
      </c>
      <c r="AD181" t="s">
        <v>2</v>
      </c>
      <c r="AE181" t="s">
        <v>1899</v>
      </c>
      <c r="AF181" t="s">
        <v>372</v>
      </c>
      <c r="AG181" t="s">
        <v>1899</v>
      </c>
      <c r="AH181" s="365">
        <v>300001943809609</v>
      </c>
      <c r="AI181" t="s">
        <v>258</v>
      </c>
      <c r="AJ181">
        <v>0</v>
      </c>
      <c r="AK181">
        <v>9292.7800000000007</v>
      </c>
      <c r="AL181" s="365">
        <v>1</v>
      </c>
      <c r="AM181" t="s">
        <v>1899</v>
      </c>
      <c r="AN181" t="s">
        <v>1073</v>
      </c>
      <c r="AO181" t="s">
        <v>1073</v>
      </c>
      <c r="AP181" s="365">
        <v>145</v>
      </c>
      <c r="AQ181" t="s">
        <v>4095</v>
      </c>
      <c r="AR181" t="s">
        <v>4098</v>
      </c>
      <c r="AS181" t="s">
        <v>4097</v>
      </c>
      <c r="AT181" t="s">
        <v>3490</v>
      </c>
      <c r="AU181" t="s">
        <v>379</v>
      </c>
      <c r="AV181" t="s">
        <v>380</v>
      </c>
      <c r="AW181" t="s">
        <v>381</v>
      </c>
      <c r="AX181"/>
      <c r="AY181" s="365">
        <v>0</v>
      </c>
      <c r="AZ181" s="365">
        <v>2024</v>
      </c>
      <c r="BA181" s="366">
        <v>45513</v>
      </c>
      <c r="BB181" s="367">
        <v>45516</v>
      </c>
      <c r="BC181" t="s">
        <v>271</v>
      </c>
      <c r="BD181" t="s">
        <v>154</v>
      </c>
      <c r="BE181">
        <v>9292.7800000000007</v>
      </c>
      <c r="BF181">
        <v>9292.7800000000007</v>
      </c>
      <c r="BG181"/>
      <c r="BH181" s="368">
        <v>9292.7800000000007</v>
      </c>
    </row>
    <row r="182" spans="1:60" ht="15.6">
      <c r="A182" s="345" t="str">
        <f t="shared" si="4"/>
        <v>yes</v>
      </c>
      <c r="B182" s="345" t="str">
        <f>IF(A182="no","N/A",IF(ISNA(VLOOKUP(P182,'Cost Type'!$A$4:$B$8,2,0)),"Impl",VLOOKUP(Q182,'Cost Type'!$A$4:$B$8,2,0)))</f>
        <v>Impl</v>
      </c>
      <c r="C182" s="345" t="str">
        <f>IF(B182="Impl",VLOOKUP(AB182,'Mapping Activities to outputs'!$B:$C,2,0),"N/A")</f>
        <v>MC</v>
      </c>
      <c r="F182" s="346">
        <f t="shared" si="5"/>
        <v>-2.98</v>
      </c>
      <c r="G182" t="s">
        <v>395</v>
      </c>
      <c r="H182" t="s">
        <v>396</v>
      </c>
      <c r="I182" t="s">
        <v>364</v>
      </c>
      <c r="J182" t="s">
        <v>365</v>
      </c>
      <c r="K182" t="s">
        <v>157</v>
      </c>
      <c r="L182" t="s">
        <v>397</v>
      </c>
      <c r="M182" t="s">
        <v>1943</v>
      </c>
      <c r="N182" t="s">
        <v>262</v>
      </c>
      <c r="P182" s="365">
        <v>76135</v>
      </c>
      <c r="Q182" t="s">
        <v>3282</v>
      </c>
      <c r="R182" t="s">
        <v>368</v>
      </c>
      <c r="S182" t="s">
        <v>369</v>
      </c>
      <c r="T182" t="s">
        <v>263</v>
      </c>
      <c r="U182" t="s">
        <v>370</v>
      </c>
      <c r="V182" t="s">
        <v>265</v>
      </c>
      <c r="W182" t="s">
        <v>252</v>
      </c>
      <c r="X182" t="s">
        <v>264</v>
      </c>
      <c r="Y182" t="s">
        <v>371</v>
      </c>
      <c r="Z182" t="s">
        <v>250</v>
      </c>
      <c r="AA182" t="s">
        <v>250</v>
      </c>
      <c r="AB182" t="s">
        <v>89</v>
      </c>
      <c r="AC182" t="s">
        <v>158</v>
      </c>
      <c r="AD182" t="s">
        <v>2</v>
      </c>
      <c r="AE182" t="s">
        <v>1268</v>
      </c>
      <c r="AF182" t="s">
        <v>398</v>
      </c>
      <c r="AG182" t="s">
        <v>3125</v>
      </c>
      <c r="AH182" s="365">
        <v>300001941988661</v>
      </c>
      <c r="AI182" t="s">
        <v>258</v>
      </c>
      <c r="AJ182">
        <v>65051.24</v>
      </c>
      <c r="AK182">
        <v>7227.91</v>
      </c>
      <c r="AL182" s="365">
        <v>3</v>
      </c>
      <c r="AM182" t="s">
        <v>1262</v>
      </c>
      <c r="AN182" t="s">
        <v>3126</v>
      </c>
      <c r="AO182" t="s">
        <v>1266</v>
      </c>
      <c r="AP182" s="365">
        <v>3390</v>
      </c>
      <c r="AQ182" t="s">
        <v>3127</v>
      </c>
      <c r="AR182" t="s">
        <v>3128</v>
      </c>
      <c r="AS182" t="s">
        <v>3129</v>
      </c>
      <c r="AT182" t="s">
        <v>3130</v>
      </c>
      <c r="AU182" t="s">
        <v>379</v>
      </c>
      <c r="AV182" t="s">
        <v>380</v>
      </c>
      <c r="AW182" t="s">
        <v>381</v>
      </c>
      <c r="AX182"/>
      <c r="AY182" s="365">
        <v>0</v>
      </c>
      <c r="AZ182" s="365">
        <v>2024</v>
      </c>
      <c r="BA182" s="366">
        <v>45516</v>
      </c>
      <c r="BB182" s="367">
        <v>45516</v>
      </c>
      <c r="BC182" t="s">
        <v>399</v>
      </c>
      <c r="BD182" t="s">
        <v>261</v>
      </c>
      <c r="BE182">
        <v>0</v>
      </c>
      <c r="BF182"/>
      <c r="BG182">
        <v>2.98</v>
      </c>
      <c r="BH182" s="368">
        <v>-2.98</v>
      </c>
    </row>
    <row r="183" spans="1:60" ht="15.6">
      <c r="A183" s="345" t="str">
        <f t="shared" si="4"/>
        <v>yes</v>
      </c>
      <c r="B183" s="345" t="str">
        <f>IF(A183="no","N/A",IF(ISNA(VLOOKUP(P183,'Cost Type'!$A$4:$B$8,2,0)),"Impl",VLOOKUP(P183,'Cost Type'!$A$4:$B$8,2,0)))</f>
        <v>DPC</v>
      </c>
      <c r="C183" s="345" t="str">
        <f>IF(B183="Impl",VLOOKUP(AB183,'Mapping Activities to outputs'!$B:$C,2,0),"N/A")</f>
        <v>N/A</v>
      </c>
      <c r="F183" s="346">
        <f t="shared" si="5"/>
        <v>3982.62</v>
      </c>
      <c r="G183" t="s">
        <v>362</v>
      </c>
      <c r="H183" t="s">
        <v>363</v>
      </c>
      <c r="I183" t="s">
        <v>364</v>
      </c>
      <c r="J183" t="s">
        <v>365</v>
      </c>
      <c r="K183" t="s">
        <v>157</v>
      </c>
      <c r="L183" t="s">
        <v>366</v>
      </c>
      <c r="M183" t="s">
        <v>1943</v>
      </c>
      <c r="N183" t="s">
        <v>262</v>
      </c>
      <c r="P183" s="365">
        <v>74596</v>
      </c>
      <c r="Q183" t="s">
        <v>4142</v>
      </c>
      <c r="R183" t="s">
        <v>368</v>
      </c>
      <c r="S183" t="s">
        <v>369</v>
      </c>
      <c r="T183" t="s">
        <v>263</v>
      </c>
      <c r="U183" t="s">
        <v>370</v>
      </c>
      <c r="V183" t="s">
        <v>265</v>
      </c>
      <c r="W183" t="s">
        <v>252</v>
      </c>
      <c r="X183" t="s">
        <v>264</v>
      </c>
      <c r="Y183" t="s">
        <v>371</v>
      </c>
      <c r="Z183" t="s">
        <v>250</v>
      </c>
      <c r="AA183" t="s">
        <v>250</v>
      </c>
      <c r="AB183" t="s">
        <v>120</v>
      </c>
      <c r="AC183" t="s">
        <v>158</v>
      </c>
      <c r="AD183" t="s">
        <v>2</v>
      </c>
      <c r="AE183" t="s">
        <v>1899</v>
      </c>
      <c r="AF183" t="s">
        <v>372</v>
      </c>
      <c r="AG183" t="s">
        <v>1899</v>
      </c>
      <c r="AH183" s="365">
        <v>300001943809609</v>
      </c>
      <c r="AI183" t="s">
        <v>258</v>
      </c>
      <c r="AJ183">
        <v>0</v>
      </c>
      <c r="AK183">
        <v>3982.62</v>
      </c>
      <c r="AL183" s="365">
        <v>2</v>
      </c>
      <c r="AM183" t="s">
        <v>1899</v>
      </c>
      <c r="AN183" t="s">
        <v>1073</v>
      </c>
      <c r="AO183" t="s">
        <v>1073</v>
      </c>
      <c r="AP183" s="365">
        <v>247</v>
      </c>
      <c r="AQ183" t="s">
        <v>4095</v>
      </c>
      <c r="AR183" t="s">
        <v>4096</v>
      </c>
      <c r="AS183" t="s">
        <v>4097</v>
      </c>
      <c r="AT183" t="s">
        <v>3490</v>
      </c>
      <c r="AU183" t="s">
        <v>379</v>
      </c>
      <c r="AV183" t="s">
        <v>380</v>
      </c>
      <c r="AW183" t="s">
        <v>381</v>
      </c>
      <c r="AX183"/>
      <c r="AY183" s="365">
        <v>0</v>
      </c>
      <c r="AZ183" s="365">
        <v>2024</v>
      </c>
      <c r="BA183" s="366">
        <v>45513</v>
      </c>
      <c r="BB183" s="367">
        <v>45516</v>
      </c>
      <c r="BC183" t="s">
        <v>501</v>
      </c>
      <c r="BD183" t="s">
        <v>154</v>
      </c>
      <c r="BE183">
        <v>3982.62</v>
      </c>
      <c r="BF183">
        <v>3982.62</v>
      </c>
      <c r="BG183"/>
      <c r="BH183" s="368">
        <v>3982.62</v>
      </c>
    </row>
    <row r="184" spans="1:60" ht="15.6">
      <c r="A184" s="345" t="str">
        <f t="shared" si="4"/>
        <v>yes</v>
      </c>
      <c r="B184" s="345" t="str">
        <f>IF(A184="no","N/A",IF(ISNA(VLOOKUP(P184,'Cost Type'!$A$4:$B$8,2,0)),"Impl",VLOOKUP(Q184,'Cost Type'!$A$4:$B$8,2,0)))</f>
        <v>Impl</v>
      </c>
      <c r="C184" s="345" t="str">
        <f>IF(B184="Impl",VLOOKUP(AB184,'Mapping Activities to outputs'!$B:$C,2,0),"N/A")</f>
        <v>MC</v>
      </c>
      <c r="F184" s="346">
        <f t="shared" si="5"/>
        <v>7.23</v>
      </c>
      <c r="G184" t="s">
        <v>362</v>
      </c>
      <c r="H184" t="s">
        <v>363</v>
      </c>
      <c r="I184" t="s">
        <v>364</v>
      </c>
      <c r="J184" t="s">
        <v>365</v>
      </c>
      <c r="K184" t="s">
        <v>157</v>
      </c>
      <c r="L184" t="s">
        <v>366</v>
      </c>
      <c r="M184" t="s">
        <v>1943</v>
      </c>
      <c r="N184" t="s">
        <v>262</v>
      </c>
      <c r="P184" s="365">
        <v>71620</v>
      </c>
      <c r="Q184" t="s">
        <v>4124</v>
      </c>
      <c r="R184" t="s">
        <v>368</v>
      </c>
      <c r="S184" t="s">
        <v>369</v>
      </c>
      <c r="T184" t="s">
        <v>263</v>
      </c>
      <c r="U184" t="s">
        <v>370</v>
      </c>
      <c r="V184" t="s">
        <v>265</v>
      </c>
      <c r="W184" t="s">
        <v>252</v>
      </c>
      <c r="X184" t="s">
        <v>264</v>
      </c>
      <c r="Y184" t="s">
        <v>371</v>
      </c>
      <c r="Z184" t="s">
        <v>250</v>
      </c>
      <c r="AA184" t="s">
        <v>250</v>
      </c>
      <c r="AB184" t="s">
        <v>89</v>
      </c>
      <c r="AC184" t="s">
        <v>158</v>
      </c>
      <c r="AD184" t="s">
        <v>2</v>
      </c>
      <c r="AE184" t="s">
        <v>1308</v>
      </c>
      <c r="AF184" t="s">
        <v>372</v>
      </c>
      <c r="AG184"/>
      <c r="AH184" s="365">
        <v>300001944447732</v>
      </c>
      <c r="AI184" t="s">
        <v>258</v>
      </c>
      <c r="AJ184">
        <v>300</v>
      </c>
      <c r="AK184">
        <v>300</v>
      </c>
      <c r="AL184" s="365">
        <v>1</v>
      </c>
      <c r="AM184" t="s">
        <v>1308</v>
      </c>
      <c r="AN184" t="s">
        <v>1195</v>
      </c>
      <c r="AO184" t="s">
        <v>1196</v>
      </c>
      <c r="AP184" s="365">
        <v>25</v>
      </c>
      <c r="AQ184" t="s">
        <v>3492</v>
      </c>
      <c r="AR184" t="s">
        <v>3493</v>
      </c>
      <c r="AS184" t="s">
        <v>3494</v>
      </c>
      <c r="AT184" t="s">
        <v>3490</v>
      </c>
      <c r="AU184" t="s">
        <v>379</v>
      </c>
      <c r="AV184" t="s">
        <v>380</v>
      </c>
      <c r="AW184" t="s">
        <v>381</v>
      </c>
      <c r="AX184"/>
      <c r="AY184" s="365">
        <v>0</v>
      </c>
      <c r="AZ184" s="365">
        <v>2024</v>
      </c>
      <c r="BA184" s="366">
        <v>45513</v>
      </c>
      <c r="BB184" s="367">
        <v>45517</v>
      </c>
      <c r="BC184" t="s">
        <v>271</v>
      </c>
      <c r="BD184" t="s">
        <v>261</v>
      </c>
      <c r="BE184">
        <v>300</v>
      </c>
      <c r="BF184">
        <v>7.23</v>
      </c>
      <c r="BG184"/>
      <c r="BH184" s="368">
        <v>7.23</v>
      </c>
    </row>
    <row r="185" spans="1:60" ht="15.6">
      <c r="A185" s="345" t="str">
        <f t="shared" si="4"/>
        <v>yes</v>
      </c>
      <c r="B185" s="345" t="str">
        <f>IF(A185="no","N/A",IF(ISNA(VLOOKUP(P185,'Cost Type'!$A$4:$B$8,2,0)),"Impl",VLOOKUP(Q185,'Cost Type'!$A$4:$B$8,2,0)))</f>
        <v>Impl</v>
      </c>
      <c r="C185" s="345" t="str">
        <f>IF(B185="Impl",VLOOKUP(AB185,'Mapping Activities to outputs'!$B:$C,2,0),"N/A")</f>
        <v>MC</v>
      </c>
      <c r="F185" s="346">
        <f t="shared" si="5"/>
        <v>1.93</v>
      </c>
      <c r="G185" t="s">
        <v>362</v>
      </c>
      <c r="H185" t="s">
        <v>363</v>
      </c>
      <c r="I185" t="s">
        <v>364</v>
      </c>
      <c r="J185" t="s">
        <v>365</v>
      </c>
      <c r="K185" t="s">
        <v>157</v>
      </c>
      <c r="L185" t="s">
        <v>366</v>
      </c>
      <c r="M185" t="s">
        <v>1943</v>
      </c>
      <c r="N185" t="s">
        <v>262</v>
      </c>
      <c r="P185" s="365">
        <v>71620</v>
      </c>
      <c r="Q185" t="s">
        <v>4124</v>
      </c>
      <c r="R185" t="s">
        <v>368</v>
      </c>
      <c r="S185" t="s">
        <v>369</v>
      </c>
      <c r="T185" t="s">
        <v>263</v>
      </c>
      <c r="U185" t="s">
        <v>370</v>
      </c>
      <c r="V185" t="s">
        <v>265</v>
      </c>
      <c r="W185" t="s">
        <v>252</v>
      </c>
      <c r="X185" t="s">
        <v>264</v>
      </c>
      <c r="Y185" t="s">
        <v>371</v>
      </c>
      <c r="Z185" t="s">
        <v>250</v>
      </c>
      <c r="AA185" t="s">
        <v>250</v>
      </c>
      <c r="AB185" t="s">
        <v>89</v>
      </c>
      <c r="AC185" t="s">
        <v>158</v>
      </c>
      <c r="AD185" t="s">
        <v>2</v>
      </c>
      <c r="AE185" t="s">
        <v>1311</v>
      </c>
      <c r="AF185" t="s">
        <v>372</v>
      </c>
      <c r="AG185"/>
      <c r="AH185" s="365">
        <v>300001944484424</v>
      </c>
      <c r="AI185" t="s">
        <v>258</v>
      </c>
      <c r="AJ185">
        <v>80</v>
      </c>
      <c r="AK185">
        <v>80</v>
      </c>
      <c r="AL185" s="365">
        <v>1</v>
      </c>
      <c r="AM185" t="s">
        <v>1311</v>
      </c>
      <c r="AN185" t="s">
        <v>1195</v>
      </c>
      <c r="AO185" t="s">
        <v>1196</v>
      </c>
      <c r="AP185" s="365">
        <v>24</v>
      </c>
      <c r="AQ185" t="s">
        <v>3492</v>
      </c>
      <c r="AR185" t="s">
        <v>3495</v>
      </c>
      <c r="AS185" t="s">
        <v>3494</v>
      </c>
      <c r="AT185" t="s">
        <v>3490</v>
      </c>
      <c r="AU185" t="s">
        <v>379</v>
      </c>
      <c r="AV185" t="s">
        <v>380</v>
      </c>
      <c r="AW185" t="s">
        <v>381</v>
      </c>
      <c r="AX185"/>
      <c r="AY185" s="365">
        <v>0</v>
      </c>
      <c r="AZ185" s="365">
        <v>2024</v>
      </c>
      <c r="BA185" s="366">
        <v>45513</v>
      </c>
      <c r="BB185" s="367">
        <v>45517</v>
      </c>
      <c r="BC185" t="s">
        <v>271</v>
      </c>
      <c r="BD185" t="s">
        <v>261</v>
      </c>
      <c r="BE185">
        <v>80</v>
      </c>
      <c r="BF185">
        <v>1.93</v>
      </c>
      <c r="BG185"/>
      <c r="BH185" s="368">
        <v>1.93</v>
      </c>
    </row>
    <row r="186" spans="1:60" ht="15.6">
      <c r="A186" s="345" t="str">
        <f t="shared" si="4"/>
        <v>yes</v>
      </c>
      <c r="B186" s="345" t="str">
        <f>IF(A186="no","N/A",IF(ISNA(VLOOKUP(P186,'Cost Type'!$A$4:$B$8,2,0)),"Impl",VLOOKUP(P186,'Cost Type'!$A$4:$B$8,2,0)))</f>
        <v>GMS</v>
      </c>
      <c r="C186" s="345" t="str">
        <f>IF(B186="Impl",VLOOKUP(AB186,'Mapping Activities to outputs'!$B:$C,2,0),"N/A")</f>
        <v>N/A</v>
      </c>
      <c r="F186" s="346">
        <f t="shared" si="5"/>
        <v>520.6</v>
      </c>
      <c r="G186" t="s">
        <v>413</v>
      </c>
      <c r="H186" t="s">
        <v>414</v>
      </c>
      <c r="I186" t="s">
        <v>415</v>
      </c>
      <c r="J186" t="s">
        <v>416</v>
      </c>
      <c r="K186" t="s">
        <v>157</v>
      </c>
      <c r="L186" t="s">
        <v>413</v>
      </c>
      <c r="M186" t="s">
        <v>1943</v>
      </c>
      <c r="N186" t="s">
        <v>262</v>
      </c>
      <c r="P186" s="365">
        <v>75105</v>
      </c>
      <c r="Q186" t="s">
        <v>417</v>
      </c>
      <c r="R186" t="s">
        <v>368</v>
      </c>
      <c r="S186" t="s">
        <v>369</v>
      </c>
      <c r="T186" t="s">
        <v>263</v>
      </c>
      <c r="U186" t="s">
        <v>370</v>
      </c>
      <c r="V186" t="s">
        <v>265</v>
      </c>
      <c r="W186" t="s">
        <v>252</v>
      </c>
      <c r="X186" t="s">
        <v>264</v>
      </c>
      <c r="Y186" t="s">
        <v>371</v>
      </c>
      <c r="Z186" t="s">
        <v>250</v>
      </c>
      <c r="AA186" t="s">
        <v>250</v>
      </c>
      <c r="AB186" t="s">
        <v>89</v>
      </c>
      <c r="AC186" t="s">
        <v>158</v>
      </c>
      <c r="AD186" t="s">
        <v>2</v>
      </c>
      <c r="AE186" t="s">
        <v>2622</v>
      </c>
      <c r="AF186" t="s">
        <v>419</v>
      </c>
      <c r="AG186"/>
      <c r="AH186" s="365"/>
      <c r="AI186"/>
      <c r="AJ186"/>
      <c r="AK186"/>
      <c r="AL186" s="365"/>
      <c r="AM186"/>
      <c r="AN186" t="s">
        <v>399</v>
      </c>
      <c r="AO186" t="s">
        <v>399</v>
      </c>
      <c r="AP186" s="365">
        <v>167</v>
      </c>
      <c r="AQ186" t="s">
        <v>2623</v>
      </c>
      <c r="AR186" t="s">
        <v>2624</v>
      </c>
      <c r="AS186" t="s">
        <v>2625</v>
      </c>
      <c r="AT186" t="s">
        <v>2261</v>
      </c>
      <c r="AU186" t="s">
        <v>379</v>
      </c>
      <c r="AV186" t="s">
        <v>380</v>
      </c>
      <c r="AW186" t="s">
        <v>412</v>
      </c>
      <c r="AX186"/>
      <c r="AY186" s="365"/>
      <c r="AZ186" s="365">
        <v>2024</v>
      </c>
      <c r="BA186" s="366">
        <v>45513</v>
      </c>
      <c r="BB186" s="367">
        <v>45517</v>
      </c>
      <c r="BC186" t="s">
        <v>399</v>
      </c>
      <c r="BD186" t="s">
        <v>154</v>
      </c>
      <c r="BE186">
        <v>520.6</v>
      </c>
      <c r="BF186">
        <v>520.6</v>
      </c>
      <c r="BG186"/>
      <c r="BH186" s="368">
        <v>520.6</v>
      </c>
    </row>
    <row r="187" spans="1:60" ht="15.6">
      <c r="A187" s="345" t="str">
        <f t="shared" si="4"/>
        <v>yes</v>
      </c>
      <c r="B187" s="345" t="str">
        <f>IF(A187="no","N/A",IF(ISNA(VLOOKUP(P187,'Cost Type'!$A$4:$B$8,2,0)),"Impl",VLOOKUP(P187,'Cost Type'!$A$4:$B$8,2,0)))</f>
        <v>GMS</v>
      </c>
      <c r="C187" s="345" t="str">
        <f>IF(B187="Impl",VLOOKUP(AB187,'Mapping Activities to outputs'!$B:$C,2,0),"N/A")</f>
        <v>N/A</v>
      </c>
      <c r="F187" s="346">
        <f t="shared" si="5"/>
        <v>1062.03</v>
      </c>
      <c r="G187" t="s">
        <v>413</v>
      </c>
      <c r="H187" t="s">
        <v>414</v>
      </c>
      <c r="I187" t="s">
        <v>415</v>
      </c>
      <c r="J187" t="s">
        <v>416</v>
      </c>
      <c r="K187" t="s">
        <v>157</v>
      </c>
      <c r="L187" t="s">
        <v>413</v>
      </c>
      <c r="M187" t="s">
        <v>1943</v>
      </c>
      <c r="N187" t="s">
        <v>262</v>
      </c>
      <c r="P187" s="365">
        <v>75105</v>
      </c>
      <c r="Q187" t="s">
        <v>417</v>
      </c>
      <c r="R187" t="s">
        <v>368</v>
      </c>
      <c r="S187" t="s">
        <v>369</v>
      </c>
      <c r="T187" t="s">
        <v>263</v>
      </c>
      <c r="U187" t="s">
        <v>370</v>
      </c>
      <c r="V187" t="s">
        <v>265</v>
      </c>
      <c r="W187" t="s">
        <v>252</v>
      </c>
      <c r="X187" t="s">
        <v>264</v>
      </c>
      <c r="Y187" t="s">
        <v>371</v>
      </c>
      <c r="Z187" t="s">
        <v>250</v>
      </c>
      <c r="AA187" t="s">
        <v>250</v>
      </c>
      <c r="AB187" t="s">
        <v>120</v>
      </c>
      <c r="AC187" t="s">
        <v>158</v>
      </c>
      <c r="AD187" t="s">
        <v>2</v>
      </c>
      <c r="AE187" t="s">
        <v>2626</v>
      </c>
      <c r="AF187" t="s">
        <v>419</v>
      </c>
      <c r="AG187"/>
      <c r="AH187" s="365"/>
      <c r="AI187"/>
      <c r="AJ187"/>
      <c r="AK187"/>
      <c r="AL187" s="365"/>
      <c r="AM187"/>
      <c r="AN187" t="s">
        <v>399</v>
      </c>
      <c r="AO187" t="s">
        <v>399</v>
      </c>
      <c r="AP187" s="365">
        <v>168</v>
      </c>
      <c r="AQ187" t="s">
        <v>2623</v>
      </c>
      <c r="AR187" t="s">
        <v>2627</v>
      </c>
      <c r="AS187" t="s">
        <v>2625</v>
      </c>
      <c r="AT187" t="s">
        <v>2261</v>
      </c>
      <c r="AU187" t="s">
        <v>379</v>
      </c>
      <c r="AV187" t="s">
        <v>380</v>
      </c>
      <c r="AW187" t="s">
        <v>412</v>
      </c>
      <c r="AX187"/>
      <c r="AY187" s="365"/>
      <c r="AZ187" s="365">
        <v>2024</v>
      </c>
      <c r="BA187" s="366">
        <v>45513</v>
      </c>
      <c r="BB187" s="367">
        <v>45517</v>
      </c>
      <c r="BC187" t="s">
        <v>399</v>
      </c>
      <c r="BD187" t="s">
        <v>154</v>
      </c>
      <c r="BE187">
        <v>1062.03</v>
      </c>
      <c r="BF187">
        <v>1062.03</v>
      </c>
      <c r="BG187"/>
      <c r="BH187" s="368">
        <v>1062.03</v>
      </c>
    </row>
    <row r="188" spans="1:60" ht="15.6">
      <c r="A188" s="345" t="str">
        <f t="shared" si="4"/>
        <v>yes</v>
      </c>
      <c r="B188" s="345" t="str">
        <f>IF(A188="no","N/A",IF(ISNA(VLOOKUP(P188,'Cost Type'!$A$4:$B$8,2,0)),"Impl",VLOOKUP(P188,'Cost Type'!$A$4:$B$8,2,0)))</f>
        <v>GMS</v>
      </c>
      <c r="C188" s="345" t="str">
        <f>IF(B188="Impl",VLOOKUP(AB188,'Mapping Activities to outputs'!$B:$C,2,0),"N/A")</f>
        <v>N/A</v>
      </c>
      <c r="F188" s="346">
        <f t="shared" si="5"/>
        <v>0.73</v>
      </c>
      <c r="G188" t="s">
        <v>413</v>
      </c>
      <c r="H188" t="s">
        <v>414</v>
      </c>
      <c r="I188" t="s">
        <v>415</v>
      </c>
      <c r="J188" t="s">
        <v>416</v>
      </c>
      <c r="K188" t="s">
        <v>157</v>
      </c>
      <c r="L188" t="s">
        <v>413</v>
      </c>
      <c r="M188" t="s">
        <v>1943</v>
      </c>
      <c r="N188" t="s">
        <v>262</v>
      </c>
      <c r="P188" s="365">
        <v>75105</v>
      </c>
      <c r="Q188" t="s">
        <v>417</v>
      </c>
      <c r="R188" t="s">
        <v>368</v>
      </c>
      <c r="S188" t="s">
        <v>369</v>
      </c>
      <c r="T188" t="s">
        <v>263</v>
      </c>
      <c r="U188" t="s">
        <v>370</v>
      </c>
      <c r="V188" t="s">
        <v>265</v>
      </c>
      <c r="W188" t="s">
        <v>252</v>
      </c>
      <c r="X188" t="s">
        <v>264</v>
      </c>
      <c r="Y188" t="s">
        <v>371</v>
      </c>
      <c r="Z188" t="s">
        <v>250</v>
      </c>
      <c r="AA188" t="s">
        <v>250</v>
      </c>
      <c r="AB188" t="s">
        <v>89</v>
      </c>
      <c r="AC188" t="s">
        <v>158</v>
      </c>
      <c r="AD188" t="s">
        <v>2</v>
      </c>
      <c r="AE188" t="s">
        <v>2316</v>
      </c>
      <c r="AF188" t="s">
        <v>419</v>
      </c>
      <c r="AG188"/>
      <c r="AH188" s="365"/>
      <c r="AI188"/>
      <c r="AJ188"/>
      <c r="AK188"/>
      <c r="AL188" s="365"/>
      <c r="AM188"/>
      <c r="AN188" t="s">
        <v>399</v>
      </c>
      <c r="AO188" t="s">
        <v>399</v>
      </c>
      <c r="AP188" s="365">
        <v>87</v>
      </c>
      <c r="AQ188" t="s">
        <v>2317</v>
      </c>
      <c r="AR188" t="s">
        <v>2318</v>
      </c>
      <c r="AS188" t="s">
        <v>2319</v>
      </c>
      <c r="AT188" t="s">
        <v>2261</v>
      </c>
      <c r="AU188" t="s">
        <v>379</v>
      </c>
      <c r="AV188" t="s">
        <v>380</v>
      </c>
      <c r="AW188" t="s">
        <v>412</v>
      </c>
      <c r="AX188"/>
      <c r="AY188" s="365"/>
      <c r="AZ188" s="365">
        <v>2024</v>
      </c>
      <c r="BA188" s="366">
        <v>45513</v>
      </c>
      <c r="BB188" s="367">
        <v>45518</v>
      </c>
      <c r="BC188" t="s">
        <v>399</v>
      </c>
      <c r="BD188" t="s">
        <v>261</v>
      </c>
      <c r="BE188">
        <v>30.400000000000002</v>
      </c>
      <c r="BF188">
        <v>0.73</v>
      </c>
      <c r="BG188"/>
      <c r="BH188" s="368">
        <v>0.73</v>
      </c>
    </row>
    <row r="189" spans="1:60" ht="15.6">
      <c r="A189" s="345" t="str">
        <f t="shared" si="4"/>
        <v>yes</v>
      </c>
      <c r="B189" s="345" t="str">
        <f>IF(A189="no","N/A",IF(ISNA(VLOOKUP(P189,'Cost Type'!$A$4:$B$8,2,0)),"Impl",VLOOKUP(Q189,'Cost Type'!$A$4:$B$8,2,0)))</f>
        <v>Impl</v>
      </c>
      <c r="C189" s="345" t="str">
        <f>IF(B189="Impl",VLOOKUP(AB189,'Mapping Activities to outputs'!$B:$C,2,0),"N/A")</f>
        <v>Output 3</v>
      </c>
      <c r="F189" s="346">
        <f t="shared" si="5"/>
        <v>90</v>
      </c>
      <c r="G189" t="s">
        <v>362</v>
      </c>
      <c r="H189" t="s">
        <v>363</v>
      </c>
      <c r="I189" t="s">
        <v>364</v>
      </c>
      <c r="J189" t="s">
        <v>365</v>
      </c>
      <c r="K189" t="s">
        <v>157</v>
      </c>
      <c r="L189" t="s">
        <v>366</v>
      </c>
      <c r="M189" t="s">
        <v>1993</v>
      </c>
      <c r="N189" t="s">
        <v>262</v>
      </c>
      <c r="P189" s="365">
        <v>74110</v>
      </c>
      <c r="Q189" t="s">
        <v>4117</v>
      </c>
      <c r="R189" t="s">
        <v>368</v>
      </c>
      <c r="S189" t="s">
        <v>369</v>
      </c>
      <c r="T189" t="s">
        <v>263</v>
      </c>
      <c r="U189" t="s">
        <v>370</v>
      </c>
      <c r="V189" t="s">
        <v>265</v>
      </c>
      <c r="W189" t="s">
        <v>252</v>
      </c>
      <c r="X189" t="s">
        <v>264</v>
      </c>
      <c r="Y189" t="s">
        <v>371</v>
      </c>
      <c r="Z189" t="s">
        <v>250</v>
      </c>
      <c r="AA189" t="s">
        <v>250</v>
      </c>
      <c r="AB189" t="s">
        <v>80</v>
      </c>
      <c r="AC189" t="s">
        <v>158</v>
      </c>
      <c r="AD189" t="s">
        <v>2</v>
      </c>
      <c r="AE189" t="s">
        <v>976</v>
      </c>
      <c r="AF189" t="s">
        <v>372</v>
      </c>
      <c r="AG189" t="s">
        <v>3131</v>
      </c>
      <c r="AH189" s="365">
        <v>300001953260756</v>
      </c>
      <c r="AI189" t="s">
        <v>258</v>
      </c>
      <c r="AJ189">
        <v>24480</v>
      </c>
      <c r="AK189">
        <v>3672</v>
      </c>
      <c r="AL189" s="365">
        <v>4</v>
      </c>
      <c r="AM189" t="s">
        <v>976</v>
      </c>
      <c r="AN189" t="s">
        <v>3132</v>
      </c>
      <c r="AO189" t="s">
        <v>980</v>
      </c>
      <c r="AP189" s="365">
        <v>21</v>
      </c>
      <c r="AQ189" t="s">
        <v>3496</v>
      </c>
      <c r="AR189" t="s">
        <v>3497</v>
      </c>
      <c r="AS189" t="s">
        <v>3498</v>
      </c>
      <c r="AT189" t="s">
        <v>3499</v>
      </c>
      <c r="AU189" t="s">
        <v>379</v>
      </c>
      <c r="AV189" t="s">
        <v>380</v>
      </c>
      <c r="AW189" t="s">
        <v>381</v>
      </c>
      <c r="AX189"/>
      <c r="AY189" s="365">
        <v>0</v>
      </c>
      <c r="AZ189" s="365">
        <v>2024</v>
      </c>
      <c r="BA189" s="366">
        <v>45503</v>
      </c>
      <c r="BB189" s="367">
        <v>45519</v>
      </c>
      <c r="BC189" t="s">
        <v>633</v>
      </c>
      <c r="BD189" t="s">
        <v>261</v>
      </c>
      <c r="BE189">
        <v>3672</v>
      </c>
      <c r="BF189">
        <v>90</v>
      </c>
      <c r="BG189"/>
      <c r="BH189" s="368">
        <v>90</v>
      </c>
    </row>
    <row r="190" spans="1:60" ht="15.6">
      <c r="A190" s="345" t="str">
        <f t="shared" si="4"/>
        <v>yes</v>
      </c>
      <c r="B190" s="345" t="str">
        <f>IF(A190="no","N/A",IF(ISNA(VLOOKUP(P190,'Cost Type'!$A$4:$B$8,2,0)),"Impl",VLOOKUP(Q190,'Cost Type'!$A$4:$B$8,2,0)))</f>
        <v>Impl</v>
      </c>
      <c r="C190" s="345" t="str">
        <f>IF(B190="Impl",VLOOKUP(AB190,'Mapping Activities to outputs'!$B:$C,2,0),"N/A")</f>
        <v>Output 1</v>
      </c>
      <c r="F190" s="346">
        <f t="shared" si="5"/>
        <v>30561.52</v>
      </c>
      <c r="G190" t="s">
        <v>362</v>
      </c>
      <c r="H190" t="s">
        <v>363</v>
      </c>
      <c r="I190" t="s">
        <v>364</v>
      </c>
      <c r="J190" t="s">
        <v>365</v>
      </c>
      <c r="K190" t="s">
        <v>157</v>
      </c>
      <c r="L190" t="s">
        <v>366</v>
      </c>
      <c r="M190" t="s">
        <v>1993</v>
      </c>
      <c r="N190" t="s">
        <v>262</v>
      </c>
      <c r="P190" s="365">
        <v>75709</v>
      </c>
      <c r="Q190" t="s">
        <v>3296</v>
      </c>
      <c r="R190" t="s">
        <v>2775</v>
      </c>
      <c r="S190" t="s">
        <v>2776</v>
      </c>
      <c r="T190" t="s">
        <v>263</v>
      </c>
      <c r="U190" t="s">
        <v>370</v>
      </c>
      <c r="V190" t="s">
        <v>265</v>
      </c>
      <c r="W190" t="s">
        <v>252</v>
      </c>
      <c r="X190" t="s">
        <v>264</v>
      </c>
      <c r="Y190" t="s">
        <v>371</v>
      </c>
      <c r="Z190" t="s">
        <v>250</v>
      </c>
      <c r="AA190" t="s">
        <v>250</v>
      </c>
      <c r="AB190" t="s">
        <v>32</v>
      </c>
      <c r="AC190" t="s">
        <v>158</v>
      </c>
      <c r="AD190" t="s">
        <v>2</v>
      </c>
      <c r="AE190" t="s">
        <v>525</v>
      </c>
      <c r="AF190" t="s">
        <v>372</v>
      </c>
      <c r="AG190" t="s">
        <v>3271</v>
      </c>
      <c r="AH190" s="365">
        <v>300001954032984</v>
      </c>
      <c r="AI190" t="s">
        <v>258</v>
      </c>
      <c r="AJ190">
        <v>1207179.8799999999</v>
      </c>
      <c r="AK190">
        <v>1207179.8799999999</v>
      </c>
      <c r="AL190" s="365">
        <v>1</v>
      </c>
      <c r="AM190" t="s">
        <v>525</v>
      </c>
      <c r="AN190" t="s">
        <v>3150</v>
      </c>
      <c r="AO190" t="s">
        <v>528</v>
      </c>
      <c r="AP190" s="365">
        <v>8</v>
      </c>
      <c r="AQ190" t="s">
        <v>4058</v>
      </c>
      <c r="AR190" t="s">
        <v>4059</v>
      </c>
      <c r="AS190" t="s">
        <v>4060</v>
      </c>
      <c r="AT190" t="s">
        <v>3448</v>
      </c>
      <c r="AU190" t="s">
        <v>3614</v>
      </c>
      <c r="AV190" t="s">
        <v>380</v>
      </c>
      <c r="AW190" t="s">
        <v>3276</v>
      </c>
      <c r="AX190" t="s">
        <v>3277</v>
      </c>
      <c r="AY190" s="365">
        <v>1</v>
      </c>
      <c r="AZ190" s="365">
        <v>2024</v>
      </c>
      <c r="BA190" s="366">
        <v>45490</v>
      </c>
      <c r="BB190" s="367">
        <v>45519</v>
      </c>
      <c r="BC190" t="s">
        <v>271</v>
      </c>
      <c r="BD190" t="s">
        <v>261</v>
      </c>
      <c r="BE190">
        <v>1207179.8799999999</v>
      </c>
      <c r="BF190">
        <v>30561.52</v>
      </c>
      <c r="BG190"/>
      <c r="BH190" s="368">
        <v>30561.52</v>
      </c>
    </row>
    <row r="191" spans="1:60" ht="15.6">
      <c r="A191" s="345" t="str">
        <f t="shared" si="4"/>
        <v>yes</v>
      </c>
      <c r="B191" s="345" t="str">
        <f>IF(A191="no","N/A",IF(ISNA(VLOOKUP(P191,'Cost Type'!$A$4:$B$8,2,0)),"Impl",VLOOKUP(Q191,'Cost Type'!$A$4:$B$8,2,0)))</f>
        <v>Impl</v>
      </c>
      <c r="C191" s="345" t="str">
        <f>IF(B191="Impl",VLOOKUP(AB191,'Mapping Activities to outputs'!$B:$C,2,0),"N/A")</f>
        <v>Output 1</v>
      </c>
      <c r="F191" s="346">
        <f t="shared" si="5"/>
        <v>-973.78</v>
      </c>
      <c r="G191" t="s">
        <v>362</v>
      </c>
      <c r="H191" t="s">
        <v>363</v>
      </c>
      <c r="I191" t="s">
        <v>364</v>
      </c>
      <c r="J191" t="s">
        <v>365</v>
      </c>
      <c r="K191" t="s">
        <v>157</v>
      </c>
      <c r="L191" t="s">
        <v>366</v>
      </c>
      <c r="M191" t="s">
        <v>1993</v>
      </c>
      <c r="N191" t="s">
        <v>262</v>
      </c>
      <c r="P191" s="365">
        <v>75709</v>
      </c>
      <c r="Q191" t="s">
        <v>3296</v>
      </c>
      <c r="R191" t="s">
        <v>2775</v>
      </c>
      <c r="S191" t="s">
        <v>2776</v>
      </c>
      <c r="T191" t="s">
        <v>263</v>
      </c>
      <c r="U191" t="s">
        <v>370</v>
      </c>
      <c r="V191" t="s">
        <v>265</v>
      </c>
      <c r="W191" t="s">
        <v>252</v>
      </c>
      <c r="X191" t="s">
        <v>264</v>
      </c>
      <c r="Y191" t="s">
        <v>371</v>
      </c>
      <c r="Z191" t="s">
        <v>250</v>
      </c>
      <c r="AA191" t="s">
        <v>250</v>
      </c>
      <c r="AB191" t="s">
        <v>32</v>
      </c>
      <c r="AC191" t="s">
        <v>158</v>
      </c>
      <c r="AD191" t="s">
        <v>2</v>
      </c>
      <c r="AE191" t="s">
        <v>525</v>
      </c>
      <c r="AF191" t="s">
        <v>372</v>
      </c>
      <c r="AG191" t="s">
        <v>3271</v>
      </c>
      <c r="AH191" s="365">
        <v>300001954032984</v>
      </c>
      <c r="AI191" t="s">
        <v>258</v>
      </c>
      <c r="AJ191">
        <v>1207179.8799999999</v>
      </c>
      <c r="AK191">
        <v>1207179.8799999999</v>
      </c>
      <c r="AL191" s="365">
        <v>1</v>
      </c>
      <c r="AM191" t="s">
        <v>525</v>
      </c>
      <c r="AN191" t="s">
        <v>3150</v>
      </c>
      <c r="AO191" t="s">
        <v>528</v>
      </c>
      <c r="AP191" s="365">
        <v>12</v>
      </c>
      <c r="AQ191" t="s">
        <v>4058</v>
      </c>
      <c r="AR191" t="s">
        <v>4059</v>
      </c>
      <c r="AS191" t="s">
        <v>4061</v>
      </c>
      <c r="AT191" t="s">
        <v>3448</v>
      </c>
      <c r="AU191" t="s">
        <v>3614</v>
      </c>
      <c r="AV191" t="s">
        <v>380</v>
      </c>
      <c r="AW191" t="s">
        <v>3276</v>
      </c>
      <c r="AX191" t="s">
        <v>3277</v>
      </c>
      <c r="AY191" s="365">
        <v>1</v>
      </c>
      <c r="AZ191" s="365">
        <v>2024</v>
      </c>
      <c r="BA191" s="366">
        <v>45490</v>
      </c>
      <c r="BB191" s="367">
        <v>45519</v>
      </c>
      <c r="BC191" t="s">
        <v>271</v>
      </c>
      <c r="BD191" t="s">
        <v>261</v>
      </c>
      <c r="BE191">
        <v>0</v>
      </c>
      <c r="BF191"/>
      <c r="BG191">
        <v>973.78</v>
      </c>
      <c r="BH191" s="368">
        <v>-973.78</v>
      </c>
    </row>
    <row r="192" spans="1:60" ht="15.6">
      <c r="A192" s="345" t="str">
        <f t="shared" si="4"/>
        <v>yes</v>
      </c>
      <c r="B192" s="345" t="str">
        <f>IF(A192="no","N/A",IF(ISNA(VLOOKUP(P192,'Cost Type'!$A$4:$B$8,2,0)),"Impl",VLOOKUP(Q192,'Cost Type'!$A$4:$B$8,2,0)))</f>
        <v>Impl</v>
      </c>
      <c r="C192" s="345" t="str">
        <f>IF(B192="Impl",VLOOKUP(AB192,'Mapping Activities to outputs'!$B:$C,2,0),"N/A")</f>
        <v>MC</v>
      </c>
      <c r="F192" s="346">
        <f t="shared" si="5"/>
        <v>20.48</v>
      </c>
      <c r="G192" t="s">
        <v>362</v>
      </c>
      <c r="H192" t="s">
        <v>363</v>
      </c>
      <c r="I192" t="s">
        <v>364</v>
      </c>
      <c r="J192" t="s">
        <v>365</v>
      </c>
      <c r="K192" t="s">
        <v>157</v>
      </c>
      <c r="L192" t="s">
        <v>366</v>
      </c>
      <c r="M192" t="s">
        <v>1943</v>
      </c>
      <c r="N192" t="s">
        <v>262</v>
      </c>
      <c r="P192" s="365">
        <v>72430</v>
      </c>
      <c r="Q192" t="s">
        <v>4137</v>
      </c>
      <c r="R192" t="s">
        <v>368</v>
      </c>
      <c r="S192" t="s">
        <v>369</v>
      </c>
      <c r="T192" t="s">
        <v>263</v>
      </c>
      <c r="U192" t="s">
        <v>370</v>
      </c>
      <c r="V192" t="s">
        <v>265</v>
      </c>
      <c r="W192" t="s">
        <v>252</v>
      </c>
      <c r="X192" t="s">
        <v>264</v>
      </c>
      <c r="Y192" t="s">
        <v>371</v>
      </c>
      <c r="Z192" t="s">
        <v>250</v>
      </c>
      <c r="AA192" t="s">
        <v>250</v>
      </c>
      <c r="AB192" t="s">
        <v>89</v>
      </c>
      <c r="AC192" t="s">
        <v>158</v>
      </c>
      <c r="AD192" t="s">
        <v>2</v>
      </c>
      <c r="AE192" t="s">
        <v>1315</v>
      </c>
      <c r="AF192" t="s">
        <v>372</v>
      </c>
      <c r="AG192" t="s">
        <v>1317</v>
      </c>
      <c r="AH192" s="365">
        <v>300001954032932</v>
      </c>
      <c r="AI192" t="s">
        <v>258</v>
      </c>
      <c r="AJ192">
        <v>850</v>
      </c>
      <c r="AK192">
        <v>850</v>
      </c>
      <c r="AL192" s="365">
        <v>1</v>
      </c>
      <c r="AM192" t="s">
        <v>1315</v>
      </c>
      <c r="AN192" t="s">
        <v>1318</v>
      </c>
      <c r="AO192" t="s">
        <v>1319</v>
      </c>
      <c r="AP192" s="365">
        <v>145</v>
      </c>
      <c r="AQ192" t="s">
        <v>3496</v>
      </c>
      <c r="AR192" t="s">
        <v>3500</v>
      </c>
      <c r="AS192" t="s">
        <v>3501</v>
      </c>
      <c r="AT192" t="s">
        <v>3502</v>
      </c>
      <c r="AU192" t="s">
        <v>379</v>
      </c>
      <c r="AV192" t="s">
        <v>380</v>
      </c>
      <c r="AW192" t="s">
        <v>381</v>
      </c>
      <c r="AX192"/>
      <c r="AY192" s="365">
        <v>0</v>
      </c>
      <c r="AZ192" s="365">
        <v>2024</v>
      </c>
      <c r="BA192" s="366">
        <v>45517</v>
      </c>
      <c r="BB192" s="367">
        <v>45519</v>
      </c>
      <c r="BC192" t="s">
        <v>271</v>
      </c>
      <c r="BD192" t="s">
        <v>261</v>
      </c>
      <c r="BE192">
        <v>850</v>
      </c>
      <c r="BF192">
        <v>20.48</v>
      </c>
      <c r="BG192"/>
      <c r="BH192" s="368">
        <v>20.48</v>
      </c>
    </row>
    <row r="193" spans="1:60" ht="15.6">
      <c r="A193" s="345" t="str">
        <f t="shared" si="4"/>
        <v>yes</v>
      </c>
      <c r="B193" s="345" t="str">
        <f>IF(A193="no","N/A",IF(ISNA(VLOOKUP(P193,'Cost Type'!$A$4:$B$8,2,0)),"Impl",VLOOKUP(P193,'Cost Type'!$A$4:$B$8,2,0)))</f>
        <v>GMS</v>
      </c>
      <c r="C193" s="345" t="str">
        <f>IF(B193="Impl",VLOOKUP(AB193,'Mapping Activities to outputs'!$B:$C,2,0),"N/A")</f>
        <v>N/A</v>
      </c>
      <c r="F193" s="346">
        <f t="shared" si="5"/>
        <v>7.2</v>
      </c>
      <c r="G193" t="s">
        <v>413</v>
      </c>
      <c r="H193" t="s">
        <v>414</v>
      </c>
      <c r="I193" t="s">
        <v>415</v>
      </c>
      <c r="J193" t="s">
        <v>416</v>
      </c>
      <c r="K193" t="s">
        <v>157</v>
      </c>
      <c r="L193" t="s">
        <v>413</v>
      </c>
      <c r="M193" t="s">
        <v>1993</v>
      </c>
      <c r="N193" t="s">
        <v>262</v>
      </c>
      <c r="P193" s="365">
        <v>75105</v>
      </c>
      <c r="Q193" t="s">
        <v>417</v>
      </c>
      <c r="R193" t="s">
        <v>368</v>
      </c>
      <c r="S193" t="s">
        <v>369</v>
      </c>
      <c r="T193" t="s">
        <v>263</v>
      </c>
      <c r="U193" t="s">
        <v>370</v>
      </c>
      <c r="V193" t="s">
        <v>265</v>
      </c>
      <c r="W193" t="s">
        <v>252</v>
      </c>
      <c r="X193" t="s">
        <v>264</v>
      </c>
      <c r="Y193" t="s">
        <v>371</v>
      </c>
      <c r="Z193" t="s">
        <v>250</v>
      </c>
      <c r="AA193" t="s">
        <v>250</v>
      </c>
      <c r="AB193" t="s">
        <v>80</v>
      </c>
      <c r="AC193" t="s">
        <v>158</v>
      </c>
      <c r="AD193" t="s">
        <v>2</v>
      </c>
      <c r="AE193" t="s">
        <v>2159</v>
      </c>
      <c r="AF193" t="s">
        <v>419</v>
      </c>
      <c r="AG193"/>
      <c r="AH193" s="365"/>
      <c r="AI193"/>
      <c r="AJ193"/>
      <c r="AK193"/>
      <c r="AL193" s="365"/>
      <c r="AM193"/>
      <c r="AN193" t="s">
        <v>399</v>
      </c>
      <c r="AO193" t="s">
        <v>399</v>
      </c>
      <c r="AP193" s="365">
        <v>37</v>
      </c>
      <c r="AQ193" t="s">
        <v>2160</v>
      </c>
      <c r="AR193" t="s">
        <v>2161</v>
      </c>
      <c r="AS193" t="s">
        <v>2162</v>
      </c>
      <c r="AT193" t="s">
        <v>2163</v>
      </c>
      <c r="AU193" t="s">
        <v>379</v>
      </c>
      <c r="AV193" t="s">
        <v>380</v>
      </c>
      <c r="AW193" t="s">
        <v>412</v>
      </c>
      <c r="AX193"/>
      <c r="AY193" s="365"/>
      <c r="AZ193" s="365">
        <v>2024</v>
      </c>
      <c r="BA193" s="366">
        <v>45503</v>
      </c>
      <c r="BB193" s="367">
        <v>45520</v>
      </c>
      <c r="BC193" t="s">
        <v>399</v>
      </c>
      <c r="BD193" t="s">
        <v>261</v>
      </c>
      <c r="BE193">
        <v>293.76</v>
      </c>
      <c r="BF193">
        <v>7.2</v>
      </c>
      <c r="BG193"/>
      <c r="BH193" s="368">
        <v>7.2</v>
      </c>
    </row>
    <row r="194" spans="1:60" ht="15.6">
      <c r="A194" s="345" t="str">
        <f t="shared" si="4"/>
        <v>yes</v>
      </c>
      <c r="B194" s="345" t="str">
        <f>IF(A194="no","N/A",IF(ISNA(VLOOKUP(P194,'Cost Type'!$A$4:$B$8,2,0)),"Impl",VLOOKUP(P194,'Cost Type'!$A$4:$B$8,2,0)))</f>
        <v>GMS</v>
      </c>
      <c r="C194" s="345" t="str">
        <f>IF(B194="Impl",VLOOKUP(AB194,'Mapping Activities to outputs'!$B:$C,2,0),"N/A")</f>
        <v>N/A</v>
      </c>
      <c r="F194" s="346">
        <f t="shared" si="5"/>
        <v>1.64</v>
      </c>
      <c r="G194" t="s">
        <v>413</v>
      </c>
      <c r="H194" t="s">
        <v>414</v>
      </c>
      <c r="I194" t="s">
        <v>415</v>
      </c>
      <c r="J194" t="s">
        <v>416</v>
      </c>
      <c r="K194" t="s">
        <v>157</v>
      </c>
      <c r="L194" t="s">
        <v>413</v>
      </c>
      <c r="M194" t="s">
        <v>1943</v>
      </c>
      <c r="N194" t="s">
        <v>262</v>
      </c>
      <c r="P194" s="365">
        <v>75105</v>
      </c>
      <c r="Q194" t="s">
        <v>417</v>
      </c>
      <c r="R194" t="s">
        <v>368</v>
      </c>
      <c r="S194" t="s">
        <v>369</v>
      </c>
      <c r="T194" t="s">
        <v>263</v>
      </c>
      <c r="U194" t="s">
        <v>370</v>
      </c>
      <c r="V194" t="s">
        <v>265</v>
      </c>
      <c r="W194" t="s">
        <v>252</v>
      </c>
      <c r="X194" t="s">
        <v>264</v>
      </c>
      <c r="Y194" t="s">
        <v>371</v>
      </c>
      <c r="Z194" t="s">
        <v>250</v>
      </c>
      <c r="AA194" t="s">
        <v>250</v>
      </c>
      <c r="AB194" t="s">
        <v>89</v>
      </c>
      <c r="AC194" t="s">
        <v>158</v>
      </c>
      <c r="AD194" t="s">
        <v>2</v>
      </c>
      <c r="AE194" t="s">
        <v>2248</v>
      </c>
      <c r="AF194" t="s">
        <v>419</v>
      </c>
      <c r="AG194"/>
      <c r="AH194" s="365"/>
      <c r="AI194"/>
      <c r="AJ194"/>
      <c r="AK194"/>
      <c r="AL194" s="365"/>
      <c r="AM194"/>
      <c r="AN194" t="s">
        <v>399</v>
      </c>
      <c r="AO194" t="s">
        <v>399</v>
      </c>
      <c r="AP194" s="365">
        <v>57</v>
      </c>
      <c r="AQ194" t="s">
        <v>2160</v>
      </c>
      <c r="AR194" t="s">
        <v>2249</v>
      </c>
      <c r="AS194" t="s">
        <v>2250</v>
      </c>
      <c r="AT194" t="s">
        <v>2251</v>
      </c>
      <c r="AU194" t="s">
        <v>379</v>
      </c>
      <c r="AV194" t="s">
        <v>380</v>
      </c>
      <c r="AW194" t="s">
        <v>412</v>
      </c>
      <c r="AX194"/>
      <c r="AY194" s="365"/>
      <c r="AZ194" s="365">
        <v>2024</v>
      </c>
      <c r="BA194" s="366">
        <v>45517</v>
      </c>
      <c r="BB194" s="367">
        <v>45520</v>
      </c>
      <c r="BC194" t="s">
        <v>399</v>
      </c>
      <c r="BD194" t="s">
        <v>261</v>
      </c>
      <c r="BE194">
        <v>68</v>
      </c>
      <c r="BF194">
        <v>1.64</v>
      </c>
      <c r="BG194"/>
      <c r="BH194" s="368">
        <v>1.64</v>
      </c>
    </row>
    <row r="195" spans="1:60" ht="15.6">
      <c r="A195" s="345" t="str">
        <f t="shared" ref="A195:A258" si="6">IF(X195="30000",IF(P195&gt;60000,"yes","no"),"no")</f>
        <v>yes</v>
      </c>
      <c r="B195" s="345" t="str">
        <f>IF(A195="no","N/A",IF(ISNA(VLOOKUP(P195,'Cost Type'!$A$4:$B$8,2,0)),"Impl",VLOOKUP(P195,'Cost Type'!$A$4:$B$8,2,0)))</f>
        <v>GMS</v>
      </c>
      <c r="C195" s="345" t="str">
        <f>IF(B195="Impl",VLOOKUP(AB195,'Mapping Activities to outputs'!$B:$C,2,0),"N/A")</f>
        <v>N/A</v>
      </c>
      <c r="F195" s="346">
        <f t="shared" ref="F195:F258" si="7">BH195</f>
        <v>2367.02</v>
      </c>
      <c r="G195" t="s">
        <v>413</v>
      </c>
      <c r="H195" t="s">
        <v>414</v>
      </c>
      <c r="I195" t="s">
        <v>415</v>
      </c>
      <c r="J195" t="s">
        <v>416</v>
      </c>
      <c r="K195" t="s">
        <v>157</v>
      </c>
      <c r="L195" t="s">
        <v>413</v>
      </c>
      <c r="M195" t="s">
        <v>1993</v>
      </c>
      <c r="N195" t="s">
        <v>262</v>
      </c>
      <c r="P195" s="365">
        <v>75105</v>
      </c>
      <c r="Q195" t="s">
        <v>417</v>
      </c>
      <c r="R195" t="s">
        <v>2775</v>
      </c>
      <c r="S195" t="s">
        <v>2776</v>
      </c>
      <c r="T195" t="s">
        <v>263</v>
      </c>
      <c r="U195" t="s">
        <v>370</v>
      </c>
      <c r="V195" t="s">
        <v>265</v>
      </c>
      <c r="W195" t="s">
        <v>252</v>
      </c>
      <c r="X195" t="s">
        <v>264</v>
      </c>
      <c r="Y195" t="s">
        <v>371</v>
      </c>
      <c r="Z195" t="s">
        <v>250</v>
      </c>
      <c r="AA195" t="s">
        <v>250</v>
      </c>
      <c r="AB195" t="s">
        <v>32</v>
      </c>
      <c r="AC195" t="s">
        <v>158</v>
      </c>
      <c r="AD195" t="s">
        <v>2</v>
      </c>
      <c r="AE195" t="s">
        <v>2777</v>
      </c>
      <c r="AF195" t="s">
        <v>419</v>
      </c>
      <c r="AG195"/>
      <c r="AH195" s="365"/>
      <c r="AI195"/>
      <c r="AJ195"/>
      <c r="AK195"/>
      <c r="AL195" s="365"/>
      <c r="AM195"/>
      <c r="AN195" t="s">
        <v>399</v>
      </c>
      <c r="AO195" t="s">
        <v>399</v>
      </c>
      <c r="AP195" s="365">
        <v>4</v>
      </c>
      <c r="AQ195" t="s">
        <v>2160</v>
      </c>
      <c r="AR195" t="s">
        <v>2778</v>
      </c>
      <c r="AS195" t="s">
        <v>2162</v>
      </c>
      <c r="AT195" t="s">
        <v>2149</v>
      </c>
      <c r="AU195" t="s">
        <v>379</v>
      </c>
      <c r="AV195" t="s">
        <v>380</v>
      </c>
      <c r="AW195" t="s">
        <v>412</v>
      </c>
      <c r="AX195"/>
      <c r="AY195" s="365"/>
      <c r="AZ195" s="365">
        <v>2024</v>
      </c>
      <c r="BA195" s="366">
        <v>45490</v>
      </c>
      <c r="BB195" s="367">
        <v>45520</v>
      </c>
      <c r="BC195" t="s">
        <v>399</v>
      </c>
      <c r="BD195" t="s">
        <v>261</v>
      </c>
      <c r="BE195">
        <v>96574.39</v>
      </c>
      <c r="BF195">
        <v>2367.02</v>
      </c>
      <c r="BG195"/>
      <c r="BH195" s="368">
        <v>2367.02</v>
      </c>
    </row>
    <row r="196" spans="1:60" ht="15.6">
      <c r="A196" s="345" t="str">
        <f t="shared" si="6"/>
        <v>yes</v>
      </c>
      <c r="B196" s="345" t="str">
        <f>IF(A196="no","N/A",IF(ISNA(VLOOKUP(P196,'Cost Type'!$A$4:$B$8,2,0)),"Impl",VLOOKUP(Q196,'Cost Type'!$A$4:$B$8,2,0)))</f>
        <v>Impl</v>
      </c>
      <c r="C196" s="345" t="str">
        <f>IF(B196="Impl",VLOOKUP(AB196,'Mapping Activities to outputs'!$B:$C,2,0),"N/A")</f>
        <v>Output 1</v>
      </c>
      <c r="F196" s="346">
        <f t="shared" si="7"/>
        <v>-499.06</v>
      </c>
      <c r="G196" t="s">
        <v>395</v>
      </c>
      <c r="H196" t="s">
        <v>396</v>
      </c>
      <c r="I196" t="s">
        <v>364</v>
      </c>
      <c r="J196" t="s">
        <v>365</v>
      </c>
      <c r="K196" t="s">
        <v>157</v>
      </c>
      <c r="L196" t="s">
        <v>397</v>
      </c>
      <c r="M196" t="s">
        <v>1943</v>
      </c>
      <c r="N196" t="s">
        <v>262</v>
      </c>
      <c r="P196" s="365">
        <v>76135</v>
      </c>
      <c r="Q196" t="s">
        <v>3282</v>
      </c>
      <c r="R196" t="s">
        <v>2775</v>
      </c>
      <c r="S196" t="s">
        <v>2776</v>
      </c>
      <c r="T196" t="s">
        <v>263</v>
      </c>
      <c r="U196" t="s">
        <v>370</v>
      </c>
      <c r="V196" t="s">
        <v>265</v>
      </c>
      <c r="W196" t="s">
        <v>252</v>
      </c>
      <c r="X196" t="s">
        <v>264</v>
      </c>
      <c r="Y196" t="s">
        <v>371</v>
      </c>
      <c r="Z196" t="s">
        <v>250</v>
      </c>
      <c r="AA196" t="s">
        <v>250</v>
      </c>
      <c r="AB196" t="s">
        <v>32</v>
      </c>
      <c r="AC196" t="s">
        <v>158</v>
      </c>
      <c r="AD196" t="s">
        <v>2</v>
      </c>
      <c r="AE196" t="s">
        <v>530</v>
      </c>
      <c r="AF196" t="s">
        <v>398</v>
      </c>
      <c r="AG196" t="s">
        <v>3271</v>
      </c>
      <c r="AH196" s="365">
        <v>300001954032984</v>
      </c>
      <c r="AI196" t="s">
        <v>258</v>
      </c>
      <c r="AJ196">
        <v>1207179.8799999999</v>
      </c>
      <c r="AK196">
        <v>1207179.8799999999</v>
      </c>
      <c r="AL196" s="365">
        <v>1</v>
      </c>
      <c r="AM196" t="s">
        <v>525</v>
      </c>
      <c r="AN196" t="s">
        <v>3150</v>
      </c>
      <c r="AO196" t="s">
        <v>528</v>
      </c>
      <c r="AP196" s="365">
        <v>3931</v>
      </c>
      <c r="AQ196" t="s">
        <v>3272</v>
      </c>
      <c r="AR196" t="s">
        <v>3273</v>
      </c>
      <c r="AS196" t="s">
        <v>3274</v>
      </c>
      <c r="AT196" t="s">
        <v>3275</v>
      </c>
      <c r="AU196" t="s">
        <v>379</v>
      </c>
      <c r="AV196" t="s">
        <v>380</v>
      </c>
      <c r="AW196" t="s">
        <v>3276</v>
      </c>
      <c r="AX196" t="s">
        <v>3277</v>
      </c>
      <c r="AY196" s="365">
        <v>1</v>
      </c>
      <c r="AZ196" s="365">
        <v>2024</v>
      </c>
      <c r="BA196" s="366">
        <v>45520</v>
      </c>
      <c r="BB196" s="367">
        <v>45520</v>
      </c>
      <c r="BC196" t="s">
        <v>399</v>
      </c>
      <c r="BD196" t="s">
        <v>261</v>
      </c>
      <c r="BE196">
        <v>0</v>
      </c>
      <c r="BF196"/>
      <c r="BG196">
        <v>499.06</v>
      </c>
      <c r="BH196" s="368">
        <v>-499.06</v>
      </c>
    </row>
    <row r="197" spans="1:60" ht="15.6">
      <c r="A197" s="345" t="str">
        <f t="shared" si="6"/>
        <v>yes</v>
      </c>
      <c r="B197" s="345" t="str">
        <f>IF(A197="no","N/A",IF(ISNA(VLOOKUP(P197,'Cost Type'!$A$4:$B$8,2,0)),"Impl",VLOOKUP(Q197,'Cost Type'!$A$4:$B$8,2,0)))</f>
        <v>Impl</v>
      </c>
      <c r="C197" s="345" t="str">
        <f>IF(B197="Impl",VLOOKUP(AB197,'Mapping Activities to outputs'!$B:$C,2,0),"N/A")</f>
        <v>MC</v>
      </c>
      <c r="F197" s="346">
        <f t="shared" si="7"/>
        <v>113.01</v>
      </c>
      <c r="G197" t="s">
        <v>362</v>
      </c>
      <c r="H197" t="s">
        <v>363</v>
      </c>
      <c r="I197" t="s">
        <v>364</v>
      </c>
      <c r="J197" t="s">
        <v>365</v>
      </c>
      <c r="K197" t="s">
        <v>157</v>
      </c>
      <c r="L197" t="s">
        <v>366</v>
      </c>
      <c r="M197" t="s">
        <v>1943</v>
      </c>
      <c r="N197" t="s">
        <v>262</v>
      </c>
      <c r="P197" s="365">
        <v>71620</v>
      </c>
      <c r="Q197" t="s">
        <v>4124</v>
      </c>
      <c r="R197" t="s">
        <v>368</v>
      </c>
      <c r="S197" t="s">
        <v>369</v>
      </c>
      <c r="T197" t="s">
        <v>263</v>
      </c>
      <c r="U197" t="s">
        <v>370</v>
      </c>
      <c r="V197" t="s">
        <v>265</v>
      </c>
      <c r="W197" t="s">
        <v>252</v>
      </c>
      <c r="X197" t="s">
        <v>264</v>
      </c>
      <c r="Y197" t="s">
        <v>371</v>
      </c>
      <c r="Z197" t="s">
        <v>250</v>
      </c>
      <c r="AA197" t="s">
        <v>250</v>
      </c>
      <c r="AB197" t="s">
        <v>89</v>
      </c>
      <c r="AC197" t="s">
        <v>158</v>
      </c>
      <c r="AD197" t="s">
        <v>2</v>
      </c>
      <c r="AE197" t="s">
        <v>1324</v>
      </c>
      <c r="AF197" t="s">
        <v>372</v>
      </c>
      <c r="AG197" t="s">
        <v>3020</v>
      </c>
      <c r="AH197" s="365">
        <v>300001955659156</v>
      </c>
      <c r="AI197" t="s">
        <v>258</v>
      </c>
      <c r="AJ197">
        <v>4690</v>
      </c>
      <c r="AK197">
        <v>4690</v>
      </c>
      <c r="AL197" s="365">
        <v>1</v>
      </c>
      <c r="AM197" t="s">
        <v>1324</v>
      </c>
      <c r="AN197" t="s">
        <v>1125</v>
      </c>
      <c r="AO197" t="s">
        <v>1126</v>
      </c>
      <c r="AP197" s="365">
        <v>39</v>
      </c>
      <c r="AQ197" t="s">
        <v>3503</v>
      </c>
      <c r="AR197" t="s">
        <v>3504</v>
      </c>
      <c r="AS197" t="s">
        <v>3505</v>
      </c>
      <c r="AT197" t="s">
        <v>3506</v>
      </c>
      <c r="AU197" t="s">
        <v>379</v>
      </c>
      <c r="AV197" t="s">
        <v>380</v>
      </c>
      <c r="AW197" t="s">
        <v>381</v>
      </c>
      <c r="AX197"/>
      <c r="AY197" s="365">
        <v>0</v>
      </c>
      <c r="AZ197" s="365">
        <v>2024</v>
      </c>
      <c r="BA197" s="366">
        <v>45518</v>
      </c>
      <c r="BB197" s="367">
        <v>45523</v>
      </c>
      <c r="BC197" t="s">
        <v>271</v>
      </c>
      <c r="BD197" t="s">
        <v>261</v>
      </c>
      <c r="BE197">
        <v>4690</v>
      </c>
      <c r="BF197">
        <v>113.01</v>
      </c>
      <c r="BG197"/>
      <c r="BH197" s="368">
        <v>113.01</v>
      </c>
    </row>
    <row r="198" spans="1:60" ht="15.6">
      <c r="A198" s="345" t="str">
        <f t="shared" si="6"/>
        <v>yes</v>
      </c>
      <c r="B198" s="345" t="str">
        <f>IF(A198="no","N/A",IF(ISNA(VLOOKUP(P198,'Cost Type'!$A$4:$B$8,2,0)),"Impl",VLOOKUP(P198,'Cost Type'!$A$4:$B$8,2,0)))</f>
        <v>GMS</v>
      </c>
      <c r="C198" s="345" t="str">
        <f>IF(B198="Impl",VLOOKUP(AB198,'Mapping Activities to outputs'!$B:$C,2,0),"N/A")</f>
        <v>N/A</v>
      </c>
      <c r="F198" s="346">
        <f t="shared" si="7"/>
        <v>9.0400000000000009</v>
      </c>
      <c r="G198" t="s">
        <v>413</v>
      </c>
      <c r="H198" t="s">
        <v>414</v>
      </c>
      <c r="I198" t="s">
        <v>415</v>
      </c>
      <c r="J198" t="s">
        <v>416</v>
      </c>
      <c r="K198" t="s">
        <v>157</v>
      </c>
      <c r="L198" t="s">
        <v>413</v>
      </c>
      <c r="M198" t="s">
        <v>1943</v>
      </c>
      <c r="N198" t="s">
        <v>262</v>
      </c>
      <c r="P198" s="365">
        <v>75105</v>
      </c>
      <c r="Q198" t="s">
        <v>417</v>
      </c>
      <c r="R198" t="s">
        <v>368</v>
      </c>
      <c r="S198" t="s">
        <v>369</v>
      </c>
      <c r="T198" t="s">
        <v>263</v>
      </c>
      <c r="U198" t="s">
        <v>370</v>
      </c>
      <c r="V198" t="s">
        <v>265</v>
      </c>
      <c r="W198" t="s">
        <v>252</v>
      </c>
      <c r="X198" t="s">
        <v>264</v>
      </c>
      <c r="Y198" t="s">
        <v>371</v>
      </c>
      <c r="Z198" t="s">
        <v>250</v>
      </c>
      <c r="AA198" t="s">
        <v>250</v>
      </c>
      <c r="AB198" t="s">
        <v>89</v>
      </c>
      <c r="AC198" t="s">
        <v>158</v>
      </c>
      <c r="AD198" t="s">
        <v>2</v>
      </c>
      <c r="AE198" t="s">
        <v>1956</v>
      </c>
      <c r="AF198" t="s">
        <v>419</v>
      </c>
      <c r="AG198"/>
      <c r="AH198" s="365"/>
      <c r="AI198"/>
      <c r="AJ198"/>
      <c r="AK198"/>
      <c r="AL198" s="365"/>
      <c r="AM198"/>
      <c r="AN198" t="s">
        <v>399</v>
      </c>
      <c r="AO198" t="s">
        <v>399</v>
      </c>
      <c r="AP198" s="365">
        <v>11</v>
      </c>
      <c r="AQ198" t="s">
        <v>1957</v>
      </c>
      <c r="AR198" t="s">
        <v>1958</v>
      </c>
      <c r="AS198" t="s">
        <v>1959</v>
      </c>
      <c r="AT198" t="s">
        <v>1960</v>
      </c>
      <c r="AU198" t="s">
        <v>379</v>
      </c>
      <c r="AV198" t="s">
        <v>380</v>
      </c>
      <c r="AW198" t="s">
        <v>412</v>
      </c>
      <c r="AX198"/>
      <c r="AY198" s="365"/>
      <c r="AZ198" s="365">
        <v>2024</v>
      </c>
      <c r="BA198" s="366">
        <v>45518</v>
      </c>
      <c r="BB198" s="367">
        <v>45523</v>
      </c>
      <c r="BC198" t="s">
        <v>399</v>
      </c>
      <c r="BD198" t="s">
        <v>261</v>
      </c>
      <c r="BE198">
        <v>375.2</v>
      </c>
      <c r="BF198">
        <v>9.0400000000000009</v>
      </c>
      <c r="BG198"/>
      <c r="BH198" s="368">
        <v>9.0400000000000009</v>
      </c>
    </row>
    <row r="199" spans="1:60" ht="15.6">
      <c r="A199" s="345" t="str">
        <f t="shared" si="6"/>
        <v>yes</v>
      </c>
      <c r="B199" s="345" t="str">
        <f>IF(A199="no","N/A",IF(ISNA(VLOOKUP(P199,'Cost Type'!$A$4:$B$8,2,0)),"Impl",VLOOKUP(Q199,'Cost Type'!$A$4:$B$8,2,0)))</f>
        <v>Impl</v>
      </c>
      <c r="C199" s="345" t="str">
        <f>IF(B199="Impl",VLOOKUP(AB199,'Mapping Activities to outputs'!$B:$C,2,0),"N/A")</f>
        <v>Output 3</v>
      </c>
      <c r="F199" s="346">
        <f t="shared" si="7"/>
        <v>-1.52</v>
      </c>
      <c r="G199" t="s">
        <v>395</v>
      </c>
      <c r="H199" t="s">
        <v>396</v>
      </c>
      <c r="I199" t="s">
        <v>364</v>
      </c>
      <c r="J199" t="s">
        <v>365</v>
      </c>
      <c r="K199" t="s">
        <v>157</v>
      </c>
      <c r="L199" t="s">
        <v>397</v>
      </c>
      <c r="M199" t="s">
        <v>1943</v>
      </c>
      <c r="N199" t="s">
        <v>262</v>
      </c>
      <c r="P199" s="365">
        <v>76135</v>
      </c>
      <c r="Q199" t="s">
        <v>3282</v>
      </c>
      <c r="R199" t="s">
        <v>368</v>
      </c>
      <c r="S199" t="s">
        <v>369</v>
      </c>
      <c r="T199" t="s">
        <v>263</v>
      </c>
      <c r="U199" t="s">
        <v>370</v>
      </c>
      <c r="V199" t="s">
        <v>265</v>
      </c>
      <c r="W199" t="s">
        <v>252</v>
      </c>
      <c r="X199" t="s">
        <v>264</v>
      </c>
      <c r="Y199" t="s">
        <v>371</v>
      </c>
      <c r="Z199" t="s">
        <v>250</v>
      </c>
      <c r="AA199" t="s">
        <v>250</v>
      </c>
      <c r="AB199" t="s">
        <v>80</v>
      </c>
      <c r="AC199" t="s">
        <v>158</v>
      </c>
      <c r="AD199" t="s">
        <v>2</v>
      </c>
      <c r="AE199" t="s">
        <v>982</v>
      </c>
      <c r="AF199" t="s">
        <v>398</v>
      </c>
      <c r="AG199" t="s">
        <v>3131</v>
      </c>
      <c r="AH199" s="365">
        <v>300001953260756</v>
      </c>
      <c r="AI199" t="s">
        <v>258</v>
      </c>
      <c r="AJ199">
        <v>24480</v>
      </c>
      <c r="AK199">
        <v>3672</v>
      </c>
      <c r="AL199" s="365">
        <v>4</v>
      </c>
      <c r="AM199" t="s">
        <v>976</v>
      </c>
      <c r="AN199" t="s">
        <v>3132</v>
      </c>
      <c r="AO199" t="s">
        <v>980</v>
      </c>
      <c r="AP199" s="365">
        <v>2928</v>
      </c>
      <c r="AQ199" t="s">
        <v>3133</v>
      </c>
      <c r="AR199" t="s">
        <v>3134</v>
      </c>
      <c r="AS199" t="s">
        <v>3135</v>
      </c>
      <c r="AT199" t="s">
        <v>3136</v>
      </c>
      <c r="AU199" t="s">
        <v>379</v>
      </c>
      <c r="AV199" t="s">
        <v>380</v>
      </c>
      <c r="AW199" t="s">
        <v>381</v>
      </c>
      <c r="AX199"/>
      <c r="AY199" s="365">
        <v>0</v>
      </c>
      <c r="AZ199" s="365">
        <v>2024</v>
      </c>
      <c r="BA199" s="366">
        <v>45523</v>
      </c>
      <c r="BB199" s="367">
        <v>45523</v>
      </c>
      <c r="BC199" t="s">
        <v>399</v>
      </c>
      <c r="BD199" t="s">
        <v>261</v>
      </c>
      <c r="BE199">
        <v>0</v>
      </c>
      <c r="BF199"/>
      <c r="BG199">
        <v>1.52</v>
      </c>
      <c r="BH199" s="368">
        <v>-1.52</v>
      </c>
    </row>
    <row r="200" spans="1:60" ht="15.6">
      <c r="A200" s="345" t="str">
        <f t="shared" si="6"/>
        <v>yes</v>
      </c>
      <c r="B200" s="345" t="str">
        <f>IF(A200="no","N/A",IF(ISNA(VLOOKUP(P200,'Cost Type'!$A$4:$B$8,2,0)),"Impl",VLOOKUP(Q200,'Cost Type'!$A$4:$B$8,2,0)))</f>
        <v>Impl</v>
      </c>
      <c r="C200" s="345" t="str">
        <f>IF(B200="Impl",VLOOKUP(AB200,'Mapping Activities to outputs'!$B:$C,2,0),"N/A")</f>
        <v>MC</v>
      </c>
      <c r="F200" s="346">
        <f t="shared" si="7"/>
        <v>111</v>
      </c>
      <c r="G200" t="s">
        <v>362</v>
      </c>
      <c r="H200" t="s">
        <v>363</v>
      </c>
      <c r="I200" t="s">
        <v>364</v>
      </c>
      <c r="J200" t="s">
        <v>365</v>
      </c>
      <c r="K200" t="s">
        <v>157</v>
      </c>
      <c r="L200" t="s">
        <v>366</v>
      </c>
      <c r="M200" t="s">
        <v>1943</v>
      </c>
      <c r="N200" t="s">
        <v>262</v>
      </c>
      <c r="P200" s="365">
        <v>63340</v>
      </c>
      <c r="Q200" t="s">
        <v>4140</v>
      </c>
      <c r="R200" t="s">
        <v>368</v>
      </c>
      <c r="S200" t="s">
        <v>369</v>
      </c>
      <c r="T200" t="s">
        <v>263</v>
      </c>
      <c r="U200" t="s">
        <v>370</v>
      </c>
      <c r="V200" t="s">
        <v>265</v>
      </c>
      <c r="W200" t="s">
        <v>252</v>
      </c>
      <c r="X200" t="s">
        <v>264</v>
      </c>
      <c r="Y200" t="s">
        <v>371</v>
      </c>
      <c r="Z200" t="s">
        <v>250</v>
      </c>
      <c r="AA200" t="s">
        <v>250</v>
      </c>
      <c r="AB200" t="s">
        <v>89</v>
      </c>
      <c r="AC200" t="s">
        <v>158</v>
      </c>
      <c r="AD200" t="s">
        <v>2</v>
      </c>
      <c r="AE200" t="s">
        <v>1328</v>
      </c>
      <c r="AF200" t="s">
        <v>372</v>
      </c>
      <c r="AG200" t="s">
        <v>1329</v>
      </c>
      <c r="AH200" s="365">
        <v>300001967086093</v>
      </c>
      <c r="AI200" t="s">
        <v>258</v>
      </c>
      <c r="AJ200">
        <v>1110</v>
      </c>
      <c r="AK200">
        <v>111</v>
      </c>
      <c r="AL200" s="365">
        <v>5</v>
      </c>
      <c r="AM200" t="s">
        <v>1328</v>
      </c>
      <c r="AN200" t="s">
        <v>1152</v>
      </c>
      <c r="AO200" t="s">
        <v>1153</v>
      </c>
      <c r="AP200" s="365">
        <v>96</v>
      </c>
      <c r="AQ200" t="s">
        <v>4022</v>
      </c>
      <c r="AR200" t="s">
        <v>4023</v>
      </c>
      <c r="AS200" t="s">
        <v>4024</v>
      </c>
      <c r="AT200" t="s">
        <v>3510</v>
      </c>
      <c r="AU200" t="s">
        <v>379</v>
      </c>
      <c r="AV200" t="s">
        <v>380</v>
      </c>
      <c r="AW200" t="s">
        <v>381</v>
      </c>
      <c r="AX200"/>
      <c r="AY200" s="365">
        <v>0</v>
      </c>
      <c r="AZ200" s="365">
        <v>2024</v>
      </c>
      <c r="BA200" s="366">
        <v>45520</v>
      </c>
      <c r="BB200" s="367">
        <v>45525</v>
      </c>
      <c r="BC200" t="s">
        <v>1150</v>
      </c>
      <c r="BD200" t="s">
        <v>154</v>
      </c>
      <c r="BE200">
        <v>111</v>
      </c>
      <c r="BF200">
        <v>111</v>
      </c>
      <c r="BG200"/>
      <c r="BH200" s="368">
        <v>111</v>
      </c>
    </row>
    <row r="201" spans="1:60" ht="15.6">
      <c r="A201" s="345" t="str">
        <f t="shared" si="6"/>
        <v>yes</v>
      </c>
      <c r="B201" s="345" t="str">
        <f>IF(A201="no","N/A",IF(ISNA(VLOOKUP(P201,'Cost Type'!$A$4:$B$8,2,0)),"Impl",VLOOKUP(P201,'Cost Type'!$A$4:$B$8,2,0)))</f>
        <v>GMS</v>
      </c>
      <c r="C201" s="345" t="str">
        <f>IF(B201="Impl",VLOOKUP(AB201,'Mapping Activities to outputs'!$B:$C,2,0),"N/A")</f>
        <v>N/A</v>
      </c>
      <c r="F201" s="346">
        <f t="shared" si="7"/>
        <v>8.8800000000000008</v>
      </c>
      <c r="G201" t="s">
        <v>413</v>
      </c>
      <c r="H201" t="s">
        <v>414</v>
      </c>
      <c r="I201" t="s">
        <v>415</v>
      </c>
      <c r="J201" t="s">
        <v>416</v>
      </c>
      <c r="K201" t="s">
        <v>157</v>
      </c>
      <c r="L201" t="s">
        <v>413</v>
      </c>
      <c r="M201" t="s">
        <v>1943</v>
      </c>
      <c r="N201" t="s">
        <v>262</v>
      </c>
      <c r="P201" s="365">
        <v>75105</v>
      </c>
      <c r="Q201" t="s">
        <v>417</v>
      </c>
      <c r="R201" t="s">
        <v>368</v>
      </c>
      <c r="S201" t="s">
        <v>369</v>
      </c>
      <c r="T201" t="s">
        <v>263</v>
      </c>
      <c r="U201" t="s">
        <v>370</v>
      </c>
      <c r="V201" t="s">
        <v>265</v>
      </c>
      <c r="W201" t="s">
        <v>252</v>
      </c>
      <c r="X201" t="s">
        <v>264</v>
      </c>
      <c r="Y201" t="s">
        <v>371</v>
      </c>
      <c r="Z201" t="s">
        <v>250</v>
      </c>
      <c r="AA201" t="s">
        <v>250</v>
      </c>
      <c r="AB201" t="s">
        <v>89</v>
      </c>
      <c r="AC201" t="s">
        <v>158</v>
      </c>
      <c r="AD201" t="s">
        <v>2</v>
      </c>
      <c r="AE201" t="s">
        <v>2591</v>
      </c>
      <c r="AF201" t="s">
        <v>419</v>
      </c>
      <c r="AG201"/>
      <c r="AH201" s="365"/>
      <c r="AI201"/>
      <c r="AJ201"/>
      <c r="AK201"/>
      <c r="AL201" s="365"/>
      <c r="AM201"/>
      <c r="AN201" t="s">
        <v>399</v>
      </c>
      <c r="AO201" t="s">
        <v>399</v>
      </c>
      <c r="AP201" s="365">
        <v>50</v>
      </c>
      <c r="AQ201" t="s">
        <v>2592</v>
      </c>
      <c r="AR201" t="s">
        <v>2593</v>
      </c>
      <c r="AS201" t="s">
        <v>2594</v>
      </c>
      <c r="AT201" t="s">
        <v>1965</v>
      </c>
      <c r="AU201" t="s">
        <v>379</v>
      </c>
      <c r="AV201" t="s">
        <v>380</v>
      </c>
      <c r="AW201" t="s">
        <v>412</v>
      </c>
      <c r="AX201"/>
      <c r="AY201" s="365"/>
      <c r="AZ201" s="365">
        <v>2024</v>
      </c>
      <c r="BA201" s="366">
        <v>45520</v>
      </c>
      <c r="BB201" s="367">
        <v>45526</v>
      </c>
      <c r="BC201" t="s">
        <v>399</v>
      </c>
      <c r="BD201" t="s">
        <v>154</v>
      </c>
      <c r="BE201">
        <v>8.8800000000000008</v>
      </c>
      <c r="BF201">
        <v>8.8800000000000008</v>
      </c>
      <c r="BG201"/>
      <c r="BH201" s="368">
        <v>8.8800000000000008</v>
      </c>
    </row>
    <row r="202" spans="1:60" ht="15.6">
      <c r="A202" s="345" t="str">
        <f t="shared" si="6"/>
        <v>yes</v>
      </c>
      <c r="B202" s="345" t="str">
        <f>IF(A202="no","N/A",IF(ISNA(VLOOKUP(P202,'Cost Type'!$A$4:$B$8,2,0)),"Impl",VLOOKUP(Q202,'Cost Type'!$A$4:$B$8,2,0)))</f>
        <v>Impl</v>
      </c>
      <c r="C202" s="345" t="str">
        <f>IF(B202="Impl",VLOOKUP(AB202,'Mapping Activities to outputs'!$B:$C,2,0),"N/A")</f>
        <v>MC</v>
      </c>
      <c r="F202" s="346">
        <f t="shared" si="7"/>
        <v>20</v>
      </c>
      <c r="G202" t="s">
        <v>362</v>
      </c>
      <c r="H202" t="s">
        <v>363</v>
      </c>
      <c r="I202" t="s">
        <v>364</v>
      </c>
      <c r="J202" t="s">
        <v>365</v>
      </c>
      <c r="K202" t="s">
        <v>157</v>
      </c>
      <c r="L202" t="s">
        <v>366</v>
      </c>
      <c r="M202" t="s">
        <v>1943</v>
      </c>
      <c r="N202" t="s">
        <v>262</v>
      </c>
      <c r="P202" s="365">
        <v>74220</v>
      </c>
      <c r="Q202" t="s">
        <v>435</v>
      </c>
      <c r="R202" t="s">
        <v>368</v>
      </c>
      <c r="S202" t="s">
        <v>369</v>
      </c>
      <c r="T202" t="s">
        <v>263</v>
      </c>
      <c r="U202" t="s">
        <v>370</v>
      </c>
      <c r="V202" t="s">
        <v>265</v>
      </c>
      <c r="W202" t="s">
        <v>252</v>
      </c>
      <c r="X202" t="s">
        <v>264</v>
      </c>
      <c r="Y202" t="s">
        <v>371</v>
      </c>
      <c r="Z202" t="s">
        <v>250</v>
      </c>
      <c r="AA202" t="s">
        <v>250</v>
      </c>
      <c r="AB202" t="s">
        <v>89</v>
      </c>
      <c r="AC202" t="s">
        <v>158</v>
      </c>
      <c r="AD202" t="s">
        <v>2</v>
      </c>
      <c r="AE202" t="s">
        <v>1332</v>
      </c>
      <c r="AF202" t="s">
        <v>372</v>
      </c>
      <c r="AG202" t="s">
        <v>3137</v>
      </c>
      <c r="AH202" s="365">
        <v>300001972022597</v>
      </c>
      <c r="AI202" t="s">
        <v>258</v>
      </c>
      <c r="AJ202">
        <v>830</v>
      </c>
      <c r="AK202">
        <v>830</v>
      </c>
      <c r="AL202" s="365">
        <v>1</v>
      </c>
      <c r="AM202" t="s">
        <v>1332</v>
      </c>
      <c r="AN202" t="s">
        <v>3138</v>
      </c>
      <c r="AO202" t="s">
        <v>584</v>
      </c>
      <c r="AP202" s="365">
        <v>51</v>
      </c>
      <c r="AQ202" t="s">
        <v>3507</v>
      </c>
      <c r="AR202" t="s">
        <v>3508</v>
      </c>
      <c r="AS202" t="s">
        <v>3509</v>
      </c>
      <c r="AT202" t="s">
        <v>3510</v>
      </c>
      <c r="AU202" t="s">
        <v>379</v>
      </c>
      <c r="AV202" t="s">
        <v>380</v>
      </c>
      <c r="AW202" t="s">
        <v>381</v>
      </c>
      <c r="AX202"/>
      <c r="AY202" s="365">
        <v>0</v>
      </c>
      <c r="AZ202" s="365">
        <v>2024</v>
      </c>
      <c r="BA202" s="366">
        <v>45520</v>
      </c>
      <c r="BB202" s="367">
        <v>45526</v>
      </c>
      <c r="BC202" t="s">
        <v>271</v>
      </c>
      <c r="BD202" t="s">
        <v>261</v>
      </c>
      <c r="BE202">
        <v>830</v>
      </c>
      <c r="BF202">
        <v>20</v>
      </c>
      <c r="BG202"/>
      <c r="BH202" s="368">
        <v>20</v>
      </c>
    </row>
    <row r="203" spans="1:60" ht="15.6">
      <c r="A203" s="345" t="str">
        <f t="shared" si="6"/>
        <v>yes</v>
      </c>
      <c r="B203" s="345" t="str">
        <f>IF(A203="no","N/A",IF(ISNA(VLOOKUP(P203,'Cost Type'!$A$4:$B$8,2,0)),"Impl",VLOOKUP(P203,'Cost Type'!$A$4:$B$8,2,0)))</f>
        <v>GMS</v>
      </c>
      <c r="C203" s="345" t="str">
        <f>IF(B203="Impl",VLOOKUP(AB203,'Mapping Activities to outputs'!$B:$C,2,0),"N/A")</f>
        <v>N/A</v>
      </c>
      <c r="F203" s="346">
        <f t="shared" si="7"/>
        <v>1.6</v>
      </c>
      <c r="G203" t="s">
        <v>413</v>
      </c>
      <c r="H203" t="s">
        <v>414</v>
      </c>
      <c r="I203" t="s">
        <v>415</v>
      </c>
      <c r="J203" t="s">
        <v>416</v>
      </c>
      <c r="K203" t="s">
        <v>157</v>
      </c>
      <c r="L203" t="s">
        <v>413</v>
      </c>
      <c r="M203" t="s">
        <v>1943</v>
      </c>
      <c r="N203" t="s">
        <v>262</v>
      </c>
      <c r="P203" s="365">
        <v>75105</v>
      </c>
      <c r="Q203" t="s">
        <v>417</v>
      </c>
      <c r="R203" t="s">
        <v>368</v>
      </c>
      <c r="S203" t="s">
        <v>369</v>
      </c>
      <c r="T203" t="s">
        <v>263</v>
      </c>
      <c r="U203" t="s">
        <v>370</v>
      </c>
      <c r="V203" t="s">
        <v>265</v>
      </c>
      <c r="W203" t="s">
        <v>252</v>
      </c>
      <c r="X203" t="s">
        <v>264</v>
      </c>
      <c r="Y203" t="s">
        <v>371</v>
      </c>
      <c r="Z203" t="s">
        <v>250</v>
      </c>
      <c r="AA203" t="s">
        <v>250</v>
      </c>
      <c r="AB203" t="s">
        <v>89</v>
      </c>
      <c r="AC203" t="s">
        <v>158</v>
      </c>
      <c r="AD203" t="s">
        <v>2</v>
      </c>
      <c r="AE203" t="s">
        <v>1961</v>
      </c>
      <c r="AF203" t="s">
        <v>419</v>
      </c>
      <c r="AG203"/>
      <c r="AH203" s="365"/>
      <c r="AI203"/>
      <c r="AJ203"/>
      <c r="AK203"/>
      <c r="AL203" s="365"/>
      <c r="AM203"/>
      <c r="AN203" t="s">
        <v>399</v>
      </c>
      <c r="AO203" t="s">
        <v>399</v>
      </c>
      <c r="AP203" s="365">
        <v>11</v>
      </c>
      <c r="AQ203" t="s">
        <v>1962</v>
      </c>
      <c r="AR203" t="s">
        <v>1963</v>
      </c>
      <c r="AS203" t="s">
        <v>1964</v>
      </c>
      <c r="AT203" t="s">
        <v>1965</v>
      </c>
      <c r="AU203" t="s">
        <v>379</v>
      </c>
      <c r="AV203" t="s">
        <v>380</v>
      </c>
      <c r="AW203" t="s">
        <v>412</v>
      </c>
      <c r="AX203"/>
      <c r="AY203" s="365"/>
      <c r="AZ203" s="365">
        <v>2024</v>
      </c>
      <c r="BA203" s="366">
        <v>45520</v>
      </c>
      <c r="BB203" s="367">
        <v>45527</v>
      </c>
      <c r="BC203" t="s">
        <v>399</v>
      </c>
      <c r="BD203" t="s">
        <v>261</v>
      </c>
      <c r="BE203">
        <v>66.400000000000006</v>
      </c>
      <c r="BF203">
        <v>1.6</v>
      </c>
      <c r="BG203"/>
      <c r="BH203" s="368">
        <v>1.6</v>
      </c>
    </row>
    <row r="204" spans="1:60" ht="15.6">
      <c r="A204" s="345" t="str">
        <f t="shared" si="6"/>
        <v>yes</v>
      </c>
      <c r="B204" s="345" t="str">
        <f>IF(A204="no","N/A",IF(ISNA(VLOOKUP(P204,'Cost Type'!$A$4:$B$8,2,0)),"Impl",VLOOKUP(Q204,'Cost Type'!$A$4:$B$8,2,0)))</f>
        <v>Impl</v>
      </c>
      <c r="C204" s="345" t="str">
        <f>IF(B204="Impl",VLOOKUP(AB204,'Mapping Activities to outputs'!$B:$C,2,0),"N/A")</f>
        <v>Output 1</v>
      </c>
      <c r="F204" s="346">
        <f t="shared" si="7"/>
        <v>14789</v>
      </c>
      <c r="G204" t="s">
        <v>362</v>
      </c>
      <c r="H204" t="s">
        <v>363</v>
      </c>
      <c r="I204" t="s">
        <v>364</v>
      </c>
      <c r="J204" t="s">
        <v>365</v>
      </c>
      <c r="K204" t="s">
        <v>157</v>
      </c>
      <c r="L204" t="s">
        <v>366</v>
      </c>
      <c r="M204" t="s">
        <v>1943</v>
      </c>
      <c r="N204" t="s">
        <v>262</v>
      </c>
      <c r="P204" s="365">
        <v>72605</v>
      </c>
      <c r="Q204" t="s">
        <v>4129</v>
      </c>
      <c r="R204" t="s">
        <v>368</v>
      </c>
      <c r="S204" t="s">
        <v>369</v>
      </c>
      <c r="T204" t="s">
        <v>263</v>
      </c>
      <c r="U204" t="s">
        <v>370</v>
      </c>
      <c r="V204" t="s">
        <v>265</v>
      </c>
      <c r="W204" t="s">
        <v>252</v>
      </c>
      <c r="X204" t="s">
        <v>264</v>
      </c>
      <c r="Y204" t="s">
        <v>371</v>
      </c>
      <c r="Z204" t="s">
        <v>250</v>
      </c>
      <c r="AA204" t="s">
        <v>250</v>
      </c>
      <c r="AB204" t="s">
        <v>27</v>
      </c>
      <c r="AC204" t="s">
        <v>158</v>
      </c>
      <c r="AD204" t="s">
        <v>2</v>
      </c>
      <c r="AE204" t="s">
        <v>480</v>
      </c>
      <c r="AF204" t="s">
        <v>372</v>
      </c>
      <c r="AG204" t="s">
        <v>482</v>
      </c>
      <c r="AH204" s="365">
        <v>300001933174284</v>
      </c>
      <c r="AI204" t="s">
        <v>258</v>
      </c>
      <c r="AJ204">
        <v>613743.5</v>
      </c>
      <c r="AK204">
        <v>613743.5</v>
      </c>
      <c r="AL204" s="365">
        <v>1</v>
      </c>
      <c r="AM204" t="s">
        <v>480</v>
      </c>
      <c r="AN204" t="s">
        <v>3123</v>
      </c>
      <c r="AO204" t="s">
        <v>483</v>
      </c>
      <c r="AP204" s="365">
        <v>19</v>
      </c>
      <c r="AQ204" t="s">
        <v>3139</v>
      </c>
      <c r="AR204" t="s">
        <v>3470</v>
      </c>
      <c r="AS204" t="s">
        <v>3471</v>
      </c>
      <c r="AT204" t="s">
        <v>3462</v>
      </c>
      <c r="AU204" t="s">
        <v>379</v>
      </c>
      <c r="AV204" t="s">
        <v>380</v>
      </c>
      <c r="AW204" t="s">
        <v>381</v>
      </c>
      <c r="AX204"/>
      <c r="AY204" s="365">
        <v>0</v>
      </c>
      <c r="AZ204" s="365">
        <v>2024</v>
      </c>
      <c r="BA204" s="366">
        <v>45505</v>
      </c>
      <c r="BB204" s="367">
        <v>45531</v>
      </c>
      <c r="BC204" t="s">
        <v>271</v>
      </c>
      <c r="BD204" t="s">
        <v>261</v>
      </c>
      <c r="BE204">
        <v>613743.5</v>
      </c>
      <c r="BF204">
        <v>14789</v>
      </c>
      <c r="BG204"/>
      <c r="BH204" s="368">
        <v>14789</v>
      </c>
    </row>
    <row r="205" spans="1:60" ht="15.6">
      <c r="A205" s="345" t="str">
        <f t="shared" si="6"/>
        <v>yes</v>
      </c>
      <c r="B205" s="345" t="str">
        <f>IF(A205="no","N/A",IF(ISNA(VLOOKUP(P205,'Cost Type'!$A$4:$B$8,2,0)),"Impl",VLOOKUP(P205,'Cost Type'!$A$4:$B$8,2,0)))</f>
        <v>GMS</v>
      </c>
      <c r="C205" s="345" t="str">
        <f>IF(B205="Impl",VLOOKUP(AB205,'Mapping Activities to outputs'!$B:$C,2,0),"N/A")</f>
        <v>N/A</v>
      </c>
      <c r="F205" s="346">
        <f t="shared" si="7"/>
        <v>1183.1200000000001</v>
      </c>
      <c r="G205" t="s">
        <v>413</v>
      </c>
      <c r="H205" t="s">
        <v>414</v>
      </c>
      <c r="I205" t="s">
        <v>415</v>
      </c>
      <c r="J205" t="s">
        <v>416</v>
      </c>
      <c r="K205" t="s">
        <v>157</v>
      </c>
      <c r="L205" t="s">
        <v>413</v>
      </c>
      <c r="M205" t="s">
        <v>1943</v>
      </c>
      <c r="N205" t="s">
        <v>262</v>
      </c>
      <c r="P205" s="365">
        <v>75105</v>
      </c>
      <c r="Q205" t="s">
        <v>417</v>
      </c>
      <c r="R205" t="s">
        <v>368</v>
      </c>
      <c r="S205" t="s">
        <v>369</v>
      </c>
      <c r="T205" t="s">
        <v>263</v>
      </c>
      <c r="U205" t="s">
        <v>370</v>
      </c>
      <c r="V205" t="s">
        <v>265</v>
      </c>
      <c r="W205" t="s">
        <v>252</v>
      </c>
      <c r="X205" t="s">
        <v>264</v>
      </c>
      <c r="Y205" t="s">
        <v>371</v>
      </c>
      <c r="Z205" t="s">
        <v>250</v>
      </c>
      <c r="AA205" t="s">
        <v>250</v>
      </c>
      <c r="AB205" t="s">
        <v>27</v>
      </c>
      <c r="AC205" t="s">
        <v>158</v>
      </c>
      <c r="AD205" t="s">
        <v>2</v>
      </c>
      <c r="AE205" t="s">
        <v>2278</v>
      </c>
      <c r="AF205" t="s">
        <v>419</v>
      </c>
      <c r="AG205"/>
      <c r="AH205" s="365"/>
      <c r="AI205"/>
      <c r="AJ205"/>
      <c r="AK205"/>
      <c r="AL205" s="365"/>
      <c r="AM205"/>
      <c r="AN205" t="s">
        <v>399</v>
      </c>
      <c r="AO205" t="s">
        <v>399</v>
      </c>
      <c r="AP205" s="365">
        <v>71</v>
      </c>
      <c r="AQ205" t="s">
        <v>2279</v>
      </c>
      <c r="AR205" t="s">
        <v>2280</v>
      </c>
      <c r="AS205" t="s">
        <v>2281</v>
      </c>
      <c r="AT205" t="s">
        <v>2095</v>
      </c>
      <c r="AU205" t="s">
        <v>379</v>
      </c>
      <c r="AV205" t="s">
        <v>380</v>
      </c>
      <c r="AW205" t="s">
        <v>412</v>
      </c>
      <c r="AX205"/>
      <c r="AY205" s="365"/>
      <c r="AZ205" s="365">
        <v>2024</v>
      </c>
      <c r="BA205" s="366">
        <v>45505</v>
      </c>
      <c r="BB205" s="367">
        <v>45532</v>
      </c>
      <c r="BC205" t="s">
        <v>399</v>
      </c>
      <c r="BD205" t="s">
        <v>261</v>
      </c>
      <c r="BE205">
        <v>49099.48</v>
      </c>
      <c r="BF205">
        <v>1183.1200000000001</v>
      </c>
      <c r="BG205"/>
      <c r="BH205" s="368">
        <v>1183.1200000000001</v>
      </c>
    </row>
    <row r="206" spans="1:60" ht="15.6">
      <c r="A206" s="345" t="str">
        <f t="shared" si="6"/>
        <v>yes</v>
      </c>
      <c r="B206" s="345" t="str">
        <f>IF(A206="no","N/A",IF(ISNA(VLOOKUP(P206,'Cost Type'!$A$4:$B$8,2,0)),"Impl",VLOOKUP(Q206,'Cost Type'!$A$4:$B$8,2,0)))</f>
        <v>Impl</v>
      </c>
      <c r="C206" s="345" t="str">
        <f>IF(B206="Impl",VLOOKUP(AB206,'Mapping Activities to outputs'!$B:$C,2,0),"N/A")</f>
        <v>Output 2</v>
      </c>
      <c r="F206" s="346">
        <f t="shared" si="7"/>
        <v>10267.6</v>
      </c>
      <c r="G206" t="s">
        <v>362</v>
      </c>
      <c r="H206" t="s">
        <v>363</v>
      </c>
      <c r="I206" t="s">
        <v>364</v>
      </c>
      <c r="J206" t="s">
        <v>365</v>
      </c>
      <c r="K206" t="s">
        <v>157</v>
      </c>
      <c r="L206" t="s">
        <v>366</v>
      </c>
      <c r="M206" t="s">
        <v>1943</v>
      </c>
      <c r="N206" t="s">
        <v>262</v>
      </c>
      <c r="P206" s="365">
        <v>72635</v>
      </c>
      <c r="Q206" t="s">
        <v>4128</v>
      </c>
      <c r="R206" t="s">
        <v>368</v>
      </c>
      <c r="S206" t="s">
        <v>369</v>
      </c>
      <c r="T206" t="s">
        <v>263</v>
      </c>
      <c r="U206" t="s">
        <v>370</v>
      </c>
      <c r="V206" t="s">
        <v>265</v>
      </c>
      <c r="W206" t="s">
        <v>252</v>
      </c>
      <c r="X206" t="s">
        <v>264</v>
      </c>
      <c r="Y206" t="s">
        <v>371</v>
      </c>
      <c r="Z206" t="s">
        <v>832</v>
      </c>
      <c r="AA206" t="s">
        <v>832</v>
      </c>
      <c r="AB206" t="s">
        <v>448</v>
      </c>
      <c r="AC206" t="s">
        <v>158</v>
      </c>
      <c r="AD206" t="s">
        <v>2</v>
      </c>
      <c r="AE206" t="s">
        <v>865</v>
      </c>
      <c r="AF206" t="s">
        <v>372</v>
      </c>
      <c r="AG206" t="s">
        <v>867</v>
      </c>
      <c r="AH206" s="365">
        <v>300001943705635</v>
      </c>
      <c r="AI206" t="s">
        <v>258</v>
      </c>
      <c r="AJ206">
        <v>28532822.899999999</v>
      </c>
      <c r="AK206">
        <v>415837.8</v>
      </c>
      <c r="AL206" s="365">
        <v>17</v>
      </c>
      <c r="AM206" t="s">
        <v>865</v>
      </c>
      <c r="AN206" t="s">
        <v>3026</v>
      </c>
      <c r="AO206" t="s">
        <v>841</v>
      </c>
      <c r="AP206" s="365">
        <v>24</v>
      </c>
      <c r="AQ206" t="s">
        <v>3124</v>
      </c>
      <c r="AR206" t="s">
        <v>3488</v>
      </c>
      <c r="AS206" t="s">
        <v>3489</v>
      </c>
      <c r="AT206" t="s">
        <v>3490</v>
      </c>
      <c r="AU206" t="s">
        <v>379</v>
      </c>
      <c r="AV206" t="s">
        <v>380</v>
      </c>
      <c r="AW206" t="s">
        <v>381</v>
      </c>
      <c r="AX206"/>
      <c r="AY206" s="365">
        <v>0</v>
      </c>
      <c r="AZ206" s="365">
        <v>2024</v>
      </c>
      <c r="BA206" s="366">
        <v>45513</v>
      </c>
      <c r="BB206" s="367">
        <v>45532</v>
      </c>
      <c r="BC206" t="s">
        <v>839</v>
      </c>
      <c r="BD206" t="s">
        <v>261</v>
      </c>
      <c r="BE206">
        <v>415837.8</v>
      </c>
      <c r="BF206">
        <v>10267.6</v>
      </c>
      <c r="BG206"/>
      <c r="BH206" s="368">
        <v>10267.6</v>
      </c>
    </row>
    <row r="207" spans="1:60" ht="15.6">
      <c r="A207" s="345" t="str">
        <f t="shared" si="6"/>
        <v>yes</v>
      </c>
      <c r="B207" s="345" t="str">
        <f>IF(A207="no","N/A",IF(ISNA(VLOOKUP(P207,'Cost Type'!$A$4:$B$8,2,0)),"Impl",VLOOKUP(Q207,'Cost Type'!$A$4:$B$8,2,0)))</f>
        <v>Impl</v>
      </c>
      <c r="C207" s="345" t="str">
        <f>IF(B207="Impl",VLOOKUP(AB207,'Mapping Activities to outputs'!$B:$C,2,0),"N/A")</f>
        <v>Output 3</v>
      </c>
      <c r="F207" s="346">
        <f t="shared" si="7"/>
        <v>26019.68</v>
      </c>
      <c r="G207" t="s">
        <v>362</v>
      </c>
      <c r="H207" t="s">
        <v>363</v>
      </c>
      <c r="I207" t="s">
        <v>364</v>
      </c>
      <c r="J207" t="s">
        <v>365</v>
      </c>
      <c r="K207" t="s">
        <v>157</v>
      </c>
      <c r="L207" t="s">
        <v>366</v>
      </c>
      <c r="M207" t="s">
        <v>1943</v>
      </c>
      <c r="N207" t="s">
        <v>262</v>
      </c>
      <c r="P207" s="365">
        <v>72635</v>
      </c>
      <c r="Q207" t="s">
        <v>4128</v>
      </c>
      <c r="R207" t="s">
        <v>368</v>
      </c>
      <c r="S207" t="s">
        <v>369</v>
      </c>
      <c r="T207" t="s">
        <v>263</v>
      </c>
      <c r="U207" t="s">
        <v>370</v>
      </c>
      <c r="V207" t="s">
        <v>265</v>
      </c>
      <c r="W207" t="s">
        <v>252</v>
      </c>
      <c r="X207" t="s">
        <v>264</v>
      </c>
      <c r="Y207" t="s">
        <v>371</v>
      </c>
      <c r="Z207" t="s">
        <v>832</v>
      </c>
      <c r="AA207" t="s">
        <v>832</v>
      </c>
      <c r="AB207" t="s">
        <v>449</v>
      </c>
      <c r="AC207" t="s">
        <v>158</v>
      </c>
      <c r="AD207" t="s">
        <v>2</v>
      </c>
      <c r="AE207" t="s">
        <v>865</v>
      </c>
      <c r="AF207" t="s">
        <v>372</v>
      </c>
      <c r="AG207" t="s">
        <v>867</v>
      </c>
      <c r="AH207" s="365">
        <v>300001943705635</v>
      </c>
      <c r="AI207" t="s">
        <v>258</v>
      </c>
      <c r="AJ207">
        <v>28532822.899999999</v>
      </c>
      <c r="AK207">
        <v>1053797</v>
      </c>
      <c r="AL207" s="365">
        <v>16</v>
      </c>
      <c r="AM207" t="s">
        <v>865</v>
      </c>
      <c r="AN207" t="s">
        <v>3026</v>
      </c>
      <c r="AO207" t="s">
        <v>841</v>
      </c>
      <c r="AP207" s="365">
        <v>25</v>
      </c>
      <c r="AQ207" t="s">
        <v>3124</v>
      </c>
      <c r="AR207" t="s">
        <v>3491</v>
      </c>
      <c r="AS207" t="s">
        <v>3489</v>
      </c>
      <c r="AT207" t="s">
        <v>3490</v>
      </c>
      <c r="AU207" t="s">
        <v>379</v>
      </c>
      <c r="AV207" t="s">
        <v>380</v>
      </c>
      <c r="AW207" t="s">
        <v>381</v>
      </c>
      <c r="AX207"/>
      <c r="AY207" s="365">
        <v>0</v>
      </c>
      <c r="AZ207" s="365">
        <v>2024</v>
      </c>
      <c r="BA207" s="366">
        <v>45513</v>
      </c>
      <c r="BB207" s="367">
        <v>45532</v>
      </c>
      <c r="BC207" t="s">
        <v>1912</v>
      </c>
      <c r="BD207" t="s">
        <v>261</v>
      </c>
      <c r="BE207">
        <v>1053797</v>
      </c>
      <c r="BF207">
        <v>26019.68</v>
      </c>
      <c r="BG207"/>
      <c r="BH207" s="368">
        <v>26019.68</v>
      </c>
    </row>
    <row r="208" spans="1:60" ht="15.6">
      <c r="A208" s="345" t="str">
        <f t="shared" si="6"/>
        <v>yes</v>
      </c>
      <c r="B208" s="345" t="str">
        <f>IF(A208="no","N/A",IF(ISNA(VLOOKUP(P208,'Cost Type'!$A$4:$B$8,2,0)),"Impl",VLOOKUP(Q208,'Cost Type'!$A$4:$B$8,2,0)))</f>
        <v>Impl</v>
      </c>
      <c r="C208" s="345" t="str">
        <f>IF(B208="Impl",VLOOKUP(AB208,'Mapping Activities to outputs'!$B:$C,2,0),"N/A")</f>
        <v>Output 3</v>
      </c>
      <c r="F208" s="346">
        <f t="shared" si="7"/>
        <v>1711.82</v>
      </c>
      <c r="G208" t="s">
        <v>362</v>
      </c>
      <c r="H208" t="s">
        <v>363</v>
      </c>
      <c r="I208" t="s">
        <v>364</v>
      </c>
      <c r="J208" t="s">
        <v>365</v>
      </c>
      <c r="K208" t="s">
        <v>157</v>
      </c>
      <c r="L208" t="s">
        <v>4063</v>
      </c>
      <c r="M208" t="s">
        <v>1943</v>
      </c>
      <c r="N208" t="s">
        <v>262</v>
      </c>
      <c r="P208" s="365">
        <v>76125</v>
      </c>
      <c r="Q208" t="s">
        <v>4139</v>
      </c>
      <c r="R208" t="s">
        <v>368</v>
      </c>
      <c r="S208" t="s">
        <v>369</v>
      </c>
      <c r="T208" t="s">
        <v>263</v>
      </c>
      <c r="U208" t="s">
        <v>370</v>
      </c>
      <c r="V208" t="s">
        <v>265</v>
      </c>
      <c r="W208" t="s">
        <v>252</v>
      </c>
      <c r="X208" t="s">
        <v>264</v>
      </c>
      <c r="Y208" t="s">
        <v>371</v>
      </c>
      <c r="Z208" t="s">
        <v>832</v>
      </c>
      <c r="AA208" t="s">
        <v>832</v>
      </c>
      <c r="AB208" t="s">
        <v>449</v>
      </c>
      <c r="AC208" t="s">
        <v>158</v>
      </c>
      <c r="AD208" t="s">
        <v>2</v>
      </c>
      <c r="AE208" t="s">
        <v>865</v>
      </c>
      <c r="AF208" t="s">
        <v>372</v>
      </c>
      <c r="AG208" t="s">
        <v>867</v>
      </c>
      <c r="AH208" s="365">
        <v>300001943705635</v>
      </c>
      <c r="AI208" t="s">
        <v>258</v>
      </c>
      <c r="AJ208">
        <v>28532822.899999999</v>
      </c>
      <c r="AK208">
        <v>-1053797</v>
      </c>
      <c r="AL208" s="365">
        <v>33</v>
      </c>
      <c r="AM208" t="s">
        <v>865</v>
      </c>
      <c r="AN208" t="s">
        <v>3026</v>
      </c>
      <c r="AO208" t="s">
        <v>841</v>
      </c>
      <c r="AP208" s="365">
        <v>142</v>
      </c>
      <c r="AQ208" t="s">
        <v>4066</v>
      </c>
      <c r="AR208" t="s">
        <v>4067</v>
      </c>
      <c r="AS208" t="s">
        <v>4068</v>
      </c>
      <c r="AT208" t="s">
        <v>3490</v>
      </c>
      <c r="AU208" t="s">
        <v>379</v>
      </c>
      <c r="AV208" t="s">
        <v>380</v>
      </c>
      <c r="AW208" t="s">
        <v>381</v>
      </c>
      <c r="AX208"/>
      <c r="AY208" s="365">
        <v>0</v>
      </c>
      <c r="AZ208" s="365">
        <v>2024</v>
      </c>
      <c r="BA208" s="366">
        <v>45513</v>
      </c>
      <c r="BB208" s="367">
        <v>45532</v>
      </c>
      <c r="BC208" t="s">
        <v>399</v>
      </c>
      <c r="BD208" t="s">
        <v>261</v>
      </c>
      <c r="BE208">
        <v>0</v>
      </c>
      <c r="BF208">
        <v>1711.82</v>
      </c>
      <c r="BG208"/>
      <c r="BH208" s="368">
        <v>1711.82</v>
      </c>
    </row>
    <row r="209" spans="1:60" ht="15.6">
      <c r="A209" s="345" t="str">
        <f t="shared" si="6"/>
        <v>yes</v>
      </c>
      <c r="B209" s="345" t="str">
        <f>IF(A209="no","N/A",IF(ISNA(VLOOKUP(P209,'Cost Type'!$A$4:$B$8,2,0)),"Impl",VLOOKUP(Q209,'Cost Type'!$A$4:$B$8,2,0)))</f>
        <v>Impl</v>
      </c>
      <c r="C209" s="345" t="str">
        <f>IF(B209="Impl",VLOOKUP(AB209,'Mapping Activities to outputs'!$B:$C,2,0),"N/A")</f>
        <v>Output 2</v>
      </c>
      <c r="F209" s="346">
        <f t="shared" si="7"/>
        <v>675.5</v>
      </c>
      <c r="G209" t="s">
        <v>362</v>
      </c>
      <c r="H209" t="s">
        <v>363</v>
      </c>
      <c r="I209" t="s">
        <v>364</v>
      </c>
      <c r="J209" t="s">
        <v>365</v>
      </c>
      <c r="K209" t="s">
        <v>157</v>
      </c>
      <c r="L209" t="s">
        <v>4063</v>
      </c>
      <c r="M209" t="s">
        <v>1943</v>
      </c>
      <c r="N209" t="s">
        <v>262</v>
      </c>
      <c r="P209" s="365">
        <v>76125</v>
      </c>
      <c r="Q209" t="s">
        <v>4139</v>
      </c>
      <c r="R209" t="s">
        <v>368</v>
      </c>
      <c r="S209" t="s">
        <v>369</v>
      </c>
      <c r="T209" t="s">
        <v>263</v>
      </c>
      <c r="U209" t="s">
        <v>370</v>
      </c>
      <c r="V209" t="s">
        <v>265</v>
      </c>
      <c r="W209" t="s">
        <v>252</v>
      </c>
      <c r="X209" t="s">
        <v>264</v>
      </c>
      <c r="Y209" t="s">
        <v>371</v>
      </c>
      <c r="Z209" t="s">
        <v>832</v>
      </c>
      <c r="AA209" t="s">
        <v>832</v>
      </c>
      <c r="AB209" t="s">
        <v>448</v>
      </c>
      <c r="AC209" t="s">
        <v>158</v>
      </c>
      <c r="AD209" t="s">
        <v>2</v>
      </c>
      <c r="AE209" t="s">
        <v>865</v>
      </c>
      <c r="AF209" t="s">
        <v>372</v>
      </c>
      <c r="AG209" t="s">
        <v>867</v>
      </c>
      <c r="AH209" s="365">
        <v>300001943705635</v>
      </c>
      <c r="AI209" t="s">
        <v>258</v>
      </c>
      <c r="AJ209">
        <v>28532822.899999999</v>
      </c>
      <c r="AK209">
        <v>-415837.8</v>
      </c>
      <c r="AL209" s="365">
        <v>34</v>
      </c>
      <c r="AM209" t="s">
        <v>865</v>
      </c>
      <c r="AN209" t="s">
        <v>3026</v>
      </c>
      <c r="AO209" t="s">
        <v>841</v>
      </c>
      <c r="AP209" s="365">
        <v>141</v>
      </c>
      <c r="AQ209" t="s">
        <v>4066</v>
      </c>
      <c r="AR209" t="s">
        <v>4067</v>
      </c>
      <c r="AS209" t="s">
        <v>4068</v>
      </c>
      <c r="AT209" t="s">
        <v>3490</v>
      </c>
      <c r="AU209" t="s">
        <v>379</v>
      </c>
      <c r="AV209" t="s">
        <v>380</v>
      </c>
      <c r="AW209" t="s">
        <v>381</v>
      </c>
      <c r="AX209"/>
      <c r="AY209" s="365">
        <v>0</v>
      </c>
      <c r="AZ209" s="365">
        <v>2024</v>
      </c>
      <c r="BA209" s="366">
        <v>45513</v>
      </c>
      <c r="BB209" s="367">
        <v>45532</v>
      </c>
      <c r="BC209" t="s">
        <v>399</v>
      </c>
      <c r="BD209" t="s">
        <v>261</v>
      </c>
      <c r="BE209">
        <v>0</v>
      </c>
      <c r="BF209">
        <v>675.5</v>
      </c>
      <c r="BG209"/>
      <c r="BH209" s="368">
        <v>675.5</v>
      </c>
    </row>
    <row r="210" spans="1:60" ht="15.6">
      <c r="A210" s="345" t="str">
        <f t="shared" si="6"/>
        <v>yes</v>
      </c>
      <c r="B210" s="345" t="str">
        <f>IF(A210="no","N/A",IF(ISNA(VLOOKUP(P210,'Cost Type'!$A$4:$B$8,2,0)),"Impl",VLOOKUP(P210,'Cost Type'!$A$4:$B$8,2,0)))</f>
        <v>GMS</v>
      </c>
      <c r="C210" s="345" t="str">
        <f>IF(B210="Impl",VLOOKUP(AB210,'Mapping Activities to outputs'!$B:$C,2,0),"N/A")</f>
        <v>N/A</v>
      </c>
      <c r="F210" s="346">
        <f t="shared" si="7"/>
        <v>821.41</v>
      </c>
      <c r="G210" t="s">
        <v>413</v>
      </c>
      <c r="H210" t="s">
        <v>414</v>
      </c>
      <c r="I210" t="s">
        <v>415</v>
      </c>
      <c r="J210" t="s">
        <v>416</v>
      </c>
      <c r="K210" t="s">
        <v>157</v>
      </c>
      <c r="L210" t="s">
        <v>413</v>
      </c>
      <c r="M210" t="s">
        <v>1943</v>
      </c>
      <c r="N210" t="s">
        <v>262</v>
      </c>
      <c r="P210" s="365">
        <v>75105</v>
      </c>
      <c r="Q210" t="s">
        <v>417</v>
      </c>
      <c r="R210" t="s">
        <v>368</v>
      </c>
      <c r="S210" t="s">
        <v>369</v>
      </c>
      <c r="T210" t="s">
        <v>263</v>
      </c>
      <c r="U210" t="s">
        <v>370</v>
      </c>
      <c r="V210" t="s">
        <v>265</v>
      </c>
      <c r="W210" t="s">
        <v>252</v>
      </c>
      <c r="X210" t="s">
        <v>264</v>
      </c>
      <c r="Y210" t="s">
        <v>371</v>
      </c>
      <c r="Z210" t="s">
        <v>832</v>
      </c>
      <c r="AA210" t="s">
        <v>832</v>
      </c>
      <c r="AB210" t="s">
        <v>448</v>
      </c>
      <c r="AC210" t="s">
        <v>158</v>
      </c>
      <c r="AD210" t="s">
        <v>2</v>
      </c>
      <c r="AE210" t="s">
        <v>2257</v>
      </c>
      <c r="AF210" t="s">
        <v>419</v>
      </c>
      <c r="AG210"/>
      <c r="AH210" s="365"/>
      <c r="AI210"/>
      <c r="AJ210"/>
      <c r="AK210"/>
      <c r="AL210" s="365"/>
      <c r="AM210"/>
      <c r="AN210" t="s">
        <v>399</v>
      </c>
      <c r="AO210" t="s">
        <v>399</v>
      </c>
      <c r="AP210" s="365">
        <v>62</v>
      </c>
      <c r="AQ210" t="s">
        <v>2258</v>
      </c>
      <c r="AR210" t="s">
        <v>2259</v>
      </c>
      <c r="AS210" t="s">
        <v>2260</v>
      </c>
      <c r="AT210" t="s">
        <v>2261</v>
      </c>
      <c r="AU210" t="s">
        <v>379</v>
      </c>
      <c r="AV210" t="s">
        <v>380</v>
      </c>
      <c r="AW210" t="s">
        <v>412</v>
      </c>
      <c r="AX210"/>
      <c r="AY210" s="365"/>
      <c r="AZ210" s="365">
        <v>2024</v>
      </c>
      <c r="BA210" s="366">
        <v>45513</v>
      </c>
      <c r="BB210" s="367">
        <v>45533</v>
      </c>
      <c r="BC210" t="s">
        <v>399</v>
      </c>
      <c r="BD210" t="s">
        <v>261</v>
      </c>
      <c r="BE210">
        <v>33267.020000000004</v>
      </c>
      <c r="BF210">
        <v>821.41</v>
      </c>
      <c r="BG210"/>
      <c r="BH210" s="368">
        <v>821.41</v>
      </c>
    </row>
    <row r="211" spans="1:60" ht="15.6">
      <c r="A211" s="345" t="str">
        <f t="shared" si="6"/>
        <v>yes</v>
      </c>
      <c r="B211" s="345" t="str">
        <f>IF(A211="no","N/A",IF(ISNA(VLOOKUP(P211,'Cost Type'!$A$4:$B$8,2,0)),"Impl",VLOOKUP(P211,'Cost Type'!$A$4:$B$8,2,0)))</f>
        <v>GMS</v>
      </c>
      <c r="C211" s="345" t="str">
        <f>IF(B211="Impl",VLOOKUP(AB211,'Mapping Activities to outputs'!$B:$C,2,0),"N/A")</f>
        <v>N/A</v>
      </c>
      <c r="F211" s="346">
        <f t="shared" si="7"/>
        <v>2081.5700000000002</v>
      </c>
      <c r="G211" t="s">
        <v>413</v>
      </c>
      <c r="H211" t="s">
        <v>414</v>
      </c>
      <c r="I211" t="s">
        <v>415</v>
      </c>
      <c r="J211" t="s">
        <v>416</v>
      </c>
      <c r="K211" t="s">
        <v>157</v>
      </c>
      <c r="L211" t="s">
        <v>413</v>
      </c>
      <c r="M211" t="s">
        <v>1943</v>
      </c>
      <c r="N211" t="s">
        <v>262</v>
      </c>
      <c r="P211" s="365">
        <v>75105</v>
      </c>
      <c r="Q211" t="s">
        <v>417</v>
      </c>
      <c r="R211" t="s">
        <v>368</v>
      </c>
      <c r="S211" t="s">
        <v>369</v>
      </c>
      <c r="T211" t="s">
        <v>263</v>
      </c>
      <c r="U211" t="s">
        <v>370</v>
      </c>
      <c r="V211" t="s">
        <v>265</v>
      </c>
      <c r="W211" t="s">
        <v>252</v>
      </c>
      <c r="X211" t="s">
        <v>264</v>
      </c>
      <c r="Y211" t="s">
        <v>371</v>
      </c>
      <c r="Z211" t="s">
        <v>832</v>
      </c>
      <c r="AA211" t="s">
        <v>832</v>
      </c>
      <c r="AB211" t="s">
        <v>449</v>
      </c>
      <c r="AC211" t="s">
        <v>158</v>
      </c>
      <c r="AD211" t="s">
        <v>2</v>
      </c>
      <c r="AE211" t="s">
        <v>2262</v>
      </c>
      <c r="AF211" t="s">
        <v>419</v>
      </c>
      <c r="AG211"/>
      <c r="AH211" s="365"/>
      <c r="AI211"/>
      <c r="AJ211"/>
      <c r="AK211"/>
      <c r="AL211" s="365"/>
      <c r="AM211"/>
      <c r="AN211" t="s">
        <v>399</v>
      </c>
      <c r="AO211" t="s">
        <v>399</v>
      </c>
      <c r="AP211" s="365">
        <v>63</v>
      </c>
      <c r="AQ211" t="s">
        <v>2258</v>
      </c>
      <c r="AR211" t="s">
        <v>2263</v>
      </c>
      <c r="AS211" t="s">
        <v>2260</v>
      </c>
      <c r="AT211" t="s">
        <v>2261</v>
      </c>
      <c r="AU211" t="s">
        <v>379</v>
      </c>
      <c r="AV211" t="s">
        <v>380</v>
      </c>
      <c r="AW211" t="s">
        <v>412</v>
      </c>
      <c r="AX211"/>
      <c r="AY211" s="365"/>
      <c r="AZ211" s="365">
        <v>2024</v>
      </c>
      <c r="BA211" s="366">
        <v>45513</v>
      </c>
      <c r="BB211" s="367">
        <v>45533</v>
      </c>
      <c r="BC211" t="s">
        <v>399</v>
      </c>
      <c r="BD211" t="s">
        <v>261</v>
      </c>
      <c r="BE211">
        <v>84303.76</v>
      </c>
      <c r="BF211">
        <v>2081.5700000000002</v>
      </c>
      <c r="BG211"/>
      <c r="BH211" s="368">
        <v>2081.5700000000002</v>
      </c>
    </row>
    <row r="212" spans="1:60" ht="15.6">
      <c r="A212" s="345" t="str">
        <f t="shared" si="6"/>
        <v>yes</v>
      </c>
      <c r="B212" s="345" t="str">
        <f>IF(A212="no","N/A",IF(ISNA(VLOOKUP(P212,'Cost Type'!$A$4:$B$8,2,0)),"Impl",VLOOKUP(Q212,'Cost Type'!$A$4:$B$8,2,0)))</f>
        <v>Impl</v>
      </c>
      <c r="C212" s="345" t="str">
        <f>IF(B212="Impl",VLOOKUP(AB212,'Mapping Activities to outputs'!$B:$C,2,0),"N/A")</f>
        <v>Output 1</v>
      </c>
      <c r="F212" s="346">
        <f t="shared" si="7"/>
        <v>12259</v>
      </c>
      <c r="G212" t="s">
        <v>362</v>
      </c>
      <c r="H212" t="s">
        <v>363</v>
      </c>
      <c r="I212" t="s">
        <v>364</v>
      </c>
      <c r="J212" t="s">
        <v>365</v>
      </c>
      <c r="K212" t="s">
        <v>157</v>
      </c>
      <c r="L212" t="s">
        <v>366</v>
      </c>
      <c r="M212" t="s">
        <v>1943</v>
      </c>
      <c r="N212" t="s">
        <v>262</v>
      </c>
      <c r="P212" s="365">
        <v>72605</v>
      </c>
      <c r="Q212" t="s">
        <v>4129</v>
      </c>
      <c r="R212" t="s">
        <v>368</v>
      </c>
      <c r="S212" t="s">
        <v>369</v>
      </c>
      <c r="T212" t="s">
        <v>263</v>
      </c>
      <c r="U212" t="s">
        <v>370</v>
      </c>
      <c r="V212" t="s">
        <v>265</v>
      </c>
      <c r="W212" t="s">
        <v>252</v>
      </c>
      <c r="X212" t="s">
        <v>264</v>
      </c>
      <c r="Y212" t="s">
        <v>371</v>
      </c>
      <c r="Z212" t="s">
        <v>250</v>
      </c>
      <c r="AA212" t="s">
        <v>250</v>
      </c>
      <c r="AB212" t="s">
        <v>40</v>
      </c>
      <c r="AC212" t="s">
        <v>158</v>
      </c>
      <c r="AD212" t="s">
        <v>2</v>
      </c>
      <c r="AE212" t="s">
        <v>615</v>
      </c>
      <c r="AF212" t="s">
        <v>372</v>
      </c>
      <c r="AG212" t="s">
        <v>617</v>
      </c>
      <c r="AH212" s="365">
        <v>300001985572138</v>
      </c>
      <c r="AI212" t="s">
        <v>258</v>
      </c>
      <c r="AJ212">
        <v>508748.5</v>
      </c>
      <c r="AK212">
        <v>508748.5</v>
      </c>
      <c r="AL212" s="365">
        <v>1</v>
      </c>
      <c r="AM212" t="s">
        <v>615</v>
      </c>
      <c r="AN212" t="s">
        <v>3053</v>
      </c>
      <c r="AO212" t="s">
        <v>609</v>
      </c>
      <c r="AP212" s="365">
        <v>87</v>
      </c>
      <c r="AQ212" t="s">
        <v>3511</v>
      </c>
      <c r="AR212" t="s">
        <v>3512</v>
      </c>
      <c r="AS212" t="s">
        <v>3513</v>
      </c>
      <c r="AT212" t="s">
        <v>3514</v>
      </c>
      <c r="AU212" t="s">
        <v>379</v>
      </c>
      <c r="AV212" t="s">
        <v>380</v>
      </c>
      <c r="AW212" t="s">
        <v>381</v>
      </c>
      <c r="AX212"/>
      <c r="AY212" s="365">
        <v>0</v>
      </c>
      <c r="AZ212" s="365">
        <v>2024</v>
      </c>
      <c r="BA212" s="366">
        <v>45527</v>
      </c>
      <c r="BB212" s="367">
        <v>45533</v>
      </c>
      <c r="BC212" t="s">
        <v>271</v>
      </c>
      <c r="BD212" t="s">
        <v>261</v>
      </c>
      <c r="BE212">
        <v>508748.5</v>
      </c>
      <c r="BF212">
        <v>12259</v>
      </c>
      <c r="BG212"/>
      <c r="BH212" s="368">
        <v>12259</v>
      </c>
    </row>
    <row r="213" spans="1:60" ht="15.6">
      <c r="A213" s="345" t="str">
        <f t="shared" si="6"/>
        <v>yes</v>
      </c>
      <c r="B213" s="345" t="str">
        <f>IF(A213="no","N/A",IF(ISNA(VLOOKUP(P213,'Cost Type'!$A$4:$B$8,2,0)),"Impl",VLOOKUP(Q213,'Cost Type'!$A$4:$B$8,2,0)))</f>
        <v>Impl</v>
      </c>
      <c r="C213" s="345" t="str">
        <f>IF(B213="Impl",VLOOKUP(AB213,'Mapping Activities to outputs'!$B:$C,2,0),"N/A")</f>
        <v>MC</v>
      </c>
      <c r="F213" s="346">
        <f t="shared" si="7"/>
        <v>1928.29</v>
      </c>
      <c r="G213" t="s">
        <v>362</v>
      </c>
      <c r="H213" t="s">
        <v>363</v>
      </c>
      <c r="I213" t="s">
        <v>364</v>
      </c>
      <c r="J213" t="s">
        <v>365</v>
      </c>
      <c r="K213" t="s">
        <v>157</v>
      </c>
      <c r="L213" t="s">
        <v>366</v>
      </c>
      <c r="M213" t="s">
        <v>1943</v>
      </c>
      <c r="N213" t="s">
        <v>262</v>
      </c>
      <c r="P213" s="365">
        <v>73410</v>
      </c>
      <c r="Q213" t="s">
        <v>3310</v>
      </c>
      <c r="R213" t="s">
        <v>368</v>
      </c>
      <c r="S213" t="s">
        <v>369</v>
      </c>
      <c r="T213" t="s">
        <v>263</v>
      </c>
      <c r="U213" t="s">
        <v>370</v>
      </c>
      <c r="V213" t="s">
        <v>265</v>
      </c>
      <c r="W213" t="s">
        <v>252</v>
      </c>
      <c r="X213" t="s">
        <v>264</v>
      </c>
      <c r="Y213" t="s">
        <v>371</v>
      </c>
      <c r="Z213" t="s">
        <v>250</v>
      </c>
      <c r="AA213" t="s">
        <v>250</v>
      </c>
      <c r="AB213" t="s">
        <v>89</v>
      </c>
      <c r="AC213" t="s">
        <v>158</v>
      </c>
      <c r="AD213" t="s">
        <v>2</v>
      </c>
      <c r="AE213" t="s">
        <v>1337</v>
      </c>
      <c r="AF213" t="s">
        <v>372</v>
      </c>
      <c r="AG213" t="s">
        <v>1339</v>
      </c>
      <c r="AH213" s="365">
        <v>300001988756899</v>
      </c>
      <c r="AI213" t="s">
        <v>258</v>
      </c>
      <c r="AJ213">
        <v>80024.11</v>
      </c>
      <c r="AK213">
        <v>80024.11</v>
      </c>
      <c r="AL213" s="365">
        <v>1</v>
      </c>
      <c r="AM213" t="s">
        <v>1337</v>
      </c>
      <c r="AN213" t="s">
        <v>3105</v>
      </c>
      <c r="AO213" t="s">
        <v>1189</v>
      </c>
      <c r="AP213" s="365">
        <v>48</v>
      </c>
      <c r="AQ213" t="s">
        <v>3523</v>
      </c>
      <c r="AR213" t="s">
        <v>3524</v>
      </c>
      <c r="AS213" t="s">
        <v>3525</v>
      </c>
      <c r="AT213" t="s">
        <v>3526</v>
      </c>
      <c r="AU213" t="s">
        <v>379</v>
      </c>
      <c r="AV213" t="s">
        <v>380</v>
      </c>
      <c r="AW213" t="s">
        <v>3141</v>
      </c>
      <c r="AX213" t="s">
        <v>3142</v>
      </c>
      <c r="AY213" s="365">
        <v>1</v>
      </c>
      <c r="AZ213" s="365">
        <v>2024</v>
      </c>
      <c r="BA213" s="366">
        <v>45526</v>
      </c>
      <c r="BB213" s="367">
        <v>45533</v>
      </c>
      <c r="BC213" t="s">
        <v>271</v>
      </c>
      <c r="BD213" t="s">
        <v>261</v>
      </c>
      <c r="BE213">
        <v>80024.11</v>
      </c>
      <c r="BF213">
        <v>1928.29</v>
      </c>
      <c r="BG213"/>
      <c r="BH213" s="368">
        <v>1928.29</v>
      </c>
    </row>
    <row r="214" spans="1:60" ht="15.6">
      <c r="A214" s="345" t="str">
        <f t="shared" si="6"/>
        <v>yes</v>
      </c>
      <c r="B214" s="345" t="str">
        <f>IF(A214="no","N/A",IF(ISNA(VLOOKUP(P214,'Cost Type'!$A$4:$B$8,2,0)),"Impl",VLOOKUP(P214,'Cost Type'!$A$4:$B$8,2,0)))</f>
        <v>GMS</v>
      </c>
      <c r="C214" s="345" t="str">
        <f>IF(B214="Impl",VLOOKUP(AB214,'Mapping Activities to outputs'!$B:$C,2,0),"N/A")</f>
        <v>N/A</v>
      </c>
      <c r="F214" s="346">
        <f t="shared" si="7"/>
        <v>980.72</v>
      </c>
      <c r="G214" t="s">
        <v>413</v>
      </c>
      <c r="H214" t="s">
        <v>414</v>
      </c>
      <c r="I214" t="s">
        <v>415</v>
      </c>
      <c r="J214" t="s">
        <v>416</v>
      </c>
      <c r="K214" t="s">
        <v>157</v>
      </c>
      <c r="L214" t="s">
        <v>413</v>
      </c>
      <c r="M214" t="s">
        <v>1943</v>
      </c>
      <c r="N214" t="s">
        <v>262</v>
      </c>
      <c r="P214" s="365">
        <v>75105</v>
      </c>
      <c r="Q214" t="s">
        <v>417</v>
      </c>
      <c r="R214" t="s">
        <v>368</v>
      </c>
      <c r="S214" t="s">
        <v>369</v>
      </c>
      <c r="T214" t="s">
        <v>263</v>
      </c>
      <c r="U214" t="s">
        <v>370</v>
      </c>
      <c r="V214" t="s">
        <v>265</v>
      </c>
      <c r="W214" t="s">
        <v>252</v>
      </c>
      <c r="X214" t="s">
        <v>264</v>
      </c>
      <c r="Y214" t="s">
        <v>371</v>
      </c>
      <c r="Z214" t="s">
        <v>250</v>
      </c>
      <c r="AA214" t="s">
        <v>250</v>
      </c>
      <c r="AB214" t="s">
        <v>40</v>
      </c>
      <c r="AC214" t="s">
        <v>158</v>
      </c>
      <c r="AD214" t="s">
        <v>2</v>
      </c>
      <c r="AE214" t="s">
        <v>2130</v>
      </c>
      <c r="AF214" t="s">
        <v>419</v>
      </c>
      <c r="AG214"/>
      <c r="AH214" s="365"/>
      <c r="AI214"/>
      <c r="AJ214"/>
      <c r="AK214"/>
      <c r="AL214" s="365"/>
      <c r="AM214"/>
      <c r="AN214" t="s">
        <v>399</v>
      </c>
      <c r="AO214" t="s">
        <v>399</v>
      </c>
      <c r="AP214" s="365">
        <v>33</v>
      </c>
      <c r="AQ214" t="s">
        <v>2131</v>
      </c>
      <c r="AR214" t="s">
        <v>2132</v>
      </c>
      <c r="AS214" t="s">
        <v>2133</v>
      </c>
      <c r="AT214" t="s">
        <v>2134</v>
      </c>
      <c r="AU214" t="s">
        <v>379</v>
      </c>
      <c r="AV214" t="s">
        <v>380</v>
      </c>
      <c r="AW214" t="s">
        <v>412</v>
      </c>
      <c r="AX214"/>
      <c r="AY214" s="365"/>
      <c r="AZ214" s="365">
        <v>2024</v>
      </c>
      <c r="BA214" s="366">
        <v>45527</v>
      </c>
      <c r="BB214" s="367">
        <v>45534</v>
      </c>
      <c r="BC214" t="s">
        <v>399</v>
      </c>
      <c r="BD214" t="s">
        <v>261</v>
      </c>
      <c r="BE214">
        <v>40699.879999999997</v>
      </c>
      <c r="BF214">
        <v>980.72</v>
      </c>
      <c r="BG214"/>
      <c r="BH214" s="368">
        <v>980.72</v>
      </c>
    </row>
    <row r="215" spans="1:60" ht="15.6">
      <c r="A215" s="345" t="str">
        <f t="shared" si="6"/>
        <v>yes</v>
      </c>
      <c r="B215" s="345" t="str">
        <f>IF(A215="no","N/A",IF(ISNA(VLOOKUP(P215,'Cost Type'!$A$4:$B$8,2,0)),"Impl",VLOOKUP(P215,'Cost Type'!$A$4:$B$8,2,0)))</f>
        <v>GMS</v>
      </c>
      <c r="C215" s="345" t="str">
        <f>IF(B215="Impl",VLOOKUP(AB215,'Mapping Activities to outputs'!$B:$C,2,0),"N/A")</f>
        <v>N/A</v>
      </c>
      <c r="F215" s="346">
        <f t="shared" si="7"/>
        <v>154.26</v>
      </c>
      <c r="G215" t="s">
        <v>413</v>
      </c>
      <c r="H215" t="s">
        <v>414</v>
      </c>
      <c r="I215" t="s">
        <v>415</v>
      </c>
      <c r="J215" t="s">
        <v>416</v>
      </c>
      <c r="K215" t="s">
        <v>157</v>
      </c>
      <c r="L215" t="s">
        <v>413</v>
      </c>
      <c r="M215" t="s">
        <v>1943</v>
      </c>
      <c r="N215" t="s">
        <v>262</v>
      </c>
      <c r="P215" s="365">
        <v>75105</v>
      </c>
      <c r="Q215" t="s">
        <v>417</v>
      </c>
      <c r="R215" t="s">
        <v>368</v>
      </c>
      <c r="S215" t="s">
        <v>369</v>
      </c>
      <c r="T215" t="s">
        <v>263</v>
      </c>
      <c r="U215" t="s">
        <v>370</v>
      </c>
      <c r="V215" t="s">
        <v>265</v>
      </c>
      <c r="W215" t="s">
        <v>252</v>
      </c>
      <c r="X215" t="s">
        <v>264</v>
      </c>
      <c r="Y215" t="s">
        <v>371</v>
      </c>
      <c r="Z215" t="s">
        <v>250</v>
      </c>
      <c r="AA215" t="s">
        <v>250</v>
      </c>
      <c r="AB215" t="s">
        <v>89</v>
      </c>
      <c r="AC215" t="s">
        <v>158</v>
      </c>
      <c r="AD215" t="s">
        <v>2</v>
      </c>
      <c r="AE215" t="s">
        <v>2192</v>
      </c>
      <c r="AF215" t="s">
        <v>419</v>
      </c>
      <c r="AG215"/>
      <c r="AH215" s="365"/>
      <c r="AI215"/>
      <c r="AJ215"/>
      <c r="AK215"/>
      <c r="AL215" s="365"/>
      <c r="AM215"/>
      <c r="AN215" t="s">
        <v>399</v>
      </c>
      <c r="AO215" t="s">
        <v>399</v>
      </c>
      <c r="AP215" s="365">
        <v>44</v>
      </c>
      <c r="AQ215" t="s">
        <v>2131</v>
      </c>
      <c r="AR215" t="s">
        <v>2193</v>
      </c>
      <c r="AS215" t="s">
        <v>2133</v>
      </c>
      <c r="AT215" t="s">
        <v>2154</v>
      </c>
      <c r="AU215" t="s">
        <v>379</v>
      </c>
      <c r="AV215" t="s">
        <v>380</v>
      </c>
      <c r="AW215" t="s">
        <v>412</v>
      </c>
      <c r="AX215"/>
      <c r="AY215" s="365"/>
      <c r="AZ215" s="365">
        <v>2024</v>
      </c>
      <c r="BA215" s="366">
        <v>45526</v>
      </c>
      <c r="BB215" s="367">
        <v>45534</v>
      </c>
      <c r="BC215" t="s">
        <v>399</v>
      </c>
      <c r="BD215" t="s">
        <v>261</v>
      </c>
      <c r="BE215">
        <v>6401.93</v>
      </c>
      <c r="BF215">
        <v>154.26</v>
      </c>
      <c r="BG215"/>
      <c r="BH215" s="368">
        <v>154.26</v>
      </c>
    </row>
    <row r="216" spans="1:60" ht="15.6">
      <c r="A216" s="345" t="str">
        <f t="shared" si="6"/>
        <v>yes</v>
      </c>
      <c r="B216" s="345" t="str">
        <f>IF(A216="no","N/A",IF(ISNA(VLOOKUP(P216,'Cost Type'!$A$4:$B$8,2,0)),"Impl",VLOOKUP(Q216,'Cost Type'!$A$4:$B$8,2,0)))</f>
        <v>Impl</v>
      </c>
      <c r="C216" s="345" t="str">
        <f>IF(B216="Impl",VLOOKUP(AB216,'Mapping Activities to outputs'!$B:$C,2,0),"N/A")</f>
        <v>Output 3</v>
      </c>
      <c r="F216" s="346">
        <f t="shared" si="7"/>
        <v>5000</v>
      </c>
      <c r="G216" t="s">
        <v>362</v>
      </c>
      <c r="H216" t="s">
        <v>363</v>
      </c>
      <c r="I216" t="s">
        <v>364</v>
      </c>
      <c r="J216" t="s">
        <v>365</v>
      </c>
      <c r="K216" t="s">
        <v>157</v>
      </c>
      <c r="L216" t="s">
        <v>366</v>
      </c>
      <c r="M216" t="s">
        <v>1943</v>
      </c>
      <c r="N216" t="s">
        <v>262</v>
      </c>
      <c r="P216" s="365">
        <v>72605</v>
      </c>
      <c r="Q216" t="s">
        <v>4129</v>
      </c>
      <c r="R216" t="s">
        <v>368</v>
      </c>
      <c r="S216" t="s">
        <v>369</v>
      </c>
      <c r="T216" t="s">
        <v>263</v>
      </c>
      <c r="U216" t="s">
        <v>370</v>
      </c>
      <c r="V216" t="s">
        <v>265</v>
      </c>
      <c r="W216" t="s">
        <v>252</v>
      </c>
      <c r="X216" t="s">
        <v>264</v>
      </c>
      <c r="Y216" t="s">
        <v>371</v>
      </c>
      <c r="Z216" t="s">
        <v>250</v>
      </c>
      <c r="AA216" t="s">
        <v>250</v>
      </c>
      <c r="AB216" t="s">
        <v>85</v>
      </c>
      <c r="AC216" t="s">
        <v>158</v>
      </c>
      <c r="AD216" t="s">
        <v>2</v>
      </c>
      <c r="AE216" t="s">
        <v>1010</v>
      </c>
      <c r="AF216" t="s">
        <v>372</v>
      </c>
      <c r="AG216" t="s">
        <v>1012</v>
      </c>
      <c r="AH216" s="365">
        <v>300001987915209</v>
      </c>
      <c r="AI216" t="s">
        <v>258</v>
      </c>
      <c r="AJ216">
        <v>664000</v>
      </c>
      <c r="AK216">
        <v>207500</v>
      </c>
      <c r="AL216" s="365">
        <v>3</v>
      </c>
      <c r="AM216" t="s">
        <v>1010</v>
      </c>
      <c r="AN216" t="s">
        <v>3140</v>
      </c>
      <c r="AO216" t="s">
        <v>1014</v>
      </c>
      <c r="AP216" s="365">
        <v>67</v>
      </c>
      <c r="AQ216" t="s">
        <v>3515</v>
      </c>
      <c r="AR216" t="s">
        <v>3516</v>
      </c>
      <c r="AS216" t="s">
        <v>3517</v>
      </c>
      <c r="AT216" t="s">
        <v>3518</v>
      </c>
      <c r="AU216" t="s">
        <v>379</v>
      </c>
      <c r="AV216" t="s">
        <v>380</v>
      </c>
      <c r="AW216" t="s">
        <v>381</v>
      </c>
      <c r="AX216"/>
      <c r="AY216" s="365">
        <v>0</v>
      </c>
      <c r="AZ216" s="365">
        <v>2024</v>
      </c>
      <c r="BA216" s="366">
        <v>45532</v>
      </c>
      <c r="BB216" s="367">
        <v>45534</v>
      </c>
      <c r="BC216" t="s">
        <v>515</v>
      </c>
      <c r="BD216" t="s">
        <v>261</v>
      </c>
      <c r="BE216">
        <v>207500</v>
      </c>
      <c r="BF216">
        <v>5000</v>
      </c>
      <c r="BG216"/>
      <c r="BH216" s="368">
        <v>5000</v>
      </c>
    </row>
    <row r="217" spans="1:60" ht="15.6">
      <c r="A217" s="345" t="str">
        <f t="shared" si="6"/>
        <v>yes</v>
      </c>
      <c r="B217" s="345" t="str">
        <f>IF(A217="no","N/A",IF(ISNA(VLOOKUP(P217,'Cost Type'!$A$4:$B$8,2,0)),"Impl",VLOOKUP(P217,'Cost Type'!$A$4:$B$8,2,0)))</f>
        <v>GMS</v>
      </c>
      <c r="C217" s="345" t="str">
        <f>IF(B217="Impl",VLOOKUP(AB217,'Mapping Activities to outputs'!$B:$C,2,0),"N/A")</f>
        <v>N/A</v>
      </c>
      <c r="F217" s="346">
        <f t="shared" si="7"/>
        <v>215.34</v>
      </c>
      <c r="G217" t="s">
        <v>413</v>
      </c>
      <c r="H217" t="s">
        <v>414</v>
      </c>
      <c r="I217" t="s">
        <v>415</v>
      </c>
      <c r="J217" t="s">
        <v>416</v>
      </c>
      <c r="K217" t="s">
        <v>157</v>
      </c>
      <c r="L217" t="s">
        <v>413</v>
      </c>
      <c r="M217" t="s">
        <v>1943</v>
      </c>
      <c r="N217" t="s">
        <v>262</v>
      </c>
      <c r="P217" s="365">
        <v>75105</v>
      </c>
      <c r="Q217" t="s">
        <v>417</v>
      </c>
      <c r="R217" t="s">
        <v>368</v>
      </c>
      <c r="S217" t="s">
        <v>369</v>
      </c>
      <c r="T217" t="s">
        <v>263</v>
      </c>
      <c r="U217" t="s">
        <v>370</v>
      </c>
      <c r="V217" t="s">
        <v>265</v>
      </c>
      <c r="W217" t="s">
        <v>252</v>
      </c>
      <c r="X217" t="s">
        <v>264</v>
      </c>
      <c r="Y217" t="s">
        <v>371</v>
      </c>
      <c r="Z217" t="s">
        <v>250</v>
      </c>
      <c r="AA217" t="s">
        <v>250</v>
      </c>
      <c r="AB217" t="s">
        <v>89</v>
      </c>
      <c r="AC217" t="s">
        <v>158</v>
      </c>
      <c r="AD217" t="s">
        <v>2</v>
      </c>
      <c r="AE217" t="s">
        <v>2764</v>
      </c>
      <c r="AF217" t="s">
        <v>419</v>
      </c>
      <c r="AG217"/>
      <c r="AH217" s="365"/>
      <c r="AI217"/>
      <c r="AJ217"/>
      <c r="AK217"/>
      <c r="AL217" s="365"/>
      <c r="AM217"/>
      <c r="AN217" t="s">
        <v>399</v>
      </c>
      <c r="AO217" t="s">
        <v>399</v>
      </c>
      <c r="AP217" s="365">
        <v>1632</v>
      </c>
      <c r="AQ217" t="s">
        <v>2765</v>
      </c>
      <c r="AR217" t="s">
        <v>2766</v>
      </c>
      <c r="AS217" t="s">
        <v>2767</v>
      </c>
      <c r="AT217" t="s">
        <v>2768</v>
      </c>
      <c r="AU217" t="s">
        <v>379</v>
      </c>
      <c r="AV217" t="s">
        <v>380</v>
      </c>
      <c r="AW217" t="s">
        <v>412</v>
      </c>
      <c r="AX217"/>
      <c r="AY217" s="365"/>
      <c r="AZ217" s="365">
        <v>2024</v>
      </c>
      <c r="BA217" s="366">
        <v>45535</v>
      </c>
      <c r="BB217" s="367">
        <v>45535</v>
      </c>
      <c r="BC217" t="s">
        <v>399</v>
      </c>
      <c r="BD217" t="s">
        <v>154</v>
      </c>
      <c r="BE217">
        <v>215.34</v>
      </c>
      <c r="BF217">
        <v>215.34</v>
      </c>
      <c r="BG217"/>
      <c r="BH217" s="368">
        <v>215.34</v>
      </c>
    </row>
    <row r="218" spans="1:60" ht="15.6">
      <c r="A218" s="345" t="str">
        <f t="shared" si="6"/>
        <v>yes</v>
      </c>
      <c r="B218" s="345" t="str">
        <f>IF(A218="no","N/A",IF(ISNA(VLOOKUP(P218,'Cost Type'!$A$4:$B$8,2,0)),"Impl",VLOOKUP(Q218,'Cost Type'!$A$4:$B$8,2,0)))</f>
        <v>Impl</v>
      </c>
      <c r="C218" s="345" t="str">
        <f>IF(B218="Impl",VLOOKUP(AB218,'Mapping Activities to outputs'!$B:$C,2,0),"N/A")</f>
        <v>MC</v>
      </c>
      <c r="F218" s="346">
        <f t="shared" si="7"/>
        <v>9.64</v>
      </c>
      <c r="G218" t="s">
        <v>362</v>
      </c>
      <c r="H218" t="s">
        <v>363</v>
      </c>
      <c r="I218" t="s">
        <v>364</v>
      </c>
      <c r="J218" t="s">
        <v>365</v>
      </c>
      <c r="K218" t="s">
        <v>157</v>
      </c>
      <c r="L218" t="s">
        <v>366</v>
      </c>
      <c r="M218" t="s">
        <v>1943</v>
      </c>
      <c r="N218" t="s">
        <v>262</v>
      </c>
      <c r="P218" s="365">
        <v>73410</v>
      </c>
      <c r="Q218" t="s">
        <v>3310</v>
      </c>
      <c r="R218" t="s">
        <v>368</v>
      </c>
      <c r="S218" t="s">
        <v>369</v>
      </c>
      <c r="T218" t="s">
        <v>263</v>
      </c>
      <c r="U218" t="s">
        <v>370</v>
      </c>
      <c r="V218" t="s">
        <v>265</v>
      </c>
      <c r="W218" t="s">
        <v>252</v>
      </c>
      <c r="X218" t="s">
        <v>264</v>
      </c>
      <c r="Y218" t="s">
        <v>371</v>
      </c>
      <c r="Z218" t="s">
        <v>250</v>
      </c>
      <c r="AA218" t="s">
        <v>250</v>
      </c>
      <c r="AB218" t="s">
        <v>89</v>
      </c>
      <c r="AC218" t="s">
        <v>158</v>
      </c>
      <c r="AD218" t="s">
        <v>2</v>
      </c>
      <c r="AE218" t="s">
        <v>1342</v>
      </c>
      <c r="AF218" t="s">
        <v>372</v>
      </c>
      <c r="AG218" t="s">
        <v>1344</v>
      </c>
      <c r="AH218" s="365">
        <v>300001991791892</v>
      </c>
      <c r="AI218" t="s">
        <v>258</v>
      </c>
      <c r="AJ218">
        <v>400</v>
      </c>
      <c r="AK218">
        <v>400</v>
      </c>
      <c r="AL218" s="365">
        <v>1</v>
      </c>
      <c r="AM218" t="s">
        <v>1342</v>
      </c>
      <c r="AN218" t="s">
        <v>1345</v>
      </c>
      <c r="AO218" t="s">
        <v>1346</v>
      </c>
      <c r="AP218" s="365">
        <v>3</v>
      </c>
      <c r="AQ218" t="s">
        <v>3527</v>
      </c>
      <c r="AR218" t="s">
        <v>3528</v>
      </c>
      <c r="AS218" t="s">
        <v>3529</v>
      </c>
      <c r="AT218" t="s">
        <v>3526</v>
      </c>
      <c r="AU218" t="s">
        <v>379</v>
      </c>
      <c r="AV218" t="s">
        <v>380</v>
      </c>
      <c r="AW218" t="s">
        <v>381</v>
      </c>
      <c r="AX218"/>
      <c r="AY218" s="365">
        <v>0</v>
      </c>
      <c r="AZ218" s="365">
        <v>2024</v>
      </c>
      <c r="BA218" s="366">
        <v>45526</v>
      </c>
      <c r="BB218" s="367">
        <v>45535</v>
      </c>
      <c r="BC218" t="s">
        <v>271</v>
      </c>
      <c r="BD218" t="s">
        <v>261</v>
      </c>
      <c r="BE218">
        <v>400</v>
      </c>
      <c r="BF218">
        <v>9.64</v>
      </c>
      <c r="BG218"/>
      <c r="BH218" s="368">
        <v>9.64</v>
      </c>
    </row>
    <row r="219" spans="1:60" ht="15.6">
      <c r="A219" s="345" t="str">
        <f t="shared" si="6"/>
        <v>yes</v>
      </c>
      <c r="B219" s="345" t="str">
        <f>IF(A219="no","N/A",IF(ISNA(VLOOKUP(P219,'Cost Type'!$A$4:$B$8,2,0)),"Impl",VLOOKUP(P219,'Cost Type'!$A$4:$B$8,2,0)))</f>
        <v>GMS</v>
      </c>
      <c r="C219" s="345" t="str">
        <f>IF(B219="Impl",VLOOKUP(AB219,'Mapping Activities to outputs'!$B:$C,2,0),"N/A")</f>
        <v>N/A</v>
      </c>
      <c r="F219" s="346">
        <f t="shared" si="7"/>
        <v>0.77</v>
      </c>
      <c r="G219" t="s">
        <v>413</v>
      </c>
      <c r="H219" t="s">
        <v>414</v>
      </c>
      <c r="I219" t="s">
        <v>415</v>
      </c>
      <c r="J219" t="s">
        <v>416</v>
      </c>
      <c r="K219" t="s">
        <v>157</v>
      </c>
      <c r="L219" t="s">
        <v>413</v>
      </c>
      <c r="M219" t="s">
        <v>1943</v>
      </c>
      <c r="N219" t="s">
        <v>262</v>
      </c>
      <c r="P219" s="365">
        <v>75105</v>
      </c>
      <c r="Q219" t="s">
        <v>417</v>
      </c>
      <c r="R219" t="s">
        <v>368</v>
      </c>
      <c r="S219" t="s">
        <v>369</v>
      </c>
      <c r="T219" t="s">
        <v>263</v>
      </c>
      <c r="U219" t="s">
        <v>370</v>
      </c>
      <c r="V219" t="s">
        <v>265</v>
      </c>
      <c r="W219" t="s">
        <v>252</v>
      </c>
      <c r="X219" t="s">
        <v>264</v>
      </c>
      <c r="Y219" t="s">
        <v>371</v>
      </c>
      <c r="Z219" t="s">
        <v>250</v>
      </c>
      <c r="AA219" t="s">
        <v>250</v>
      </c>
      <c r="AB219" t="s">
        <v>89</v>
      </c>
      <c r="AC219" t="s">
        <v>158</v>
      </c>
      <c r="AD219" t="s">
        <v>2</v>
      </c>
      <c r="AE219" t="s">
        <v>2150</v>
      </c>
      <c r="AF219" t="s">
        <v>419</v>
      </c>
      <c r="AG219"/>
      <c r="AH219" s="365"/>
      <c r="AI219"/>
      <c r="AJ219"/>
      <c r="AK219"/>
      <c r="AL219" s="365"/>
      <c r="AM219"/>
      <c r="AN219" t="s">
        <v>399</v>
      </c>
      <c r="AO219" t="s">
        <v>399</v>
      </c>
      <c r="AP219" s="365">
        <v>36</v>
      </c>
      <c r="AQ219" t="s">
        <v>2151</v>
      </c>
      <c r="AR219" t="s">
        <v>2152</v>
      </c>
      <c r="AS219" t="s">
        <v>2153</v>
      </c>
      <c r="AT219" t="s">
        <v>2154</v>
      </c>
      <c r="AU219" t="s">
        <v>379</v>
      </c>
      <c r="AV219" t="s">
        <v>380</v>
      </c>
      <c r="AW219" t="s">
        <v>412</v>
      </c>
      <c r="AX219"/>
      <c r="AY219" s="365"/>
      <c r="AZ219" s="365">
        <v>2024</v>
      </c>
      <c r="BA219" s="366">
        <v>45526</v>
      </c>
      <c r="BB219" s="367">
        <v>45536</v>
      </c>
      <c r="BC219" t="s">
        <v>399</v>
      </c>
      <c r="BD219" t="s">
        <v>261</v>
      </c>
      <c r="BE219">
        <v>32</v>
      </c>
      <c r="BF219">
        <v>0.77</v>
      </c>
      <c r="BG219"/>
      <c r="BH219" s="368">
        <v>0.77</v>
      </c>
    </row>
    <row r="220" spans="1:60" ht="15.6">
      <c r="A220" s="345" t="str">
        <f t="shared" si="6"/>
        <v>yes</v>
      </c>
      <c r="B220" s="345" t="str">
        <f>IF(A220="no","N/A",IF(ISNA(VLOOKUP(P220,'Cost Type'!$A$4:$B$8,2,0)),"Impl",VLOOKUP(P220,'Cost Type'!$A$4:$B$8,2,0)))</f>
        <v>GMS</v>
      </c>
      <c r="C220" s="345" t="str">
        <f>IF(B220="Impl",VLOOKUP(AB220,'Mapping Activities to outputs'!$B:$C,2,0),"N/A")</f>
        <v>N/A</v>
      </c>
      <c r="F220" s="346">
        <f t="shared" si="7"/>
        <v>400</v>
      </c>
      <c r="G220" t="s">
        <v>413</v>
      </c>
      <c r="H220" t="s">
        <v>414</v>
      </c>
      <c r="I220" t="s">
        <v>415</v>
      </c>
      <c r="J220" t="s">
        <v>416</v>
      </c>
      <c r="K220" t="s">
        <v>157</v>
      </c>
      <c r="L220" t="s">
        <v>413</v>
      </c>
      <c r="M220" t="s">
        <v>1943</v>
      </c>
      <c r="N220" t="s">
        <v>262</v>
      </c>
      <c r="P220" s="365">
        <v>75105</v>
      </c>
      <c r="Q220" t="s">
        <v>417</v>
      </c>
      <c r="R220" t="s">
        <v>368</v>
      </c>
      <c r="S220" t="s">
        <v>369</v>
      </c>
      <c r="T220" t="s">
        <v>263</v>
      </c>
      <c r="U220" t="s">
        <v>370</v>
      </c>
      <c r="V220" t="s">
        <v>265</v>
      </c>
      <c r="W220" t="s">
        <v>252</v>
      </c>
      <c r="X220" t="s">
        <v>264</v>
      </c>
      <c r="Y220" t="s">
        <v>371</v>
      </c>
      <c r="Z220" t="s">
        <v>250</v>
      </c>
      <c r="AA220" t="s">
        <v>250</v>
      </c>
      <c r="AB220" t="s">
        <v>85</v>
      </c>
      <c r="AC220" t="s">
        <v>158</v>
      </c>
      <c r="AD220" t="s">
        <v>2</v>
      </c>
      <c r="AE220" t="s">
        <v>2341</v>
      </c>
      <c r="AF220" t="s">
        <v>419</v>
      </c>
      <c r="AG220"/>
      <c r="AH220" s="365"/>
      <c r="AI220"/>
      <c r="AJ220"/>
      <c r="AK220"/>
      <c r="AL220" s="365"/>
      <c r="AM220"/>
      <c r="AN220" t="s">
        <v>399</v>
      </c>
      <c r="AO220" t="s">
        <v>399</v>
      </c>
      <c r="AP220" s="365">
        <v>101</v>
      </c>
      <c r="AQ220" t="s">
        <v>2151</v>
      </c>
      <c r="AR220" t="s">
        <v>2342</v>
      </c>
      <c r="AS220" t="s">
        <v>2153</v>
      </c>
      <c r="AT220" t="s">
        <v>2343</v>
      </c>
      <c r="AU220" t="s">
        <v>379</v>
      </c>
      <c r="AV220" t="s">
        <v>380</v>
      </c>
      <c r="AW220" t="s">
        <v>412</v>
      </c>
      <c r="AX220"/>
      <c r="AY220" s="365"/>
      <c r="AZ220" s="365">
        <v>2024</v>
      </c>
      <c r="BA220" s="366">
        <v>45532</v>
      </c>
      <c r="BB220" s="367">
        <v>45536</v>
      </c>
      <c r="BC220" t="s">
        <v>399</v>
      </c>
      <c r="BD220" t="s">
        <v>261</v>
      </c>
      <c r="BE220">
        <v>16600</v>
      </c>
      <c r="BF220">
        <v>400</v>
      </c>
      <c r="BG220"/>
      <c r="BH220" s="368">
        <v>400</v>
      </c>
    </row>
    <row r="221" spans="1:60" ht="15.6">
      <c r="A221" s="345" t="str">
        <f t="shared" si="6"/>
        <v>yes</v>
      </c>
      <c r="B221" s="345" t="str">
        <f>IF(A221="no","N/A",IF(ISNA(VLOOKUP(P221,'Cost Type'!$A$4:$B$8,2,0)),"Impl",VLOOKUP(Q221,'Cost Type'!$A$4:$B$8,2,0)))</f>
        <v>Impl</v>
      </c>
      <c r="C221" s="345" t="str">
        <f>IF(B221="Impl",VLOOKUP(AB221,'Mapping Activities to outputs'!$B:$C,2,0),"N/A")</f>
        <v>MC</v>
      </c>
      <c r="F221" s="346">
        <f t="shared" si="7"/>
        <v>29.78</v>
      </c>
      <c r="G221" t="s">
        <v>362</v>
      </c>
      <c r="H221" t="s">
        <v>363</v>
      </c>
      <c r="I221" t="s">
        <v>364</v>
      </c>
      <c r="J221" t="s">
        <v>365</v>
      </c>
      <c r="K221" t="s">
        <v>157</v>
      </c>
      <c r="L221" t="s">
        <v>366</v>
      </c>
      <c r="M221" t="s">
        <v>2057</v>
      </c>
      <c r="N221" t="s">
        <v>262</v>
      </c>
      <c r="P221" s="365">
        <v>71620</v>
      </c>
      <c r="Q221" t="s">
        <v>4124</v>
      </c>
      <c r="R221" t="s">
        <v>368</v>
      </c>
      <c r="S221" t="s">
        <v>369</v>
      </c>
      <c r="T221" t="s">
        <v>263</v>
      </c>
      <c r="U221" t="s">
        <v>370</v>
      </c>
      <c r="V221" t="s">
        <v>265</v>
      </c>
      <c r="W221" t="s">
        <v>252</v>
      </c>
      <c r="X221" t="s">
        <v>264</v>
      </c>
      <c r="Y221" t="s">
        <v>371</v>
      </c>
      <c r="Z221" t="s">
        <v>250</v>
      </c>
      <c r="AA221" t="s">
        <v>250</v>
      </c>
      <c r="AB221" t="s">
        <v>89</v>
      </c>
      <c r="AC221" t="s">
        <v>158</v>
      </c>
      <c r="AD221" t="s">
        <v>2</v>
      </c>
      <c r="AE221" t="s">
        <v>1350</v>
      </c>
      <c r="AF221" t="s">
        <v>372</v>
      </c>
      <c r="AG221"/>
      <c r="AH221" s="365">
        <v>300001999268872</v>
      </c>
      <c r="AI221" t="s">
        <v>258</v>
      </c>
      <c r="AJ221">
        <v>1236</v>
      </c>
      <c r="AK221">
        <v>1236</v>
      </c>
      <c r="AL221" s="365">
        <v>1</v>
      </c>
      <c r="AM221" t="s">
        <v>1350</v>
      </c>
      <c r="AN221" t="s">
        <v>1293</v>
      </c>
      <c r="AO221" t="s">
        <v>1294</v>
      </c>
      <c r="AP221" s="365">
        <v>80</v>
      </c>
      <c r="AQ221" t="s">
        <v>3530</v>
      </c>
      <c r="AR221" t="s">
        <v>3531</v>
      </c>
      <c r="AS221" t="s">
        <v>3532</v>
      </c>
      <c r="AT221" t="s">
        <v>3533</v>
      </c>
      <c r="AU221" t="s">
        <v>379</v>
      </c>
      <c r="AV221" t="s">
        <v>380</v>
      </c>
      <c r="AW221" t="s">
        <v>381</v>
      </c>
      <c r="AX221"/>
      <c r="AY221" s="365">
        <v>0</v>
      </c>
      <c r="AZ221" s="365">
        <v>2024</v>
      </c>
      <c r="BA221" s="366">
        <v>45538</v>
      </c>
      <c r="BB221" s="367">
        <v>45541</v>
      </c>
      <c r="BC221" t="s">
        <v>271</v>
      </c>
      <c r="BD221" t="s">
        <v>261</v>
      </c>
      <c r="BE221">
        <v>1236</v>
      </c>
      <c r="BF221">
        <v>29.78</v>
      </c>
      <c r="BG221"/>
      <c r="BH221" s="368">
        <v>29.78</v>
      </c>
    </row>
    <row r="222" spans="1:60" ht="15.6">
      <c r="A222" s="345" t="str">
        <f t="shared" si="6"/>
        <v>yes</v>
      </c>
      <c r="B222" s="345" t="str">
        <f>IF(A222="no","N/A",IF(ISNA(VLOOKUP(P222,'Cost Type'!$A$4:$B$8,2,0)),"Impl",VLOOKUP(Q222,'Cost Type'!$A$4:$B$8,2,0)))</f>
        <v>Impl</v>
      </c>
      <c r="C222" s="345" t="str">
        <f>IF(B222="Impl",VLOOKUP(AB222,'Mapping Activities to outputs'!$B:$C,2,0),"N/A")</f>
        <v>MC</v>
      </c>
      <c r="F222" s="346">
        <f t="shared" si="7"/>
        <v>628.43000000000006</v>
      </c>
      <c r="G222" t="s">
        <v>362</v>
      </c>
      <c r="H222" t="s">
        <v>363</v>
      </c>
      <c r="I222" t="s">
        <v>364</v>
      </c>
      <c r="J222" t="s">
        <v>365</v>
      </c>
      <c r="K222" t="s">
        <v>157</v>
      </c>
      <c r="L222" t="s">
        <v>366</v>
      </c>
      <c r="M222" t="s">
        <v>2057</v>
      </c>
      <c r="N222" t="s">
        <v>262</v>
      </c>
      <c r="P222" s="365">
        <v>71620</v>
      </c>
      <c r="Q222" t="s">
        <v>4124</v>
      </c>
      <c r="R222" t="s">
        <v>368</v>
      </c>
      <c r="S222" t="s">
        <v>369</v>
      </c>
      <c r="T222" t="s">
        <v>263</v>
      </c>
      <c r="U222" t="s">
        <v>370</v>
      </c>
      <c r="V222" t="s">
        <v>265</v>
      </c>
      <c r="W222" t="s">
        <v>252</v>
      </c>
      <c r="X222" t="s">
        <v>264</v>
      </c>
      <c r="Y222" t="s">
        <v>371</v>
      </c>
      <c r="Z222" t="s">
        <v>250</v>
      </c>
      <c r="AA222" t="s">
        <v>250</v>
      </c>
      <c r="AB222" t="s">
        <v>89</v>
      </c>
      <c r="AC222" t="s">
        <v>158</v>
      </c>
      <c r="AD222" t="s">
        <v>2</v>
      </c>
      <c r="AE222" t="s">
        <v>1355</v>
      </c>
      <c r="AF222" t="s">
        <v>372</v>
      </c>
      <c r="AG222" t="s">
        <v>3020</v>
      </c>
      <c r="AH222" s="365">
        <v>300002004473511</v>
      </c>
      <c r="AI222" t="s">
        <v>258</v>
      </c>
      <c r="AJ222">
        <v>36538</v>
      </c>
      <c r="AK222">
        <v>26080</v>
      </c>
      <c r="AL222" s="365">
        <v>2</v>
      </c>
      <c r="AM222" t="s">
        <v>1355</v>
      </c>
      <c r="AN222" t="s">
        <v>1357</v>
      </c>
      <c r="AO222" t="s">
        <v>1358</v>
      </c>
      <c r="AP222" s="365">
        <v>934</v>
      </c>
      <c r="AQ222" t="s">
        <v>3530</v>
      </c>
      <c r="AR222" t="s">
        <v>3536</v>
      </c>
      <c r="AS222" t="s">
        <v>3532</v>
      </c>
      <c r="AT222" t="s">
        <v>3535</v>
      </c>
      <c r="AU222" t="s">
        <v>379</v>
      </c>
      <c r="AV222" t="s">
        <v>380</v>
      </c>
      <c r="AW222" t="s">
        <v>381</v>
      </c>
      <c r="AX222"/>
      <c r="AY222" s="365">
        <v>0</v>
      </c>
      <c r="AZ222" s="365">
        <v>2024</v>
      </c>
      <c r="BA222" s="366">
        <v>45540</v>
      </c>
      <c r="BB222" s="367">
        <v>45541</v>
      </c>
      <c r="BC222" t="s">
        <v>501</v>
      </c>
      <c r="BD222" t="s">
        <v>261</v>
      </c>
      <c r="BE222">
        <v>26080</v>
      </c>
      <c r="BF222">
        <v>628.43000000000006</v>
      </c>
      <c r="BG222"/>
      <c r="BH222" s="368">
        <v>628.43000000000006</v>
      </c>
    </row>
    <row r="223" spans="1:60" ht="15.6">
      <c r="A223" s="345" t="str">
        <f t="shared" si="6"/>
        <v>yes</v>
      </c>
      <c r="B223" s="345" t="str">
        <f>IF(A223="no","N/A",IF(ISNA(VLOOKUP(P223,'Cost Type'!$A$4:$B$8,2,0)),"Impl",VLOOKUP(Q223,'Cost Type'!$A$4:$B$8,2,0)))</f>
        <v>Impl</v>
      </c>
      <c r="C223" s="345" t="str">
        <f>IF(B223="Impl",VLOOKUP(AB223,'Mapping Activities to outputs'!$B:$C,2,0),"N/A")</f>
        <v>MC</v>
      </c>
      <c r="F223" s="346">
        <f t="shared" si="7"/>
        <v>66.960000000000008</v>
      </c>
      <c r="G223" t="s">
        <v>362</v>
      </c>
      <c r="H223" t="s">
        <v>363</v>
      </c>
      <c r="I223" t="s">
        <v>364</v>
      </c>
      <c r="J223" t="s">
        <v>365</v>
      </c>
      <c r="K223" t="s">
        <v>157</v>
      </c>
      <c r="L223" t="s">
        <v>366</v>
      </c>
      <c r="M223" t="s">
        <v>2057</v>
      </c>
      <c r="N223" t="s">
        <v>262</v>
      </c>
      <c r="P223" s="365">
        <v>71620</v>
      </c>
      <c r="Q223" t="s">
        <v>4124</v>
      </c>
      <c r="R223" t="s">
        <v>368</v>
      </c>
      <c r="S223" t="s">
        <v>369</v>
      </c>
      <c r="T223" t="s">
        <v>263</v>
      </c>
      <c r="U223" t="s">
        <v>370</v>
      </c>
      <c r="V223" t="s">
        <v>265</v>
      </c>
      <c r="W223" t="s">
        <v>252</v>
      </c>
      <c r="X223" t="s">
        <v>264</v>
      </c>
      <c r="Y223" t="s">
        <v>371</v>
      </c>
      <c r="Z223" t="s">
        <v>250</v>
      </c>
      <c r="AA223" t="s">
        <v>250</v>
      </c>
      <c r="AB223" t="s">
        <v>89</v>
      </c>
      <c r="AC223" t="s">
        <v>158</v>
      </c>
      <c r="AD223" t="s">
        <v>2</v>
      </c>
      <c r="AE223" t="s">
        <v>3537</v>
      </c>
      <c r="AF223" t="s">
        <v>372</v>
      </c>
      <c r="AG223" t="s">
        <v>3020</v>
      </c>
      <c r="AH223" s="365">
        <v>300002007239109</v>
      </c>
      <c r="AI223" t="s">
        <v>258</v>
      </c>
      <c r="AJ223">
        <v>0</v>
      </c>
      <c r="AK223">
        <v>0</v>
      </c>
      <c r="AL223" s="365">
        <v>1</v>
      </c>
      <c r="AM223" t="s">
        <v>3537</v>
      </c>
      <c r="AN223" t="s">
        <v>1375</v>
      </c>
      <c r="AO223" t="s">
        <v>1376</v>
      </c>
      <c r="AP223" s="365">
        <v>229</v>
      </c>
      <c r="AQ223" t="s">
        <v>3538</v>
      </c>
      <c r="AR223" t="s">
        <v>3539</v>
      </c>
      <c r="AS223" t="s">
        <v>3540</v>
      </c>
      <c r="AT223" t="s">
        <v>3541</v>
      </c>
      <c r="AU223" t="s">
        <v>379</v>
      </c>
      <c r="AV223" t="s">
        <v>380</v>
      </c>
      <c r="AW223" t="s">
        <v>381</v>
      </c>
      <c r="AX223"/>
      <c r="AY223" s="365">
        <v>0</v>
      </c>
      <c r="AZ223" s="365">
        <v>2024</v>
      </c>
      <c r="BA223" s="366">
        <v>45541</v>
      </c>
      <c r="BB223" s="367">
        <v>45541</v>
      </c>
      <c r="BC223" t="s">
        <v>271</v>
      </c>
      <c r="BD223" t="s">
        <v>261</v>
      </c>
      <c r="BE223">
        <v>2778.64</v>
      </c>
      <c r="BF223">
        <v>66.960000000000008</v>
      </c>
      <c r="BG223"/>
      <c r="BH223" s="368">
        <v>66.960000000000008</v>
      </c>
    </row>
    <row r="224" spans="1:60" ht="15.6">
      <c r="A224" s="345" t="str">
        <f t="shared" si="6"/>
        <v>yes</v>
      </c>
      <c r="B224" s="345" t="str">
        <f>IF(A224="no","N/A",IF(ISNA(VLOOKUP(P224,'Cost Type'!$A$4:$B$8,2,0)),"Impl",VLOOKUP(Q224,'Cost Type'!$A$4:$B$8,2,0)))</f>
        <v>Impl</v>
      </c>
      <c r="C224" s="345" t="str">
        <f>IF(B224="Impl",VLOOKUP(AB224,'Mapping Activities to outputs'!$B:$C,2,0),"N/A")</f>
        <v>MC</v>
      </c>
      <c r="F224" s="346">
        <f t="shared" si="7"/>
        <v>-66.960000000000008</v>
      </c>
      <c r="G224" t="s">
        <v>362</v>
      </c>
      <c r="H224" t="s">
        <v>363</v>
      </c>
      <c r="I224" t="s">
        <v>364</v>
      </c>
      <c r="J224" t="s">
        <v>365</v>
      </c>
      <c r="K224" t="s">
        <v>157</v>
      </c>
      <c r="L224" t="s">
        <v>366</v>
      </c>
      <c r="M224" t="s">
        <v>2057</v>
      </c>
      <c r="N224" t="s">
        <v>262</v>
      </c>
      <c r="P224" s="365">
        <v>71620</v>
      </c>
      <c r="Q224" t="s">
        <v>4124</v>
      </c>
      <c r="R224" t="s">
        <v>368</v>
      </c>
      <c r="S224" t="s">
        <v>369</v>
      </c>
      <c r="T224" t="s">
        <v>263</v>
      </c>
      <c r="U224" t="s">
        <v>370</v>
      </c>
      <c r="V224" t="s">
        <v>265</v>
      </c>
      <c r="W224" t="s">
        <v>252</v>
      </c>
      <c r="X224" t="s">
        <v>264</v>
      </c>
      <c r="Y224" t="s">
        <v>371</v>
      </c>
      <c r="Z224" t="s">
        <v>250</v>
      </c>
      <c r="AA224" t="s">
        <v>250</v>
      </c>
      <c r="AB224" t="s">
        <v>89</v>
      </c>
      <c r="AC224" t="s">
        <v>158</v>
      </c>
      <c r="AD224" t="s">
        <v>2</v>
      </c>
      <c r="AE224" t="s">
        <v>3537</v>
      </c>
      <c r="AF224" t="s">
        <v>372</v>
      </c>
      <c r="AG224" t="s">
        <v>3020</v>
      </c>
      <c r="AH224" s="365">
        <v>300002007239109</v>
      </c>
      <c r="AI224" t="s">
        <v>258</v>
      </c>
      <c r="AJ224">
        <v>0</v>
      </c>
      <c r="AK224">
        <v>0</v>
      </c>
      <c r="AL224" s="365">
        <v>1</v>
      </c>
      <c r="AM224" t="s">
        <v>3537</v>
      </c>
      <c r="AN224" t="s">
        <v>1375</v>
      </c>
      <c r="AO224" t="s">
        <v>1376</v>
      </c>
      <c r="AP224" s="365">
        <v>230</v>
      </c>
      <c r="AQ224" t="s">
        <v>3538</v>
      </c>
      <c r="AR224" t="s">
        <v>3539</v>
      </c>
      <c r="AS224" t="s">
        <v>3540</v>
      </c>
      <c r="AT224" t="s">
        <v>3541</v>
      </c>
      <c r="AU224" t="s">
        <v>379</v>
      </c>
      <c r="AV224" t="s">
        <v>380</v>
      </c>
      <c r="AW224" t="s">
        <v>381</v>
      </c>
      <c r="AX224"/>
      <c r="AY224" s="365">
        <v>0</v>
      </c>
      <c r="AZ224" s="365">
        <v>2024</v>
      </c>
      <c r="BA224" s="366">
        <v>45541</v>
      </c>
      <c r="BB224" s="367">
        <v>45541</v>
      </c>
      <c r="BC224" t="s">
        <v>271</v>
      </c>
      <c r="BD224" t="s">
        <v>261</v>
      </c>
      <c r="BE224">
        <v>-2778.64</v>
      </c>
      <c r="BF224"/>
      <c r="BG224">
        <v>66.960000000000008</v>
      </c>
      <c r="BH224" s="368">
        <v>-66.960000000000008</v>
      </c>
    </row>
    <row r="225" spans="1:60" ht="15.6">
      <c r="A225" s="345" t="str">
        <f t="shared" si="6"/>
        <v>yes</v>
      </c>
      <c r="B225" s="345" t="str">
        <f>IF(A225="no","N/A",IF(ISNA(VLOOKUP(P225,'Cost Type'!$A$4:$B$8,2,0)),"Impl",VLOOKUP(Q225,'Cost Type'!$A$4:$B$8,2,0)))</f>
        <v>Impl</v>
      </c>
      <c r="C225" s="345" t="str">
        <f>IF(B225="Impl",VLOOKUP(AB225,'Mapping Activities to outputs'!$B:$C,2,0),"N/A")</f>
        <v>MC</v>
      </c>
      <c r="F225" s="346">
        <f t="shared" si="7"/>
        <v>252</v>
      </c>
      <c r="G225" t="s">
        <v>362</v>
      </c>
      <c r="H225" t="s">
        <v>363</v>
      </c>
      <c r="I225" t="s">
        <v>364</v>
      </c>
      <c r="J225" t="s">
        <v>365</v>
      </c>
      <c r="K225" t="s">
        <v>157</v>
      </c>
      <c r="L225" t="s">
        <v>366</v>
      </c>
      <c r="M225" t="s">
        <v>2057</v>
      </c>
      <c r="N225" t="s">
        <v>262</v>
      </c>
      <c r="P225" s="365">
        <v>71635</v>
      </c>
      <c r="Q225" t="s">
        <v>4144</v>
      </c>
      <c r="R225" t="s">
        <v>368</v>
      </c>
      <c r="S225" t="s">
        <v>369</v>
      </c>
      <c r="T225" t="s">
        <v>263</v>
      </c>
      <c r="U225" t="s">
        <v>370</v>
      </c>
      <c r="V225" t="s">
        <v>265</v>
      </c>
      <c r="W225" t="s">
        <v>252</v>
      </c>
      <c r="X225" t="s">
        <v>264</v>
      </c>
      <c r="Y225" t="s">
        <v>371</v>
      </c>
      <c r="Z225" t="s">
        <v>250</v>
      </c>
      <c r="AA225" t="s">
        <v>250</v>
      </c>
      <c r="AB225" t="s">
        <v>89</v>
      </c>
      <c r="AC225" t="s">
        <v>158</v>
      </c>
      <c r="AD225" t="s">
        <v>2</v>
      </c>
      <c r="AE225" t="s">
        <v>1355</v>
      </c>
      <c r="AF225" t="s">
        <v>372</v>
      </c>
      <c r="AG225" t="s">
        <v>3020</v>
      </c>
      <c r="AH225" s="365">
        <v>300002004473511</v>
      </c>
      <c r="AI225" t="s">
        <v>258</v>
      </c>
      <c r="AJ225">
        <v>36538</v>
      </c>
      <c r="AK225">
        <v>10458</v>
      </c>
      <c r="AL225" s="365">
        <v>1</v>
      </c>
      <c r="AM225" t="s">
        <v>1355</v>
      </c>
      <c r="AN225" t="s">
        <v>1357</v>
      </c>
      <c r="AO225" t="s">
        <v>1358</v>
      </c>
      <c r="AP225" s="365">
        <v>975</v>
      </c>
      <c r="AQ225" t="s">
        <v>3530</v>
      </c>
      <c r="AR225" t="s">
        <v>3534</v>
      </c>
      <c r="AS225" t="s">
        <v>3532</v>
      </c>
      <c r="AT225" t="s">
        <v>3535</v>
      </c>
      <c r="AU225" t="s">
        <v>379</v>
      </c>
      <c r="AV225" t="s">
        <v>380</v>
      </c>
      <c r="AW225" t="s">
        <v>381</v>
      </c>
      <c r="AX225"/>
      <c r="AY225" s="365">
        <v>0</v>
      </c>
      <c r="AZ225" s="365">
        <v>2024</v>
      </c>
      <c r="BA225" s="366">
        <v>45540</v>
      </c>
      <c r="BB225" s="367">
        <v>45541</v>
      </c>
      <c r="BC225" t="s">
        <v>271</v>
      </c>
      <c r="BD225" t="s">
        <v>261</v>
      </c>
      <c r="BE225">
        <v>10458</v>
      </c>
      <c r="BF225">
        <v>252</v>
      </c>
      <c r="BG225"/>
      <c r="BH225" s="368">
        <v>252</v>
      </c>
    </row>
    <row r="226" spans="1:60" ht="15.6">
      <c r="A226" s="345" t="str">
        <f t="shared" si="6"/>
        <v>yes</v>
      </c>
      <c r="B226" s="345" t="str">
        <f>IF(A226="no","N/A",IF(ISNA(VLOOKUP(P226,'Cost Type'!$A$4:$B$8,2,0)),"Impl",VLOOKUP(Q226,'Cost Type'!$A$4:$B$8,2,0)))</f>
        <v>Impl</v>
      </c>
      <c r="C226" s="345" t="str">
        <f>IF(B226="Impl",VLOOKUP(AB226,'Mapping Activities to outputs'!$B:$C,2,0),"N/A")</f>
        <v>MC</v>
      </c>
      <c r="F226" s="346">
        <f t="shared" si="7"/>
        <v>50.4</v>
      </c>
      <c r="G226" t="s">
        <v>362</v>
      </c>
      <c r="H226" t="s">
        <v>363</v>
      </c>
      <c r="I226" t="s">
        <v>364</v>
      </c>
      <c r="J226" t="s">
        <v>365</v>
      </c>
      <c r="K226" t="s">
        <v>157</v>
      </c>
      <c r="L226" t="s">
        <v>366</v>
      </c>
      <c r="M226" t="s">
        <v>2057</v>
      </c>
      <c r="N226" t="s">
        <v>262</v>
      </c>
      <c r="P226" s="365">
        <v>71635</v>
      </c>
      <c r="Q226" t="s">
        <v>4144</v>
      </c>
      <c r="R226" t="s">
        <v>368</v>
      </c>
      <c r="S226" t="s">
        <v>369</v>
      </c>
      <c r="T226" t="s">
        <v>263</v>
      </c>
      <c r="U226" t="s">
        <v>370</v>
      </c>
      <c r="V226" t="s">
        <v>265</v>
      </c>
      <c r="W226" t="s">
        <v>252</v>
      </c>
      <c r="X226" t="s">
        <v>264</v>
      </c>
      <c r="Y226" t="s">
        <v>371</v>
      </c>
      <c r="Z226" t="s">
        <v>250</v>
      </c>
      <c r="AA226" t="s">
        <v>250</v>
      </c>
      <c r="AB226" t="s">
        <v>89</v>
      </c>
      <c r="AC226" t="s">
        <v>158</v>
      </c>
      <c r="AD226" t="s">
        <v>2</v>
      </c>
      <c r="AE226" t="s">
        <v>3537</v>
      </c>
      <c r="AF226" t="s">
        <v>372</v>
      </c>
      <c r="AG226" t="s">
        <v>3020</v>
      </c>
      <c r="AH226" s="365">
        <v>300002007239109</v>
      </c>
      <c r="AI226" t="s">
        <v>258</v>
      </c>
      <c r="AJ226">
        <v>0</v>
      </c>
      <c r="AK226">
        <v>0</v>
      </c>
      <c r="AL226" s="365">
        <v>2</v>
      </c>
      <c r="AM226" t="s">
        <v>3537</v>
      </c>
      <c r="AN226" t="s">
        <v>1375</v>
      </c>
      <c r="AO226" t="s">
        <v>1376</v>
      </c>
      <c r="AP226" s="365">
        <v>245</v>
      </c>
      <c r="AQ226" t="s">
        <v>3538</v>
      </c>
      <c r="AR226" t="s">
        <v>3542</v>
      </c>
      <c r="AS226" t="s">
        <v>3540</v>
      </c>
      <c r="AT226" t="s">
        <v>3541</v>
      </c>
      <c r="AU226" t="s">
        <v>379</v>
      </c>
      <c r="AV226" t="s">
        <v>380</v>
      </c>
      <c r="AW226" t="s">
        <v>381</v>
      </c>
      <c r="AX226"/>
      <c r="AY226" s="365">
        <v>0</v>
      </c>
      <c r="AZ226" s="365">
        <v>2024</v>
      </c>
      <c r="BA226" s="366">
        <v>45541</v>
      </c>
      <c r="BB226" s="367">
        <v>45541</v>
      </c>
      <c r="BC226" t="s">
        <v>501</v>
      </c>
      <c r="BD226" t="s">
        <v>261</v>
      </c>
      <c r="BE226">
        <v>2091.6</v>
      </c>
      <c r="BF226">
        <v>50.4</v>
      </c>
      <c r="BG226"/>
      <c r="BH226" s="368">
        <v>50.4</v>
      </c>
    </row>
    <row r="227" spans="1:60" ht="15.6">
      <c r="A227" s="345" t="str">
        <f t="shared" si="6"/>
        <v>yes</v>
      </c>
      <c r="B227" s="345" t="str">
        <f>IF(A227="no","N/A",IF(ISNA(VLOOKUP(P227,'Cost Type'!$A$4:$B$8,2,0)),"Impl",VLOOKUP(Q227,'Cost Type'!$A$4:$B$8,2,0)))</f>
        <v>Impl</v>
      </c>
      <c r="C227" s="345" t="str">
        <f>IF(B227="Impl",VLOOKUP(AB227,'Mapping Activities to outputs'!$B:$C,2,0),"N/A")</f>
        <v>MC</v>
      </c>
      <c r="F227" s="346">
        <f t="shared" si="7"/>
        <v>-50.4</v>
      </c>
      <c r="G227" t="s">
        <v>362</v>
      </c>
      <c r="H227" t="s">
        <v>363</v>
      </c>
      <c r="I227" t="s">
        <v>364</v>
      </c>
      <c r="J227" t="s">
        <v>365</v>
      </c>
      <c r="K227" t="s">
        <v>157</v>
      </c>
      <c r="L227" t="s">
        <v>366</v>
      </c>
      <c r="M227" t="s">
        <v>2057</v>
      </c>
      <c r="N227" t="s">
        <v>262</v>
      </c>
      <c r="P227" s="365">
        <v>71635</v>
      </c>
      <c r="Q227" t="s">
        <v>4144</v>
      </c>
      <c r="R227" t="s">
        <v>368</v>
      </c>
      <c r="S227" t="s">
        <v>369</v>
      </c>
      <c r="T227" t="s">
        <v>263</v>
      </c>
      <c r="U227" t="s">
        <v>370</v>
      </c>
      <c r="V227" t="s">
        <v>265</v>
      </c>
      <c r="W227" t="s">
        <v>252</v>
      </c>
      <c r="X227" t="s">
        <v>264</v>
      </c>
      <c r="Y227" t="s">
        <v>371</v>
      </c>
      <c r="Z227" t="s">
        <v>250</v>
      </c>
      <c r="AA227" t="s">
        <v>250</v>
      </c>
      <c r="AB227" t="s">
        <v>89</v>
      </c>
      <c r="AC227" t="s">
        <v>158</v>
      </c>
      <c r="AD227" t="s">
        <v>2</v>
      </c>
      <c r="AE227" t="s">
        <v>3537</v>
      </c>
      <c r="AF227" t="s">
        <v>372</v>
      </c>
      <c r="AG227" t="s">
        <v>3020</v>
      </c>
      <c r="AH227" s="365">
        <v>300002007239109</v>
      </c>
      <c r="AI227" t="s">
        <v>258</v>
      </c>
      <c r="AJ227">
        <v>0</v>
      </c>
      <c r="AK227">
        <v>0</v>
      </c>
      <c r="AL227" s="365">
        <v>2</v>
      </c>
      <c r="AM227" t="s">
        <v>3537</v>
      </c>
      <c r="AN227" t="s">
        <v>1375</v>
      </c>
      <c r="AO227" t="s">
        <v>1376</v>
      </c>
      <c r="AP227" s="365">
        <v>246</v>
      </c>
      <c r="AQ227" t="s">
        <v>3538</v>
      </c>
      <c r="AR227" t="s">
        <v>3542</v>
      </c>
      <c r="AS227" t="s">
        <v>3540</v>
      </c>
      <c r="AT227" t="s">
        <v>3541</v>
      </c>
      <c r="AU227" t="s">
        <v>379</v>
      </c>
      <c r="AV227" t="s">
        <v>380</v>
      </c>
      <c r="AW227" t="s">
        <v>381</v>
      </c>
      <c r="AX227"/>
      <c r="AY227" s="365">
        <v>0</v>
      </c>
      <c r="AZ227" s="365">
        <v>2024</v>
      </c>
      <c r="BA227" s="366">
        <v>45541</v>
      </c>
      <c r="BB227" s="367">
        <v>45541</v>
      </c>
      <c r="BC227" t="s">
        <v>501</v>
      </c>
      <c r="BD227" t="s">
        <v>261</v>
      </c>
      <c r="BE227">
        <v>-2091.6</v>
      </c>
      <c r="BF227"/>
      <c r="BG227">
        <v>50.4</v>
      </c>
      <c r="BH227" s="368">
        <v>-50.4</v>
      </c>
    </row>
    <row r="228" spans="1:60" ht="15.6">
      <c r="A228" s="345" t="str">
        <f t="shared" si="6"/>
        <v>yes</v>
      </c>
      <c r="B228" s="345" t="str">
        <f>IF(A228="no","N/A",IF(ISNA(VLOOKUP(P228,'Cost Type'!$A$4:$B$8,2,0)),"Impl",VLOOKUP(Q228,'Cost Type'!$A$4:$B$8,2,0)))</f>
        <v>Impl</v>
      </c>
      <c r="C228" s="345" t="str">
        <f>IF(B228="Impl",VLOOKUP(AB228,'Mapping Activities to outputs'!$B:$C,2,0),"N/A")</f>
        <v>MC</v>
      </c>
      <c r="F228" s="346">
        <f t="shared" si="7"/>
        <v>24.34</v>
      </c>
      <c r="G228" t="s">
        <v>362</v>
      </c>
      <c r="H228" t="s">
        <v>363</v>
      </c>
      <c r="I228" t="s">
        <v>364</v>
      </c>
      <c r="J228" t="s">
        <v>365</v>
      </c>
      <c r="K228" t="s">
        <v>157</v>
      </c>
      <c r="L228" t="s">
        <v>366</v>
      </c>
      <c r="M228" t="s">
        <v>1943</v>
      </c>
      <c r="N228" t="s">
        <v>262</v>
      </c>
      <c r="P228" s="365">
        <v>73410</v>
      </c>
      <c r="Q228" t="s">
        <v>3310</v>
      </c>
      <c r="R228" t="s">
        <v>368</v>
      </c>
      <c r="S228" t="s">
        <v>369</v>
      </c>
      <c r="T228" t="s">
        <v>263</v>
      </c>
      <c r="U228" t="s">
        <v>370</v>
      </c>
      <c r="V228" t="s">
        <v>265</v>
      </c>
      <c r="W228" t="s">
        <v>252</v>
      </c>
      <c r="X228" t="s">
        <v>264</v>
      </c>
      <c r="Y228" t="s">
        <v>371</v>
      </c>
      <c r="Z228" t="s">
        <v>250</v>
      </c>
      <c r="AA228" t="s">
        <v>250</v>
      </c>
      <c r="AB228" t="s">
        <v>89</v>
      </c>
      <c r="AC228" t="s">
        <v>158</v>
      </c>
      <c r="AD228" t="s">
        <v>2</v>
      </c>
      <c r="AE228" t="s">
        <v>1363</v>
      </c>
      <c r="AF228" t="s">
        <v>372</v>
      </c>
      <c r="AG228" t="s">
        <v>3143</v>
      </c>
      <c r="AH228" s="365">
        <v>300002007642875</v>
      </c>
      <c r="AI228" t="s">
        <v>258</v>
      </c>
      <c r="AJ228">
        <v>1010</v>
      </c>
      <c r="AK228">
        <v>1010</v>
      </c>
      <c r="AL228" s="365">
        <v>1</v>
      </c>
      <c r="AM228" t="s">
        <v>1363</v>
      </c>
      <c r="AN228" t="s">
        <v>1366</v>
      </c>
      <c r="AO228" t="s">
        <v>1367</v>
      </c>
      <c r="AP228" s="365">
        <v>5</v>
      </c>
      <c r="AQ228" t="s">
        <v>3547</v>
      </c>
      <c r="AR228" t="s">
        <v>3548</v>
      </c>
      <c r="AS228" t="s">
        <v>3549</v>
      </c>
      <c r="AT228" t="s">
        <v>3550</v>
      </c>
      <c r="AU228" t="s">
        <v>379</v>
      </c>
      <c r="AV228" t="s">
        <v>380</v>
      </c>
      <c r="AW228" t="s">
        <v>381</v>
      </c>
      <c r="AX228"/>
      <c r="AY228" s="365">
        <v>0</v>
      </c>
      <c r="AZ228" s="365">
        <v>2024</v>
      </c>
      <c r="BA228" s="366">
        <v>45534</v>
      </c>
      <c r="BB228" s="367">
        <v>45542</v>
      </c>
      <c r="BC228" t="s">
        <v>271</v>
      </c>
      <c r="BD228" t="s">
        <v>261</v>
      </c>
      <c r="BE228">
        <v>1010</v>
      </c>
      <c r="BF228">
        <v>24.34</v>
      </c>
      <c r="BG228"/>
      <c r="BH228" s="368">
        <v>24.34</v>
      </c>
    </row>
    <row r="229" spans="1:60" ht="15.6">
      <c r="A229" s="345" t="str">
        <f t="shared" si="6"/>
        <v>yes</v>
      </c>
      <c r="B229" s="345" t="str">
        <f>IF(A229="no","N/A",IF(ISNA(VLOOKUP(P229,'Cost Type'!$A$4:$B$8,2,0)),"Impl",VLOOKUP(P229,'Cost Type'!$A$4:$B$8,2,0)))</f>
        <v>GMS</v>
      </c>
      <c r="C229" s="345" t="str">
        <f>IF(B229="Impl",VLOOKUP(AB229,'Mapping Activities to outputs'!$B:$C,2,0),"N/A")</f>
        <v>N/A</v>
      </c>
      <c r="F229" s="346">
        <f t="shared" si="7"/>
        <v>1.95</v>
      </c>
      <c r="G229" t="s">
        <v>413</v>
      </c>
      <c r="H229" t="s">
        <v>414</v>
      </c>
      <c r="I229" t="s">
        <v>415</v>
      </c>
      <c r="J229" t="s">
        <v>416</v>
      </c>
      <c r="K229" t="s">
        <v>157</v>
      </c>
      <c r="L229" t="s">
        <v>413</v>
      </c>
      <c r="M229" t="s">
        <v>1943</v>
      </c>
      <c r="N229" t="s">
        <v>262</v>
      </c>
      <c r="P229" s="365">
        <v>75105</v>
      </c>
      <c r="Q229" t="s">
        <v>417</v>
      </c>
      <c r="R229" t="s">
        <v>368</v>
      </c>
      <c r="S229" t="s">
        <v>369</v>
      </c>
      <c r="T229" t="s">
        <v>263</v>
      </c>
      <c r="U229" t="s">
        <v>370</v>
      </c>
      <c r="V229" t="s">
        <v>265</v>
      </c>
      <c r="W229" t="s">
        <v>252</v>
      </c>
      <c r="X229" t="s">
        <v>264</v>
      </c>
      <c r="Y229" t="s">
        <v>371</v>
      </c>
      <c r="Z229" t="s">
        <v>250</v>
      </c>
      <c r="AA229" t="s">
        <v>250</v>
      </c>
      <c r="AB229" t="s">
        <v>89</v>
      </c>
      <c r="AC229" t="s">
        <v>158</v>
      </c>
      <c r="AD229" t="s">
        <v>2</v>
      </c>
      <c r="AE229" t="s">
        <v>2269</v>
      </c>
      <c r="AF229" t="s">
        <v>419</v>
      </c>
      <c r="AG229"/>
      <c r="AH229" s="365"/>
      <c r="AI229"/>
      <c r="AJ229"/>
      <c r="AK229"/>
      <c r="AL229" s="365"/>
      <c r="AM229"/>
      <c r="AN229" t="s">
        <v>399</v>
      </c>
      <c r="AO229" t="s">
        <v>399</v>
      </c>
      <c r="AP229" s="365">
        <v>65</v>
      </c>
      <c r="AQ229" t="s">
        <v>2270</v>
      </c>
      <c r="AR229" t="s">
        <v>2271</v>
      </c>
      <c r="AS229" t="s">
        <v>2272</v>
      </c>
      <c r="AT229" t="s">
        <v>2273</v>
      </c>
      <c r="AU229" t="s">
        <v>379</v>
      </c>
      <c r="AV229" t="s">
        <v>380</v>
      </c>
      <c r="AW229" t="s">
        <v>412</v>
      </c>
      <c r="AX229"/>
      <c r="AY229" s="365"/>
      <c r="AZ229" s="365">
        <v>2024</v>
      </c>
      <c r="BA229" s="366">
        <v>45534</v>
      </c>
      <c r="BB229" s="367">
        <v>45543</v>
      </c>
      <c r="BC229" t="s">
        <v>399</v>
      </c>
      <c r="BD229" t="s">
        <v>261</v>
      </c>
      <c r="BE229">
        <v>80.8</v>
      </c>
      <c r="BF229">
        <v>1.95</v>
      </c>
      <c r="BG229"/>
      <c r="BH229" s="368">
        <v>1.95</v>
      </c>
    </row>
    <row r="230" spans="1:60" ht="15.6">
      <c r="A230" s="345" t="str">
        <f t="shared" si="6"/>
        <v>yes</v>
      </c>
      <c r="B230" s="345" t="str">
        <f>IF(A230="no","N/A",IF(ISNA(VLOOKUP(P230,'Cost Type'!$A$4:$B$8,2,0)),"Impl",VLOOKUP(P230,'Cost Type'!$A$4:$B$8,2,0)))</f>
        <v>GMS</v>
      </c>
      <c r="C230" s="345" t="str">
        <f>IF(B230="Impl",VLOOKUP(AB230,'Mapping Activities to outputs'!$B:$C,2,0),"N/A")</f>
        <v>N/A</v>
      </c>
      <c r="F230" s="346">
        <f t="shared" si="7"/>
        <v>72.820000000000007</v>
      </c>
      <c r="G230" t="s">
        <v>413</v>
      </c>
      <c r="H230" t="s">
        <v>414</v>
      </c>
      <c r="I230" t="s">
        <v>415</v>
      </c>
      <c r="J230" t="s">
        <v>416</v>
      </c>
      <c r="K230" t="s">
        <v>157</v>
      </c>
      <c r="L230" t="s">
        <v>413</v>
      </c>
      <c r="M230" t="s">
        <v>2057</v>
      </c>
      <c r="N230" t="s">
        <v>262</v>
      </c>
      <c r="P230" s="365">
        <v>75105</v>
      </c>
      <c r="Q230" t="s">
        <v>417</v>
      </c>
      <c r="R230" t="s">
        <v>368</v>
      </c>
      <c r="S230" t="s">
        <v>369</v>
      </c>
      <c r="T230" t="s">
        <v>263</v>
      </c>
      <c r="U230" t="s">
        <v>370</v>
      </c>
      <c r="V230" t="s">
        <v>265</v>
      </c>
      <c r="W230" t="s">
        <v>252</v>
      </c>
      <c r="X230" t="s">
        <v>264</v>
      </c>
      <c r="Y230" t="s">
        <v>371</v>
      </c>
      <c r="Z230" t="s">
        <v>250</v>
      </c>
      <c r="AA230" t="s">
        <v>250</v>
      </c>
      <c r="AB230" t="s">
        <v>89</v>
      </c>
      <c r="AC230" t="s">
        <v>158</v>
      </c>
      <c r="AD230" t="s">
        <v>2</v>
      </c>
      <c r="AE230" t="s">
        <v>2484</v>
      </c>
      <c r="AF230" t="s">
        <v>419</v>
      </c>
      <c r="AG230"/>
      <c r="AH230" s="365"/>
      <c r="AI230"/>
      <c r="AJ230"/>
      <c r="AK230"/>
      <c r="AL230" s="365"/>
      <c r="AM230"/>
      <c r="AN230" t="s">
        <v>399</v>
      </c>
      <c r="AO230" t="s">
        <v>399</v>
      </c>
      <c r="AP230" s="365">
        <v>295</v>
      </c>
      <c r="AQ230" t="s">
        <v>2270</v>
      </c>
      <c r="AR230" t="s">
        <v>2485</v>
      </c>
      <c r="AS230" t="s">
        <v>2486</v>
      </c>
      <c r="AT230" t="s">
        <v>2212</v>
      </c>
      <c r="AU230" t="s">
        <v>379</v>
      </c>
      <c r="AV230" t="s">
        <v>380</v>
      </c>
      <c r="AW230" t="s">
        <v>412</v>
      </c>
      <c r="AX230"/>
      <c r="AY230" s="365"/>
      <c r="AZ230" s="365">
        <v>2024</v>
      </c>
      <c r="BA230" s="366">
        <v>45540</v>
      </c>
      <c r="BB230" s="367">
        <v>45543</v>
      </c>
      <c r="BC230" t="s">
        <v>399</v>
      </c>
      <c r="BD230" t="s">
        <v>261</v>
      </c>
      <c r="BE230">
        <v>3021.92</v>
      </c>
      <c r="BF230">
        <v>72.820000000000007</v>
      </c>
      <c r="BG230"/>
      <c r="BH230" s="368">
        <v>72.820000000000007</v>
      </c>
    </row>
    <row r="231" spans="1:60" ht="15.6">
      <c r="A231" s="345" t="str">
        <f t="shared" si="6"/>
        <v>yes</v>
      </c>
      <c r="B231" s="345" t="str">
        <f>IF(A231="no","N/A",IF(ISNA(VLOOKUP(P231,'Cost Type'!$A$4:$B$8,2,0)),"Impl",VLOOKUP(Q231,'Cost Type'!$A$4:$B$8,2,0)))</f>
        <v>Impl</v>
      </c>
      <c r="C231" s="345" t="str">
        <f>IF(B231="Impl",VLOOKUP(AB231,'Mapping Activities to outputs'!$B:$C,2,0),"N/A")</f>
        <v>MC</v>
      </c>
      <c r="F231" s="346">
        <f t="shared" si="7"/>
        <v>66.960000000000008</v>
      </c>
      <c r="G231" t="s">
        <v>362</v>
      </c>
      <c r="H231" t="s">
        <v>363</v>
      </c>
      <c r="I231" t="s">
        <v>364</v>
      </c>
      <c r="J231" t="s">
        <v>365</v>
      </c>
      <c r="K231" t="s">
        <v>157</v>
      </c>
      <c r="L231" t="s">
        <v>366</v>
      </c>
      <c r="M231" t="s">
        <v>2057</v>
      </c>
      <c r="N231" t="s">
        <v>262</v>
      </c>
      <c r="P231" s="365">
        <v>71620</v>
      </c>
      <c r="Q231" t="s">
        <v>4124</v>
      </c>
      <c r="R231" t="s">
        <v>368</v>
      </c>
      <c r="S231" t="s">
        <v>369</v>
      </c>
      <c r="T231" t="s">
        <v>263</v>
      </c>
      <c r="U231" t="s">
        <v>370</v>
      </c>
      <c r="V231" t="s">
        <v>265</v>
      </c>
      <c r="W231" t="s">
        <v>252</v>
      </c>
      <c r="X231" t="s">
        <v>264</v>
      </c>
      <c r="Y231" t="s">
        <v>371</v>
      </c>
      <c r="Z231" t="s">
        <v>250</v>
      </c>
      <c r="AA231" t="s">
        <v>250</v>
      </c>
      <c r="AB231" t="s">
        <v>89</v>
      </c>
      <c r="AC231" t="s">
        <v>158</v>
      </c>
      <c r="AD231" t="s">
        <v>2</v>
      </c>
      <c r="AE231" t="s">
        <v>1372</v>
      </c>
      <c r="AF231" t="s">
        <v>372</v>
      </c>
      <c r="AG231" t="s">
        <v>3020</v>
      </c>
      <c r="AH231" s="365">
        <v>300002007257094</v>
      </c>
      <c r="AI231" t="s">
        <v>258</v>
      </c>
      <c r="AJ231">
        <v>24351.200000000001</v>
      </c>
      <c r="AK231">
        <v>13893.2</v>
      </c>
      <c r="AL231" s="365">
        <v>1</v>
      </c>
      <c r="AM231" t="s">
        <v>1372</v>
      </c>
      <c r="AN231" t="s">
        <v>1375</v>
      </c>
      <c r="AO231" t="s">
        <v>1376</v>
      </c>
      <c r="AP231" s="365">
        <v>343</v>
      </c>
      <c r="AQ231" t="s">
        <v>3543</v>
      </c>
      <c r="AR231" t="s">
        <v>3546</v>
      </c>
      <c r="AS231" t="s">
        <v>3545</v>
      </c>
      <c r="AT231" t="s">
        <v>3541</v>
      </c>
      <c r="AU231" t="s">
        <v>379</v>
      </c>
      <c r="AV231" t="s">
        <v>380</v>
      </c>
      <c r="AW231" t="s">
        <v>381</v>
      </c>
      <c r="AX231"/>
      <c r="AY231" s="365">
        <v>0</v>
      </c>
      <c r="AZ231" s="365">
        <v>2024</v>
      </c>
      <c r="BA231" s="366">
        <v>45541</v>
      </c>
      <c r="BB231" s="367">
        <v>45544</v>
      </c>
      <c r="BC231" t="s">
        <v>271</v>
      </c>
      <c r="BD231" t="s">
        <v>261</v>
      </c>
      <c r="BE231">
        <v>2778.64</v>
      </c>
      <c r="BF231">
        <v>66.960000000000008</v>
      </c>
      <c r="BG231"/>
      <c r="BH231" s="368">
        <v>66.960000000000008</v>
      </c>
    </row>
    <row r="232" spans="1:60" ht="15.6">
      <c r="A232" s="345" t="str">
        <f t="shared" si="6"/>
        <v>yes</v>
      </c>
      <c r="B232" s="345" t="str">
        <f>IF(A232="no","N/A",IF(ISNA(VLOOKUP(P232,'Cost Type'!$A$4:$B$8,2,0)),"Impl",VLOOKUP(Q232,'Cost Type'!$A$4:$B$8,2,0)))</f>
        <v>Impl</v>
      </c>
      <c r="C232" s="345" t="str">
        <f>IF(B232="Impl",VLOOKUP(AB232,'Mapping Activities to outputs'!$B:$C,2,0),"N/A")</f>
        <v>Output 2</v>
      </c>
      <c r="F232" s="346">
        <f t="shared" si="7"/>
        <v>5491.2300000000005</v>
      </c>
      <c r="G232" t="s">
        <v>362</v>
      </c>
      <c r="H232" t="s">
        <v>363</v>
      </c>
      <c r="I232" t="s">
        <v>364</v>
      </c>
      <c r="J232" t="s">
        <v>365</v>
      </c>
      <c r="K232" t="s">
        <v>157</v>
      </c>
      <c r="L232" t="s">
        <v>366</v>
      </c>
      <c r="M232" t="s">
        <v>1943</v>
      </c>
      <c r="N232" t="s">
        <v>262</v>
      </c>
      <c r="P232" s="365">
        <v>72635</v>
      </c>
      <c r="Q232" t="s">
        <v>4128</v>
      </c>
      <c r="R232" t="s">
        <v>368</v>
      </c>
      <c r="S232" t="s">
        <v>369</v>
      </c>
      <c r="T232" t="s">
        <v>263</v>
      </c>
      <c r="U232" t="s">
        <v>370</v>
      </c>
      <c r="V232" t="s">
        <v>265</v>
      </c>
      <c r="W232" t="s">
        <v>252</v>
      </c>
      <c r="X232" t="s">
        <v>264</v>
      </c>
      <c r="Y232" t="s">
        <v>371</v>
      </c>
      <c r="Z232" t="s">
        <v>832</v>
      </c>
      <c r="AA232" t="s">
        <v>832</v>
      </c>
      <c r="AB232" t="s">
        <v>448</v>
      </c>
      <c r="AC232" t="s">
        <v>158</v>
      </c>
      <c r="AD232" t="s">
        <v>2</v>
      </c>
      <c r="AE232" t="s">
        <v>870</v>
      </c>
      <c r="AF232" t="s">
        <v>372</v>
      </c>
      <c r="AG232" t="s">
        <v>872</v>
      </c>
      <c r="AH232" s="365">
        <v>300001988645409</v>
      </c>
      <c r="AI232" t="s">
        <v>258</v>
      </c>
      <c r="AJ232">
        <v>7658816.9299999997</v>
      </c>
      <c r="AK232">
        <v>227886</v>
      </c>
      <c r="AL232" s="365">
        <v>17</v>
      </c>
      <c r="AM232" t="s">
        <v>870</v>
      </c>
      <c r="AN232" t="s">
        <v>3026</v>
      </c>
      <c r="AO232" t="s">
        <v>841</v>
      </c>
      <c r="AP232" s="365">
        <v>26</v>
      </c>
      <c r="AQ232" t="s">
        <v>3519</v>
      </c>
      <c r="AR232" t="s">
        <v>3520</v>
      </c>
      <c r="AS232" t="s">
        <v>3521</v>
      </c>
      <c r="AT232" t="s">
        <v>3474</v>
      </c>
      <c r="AU232" t="s">
        <v>379</v>
      </c>
      <c r="AV232" t="s">
        <v>380</v>
      </c>
      <c r="AW232" t="s">
        <v>381</v>
      </c>
      <c r="AX232"/>
      <c r="AY232" s="365">
        <v>0</v>
      </c>
      <c r="AZ232" s="365">
        <v>2024</v>
      </c>
      <c r="BA232" s="366">
        <v>45509</v>
      </c>
      <c r="BB232" s="367">
        <v>45544</v>
      </c>
      <c r="BC232" t="s">
        <v>839</v>
      </c>
      <c r="BD232" t="s">
        <v>261</v>
      </c>
      <c r="BE232">
        <v>227886</v>
      </c>
      <c r="BF232">
        <v>5491.2300000000005</v>
      </c>
      <c r="BG232"/>
      <c r="BH232" s="368">
        <v>5491.2300000000005</v>
      </c>
    </row>
    <row r="233" spans="1:60" ht="15.6">
      <c r="A233" s="345" t="str">
        <f t="shared" si="6"/>
        <v>yes</v>
      </c>
      <c r="B233" s="345" t="str">
        <f>IF(A233="no","N/A",IF(ISNA(VLOOKUP(P233,'Cost Type'!$A$4:$B$8,2,0)),"Impl",VLOOKUP(Q233,'Cost Type'!$A$4:$B$8,2,0)))</f>
        <v>Impl</v>
      </c>
      <c r="C233" s="345" t="str">
        <f>IF(B233="Impl",VLOOKUP(AB233,'Mapping Activities to outputs'!$B:$C,2,0),"N/A")</f>
        <v>Output 3</v>
      </c>
      <c r="F233" s="346">
        <f t="shared" si="7"/>
        <v>8185.76</v>
      </c>
      <c r="G233" t="s">
        <v>362</v>
      </c>
      <c r="H233" t="s">
        <v>363</v>
      </c>
      <c r="I233" t="s">
        <v>364</v>
      </c>
      <c r="J233" t="s">
        <v>365</v>
      </c>
      <c r="K233" t="s">
        <v>157</v>
      </c>
      <c r="L233" t="s">
        <v>366</v>
      </c>
      <c r="M233" t="s">
        <v>1943</v>
      </c>
      <c r="N233" t="s">
        <v>262</v>
      </c>
      <c r="P233" s="365">
        <v>72635</v>
      </c>
      <c r="Q233" t="s">
        <v>4128</v>
      </c>
      <c r="R233" t="s">
        <v>368</v>
      </c>
      <c r="S233" t="s">
        <v>369</v>
      </c>
      <c r="T233" t="s">
        <v>263</v>
      </c>
      <c r="U233" t="s">
        <v>370</v>
      </c>
      <c r="V233" t="s">
        <v>265</v>
      </c>
      <c r="W233" t="s">
        <v>252</v>
      </c>
      <c r="X233" t="s">
        <v>264</v>
      </c>
      <c r="Y233" t="s">
        <v>371</v>
      </c>
      <c r="Z233" t="s">
        <v>832</v>
      </c>
      <c r="AA233" t="s">
        <v>832</v>
      </c>
      <c r="AB233" t="s">
        <v>449</v>
      </c>
      <c r="AC233" t="s">
        <v>158</v>
      </c>
      <c r="AD233" t="s">
        <v>2</v>
      </c>
      <c r="AE233" t="s">
        <v>870</v>
      </c>
      <c r="AF233" t="s">
        <v>372</v>
      </c>
      <c r="AG233" t="s">
        <v>872</v>
      </c>
      <c r="AH233" s="365">
        <v>300001988645409</v>
      </c>
      <c r="AI233" t="s">
        <v>258</v>
      </c>
      <c r="AJ233">
        <v>7658816.9299999997</v>
      </c>
      <c r="AK233">
        <v>339708.98</v>
      </c>
      <c r="AL233" s="365">
        <v>16</v>
      </c>
      <c r="AM233" t="s">
        <v>870</v>
      </c>
      <c r="AN233" t="s">
        <v>3026</v>
      </c>
      <c r="AO233" t="s">
        <v>841</v>
      </c>
      <c r="AP233" s="365">
        <v>27</v>
      </c>
      <c r="AQ233" t="s">
        <v>3519</v>
      </c>
      <c r="AR233" t="s">
        <v>3522</v>
      </c>
      <c r="AS233" t="s">
        <v>3521</v>
      </c>
      <c r="AT233" t="s">
        <v>3474</v>
      </c>
      <c r="AU233" t="s">
        <v>379</v>
      </c>
      <c r="AV233" t="s">
        <v>380</v>
      </c>
      <c r="AW233" t="s">
        <v>381</v>
      </c>
      <c r="AX233"/>
      <c r="AY233" s="365">
        <v>0</v>
      </c>
      <c r="AZ233" s="365">
        <v>2024</v>
      </c>
      <c r="BA233" s="366">
        <v>45509</v>
      </c>
      <c r="BB233" s="367">
        <v>45544</v>
      </c>
      <c r="BC233" t="s">
        <v>1912</v>
      </c>
      <c r="BD233" t="s">
        <v>261</v>
      </c>
      <c r="BE233">
        <v>339708.98</v>
      </c>
      <c r="BF233">
        <v>8185.76</v>
      </c>
      <c r="BG233"/>
      <c r="BH233" s="368">
        <v>8185.76</v>
      </c>
    </row>
    <row r="234" spans="1:60" ht="15.6">
      <c r="A234" s="345" t="str">
        <f t="shared" si="6"/>
        <v>yes</v>
      </c>
      <c r="B234" s="345" t="str">
        <f>IF(A234="no","N/A",IF(ISNA(VLOOKUP(P234,'Cost Type'!$A$4:$B$8,2,0)),"Impl",VLOOKUP(Q234,'Cost Type'!$A$4:$B$8,2,0)))</f>
        <v>Impl</v>
      </c>
      <c r="C234" s="345" t="str">
        <f>IF(B234="Impl",VLOOKUP(AB234,'Mapping Activities to outputs'!$B:$C,2,0),"N/A")</f>
        <v>MC</v>
      </c>
      <c r="F234" s="346">
        <f t="shared" si="7"/>
        <v>50.4</v>
      </c>
      <c r="G234" t="s">
        <v>362</v>
      </c>
      <c r="H234" t="s">
        <v>363</v>
      </c>
      <c r="I234" t="s">
        <v>364</v>
      </c>
      <c r="J234" t="s">
        <v>365</v>
      </c>
      <c r="K234" t="s">
        <v>157</v>
      </c>
      <c r="L234" t="s">
        <v>366</v>
      </c>
      <c r="M234" t="s">
        <v>2057</v>
      </c>
      <c r="N234" t="s">
        <v>262</v>
      </c>
      <c r="P234" s="365">
        <v>71635</v>
      </c>
      <c r="Q234" t="s">
        <v>4144</v>
      </c>
      <c r="R234" t="s">
        <v>368</v>
      </c>
      <c r="S234" t="s">
        <v>369</v>
      </c>
      <c r="T234" t="s">
        <v>263</v>
      </c>
      <c r="U234" t="s">
        <v>370</v>
      </c>
      <c r="V234" t="s">
        <v>265</v>
      </c>
      <c r="W234" t="s">
        <v>252</v>
      </c>
      <c r="X234" t="s">
        <v>264</v>
      </c>
      <c r="Y234" t="s">
        <v>371</v>
      </c>
      <c r="Z234" t="s">
        <v>250</v>
      </c>
      <c r="AA234" t="s">
        <v>250</v>
      </c>
      <c r="AB234" t="s">
        <v>89</v>
      </c>
      <c r="AC234" t="s">
        <v>158</v>
      </c>
      <c r="AD234" t="s">
        <v>2</v>
      </c>
      <c r="AE234" t="s">
        <v>1372</v>
      </c>
      <c r="AF234" t="s">
        <v>372</v>
      </c>
      <c r="AG234" t="s">
        <v>3020</v>
      </c>
      <c r="AH234" s="365">
        <v>300002007257094</v>
      </c>
      <c r="AI234" t="s">
        <v>258</v>
      </c>
      <c r="AJ234">
        <v>24351.200000000001</v>
      </c>
      <c r="AK234">
        <v>10458</v>
      </c>
      <c r="AL234" s="365">
        <v>2</v>
      </c>
      <c r="AM234" t="s">
        <v>1372</v>
      </c>
      <c r="AN234" t="s">
        <v>1375</v>
      </c>
      <c r="AO234" t="s">
        <v>1376</v>
      </c>
      <c r="AP234" s="365">
        <v>386</v>
      </c>
      <c r="AQ234" t="s">
        <v>3543</v>
      </c>
      <c r="AR234" t="s">
        <v>3544</v>
      </c>
      <c r="AS234" t="s">
        <v>3545</v>
      </c>
      <c r="AT234" t="s">
        <v>3541</v>
      </c>
      <c r="AU234" t="s">
        <v>379</v>
      </c>
      <c r="AV234" t="s">
        <v>380</v>
      </c>
      <c r="AW234" t="s">
        <v>381</v>
      </c>
      <c r="AX234"/>
      <c r="AY234" s="365">
        <v>0</v>
      </c>
      <c r="AZ234" s="365">
        <v>2024</v>
      </c>
      <c r="BA234" s="366">
        <v>45541</v>
      </c>
      <c r="BB234" s="367">
        <v>45544</v>
      </c>
      <c r="BC234" t="s">
        <v>501</v>
      </c>
      <c r="BD234" t="s">
        <v>261</v>
      </c>
      <c r="BE234">
        <v>2091.6</v>
      </c>
      <c r="BF234">
        <v>50.4</v>
      </c>
      <c r="BG234"/>
      <c r="BH234" s="368">
        <v>50.4</v>
      </c>
    </row>
    <row r="235" spans="1:60" ht="15.6">
      <c r="A235" s="345" t="str">
        <f t="shared" si="6"/>
        <v>yes</v>
      </c>
      <c r="B235" s="345" t="str">
        <f>IF(A235="no","N/A",IF(ISNA(VLOOKUP(P235,'Cost Type'!$A$4:$B$8,2,0)),"Impl",VLOOKUP(Q235,'Cost Type'!$A$4:$B$8,2,0)))</f>
        <v>Impl</v>
      </c>
      <c r="C235" s="345" t="str">
        <f>IF(B235="Impl",VLOOKUP(AB235,'Mapping Activities to outputs'!$B:$C,2,0),"N/A")</f>
        <v>MC</v>
      </c>
      <c r="F235" s="346">
        <f t="shared" si="7"/>
        <v>8915.66</v>
      </c>
      <c r="G235" t="s">
        <v>362</v>
      </c>
      <c r="H235" t="s">
        <v>363</v>
      </c>
      <c r="I235" t="s">
        <v>364</v>
      </c>
      <c r="J235" t="s">
        <v>365</v>
      </c>
      <c r="K235" t="s">
        <v>157</v>
      </c>
      <c r="L235" t="s">
        <v>366</v>
      </c>
      <c r="M235" t="s">
        <v>2057</v>
      </c>
      <c r="N235" t="s">
        <v>262</v>
      </c>
      <c r="P235" s="365">
        <v>72311</v>
      </c>
      <c r="Q235" t="s">
        <v>4120</v>
      </c>
      <c r="R235" t="s">
        <v>368</v>
      </c>
      <c r="S235" t="s">
        <v>369</v>
      </c>
      <c r="T235" t="s">
        <v>263</v>
      </c>
      <c r="U235" t="s">
        <v>370</v>
      </c>
      <c r="V235" t="s">
        <v>265</v>
      </c>
      <c r="W235" t="s">
        <v>252</v>
      </c>
      <c r="X235" t="s">
        <v>264</v>
      </c>
      <c r="Y235" t="s">
        <v>371</v>
      </c>
      <c r="Z235" t="s">
        <v>250</v>
      </c>
      <c r="AA235" t="s">
        <v>250</v>
      </c>
      <c r="AB235" t="s">
        <v>89</v>
      </c>
      <c r="AC235" t="s">
        <v>158</v>
      </c>
      <c r="AD235" t="s">
        <v>2</v>
      </c>
      <c r="AE235" t="s">
        <v>1381</v>
      </c>
      <c r="AF235" t="s">
        <v>372</v>
      </c>
      <c r="AG235" t="s">
        <v>1202</v>
      </c>
      <c r="AH235" s="365">
        <v>300002014335918</v>
      </c>
      <c r="AI235" t="s">
        <v>258</v>
      </c>
      <c r="AJ235">
        <v>370000</v>
      </c>
      <c r="AK235">
        <v>370000</v>
      </c>
      <c r="AL235" s="365">
        <v>1</v>
      </c>
      <c r="AM235" t="s">
        <v>1381</v>
      </c>
      <c r="AN235" t="s">
        <v>3063</v>
      </c>
      <c r="AO235" t="s">
        <v>1029</v>
      </c>
      <c r="AP235" s="365">
        <v>692</v>
      </c>
      <c r="AQ235" t="s">
        <v>3551</v>
      </c>
      <c r="AR235" t="s">
        <v>3552</v>
      </c>
      <c r="AS235" t="s">
        <v>3553</v>
      </c>
      <c r="AT235" t="s">
        <v>3554</v>
      </c>
      <c r="AU235" t="s">
        <v>379</v>
      </c>
      <c r="AV235" t="s">
        <v>380</v>
      </c>
      <c r="AW235" t="s">
        <v>3144</v>
      </c>
      <c r="AX235" t="s">
        <v>3145</v>
      </c>
      <c r="AY235" s="365">
        <v>1</v>
      </c>
      <c r="AZ235" s="365">
        <v>2024</v>
      </c>
      <c r="BA235" s="366">
        <v>45544</v>
      </c>
      <c r="BB235" s="367">
        <v>45545</v>
      </c>
      <c r="BC235" t="s">
        <v>271</v>
      </c>
      <c r="BD235" t="s">
        <v>261</v>
      </c>
      <c r="BE235">
        <v>370000</v>
      </c>
      <c r="BF235">
        <v>8915.66</v>
      </c>
      <c r="BG235"/>
      <c r="BH235" s="368">
        <v>8915.66</v>
      </c>
    </row>
    <row r="236" spans="1:60" ht="15.6">
      <c r="A236" s="345" t="str">
        <f t="shared" si="6"/>
        <v>yes</v>
      </c>
      <c r="B236" s="345" t="str">
        <f>IF(A236="no","N/A",IF(ISNA(VLOOKUP(P236,'Cost Type'!$A$4:$B$8,2,0)),"Impl",VLOOKUP(P236,'Cost Type'!$A$4:$B$8,2,0)))</f>
        <v>GMS</v>
      </c>
      <c r="C236" s="345" t="str">
        <f>IF(B236="Impl",VLOOKUP(AB236,'Mapping Activities to outputs'!$B:$C,2,0),"N/A")</f>
        <v>N/A</v>
      </c>
      <c r="F236" s="346">
        <f t="shared" si="7"/>
        <v>439.3</v>
      </c>
      <c r="G236" t="s">
        <v>413</v>
      </c>
      <c r="H236" t="s">
        <v>414</v>
      </c>
      <c r="I236" t="s">
        <v>415</v>
      </c>
      <c r="J236" t="s">
        <v>416</v>
      </c>
      <c r="K236" t="s">
        <v>157</v>
      </c>
      <c r="L236" t="s">
        <v>413</v>
      </c>
      <c r="M236" t="s">
        <v>1943</v>
      </c>
      <c r="N236" t="s">
        <v>262</v>
      </c>
      <c r="P236" s="365">
        <v>75105</v>
      </c>
      <c r="Q236" t="s">
        <v>417</v>
      </c>
      <c r="R236" t="s">
        <v>368</v>
      </c>
      <c r="S236" t="s">
        <v>369</v>
      </c>
      <c r="T236" t="s">
        <v>263</v>
      </c>
      <c r="U236" t="s">
        <v>370</v>
      </c>
      <c r="V236" t="s">
        <v>265</v>
      </c>
      <c r="W236" t="s">
        <v>252</v>
      </c>
      <c r="X236" t="s">
        <v>264</v>
      </c>
      <c r="Y236" t="s">
        <v>371</v>
      </c>
      <c r="Z236" t="s">
        <v>832</v>
      </c>
      <c r="AA236" t="s">
        <v>832</v>
      </c>
      <c r="AB236" t="s">
        <v>448</v>
      </c>
      <c r="AC236" t="s">
        <v>158</v>
      </c>
      <c r="AD236" t="s">
        <v>2</v>
      </c>
      <c r="AE236" t="s">
        <v>2045</v>
      </c>
      <c r="AF236" t="s">
        <v>419</v>
      </c>
      <c r="AG236"/>
      <c r="AH236" s="365"/>
      <c r="AI236"/>
      <c r="AJ236"/>
      <c r="AK236"/>
      <c r="AL236" s="365"/>
      <c r="AM236"/>
      <c r="AN236" t="s">
        <v>399</v>
      </c>
      <c r="AO236" t="s">
        <v>399</v>
      </c>
      <c r="AP236" s="365">
        <v>19</v>
      </c>
      <c r="AQ236" t="s">
        <v>2046</v>
      </c>
      <c r="AR236" t="s">
        <v>2047</v>
      </c>
      <c r="AS236" t="s">
        <v>2048</v>
      </c>
      <c r="AT236" t="s">
        <v>2049</v>
      </c>
      <c r="AU236" t="s">
        <v>379</v>
      </c>
      <c r="AV236" t="s">
        <v>380</v>
      </c>
      <c r="AW236" t="s">
        <v>412</v>
      </c>
      <c r="AX236"/>
      <c r="AY236" s="365"/>
      <c r="AZ236" s="365">
        <v>2024</v>
      </c>
      <c r="BA236" s="366">
        <v>45509</v>
      </c>
      <c r="BB236" s="367">
        <v>45545</v>
      </c>
      <c r="BC236" t="s">
        <v>399</v>
      </c>
      <c r="BD236" t="s">
        <v>261</v>
      </c>
      <c r="BE236">
        <v>18230.88</v>
      </c>
      <c r="BF236">
        <v>439.3</v>
      </c>
      <c r="BG236"/>
      <c r="BH236" s="368">
        <v>439.3</v>
      </c>
    </row>
    <row r="237" spans="1:60" ht="15.6">
      <c r="A237" s="345" t="str">
        <f t="shared" si="6"/>
        <v>yes</v>
      </c>
      <c r="B237" s="345" t="str">
        <f>IF(A237="no","N/A",IF(ISNA(VLOOKUP(P237,'Cost Type'!$A$4:$B$8,2,0)),"Impl",VLOOKUP(P237,'Cost Type'!$A$4:$B$8,2,0)))</f>
        <v>GMS</v>
      </c>
      <c r="C237" s="345" t="str">
        <f>IF(B237="Impl",VLOOKUP(AB237,'Mapping Activities to outputs'!$B:$C,2,0),"N/A")</f>
        <v>N/A</v>
      </c>
      <c r="F237" s="346">
        <f t="shared" si="7"/>
        <v>654.86</v>
      </c>
      <c r="G237" t="s">
        <v>413</v>
      </c>
      <c r="H237" t="s">
        <v>414</v>
      </c>
      <c r="I237" t="s">
        <v>415</v>
      </c>
      <c r="J237" t="s">
        <v>416</v>
      </c>
      <c r="K237" t="s">
        <v>157</v>
      </c>
      <c r="L237" t="s">
        <v>413</v>
      </c>
      <c r="M237" t="s">
        <v>1943</v>
      </c>
      <c r="N237" t="s">
        <v>262</v>
      </c>
      <c r="P237" s="365">
        <v>75105</v>
      </c>
      <c r="Q237" t="s">
        <v>417</v>
      </c>
      <c r="R237" t="s">
        <v>368</v>
      </c>
      <c r="S237" t="s">
        <v>369</v>
      </c>
      <c r="T237" t="s">
        <v>263</v>
      </c>
      <c r="U237" t="s">
        <v>370</v>
      </c>
      <c r="V237" t="s">
        <v>265</v>
      </c>
      <c r="W237" t="s">
        <v>252</v>
      </c>
      <c r="X237" t="s">
        <v>264</v>
      </c>
      <c r="Y237" t="s">
        <v>371</v>
      </c>
      <c r="Z237" t="s">
        <v>832</v>
      </c>
      <c r="AA237" t="s">
        <v>832</v>
      </c>
      <c r="AB237" t="s">
        <v>449</v>
      </c>
      <c r="AC237" t="s">
        <v>158</v>
      </c>
      <c r="AD237" t="s">
        <v>2</v>
      </c>
      <c r="AE237" t="s">
        <v>2050</v>
      </c>
      <c r="AF237" t="s">
        <v>419</v>
      </c>
      <c r="AG237"/>
      <c r="AH237" s="365"/>
      <c r="AI237"/>
      <c r="AJ237"/>
      <c r="AK237"/>
      <c r="AL237" s="365"/>
      <c r="AM237"/>
      <c r="AN237" t="s">
        <v>399</v>
      </c>
      <c r="AO237" t="s">
        <v>399</v>
      </c>
      <c r="AP237" s="365">
        <v>20</v>
      </c>
      <c r="AQ237" t="s">
        <v>2046</v>
      </c>
      <c r="AR237" t="s">
        <v>2051</v>
      </c>
      <c r="AS237" t="s">
        <v>2048</v>
      </c>
      <c r="AT237" t="s">
        <v>2049</v>
      </c>
      <c r="AU237" t="s">
        <v>379</v>
      </c>
      <c r="AV237" t="s">
        <v>380</v>
      </c>
      <c r="AW237" t="s">
        <v>412</v>
      </c>
      <c r="AX237"/>
      <c r="AY237" s="365"/>
      <c r="AZ237" s="365">
        <v>2024</v>
      </c>
      <c r="BA237" s="366">
        <v>45509</v>
      </c>
      <c r="BB237" s="367">
        <v>45545</v>
      </c>
      <c r="BC237" t="s">
        <v>399</v>
      </c>
      <c r="BD237" t="s">
        <v>261</v>
      </c>
      <c r="BE237">
        <v>27176.720000000001</v>
      </c>
      <c r="BF237">
        <v>654.86</v>
      </c>
      <c r="BG237"/>
      <c r="BH237" s="368">
        <v>654.86</v>
      </c>
    </row>
    <row r="238" spans="1:60" ht="15.6">
      <c r="A238" s="345" t="str">
        <f t="shared" si="6"/>
        <v>yes</v>
      </c>
      <c r="B238" s="345" t="str">
        <f>IF(A238="no","N/A",IF(ISNA(VLOOKUP(P238,'Cost Type'!$A$4:$B$8,2,0)),"Impl",VLOOKUP(P238,'Cost Type'!$A$4:$B$8,2,0)))</f>
        <v>GMS</v>
      </c>
      <c r="C238" s="345" t="str">
        <f>IF(B238="Impl",VLOOKUP(AB238,'Mapping Activities to outputs'!$B:$C,2,0),"N/A")</f>
        <v>N/A</v>
      </c>
      <c r="F238" s="346">
        <f t="shared" si="7"/>
        <v>9.39</v>
      </c>
      <c r="G238" t="s">
        <v>413</v>
      </c>
      <c r="H238" t="s">
        <v>414</v>
      </c>
      <c r="I238" t="s">
        <v>415</v>
      </c>
      <c r="J238" t="s">
        <v>416</v>
      </c>
      <c r="K238" t="s">
        <v>157</v>
      </c>
      <c r="L238" t="s">
        <v>413</v>
      </c>
      <c r="M238" t="s">
        <v>2057</v>
      </c>
      <c r="N238" t="s">
        <v>262</v>
      </c>
      <c r="P238" s="365">
        <v>75105</v>
      </c>
      <c r="Q238" t="s">
        <v>417</v>
      </c>
      <c r="R238" t="s">
        <v>368</v>
      </c>
      <c r="S238" t="s">
        <v>369</v>
      </c>
      <c r="T238" t="s">
        <v>263</v>
      </c>
      <c r="U238" t="s">
        <v>370</v>
      </c>
      <c r="V238" t="s">
        <v>265</v>
      </c>
      <c r="W238" t="s">
        <v>252</v>
      </c>
      <c r="X238" t="s">
        <v>264</v>
      </c>
      <c r="Y238" t="s">
        <v>371</v>
      </c>
      <c r="Z238" t="s">
        <v>250</v>
      </c>
      <c r="AA238" t="s">
        <v>250</v>
      </c>
      <c r="AB238" t="s">
        <v>89</v>
      </c>
      <c r="AC238" t="s">
        <v>158</v>
      </c>
      <c r="AD238" t="s">
        <v>2</v>
      </c>
      <c r="AE238" t="s">
        <v>2155</v>
      </c>
      <c r="AF238" t="s">
        <v>419</v>
      </c>
      <c r="AG238"/>
      <c r="AH238" s="365"/>
      <c r="AI238"/>
      <c r="AJ238"/>
      <c r="AK238"/>
      <c r="AL238" s="365"/>
      <c r="AM238"/>
      <c r="AN238" t="s">
        <v>399</v>
      </c>
      <c r="AO238" t="s">
        <v>399</v>
      </c>
      <c r="AP238" s="365">
        <v>36</v>
      </c>
      <c r="AQ238" t="s">
        <v>2046</v>
      </c>
      <c r="AR238" t="s">
        <v>2156</v>
      </c>
      <c r="AS238" t="s">
        <v>2157</v>
      </c>
      <c r="AT238" t="s">
        <v>2158</v>
      </c>
      <c r="AU238" t="s">
        <v>379</v>
      </c>
      <c r="AV238" t="s">
        <v>380</v>
      </c>
      <c r="AW238" t="s">
        <v>412</v>
      </c>
      <c r="AX238"/>
      <c r="AY238" s="365"/>
      <c r="AZ238" s="365">
        <v>2024</v>
      </c>
      <c r="BA238" s="366">
        <v>45541</v>
      </c>
      <c r="BB238" s="367">
        <v>45545</v>
      </c>
      <c r="BC238" t="s">
        <v>399</v>
      </c>
      <c r="BD238" t="s">
        <v>261</v>
      </c>
      <c r="BE238">
        <v>389.62</v>
      </c>
      <c r="BF238">
        <v>9.39</v>
      </c>
      <c r="BG238"/>
      <c r="BH238" s="368">
        <v>9.39</v>
      </c>
    </row>
    <row r="239" spans="1:60" ht="15.6">
      <c r="A239" s="345" t="str">
        <f t="shared" si="6"/>
        <v>yes</v>
      </c>
      <c r="B239" s="345" t="str">
        <f>IF(A239="no","N/A",IF(ISNA(VLOOKUP(P239,'Cost Type'!$A$4:$B$8,2,0)),"Impl",VLOOKUP(Q239,'Cost Type'!$A$4:$B$8,2,0)))</f>
        <v>Impl</v>
      </c>
      <c r="C239" s="345" t="e">
        <f>IF(B239="Impl",VLOOKUP(AB239,'Mapping Activities to outputs'!$B:$C,2,0),"N/A")</f>
        <v>#N/A</v>
      </c>
      <c r="E239" s="345" t="s">
        <v>147</v>
      </c>
      <c r="F239" s="346">
        <f t="shared" si="7"/>
        <v>20</v>
      </c>
      <c r="G239" t="s">
        <v>400</v>
      </c>
      <c r="H239" t="s">
        <v>401</v>
      </c>
      <c r="I239" t="s">
        <v>402</v>
      </c>
      <c r="J239" t="s">
        <v>403</v>
      </c>
      <c r="K239" t="s">
        <v>399</v>
      </c>
      <c r="L239" t="s">
        <v>404</v>
      </c>
      <c r="M239" t="s">
        <v>1943</v>
      </c>
      <c r="N239" t="s">
        <v>262</v>
      </c>
      <c r="P239" s="365">
        <v>74510</v>
      </c>
      <c r="Q239" t="s">
        <v>405</v>
      </c>
      <c r="R239" t="s">
        <v>368</v>
      </c>
      <c r="S239" t="s">
        <v>369</v>
      </c>
      <c r="T239" t="s">
        <v>263</v>
      </c>
      <c r="U239" t="s">
        <v>370</v>
      </c>
      <c r="V239" t="s">
        <v>265</v>
      </c>
      <c r="W239" t="s">
        <v>252</v>
      </c>
      <c r="X239" t="s">
        <v>264</v>
      </c>
      <c r="Y239" t="s">
        <v>371</v>
      </c>
      <c r="Z239" t="s">
        <v>399</v>
      </c>
      <c r="AA239" t="s">
        <v>399</v>
      </c>
      <c r="AB239" t="s">
        <v>399</v>
      </c>
      <c r="AC239" t="s">
        <v>158</v>
      </c>
      <c r="AD239" t="s">
        <v>2</v>
      </c>
      <c r="AE239" t="s">
        <v>1944</v>
      </c>
      <c r="AF239" t="s">
        <v>407</v>
      </c>
      <c r="AG239"/>
      <c r="AH239" s="365"/>
      <c r="AI239"/>
      <c r="AJ239"/>
      <c r="AK239"/>
      <c r="AL239" s="365"/>
      <c r="AM239"/>
      <c r="AN239" t="s">
        <v>399</v>
      </c>
      <c r="AO239" t="s">
        <v>399</v>
      </c>
      <c r="AP239" s="365">
        <v>2</v>
      </c>
      <c r="AQ239" t="s">
        <v>1945</v>
      </c>
      <c r="AR239" t="s">
        <v>1946</v>
      </c>
      <c r="AS239" t="s">
        <v>1947</v>
      </c>
      <c r="AT239" t="s">
        <v>1948</v>
      </c>
      <c r="AU239" t="s">
        <v>1949</v>
      </c>
      <c r="AV239" t="s">
        <v>380</v>
      </c>
      <c r="AW239" t="s">
        <v>412</v>
      </c>
      <c r="AX239"/>
      <c r="AY239" s="365"/>
      <c r="AZ239" s="365">
        <v>2024</v>
      </c>
      <c r="BA239" s="366">
        <v>45526</v>
      </c>
      <c r="BB239" s="367">
        <v>45546</v>
      </c>
      <c r="BC239" t="s">
        <v>399</v>
      </c>
      <c r="BD239" t="s">
        <v>154</v>
      </c>
      <c r="BE239">
        <v>20</v>
      </c>
      <c r="BF239">
        <v>20</v>
      </c>
      <c r="BG239"/>
      <c r="BH239" s="368">
        <v>20</v>
      </c>
    </row>
    <row r="240" spans="1:60" ht="15.6">
      <c r="A240" s="345" t="str">
        <f t="shared" si="6"/>
        <v>yes</v>
      </c>
      <c r="B240" s="345" t="str">
        <f>IF(A240="no","N/A",IF(ISNA(VLOOKUP(P240,'Cost Type'!$A$4:$B$8,2,0)),"Impl",VLOOKUP(P240,'Cost Type'!$A$4:$B$8,2,0)))</f>
        <v>GMS</v>
      </c>
      <c r="C240" s="345" t="str">
        <f>IF(B240="Impl",VLOOKUP(AB240,'Mapping Activities to outputs'!$B:$C,2,0),"N/A")</f>
        <v>N/A</v>
      </c>
      <c r="F240" s="346">
        <f t="shared" si="7"/>
        <v>713.25</v>
      </c>
      <c r="G240" t="s">
        <v>413</v>
      </c>
      <c r="H240" t="s">
        <v>414</v>
      </c>
      <c r="I240" t="s">
        <v>415</v>
      </c>
      <c r="J240" t="s">
        <v>416</v>
      </c>
      <c r="K240" t="s">
        <v>157</v>
      </c>
      <c r="L240" t="s">
        <v>413</v>
      </c>
      <c r="M240" t="s">
        <v>2057</v>
      </c>
      <c r="N240" t="s">
        <v>262</v>
      </c>
      <c r="P240" s="365">
        <v>75105</v>
      </c>
      <c r="Q240" t="s">
        <v>417</v>
      </c>
      <c r="R240" t="s">
        <v>368</v>
      </c>
      <c r="S240" t="s">
        <v>369</v>
      </c>
      <c r="T240" t="s">
        <v>263</v>
      </c>
      <c r="U240" t="s">
        <v>370</v>
      </c>
      <c r="V240" t="s">
        <v>265</v>
      </c>
      <c r="W240" t="s">
        <v>252</v>
      </c>
      <c r="X240" t="s">
        <v>264</v>
      </c>
      <c r="Y240" t="s">
        <v>371</v>
      </c>
      <c r="Z240" t="s">
        <v>250</v>
      </c>
      <c r="AA240" t="s">
        <v>250</v>
      </c>
      <c r="AB240" t="s">
        <v>89</v>
      </c>
      <c r="AC240" t="s">
        <v>158</v>
      </c>
      <c r="AD240" t="s">
        <v>2</v>
      </c>
      <c r="AE240" t="s">
        <v>2475</v>
      </c>
      <c r="AF240" t="s">
        <v>419</v>
      </c>
      <c r="AG240"/>
      <c r="AH240" s="365"/>
      <c r="AI240"/>
      <c r="AJ240"/>
      <c r="AK240"/>
      <c r="AL240" s="365"/>
      <c r="AM240"/>
      <c r="AN240" t="s">
        <v>399</v>
      </c>
      <c r="AO240" t="s">
        <v>399</v>
      </c>
      <c r="AP240" s="365">
        <v>283</v>
      </c>
      <c r="AQ240" t="s">
        <v>2476</v>
      </c>
      <c r="AR240" t="s">
        <v>2477</v>
      </c>
      <c r="AS240" t="s">
        <v>2478</v>
      </c>
      <c r="AT240" t="s">
        <v>2479</v>
      </c>
      <c r="AU240" t="s">
        <v>379</v>
      </c>
      <c r="AV240" t="s">
        <v>380</v>
      </c>
      <c r="AW240" t="s">
        <v>412</v>
      </c>
      <c r="AX240"/>
      <c r="AY240" s="365"/>
      <c r="AZ240" s="365">
        <v>2024</v>
      </c>
      <c r="BA240" s="366">
        <v>45544</v>
      </c>
      <c r="BB240" s="367">
        <v>45546</v>
      </c>
      <c r="BC240" t="s">
        <v>399</v>
      </c>
      <c r="BD240" t="s">
        <v>261</v>
      </c>
      <c r="BE240">
        <v>29600</v>
      </c>
      <c r="BF240">
        <v>713.25</v>
      </c>
      <c r="BG240"/>
      <c r="BH240" s="368">
        <v>713.25</v>
      </c>
    </row>
    <row r="241" spans="1:60" ht="15.6">
      <c r="A241" s="345" t="str">
        <f t="shared" si="6"/>
        <v>yes</v>
      </c>
      <c r="B241" s="345" t="str">
        <f>IF(A241="no","N/A",IF(ISNA(VLOOKUP(P241,'Cost Type'!$A$4:$B$8,2,0)),"Impl",VLOOKUP(Q241,'Cost Type'!$A$4:$B$8,2,0)))</f>
        <v>Impl</v>
      </c>
      <c r="C241" s="345" t="str">
        <f>IF(B241="Impl",VLOOKUP(AB241,'Mapping Activities to outputs'!$B:$C,2,0),"N/A")</f>
        <v>MC</v>
      </c>
      <c r="F241" s="346">
        <f t="shared" si="7"/>
        <v>1677.51</v>
      </c>
      <c r="G241" t="s">
        <v>2788</v>
      </c>
      <c r="H241" t="s">
        <v>2789</v>
      </c>
      <c r="I241" t="s">
        <v>415</v>
      </c>
      <c r="J241" t="s">
        <v>416</v>
      </c>
      <c r="K241" t="s">
        <v>157</v>
      </c>
      <c r="L241" t="s">
        <v>2788</v>
      </c>
      <c r="M241" t="s">
        <v>1943</v>
      </c>
      <c r="N241" t="s">
        <v>262</v>
      </c>
      <c r="P241" s="365">
        <v>67405</v>
      </c>
      <c r="Q241" t="s">
        <v>2790</v>
      </c>
      <c r="R241" t="s">
        <v>368</v>
      </c>
      <c r="S241" t="s">
        <v>369</v>
      </c>
      <c r="T241" t="s">
        <v>263</v>
      </c>
      <c r="U241" t="s">
        <v>370</v>
      </c>
      <c r="V241" t="s">
        <v>265</v>
      </c>
      <c r="W241" t="s">
        <v>252</v>
      </c>
      <c r="X241" t="s">
        <v>264</v>
      </c>
      <c r="Y241" t="s">
        <v>371</v>
      </c>
      <c r="Z241" t="s">
        <v>250</v>
      </c>
      <c r="AA241" t="s">
        <v>250</v>
      </c>
      <c r="AB241" t="s">
        <v>89</v>
      </c>
      <c r="AC241" t="s">
        <v>158</v>
      </c>
      <c r="AD241" t="s">
        <v>2</v>
      </c>
      <c r="AE241" t="s">
        <v>2806</v>
      </c>
      <c r="AF241" t="s">
        <v>419</v>
      </c>
      <c r="AG241"/>
      <c r="AH241" s="365"/>
      <c r="AI241"/>
      <c r="AJ241"/>
      <c r="AK241"/>
      <c r="AL241" s="365"/>
      <c r="AM241"/>
      <c r="AN241" t="s">
        <v>399</v>
      </c>
      <c r="AO241" t="s">
        <v>399</v>
      </c>
      <c r="AP241" s="365">
        <v>3125</v>
      </c>
      <c r="AQ241" t="s">
        <v>2807</v>
      </c>
      <c r="AR241" t="s">
        <v>2808</v>
      </c>
      <c r="AS241" t="s">
        <v>2809</v>
      </c>
      <c r="AT241" t="s">
        <v>2810</v>
      </c>
      <c r="AU241" t="s">
        <v>379</v>
      </c>
      <c r="AV241" t="s">
        <v>380</v>
      </c>
      <c r="AW241" t="s">
        <v>412</v>
      </c>
      <c r="AX241"/>
      <c r="AY241" s="365"/>
      <c r="AZ241" s="365">
        <v>2024</v>
      </c>
      <c r="BA241" s="366">
        <v>45505</v>
      </c>
      <c r="BB241" s="367">
        <v>45546</v>
      </c>
      <c r="BC241" t="s">
        <v>399</v>
      </c>
      <c r="BD241" t="s">
        <v>154</v>
      </c>
      <c r="BE241">
        <v>1677.51</v>
      </c>
      <c r="BF241">
        <v>1677.51</v>
      </c>
      <c r="BG241"/>
      <c r="BH241" s="368">
        <v>1677.51</v>
      </c>
    </row>
    <row r="242" spans="1:60" ht="15.6">
      <c r="A242" s="345" t="str">
        <f t="shared" si="6"/>
        <v>yes</v>
      </c>
      <c r="B242" s="345" t="str">
        <f>IF(A242="no","N/A",IF(ISNA(VLOOKUP(P242,'Cost Type'!$A$4:$B$8,2,0)),"Impl",VLOOKUP(Q242,'Cost Type'!$A$4:$B$8,2,0)))</f>
        <v>Impl</v>
      </c>
      <c r="C242" s="345" t="str">
        <f>IF(B242="Impl",VLOOKUP(AB242,'Mapping Activities to outputs'!$B:$C,2,0),"N/A")</f>
        <v>MC</v>
      </c>
      <c r="F242" s="346">
        <f t="shared" si="7"/>
        <v>677.63</v>
      </c>
      <c r="G242" t="s">
        <v>2788</v>
      </c>
      <c r="H242" t="s">
        <v>2789</v>
      </c>
      <c r="I242" t="s">
        <v>415</v>
      </c>
      <c r="J242" t="s">
        <v>416</v>
      </c>
      <c r="K242" t="s">
        <v>157</v>
      </c>
      <c r="L242" t="s">
        <v>2788</v>
      </c>
      <c r="M242" t="s">
        <v>1943</v>
      </c>
      <c r="N242" t="s">
        <v>262</v>
      </c>
      <c r="P242" s="365">
        <v>71475</v>
      </c>
      <c r="Q242" t="s">
        <v>2842</v>
      </c>
      <c r="R242" t="s">
        <v>368</v>
      </c>
      <c r="S242" t="s">
        <v>369</v>
      </c>
      <c r="T242" t="s">
        <v>263</v>
      </c>
      <c r="U242" t="s">
        <v>370</v>
      </c>
      <c r="V242" t="s">
        <v>265</v>
      </c>
      <c r="W242" t="s">
        <v>252</v>
      </c>
      <c r="X242" t="s">
        <v>264</v>
      </c>
      <c r="Y242" t="s">
        <v>371</v>
      </c>
      <c r="Z242" t="s">
        <v>250</v>
      </c>
      <c r="AA242" t="s">
        <v>250</v>
      </c>
      <c r="AB242" t="s">
        <v>89</v>
      </c>
      <c r="AC242" t="s">
        <v>158</v>
      </c>
      <c r="AD242" t="s">
        <v>2</v>
      </c>
      <c r="AE242" t="s">
        <v>2904</v>
      </c>
      <c r="AF242" t="s">
        <v>419</v>
      </c>
      <c r="AG242"/>
      <c r="AH242" s="365"/>
      <c r="AI242"/>
      <c r="AJ242"/>
      <c r="AK242"/>
      <c r="AL242" s="365"/>
      <c r="AM242"/>
      <c r="AN242" t="s">
        <v>399</v>
      </c>
      <c r="AO242" t="s">
        <v>399</v>
      </c>
      <c r="AP242" s="365">
        <v>3637</v>
      </c>
      <c r="AQ242" t="s">
        <v>2807</v>
      </c>
      <c r="AR242" t="s">
        <v>2905</v>
      </c>
      <c r="AS242" t="s">
        <v>2809</v>
      </c>
      <c r="AT242" t="s">
        <v>2810</v>
      </c>
      <c r="AU242" t="s">
        <v>379</v>
      </c>
      <c r="AV242" t="s">
        <v>380</v>
      </c>
      <c r="AW242" t="s">
        <v>412</v>
      </c>
      <c r="AX242"/>
      <c r="AY242" s="365"/>
      <c r="AZ242" s="365">
        <v>2024</v>
      </c>
      <c r="BA242" s="366">
        <v>45505</v>
      </c>
      <c r="BB242" s="367">
        <v>45546</v>
      </c>
      <c r="BC242" t="s">
        <v>399</v>
      </c>
      <c r="BD242" t="s">
        <v>154</v>
      </c>
      <c r="BE242">
        <v>677.63</v>
      </c>
      <c r="BF242">
        <v>677.63</v>
      </c>
      <c r="BG242"/>
      <c r="BH242" s="368">
        <v>677.63</v>
      </c>
    </row>
    <row r="243" spans="1:60" ht="15.6">
      <c r="A243" s="345" t="str">
        <f t="shared" si="6"/>
        <v>yes</v>
      </c>
      <c r="B243" s="345" t="str">
        <f>IF(A243="no","N/A",IF(ISNA(VLOOKUP(P243,'Cost Type'!$A$4:$B$8,2,0)),"Impl",VLOOKUP(Q243,'Cost Type'!$A$4:$B$8,2,0)))</f>
        <v>Impl</v>
      </c>
      <c r="C243" s="345" t="str">
        <f>IF(B243="Impl",VLOOKUP(AB243,'Mapping Activities to outputs'!$B:$C,2,0),"N/A")</f>
        <v>MC</v>
      </c>
      <c r="F243" s="346">
        <f t="shared" si="7"/>
        <v>1292.69</v>
      </c>
      <c r="G243" t="s">
        <v>2788</v>
      </c>
      <c r="H243" t="s">
        <v>2789</v>
      </c>
      <c r="I243" t="s">
        <v>415</v>
      </c>
      <c r="J243" t="s">
        <v>416</v>
      </c>
      <c r="K243" t="s">
        <v>157</v>
      </c>
      <c r="L243" t="s">
        <v>2788</v>
      </c>
      <c r="M243" t="s">
        <v>1943</v>
      </c>
      <c r="N243" t="s">
        <v>262</v>
      </c>
      <c r="P243" s="365">
        <v>71475</v>
      </c>
      <c r="Q243" t="s">
        <v>2842</v>
      </c>
      <c r="R243" t="s">
        <v>368</v>
      </c>
      <c r="S243" t="s">
        <v>369</v>
      </c>
      <c r="T243" t="s">
        <v>263</v>
      </c>
      <c r="U243" t="s">
        <v>370</v>
      </c>
      <c r="V243" t="s">
        <v>265</v>
      </c>
      <c r="W243" t="s">
        <v>252</v>
      </c>
      <c r="X243" t="s">
        <v>264</v>
      </c>
      <c r="Y243" t="s">
        <v>371</v>
      </c>
      <c r="Z243" t="s">
        <v>250</v>
      </c>
      <c r="AA243" t="s">
        <v>250</v>
      </c>
      <c r="AB243" t="s">
        <v>89</v>
      </c>
      <c r="AC243" t="s">
        <v>158</v>
      </c>
      <c r="AD243" t="s">
        <v>2</v>
      </c>
      <c r="AE243" t="s">
        <v>2906</v>
      </c>
      <c r="AF243" t="s">
        <v>419</v>
      </c>
      <c r="AG243"/>
      <c r="AH243" s="365"/>
      <c r="AI243"/>
      <c r="AJ243"/>
      <c r="AK243"/>
      <c r="AL243" s="365"/>
      <c r="AM243"/>
      <c r="AN243" t="s">
        <v>399</v>
      </c>
      <c r="AO243" t="s">
        <v>399</v>
      </c>
      <c r="AP243" s="365">
        <v>3638</v>
      </c>
      <c r="AQ243" t="s">
        <v>2807</v>
      </c>
      <c r="AR243" t="s">
        <v>2907</v>
      </c>
      <c r="AS243" t="s">
        <v>2809</v>
      </c>
      <c r="AT243" t="s">
        <v>2810</v>
      </c>
      <c r="AU243" t="s">
        <v>379</v>
      </c>
      <c r="AV243" t="s">
        <v>380</v>
      </c>
      <c r="AW243" t="s">
        <v>412</v>
      </c>
      <c r="AX243"/>
      <c r="AY243" s="365"/>
      <c r="AZ243" s="365">
        <v>2024</v>
      </c>
      <c r="BA243" s="366">
        <v>45505</v>
      </c>
      <c r="BB243" s="367">
        <v>45546</v>
      </c>
      <c r="BC243" t="s">
        <v>399</v>
      </c>
      <c r="BD243" t="s">
        <v>154</v>
      </c>
      <c r="BE243">
        <v>1292.69</v>
      </c>
      <c r="BF243">
        <v>1292.69</v>
      </c>
      <c r="BG243"/>
      <c r="BH243" s="368">
        <v>1292.69</v>
      </c>
    </row>
    <row r="244" spans="1:60" ht="15.6">
      <c r="A244" s="345" t="str">
        <f t="shared" si="6"/>
        <v>yes</v>
      </c>
      <c r="B244" s="345" t="str">
        <f>IF(A244="no","N/A",IF(ISNA(VLOOKUP(P244,'Cost Type'!$A$4:$B$8,2,0)),"Impl",VLOOKUP(Q244,'Cost Type'!$A$4:$B$8,2,0)))</f>
        <v>Impl</v>
      </c>
      <c r="C244" s="345" t="str">
        <f>IF(B244="Impl",VLOOKUP(AB244,'Mapping Activities to outputs'!$B:$C,2,0),"N/A")</f>
        <v>MC</v>
      </c>
      <c r="F244" s="346">
        <f t="shared" si="7"/>
        <v>1350.75</v>
      </c>
      <c r="G244" t="s">
        <v>2788</v>
      </c>
      <c r="H244" t="s">
        <v>2789</v>
      </c>
      <c r="I244" t="s">
        <v>415</v>
      </c>
      <c r="J244" t="s">
        <v>416</v>
      </c>
      <c r="K244" t="s">
        <v>157</v>
      </c>
      <c r="L244" t="s">
        <v>2788</v>
      </c>
      <c r="M244" t="s">
        <v>1943</v>
      </c>
      <c r="N244" t="s">
        <v>262</v>
      </c>
      <c r="P244" s="365">
        <v>71475</v>
      </c>
      <c r="Q244" t="s">
        <v>2842</v>
      </c>
      <c r="R244" t="s">
        <v>368</v>
      </c>
      <c r="S244" t="s">
        <v>369</v>
      </c>
      <c r="T244" t="s">
        <v>263</v>
      </c>
      <c r="U244" t="s">
        <v>370</v>
      </c>
      <c r="V244" t="s">
        <v>265</v>
      </c>
      <c r="W244" t="s">
        <v>252</v>
      </c>
      <c r="X244" t="s">
        <v>264</v>
      </c>
      <c r="Y244" t="s">
        <v>371</v>
      </c>
      <c r="Z244" t="s">
        <v>250</v>
      </c>
      <c r="AA244" t="s">
        <v>250</v>
      </c>
      <c r="AB244" t="s">
        <v>89</v>
      </c>
      <c r="AC244" t="s">
        <v>158</v>
      </c>
      <c r="AD244" t="s">
        <v>2</v>
      </c>
      <c r="AE244" t="s">
        <v>2908</v>
      </c>
      <c r="AF244" t="s">
        <v>419</v>
      </c>
      <c r="AG244"/>
      <c r="AH244" s="365"/>
      <c r="AI244"/>
      <c r="AJ244"/>
      <c r="AK244"/>
      <c r="AL244" s="365"/>
      <c r="AM244"/>
      <c r="AN244" t="s">
        <v>399</v>
      </c>
      <c r="AO244" t="s">
        <v>399</v>
      </c>
      <c r="AP244" s="365">
        <v>3639</v>
      </c>
      <c r="AQ244" t="s">
        <v>2807</v>
      </c>
      <c r="AR244" t="s">
        <v>2909</v>
      </c>
      <c r="AS244" t="s">
        <v>2809</v>
      </c>
      <c r="AT244" t="s">
        <v>2810</v>
      </c>
      <c r="AU244" t="s">
        <v>379</v>
      </c>
      <c r="AV244" t="s">
        <v>380</v>
      </c>
      <c r="AW244" t="s">
        <v>412</v>
      </c>
      <c r="AX244"/>
      <c r="AY244" s="365"/>
      <c r="AZ244" s="365">
        <v>2024</v>
      </c>
      <c r="BA244" s="366">
        <v>45505</v>
      </c>
      <c r="BB244" s="367">
        <v>45546</v>
      </c>
      <c r="BC244" t="s">
        <v>399</v>
      </c>
      <c r="BD244" t="s">
        <v>154</v>
      </c>
      <c r="BE244">
        <v>1350.75</v>
      </c>
      <c r="BF244">
        <v>1350.75</v>
      </c>
      <c r="BG244"/>
      <c r="BH244" s="368">
        <v>1350.75</v>
      </c>
    </row>
    <row r="245" spans="1:60" ht="15.6">
      <c r="A245" s="345" t="str">
        <f t="shared" si="6"/>
        <v>yes</v>
      </c>
      <c r="B245" s="345" t="str">
        <f>IF(A245="no","N/A",IF(ISNA(VLOOKUP(P245,'Cost Type'!$A$4:$B$8,2,0)),"Impl",VLOOKUP(Q245,'Cost Type'!$A$4:$B$8,2,0)))</f>
        <v>Impl</v>
      </c>
      <c r="C245" s="345" t="str">
        <f>IF(B245="Impl",VLOOKUP(AB245,'Mapping Activities to outputs'!$B:$C,2,0),"N/A")</f>
        <v>Output 2</v>
      </c>
      <c r="F245" s="346">
        <f t="shared" si="7"/>
        <v>3707.57</v>
      </c>
      <c r="G245" t="s">
        <v>2788</v>
      </c>
      <c r="H245" t="s">
        <v>2789</v>
      </c>
      <c r="I245" t="s">
        <v>415</v>
      </c>
      <c r="J245" t="s">
        <v>416</v>
      </c>
      <c r="K245" t="s">
        <v>157</v>
      </c>
      <c r="L245" t="s">
        <v>2788</v>
      </c>
      <c r="M245" t="s">
        <v>1943</v>
      </c>
      <c r="N245" t="s">
        <v>262</v>
      </c>
      <c r="P245" s="365">
        <v>71475</v>
      </c>
      <c r="Q245" t="s">
        <v>2842</v>
      </c>
      <c r="R245" t="s">
        <v>368</v>
      </c>
      <c r="S245" t="s">
        <v>369</v>
      </c>
      <c r="T245" t="s">
        <v>263</v>
      </c>
      <c r="U245" t="s">
        <v>370</v>
      </c>
      <c r="V245" t="s">
        <v>265</v>
      </c>
      <c r="W245" t="s">
        <v>252</v>
      </c>
      <c r="X245" t="s">
        <v>264</v>
      </c>
      <c r="Y245" t="s">
        <v>371</v>
      </c>
      <c r="Z245" t="s">
        <v>250</v>
      </c>
      <c r="AA245" t="s">
        <v>250</v>
      </c>
      <c r="AB245" t="s">
        <v>52</v>
      </c>
      <c r="AC245" t="s">
        <v>158</v>
      </c>
      <c r="AD245" t="s">
        <v>2</v>
      </c>
      <c r="AE245" t="s">
        <v>2910</v>
      </c>
      <c r="AF245" t="s">
        <v>419</v>
      </c>
      <c r="AG245"/>
      <c r="AH245" s="365"/>
      <c r="AI245"/>
      <c r="AJ245"/>
      <c r="AK245"/>
      <c r="AL245" s="365"/>
      <c r="AM245"/>
      <c r="AN245" t="s">
        <v>399</v>
      </c>
      <c r="AO245" t="s">
        <v>399</v>
      </c>
      <c r="AP245" s="365">
        <v>3640</v>
      </c>
      <c r="AQ245" t="s">
        <v>2807</v>
      </c>
      <c r="AR245" t="s">
        <v>2911</v>
      </c>
      <c r="AS245" t="s">
        <v>2809</v>
      </c>
      <c r="AT245" t="s">
        <v>2810</v>
      </c>
      <c r="AU245" t="s">
        <v>379</v>
      </c>
      <c r="AV245" t="s">
        <v>380</v>
      </c>
      <c r="AW245" t="s">
        <v>412</v>
      </c>
      <c r="AX245"/>
      <c r="AY245" s="365"/>
      <c r="AZ245" s="365">
        <v>2024</v>
      </c>
      <c r="BA245" s="366">
        <v>45505</v>
      </c>
      <c r="BB245" s="367">
        <v>45546</v>
      </c>
      <c r="BC245" t="s">
        <v>399</v>
      </c>
      <c r="BD245" t="s">
        <v>154</v>
      </c>
      <c r="BE245">
        <v>3707.57</v>
      </c>
      <c r="BF245">
        <v>3707.57</v>
      </c>
      <c r="BG245"/>
      <c r="BH245" s="368">
        <v>3707.57</v>
      </c>
    </row>
    <row r="246" spans="1:60" ht="15.6">
      <c r="A246" s="345" t="str">
        <f t="shared" si="6"/>
        <v>no</v>
      </c>
      <c r="B246" s="345" t="str">
        <f>IF(A246="no","N/A",IF(ISNA(VLOOKUP(Q246,'Cost Type'!$A$4:$B$8,2,0)),"Impl",VLOOKUP(Q246,'Cost Type'!$A$4:$B$8,2,0)))</f>
        <v>N/A</v>
      </c>
      <c r="C246" s="345" t="str">
        <f>IF(B246="Impl",VLOOKUP(AB246,'Mapping Activities to outputs'!$B:$C,2,0),"N/A")</f>
        <v>N/A</v>
      </c>
      <c r="F246" s="346">
        <f t="shared" si="7"/>
        <v>-677.63</v>
      </c>
      <c r="G246" t="s">
        <v>2788</v>
      </c>
      <c r="H246" t="s">
        <v>2789</v>
      </c>
      <c r="I246" t="s">
        <v>415</v>
      </c>
      <c r="J246" t="s">
        <v>416</v>
      </c>
      <c r="K246" t="s">
        <v>157</v>
      </c>
      <c r="L246" t="s">
        <v>2788</v>
      </c>
      <c r="M246" t="s">
        <v>1943</v>
      </c>
      <c r="N246" t="s">
        <v>262</v>
      </c>
      <c r="P246" s="365">
        <v>67105</v>
      </c>
      <c r="Q246" t="s">
        <v>3017</v>
      </c>
      <c r="R246" t="s">
        <v>368</v>
      </c>
      <c r="S246" t="s">
        <v>369</v>
      </c>
      <c r="T246" t="s">
        <v>263</v>
      </c>
      <c r="U246" t="s">
        <v>370</v>
      </c>
      <c r="V246" t="s">
        <v>265</v>
      </c>
      <c r="W246" t="s">
        <v>252</v>
      </c>
      <c r="X246" t="s">
        <v>3018</v>
      </c>
      <c r="Y246" t="s">
        <v>3019</v>
      </c>
      <c r="Z246" t="s">
        <v>250</v>
      </c>
      <c r="AA246" t="s">
        <v>250</v>
      </c>
      <c r="AB246" t="s">
        <v>89</v>
      </c>
      <c r="AC246" t="s">
        <v>158</v>
      </c>
      <c r="AD246" t="s">
        <v>2</v>
      </c>
      <c r="AE246" t="s">
        <v>2904</v>
      </c>
      <c r="AF246" t="s">
        <v>419</v>
      </c>
      <c r="AG246"/>
      <c r="AH246" s="365"/>
      <c r="AI246"/>
      <c r="AJ246"/>
      <c r="AK246"/>
      <c r="AL246" s="365"/>
      <c r="AM246"/>
      <c r="AN246" t="s">
        <v>399</v>
      </c>
      <c r="AO246" t="s">
        <v>399</v>
      </c>
      <c r="AP246" s="365">
        <v>2686</v>
      </c>
      <c r="AQ246" t="s">
        <v>2807</v>
      </c>
      <c r="AR246" t="s">
        <v>2905</v>
      </c>
      <c r="AS246" t="s">
        <v>2809</v>
      </c>
      <c r="AT246" t="s">
        <v>2810</v>
      </c>
      <c r="AU246" t="s">
        <v>379</v>
      </c>
      <c r="AV246" t="s">
        <v>380</v>
      </c>
      <c r="AW246" t="s">
        <v>412</v>
      </c>
      <c r="AX246"/>
      <c r="AY246" s="365"/>
      <c r="AZ246" s="365">
        <v>2024</v>
      </c>
      <c r="BA246" s="366">
        <v>45505</v>
      </c>
      <c r="BB246" s="367">
        <v>45546</v>
      </c>
      <c r="BC246" t="s">
        <v>399</v>
      </c>
      <c r="BD246" t="s">
        <v>154</v>
      </c>
      <c r="BE246">
        <v>-677.63</v>
      </c>
      <c r="BF246"/>
      <c r="BG246">
        <v>677.63</v>
      </c>
      <c r="BH246" s="368">
        <v>-677.63</v>
      </c>
    </row>
    <row r="247" spans="1:60" ht="15.6">
      <c r="A247" s="345" t="str">
        <f t="shared" si="6"/>
        <v>no</v>
      </c>
      <c r="B247" s="345" t="str">
        <f>IF(A247="no","N/A",IF(ISNA(VLOOKUP(Q247,'Cost Type'!$A$4:$B$8,2,0)),"Impl",VLOOKUP(Q247,'Cost Type'!$A$4:$B$8,2,0)))</f>
        <v>N/A</v>
      </c>
      <c r="C247" s="345" t="str">
        <f>IF(B247="Impl",VLOOKUP(AB247,'Mapping Activities to outputs'!$B:$C,2,0),"N/A")</f>
        <v>N/A</v>
      </c>
      <c r="F247" s="346">
        <f t="shared" si="7"/>
        <v>-1292.69</v>
      </c>
      <c r="G247" t="s">
        <v>2788</v>
      </c>
      <c r="H247" t="s">
        <v>2789</v>
      </c>
      <c r="I247" t="s">
        <v>415</v>
      </c>
      <c r="J247" t="s">
        <v>416</v>
      </c>
      <c r="K247" t="s">
        <v>157</v>
      </c>
      <c r="L247" t="s">
        <v>2788</v>
      </c>
      <c r="M247" t="s">
        <v>1943</v>
      </c>
      <c r="N247" t="s">
        <v>262</v>
      </c>
      <c r="P247" s="365">
        <v>67105</v>
      </c>
      <c r="Q247" t="s">
        <v>3017</v>
      </c>
      <c r="R247" t="s">
        <v>368</v>
      </c>
      <c r="S247" t="s">
        <v>369</v>
      </c>
      <c r="T247" t="s">
        <v>263</v>
      </c>
      <c r="U247" t="s">
        <v>370</v>
      </c>
      <c r="V247" t="s">
        <v>265</v>
      </c>
      <c r="W247" t="s">
        <v>252</v>
      </c>
      <c r="X247" t="s">
        <v>3018</v>
      </c>
      <c r="Y247" t="s">
        <v>3019</v>
      </c>
      <c r="Z247" t="s">
        <v>250</v>
      </c>
      <c r="AA247" t="s">
        <v>250</v>
      </c>
      <c r="AB247" t="s">
        <v>89</v>
      </c>
      <c r="AC247" t="s">
        <v>158</v>
      </c>
      <c r="AD247" t="s">
        <v>2</v>
      </c>
      <c r="AE247" t="s">
        <v>2906</v>
      </c>
      <c r="AF247" t="s">
        <v>419</v>
      </c>
      <c r="AG247"/>
      <c r="AH247" s="365"/>
      <c r="AI247"/>
      <c r="AJ247"/>
      <c r="AK247"/>
      <c r="AL247" s="365"/>
      <c r="AM247"/>
      <c r="AN247" t="s">
        <v>399</v>
      </c>
      <c r="AO247" t="s">
        <v>399</v>
      </c>
      <c r="AP247" s="365">
        <v>2687</v>
      </c>
      <c r="AQ247" t="s">
        <v>2807</v>
      </c>
      <c r="AR247" t="s">
        <v>2907</v>
      </c>
      <c r="AS247" t="s">
        <v>2809</v>
      </c>
      <c r="AT247" t="s">
        <v>2810</v>
      </c>
      <c r="AU247" t="s">
        <v>379</v>
      </c>
      <c r="AV247" t="s">
        <v>380</v>
      </c>
      <c r="AW247" t="s">
        <v>412</v>
      </c>
      <c r="AX247"/>
      <c r="AY247" s="365"/>
      <c r="AZ247" s="365">
        <v>2024</v>
      </c>
      <c r="BA247" s="366">
        <v>45505</v>
      </c>
      <c r="BB247" s="367">
        <v>45546</v>
      </c>
      <c r="BC247" t="s">
        <v>399</v>
      </c>
      <c r="BD247" t="s">
        <v>154</v>
      </c>
      <c r="BE247">
        <v>-1292.69</v>
      </c>
      <c r="BF247"/>
      <c r="BG247">
        <v>1292.69</v>
      </c>
      <c r="BH247" s="368">
        <v>-1292.69</v>
      </c>
    </row>
    <row r="248" spans="1:60" ht="15.6">
      <c r="A248" s="345" t="str">
        <f t="shared" si="6"/>
        <v>no</v>
      </c>
      <c r="B248" s="345" t="str">
        <f>IF(A248="no","N/A",IF(ISNA(VLOOKUP(Q248,'Cost Type'!$A$4:$B$8,2,0)),"Impl",VLOOKUP(Q248,'Cost Type'!$A$4:$B$8,2,0)))</f>
        <v>N/A</v>
      </c>
      <c r="C248" s="345" t="str">
        <f>IF(B248="Impl",VLOOKUP(AB248,'Mapping Activities to outputs'!$B:$C,2,0),"N/A")</f>
        <v>N/A</v>
      </c>
      <c r="F248" s="346">
        <f t="shared" si="7"/>
        <v>-1350.75</v>
      </c>
      <c r="G248" t="s">
        <v>2788</v>
      </c>
      <c r="H248" t="s">
        <v>2789</v>
      </c>
      <c r="I248" t="s">
        <v>415</v>
      </c>
      <c r="J248" t="s">
        <v>416</v>
      </c>
      <c r="K248" t="s">
        <v>157</v>
      </c>
      <c r="L248" t="s">
        <v>2788</v>
      </c>
      <c r="M248" t="s">
        <v>1943</v>
      </c>
      <c r="N248" t="s">
        <v>262</v>
      </c>
      <c r="P248" s="365">
        <v>67105</v>
      </c>
      <c r="Q248" t="s">
        <v>3017</v>
      </c>
      <c r="R248" t="s">
        <v>368</v>
      </c>
      <c r="S248" t="s">
        <v>369</v>
      </c>
      <c r="T248" t="s">
        <v>263</v>
      </c>
      <c r="U248" t="s">
        <v>370</v>
      </c>
      <c r="V248" t="s">
        <v>265</v>
      </c>
      <c r="W248" t="s">
        <v>252</v>
      </c>
      <c r="X248" t="s">
        <v>3018</v>
      </c>
      <c r="Y248" t="s">
        <v>3019</v>
      </c>
      <c r="Z248" t="s">
        <v>250</v>
      </c>
      <c r="AA248" t="s">
        <v>250</v>
      </c>
      <c r="AB248" t="s">
        <v>89</v>
      </c>
      <c r="AC248" t="s">
        <v>158</v>
      </c>
      <c r="AD248" t="s">
        <v>2</v>
      </c>
      <c r="AE248" t="s">
        <v>2908</v>
      </c>
      <c r="AF248" t="s">
        <v>419</v>
      </c>
      <c r="AG248"/>
      <c r="AH248" s="365"/>
      <c r="AI248"/>
      <c r="AJ248"/>
      <c r="AK248"/>
      <c r="AL248" s="365"/>
      <c r="AM248"/>
      <c r="AN248" t="s">
        <v>399</v>
      </c>
      <c r="AO248" t="s">
        <v>399</v>
      </c>
      <c r="AP248" s="365">
        <v>2688</v>
      </c>
      <c r="AQ248" t="s">
        <v>2807</v>
      </c>
      <c r="AR248" t="s">
        <v>2909</v>
      </c>
      <c r="AS248" t="s">
        <v>2809</v>
      </c>
      <c r="AT248" t="s">
        <v>2810</v>
      </c>
      <c r="AU248" t="s">
        <v>379</v>
      </c>
      <c r="AV248" t="s">
        <v>380</v>
      </c>
      <c r="AW248" t="s">
        <v>412</v>
      </c>
      <c r="AX248"/>
      <c r="AY248" s="365"/>
      <c r="AZ248" s="365">
        <v>2024</v>
      </c>
      <c r="BA248" s="366">
        <v>45505</v>
      </c>
      <c r="BB248" s="367">
        <v>45546</v>
      </c>
      <c r="BC248" t="s">
        <v>399</v>
      </c>
      <c r="BD248" t="s">
        <v>154</v>
      </c>
      <c r="BE248">
        <v>-1350.75</v>
      </c>
      <c r="BF248"/>
      <c r="BG248">
        <v>1350.75</v>
      </c>
      <c r="BH248" s="368">
        <v>-1350.75</v>
      </c>
    </row>
    <row r="249" spans="1:60" ht="15.6">
      <c r="A249" s="345" t="str">
        <f t="shared" si="6"/>
        <v>no</v>
      </c>
      <c r="B249" s="345" t="str">
        <f>IF(A249="no","N/A",IF(ISNA(VLOOKUP(Q249,'Cost Type'!$A$4:$B$8,2,0)),"Impl",VLOOKUP(Q249,'Cost Type'!$A$4:$B$8,2,0)))</f>
        <v>N/A</v>
      </c>
      <c r="C249" s="345" t="str">
        <f>IF(B249="Impl",VLOOKUP(AB249,'Mapping Activities to outputs'!$B:$C,2,0),"N/A")</f>
        <v>N/A</v>
      </c>
      <c r="F249" s="346">
        <f t="shared" si="7"/>
        <v>-1677.51</v>
      </c>
      <c r="G249" t="s">
        <v>2788</v>
      </c>
      <c r="H249" t="s">
        <v>2789</v>
      </c>
      <c r="I249" t="s">
        <v>415</v>
      </c>
      <c r="J249" t="s">
        <v>416</v>
      </c>
      <c r="K249" t="s">
        <v>157</v>
      </c>
      <c r="L249" t="s">
        <v>2788</v>
      </c>
      <c r="M249" t="s">
        <v>1943</v>
      </c>
      <c r="N249" t="s">
        <v>262</v>
      </c>
      <c r="P249" s="365">
        <v>67105</v>
      </c>
      <c r="Q249" t="s">
        <v>3017</v>
      </c>
      <c r="R249" t="s">
        <v>368</v>
      </c>
      <c r="S249" t="s">
        <v>369</v>
      </c>
      <c r="T249" t="s">
        <v>263</v>
      </c>
      <c r="U249" t="s">
        <v>370</v>
      </c>
      <c r="V249" t="s">
        <v>265</v>
      </c>
      <c r="W249" t="s">
        <v>252</v>
      </c>
      <c r="X249" t="s">
        <v>3018</v>
      </c>
      <c r="Y249" t="s">
        <v>3019</v>
      </c>
      <c r="Z249" t="s">
        <v>250</v>
      </c>
      <c r="AA249" t="s">
        <v>250</v>
      </c>
      <c r="AB249" t="s">
        <v>89</v>
      </c>
      <c r="AC249" t="s">
        <v>158</v>
      </c>
      <c r="AD249" t="s">
        <v>2</v>
      </c>
      <c r="AE249" t="s">
        <v>2806</v>
      </c>
      <c r="AF249" t="s">
        <v>419</v>
      </c>
      <c r="AG249"/>
      <c r="AH249" s="365"/>
      <c r="AI249"/>
      <c r="AJ249"/>
      <c r="AK249"/>
      <c r="AL249" s="365"/>
      <c r="AM249"/>
      <c r="AN249" t="s">
        <v>399</v>
      </c>
      <c r="AO249" t="s">
        <v>399</v>
      </c>
      <c r="AP249" s="365">
        <v>2689</v>
      </c>
      <c r="AQ249" t="s">
        <v>2807</v>
      </c>
      <c r="AR249" t="s">
        <v>2808</v>
      </c>
      <c r="AS249" t="s">
        <v>2809</v>
      </c>
      <c r="AT249" t="s">
        <v>2810</v>
      </c>
      <c r="AU249" t="s">
        <v>379</v>
      </c>
      <c r="AV249" t="s">
        <v>380</v>
      </c>
      <c r="AW249" t="s">
        <v>412</v>
      </c>
      <c r="AX249"/>
      <c r="AY249" s="365"/>
      <c r="AZ249" s="365">
        <v>2024</v>
      </c>
      <c r="BA249" s="366">
        <v>45505</v>
      </c>
      <c r="BB249" s="367">
        <v>45546</v>
      </c>
      <c r="BC249" t="s">
        <v>399</v>
      </c>
      <c r="BD249" t="s">
        <v>154</v>
      </c>
      <c r="BE249">
        <v>-1677.51</v>
      </c>
      <c r="BF249"/>
      <c r="BG249">
        <v>1677.51</v>
      </c>
      <c r="BH249" s="368">
        <v>-1677.51</v>
      </c>
    </row>
    <row r="250" spans="1:60" ht="15.6">
      <c r="A250" s="345" t="str">
        <f t="shared" si="6"/>
        <v>no</v>
      </c>
      <c r="B250" s="345" t="str">
        <f>IF(A250="no","N/A",IF(ISNA(VLOOKUP(Q250,'Cost Type'!$A$4:$B$8,2,0)),"Impl",VLOOKUP(Q250,'Cost Type'!$A$4:$B$8,2,0)))</f>
        <v>N/A</v>
      </c>
      <c r="C250" s="345" t="str">
        <f>IF(B250="Impl",VLOOKUP(AB250,'Mapping Activities to outputs'!$B:$C,2,0),"N/A")</f>
        <v>N/A</v>
      </c>
      <c r="F250" s="346">
        <f t="shared" si="7"/>
        <v>-3707.57</v>
      </c>
      <c r="G250" t="s">
        <v>2788</v>
      </c>
      <c r="H250" t="s">
        <v>2789</v>
      </c>
      <c r="I250" t="s">
        <v>415</v>
      </c>
      <c r="J250" t="s">
        <v>416</v>
      </c>
      <c r="K250" t="s">
        <v>157</v>
      </c>
      <c r="L250" t="s">
        <v>2788</v>
      </c>
      <c r="M250" t="s">
        <v>1943</v>
      </c>
      <c r="N250" t="s">
        <v>262</v>
      </c>
      <c r="P250" s="365">
        <v>67105</v>
      </c>
      <c r="Q250" t="s">
        <v>3017</v>
      </c>
      <c r="R250" t="s">
        <v>368</v>
      </c>
      <c r="S250" t="s">
        <v>369</v>
      </c>
      <c r="T250" t="s">
        <v>263</v>
      </c>
      <c r="U250" t="s">
        <v>370</v>
      </c>
      <c r="V250" t="s">
        <v>265</v>
      </c>
      <c r="W250" t="s">
        <v>252</v>
      </c>
      <c r="X250" t="s">
        <v>3018</v>
      </c>
      <c r="Y250" t="s">
        <v>3019</v>
      </c>
      <c r="Z250" t="s">
        <v>250</v>
      </c>
      <c r="AA250" t="s">
        <v>250</v>
      </c>
      <c r="AB250" t="s">
        <v>52</v>
      </c>
      <c r="AC250" t="s">
        <v>158</v>
      </c>
      <c r="AD250" t="s">
        <v>2</v>
      </c>
      <c r="AE250" t="s">
        <v>2910</v>
      </c>
      <c r="AF250" t="s">
        <v>419</v>
      </c>
      <c r="AG250"/>
      <c r="AH250" s="365"/>
      <c r="AI250"/>
      <c r="AJ250"/>
      <c r="AK250"/>
      <c r="AL250" s="365"/>
      <c r="AM250"/>
      <c r="AN250" t="s">
        <v>399</v>
      </c>
      <c r="AO250" t="s">
        <v>399</v>
      </c>
      <c r="AP250" s="365">
        <v>2690</v>
      </c>
      <c r="AQ250" t="s">
        <v>2807</v>
      </c>
      <c r="AR250" t="s">
        <v>2911</v>
      </c>
      <c r="AS250" t="s">
        <v>2809</v>
      </c>
      <c r="AT250" t="s">
        <v>2810</v>
      </c>
      <c r="AU250" t="s">
        <v>379</v>
      </c>
      <c r="AV250" t="s">
        <v>380</v>
      </c>
      <c r="AW250" t="s">
        <v>412</v>
      </c>
      <c r="AX250"/>
      <c r="AY250" s="365"/>
      <c r="AZ250" s="365">
        <v>2024</v>
      </c>
      <c r="BA250" s="366">
        <v>45505</v>
      </c>
      <c r="BB250" s="367">
        <v>45546</v>
      </c>
      <c r="BC250" t="s">
        <v>399</v>
      </c>
      <c r="BD250" t="s">
        <v>154</v>
      </c>
      <c r="BE250">
        <v>-3707.57</v>
      </c>
      <c r="BF250"/>
      <c r="BG250">
        <v>3707.57</v>
      </c>
      <c r="BH250" s="368">
        <v>-3707.57</v>
      </c>
    </row>
    <row r="251" spans="1:60" ht="15.6">
      <c r="A251" s="345" t="str">
        <f t="shared" si="6"/>
        <v>yes</v>
      </c>
      <c r="B251" s="345" t="str">
        <f>IF(A251="no","N/A",IF(ISNA(VLOOKUP(P251,'Cost Type'!$A$4:$B$8,2,0)),"Impl",VLOOKUP(Q251,'Cost Type'!$A$4:$B$8,2,0)))</f>
        <v>Impl</v>
      </c>
      <c r="C251" s="345" t="str">
        <f>IF(B251="Impl",VLOOKUP(AB251,'Mapping Activities to outputs'!$B:$C,2,0),"N/A")</f>
        <v>MC</v>
      </c>
      <c r="F251" s="346">
        <f t="shared" si="7"/>
        <v>334.78000000000003</v>
      </c>
      <c r="G251" t="s">
        <v>362</v>
      </c>
      <c r="H251" t="s">
        <v>363</v>
      </c>
      <c r="I251" t="s">
        <v>364</v>
      </c>
      <c r="J251" t="s">
        <v>365</v>
      </c>
      <c r="K251" t="s">
        <v>157</v>
      </c>
      <c r="L251" t="s">
        <v>366</v>
      </c>
      <c r="M251" t="s">
        <v>2057</v>
      </c>
      <c r="N251" t="s">
        <v>262</v>
      </c>
      <c r="P251" s="365">
        <v>71620</v>
      </c>
      <c r="Q251" t="s">
        <v>4124</v>
      </c>
      <c r="R251" t="s">
        <v>368</v>
      </c>
      <c r="S251" t="s">
        <v>369</v>
      </c>
      <c r="T251" t="s">
        <v>263</v>
      </c>
      <c r="U251" t="s">
        <v>370</v>
      </c>
      <c r="V251" t="s">
        <v>265</v>
      </c>
      <c r="W251" t="s">
        <v>252</v>
      </c>
      <c r="X251" t="s">
        <v>264</v>
      </c>
      <c r="Y251" t="s">
        <v>371</v>
      </c>
      <c r="Z251" t="s">
        <v>250</v>
      </c>
      <c r="AA251" t="s">
        <v>250</v>
      </c>
      <c r="AB251" t="s">
        <v>89</v>
      </c>
      <c r="AC251" t="s">
        <v>158</v>
      </c>
      <c r="AD251" t="s">
        <v>2</v>
      </c>
      <c r="AE251" t="s">
        <v>1387</v>
      </c>
      <c r="AF251" t="s">
        <v>372</v>
      </c>
      <c r="AG251" t="s">
        <v>3020</v>
      </c>
      <c r="AH251" s="365">
        <v>300002017132013</v>
      </c>
      <c r="AI251" t="s">
        <v>258</v>
      </c>
      <c r="AJ251">
        <v>24351.200000000001</v>
      </c>
      <c r="AK251">
        <v>13893.2</v>
      </c>
      <c r="AL251" s="365">
        <v>2</v>
      </c>
      <c r="AM251" t="s">
        <v>1387</v>
      </c>
      <c r="AN251" t="s">
        <v>1293</v>
      </c>
      <c r="AO251" t="s">
        <v>1294</v>
      </c>
      <c r="AP251" s="365">
        <v>456</v>
      </c>
      <c r="AQ251" t="s">
        <v>3555</v>
      </c>
      <c r="AR251" t="s">
        <v>3559</v>
      </c>
      <c r="AS251" t="s">
        <v>3557</v>
      </c>
      <c r="AT251" t="s">
        <v>3558</v>
      </c>
      <c r="AU251" t="s">
        <v>379</v>
      </c>
      <c r="AV251" t="s">
        <v>380</v>
      </c>
      <c r="AW251" t="s">
        <v>381</v>
      </c>
      <c r="AX251"/>
      <c r="AY251" s="365">
        <v>0</v>
      </c>
      <c r="AZ251" s="365">
        <v>2024</v>
      </c>
      <c r="BA251" s="366">
        <v>45546</v>
      </c>
      <c r="BB251" s="367">
        <v>45547</v>
      </c>
      <c r="BC251" t="s">
        <v>501</v>
      </c>
      <c r="BD251" t="s">
        <v>261</v>
      </c>
      <c r="BE251">
        <v>13893.2</v>
      </c>
      <c r="BF251">
        <v>334.78000000000003</v>
      </c>
      <c r="BG251"/>
      <c r="BH251" s="368">
        <v>334.78000000000003</v>
      </c>
    </row>
    <row r="252" spans="1:60" ht="15.6">
      <c r="A252" s="345" t="str">
        <f t="shared" si="6"/>
        <v>yes</v>
      </c>
      <c r="B252" s="345" t="str">
        <f>IF(A252="no","N/A",IF(ISNA(VLOOKUP(P252,'Cost Type'!$A$4:$B$8,2,0)),"Impl",VLOOKUP(P252,'Cost Type'!$A$4:$B$8,2,0)))</f>
        <v>GMS</v>
      </c>
      <c r="C252" s="345" t="str">
        <f>IF(B252="Impl",VLOOKUP(AB252,'Mapping Activities to outputs'!$B:$C,2,0),"N/A")</f>
        <v>N/A</v>
      </c>
      <c r="F252" s="346">
        <f t="shared" si="7"/>
        <v>296.61</v>
      </c>
      <c r="G252" t="s">
        <v>413</v>
      </c>
      <c r="H252" t="s">
        <v>414</v>
      </c>
      <c r="I252" t="s">
        <v>415</v>
      </c>
      <c r="J252" t="s">
        <v>416</v>
      </c>
      <c r="K252" t="s">
        <v>157</v>
      </c>
      <c r="L252" t="s">
        <v>413</v>
      </c>
      <c r="M252" t="s">
        <v>1943</v>
      </c>
      <c r="N252" t="s">
        <v>262</v>
      </c>
      <c r="P252" s="365">
        <v>75105</v>
      </c>
      <c r="Q252" t="s">
        <v>417</v>
      </c>
      <c r="R252" t="s">
        <v>368</v>
      </c>
      <c r="S252" t="s">
        <v>369</v>
      </c>
      <c r="T252" t="s">
        <v>263</v>
      </c>
      <c r="U252" t="s">
        <v>370</v>
      </c>
      <c r="V252" t="s">
        <v>265</v>
      </c>
      <c r="W252" t="s">
        <v>252</v>
      </c>
      <c r="X252" t="s">
        <v>264</v>
      </c>
      <c r="Y252" t="s">
        <v>371</v>
      </c>
      <c r="Z252" t="s">
        <v>250</v>
      </c>
      <c r="AA252" t="s">
        <v>250</v>
      </c>
      <c r="AB252" t="s">
        <v>52</v>
      </c>
      <c r="AC252" t="s">
        <v>158</v>
      </c>
      <c r="AD252" t="s">
        <v>2</v>
      </c>
      <c r="AE252" t="s">
        <v>2743</v>
      </c>
      <c r="AF252" t="s">
        <v>419</v>
      </c>
      <c r="AG252"/>
      <c r="AH252" s="365"/>
      <c r="AI252"/>
      <c r="AJ252"/>
      <c r="AK252"/>
      <c r="AL252" s="365"/>
      <c r="AM252"/>
      <c r="AN252" t="s">
        <v>399</v>
      </c>
      <c r="AO252" t="s">
        <v>399</v>
      </c>
      <c r="AP252" s="365">
        <v>1446</v>
      </c>
      <c r="AQ252" t="s">
        <v>2744</v>
      </c>
      <c r="AR252" t="s">
        <v>2745</v>
      </c>
      <c r="AS252" t="s">
        <v>2746</v>
      </c>
      <c r="AT252" t="s">
        <v>2095</v>
      </c>
      <c r="AU252" t="s">
        <v>379</v>
      </c>
      <c r="AV252" t="s">
        <v>380</v>
      </c>
      <c r="AW252" t="s">
        <v>412</v>
      </c>
      <c r="AX252"/>
      <c r="AY252" s="365"/>
      <c r="AZ252" s="365">
        <v>2024</v>
      </c>
      <c r="BA252" s="366">
        <v>45505</v>
      </c>
      <c r="BB252" s="367">
        <v>45547</v>
      </c>
      <c r="BC252" t="s">
        <v>399</v>
      </c>
      <c r="BD252" t="s">
        <v>154</v>
      </c>
      <c r="BE252">
        <v>296.61</v>
      </c>
      <c r="BF252">
        <v>296.61</v>
      </c>
      <c r="BG252"/>
      <c r="BH252" s="368">
        <v>296.61</v>
      </c>
    </row>
    <row r="253" spans="1:60" ht="15.6">
      <c r="A253" s="345" t="str">
        <f t="shared" si="6"/>
        <v>yes</v>
      </c>
      <c r="B253" s="345" t="str">
        <f>IF(A253="no","N/A",IF(ISNA(VLOOKUP(P253,'Cost Type'!$A$4:$B$8,2,0)),"Impl",VLOOKUP(P253,'Cost Type'!$A$4:$B$8,2,0)))</f>
        <v>GMS</v>
      </c>
      <c r="C253" s="345" t="str">
        <f>IF(B253="Impl",VLOOKUP(AB253,'Mapping Activities to outputs'!$B:$C,2,0),"N/A")</f>
        <v>N/A</v>
      </c>
      <c r="F253" s="346">
        <f t="shared" si="7"/>
        <v>399.89</v>
      </c>
      <c r="G253" t="s">
        <v>413</v>
      </c>
      <c r="H253" t="s">
        <v>414</v>
      </c>
      <c r="I253" t="s">
        <v>415</v>
      </c>
      <c r="J253" t="s">
        <v>416</v>
      </c>
      <c r="K253" t="s">
        <v>157</v>
      </c>
      <c r="L253" t="s">
        <v>413</v>
      </c>
      <c r="M253" t="s">
        <v>1943</v>
      </c>
      <c r="N253" t="s">
        <v>262</v>
      </c>
      <c r="P253" s="365">
        <v>75105</v>
      </c>
      <c r="Q253" t="s">
        <v>417</v>
      </c>
      <c r="R253" t="s">
        <v>368</v>
      </c>
      <c r="S253" t="s">
        <v>369</v>
      </c>
      <c r="T253" t="s">
        <v>263</v>
      </c>
      <c r="U253" t="s">
        <v>370</v>
      </c>
      <c r="V253" t="s">
        <v>265</v>
      </c>
      <c r="W253" t="s">
        <v>252</v>
      </c>
      <c r="X253" t="s">
        <v>264</v>
      </c>
      <c r="Y253" t="s">
        <v>371</v>
      </c>
      <c r="Z253" t="s">
        <v>250</v>
      </c>
      <c r="AA253" t="s">
        <v>250</v>
      </c>
      <c r="AB253" t="s">
        <v>89</v>
      </c>
      <c r="AC253" t="s">
        <v>158</v>
      </c>
      <c r="AD253" t="s">
        <v>2</v>
      </c>
      <c r="AE253" t="s">
        <v>2747</v>
      </c>
      <c r="AF253" t="s">
        <v>419</v>
      </c>
      <c r="AG253"/>
      <c r="AH253" s="365"/>
      <c r="AI253"/>
      <c r="AJ253"/>
      <c r="AK253"/>
      <c r="AL253" s="365"/>
      <c r="AM253"/>
      <c r="AN253" t="s">
        <v>399</v>
      </c>
      <c r="AO253" t="s">
        <v>399</v>
      </c>
      <c r="AP253" s="365">
        <v>1447</v>
      </c>
      <c r="AQ253" t="s">
        <v>2744</v>
      </c>
      <c r="AR253" t="s">
        <v>2748</v>
      </c>
      <c r="AS253" t="s">
        <v>2746</v>
      </c>
      <c r="AT253" t="s">
        <v>2095</v>
      </c>
      <c r="AU253" t="s">
        <v>379</v>
      </c>
      <c r="AV253" t="s">
        <v>380</v>
      </c>
      <c r="AW253" t="s">
        <v>412</v>
      </c>
      <c r="AX253"/>
      <c r="AY253" s="365"/>
      <c r="AZ253" s="365">
        <v>2024</v>
      </c>
      <c r="BA253" s="366">
        <v>45505</v>
      </c>
      <c r="BB253" s="367">
        <v>45547</v>
      </c>
      <c r="BC253" t="s">
        <v>399</v>
      </c>
      <c r="BD253" t="s">
        <v>154</v>
      </c>
      <c r="BE253">
        <v>399.89</v>
      </c>
      <c r="BF253">
        <v>399.89</v>
      </c>
      <c r="BG253"/>
      <c r="BH253" s="368">
        <v>399.89</v>
      </c>
    </row>
    <row r="254" spans="1:60" ht="15.6">
      <c r="A254" s="345" t="str">
        <f t="shared" si="6"/>
        <v>yes</v>
      </c>
      <c r="B254" s="345" t="str">
        <f>IF(A254="no","N/A",IF(ISNA(VLOOKUP(P254,'Cost Type'!$A$4:$B$8,2,0)),"Impl",VLOOKUP(Q254,'Cost Type'!$A$4:$B$8,2,0)))</f>
        <v>Impl</v>
      </c>
      <c r="C254" s="345" t="str">
        <f>IF(B254="Impl",VLOOKUP(AB254,'Mapping Activities to outputs'!$B:$C,2,0),"N/A")</f>
        <v>Output 1</v>
      </c>
      <c r="F254" s="346">
        <f t="shared" si="7"/>
        <v>-26.09</v>
      </c>
      <c r="G254" t="s">
        <v>362</v>
      </c>
      <c r="H254" t="s">
        <v>363</v>
      </c>
      <c r="I254" t="s">
        <v>364</v>
      </c>
      <c r="J254" t="s">
        <v>365</v>
      </c>
      <c r="K254" t="s">
        <v>157</v>
      </c>
      <c r="L254" t="s">
        <v>366</v>
      </c>
      <c r="M254" t="s">
        <v>2057</v>
      </c>
      <c r="N254" t="s">
        <v>262</v>
      </c>
      <c r="P254" s="365">
        <v>71305</v>
      </c>
      <c r="Q254" t="s">
        <v>4133</v>
      </c>
      <c r="R254" t="s">
        <v>368</v>
      </c>
      <c r="S254" t="s">
        <v>369</v>
      </c>
      <c r="T254" t="s">
        <v>263</v>
      </c>
      <c r="U254" t="s">
        <v>370</v>
      </c>
      <c r="V254" t="s">
        <v>265</v>
      </c>
      <c r="W254" t="s">
        <v>252</v>
      </c>
      <c r="X254" t="s">
        <v>264</v>
      </c>
      <c r="Y254" t="s">
        <v>371</v>
      </c>
      <c r="Z254" t="s">
        <v>250</v>
      </c>
      <c r="AA254" t="s">
        <v>250</v>
      </c>
      <c r="AB254" t="s">
        <v>37</v>
      </c>
      <c r="AC254" t="s">
        <v>158</v>
      </c>
      <c r="AD254" t="s">
        <v>2</v>
      </c>
      <c r="AE254" t="s">
        <v>546</v>
      </c>
      <c r="AF254" t="s">
        <v>372</v>
      </c>
      <c r="AG254" t="s">
        <v>554</v>
      </c>
      <c r="AH254" s="365">
        <v>300002020313988</v>
      </c>
      <c r="AI254" t="s">
        <v>258</v>
      </c>
      <c r="AJ254">
        <v>28875</v>
      </c>
      <c r="AK254">
        <v>28875</v>
      </c>
      <c r="AL254" s="365">
        <v>1</v>
      </c>
      <c r="AM254" t="s">
        <v>546</v>
      </c>
      <c r="AN254" t="s">
        <v>3146</v>
      </c>
      <c r="AO254" t="s">
        <v>549</v>
      </c>
      <c r="AP254" s="365">
        <v>16</v>
      </c>
      <c r="AQ254" t="s">
        <v>3555</v>
      </c>
      <c r="AR254" t="s">
        <v>3560</v>
      </c>
      <c r="AS254" t="s">
        <v>3561</v>
      </c>
      <c r="AT254" t="s">
        <v>3558</v>
      </c>
      <c r="AU254" t="s">
        <v>379</v>
      </c>
      <c r="AV254" t="s">
        <v>380</v>
      </c>
      <c r="AW254" t="s">
        <v>3147</v>
      </c>
      <c r="AX254" t="s">
        <v>3148</v>
      </c>
      <c r="AY254" s="365">
        <v>1</v>
      </c>
      <c r="AZ254" s="365">
        <v>2024</v>
      </c>
      <c r="BA254" s="366">
        <v>45546</v>
      </c>
      <c r="BB254" s="367">
        <v>45547</v>
      </c>
      <c r="BC254" t="s">
        <v>271</v>
      </c>
      <c r="BD254" t="s">
        <v>261</v>
      </c>
      <c r="BE254">
        <v>0</v>
      </c>
      <c r="BF254"/>
      <c r="BG254">
        <v>26.09</v>
      </c>
      <c r="BH254" s="368">
        <v>-26.09</v>
      </c>
    </row>
    <row r="255" spans="1:60" ht="15.6">
      <c r="A255" s="345" t="str">
        <f t="shared" si="6"/>
        <v>yes</v>
      </c>
      <c r="B255" s="345" t="str">
        <f>IF(A255="no","N/A",IF(ISNA(VLOOKUP(P255,'Cost Type'!$A$4:$B$8,2,0)),"Impl",VLOOKUP(Q255,'Cost Type'!$A$4:$B$8,2,0)))</f>
        <v>Impl</v>
      </c>
      <c r="C255" s="345" t="str">
        <f>IF(B255="Impl",VLOOKUP(AB255,'Mapping Activities to outputs'!$B:$C,2,0),"N/A")</f>
        <v>Output 1</v>
      </c>
      <c r="F255" s="346">
        <f t="shared" si="7"/>
        <v>721.87</v>
      </c>
      <c r="G255" t="s">
        <v>362</v>
      </c>
      <c r="H255" t="s">
        <v>363</v>
      </c>
      <c r="I255" t="s">
        <v>364</v>
      </c>
      <c r="J255" t="s">
        <v>365</v>
      </c>
      <c r="K255" t="s">
        <v>157</v>
      </c>
      <c r="L255" t="s">
        <v>366</v>
      </c>
      <c r="M255" t="s">
        <v>2057</v>
      </c>
      <c r="N255" t="s">
        <v>262</v>
      </c>
      <c r="P255" s="365">
        <v>71305</v>
      </c>
      <c r="Q255" t="s">
        <v>4133</v>
      </c>
      <c r="R255" t="s">
        <v>368</v>
      </c>
      <c r="S255" t="s">
        <v>369</v>
      </c>
      <c r="T255" t="s">
        <v>263</v>
      </c>
      <c r="U255" t="s">
        <v>370</v>
      </c>
      <c r="V255" t="s">
        <v>265</v>
      </c>
      <c r="W255" t="s">
        <v>252</v>
      </c>
      <c r="X255" t="s">
        <v>264</v>
      </c>
      <c r="Y255" t="s">
        <v>371</v>
      </c>
      <c r="Z255" t="s">
        <v>250</v>
      </c>
      <c r="AA255" t="s">
        <v>250</v>
      </c>
      <c r="AB255" t="s">
        <v>37</v>
      </c>
      <c r="AC255" t="s">
        <v>158</v>
      </c>
      <c r="AD255" t="s">
        <v>2</v>
      </c>
      <c r="AE255" t="s">
        <v>546</v>
      </c>
      <c r="AF255" t="s">
        <v>372</v>
      </c>
      <c r="AG255" t="s">
        <v>554</v>
      </c>
      <c r="AH255" s="365">
        <v>300002020313988</v>
      </c>
      <c r="AI255" t="s">
        <v>258</v>
      </c>
      <c r="AJ255">
        <v>28875</v>
      </c>
      <c r="AK255">
        <v>28875</v>
      </c>
      <c r="AL255" s="365">
        <v>1</v>
      </c>
      <c r="AM255" t="s">
        <v>546</v>
      </c>
      <c r="AN255" t="s">
        <v>3146</v>
      </c>
      <c r="AO255" t="s">
        <v>549</v>
      </c>
      <c r="AP255" s="365">
        <v>379</v>
      </c>
      <c r="AQ255" t="s">
        <v>3555</v>
      </c>
      <c r="AR255" t="s">
        <v>3560</v>
      </c>
      <c r="AS255" t="s">
        <v>3557</v>
      </c>
      <c r="AT255" t="s">
        <v>3558</v>
      </c>
      <c r="AU255" t="s">
        <v>379</v>
      </c>
      <c r="AV255" t="s">
        <v>380</v>
      </c>
      <c r="AW255" t="s">
        <v>3147</v>
      </c>
      <c r="AX255" t="s">
        <v>3148</v>
      </c>
      <c r="AY255" s="365">
        <v>1</v>
      </c>
      <c r="AZ255" s="365">
        <v>2024</v>
      </c>
      <c r="BA255" s="366">
        <v>45546</v>
      </c>
      <c r="BB255" s="367">
        <v>45547</v>
      </c>
      <c r="BC255" t="s">
        <v>271</v>
      </c>
      <c r="BD255" t="s">
        <v>261</v>
      </c>
      <c r="BE255">
        <v>28875</v>
      </c>
      <c r="BF255">
        <v>721.87</v>
      </c>
      <c r="BG255"/>
      <c r="BH255" s="368">
        <v>721.87</v>
      </c>
    </row>
    <row r="256" spans="1:60" ht="15.6">
      <c r="A256" s="345" t="str">
        <f t="shared" si="6"/>
        <v>yes</v>
      </c>
      <c r="B256" s="345" t="str">
        <f>IF(A256="no","N/A",IF(ISNA(VLOOKUP(P256,'Cost Type'!$A$4:$B$8,2,0)),"Impl",VLOOKUP(Q256,'Cost Type'!$A$4:$B$8,2,0)))</f>
        <v>Impl</v>
      </c>
      <c r="C256" s="345" t="str">
        <f>IF(B256="Impl",VLOOKUP(AB256,'Mapping Activities to outputs'!$B:$C,2,0),"N/A")</f>
        <v>MC</v>
      </c>
      <c r="F256" s="346">
        <f t="shared" si="7"/>
        <v>252</v>
      </c>
      <c r="G256" t="s">
        <v>362</v>
      </c>
      <c r="H256" t="s">
        <v>363</v>
      </c>
      <c r="I256" t="s">
        <v>364</v>
      </c>
      <c r="J256" t="s">
        <v>365</v>
      </c>
      <c r="K256" t="s">
        <v>157</v>
      </c>
      <c r="L256" t="s">
        <v>366</v>
      </c>
      <c r="M256" t="s">
        <v>2057</v>
      </c>
      <c r="N256" t="s">
        <v>262</v>
      </c>
      <c r="P256" s="365">
        <v>71635</v>
      </c>
      <c r="Q256" t="s">
        <v>4144</v>
      </c>
      <c r="R256" t="s">
        <v>368</v>
      </c>
      <c r="S256" t="s">
        <v>369</v>
      </c>
      <c r="T256" t="s">
        <v>263</v>
      </c>
      <c r="U256" t="s">
        <v>370</v>
      </c>
      <c r="V256" t="s">
        <v>265</v>
      </c>
      <c r="W256" t="s">
        <v>252</v>
      </c>
      <c r="X256" t="s">
        <v>264</v>
      </c>
      <c r="Y256" t="s">
        <v>371</v>
      </c>
      <c r="Z256" t="s">
        <v>250</v>
      </c>
      <c r="AA256" t="s">
        <v>250</v>
      </c>
      <c r="AB256" t="s">
        <v>89</v>
      </c>
      <c r="AC256" t="s">
        <v>158</v>
      </c>
      <c r="AD256" t="s">
        <v>2</v>
      </c>
      <c r="AE256" t="s">
        <v>1387</v>
      </c>
      <c r="AF256" t="s">
        <v>372</v>
      </c>
      <c r="AG256" t="s">
        <v>3020</v>
      </c>
      <c r="AH256" s="365">
        <v>300002017132013</v>
      </c>
      <c r="AI256" t="s">
        <v>258</v>
      </c>
      <c r="AJ256">
        <v>24351.200000000001</v>
      </c>
      <c r="AK256">
        <v>10458</v>
      </c>
      <c r="AL256" s="365">
        <v>1</v>
      </c>
      <c r="AM256" t="s">
        <v>1387</v>
      </c>
      <c r="AN256" t="s">
        <v>1293</v>
      </c>
      <c r="AO256" t="s">
        <v>1294</v>
      </c>
      <c r="AP256" s="365">
        <v>535</v>
      </c>
      <c r="AQ256" t="s">
        <v>3555</v>
      </c>
      <c r="AR256" t="s">
        <v>3556</v>
      </c>
      <c r="AS256" t="s">
        <v>3557</v>
      </c>
      <c r="AT256" t="s">
        <v>3558</v>
      </c>
      <c r="AU256" t="s">
        <v>379</v>
      </c>
      <c r="AV256" t="s">
        <v>380</v>
      </c>
      <c r="AW256" t="s">
        <v>381</v>
      </c>
      <c r="AX256"/>
      <c r="AY256" s="365">
        <v>0</v>
      </c>
      <c r="AZ256" s="365">
        <v>2024</v>
      </c>
      <c r="BA256" s="366">
        <v>45546</v>
      </c>
      <c r="BB256" s="367">
        <v>45547</v>
      </c>
      <c r="BC256" t="s">
        <v>271</v>
      </c>
      <c r="BD256" t="s">
        <v>261</v>
      </c>
      <c r="BE256">
        <v>10458</v>
      </c>
      <c r="BF256">
        <v>252</v>
      </c>
      <c r="BG256"/>
      <c r="BH256" s="368">
        <v>252</v>
      </c>
    </row>
    <row r="257" spans="1:60" ht="15.6">
      <c r="A257" s="345" t="str">
        <f t="shared" si="6"/>
        <v>yes</v>
      </c>
      <c r="B257" s="345" t="str">
        <f>IF(A257="no","N/A",IF(ISNA(VLOOKUP(P257,'Cost Type'!$A$4:$B$8,2,0)),"Impl",VLOOKUP(Q257,'Cost Type'!$A$4:$B$8,2,0)))</f>
        <v>Impl</v>
      </c>
      <c r="C257" s="345" t="str">
        <f>IF(B257="Impl",VLOOKUP(AB257,'Mapping Activities to outputs'!$B:$C,2,0),"N/A")</f>
        <v>MC</v>
      </c>
      <c r="F257" s="346">
        <f t="shared" si="7"/>
        <v>30439.96</v>
      </c>
      <c r="G257" t="s">
        <v>362</v>
      </c>
      <c r="H257" t="s">
        <v>363</v>
      </c>
      <c r="I257" t="s">
        <v>364</v>
      </c>
      <c r="J257" t="s">
        <v>365</v>
      </c>
      <c r="K257" t="s">
        <v>157</v>
      </c>
      <c r="L257" t="s">
        <v>366</v>
      </c>
      <c r="M257" t="s">
        <v>2057</v>
      </c>
      <c r="N257" t="s">
        <v>262</v>
      </c>
      <c r="P257" s="365">
        <v>73125</v>
      </c>
      <c r="Q257" t="s">
        <v>4118</v>
      </c>
      <c r="R257" t="s">
        <v>368</v>
      </c>
      <c r="S257" t="s">
        <v>369</v>
      </c>
      <c r="T257" t="s">
        <v>263</v>
      </c>
      <c r="U257" t="s">
        <v>370</v>
      </c>
      <c r="V257" t="s">
        <v>265</v>
      </c>
      <c r="W257" t="s">
        <v>252</v>
      </c>
      <c r="X257" t="s">
        <v>264</v>
      </c>
      <c r="Y257" t="s">
        <v>371</v>
      </c>
      <c r="Z257" t="s">
        <v>250</v>
      </c>
      <c r="AA257" t="s">
        <v>250</v>
      </c>
      <c r="AB257" t="s">
        <v>89</v>
      </c>
      <c r="AC257" t="s">
        <v>158</v>
      </c>
      <c r="AD257" t="s">
        <v>2</v>
      </c>
      <c r="AE257" t="s">
        <v>1393</v>
      </c>
      <c r="AF257" t="s">
        <v>372</v>
      </c>
      <c r="AG257" t="s">
        <v>1394</v>
      </c>
      <c r="AH257" s="365">
        <v>300002022060471</v>
      </c>
      <c r="AI257" t="s">
        <v>258</v>
      </c>
      <c r="AJ257">
        <v>0</v>
      </c>
      <c r="AK257">
        <v>30439.96</v>
      </c>
      <c r="AL257" s="365">
        <v>4</v>
      </c>
      <c r="AM257" t="s">
        <v>1393</v>
      </c>
      <c r="AN257" t="s">
        <v>1073</v>
      </c>
      <c r="AO257" t="s">
        <v>1073</v>
      </c>
      <c r="AP257" s="365">
        <v>129</v>
      </c>
      <c r="AQ257" t="s">
        <v>4100</v>
      </c>
      <c r="AR257" t="s">
        <v>4101</v>
      </c>
      <c r="AS257" t="s">
        <v>4102</v>
      </c>
      <c r="AT257" t="s">
        <v>4031</v>
      </c>
      <c r="AU257" t="s">
        <v>379</v>
      </c>
      <c r="AV257" t="s">
        <v>380</v>
      </c>
      <c r="AW257" t="s">
        <v>381</v>
      </c>
      <c r="AX257"/>
      <c r="AY257" s="365">
        <v>0</v>
      </c>
      <c r="AZ257" s="365">
        <v>2024</v>
      </c>
      <c r="BA257" s="366">
        <v>45548</v>
      </c>
      <c r="BB257" s="367">
        <v>45548</v>
      </c>
      <c r="BC257" t="s">
        <v>633</v>
      </c>
      <c r="BD257" t="s">
        <v>154</v>
      </c>
      <c r="BE257">
        <v>30439.96</v>
      </c>
      <c r="BF257">
        <v>30439.96</v>
      </c>
      <c r="BG257"/>
      <c r="BH257" s="368">
        <v>30439.96</v>
      </c>
    </row>
    <row r="258" spans="1:60" ht="15.6">
      <c r="A258" s="345" t="str">
        <f t="shared" si="6"/>
        <v>yes</v>
      </c>
      <c r="B258" s="345" t="str">
        <f>IF(A258="no","N/A",IF(ISNA(VLOOKUP(P258,'Cost Type'!$A$4:$B$8,2,0)),"Impl",VLOOKUP(P258,'Cost Type'!$A$4:$B$8,2,0)))</f>
        <v>GMS</v>
      </c>
      <c r="C258" s="345" t="str">
        <f>IF(B258="Impl",VLOOKUP(AB258,'Mapping Activities to outputs'!$B:$C,2,0),"N/A")</f>
        <v>N/A</v>
      </c>
      <c r="F258" s="346">
        <f t="shared" si="7"/>
        <v>46.94</v>
      </c>
      <c r="G258" t="s">
        <v>413</v>
      </c>
      <c r="H258" t="s">
        <v>414</v>
      </c>
      <c r="I258" t="s">
        <v>415</v>
      </c>
      <c r="J258" t="s">
        <v>416</v>
      </c>
      <c r="K258" t="s">
        <v>157</v>
      </c>
      <c r="L258" t="s">
        <v>413</v>
      </c>
      <c r="M258" t="s">
        <v>2057</v>
      </c>
      <c r="N258" t="s">
        <v>262</v>
      </c>
      <c r="P258" s="365">
        <v>75105</v>
      </c>
      <c r="Q258" t="s">
        <v>417</v>
      </c>
      <c r="R258" t="s">
        <v>368</v>
      </c>
      <c r="S258" t="s">
        <v>369</v>
      </c>
      <c r="T258" t="s">
        <v>263</v>
      </c>
      <c r="U258" t="s">
        <v>370</v>
      </c>
      <c r="V258" t="s">
        <v>265</v>
      </c>
      <c r="W258" t="s">
        <v>252</v>
      </c>
      <c r="X258" t="s">
        <v>264</v>
      </c>
      <c r="Y258" t="s">
        <v>371</v>
      </c>
      <c r="Z258" t="s">
        <v>250</v>
      </c>
      <c r="AA258" t="s">
        <v>250</v>
      </c>
      <c r="AB258" t="s">
        <v>89</v>
      </c>
      <c r="AC258" t="s">
        <v>158</v>
      </c>
      <c r="AD258" t="s">
        <v>2</v>
      </c>
      <c r="AE258" t="s">
        <v>2408</v>
      </c>
      <c r="AF258" t="s">
        <v>419</v>
      </c>
      <c r="AG258"/>
      <c r="AH258" s="365"/>
      <c r="AI258"/>
      <c r="AJ258"/>
      <c r="AK258"/>
      <c r="AL258" s="365"/>
      <c r="AM258"/>
      <c r="AN258" t="s">
        <v>399</v>
      </c>
      <c r="AO258" t="s">
        <v>399</v>
      </c>
      <c r="AP258" s="365">
        <v>140</v>
      </c>
      <c r="AQ258" t="s">
        <v>2409</v>
      </c>
      <c r="AR258" t="s">
        <v>2410</v>
      </c>
      <c r="AS258" t="s">
        <v>2411</v>
      </c>
      <c r="AT258" t="s">
        <v>2412</v>
      </c>
      <c r="AU258" t="s">
        <v>379</v>
      </c>
      <c r="AV258" t="s">
        <v>380</v>
      </c>
      <c r="AW258" t="s">
        <v>412</v>
      </c>
      <c r="AX258"/>
      <c r="AY258" s="365"/>
      <c r="AZ258" s="365">
        <v>2024</v>
      </c>
      <c r="BA258" s="366">
        <v>45546</v>
      </c>
      <c r="BB258" s="367">
        <v>45548</v>
      </c>
      <c r="BC258" t="s">
        <v>399</v>
      </c>
      <c r="BD258" t="s">
        <v>261</v>
      </c>
      <c r="BE258">
        <v>1948.1000000000001</v>
      </c>
      <c r="BF258">
        <v>46.94</v>
      </c>
      <c r="BG258"/>
      <c r="BH258" s="368">
        <v>46.94</v>
      </c>
    </row>
    <row r="259" spans="1:60" ht="15.6">
      <c r="A259" s="345" t="str">
        <f t="shared" ref="A259:A322" si="8">IF(X259="30000",IF(P259&gt;60000,"yes","no"),"no")</f>
        <v>yes</v>
      </c>
      <c r="B259" s="345" t="str">
        <f>IF(A259="no","N/A",IF(ISNA(VLOOKUP(P259,'Cost Type'!$A$4:$B$8,2,0)),"Impl",VLOOKUP(P259,'Cost Type'!$A$4:$B$8,2,0)))</f>
        <v>GMS</v>
      </c>
      <c r="C259" s="345" t="str">
        <f>IF(B259="Impl",VLOOKUP(AB259,'Mapping Activities to outputs'!$B:$C,2,0),"N/A")</f>
        <v>N/A</v>
      </c>
      <c r="F259" s="346">
        <f t="shared" ref="F259:F322" si="9">BH259</f>
        <v>55.660000000000004</v>
      </c>
      <c r="G259" t="s">
        <v>413</v>
      </c>
      <c r="H259" t="s">
        <v>414</v>
      </c>
      <c r="I259" t="s">
        <v>415</v>
      </c>
      <c r="J259" t="s">
        <v>416</v>
      </c>
      <c r="K259" t="s">
        <v>157</v>
      </c>
      <c r="L259" t="s">
        <v>413</v>
      </c>
      <c r="M259" t="s">
        <v>2057</v>
      </c>
      <c r="N259" t="s">
        <v>262</v>
      </c>
      <c r="P259" s="365">
        <v>75105</v>
      </c>
      <c r="Q259" t="s">
        <v>417</v>
      </c>
      <c r="R259" t="s">
        <v>368</v>
      </c>
      <c r="S259" t="s">
        <v>369</v>
      </c>
      <c r="T259" t="s">
        <v>263</v>
      </c>
      <c r="U259" t="s">
        <v>370</v>
      </c>
      <c r="V259" t="s">
        <v>265</v>
      </c>
      <c r="W259" t="s">
        <v>252</v>
      </c>
      <c r="X259" t="s">
        <v>264</v>
      </c>
      <c r="Y259" t="s">
        <v>371</v>
      </c>
      <c r="Z259" t="s">
        <v>250</v>
      </c>
      <c r="AA259" t="s">
        <v>250</v>
      </c>
      <c r="AB259" t="s">
        <v>37</v>
      </c>
      <c r="AC259" t="s">
        <v>158</v>
      </c>
      <c r="AD259" t="s">
        <v>2</v>
      </c>
      <c r="AE259" t="s">
        <v>2413</v>
      </c>
      <c r="AF259" t="s">
        <v>419</v>
      </c>
      <c r="AG259"/>
      <c r="AH259" s="365"/>
      <c r="AI259"/>
      <c r="AJ259"/>
      <c r="AK259"/>
      <c r="AL259" s="365"/>
      <c r="AM259"/>
      <c r="AN259" t="s">
        <v>399</v>
      </c>
      <c r="AO259" t="s">
        <v>399</v>
      </c>
      <c r="AP259" s="365">
        <v>141</v>
      </c>
      <c r="AQ259" t="s">
        <v>2409</v>
      </c>
      <c r="AR259" t="s">
        <v>2414</v>
      </c>
      <c r="AS259" t="s">
        <v>2411</v>
      </c>
      <c r="AT259" t="s">
        <v>2412</v>
      </c>
      <c r="AU259" t="s">
        <v>379</v>
      </c>
      <c r="AV259" t="s">
        <v>380</v>
      </c>
      <c r="AW259" t="s">
        <v>412</v>
      </c>
      <c r="AX259"/>
      <c r="AY259" s="365"/>
      <c r="AZ259" s="365">
        <v>2024</v>
      </c>
      <c r="BA259" s="366">
        <v>45546</v>
      </c>
      <c r="BB259" s="367">
        <v>45548</v>
      </c>
      <c r="BC259" t="s">
        <v>399</v>
      </c>
      <c r="BD259" t="s">
        <v>261</v>
      </c>
      <c r="BE259">
        <v>2310</v>
      </c>
      <c r="BF259">
        <v>55.660000000000004</v>
      </c>
      <c r="BG259"/>
      <c r="BH259" s="368">
        <v>55.660000000000004</v>
      </c>
    </row>
    <row r="260" spans="1:60" ht="15.6">
      <c r="A260" s="345" t="str">
        <f t="shared" si="8"/>
        <v>yes</v>
      </c>
      <c r="B260" s="345" t="str">
        <f>IF(A260="no","N/A",IF(ISNA(VLOOKUP(P260,'Cost Type'!$A$4:$B$8,2,0)),"Impl",VLOOKUP(Q260,'Cost Type'!$A$4:$B$8,2,0)))</f>
        <v>Impl</v>
      </c>
      <c r="C260" s="345" t="str">
        <f>IF(B260="Impl",VLOOKUP(AB260,'Mapping Activities to outputs'!$B:$C,2,0),"N/A")</f>
        <v>Output 3</v>
      </c>
      <c r="F260" s="346">
        <f t="shared" si="9"/>
        <v>-168.67000000000002</v>
      </c>
      <c r="G260" t="s">
        <v>362</v>
      </c>
      <c r="H260" t="s">
        <v>363</v>
      </c>
      <c r="I260" t="s">
        <v>364</v>
      </c>
      <c r="J260" t="s">
        <v>365</v>
      </c>
      <c r="K260" t="s">
        <v>157</v>
      </c>
      <c r="L260" t="s">
        <v>366</v>
      </c>
      <c r="M260" t="s">
        <v>2057</v>
      </c>
      <c r="N260" t="s">
        <v>262</v>
      </c>
      <c r="P260" s="365">
        <v>75709</v>
      </c>
      <c r="Q260" t="s">
        <v>3296</v>
      </c>
      <c r="R260" t="s">
        <v>368</v>
      </c>
      <c r="S260" t="s">
        <v>369</v>
      </c>
      <c r="T260" t="s">
        <v>263</v>
      </c>
      <c r="U260" t="s">
        <v>370</v>
      </c>
      <c r="V260" t="s">
        <v>265</v>
      </c>
      <c r="W260" t="s">
        <v>252</v>
      </c>
      <c r="X260" t="s">
        <v>264</v>
      </c>
      <c r="Y260" t="s">
        <v>371</v>
      </c>
      <c r="Z260" t="s">
        <v>250</v>
      </c>
      <c r="AA260" t="s">
        <v>250</v>
      </c>
      <c r="AB260" t="s">
        <v>75</v>
      </c>
      <c r="AC260" t="s">
        <v>158</v>
      </c>
      <c r="AD260" t="s">
        <v>2</v>
      </c>
      <c r="AE260" t="s">
        <v>939</v>
      </c>
      <c r="AF260" t="s">
        <v>372</v>
      </c>
      <c r="AG260" t="s">
        <v>3149</v>
      </c>
      <c r="AH260" s="365">
        <v>300002023214220</v>
      </c>
      <c r="AI260" t="s">
        <v>258</v>
      </c>
      <c r="AJ260">
        <v>675022.47</v>
      </c>
      <c r="AK260">
        <v>675022.47</v>
      </c>
      <c r="AL260" s="365">
        <v>1</v>
      </c>
      <c r="AM260" t="s">
        <v>939</v>
      </c>
      <c r="AN260" t="s">
        <v>3150</v>
      </c>
      <c r="AO260" t="s">
        <v>528</v>
      </c>
      <c r="AP260" s="365">
        <v>5</v>
      </c>
      <c r="AQ260" t="s">
        <v>3562</v>
      </c>
      <c r="AR260" t="s">
        <v>3563</v>
      </c>
      <c r="AS260" t="s">
        <v>3564</v>
      </c>
      <c r="AT260" t="s">
        <v>3535</v>
      </c>
      <c r="AU260" t="s">
        <v>379</v>
      </c>
      <c r="AV260" t="s">
        <v>380</v>
      </c>
      <c r="AW260" t="s">
        <v>3151</v>
      </c>
      <c r="AX260" t="s">
        <v>3152</v>
      </c>
      <c r="AY260" s="365">
        <v>1</v>
      </c>
      <c r="AZ260" s="365">
        <v>2024</v>
      </c>
      <c r="BA260" s="366">
        <v>45540</v>
      </c>
      <c r="BB260" s="367">
        <v>45548</v>
      </c>
      <c r="BC260" t="s">
        <v>271</v>
      </c>
      <c r="BD260" t="s">
        <v>261</v>
      </c>
      <c r="BE260">
        <v>0</v>
      </c>
      <c r="BF260"/>
      <c r="BG260">
        <v>168.67000000000002</v>
      </c>
      <c r="BH260" s="368">
        <v>-168.67000000000002</v>
      </c>
    </row>
    <row r="261" spans="1:60" ht="15.6">
      <c r="A261" s="345" t="str">
        <f t="shared" si="8"/>
        <v>yes</v>
      </c>
      <c r="B261" s="345" t="str">
        <f>IF(A261="no","N/A",IF(ISNA(VLOOKUP(P261,'Cost Type'!$A$4:$B$8,2,0)),"Impl",VLOOKUP(Q261,'Cost Type'!$A$4:$B$8,2,0)))</f>
        <v>Impl</v>
      </c>
      <c r="C261" s="345" t="str">
        <f>IF(B261="Impl",VLOOKUP(AB261,'Mapping Activities to outputs'!$B:$C,2,0),"N/A")</f>
        <v>Output 3</v>
      </c>
      <c r="F261" s="346">
        <f t="shared" si="9"/>
        <v>7000</v>
      </c>
      <c r="G261" t="s">
        <v>362</v>
      </c>
      <c r="H261" t="s">
        <v>363</v>
      </c>
      <c r="I261" t="s">
        <v>364</v>
      </c>
      <c r="J261" t="s">
        <v>365</v>
      </c>
      <c r="K261" t="s">
        <v>157</v>
      </c>
      <c r="L261" t="s">
        <v>366</v>
      </c>
      <c r="M261" t="s">
        <v>2057</v>
      </c>
      <c r="N261" t="s">
        <v>262</v>
      </c>
      <c r="P261" s="365">
        <v>75709</v>
      </c>
      <c r="Q261" t="s">
        <v>3296</v>
      </c>
      <c r="R261" t="s">
        <v>368</v>
      </c>
      <c r="S261" t="s">
        <v>369</v>
      </c>
      <c r="T261" t="s">
        <v>263</v>
      </c>
      <c r="U261" t="s">
        <v>370</v>
      </c>
      <c r="V261" t="s">
        <v>265</v>
      </c>
      <c r="W261" t="s">
        <v>252</v>
      </c>
      <c r="X261" t="s">
        <v>264</v>
      </c>
      <c r="Y261" t="s">
        <v>371</v>
      </c>
      <c r="Z261" t="s">
        <v>250</v>
      </c>
      <c r="AA261" t="s">
        <v>250</v>
      </c>
      <c r="AB261" t="s">
        <v>75</v>
      </c>
      <c r="AC261" t="s">
        <v>158</v>
      </c>
      <c r="AD261" t="s">
        <v>2</v>
      </c>
      <c r="AE261" t="s">
        <v>939</v>
      </c>
      <c r="AF261" t="s">
        <v>372</v>
      </c>
      <c r="AG261" t="s">
        <v>3149</v>
      </c>
      <c r="AH261" s="365">
        <v>300002023214220</v>
      </c>
      <c r="AI261" t="s">
        <v>258</v>
      </c>
      <c r="AJ261">
        <v>675022.47</v>
      </c>
      <c r="AK261">
        <v>675022.47</v>
      </c>
      <c r="AL261" s="365">
        <v>1</v>
      </c>
      <c r="AM261" t="s">
        <v>939</v>
      </c>
      <c r="AN261" t="s">
        <v>3150</v>
      </c>
      <c r="AO261" t="s">
        <v>528</v>
      </c>
      <c r="AP261" s="365">
        <v>11</v>
      </c>
      <c r="AQ261" t="s">
        <v>3562</v>
      </c>
      <c r="AR261" t="s">
        <v>3563</v>
      </c>
      <c r="AS261" t="s">
        <v>3565</v>
      </c>
      <c r="AT261" t="s">
        <v>3535</v>
      </c>
      <c r="AU261" t="s">
        <v>379</v>
      </c>
      <c r="AV261" t="s">
        <v>380</v>
      </c>
      <c r="AW261" t="s">
        <v>3151</v>
      </c>
      <c r="AX261" t="s">
        <v>3152</v>
      </c>
      <c r="AY261" s="365">
        <v>1</v>
      </c>
      <c r="AZ261" s="365">
        <v>2024</v>
      </c>
      <c r="BA261" s="366">
        <v>45540</v>
      </c>
      <c r="BB261" s="367">
        <v>45548</v>
      </c>
      <c r="BC261" t="s">
        <v>271</v>
      </c>
      <c r="BD261" t="s">
        <v>261</v>
      </c>
      <c r="BE261">
        <v>283499.96000000002</v>
      </c>
      <c r="BF261">
        <v>7000</v>
      </c>
      <c r="BG261"/>
      <c r="BH261" s="368">
        <v>7000</v>
      </c>
    </row>
    <row r="262" spans="1:60" ht="15.6">
      <c r="A262" s="345" t="str">
        <f t="shared" si="8"/>
        <v>yes</v>
      </c>
      <c r="B262" s="345" t="str">
        <f>IF(A262="no","N/A",IF(ISNA(VLOOKUP(P262,'Cost Type'!$A$4:$B$8,2,0)),"Impl",VLOOKUP(Q262,'Cost Type'!$A$4:$B$8,2,0)))</f>
        <v>Impl</v>
      </c>
      <c r="C262" s="345" t="str">
        <f>IF(B262="Impl",VLOOKUP(AB262,'Mapping Activities to outputs'!$B:$C,2,0),"N/A")</f>
        <v>Output 2</v>
      </c>
      <c r="F262" s="346">
        <f t="shared" si="9"/>
        <v>696.36</v>
      </c>
      <c r="G262" t="s">
        <v>362</v>
      </c>
      <c r="H262" t="s">
        <v>363</v>
      </c>
      <c r="I262" t="s">
        <v>364</v>
      </c>
      <c r="J262" t="s">
        <v>365</v>
      </c>
      <c r="K262" t="s">
        <v>157</v>
      </c>
      <c r="L262" t="s">
        <v>4063</v>
      </c>
      <c r="M262" t="s">
        <v>1943</v>
      </c>
      <c r="N262" t="s">
        <v>262</v>
      </c>
      <c r="P262" s="365">
        <v>76125</v>
      </c>
      <c r="Q262" t="s">
        <v>4139</v>
      </c>
      <c r="R262" t="s">
        <v>368</v>
      </c>
      <c r="S262" t="s">
        <v>369</v>
      </c>
      <c r="T262" t="s">
        <v>263</v>
      </c>
      <c r="U262" t="s">
        <v>370</v>
      </c>
      <c r="V262" t="s">
        <v>265</v>
      </c>
      <c r="W262" t="s">
        <v>252</v>
      </c>
      <c r="X262" t="s">
        <v>264</v>
      </c>
      <c r="Y262" t="s">
        <v>371</v>
      </c>
      <c r="Z262" t="s">
        <v>832</v>
      </c>
      <c r="AA262" t="s">
        <v>832</v>
      </c>
      <c r="AB262" t="s">
        <v>448</v>
      </c>
      <c r="AC262" t="s">
        <v>158</v>
      </c>
      <c r="AD262" t="s">
        <v>2</v>
      </c>
      <c r="AE262" t="s">
        <v>870</v>
      </c>
      <c r="AF262" t="s">
        <v>372</v>
      </c>
      <c r="AG262" t="s">
        <v>872</v>
      </c>
      <c r="AH262" s="365">
        <v>300001988645409</v>
      </c>
      <c r="AI262" t="s">
        <v>258</v>
      </c>
      <c r="AJ262">
        <v>7658816.9299999997</v>
      </c>
      <c r="AK262">
        <v>-313762.2</v>
      </c>
      <c r="AL262" s="365">
        <v>37</v>
      </c>
      <c r="AM262" t="s">
        <v>870</v>
      </c>
      <c r="AN262" t="s">
        <v>3026</v>
      </c>
      <c r="AO262" t="s">
        <v>841</v>
      </c>
      <c r="AP262" s="365">
        <v>144</v>
      </c>
      <c r="AQ262" t="s">
        <v>4069</v>
      </c>
      <c r="AR262" t="s">
        <v>4070</v>
      </c>
      <c r="AS262" t="s">
        <v>4071</v>
      </c>
      <c r="AT262" t="s">
        <v>3474</v>
      </c>
      <c r="AU262" t="s">
        <v>3614</v>
      </c>
      <c r="AV262" t="s">
        <v>380</v>
      </c>
      <c r="AW262" t="s">
        <v>381</v>
      </c>
      <c r="AX262"/>
      <c r="AY262" s="365">
        <v>0</v>
      </c>
      <c r="AZ262" s="365">
        <v>2024</v>
      </c>
      <c r="BA262" s="366">
        <v>45509</v>
      </c>
      <c r="BB262" s="367">
        <v>45548</v>
      </c>
      <c r="BC262" t="s">
        <v>399</v>
      </c>
      <c r="BD262" t="s">
        <v>261</v>
      </c>
      <c r="BE262">
        <v>0</v>
      </c>
      <c r="BF262">
        <v>696.36</v>
      </c>
      <c r="BG262"/>
      <c r="BH262" s="368">
        <v>696.36</v>
      </c>
    </row>
    <row r="263" spans="1:60" ht="15.6">
      <c r="A263" s="345" t="str">
        <f t="shared" si="8"/>
        <v>yes</v>
      </c>
      <c r="B263" s="345" t="str">
        <f>IF(A263="no","N/A",IF(ISNA(VLOOKUP(P263,'Cost Type'!$A$4:$B$8,2,0)),"Impl",VLOOKUP(Q263,'Cost Type'!$A$4:$B$8,2,0)))</f>
        <v>Impl</v>
      </c>
      <c r="C263" s="345" t="str">
        <f>IF(B263="Impl",VLOOKUP(AB263,'Mapping Activities to outputs'!$B:$C,2,0),"N/A")</f>
        <v>Output 3</v>
      </c>
      <c r="F263" s="346">
        <f t="shared" si="9"/>
        <v>348.19</v>
      </c>
      <c r="G263" t="s">
        <v>362</v>
      </c>
      <c r="H263" t="s">
        <v>363</v>
      </c>
      <c r="I263" t="s">
        <v>364</v>
      </c>
      <c r="J263" t="s">
        <v>365</v>
      </c>
      <c r="K263" t="s">
        <v>157</v>
      </c>
      <c r="L263" t="s">
        <v>4063</v>
      </c>
      <c r="M263" t="s">
        <v>1943</v>
      </c>
      <c r="N263" t="s">
        <v>262</v>
      </c>
      <c r="P263" s="365">
        <v>76125</v>
      </c>
      <c r="Q263" t="s">
        <v>4139</v>
      </c>
      <c r="R263" t="s">
        <v>368</v>
      </c>
      <c r="S263" t="s">
        <v>369</v>
      </c>
      <c r="T263" t="s">
        <v>263</v>
      </c>
      <c r="U263" t="s">
        <v>370</v>
      </c>
      <c r="V263" t="s">
        <v>265</v>
      </c>
      <c r="W263" t="s">
        <v>252</v>
      </c>
      <c r="X263" t="s">
        <v>264</v>
      </c>
      <c r="Y263" t="s">
        <v>371</v>
      </c>
      <c r="Z263" t="s">
        <v>832</v>
      </c>
      <c r="AA263" t="s">
        <v>832</v>
      </c>
      <c r="AB263" t="s">
        <v>449</v>
      </c>
      <c r="AC263" t="s">
        <v>158</v>
      </c>
      <c r="AD263" t="s">
        <v>2</v>
      </c>
      <c r="AE263" t="s">
        <v>870</v>
      </c>
      <c r="AF263" t="s">
        <v>372</v>
      </c>
      <c r="AG263" t="s">
        <v>872</v>
      </c>
      <c r="AH263" s="365">
        <v>300001988645409</v>
      </c>
      <c r="AI263" t="s">
        <v>258</v>
      </c>
      <c r="AJ263">
        <v>7658816.9299999997</v>
      </c>
      <c r="AK263">
        <v>-156883</v>
      </c>
      <c r="AL263" s="365">
        <v>36</v>
      </c>
      <c r="AM263" t="s">
        <v>870</v>
      </c>
      <c r="AN263" t="s">
        <v>3026</v>
      </c>
      <c r="AO263" t="s">
        <v>841</v>
      </c>
      <c r="AP263" s="365">
        <v>143</v>
      </c>
      <c r="AQ263" t="s">
        <v>4069</v>
      </c>
      <c r="AR263" t="s">
        <v>4070</v>
      </c>
      <c r="AS263" t="s">
        <v>4071</v>
      </c>
      <c r="AT263" t="s">
        <v>3474</v>
      </c>
      <c r="AU263" t="s">
        <v>3614</v>
      </c>
      <c r="AV263" t="s">
        <v>380</v>
      </c>
      <c r="AW263" t="s">
        <v>381</v>
      </c>
      <c r="AX263"/>
      <c r="AY263" s="365">
        <v>0</v>
      </c>
      <c r="AZ263" s="365">
        <v>2024</v>
      </c>
      <c r="BA263" s="366">
        <v>45509</v>
      </c>
      <c r="BB263" s="367">
        <v>45548</v>
      </c>
      <c r="BC263" t="s">
        <v>399</v>
      </c>
      <c r="BD263" t="s">
        <v>261</v>
      </c>
      <c r="BE263">
        <v>0</v>
      </c>
      <c r="BF263">
        <v>348.19</v>
      </c>
      <c r="BG263"/>
      <c r="BH263" s="368">
        <v>348.19</v>
      </c>
    </row>
    <row r="264" spans="1:60" ht="15.6">
      <c r="A264" s="345" t="str">
        <f t="shared" si="8"/>
        <v>yes</v>
      </c>
      <c r="B264" s="345" t="str">
        <f>IF(A264="no","N/A",IF(ISNA(VLOOKUP(P264,'Cost Type'!$A$4:$B$8,2,0)),"Impl",VLOOKUP(Q264,'Cost Type'!$A$4:$B$8,2,0)))</f>
        <v>Impl</v>
      </c>
      <c r="C264" s="345" t="str">
        <f>IF(B264="Impl",VLOOKUP(AB264,'Mapping Activities to outputs'!$B:$C,2,0),"N/A")</f>
        <v>Output 2</v>
      </c>
      <c r="F264" s="346">
        <f t="shared" si="9"/>
        <v>215.17000000000002</v>
      </c>
      <c r="G264" t="s">
        <v>362</v>
      </c>
      <c r="H264" t="s">
        <v>363</v>
      </c>
      <c r="I264" t="s">
        <v>364</v>
      </c>
      <c r="J264" t="s">
        <v>365</v>
      </c>
      <c r="K264" t="s">
        <v>157</v>
      </c>
      <c r="L264" t="s">
        <v>4063</v>
      </c>
      <c r="M264" t="s">
        <v>1943</v>
      </c>
      <c r="N264" t="s">
        <v>262</v>
      </c>
      <c r="P264" s="365">
        <v>76125</v>
      </c>
      <c r="Q264" t="s">
        <v>4139</v>
      </c>
      <c r="R264" t="s">
        <v>368</v>
      </c>
      <c r="S264" t="s">
        <v>369</v>
      </c>
      <c r="T264" t="s">
        <v>263</v>
      </c>
      <c r="U264" t="s">
        <v>370</v>
      </c>
      <c r="V264" t="s">
        <v>265</v>
      </c>
      <c r="W264" t="s">
        <v>252</v>
      </c>
      <c r="X264" t="s">
        <v>264</v>
      </c>
      <c r="Y264" t="s">
        <v>371</v>
      </c>
      <c r="Z264" t="s">
        <v>832</v>
      </c>
      <c r="AA264" t="s">
        <v>832</v>
      </c>
      <c r="AB264" t="s">
        <v>447</v>
      </c>
      <c r="AC264" t="s">
        <v>158</v>
      </c>
      <c r="AD264" t="s">
        <v>2</v>
      </c>
      <c r="AE264" t="s">
        <v>870</v>
      </c>
      <c r="AF264" t="s">
        <v>372</v>
      </c>
      <c r="AG264" t="s">
        <v>872</v>
      </c>
      <c r="AH264" s="365">
        <v>300001988645409</v>
      </c>
      <c r="AI264" t="s">
        <v>258</v>
      </c>
      <c r="AJ264">
        <v>7658816.9299999997</v>
      </c>
      <c r="AK264">
        <v>-96949.78</v>
      </c>
      <c r="AL264" s="365">
        <v>38</v>
      </c>
      <c r="AM264" t="s">
        <v>870</v>
      </c>
      <c r="AN264" t="s">
        <v>3026</v>
      </c>
      <c r="AO264" t="s">
        <v>841</v>
      </c>
      <c r="AP264" s="365">
        <v>142</v>
      </c>
      <c r="AQ264" t="s">
        <v>4069</v>
      </c>
      <c r="AR264" t="s">
        <v>4070</v>
      </c>
      <c r="AS264" t="s">
        <v>4071</v>
      </c>
      <c r="AT264" t="s">
        <v>3474</v>
      </c>
      <c r="AU264" t="s">
        <v>3614</v>
      </c>
      <c r="AV264" t="s">
        <v>380</v>
      </c>
      <c r="AW264" t="s">
        <v>381</v>
      </c>
      <c r="AX264"/>
      <c r="AY264" s="365">
        <v>0</v>
      </c>
      <c r="AZ264" s="365">
        <v>2024</v>
      </c>
      <c r="BA264" s="366">
        <v>45509</v>
      </c>
      <c r="BB264" s="367">
        <v>45548</v>
      </c>
      <c r="BC264" t="s">
        <v>399</v>
      </c>
      <c r="BD264" t="s">
        <v>261</v>
      </c>
      <c r="BE264">
        <v>0</v>
      </c>
      <c r="BF264">
        <v>215.17000000000002</v>
      </c>
      <c r="BG264"/>
      <c r="BH264" s="368">
        <v>215.17000000000002</v>
      </c>
    </row>
    <row r="265" spans="1:60" ht="15.6">
      <c r="A265" s="345" t="str">
        <f t="shared" si="8"/>
        <v>yes</v>
      </c>
      <c r="B265" s="345" t="str">
        <f>IF(A265="no","N/A",IF(ISNA(VLOOKUP(P265,'Cost Type'!$A$4:$B$8,2,0)),"Impl",VLOOKUP(P265,'Cost Type'!$A$4:$B$8,2,0)))</f>
        <v>GMS</v>
      </c>
      <c r="C265" s="345" t="str">
        <f>IF(B265="Impl",VLOOKUP(AB265,'Mapping Activities to outputs'!$B:$C,2,0),"N/A")</f>
        <v>N/A</v>
      </c>
      <c r="F265" s="346">
        <f t="shared" si="9"/>
        <v>546.51</v>
      </c>
      <c r="G265" t="s">
        <v>413</v>
      </c>
      <c r="H265" t="s">
        <v>414</v>
      </c>
      <c r="I265" t="s">
        <v>415</v>
      </c>
      <c r="J265" t="s">
        <v>416</v>
      </c>
      <c r="K265" t="s">
        <v>157</v>
      </c>
      <c r="L265" t="s">
        <v>413</v>
      </c>
      <c r="M265" t="s">
        <v>2057</v>
      </c>
      <c r="N265" t="s">
        <v>262</v>
      </c>
      <c r="P265" s="365">
        <v>75105</v>
      </c>
      <c r="Q265" t="s">
        <v>417</v>
      </c>
      <c r="R265" t="s">
        <v>368</v>
      </c>
      <c r="S265" t="s">
        <v>369</v>
      </c>
      <c r="T265" t="s">
        <v>263</v>
      </c>
      <c r="U265" t="s">
        <v>370</v>
      </c>
      <c r="V265" t="s">
        <v>265</v>
      </c>
      <c r="W265" t="s">
        <v>252</v>
      </c>
      <c r="X265" t="s">
        <v>264</v>
      </c>
      <c r="Y265" t="s">
        <v>371</v>
      </c>
      <c r="Z265" t="s">
        <v>250</v>
      </c>
      <c r="AA265" t="s">
        <v>250</v>
      </c>
      <c r="AB265" t="s">
        <v>75</v>
      </c>
      <c r="AC265" t="s">
        <v>158</v>
      </c>
      <c r="AD265" t="s">
        <v>2</v>
      </c>
      <c r="AE265" t="s">
        <v>2208</v>
      </c>
      <c r="AF265" t="s">
        <v>419</v>
      </c>
      <c r="AG265"/>
      <c r="AH265" s="365"/>
      <c r="AI265"/>
      <c r="AJ265"/>
      <c r="AK265"/>
      <c r="AL265" s="365"/>
      <c r="AM265"/>
      <c r="AN265" t="s">
        <v>399</v>
      </c>
      <c r="AO265" t="s">
        <v>399</v>
      </c>
      <c r="AP265" s="365">
        <v>49</v>
      </c>
      <c r="AQ265" t="s">
        <v>2209</v>
      </c>
      <c r="AR265" t="s">
        <v>2210</v>
      </c>
      <c r="AS265" t="s">
        <v>2211</v>
      </c>
      <c r="AT265" t="s">
        <v>2212</v>
      </c>
      <c r="AU265" t="s">
        <v>379</v>
      </c>
      <c r="AV265" t="s">
        <v>380</v>
      </c>
      <c r="AW265" t="s">
        <v>412</v>
      </c>
      <c r="AX265"/>
      <c r="AY265" s="365"/>
      <c r="AZ265" s="365">
        <v>2024</v>
      </c>
      <c r="BA265" s="366">
        <v>45540</v>
      </c>
      <c r="BB265" s="367">
        <v>45550</v>
      </c>
      <c r="BC265" t="s">
        <v>399</v>
      </c>
      <c r="BD265" t="s">
        <v>261</v>
      </c>
      <c r="BE265">
        <v>22680</v>
      </c>
      <c r="BF265">
        <v>546.51</v>
      </c>
      <c r="BG265"/>
      <c r="BH265" s="368">
        <v>546.51</v>
      </c>
    </row>
    <row r="266" spans="1:60" ht="15.6">
      <c r="A266" s="345" t="str">
        <f t="shared" si="8"/>
        <v>yes</v>
      </c>
      <c r="B266" s="345" t="str">
        <f>IF(A266="no","N/A",IF(ISNA(VLOOKUP(P266,'Cost Type'!$A$4:$B$8,2,0)),"Impl",VLOOKUP(P266,'Cost Type'!$A$4:$B$8,2,0)))</f>
        <v>GMS</v>
      </c>
      <c r="C266" s="345" t="str">
        <f>IF(B266="Impl",VLOOKUP(AB266,'Mapping Activities to outputs'!$B:$C,2,0),"N/A")</f>
        <v>N/A</v>
      </c>
      <c r="F266" s="346">
        <f t="shared" si="9"/>
        <v>2435.2000000000003</v>
      </c>
      <c r="G266" t="s">
        <v>413</v>
      </c>
      <c r="H266" t="s">
        <v>414</v>
      </c>
      <c r="I266" t="s">
        <v>415</v>
      </c>
      <c r="J266" t="s">
        <v>416</v>
      </c>
      <c r="K266" t="s">
        <v>157</v>
      </c>
      <c r="L266" t="s">
        <v>413</v>
      </c>
      <c r="M266" t="s">
        <v>2057</v>
      </c>
      <c r="N266" t="s">
        <v>262</v>
      </c>
      <c r="P266" s="365">
        <v>75105</v>
      </c>
      <c r="Q266" t="s">
        <v>417</v>
      </c>
      <c r="R266" t="s">
        <v>368</v>
      </c>
      <c r="S266" t="s">
        <v>369</v>
      </c>
      <c r="T266" t="s">
        <v>263</v>
      </c>
      <c r="U266" t="s">
        <v>370</v>
      </c>
      <c r="V266" t="s">
        <v>265</v>
      </c>
      <c r="W266" t="s">
        <v>252</v>
      </c>
      <c r="X266" t="s">
        <v>264</v>
      </c>
      <c r="Y266" t="s">
        <v>371</v>
      </c>
      <c r="Z266" t="s">
        <v>250</v>
      </c>
      <c r="AA266" t="s">
        <v>250</v>
      </c>
      <c r="AB266" t="s">
        <v>89</v>
      </c>
      <c r="AC266" t="s">
        <v>158</v>
      </c>
      <c r="AD266" t="s">
        <v>2</v>
      </c>
      <c r="AE266" t="s">
        <v>2656</v>
      </c>
      <c r="AF266" t="s">
        <v>419</v>
      </c>
      <c r="AG266"/>
      <c r="AH266" s="365"/>
      <c r="AI266"/>
      <c r="AJ266"/>
      <c r="AK266"/>
      <c r="AL266" s="365"/>
      <c r="AM266"/>
      <c r="AN266" t="s">
        <v>399</v>
      </c>
      <c r="AO266" t="s">
        <v>399</v>
      </c>
      <c r="AP266" s="365">
        <v>439</v>
      </c>
      <c r="AQ266" t="s">
        <v>2209</v>
      </c>
      <c r="AR266" t="s">
        <v>2657</v>
      </c>
      <c r="AS266" t="s">
        <v>2211</v>
      </c>
      <c r="AT266" t="s">
        <v>2607</v>
      </c>
      <c r="AU266" t="s">
        <v>379</v>
      </c>
      <c r="AV266" t="s">
        <v>380</v>
      </c>
      <c r="AW266" t="s">
        <v>412</v>
      </c>
      <c r="AX266"/>
      <c r="AY266" s="365"/>
      <c r="AZ266" s="365">
        <v>2024</v>
      </c>
      <c r="BA266" s="366">
        <v>45548</v>
      </c>
      <c r="BB266" s="367">
        <v>45550</v>
      </c>
      <c r="BC266" t="s">
        <v>399</v>
      </c>
      <c r="BD266" t="s">
        <v>154</v>
      </c>
      <c r="BE266">
        <v>2435.2000000000003</v>
      </c>
      <c r="BF266">
        <v>2435.2000000000003</v>
      </c>
      <c r="BG266"/>
      <c r="BH266" s="368">
        <v>2435.2000000000003</v>
      </c>
    </row>
    <row r="267" spans="1:60" ht="15.6">
      <c r="A267" s="345" t="str">
        <f t="shared" si="8"/>
        <v>yes</v>
      </c>
      <c r="B267" s="345" t="str">
        <f>IF(A267="no","N/A",IF(ISNA(VLOOKUP(P267,'Cost Type'!$A$4:$B$8,2,0)),"Impl",VLOOKUP(Q267,'Cost Type'!$A$4:$B$8,2,0)))</f>
        <v>Impl</v>
      </c>
      <c r="C267" s="345" t="str">
        <f>IF(B267="Impl",VLOOKUP(AB267,'Mapping Activities to outputs'!$B:$C,2,0),"N/A")</f>
        <v>Output 1</v>
      </c>
      <c r="F267" s="346">
        <f t="shared" si="9"/>
        <v>8125</v>
      </c>
      <c r="G267" t="s">
        <v>362</v>
      </c>
      <c r="H267" t="s">
        <v>363</v>
      </c>
      <c r="I267" t="s">
        <v>364</v>
      </c>
      <c r="J267" t="s">
        <v>365</v>
      </c>
      <c r="K267" t="s">
        <v>157</v>
      </c>
      <c r="L267" t="s">
        <v>366</v>
      </c>
      <c r="M267" t="s">
        <v>2057</v>
      </c>
      <c r="N267" t="s">
        <v>262</v>
      </c>
      <c r="P267" s="365">
        <v>72155</v>
      </c>
      <c r="Q267" t="s">
        <v>3318</v>
      </c>
      <c r="R267" t="s">
        <v>368</v>
      </c>
      <c r="S267" t="s">
        <v>369</v>
      </c>
      <c r="T267" t="s">
        <v>263</v>
      </c>
      <c r="U267" t="s">
        <v>370</v>
      </c>
      <c r="V267" t="s">
        <v>265</v>
      </c>
      <c r="W267" t="s">
        <v>252</v>
      </c>
      <c r="X267" t="s">
        <v>264</v>
      </c>
      <c r="Y267" t="s">
        <v>371</v>
      </c>
      <c r="Z267" t="s">
        <v>250</v>
      </c>
      <c r="AA267" t="s">
        <v>250</v>
      </c>
      <c r="AB267" t="s">
        <v>40</v>
      </c>
      <c r="AC267" t="s">
        <v>158</v>
      </c>
      <c r="AD267" t="s">
        <v>2</v>
      </c>
      <c r="AE267" t="s">
        <v>558</v>
      </c>
      <c r="AF267" t="s">
        <v>372</v>
      </c>
      <c r="AG267" t="s">
        <v>567</v>
      </c>
      <c r="AH267" s="365">
        <v>300002022085382</v>
      </c>
      <c r="AI267" t="s">
        <v>258</v>
      </c>
      <c r="AJ267">
        <v>22125</v>
      </c>
      <c r="AK267">
        <v>22125</v>
      </c>
      <c r="AL267" s="365">
        <v>1</v>
      </c>
      <c r="AM267" t="s">
        <v>558</v>
      </c>
      <c r="AN267" t="s">
        <v>3264</v>
      </c>
      <c r="AO267" t="s">
        <v>562</v>
      </c>
      <c r="AP267" s="365">
        <v>8</v>
      </c>
      <c r="AQ267" t="s">
        <v>4025</v>
      </c>
      <c r="AR267" t="s">
        <v>4026</v>
      </c>
      <c r="AS267" t="s">
        <v>4027</v>
      </c>
      <c r="AT267" t="s">
        <v>4028</v>
      </c>
      <c r="AU267" t="s">
        <v>379</v>
      </c>
      <c r="AV267" t="s">
        <v>380</v>
      </c>
      <c r="AW267" t="s">
        <v>3265</v>
      </c>
      <c r="AX267" t="s">
        <v>3266</v>
      </c>
      <c r="AY267" s="365">
        <v>1</v>
      </c>
      <c r="AZ267" s="365">
        <v>2024</v>
      </c>
      <c r="BA267" s="366">
        <v>45537</v>
      </c>
      <c r="BB267" s="367">
        <v>45551</v>
      </c>
      <c r="BC267" t="s">
        <v>271</v>
      </c>
      <c r="BD267" t="s">
        <v>154</v>
      </c>
      <c r="BE267">
        <v>8125</v>
      </c>
      <c r="BF267">
        <v>8125</v>
      </c>
      <c r="BG267"/>
      <c r="BH267" s="368">
        <v>8125</v>
      </c>
    </row>
    <row r="268" spans="1:60" ht="15.6">
      <c r="A268" s="345" t="str">
        <f t="shared" si="8"/>
        <v>yes</v>
      </c>
      <c r="B268" s="345" t="str">
        <f>IF(A268="no","N/A",IF(ISNA(VLOOKUP(P268,'Cost Type'!$A$4:$B$8,2,0)),"Impl",VLOOKUP(Q268,'Cost Type'!$A$4:$B$8,2,0)))</f>
        <v>Impl</v>
      </c>
      <c r="C268" s="345" t="str">
        <f>IF(B268="Impl",VLOOKUP(AB268,'Mapping Activities to outputs'!$B:$C,2,0),"N/A")</f>
        <v>Output 1</v>
      </c>
      <c r="F268" s="346">
        <f t="shared" si="9"/>
        <v>14000</v>
      </c>
      <c r="G268" t="s">
        <v>362</v>
      </c>
      <c r="H268" t="s">
        <v>363</v>
      </c>
      <c r="I268" t="s">
        <v>364</v>
      </c>
      <c r="J268" t="s">
        <v>365</v>
      </c>
      <c r="K268" t="s">
        <v>157</v>
      </c>
      <c r="L268" t="s">
        <v>366</v>
      </c>
      <c r="M268" t="s">
        <v>2057</v>
      </c>
      <c r="N268" t="s">
        <v>262</v>
      </c>
      <c r="P268" s="365">
        <v>72155</v>
      </c>
      <c r="Q268" t="s">
        <v>3318</v>
      </c>
      <c r="R268" t="s">
        <v>368</v>
      </c>
      <c r="S268" t="s">
        <v>369</v>
      </c>
      <c r="T268" t="s">
        <v>263</v>
      </c>
      <c r="U268" t="s">
        <v>370</v>
      </c>
      <c r="V268" t="s">
        <v>265</v>
      </c>
      <c r="W268" t="s">
        <v>252</v>
      </c>
      <c r="X268" t="s">
        <v>264</v>
      </c>
      <c r="Y268" t="s">
        <v>371</v>
      </c>
      <c r="Z268" t="s">
        <v>250</v>
      </c>
      <c r="AA268" t="s">
        <v>250</v>
      </c>
      <c r="AB268" t="s">
        <v>37</v>
      </c>
      <c r="AC268" t="s">
        <v>158</v>
      </c>
      <c r="AD268" t="s">
        <v>2</v>
      </c>
      <c r="AE268" t="s">
        <v>558</v>
      </c>
      <c r="AF268" t="s">
        <v>372</v>
      </c>
      <c r="AG268" t="s">
        <v>567</v>
      </c>
      <c r="AH268" s="365">
        <v>300002022085382</v>
      </c>
      <c r="AI268" t="s">
        <v>258</v>
      </c>
      <c r="AJ268">
        <v>22125</v>
      </c>
      <c r="AK268">
        <v>22125</v>
      </c>
      <c r="AL268" s="365">
        <v>1</v>
      </c>
      <c r="AM268" t="s">
        <v>558</v>
      </c>
      <c r="AN268" t="s">
        <v>3264</v>
      </c>
      <c r="AO268" t="s">
        <v>562</v>
      </c>
      <c r="AP268" s="365">
        <v>9</v>
      </c>
      <c r="AQ268" t="s">
        <v>4025</v>
      </c>
      <c r="AR268" t="s">
        <v>4029</v>
      </c>
      <c r="AS268" t="s">
        <v>4027</v>
      </c>
      <c r="AT268" t="s">
        <v>4028</v>
      </c>
      <c r="AU268" t="s">
        <v>379</v>
      </c>
      <c r="AV268" t="s">
        <v>380</v>
      </c>
      <c r="AW268" t="s">
        <v>3265</v>
      </c>
      <c r="AX268" t="s">
        <v>3266</v>
      </c>
      <c r="AY268" s="365">
        <v>1</v>
      </c>
      <c r="AZ268" s="365">
        <v>2024</v>
      </c>
      <c r="BA268" s="366">
        <v>45537</v>
      </c>
      <c r="BB268" s="367">
        <v>45551</v>
      </c>
      <c r="BC268" t="s">
        <v>271</v>
      </c>
      <c r="BD268" t="s">
        <v>154</v>
      </c>
      <c r="BE268">
        <v>14000</v>
      </c>
      <c r="BF268">
        <v>14000</v>
      </c>
      <c r="BG268"/>
      <c r="BH268" s="368">
        <v>14000</v>
      </c>
    </row>
    <row r="269" spans="1:60" ht="15.6">
      <c r="A269" s="345" t="str">
        <f t="shared" si="8"/>
        <v>yes</v>
      </c>
      <c r="B269" s="345" t="str">
        <f>IF(A269="no","N/A",IF(ISNA(VLOOKUP(P269,'Cost Type'!$A$4:$B$8,2,0)),"Impl",VLOOKUP(P269,'Cost Type'!$A$4:$B$8,2,0)))</f>
        <v>GMS</v>
      </c>
      <c r="C269" s="345" t="str">
        <f>IF(B269="Impl",VLOOKUP(AB269,'Mapping Activities to outputs'!$B:$C,2,0),"N/A")</f>
        <v>N/A</v>
      </c>
      <c r="F269" s="346">
        <f t="shared" si="9"/>
        <v>650</v>
      </c>
      <c r="G269" t="s">
        <v>413</v>
      </c>
      <c r="H269" t="s">
        <v>414</v>
      </c>
      <c r="I269" t="s">
        <v>415</v>
      </c>
      <c r="J269" t="s">
        <v>416</v>
      </c>
      <c r="K269" t="s">
        <v>157</v>
      </c>
      <c r="L269" t="s">
        <v>413</v>
      </c>
      <c r="M269" t="s">
        <v>2057</v>
      </c>
      <c r="N269" t="s">
        <v>262</v>
      </c>
      <c r="P269" s="365">
        <v>75105</v>
      </c>
      <c r="Q269" t="s">
        <v>417</v>
      </c>
      <c r="R269" t="s">
        <v>368</v>
      </c>
      <c r="S269" t="s">
        <v>369</v>
      </c>
      <c r="T269" t="s">
        <v>263</v>
      </c>
      <c r="U269" t="s">
        <v>370</v>
      </c>
      <c r="V269" t="s">
        <v>265</v>
      </c>
      <c r="W269" t="s">
        <v>252</v>
      </c>
      <c r="X269" t="s">
        <v>264</v>
      </c>
      <c r="Y269" t="s">
        <v>371</v>
      </c>
      <c r="Z269" t="s">
        <v>250</v>
      </c>
      <c r="AA269" t="s">
        <v>250</v>
      </c>
      <c r="AB269" t="s">
        <v>40</v>
      </c>
      <c r="AC269" t="s">
        <v>158</v>
      </c>
      <c r="AD269" t="s">
        <v>2</v>
      </c>
      <c r="AE269" t="s">
        <v>2595</v>
      </c>
      <c r="AF269" t="s">
        <v>419</v>
      </c>
      <c r="AG269"/>
      <c r="AH269" s="365"/>
      <c r="AI269"/>
      <c r="AJ269"/>
      <c r="AK269"/>
      <c r="AL269" s="365"/>
      <c r="AM269"/>
      <c r="AN269" t="s">
        <v>399</v>
      </c>
      <c r="AO269" t="s">
        <v>399</v>
      </c>
      <c r="AP269" s="365">
        <v>54</v>
      </c>
      <c r="AQ269" t="s">
        <v>2596</v>
      </c>
      <c r="AR269" t="s">
        <v>2597</v>
      </c>
      <c r="AS269" t="s">
        <v>2598</v>
      </c>
      <c r="AT269" t="s">
        <v>2599</v>
      </c>
      <c r="AU269" t="s">
        <v>379</v>
      </c>
      <c r="AV269" t="s">
        <v>380</v>
      </c>
      <c r="AW269" t="s">
        <v>412</v>
      </c>
      <c r="AX269"/>
      <c r="AY269" s="365"/>
      <c r="AZ269" s="365">
        <v>2024</v>
      </c>
      <c r="BA269" s="366">
        <v>45537</v>
      </c>
      <c r="BB269" s="367">
        <v>45552</v>
      </c>
      <c r="BC269" t="s">
        <v>399</v>
      </c>
      <c r="BD269" t="s">
        <v>154</v>
      </c>
      <c r="BE269">
        <v>650</v>
      </c>
      <c r="BF269">
        <v>650</v>
      </c>
      <c r="BG269"/>
      <c r="BH269" s="368">
        <v>650</v>
      </c>
    </row>
    <row r="270" spans="1:60" ht="15.6">
      <c r="A270" s="345" t="str">
        <f t="shared" si="8"/>
        <v>yes</v>
      </c>
      <c r="B270" s="345" t="str">
        <f>IF(A270="no","N/A",IF(ISNA(VLOOKUP(P270,'Cost Type'!$A$4:$B$8,2,0)),"Impl",VLOOKUP(P270,'Cost Type'!$A$4:$B$8,2,0)))</f>
        <v>GMS</v>
      </c>
      <c r="C270" s="345" t="str">
        <f>IF(B270="Impl",VLOOKUP(AB270,'Mapping Activities to outputs'!$B:$C,2,0),"N/A")</f>
        <v>N/A</v>
      </c>
      <c r="F270" s="346">
        <f t="shared" si="9"/>
        <v>1120</v>
      </c>
      <c r="G270" t="s">
        <v>413</v>
      </c>
      <c r="H270" t="s">
        <v>414</v>
      </c>
      <c r="I270" t="s">
        <v>415</v>
      </c>
      <c r="J270" t="s">
        <v>416</v>
      </c>
      <c r="K270" t="s">
        <v>157</v>
      </c>
      <c r="L270" t="s">
        <v>413</v>
      </c>
      <c r="M270" t="s">
        <v>2057</v>
      </c>
      <c r="N270" t="s">
        <v>262</v>
      </c>
      <c r="P270" s="365">
        <v>75105</v>
      </c>
      <c r="Q270" t="s">
        <v>417</v>
      </c>
      <c r="R270" t="s">
        <v>368</v>
      </c>
      <c r="S270" t="s">
        <v>369</v>
      </c>
      <c r="T270" t="s">
        <v>263</v>
      </c>
      <c r="U270" t="s">
        <v>370</v>
      </c>
      <c r="V270" t="s">
        <v>265</v>
      </c>
      <c r="W270" t="s">
        <v>252</v>
      </c>
      <c r="X270" t="s">
        <v>264</v>
      </c>
      <c r="Y270" t="s">
        <v>371</v>
      </c>
      <c r="Z270" t="s">
        <v>250</v>
      </c>
      <c r="AA270" t="s">
        <v>250</v>
      </c>
      <c r="AB270" t="s">
        <v>37</v>
      </c>
      <c r="AC270" t="s">
        <v>158</v>
      </c>
      <c r="AD270" t="s">
        <v>2</v>
      </c>
      <c r="AE270" t="s">
        <v>2600</v>
      </c>
      <c r="AF270" t="s">
        <v>419</v>
      </c>
      <c r="AG270"/>
      <c r="AH270" s="365"/>
      <c r="AI270"/>
      <c r="AJ270"/>
      <c r="AK270"/>
      <c r="AL270" s="365"/>
      <c r="AM270"/>
      <c r="AN270" t="s">
        <v>399</v>
      </c>
      <c r="AO270" t="s">
        <v>399</v>
      </c>
      <c r="AP270" s="365">
        <v>55</v>
      </c>
      <c r="AQ270" t="s">
        <v>2596</v>
      </c>
      <c r="AR270" t="s">
        <v>2601</v>
      </c>
      <c r="AS270" t="s">
        <v>2598</v>
      </c>
      <c r="AT270" t="s">
        <v>2599</v>
      </c>
      <c r="AU270" t="s">
        <v>379</v>
      </c>
      <c r="AV270" t="s">
        <v>380</v>
      </c>
      <c r="AW270" t="s">
        <v>412</v>
      </c>
      <c r="AX270"/>
      <c r="AY270" s="365"/>
      <c r="AZ270" s="365">
        <v>2024</v>
      </c>
      <c r="BA270" s="366">
        <v>45537</v>
      </c>
      <c r="BB270" s="367">
        <v>45552</v>
      </c>
      <c r="BC270" t="s">
        <v>399</v>
      </c>
      <c r="BD270" t="s">
        <v>154</v>
      </c>
      <c r="BE270">
        <v>1120</v>
      </c>
      <c r="BF270">
        <v>1120</v>
      </c>
      <c r="BG270"/>
      <c r="BH270" s="368">
        <v>1120</v>
      </c>
    </row>
    <row r="271" spans="1:60" ht="15.6">
      <c r="A271" s="345" t="str">
        <f t="shared" si="8"/>
        <v>yes</v>
      </c>
      <c r="B271" s="345" t="str">
        <f>IF(A271="no","N/A",IF(ISNA(VLOOKUP(P271,'Cost Type'!$A$4:$B$8,2,0)),"Impl",VLOOKUP(Q271,'Cost Type'!$A$4:$B$8,2,0)))</f>
        <v>Impl</v>
      </c>
      <c r="C271" s="345" t="str">
        <f>IF(B271="Impl",VLOOKUP(AB271,'Mapping Activities to outputs'!$B:$C,2,0),"N/A")</f>
        <v>MC</v>
      </c>
      <c r="F271" s="346">
        <f t="shared" si="9"/>
        <v>94.89</v>
      </c>
      <c r="G271" t="s">
        <v>362</v>
      </c>
      <c r="H271" t="s">
        <v>363</v>
      </c>
      <c r="I271" t="s">
        <v>364</v>
      </c>
      <c r="J271" t="s">
        <v>365</v>
      </c>
      <c r="K271" t="s">
        <v>157</v>
      </c>
      <c r="L271" t="s">
        <v>366</v>
      </c>
      <c r="M271" t="s">
        <v>2057</v>
      </c>
      <c r="N271" t="s">
        <v>262</v>
      </c>
      <c r="P271" s="365">
        <v>62335</v>
      </c>
      <c r="Q271" t="s">
        <v>4130</v>
      </c>
      <c r="R271" t="s">
        <v>368</v>
      </c>
      <c r="S271" t="s">
        <v>369</v>
      </c>
      <c r="T271" t="s">
        <v>263</v>
      </c>
      <c r="U271" t="s">
        <v>370</v>
      </c>
      <c r="V271" t="s">
        <v>265</v>
      </c>
      <c r="W271" t="s">
        <v>252</v>
      </c>
      <c r="X271" t="s">
        <v>264</v>
      </c>
      <c r="Y271" t="s">
        <v>371</v>
      </c>
      <c r="Z271" t="s">
        <v>250</v>
      </c>
      <c r="AA271" t="s">
        <v>250</v>
      </c>
      <c r="AB271" t="s">
        <v>89</v>
      </c>
      <c r="AC271" t="s">
        <v>158</v>
      </c>
      <c r="AD271" t="s">
        <v>2</v>
      </c>
      <c r="AE271" t="s">
        <v>1397</v>
      </c>
      <c r="AF271" t="s">
        <v>372</v>
      </c>
      <c r="AG271" t="s">
        <v>1397</v>
      </c>
      <c r="AH271" s="365">
        <v>300002028390557</v>
      </c>
      <c r="AI271" t="s">
        <v>258</v>
      </c>
      <c r="AJ271">
        <v>948.94</v>
      </c>
      <c r="AK271">
        <v>94.89</v>
      </c>
      <c r="AL271" s="365">
        <v>5</v>
      </c>
      <c r="AM271" t="s">
        <v>1397</v>
      </c>
      <c r="AN271" t="s">
        <v>1152</v>
      </c>
      <c r="AO271" t="s">
        <v>1153</v>
      </c>
      <c r="AP271" s="365">
        <v>152</v>
      </c>
      <c r="AQ271" t="s">
        <v>3570</v>
      </c>
      <c r="AR271" t="s">
        <v>4030</v>
      </c>
      <c r="AS271" t="s">
        <v>3572</v>
      </c>
      <c r="AT271" t="s">
        <v>4031</v>
      </c>
      <c r="AU271" t="s">
        <v>379</v>
      </c>
      <c r="AV271" t="s">
        <v>380</v>
      </c>
      <c r="AW271" t="s">
        <v>381</v>
      </c>
      <c r="AX271"/>
      <c r="AY271" s="365">
        <v>0</v>
      </c>
      <c r="AZ271" s="365">
        <v>2024</v>
      </c>
      <c r="BA271" s="366">
        <v>45548</v>
      </c>
      <c r="BB271" s="367">
        <v>45552</v>
      </c>
      <c r="BC271" t="s">
        <v>1150</v>
      </c>
      <c r="BD271" t="s">
        <v>154</v>
      </c>
      <c r="BE271">
        <v>94.89</v>
      </c>
      <c r="BF271">
        <v>94.89</v>
      </c>
      <c r="BG271"/>
      <c r="BH271" s="368">
        <v>94.89</v>
      </c>
    </row>
    <row r="272" spans="1:60" ht="15.6">
      <c r="A272" s="345" t="str">
        <f t="shared" si="8"/>
        <v>yes</v>
      </c>
      <c r="B272" s="345" t="str">
        <f>IF(A272="no","N/A",IF(ISNA(VLOOKUP(P272,'Cost Type'!$A$4:$B$8,2,0)),"Impl",VLOOKUP(Q272,'Cost Type'!$A$4:$B$8,2,0)))</f>
        <v>Impl</v>
      </c>
      <c r="C272" s="345" t="str">
        <f>IF(B272="Impl",VLOOKUP(AB272,'Mapping Activities to outputs'!$B:$C,2,0),"N/A")</f>
        <v>Output 2</v>
      </c>
      <c r="F272" s="346">
        <f t="shared" si="9"/>
        <v>1801.41</v>
      </c>
      <c r="G272" t="s">
        <v>362</v>
      </c>
      <c r="H272" t="s">
        <v>363</v>
      </c>
      <c r="I272" t="s">
        <v>364</v>
      </c>
      <c r="J272" t="s">
        <v>365</v>
      </c>
      <c r="K272" t="s">
        <v>157</v>
      </c>
      <c r="L272" t="s">
        <v>366</v>
      </c>
      <c r="M272" t="s">
        <v>2057</v>
      </c>
      <c r="N272" t="s">
        <v>262</v>
      </c>
      <c r="P272" s="365">
        <v>75709</v>
      </c>
      <c r="Q272" t="s">
        <v>3296</v>
      </c>
      <c r="R272" t="s">
        <v>368</v>
      </c>
      <c r="S272" t="s">
        <v>369</v>
      </c>
      <c r="T272" t="s">
        <v>263</v>
      </c>
      <c r="U272" t="s">
        <v>370</v>
      </c>
      <c r="V272" t="s">
        <v>265</v>
      </c>
      <c r="W272" t="s">
        <v>252</v>
      </c>
      <c r="X272" t="s">
        <v>264</v>
      </c>
      <c r="Y272" t="s">
        <v>371</v>
      </c>
      <c r="Z272" t="s">
        <v>250</v>
      </c>
      <c r="AA272" t="s">
        <v>250</v>
      </c>
      <c r="AB272" t="s">
        <v>58</v>
      </c>
      <c r="AC272" t="s">
        <v>158</v>
      </c>
      <c r="AD272" t="s">
        <v>2</v>
      </c>
      <c r="AE272" t="s">
        <v>756</v>
      </c>
      <c r="AF272" t="s">
        <v>372</v>
      </c>
      <c r="AG272" t="s">
        <v>3153</v>
      </c>
      <c r="AH272" s="365">
        <v>300002030774117</v>
      </c>
      <c r="AI272" t="s">
        <v>258</v>
      </c>
      <c r="AJ272">
        <v>248167.2</v>
      </c>
      <c r="AK272">
        <v>248167.2</v>
      </c>
      <c r="AL272" s="365">
        <v>1</v>
      </c>
      <c r="AM272" t="s">
        <v>756</v>
      </c>
      <c r="AN272" t="s">
        <v>3154</v>
      </c>
      <c r="AO272" t="s">
        <v>718</v>
      </c>
      <c r="AP272" s="365">
        <v>1108</v>
      </c>
      <c r="AQ272" t="s">
        <v>3570</v>
      </c>
      <c r="AR272" t="s">
        <v>3571</v>
      </c>
      <c r="AS272" t="s">
        <v>3572</v>
      </c>
      <c r="AT272" t="s">
        <v>3573</v>
      </c>
      <c r="AU272" t="s">
        <v>379</v>
      </c>
      <c r="AV272" t="s">
        <v>380</v>
      </c>
      <c r="AW272" t="s">
        <v>3155</v>
      </c>
      <c r="AX272" t="s">
        <v>3156</v>
      </c>
      <c r="AY272" s="365">
        <v>1</v>
      </c>
      <c r="AZ272" s="365">
        <v>2024</v>
      </c>
      <c r="BA272" s="366">
        <v>45552</v>
      </c>
      <c r="BB272" s="367">
        <v>45552</v>
      </c>
      <c r="BC272" t="s">
        <v>271</v>
      </c>
      <c r="BD272" t="s">
        <v>261</v>
      </c>
      <c r="BE272">
        <v>74758.55</v>
      </c>
      <c r="BF272">
        <v>1801.41</v>
      </c>
      <c r="BG272"/>
      <c r="BH272" s="368">
        <v>1801.41</v>
      </c>
    </row>
    <row r="273" spans="1:60" ht="15.6">
      <c r="A273" s="345" t="str">
        <f t="shared" si="8"/>
        <v>yes</v>
      </c>
      <c r="B273" s="345" t="str">
        <f>IF(A273="no","N/A",IF(ISNA(VLOOKUP(P273,'Cost Type'!$A$4:$B$8,2,0)),"Impl",VLOOKUP(P273,'Cost Type'!$A$4:$B$8,2,0)))</f>
        <v>GMS</v>
      </c>
      <c r="C273" s="345" t="str">
        <f>IF(B273="Impl",VLOOKUP(AB273,'Mapping Activities to outputs'!$B:$C,2,0),"N/A")</f>
        <v>N/A</v>
      </c>
      <c r="F273" s="346">
        <f t="shared" si="9"/>
        <v>144.11000000000001</v>
      </c>
      <c r="G273" t="s">
        <v>413</v>
      </c>
      <c r="H273" t="s">
        <v>414</v>
      </c>
      <c r="I273" t="s">
        <v>415</v>
      </c>
      <c r="J273" t="s">
        <v>416</v>
      </c>
      <c r="K273" t="s">
        <v>157</v>
      </c>
      <c r="L273" t="s">
        <v>413</v>
      </c>
      <c r="M273" t="s">
        <v>2057</v>
      </c>
      <c r="N273" t="s">
        <v>262</v>
      </c>
      <c r="P273" s="365">
        <v>75105</v>
      </c>
      <c r="Q273" t="s">
        <v>417</v>
      </c>
      <c r="R273" t="s">
        <v>368</v>
      </c>
      <c r="S273" t="s">
        <v>369</v>
      </c>
      <c r="T273" t="s">
        <v>263</v>
      </c>
      <c r="U273" t="s">
        <v>370</v>
      </c>
      <c r="V273" t="s">
        <v>265</v>
      </c>
      <c r="W273" t="s">
        <v>252</v>
      </c>
      <c r="X273" t="s">
        <v>264</v>
      </c>
      <c r="Y273" t="s">
        <v>371</v>
      </c>
      <c r="Z273" t="s">
        <v>250</v>
      </c>
      <c r="AA273" t="s">
        <v>250</v>
      </c>
      <c r="AB273" t="s">
        <v>58</v>
      </c>
      <c r="AC273" t="s">
        <v>158</v>
      </c>
      <c r="AD273" t="s">
        <v>2</v>
      </c>
      <c r="AE273" t="s">
        <v>2569</v>
      </c>
      <c r="AF273" t="s">
        <v>419</v>
      </c>
      <c r="AG273"/>
      <c r="AH273" s="365"/>
      <c r="AI273"/>
      <c r="AJ273"/>
      <c r="AK273"/>
      <c r="AL273" s="365"/>
      <c r="AM273"/>
      <c r="AN273" t="s">
        <v>399</v>
      </c>
      <c r="AO273" t="s">
        <v>399</v>
      </c>
      <c r="AP273" s="365">
        <v>559</v>
      </c>
      <c r="AQ273" t="s">
        <v>2570</v>
      </c>
      <c r="AR273" t="s">
        <v>2571</v>
      </c>
      <c r="AS273" t="s">
        <v>2572</v>
      </c>
      <c r="AT273" t="s">
        <v>2573</v>
      </c>
      <c r="AU273" t="s">
        <v>379</v>
      </c>
      <c r="AV273" t="s">
        <v>380</v>
      </c>
      <c r="AW273" t="s">
        <v>412</v>
      </c>
      <c r="AX273"/>
      <c r="AY273" s="365"/>
      <c r="AZ273" s="365">
        <v>2024</v>
      </c>
      <c r="BA273" s="366">
        <v>45552</v>
      </c>
      <c r="BB273" s="367">
        <v>45553</v>
      </c>
      <c r="BC273" t="s">
        <v>399</v>
      </c>
      <c r="BD273" t="s">
        <v>261</v>
      </c>
      <c r="BE273">
        <v>5980.68</v>
      </c>
      <c r="BF273">
        <v>144.11000000000001</v>
      </c>
      <c r="BG273"/>
      <c r="BH273" s="368">
        <v>144.11000000000001</v>
      </c>
    </row>
    <row r="274" spans="1:60" ht="15.6">
      <c r="A274" s="345" t="str">
        <f t="shared" si="8"/>
        <v>yes</v>
      </c>
      <c r="B274" s="345" t="str">
        <f>IF(A274="no","N/A",IF(ISNA(VLOOKUP(P274,'Cost Type'!$A$4:$B$8,2,0)),"Impl",VLOOKUP(P274,'Cost Type'!$A$4:$B$8,2,0)))</f>
        <v>GMS</v>
      </c>
      <c r="C274" s="345" t="str">
        <f>IF(B274="Impl",VLOOKUP(AB274,'Mapping Activities to outputs'!$B:$C,2,0),"N/A")</f>
        <v>N/A</v>
      </c>
      <c r="F274" s="346">
        <f t="shared" si="9"/>
        <v>7.59</v>
      </c>
      <c r="G274" t="s">
        <v>413</v>
      </c>
      <c r="H274" t="s">
        <v>414</v>
      </c>
      <c r="I274" t="s">
        <v>415</v>
      </c>
      <c r="J274" t="s">
        <v>416</v>
      </c>
      <c r="K274" t="s">
        <v>157</v>
      </c>
      <c r="L274" t="s">
        <v>413</v>
      </c>
      <c r="M274" t="s">
        <v>2057</v>
      </c>
      <c r="N274" t="s">
        <v>262</v>
      </c>
      <c r="P274" s="365">
        <v>75105</v>
      </c>
      <c r="Q274" t="s">
        <v>417</v>
      </c>
      <c r="R274" t="s">
        <v>368</v>
      </c>
      <c r="S274" t="s">
        <v>369</v>
      </c>
      <c r="T274" t="s">
        <v>263</v>
      </c>
      <c r="U274" t="s">
        <v>370</v>
      </c>
      <c r="V274" t="s">
        <v>265</v>
      </c>
      <c r="W274" t="s">
        <v>252</v>
      </c>
      <c r="X274" t="s">
        <v>264</v>
      </c>
      <c r="Y274" t="s">
        <v>371</v>
      </c>
      <c r="Z274" t="s">
        <v>250</v>
      </c>
      <c r="AA274" t="s">
        <v>250</v>
      </c>
      <c r="AB274" t="s">
        <v>89</v>
      </c>
      <c r="AC274" t="s">
        <v>158</v>
      </c>
      <c r="AD274" t="s">
        <v>2</v>
      </c>
      <c r="AE274" t="s">
        <v>2605</v>
      </c>
      <c r="AF274" t="s">
        <v>419</v>
      </c>
      <c r="AG274"/>
      <c r="AH274" s="365"/>
      <c r="AI274"/>
      <c r="AJ274"/>
      <c r="AK274"/>
      <c r="AL274" s="365"/>
      <c r="AM274"/>
      <c r="AN274" t="s">
        <v>399</v>
      </c>
      <c r="AO274" t="s">
        <v>399</v>
      </c>
      <c r="AP274" s="365">
        <v>86</v>
      </c>
      <c r="AQ274" t="s">
        <v>2570</v>
      </c>
      <c r="AR274" t="s">
        <v>2606</v>
      </c>
      <c r="AS274" t="s">
        <v>2572</v>
      </c>
      <c r="AT274" t="s">
        <v>2607</v>
      </c>
      <c r="AU274" t="s">
        <v>379</v>
      </c>
      <c r="AV274" t="s">
        <v>380</v>
      </c>
      <c r="AW274" t="s">
        <v>412</v>
      </c>
      <c r="AX274"/>
      <c r="AY274" s="365"/>
      <c r="AZ274" s="365">
        <v>2024</v>
      </c>
      <c r="BA274" s="366">
        <v>45548</v>
      </c>
      <c r="BB274" s="367">
        <v>45553</v>
      </c>
      <c r="BC274" t="s">
        <v>399</v>
      </c>
      <c r="BD274" t="s">
        <v>154</v>
      </c>
      <c r="BE274">
        <v>7.59</v>
      </c>
      <c r="BF274">
        <v>7.59</v>
      </c>
      <c r="BG274"/>
      <c r="BH274" s="368">
        <v>7.59</v>
      </c>
    </row>
    <row r="275" spans="1:60" ht="15.6">
      <c r="A275" s="345" t="str">
        <f t="shared" si="8"/>
        <v>yes</v>
      </c>
      <c r="B275" s="345" t="str">
        <f>IF(A275="no","N/A",IF(ISNA(VLOOKUP(P275,'Cost Type'!$A$4:$B$8,2,0)),"Impl",VLOOKUP(Q275,'Cost Type'!$A$4:$B$8,2,0)))</f>
        <v>Impl</v>
      </c>
      <c r="C275" s="345" t="str">
        <f>IF(B275="Impl",VLOOKUP(AB275,'Mapping Activities to outputs'!$B:$C,2,0),"N/A")</f>
        <v>Output 1</v>
      </c>
      <c r="F275" s="346">
        <f t="shared" si="9"/>
        <v>5211</v>
      </c>
      <c r="G275" t="s">
        <v>362</v>
      </c>
      <c r="H275" t="s">
        <v>363</v>
      </c>
      <c r="I275" t="s">
        <v>364</v>
      </c>
      <c r="J275" t="s">
        <v>365</v>
      </c>
      <c r="K275" t="s">
        <v>157</v>
      </c>
      <c r="L275" t="s">
        <v>366</v>
      </c>
      <c r="M275" t="s">
        <v>2057</v>
      </c>
      <c r="N275" t="s">
        <v>262</v>
      </c>
      <c r="P275" s="365">
        <v>72605</v>
      </c>
      <c r="Q275" t="s">
        <v>4129</v>
      </c>
      <c r="R275" t="s">
        <v>368</v>
      </c>
      <c r="S275" t="s">
        <v>369</v>
      </c>
      <c r="T275" t="s">
        <v>263</v>
      </c>
      <c r="U275" t="s">
        <v>370</v>
      </c>
      <c r="V275" t="s">
        <v>265</v>
      </c>
      <c r="W275" t="s">
        <v>252</v>
      </c>
      <c r="X275" t="s">
        <v>264</v>
      </c>
      <c r="Y275" t="s">
        <v>371</v>
      </c>
      <c r="Z275" t="s">
        <v>250</v>
      </c>
      <c r="AA275" t="s">
        <v>250</v>
      </c>
      <c r="AB275" t="s">
        <v>27</v>
      </c>
      <c r="AC275" t="s">
        <v>158</v>
      </c>
      <c r="AD275" t="s">
        <v>2</v>
      </c>
      <c r="AE275" t="s">
        <v>489</v>
      </c>
      <c r="AF275" t="s">
        <v>372</v>
      </c>
      <c r="AG275" t="s">
        <v>491</v>
      </c>
      <c r="AH275" s="365">
        <v>300002038746840</v>
      </c>
      <c r="AI275" t="s">
        <v>258</v>
      </c>
      <c r="AJ275">
        <v>490986.5</v>
      </c>
      <c r="AK275">
        <v>216256.5</v>
      </c>
      <c r="AL275" s="365">
        <v>1</v>
      </c>
      <c r="AM275" t="s">
        <v>489</v>
      </c>
      <c r="AN275" t="s">
        <v>3123</v>
      </c>
      <c r="AO275" t="s">
        <v>483</v>
      </c>
      <c r="AP275" s="365">
        <v>31</v>
      </c>
      <c r="AQ275" t="s">
        <v>3574</v>
      </c>
      <c r="AR275" t="s">
        <v>3575</v>
      </c>
      <c r="AS275" t="s">
        <v>3576</v>
      </c>
      <c r="AT275" t="s">
        <v>3577</v>
      </c>
      <c r="AU275" t="s">
        <v>379</v>
      </c>
      <c r="AV275" t="s">
        <v>380</v>
      </c>
      <c r="AW275" t="s">
        <v>381</v>
      </c>
      <c r="AX275"/>
      <c r="AY275" s="365">
        <v>0</v>
      </c>
      <c r="AZ275" s="365">
        <v>2024</v>
      </c>
      <c r="BA275" s="366">
        <v>45553</v>
      </c>
      <c r="BB275" s="367">
        <v>45559</v>
      </c>
      <c r="BC275" t="s">
        <v>271</v>
      </c>
      <c r="BD275" t="s">
        <v>261</v>
      </c>
      <c r="BE275">
        <v>216256.5</v>
      </c>
      <c r="BF275">
        <v>5211</v>
      </c>
      <c r="BG275"/>
      <c r="BH275" s="368">
        <v>5211</v>
      </c>
    </row>
    <row r="276" spans="1:60" ht="15.6">
      <c r="A276" s="345" t="str">
        <f t="shared" si="8"/>
        <v>yes</v>
      </c>
      <c r="B276" s="345" t="str">
        <f>IF(A276="no","N/A",IF(ISNA(VLOOKUP(P276,'Cost Type'!$A$4:$B$8,2,0)),"Impl",VLOOKUP(Q276,'Cost Type'!$A$4:$B$8,2,0)))</f>
        <v>Impl</v>
      </c>
      <c r="C276" s="345" t="str">
        <f>IF(B276="Impl",VLOOKUP(AB276,'Mapping Activities to outputs'!$B:$C,2,0),"N/A")</f>
        <v>Output 1</v>
      </c>
      <c r="F276" s="346">
        <f t="shared" si="9"/>
        <v>6620</v>
      </c>
      <c r="G276" t="s">
        <v>362</v>
      </c>
      <c r="H276" t="s">
        <v>363</v>
      </c>
      <c r="I276" t="s">
        <v>364</v>
      </c>
      <c r="J276" t="s">
        <v>365</v>
      </c>
      <c r="K276" t="s">
        <v>157</v>
      </c>
      <c r="L276" t="s">
        <v>366</v>
      </c>
      <c r="M276" t="s">
        <v>2057</v>
      </c>
      <c r="N276" t="s">
        <v>262</v>
      </c>
      <c r="P276" s="365">
        <v>72605</v>
      </c>
      <c r="Q276" t="s">
        <v>4129</v>
      </c>
      <c r="R276" t="s">
        <v>368</v>
      </c>
      <c r="S276" t="s">
        <v>369</v>
      </c>
      <c r="T276" t="s">
        <v>263</v>
      </c>
      <c r="U276" t="s">
        <v>370</v>
      </c>
      <c r="V276" t="s">
        <v>265</v>
      </c>
      <c r="W276" t="s">
        <v>252</v>
      </c>
      <c r="X276" t="s">
        <v>264</v>
      </c>
      <c r="Y276" t="s">
        <v>371</v>
      </c>
      <c r="Z276" t="s">
        <v>250</v>
      </c>
      <c r="AA276" t="s">
        <v>250</v>
      </c>
      <c r="AB276" t="s">
        <v>32</v>
      </c>
      <c r="AC276" t="s">
        <v>158</v>
      </c>
      <c r="AD276" t="s">
        <v>2</v>
      </c>
      <c r="AE276" t="s">
        <v>489</v>
      </c>
      <c r="AF276" t="s">
        <v>372</v>
      </c>
      <c r="AG276" t="s">
        <v>491</v>
      </c>
      <c r="AH276" s="365">
        <v>300002038746840</v>
      </c>
      <c r="AI276" t="s">
        <v>258</v>
      </c>
      <c r="AJ276">
        <v>490986.5</v>
      </c>
      <c r="AK276">
        <v>274730</v>
      </c>
      <c r="AL276" s="365">
        <v>2</v>
      </c>
      <c r="AM276" t="s">
        <v>489</v>
      </c>
      <c r="AN276" t="s">
        <v>3123</v>
      </c>
      <c r="AO276" t="s">
        <v>483</v>
      </c>
      <c r="AP276" s="365">
        <v>32</v>
      </c>
      <c r="AQ276" t="s">
        <v>3574</v>
      </c>
      <c r="AR276" t="s">
        <v>3578</v>
      </c>
      <c r="AS276" t="s">
        <v>3576</v>
      </c>
      <c r="AT276" t="s">
        <v>3577</v>
      </c>
      <c r="AU276" t="s">
        <v>379</v>
      </c>
      <c r="AV276" t="s">
        <v>380</v>
      </c>
      <c r="AW276" t="s">
        <v>381</v>
      </c>
      <c r="AX276"/>
      <c r="AY276" s="365">
        <v>0</v>
      </c>
      <c r="AZ276" s="365">
        <v>2024</v>
      </c>
      <c r="BA276" s="366">
        <v>45553</v>
      </c>
      <c r="BB276" s="367">
        <v>45559</v>
      </c>
      <c r="BC276" t="s">
        <v>501</v>
      </c>
      <c r="BD276" t="s">
        <v>261</v>
      </c>
      <c r="BE276">
        <v>274730</v>
      </c>
      <c r="BF276">
        <v>6620</v>
      </c>
      <c r="BG276"/>
      <c r="BH276" s="368">
        <v>6620</v>
      </c>
    </row>
    <row r="277" spans="1:60" ht="15.6">
      <c r="A277" s="345" t="str">
        <f t="shared" si="8"/>
        <v>yes</v>
      </c>
      <c r="B277" s="345" t="str">
        <f>IF(A277="no","N/A",IF(ISNA(VLOOKUP(P277,'Cost Type'!$A$4:$B$8,2,0)),"Impl",VLOOKUP(Q277,'Cost Type'!$A$4:$B$8,2,0)))</f>
        <v>Impl</v>
      </c>
      <c r="C277" s="345" t="str">
        <f>IF(B277="Impl",VLOOKUP(AB277,'Mapping Activities to outputs'!$B:$C,2,0),"N/A")</f>
        <v>MC</v>
      </c>
      <c r="F277" s="346">
        <f t="shared" si="9"/>
        <v>4669.88</v>
      </c>
      <c r="G277" t="s">
        <v>362</v>
      </c>
      <c r="H277" t="s">
        <v>363</v>
      </c>
      <c r="I277" t="s">
        <v>364</v>
      </c>
      <c r="J277" t="s">
        <v>365</v>
      </c>
      <c r="K277" t="s">
        <v>157</v>
      </c>
      <c r="L277" t="s">
        <v>366</v>
      </c>
      <c r="M277" t="s">
        <v>2057</v>
      </c>
      <c r="N277" t="s">
        <v>262</v>
      </c>
      <c r="P277" s="365">
        <v>72410</v>
      </c>
      <c r="Q277" t="s">
        <v>3287</v>
      </c>
      <c r="R277" t="s">
        <v>368</v>
      </c>
      <c r="S277" t="s">
        <v>369</v>
      </c>
      <c r="T277" t="s">
        <v>263</v>
      </c>
      <c r="U277" t="s">
        <v>370</v>
      </c>
      <c r="V277" t="s">
        <v>265</v>
      </c>
      <c r="W277" t="s">
        <v>252</v>
      </c>
      <c r="X277" t="s">
        <v>264</v>
      </c>
      <c r="Y277" t="s">
        <v>371</v>
      </c>
      <c r="Z277" t="s">
        <v>250</v>
      </c>
      <c r="AA277" t="s">
        <v>250</v>
      </c>
      <c r="AB277" t="s">
        <v>89</v>
      </c>
      <c r="AC277" t="s">
        <v>158</v>
      </c>
      <c r="AD277" t="s">
        <v>2</v>
      </c>
      <c r="AE277" t="s">
        <v>1408</v>
      </c>
      <c r="AF277" t="s">
        <v>372</v>
      </c>
      <c r="AG277" t="s">
        <v>1417</v>
      </c>
      <c r="AH277" s="365">
        <v>300002047333726</v>
      </c>
      <c r="AI277" t="s">
        <v>258</v>
      </c>
      <c r="AJ277">
        <v>405350</v>
      </c>
      <c r="AK277">
        <v>193800</v>
      </c>
      <c r="AL277" s="365">
        <v>3</v>
      </c>
      <c r="AM277" t="s">
        <v>1408</v>
      </c>
      <c r="AN277" t="s">
        <v>3158</v>
      </c>
      <c r="AO277" t="s">
        <v>1412</v>
      </c>
      <c r="AP277" s="365">
        <v>533</v>
      </c>
      <c r="AQ277" t="s">
        <v>3583</v>
      </c>
      <c r="AR277" t="s">
        <v>3590</v>
      </c>
      <c r="AS277" t="s">
        <v>3585</v>
      </c>
      <c r="AT277" t="s">
        <v>3586</v>
      </c>
      <c r="AU277" t="s">
        <v>379</v>
      </c>
      <c r="AV277" t="s">
        <v>380</v>
      </c>
      <c r="AW277" t="s">
        <v>3587</v>
      </c>
      <c r="AX277" t="s">
        <v>3588</v>
      </c>
      <c r="AY277" s="365">
        <v>1</v>
      </c>
      <c r="AZ277" s="365">
        <v>2024</v>
      </c>
      <c r="BA277" s="366">
        <v>45558</v>
      </c>
      <c r="BB277" s="367">
        <v>45559</v>
      </c>
      <c r="BC277" t="s">
        <v>515</v>
      </c>
      <c r="BD277" t="s">
        <v>261</v>
      </c>
      <c r="BE277">
        <v>193800</v>
      </c>
      <c r="BF277">
        <v>4669.88</v>
      </c>
      <c r="BG277"/>
      <c r="BH277" s="368">
        <v>4669.88</v>
      </c>
    </row>
    <row r="278" spans="1:60" ht="15.6">
      <c r="A278" s="345" t="str">
        <f t="shared" si="8"/>
        <v>yes</v>
      </c>
      <c r="B278" s="345" t="str">
        <f>IF(A278="no","N/A",IF(ISNA(VLOOKUP(P278,'Cost Type'!$A$4:$B$8,2,0)),"Impl",VLOOKUP(Q278,'Cost Type'!$A$4:$B$8,2,0)))</f>
        <v>Impl</v>
      </c>
      <c r="C278" s="345" t="str">
        <f>IF(B278="Impl",VLOOKUP(AB278,'Mapping Activities to outputs'!$B:$C,2,0),"N/A")</f>
        <v>MC</v>
      </c>
      <c r="F278" s="346">
        <f t="shared" si="9"/>
        <v>54.22</v>
      </c>
      <c r="G278" t="s">
        <v>362</v>
      </c>
      <c r="H278" t="s">
        <v>363</v>
      </c>
      <c r="I278" t="s">
        <v>364</v>
      </c>
      <c r="J278" t="s">
        <v>365</v>
      </c>
      <c r="K278" t="s">
        <v>157</v>
      </c>
      <c r="L278" t="s">
        <v>366</v>
      </c>
      <c r="M278" t="s">
        <v>2057</v>
      </c>
      <c r="N278" t="s">
        <v>262</v>
      </c>
      <c r="P278" s="365">
        <v>72815</v>
      </c>
      <c r="Q278" t="s">
        <v>4131</v>
      </c>
      <c r="R278" t="s">
        <v>368</v>
      </c>
      <c r="S278" t="s">
        <v>369</v>
      </c>
      <c r="T278" t="s">
        <v>263</v>
      </c>
      <c r="U278" t="s">
        <v>370</v>
      </c>
      <c r="V278" t="s">
        <v>265</v>
      </c>
      <c r="W278" t="s">
        <v>252</v>
      </c>
      <c r="X278" t="s">
        <v>264</v>
      </c>
      <c r="Y278" t="s">
        <v>371</v>
      </c>
      <c r="Z278" t="s">
        <v>250</v>
      </c>
      <c r="AA278" t="s">
        <v>250</v>
      </c>
      <c r="AB278" t="s">
        <v>89</v>
      </c>
      <c r="AC278" t="s">
        <v>158</v>
      </c>
      <c r="AD278" t="s">
        <v>2</v>
      </c>
      <c r="AE278" t="s">
        <v>1408</v>
      </c>
      <c r="AF278" t="s">
        <v>372</v>
      </c>
      <c r="AG278" t="s">
        <v>1417</v>
      </c>
      <c r="AH278" s="365">
        <v>300002047333726</v>
      </c>
      <c r="AI278" t="s">
        <v>258</v>
      </c>
      <c r="AJ278">
        <v>405350</v>
      </c>
      <c r="AK278">
        <v>4500</v>
      </c>
      <c r="AL278" s="365">
        <v>1</v>
      </c>
      <c r="AM278" t="s">
        <v>1408</v>
      </c>
      <c r="AN278" t="s">
        <v>3158</v>
      </c>
      <c r="AO278" t="s">
        <v>1412</v>
      </c>
      <c r="AP278" s="365">
        <v>541</v>
      </c>
      <c r="AQ278" t="s">
        <v>3583</v>
      </c>
      <c r="AR278" t="s">
        <v>3584</v>
      </c>
      <c r="AS278" t="s">
        <v>3585</v>
      </c>
      <c r="AT278" t="s">
        <v>3586</v>
      </c>
      <c r="AU278" t="s">
        <v>379</v>
      </c>
      <c r="AV278" t="s">
        <v>380</v>
      </c>
      <c r="AW278" t="s">
        <v>3587</v>
      </c>
      <c r="AX278" t="s">
        <v>3588</v>
      </c>
      <c r="AY278" s="365">
        <v>3</v>
      </c>
      <c r="AZ278" s="365">
        <v>2024</v>
      </c>
      <c r="BA278" s="366">
        <v>45558</v>
      </c>
      <c r="BB278" s="367">
        <v>45559</v>
      </c>
      <c r="BC278" t="s">
        <v>271</v>
      </c>
      <c r="BD278" t="s">
        <v>261</v>
      </c>
      <c r="BE278">
        <v>2250</v>
      </c>
      <c r="BF278">
        <v>54.22</v>
      </c>
      <c r="BG278"/>
      <c r="BH278" s="368">
        <v>54.22</v>
      </c>
    </row>
    <row r="279" spans="1:60" ht="15.6">
      <c r="A279" s="345" t="str">
        <f t="shared" si="8"/>
        <v>yes</v>
      </c>
      <c r="B279" s="345" t="str">
        <f>IF(A279="no","N/A",IF(ISNA(VLOOKUP(P279,'Cost Type'!$A$4:$B$8,2,0)),"Impl",VLOOKUP(Q279,'Cost Type'!$A$4:$B$8,2,0)))</f>
        <v>Impl</v>
      </c>
      <c r="C279" s="345" t="str">
        <f>IF(B279="Impl",VLOOKUP(AB279,'Mapping Activities to outputs'!$B:$C,2,0),"N/A")</f>
        <v>MC</v>
      </c>
      <c r="F279" s="346">
        <f t="shared" si="9"/>
        <v>159.64000000000001</v>
      </c>
      <c r="G279" t="s">
        <v>362</v>
      </c>
      <c r="H279" t="s">
        <v>363</v>
      </c>
      <c r="I279" t="s">
        <v>364</v>
      </c>
      <c r="J279" t="s">
        <v>365</v>
      </c>
      <c r="K279" t="s">
        <v>157</v>
      </c>
      <c r="L279" t="s">
        <v>366</v>
      </c>
      <c r="M279" t="s">
        <v>2057</v>
      </c>
      <c r="N279" t="s">
        <v>262</v>
      </c>
      <c r="P279" s="365">
        <v>72815</v>
      </c>
      <c r="Q279" t="s">
        <v>4131</v>
      </c>
      <c r="R279" t="s">
        <v>368</v>
      </c>
      <c r="S279" t="s">
        <v>369</v>
      </c>
      <c r="T279" t="s">
        <v>263</v>
      </c>
      <c r="U279" t="s">
        <v>370</v>
      </c>
      <c r="V279" t="s">
        <v>265</v>
      </c>
      <c r="W279" t="s">
        <v>252</v>
      </c>
      <c r="X279" t="s">
        <v>264</v>
      </c>
      <c r="Y279" t="s">
        <v>371</v>
      </c>
      <c r="Z279" t="s">
        <v>250</v>
      </c>
      <c r="AA279" t="s">
        <v>250</v>
      </c>
      <c r="AB279" t="s">
        <v>89</v>
      </c>
      <c r="AC279" t="s">
        <v>158</v>
      </c>
      <c r="AD279" t="s">
        <v>2</v>
      </c>
      <c r="AE279" t="s">
        <v>1408</v>
      </c>
      <c r="AF279" t="s">
        <v>372</v>
      </c>
      <c r="AG279" t="s">
        <v>1417</v>
      </c>
      <c r="AH279" s="365">
        <v>300002047333726</v>
      </c>
      <c r="AI279" t="s">
        <v>258</v>
      </c>
      <c r="AJ279">
        <v>405350</v>
      </c>
      <c r="AK279">
        <v>13250</v>
      </c>
      <c r="AL279" s="365">
        <v>2</v>
      </c>
      <c r="AM279" t="s">
        <v>1408</v>
      </c>
      <c r="AN279" t="s">
        <v>3158</v>
      </c>
      <c r="AO279" t="s">
        <v>1412</v>
      </c>
      <c r="AP279" s="365">
        <v>542</v>
      </c>
      <c r="AQ279" t="s">
        <v>3583</v>
      </c>
      <c r="AR279" t="s">
        <v>3589</v>
      </c>
      <c r="AS279" t="s">
        <v>3585</v>
      </c>
      <c r="AT279" t="s">
        <v>3586</v>
      </c>
      <c r="AU279" t="s">
        <v>379</v>
      </c>
      <c r="AV279" t="s">
        <v>380</v>
      </c>
      <c r="AW279" t="s">
        <v>3587</v>
      </c>
      <c r="AX279" t="s">
        <v>3588</v>
      </c>
      <c r="AY279" s="365">
        <v>4</v>
      </c>
      <c r="AZ279" s="365">
        <v>2024</v>
      </c>
      <c r="BA279" s="366">
        <v>45558</v>
      </c>
      <c r="BB279" s="367">
        <v>45559</v>
      </c>
      <c r="BC279" t="s">
        <v>501</v>
      </c>
      <c r="BD279" t="s">
        <v>261</v>
      </c>
      <c r="BE279">
        <v>6625</v>
      </c>
      <c r="BF279">
        <v>159.64000000000001</v>
      </c>
      <c r="BG279"/>
      <c r="BH279" s="368">
        <v>159.64000000000001</v>
      </c>
    </row>
    <row r="280" spans="1:60" ht="15.6">
      <c r="A280" s="345" t="str">
        <f t="shared" si="8"/>
        <v>yes</v>
      </c>
      <c r="B280" s="345" t="str">
        <f>IF(A280="no","N/A",IF(ISNA(VLOOKUP(P280,'Cost Type'!$A$4:$B$8,2,0)),"Impl",VLOOKUP(Q280,'Cost Type'!$A$4:$B$8,2,0)))</f>
        <v>Impl</v>
      </c>
      <c r="C280" s="345" t="str">
        <f>IF(B280="Impl",VLOOKUP(AB280,'Mapping Activities to outputs'!$B:$C,2,0),"N/A")</f>
        <v>MC</v>
      </c>
      <c r="F280" s="346">
        <f t="shared" si="9"/>
        <v>64.91</v>
      </c>
      <c r="G280" t="s">
        <v>362</v>
      </c>
      <c r="H280" t="s">
        <v>363</v>
      </c>
      <c r="I280" t="s">
        <v>364</v>
      </c>
      <c r="J280" t="s">
        <v>365</v>
      </c>
      <c r="K280" t="s">
        <v>157</v>
      </c>
      <c r="L280" t="s">
        <v>366</v>
      </c>
      <c r="M280" t="s">
        <v>2057</v>
      </c>
      <c r="N280" t="s">
        <v>262</v>
      </c>
      <c r="P280" s="365">
        <v>71635</v>
      </c>
      <c r="Q280" t="s">
        <v>4144</v>
      </c>
      <c r="R280" t="s">
        <v>368</v>
      </c>
      <c r="S280" t="s">
        <v>369</v>
      </c>
      <c r="T280" t="s">
        <v>263</v>
      </c>
      <c r="U280" t="s">
        <v>370</v>
      </c>
      <c r="V280" t="s">
        <v>265</v>
      </c>
      <c r="W280" t="s">
        <v>252</v>
      </c>
      <c r="X280" t="s">
        <v>264</v>
      </c>
      <c r="Y280" t="s">
        <v>371</v>
      </c>
      <c r="Z280" t="s">
        <v>250</v>
      </c>
      <c r="AA280" t="s">
        <v>250</v>
      </c>
      <c r="AB280" t="s">
        <v>89</v>
      </c>
      <c r="AC280" t="s">
        <v>158</v>
      </c>
      <c r="AD280" t="s">
        <v>2</v>
      </c>
      <c r="AE280" t="s">
        <v>1402</v>
      </c>
      <c r="AF280" t="s">
        <v>372</v>
      </c>
      <c r="AG280"/>
      <c r="AH280" s="365">
        <v>300002027881469</v>
      </c>
      <c r="AI280" t="s">
        <v>258</v>
      </c>
      <c r="AJ280">
        <v>2693.7000000000003</v>
      </c>
      <c r="AK280">
        <v>2693.7000000000003</v>
      </c>
      <c r="AL280" s="365">
        <v>1</v>
      </c>
      <c r="AM280" t="s">
        <v>1402</v>
      </c>
      <c r="AN280" t="s">
        <v>1357</v>
      </c>
      <c r="AO280" t="s">
        <v>1358</v>
      </c>
      <c r="AP280" s="365">
        <v>75</v>
      </c>
      <c r="AQ280" t="s">
        <v>3566</v>
      </c>
      <c r="AR280" t="s">
        <v>3567</v>
      </c>
      <c r="AS280" t="s">
        <v>3568</v>
      </c>
      <c r="AT280" t="s">
        <v>3569</v>
      </c>
      <c r="AU280" t="s">
        <v>379</v>
      </c>
      <c r="AV280" t="s">
        <v>380</v>
      </c>
      <c r="AW280" t="s">
        <v>381</v>
      </c>
      <c r="AX280"/>
      <c r="AY280" s="365">
        <v>0</v>
      </c>
      <c r="AZ280" s="365">
        <v>2024</v>
      </c>
      <c r="BA280" s="366">
        <v>45551</v>
      </c>
      <c r="BB280" s="367">
        <v>45559</v>
      </c>
      <c r="BC280" t="s">
        <v>271</v>
      </c>
      <c r="BD280" t="s">
        <v>261</v>
      </c>
      <c r="BE280">
        <v>2693.7000000000003</v>
      </c>
      <c r="BF280">
        <v>64.91</v>
      </c>
      <c r="BG280"/>
      <c r="BH280" s="368">
        <v>64.91</v>
      </c>
    </row>
    <row r="281" spans="1:60" ht="15.6">
      <c r="A281" s="345" t="str">
        <f t="shared" si="8"/>
        <v>yes</v>
      </c>
      <c r="B281" s="345" t="str">
        <f>IF(A281="no","N/A",IF(ISNA(VLOOKUP(P281,'Cost Type'!$A$4:$B$8,2,0)),"Impl",VLOOKUP(P281,'Cost Type'!$A$4:$B$8,2,0)))</f>
        <v>GMS</v>
      </c>
      <c r="C281" s="345" t="str">
        <f>IF(B281="Impl",VLOOKUP(AB281,'Mapping Activities to outputs'!$B:$C,2,0),"N/A")</f>
        <v>N/A</v>
      </c>
      <c r="F281" s="346">
        <f t="shared" si="9"/>
        <v>416.88</v>
      </c>
      <c r="G281" t="s">
        <v>413</v>
      </c>
      <c r="H281" t="s">
        <v>414</v>
      </c>
      <c r="I281" t="s">
        <v>415</v>
      </c>
      <c r="J281" t="s">
        <v>416</v>
      </c>
      <c r="K281" t="s">
        <v>157</v>
      </c>
      <c r="L281" t="s">
        <v>413</v>
      </c>
      <c r="M281" t="s">
        <v>2057</v>
      </c>
      <c r="N281" t="s">
        <v>262</v>
      </c>
      <c r="P281" s="365">
        <v>75105</v>
      </c>
      <c r="Q281" t="s">
        <v>417</v>
      </c>
      <c r="R281" t="s">
        <v>368</v>
      </c>
      <c r="S281" t="s">
        <v>369</v>
      </c>
      <c r="T281" t="s">
        <v>263</v>
      </c>
      <c r="U281" t="s">
        <v>370</v>
      </c>
      <c r="V281" t="s">
        <v>265</v>
      </c>
      <c r="W281" t="s">
        <v>252</v>
      </c>
      <c r="X281" t="s">
        <v>264</v>
      </c>
      <c r="Y281" t="s">
        <v>371</v>
      </c>
      <c r="Z281" t="s">
        <v>250</v>
      </c>
      <c r="AA281" t="s">
        <v>250</v>
      </c>
      <c r="AB281" t="s">
        <v>27</v>
      </c>
      <c r="AC281" t="s">
        <v>158</v>
      </c>
      <c r="AD281" t="s">
        <v>2</v>
      </c>
      <c r="AE281" t="s">
        <v>2058</v>
      </c>
      <c r="AF281" t="s">
        <v>419</v>
      </c>
      <c r="AG281"/>
      <c r="AH281" s="365"/>
      <c r="AI281"/>
      <c r="AJ281"/>
      <c r="AK281"/>
      <c r="AL281" s="365"/>
      <c r="AM281"/>
      <c r="AN281" t="s">
        <v>399</v>
      </c>
      <c r="AO281" t="s">
        <v>399</v>
      </c>
      <c r="AP281" s="365">
        <v>21</v>
      </c>
      <c r="AQ281" t="s">
        <v>2059</v>
      </c>
      <c r="AR281" t="s">
        <v>2060</v>
      </c>
      <c r="AS281" t="s">
        <v>2061</v>
      </c>
      <c r="AT281" t="s">
        <v>2062</v>
      </c>
      <c r="AU281" t="s">
        <v>379</v>
      </c>
      <c r="AV281" t="s">
        <v>380</v>
      </c>
      <c r="AW281" t="s">
        <v>412</v>
      </c>
      <c r="AX281"/>
      <c r="AY281" s="365"/>
      <c r="AZ281" s="365">
        <v>2024</v>
      </c>
      <c r="BA281" s="366">
        <v>45553</v>
      </c>
      <c r="BB281" s="367">
        <v>45560</v>
      </c>
      <c r="BC281" t="s">
        <v>399</v>
      </c>
      <c r="BD281" t="s">
        <v>261</v>
      </c>
      <c r="BE281">
        <v>17300.52</v>
      </c>
      <c r="BF281">
        <v>416.88</v>
      </c>
      <c r="BG281"/>
      <c r="BH281" s="368">
        <v>416.88</v>
      </c>
    </row>
    <row r="282" spans="1:60" ht="15.6">
      <c r="A282" s="345" t="str">
        <f t="shared" si="8"/>
        <v>yes</v>
      </c>
      <c r="B282" s="345" t="str">
        <f>IF(A282="no","N/A",IF(ISNA(VLOOKUP(P282,'Cost Type'!$A$4:$B$8,2,0)),"Impl",VLOOKUP(P282,'Cost Type'!$A$4:$B$8,2,0)))</f>
        <v>GMS</v>
      </c>
      <c r="C282" s="345" t="str">
        <f>IF(B282="Impl",VLOOKUP(AB282,'Mapping Activities to outputs'!$B:$C,2,0),"N/A")</f>
        <v>N/A</v>
      </c>
      <c r="F282" s="346">
        <f t="shared" si="9"/>
        <v>529.6</v>
      </c>
      <c r="G282" t="s">
        <v>413</v>
      </c>
      <c r="H282" t="s">
        <v>414</v>
      </c>
      <c r="I282" t="s">
        <v>415</v>
      </c>
      <c r="J282" t="s">
        <v>416</v>
      </c>
      <c r="K282" t="s">
        <v>157</v>
      </c>
      <c r="L282" t="s">
        <v>413</v>
      </c>
      <c r="M282" t="s">
        <v>2057</v>
      </c>
      <c r="N282" t="s">
        <v>262</v>
      </c>
      <c r="P282" s="365">
        <v>75105</v>
      </c>
      <c r="Q282" t="s">
        <v>417</v>
      </c>
      <c r="R282" t="s">
        <v>368</v>
      </c>
      <c r="S282" t="s">
        <v>369</v>
      </c>
      <c r="T282" t="s">
        <v>263</v>
      </c>
      <c r="U282" t="s">
        <v>370</v>
      </c>
      <c r="V282" t="s">
        <v>265</v>
      </c>
      <c r="W282" t="s">
        <v>252</v>
      </c>
      <c r="X282" t="s">
        <v>264</v>
      </c>
      <c r="Y282" t="s">
        <v>371</v>
      </c>
      <c r="Z282" t="s">
        <v>250</v>
      </c>
      <c r="AA282" t="s">
        <v>250</v>
      </c>
      <c r="AB282" t="s">
        <v>32</v>
      </c>
      <c r="AC282" t="s">
        <v>158</v>
      </c>
      <c r="AD282" t="s">
        <v>2</v>
      </c>
      <c r="AE282" t="s">
        <v>2063</v>
      </c>
      <c r="AF282" t="s">
        <v>419</v>
      </c>
      <c r="AG282"/>
      <c r="AH282" s="365"/>
      <c r="AI282"/>
      <c r="AJ282"/>
      <c r="AK282"/>
      <c r="AL282" s="365"/>
      <c r="AM282"/>
      <c r="AN282" t="s">
        <v>399</v>
      </c>
      <c r="AO282" t="s">
        <v>399</v>
      </c>
      <c r="AP282" s="365">
        <v>22</v>
      </c>
      <c r="AQ282" t="s">
        <v>2059</v>
      </c>
      <c r="AR282" t="s">
        <v>2064</v>
      </c>
      <c r="AS282" t="s">
        <v>2061</v>
      </c>
      <c r="AT282" t="s">
        <v>2062</v>
      </c>
      <c r="AU282" t="s">
        <v>379</v>
      </c>
      <c r="AV282" t="s">
        <v>380</v>
      </c>
      <c r="AW282" t="s">
        <v>412</v>
      </c>
      <c r="AX282"/>
      <c r="AY282" s="365"/>
      <c r="AZ282" s="365">
        <v>2024</v>
      </c>
      <c r="BA282" s="366">
        <v>45553</v>
      </c>
      <c r="BB282" s="367">
        <v>45560</v>
      </c>
      <c r="BC282" t="s">
        <v>399</v>
      </c>
      <c r="BD282" t="s">
        <v>261</v>
      </c>
      <c r="BE282">
        <v>21978.400000000001</v>
      </c>
      <c r="BF282">
        <v>529.6</v>
      </c>
      <c r="BG282"/>
      <c r="BH282" s="368">
        <v>529.6</v>
      </c>
    </row>
    <row r="283" spans="1:60" ht="15.6">
      <c r="A283" s="345" t="str">
        <f t="shared" si="8"/>
        <v>yes</v>
      </c>
      <c r="B283" s="345" t="str">
        <f>IF(A283="no","N/A",IF(ISNA(VLOOKUP(P283,'Cost Type'!$A$4:$B$8,2,0)),"Impl",VLOOKUP(P283,'Cost Type'!$A$4:$B$8,2,0)))</f>
        <v>GMS</v>
      </c>
      <c r="C283" s="345" t="str">
        <f>IF(B283="Impl",VLOOKUP(AB283,'Mapping Activities to outputs'!$B:$C,2,0),"N/A")</f>
        <v>N/A</v>
      </c>
      <c r="F283" s="346">
        <f t="shared" si="9"/>
        <v>5.19</v>
      </c>
      <c r="G283" t="s">
        <v>413</v>
      </c>
      <c r="H283" t="s">
        <v>414</v>
      </c>
      <c r="I283" t="s">
        <v>415</v>
      </c>
      <c r="J283" t="s">
        <v>416</v>
      </c>
      <c r="K283" t="s">
        <v>157</v>
      </c>
      <c r="L283" t="s">
        <v>413</v>
      </c>
      <c r="M283" t="s">
        <v>2057</v>
      </c>
      <c r="N283" t="s">
        <v>262</v>
      </c>
      <c r="P283" s="365">
        <v>75105</v>
      </c>
      <c r="Q283" t="s">
        <v>417</v>
      </c>
      <c r="R283" t="s">
        <v>368</v>
      </c>
      <c r="S283" t="s">
        <v>369</v>
      </c>
      <c r="T283" t="s">
        <v>263</v>
      </c>
      <c r="U283" t="s">
        <v>370</v>
      </c>
      <c r="V283" t="s">
        <v>265</v>
      </c>
      <c r="W283" t="s">
        <v>252</v>
      </c>
      <c r="X283" t="s">
        <v>264</v>
      </c>
      <c r="Y283" t="s">
        <v>371</v>
      </c>
      <c r="Z283" t="s">
        <v>250</v>
      </c>
      <c r="AA283" t="s">
        <v>250</v>
      </c>
      <c r="AB283" t="s">
        <v>89</v>
      </c>
      <c r="AC283" t="s">
        <v>158</v>
      </c>
      <c r="AD283" t="s">
        <v>2</v>
      </c>
      <c r="AE283" t="s">
        <v>2096</v>
      </c>
      <c r="AF283" t="s">
        <v>419</v>
      </c>
      <c r="AG283"/>
      <c r="AH283" s="365"/>
      <c r="AI283"/>
      <c r="AJ283"/>
      <c r="AK283"/>
      <c r="AL283" s="365"/>
      <c r="AM283"/>
      <c r="AN283" t="s">
        <v>399</v>
      </c>
      <c r="AO283" t="s">
        <v>399</v>
      </c>
      <c r="AP283" s="365">
        <v>26</v>
      </c>
      <c r="AQ283" t="s">
        <v>2059</v>
      </c>
      <c r="AR283" t="s">
        <v>2097</v>
      </c>
      <c r="AS283" t="s">
        <v>2061</v>
      </c>
      <c r="AT283" t="s">
        <v>2098</v>
      </c>
      <c r="AU283" t="s">
        <v>379</v>
      </c>
      <c r="AV283" t="s">
        <v>380</v>
      </c>
      <c r="AW283" t="s">
        <v>412</v>
      </c>
      <c r="AX283"/>
      <c r="AY283" s="365"/>
      <c r="AZ283" s="365">
        <v>2024</v>
      </c>
      <c r="BA283" s="366">
        <v>45551</v>
      </c>
      <c r="BB283" s="367">
        <v>45560</v>
      </c>
      <c r="BC283" t="s">
        <v>399</v>
      </c>
      <c r="BD283" t="s">
        <v>261</v>
      </c>
      <c r="BE283">
        <v>215.5</v>
      </c>
      <c r="BF283">
        <v>5.19</v>
      </c>
      <c r="BG283"/>
      <c r="BH283" s="368">
        <v>5.19</v>
      </c>
    </row>
    <row r="284" spans="1:60" ht="15.6">
      <c r="A284" s="345" t="str">
        <f t="shared" si="8"/>
        <v>yes</v>
      </c>
      <c r="B284" s="345" t="str">
        <f>IF(A284="no","N/A",IF(ISNA(VLOOKUP(P284,'Cost Type'!$A$4:$B$8,2,0)),"Impl",VLOOKUP(P284,'Cost Type'!$A$4:$B$8,2,0)))</f>
        <v>GMS</v>
      </c>
      <c r="C284" s="345" t="str">
        <f>IF(B284="Impl",VLOOKUP(AB284,'Mapping Activities to outputs'!$B:$C,2,0),"N/A")</f>
        <v>N/A</v>
      </c>
      <c r="F284" s="346">
        <f t="shared" si="9"/>
        <v>17.11</v>
      </c>
      <c r="G284" t="s">
        <v>413</v>
      </c>
      <c r="H284" t="s">
        <v>414</v>
      </c>
      <c r="I284" t="s">
        <v>415</v>
      </c>
      <c r="J284" t="s">
        <v>416</v>
      </c>
      <c r="K284" t="s">
        <v>157</v>
      </c>
      <c r="L284" t="s">
        <v>413</v>
      </c>
      <c r="M284" t="s">
        <v>2057</v>
      </c>
      <c r="N284" t="s">
        <v>262</v>
      </c>
      <c r="P284" s="365">
        <v>75105</v>
      </c>
      <c r="Q284" t="s">
        <v>417</v>
      </c>
      <c r="R284" t="s">
        <v>368</v>
      </c>
      <c r="S284" t="s">
        <v>369</v>
      </c>
      <c r="T284" t="s">
        <v>263</v>
      </c>
      <c r="U284" t="s">
        <v>370</v>
      </c>
      <c r="V284" t="s">
        <v>265</v>
      </c>
      <c r="W284" t="s">
        <v>252</v>
      </c>
      <c r="X284" t="s">
        <v>264</v>
      </c>
      <c r="Y284" t="s">
        <v>371</v>
      </c>
      <c r="Z284" t="s">
        <v>250</v>
      </c>
      <c r="AA284" t="s">
        <v>250</v>
      </c>
      <c r="AB284" t="s">
        <v>89</v>
      </c>
      <c r="AC284" t="s">
        <v>158</v>
      </c>
      <c r="AD284" t="s">
        <v>2</v>
      </c>
      <c r="AE284" t="s">
        <v>2400</v>
      </c>
      <c r="AF284" t="s">
        <v>419</v>
      </c>
      <c r="AG284"/>
      <c r="AH284" s="365"/>
      <c r="AI284"/>
      <c r="AJ284"/>
      <c r="AK284"/>
      <c r="AL284" s="365"/>
      <c r="AM284"/>
      <c r="AN284" t="s">
        <v>399</v>
      </c>
      <c r="AO284" t="s">
        <v>399</v>
      </c>
      <c r="AP284" s="365">
        <v>121</v>
      </c>
      <c r="AQ284" t="s">
        <v>2059</v>
      </c>
      <c r="AR284" t="s">
        <v>2401</v>
      </c>
      <c r="AS284" t="s">
        <v>2061</v>
      </c>
      <c r="AT284" t="s">
        <v>2402</v>
      </c>
      <c r="AU284" t="s">
        <v>379</v>
      </c>
      <c r="AV284" t="s">
        <v>380</v>
      </c>
      <c r="AW284" t="s">
        <v>412</v>
      </c>
      <c r="AX284"/>
      <c r="AY284" s="365"/>
      <c r="AZ284" s="365">
        <v>2024</v>
      </c>
      <c r="BA284" s="366">
        <v>45558</v>
      </c>
      <c r="BB284" s="367">
        <v>45560</v>
      </c>
      <c r="BC284" t="s">
        <v>399</v>
      </c>
      <c r="BD284" t="s">
        <v>261</v>
      </c>
      <c r="BE284">
        <v>710</v>
      </c>
      <c r="BF284">
        <v>17.11</v>
      </c>
      <c r="BG284"/>
      <c r="BH284" s="368">
        <v>17.11</v>
      </c>
    </row>
    <row r="285" spans="1:60" ht="15.6">
      <c r="A285" s="345" t="str">
        <f t="shared" si="8"/>
        <v>yes</v>
      </c>
      <c r="B285" s="345" t="str">
        <f>IF(A285="no","N/A",IF(ISNA(VLOOKUP(P285,'Cost Type'!$A$4:$B$8,2,0)),"Impl",VLOOKUP(Q285,'Cost Type'!$A$4:$B$8,2,0)))</f>
        <v>Impl</v>
      </c>
      <c r="C285" s="345" t="str">
        <f>IF(B285="Impl",VLOOKUP(AB285,'Mapping Activities to outputs'!$B:$C,2,0),"N/A")</f>
        <v>MC</v>
      </c>
      <c r="F285" s="346">
        <f t="shared" si="9"/>
        <v>214.94</v>
      </c>
      <c r="G285" t="s">
        <v>362</v>
      </c>
      <c r="H285" t="s">
        <v>363</v>
      </c>
      <c r="I285" t="s">
        <v>364</v>
      </c>
      <c r="J285" t="s">
        <v>365</v>
      </c>
      <c r="K285" t="s">
        <v>157</v>
      </c>
      <c r="L285" t="s">
        <v>366</v>
      </c>
      <c r="M285" t="s">
        <v>2057</v>
      </c>
      <c r="N285" t="s">
        <v>262</v>
      </c>
      <c r="P285" s="365">
        <v>72220</v>
      </c>
      <c r="Q285" t="s">
        <v>4127</v>
      </c>
      <c r="R285" t="s">
        <v>368</v>
      </c>
      <c r="S285" t="s">
        <v>369</v>
      </c>
      <c r="T285" t="s">
        <v>263</v>
      </c>
      <c r="U285" t="s">
        <v>370</v>
      </c>
      <c r="V285" t="s">
        <v>265</v>
      </c>
      <c r="W285" t="s">
        <v>252</v>
      </c>
      <c r="X285" t="s">
        <v>264</v>
      </c>
      <c r="Y285" t="s">
        <v>371</v>
      </c>
      <c r="Z285" t="s">
        <v>250</v>
      </c>
      <c r="AA285" t="s">
        <v>250</v>
      </c>
      <c r="AB285" t="s">
        <v>89</v>
      </c>
      <c r="AC285" t="s">
        <v>158</v>
      </c>
      <c r="AD285" t="s">
        <v>2</v>
      </c>
      <c r="AE285" t="s">
        <v>1421</v>
      </c>
      <c r="AF285" t="s">
        <v>372</v>
      </c>
      <c r="AG285" t="s">
        <v>1423</v>
      </c>
      <c r="AH285" s="365">
        <v>300002047332835</v>
      </c>
      <c r="AI285" t="s">
        <v>258</v>
      </c>
      <c r="AJ285">
        <v>8920</v>
      </c>
      <c r="AK285">
        <v>8920</v>
      </c>
      <c r="AL285" s="365">
        <v>1</v>
      </c>
      <c r="AM285" t="s">
        <v>1421</v>
      </c>
      <c r="AN285" t="s">
        <v>3157</v>
      </c>
      <c r="AO285" t="s">
        <v>1424</v>
      </c>
      <c r="AP285" s="365">
        <v>349</v>
      </c>
      <c r="AQ285" t="s">
        <v>3579</v>
      </c>
      <c r="AR285" t="s">
        <v>3580</v>
      </c>
      <c r="AS285" t="s">
        <v>3581</v>
      </c>
      <c r="AT285" t="s">
        <v>3582</v>
      </c>
      <c r="AU285" t="s">
        <v>379</v>
      </c>
      <c r="AV285" t="s">
        <v>380</v>
      </c>
      <c r="AW285" t="s">
        <v>381</v>
      </c>
      <c r="AX285"/>
      <c r="AY285" s="365">
        <v>0</v>
      </c>
      <c r="AZ285" s="365">
        <v>2024</v>
      </c>
      <c r="BA285" s="366">
        <v>45554</v>
      </c>
      <c r="BB285" s="367">
        <v>45560</v>
      </c>
      <c r="BC285" t="s">
        <v>271</v>
      </c>
      <c r="BD285" t="s">
        <v>261</v>
      </c>
      <c r="BE285">
        <v>8920</v>
      </c>
      <c r="BF285">
        <v>214.94</v>
      </c>
      <c r="BG285"/>
      <c r="BH285" s="368">
        <v>214.94</v>
      </c>
    </row>
    <row r="286" spans="1:60" ht="15.6">
      <c r="A286" s="345" t="str">
        <f t="shared" si="8"/>
        <v>yes</v>
      </c>
      <c r="B286" s="345" t="str">
        <f>IF(A286="no","N/A",IF(ISNA(VLOOKUP(P286,'Cost Type'!$A$4:$B$8,2,0)),"Impl",VLOOKUP(Q286,'Cost Type'!$A$4:$B$8,2,0)))</f>
        <v>Impl</v>
      </c>
      <c r="C286" s="345" t="str">
        <f>IF(B286="Impl",VLOOKUP(AB286,'Mapping Activities to outputs'!$B:$C,2,0),"N/A")</f>
        <v>Output 2</v>
      </c>
      <c r="F286" s="346">
        <f t="shared" si="9"/>
        <v>6355.01</v>
      </c>
      <c r="G286" t="s">
        <v>362</v>
      </c>
      <c r="H286" t="s">
        <v>363</v>
      </c>
      <c r="I286" t="s">
        <v>364</v>
      </c>
      <c r="J286" t="s">
        <v>365</v>
      </c>
      <c r="K286" t="s">
        <v>157</v>
      </c>
      <c r="L286" t="s">
        <v>366</v>
      </c>
      <c r="M286" t="s">
        <v>2057</v>
      </c>
      <c r="N286" t="s">
        <v>262</v>
      </c>
      <c r="P286" s="365">
        <v>75709</v>
      </c>
      <c r="Q286" t="s">
        <v>3296</v>
      </c>
      <c r="R286" t="s">
        <v>368</v>
      </c>
      <c r="S286" t="s">
        <v>369</v>
      </c>
      <c r="T286" t="s">
        <v>263</v>
      </c>
      <c r="U286" t="s">
        <v>370</v>
      </c>
      <c r="V286" t="s">
        <v>265</v>
      </c>
      <c r="W286" t="s">
        <v>252</v>
      </c>
      <c r="X286" t="s">
        <v>264</v>
      </c>
      <c r="Y286" t="s">
        <v>371</v>
      </c>
      <c r="Z286" t="s">
        <v>250</v>
      </c>
      <c r="AA286" t="s">
        <v>250</v>
      </c>
      <c r="AB286" t="s">
        <v>52</v>
      </c>
      <c r="AC286" t="s">
        <v>158</v>
      </c>
      <c r="AD286" t="s">
        <v>2</v>
      </c>
      <c r="AE286" t="s">
        <v>690</v>
      </c>
      <c r="AF286" t="s">
        <v>372</v>
      </c>
      <c r="AG286" t="s">
        <v>3149</v>
      </c>
      <c r="AH286" s="365">
        <v>300002051552035</v>
      </c>
      <c r="AI286" t="s">
        <v>258</v>
      </c>
      <c r="AJ286">
        <v>263732.81</v>
      </c>
      <c r="AK286">
        <v>263732.81</v>
      </c>
      <c r="AL286" s="365">
        <v>1</v>
      </c>
      <c r="AM286" t="s">
        <v>690</v>
      </c>
      <c r="AN286" t="s">
        <v>384</v>
      </c>
      <c r="AO286" t="s">
        <v>464</v>
      </c>
      <c r="AP286" s="365">
        <v>29</v>
      </c>
      <c r="AQ286" t="s">
        <v>3591</v>
      </c>
      <c r="AR286" t="s">
        <v>3592</v>
      </c>
      <c r="AS286" t="s">
        <v>3593</v>
      </c>
      <c r="AT286" t="s">
        <v>3594</v>
      </c>
      <c r="AU286" t="s">
        <v>379</v>
      </c>
      <c r="AV286" t="s">
        <v>380</v>
      </c>
      <c r="AW286" t="s">
        <v>3141</v>
      </c>
      <c r="AX286" t="s">
        <v>3159</v>
      </c>
      <c r="AY286" s="365">
        <v>1</v>
      </c>
      <c r="AZ286" s="365">
        <v>2024</v>
      </c>
      <c r="BA286" s="366">
        <v>45555</v>
      </c>
      <c r="BB286" s="367">
        <v>45560</v>
      </c>
      <c r="BC286" t="s">
        <v>271</v>
      </c>
      <c r="BD286" t="s">
        <v>261</v>
      </c>
      <c r="BE286">
        <v>263732.81</v>
      </c>
      <c r="BF286">
        <v>6355.01</v>
      </c>
      <c r="BG286"/>
      <c r="BH286" s="368">
        <v>6355.01</v>
      </c>
    </row>
    <row r="287" spans="1:60" ht="15.6">
      <c r="A287" s="345" t="str">
        <f t="shared" si="8"/>
        <v>yes</v>
      </c>
      <c r="B287" s="345" t="str">
        <f>IF(A287="no","N/A",IF(ISNA(VLOOKUP(P287,'Cost Type'!$A$4:$B$8,2,0)),"Impl",VLOOKUP(P287,'Cost Type'!$A$4:$B$8,2,0)))</f>
        <v>GMS</v>
      </c>
      <c r="C287" s="345" t="str">
        <f>IF(B287="Impl",VLOOKUP(AB287,'Mapping Activities to outputs'!$B:$C,2,0),"N/A")</f>
        <v>N/A</v>
      </c>
      <c r="F287" s="346">
        <f t="shared" si="9"/>
        <v>508.40000000000003</v>
      </c>
      <c r="G287" t="s">
        <v>413</v>
      </c>
      <c r="H287" t="s">
        <v>414</v>
      </c>
      <c r="I287" t="s">
        <v>415</v>
      </c>
      <c r="J287" t="s">
        <v>416</v>
      </c>
      <c r="K287" t="s">
        <v>157</v>
      </c>
      <c r="L287" t="s">
        <v>413</v>
      </c>
      <c r="M287" t="s">
        <v>2057</v>
      </c>
      <c r="N287" t="s">
        <v>262</v>
      </c>
      <c r="P287" s="365">
        <v>75105</v>
      </c>
      <c r="Q287" t="s">
        <v>417</v>
      </c>
      <c r="R287" t="s">
        <v>368</v>
      </c>
      <c r="S287" t="s">
        <v>369</v>
      </c>
      <c r="T287" t="s">
        <v>263</v>
      </c>
      <c r="U287" t="s">
        <v>370</v>
      </c>
      <c r="V287" t="s">
        <v>265</v>
      </c>
      <c r="W287" t="s">
        <v>252</v>
      </c>
      <c r="X287" t="s">
        <v>264</v>
      </c>
      <c r="Y287" t="s">
        <v>371</v>
      </c>
      <c r="Z287" t="s">
        <v>250</v>
      </c>
      <c r="AA287" t="s">
        <v>250</v>
      </c>
      <c r="AB287" t="s">
        <v>52</v>
      </c>
      <c r="AC287" t="s">
        <v>158</v>
      </c>
      <c r="AD287" t="s">
        <v>2</v>
      </c>
      <c r="AE287" t="s">
        <v>2177</v>
      </c>
      <c r="AF287" t="s">
        <v>419</v>
      </c>
      <c r="AG287"/>
      <c r="AH287" s="365"/>
      <c r="AI287"/>
      <c r="AJ287"/>
      <c r="AK287"/>
      <c r="AL287" s="365"/>
      <c r="AM287"/>
      <c r="AN287" t="s">
        <v>399</v>
      </c>
      <c r="AO287" t="s">
        <v>399</v>
      </c>
      <c r="AP287" s="365">
        <v>41</v>
      </c>
      <c r="AQ287" t="s">
        <v>2178</v>
      </c>
      <c r="AR287" t="s">
        <v>2179</v>
      </c>
      <c r="AS287" t="s">
        <v>2180</v>
      </c>
      <c r="AT287" t="s">
        <v>2181</v>
      </c>
      <c r="AU287" t="s">
        <v>379</v>
      </c>
      <c r="AV287" t="s">
        <v>380</v>
      </c>
      <c r="AW287" t="s">
        <v>412</v>
      </c>
      <c r="AX287"/>
      <c r="AY287" s="365"/>
      <c r="AZ287" s="365">
        <v>2024</v>
      </c>
      <c r="BA287" s="366">
        <v>45555</v>
      </c>
      <c r="BB287" s="367">
        <v>45561</v>
      </c>
      <c r="BC287" t="s">
        <v>399</v>
      </c>
      <c r="BD287" t="s">
        <v>261</v>
      </c>
      <c r="BE287">
        <v>21098.62</v>
      </c>
      <c r="BF287">
        <v>508.40000000000003</v>
      </c>
      <c r="BG287"/>
      <c r="BH287" s="368">
        <v>508.40000000000003</v>
      </c>
    </row>
    <row r="288" spans="1:60" ht="15.6">
      <c r="A288" s="345" t="str">
        <f t="shared" si="8"/>
        <v>yes</v>
      </c>
      <c r="B288" s="345" t="str">
        <f>IF(A288="no","N/A",IF(ISNA(VLOOKUP(P288,'Cost Type'!$A$4:$B$8,2,0)),"Impl",VLOOKUP(Q288,'Cost Type'!$A$4:$B$8,2,0)))</f>
        <v>Impl</v>
      </c>
      <c r="C288" s="345" t="str">
        <f>IF(B288="Impl",VLOOKUP(AB288,'Mapping Activities to outputs'!$B:$C,2,0),"N/A")</f>
        <v>MC</v>
      </c>
      <c r="F288" s="346">
        <f t="shared" si="9"/>
        <v>131.08000000000001</v>
      </c>
      <c r="G288" t="s">
        <v>362</v>
      </c>
      <c r="H288" t="s">
        <v>363</v>
      </c>
      <c r="I288" t="s">
        <v>364</v>
      </c>
      <c r="J288" t="s">
        <v>365</v>
      </c>
      <c r="K288" t="s">
        <v>157</v>
      </c>
      <c r="L288" t="s">
        <v>366</v>
      </c>
      <c r="M288" t="s">
        <v>2057</v>
      </c>
      <c r="N288" t="s">
        <v>262</v>
      </c>
      <c r="P288" s="365">
        <v>71620</v>
      </c>
      <c r="Q288" t="s">
        <v>4124</v>
      </c>
      <c r="R288" t="s">
        <v>368</v>
      </c>
      <c r="S288" t="s">
        <v>369</v>
      </c>
      <c r="T288" t="s">
        <v>263</v>
      </c>
      <c r="U288" t="s">
        <v>370</v>
      </c>
      <c r="V288" t="s">
        <v>265</v>
      </c>
      <c r="W288" t="s">
        <v>252</v>
      </c>
      <c r="X288" t="s">
        <v>264</v>
      </c>
      <c r="Y288" t="s">
        <v>371</v>
      </c>
      <c r="Z288" t="s">
        <v>250</v>
      </c>
      <c r="AA288" t="s">
        <v>250</v>
      </c>
      <c r="AB288" t="s">
        <v>89</v>
      </c>
      <c r="AC288" t="s">
        <v>158</v>
      </c>
      <c r="AD288" t="s">
        <v>2</v>
      </c>
      <c r="AE288" t="s">
        <v>1434</v>
      </c>
      <c r="AF288" t="s">
        <v>372</v>
      </c>
      <c r="AG288" t="s">
        <v>3020</v>
      </c>
      <c r="AH288" s="365">
        <v>300002054949854</v>
      </c>
      <c r="AI288" t="s">
        <v>258</v>
      </c>
      <c r="AJ288">
        <v>5440</v>
      </c>
      <c r="AK288">
        <v>5440</v>
      </c>
      <c r="AL288" s="365">
        <v>1</v>
      </c>
      <c r="AM288" t="s">
        <v>1434</v>
      </c>
      <c r="AN288" t="s">
        <v>1436</v>
      </c>
      <c r="AO288" t="s">
        <v>1437</v>
      </c>
      <c r="AP288" s="365">
        <v>174</v>
      </c>
      <c r="AQ288" t="s">
        <v>3595</v>
      </c>
      <c r="AR288" t="s">
        <v>3596</v>
      </c>
      <c r="AS288" t="s">
        <v>3597</v>
      </c>
      <c r="AT288" t="s">
        <v>3598</v>
      </c>
      <c r="AU288" t="s">
        <v>379</v>
      </c>
      <c r="AV288" t="s">
        <v>380</v>
      </c>
      <c r="AW288" t="s">
        <v>381</v>
      </c>
      <c r="AX288"/>
      <c r="AY288" s="365">
        <v>0</v>
      </c>
      <c r="AZ288" s="365">
        <v>2024</v>
      </c>
      <c r="BA288" s="366">
        <v>45561</v>
      </c>
      <c r="BB288" s="367">
        <v>45565</v>
      </c>
      <c r="BC288" t="s">
        <v>271</v>
      </c>
      <c r="BD288" t="s">
        <v>261</v>
      </c>
      <c r="BE288">
        <v>5440</v>
      </c>
      <c r="BF288">
        <v>131.08000000000001</v>
      </c>
      <c r="BG288"/>
      <c r="BH288" s="368">
        <v>131.08000000000001</v>
      </c>
    </row>
    <row r="289" spans="1:60" ht="15.6">
      <c r="A289" s="345" t="str">
        <f t="shared" si="8"/>
        <v>yes</v>
      </c>
      <c r="B289" s="345" t="str">
        <f>IF(A289="no","N/A",IF(ISNA(VLOOKUP(P289,'Cost Type'!$A$4:$B$8,2,0)),"Impl",VLOOKUP(Q289,'Cost Type'!$A$4:$B$8,2,0)))</f>
        <v>Impl</v>
      </c>
      <c r="C289" s="345" t="str">
        <f>IF(B289="Impl",VLOOKUP(AB289,'Mapping Activities to outputs'!$B:$C,2,0),"N/A")</f>
        <v>MC</v>
      </c>
      <c r="F289" s="346">
        <f t="shared" si="9"/>
        <v>131.08000000000001</v>
      </c>
      <c r="G289" t="s">
        <v>362</v>
      </c>
      <c r="H289" t="s">
        <v>363</v>
      </c>
      <c r="I289" t="s">
        <v>364</v>
      </c>
      <c r="J289" t="s">
        <v>365</v>
      </c>
      <c r="K289" t="s">
        <v>157</v>
      </c>
      <c r="L289" t="s">
        <v>366</v>
      </c>
      <c r="M289" t="s">
        <v>2057</v>
      </c>
      <c r="N289" t="s">
        <v>262</v>
      </c>
      <c r="P289" s="365">
        <v>71620</v>
      </c>
      <c r="Q289" t="s">
        <v>4124</v>
      </c>
      <c r="R289" t="s">
        <v>368</v>
      </c>
      <c r="S289" t="s">
        <v>369</v>
      </c>
      <c r="T289" t="s">
        <v>263</v>
      </c>
      <c r="U289" t="s">
        <v>370</v>
      </c>
      <c r="V289" t="s">
        <v>265</v>
      </c>
      <c r="W289" t="s">
        <v>252</v>
      </c>
      <c r="X289" t="s">
        <v>264</v>
      </c>
      <c r="Y289" t="s">
        <v>371</v>
      </c>
      <c r="Z289" t="s">
        <v>250</v>
      </c>
      <c r="AA289" t="s">
        <v>250</v>
      </c>
      <c r="AB289" t="s">
        <v>89</v>
      </c>
      <c r="AC289" t="s">
        <v>158</v>
      </c>
      <c r="AD289" t="s">
        <v>2</v>
      </c>
      <c r="AE289" t="s">
        <v>1441</v>
      </c>
      <c r="AF289" t="s">
        <v>372</v>
      </c>
      <c r="AG289" t="s">
        <v>3020</v>
      </c>
      <c r="AH289" s="365">
        <v>300002054987811</v>
      </c>
      <c r="AI289" t="s">
        <v>258</v>
      </c>
      <c r="AJ289">
        <v>16320</v>
      </c>
      <c r="AK289">
        <v>5440</v>
      </c>
      <c r="AL289" s="365">
        <v>1</v>
      </c>
      <c r="AM289" t="s">
        <v>1441</v>
      </c>
      <c r="AN289" t="s">
        <v>1443</v>
      </c>
      <c r="AO289" t="s">
        <v>1444</v>
      </c>
      <c r="AP289" s="365">
        <v>173</v>
      </c>
      <c r="AQ289" t="s">
        <v>3595</v>
      </c>
      <c r="AR289" t="s">
        <v>3599</v>
      </c>
      <c r="AS289" t="s">
        <v>3597</v>
      </c>
      <c r="AT289" t="s">
        <v>3598</v>
      </c>
      <c r="AU289" t="s">
        <v>379</v>
      </c>
      <c r="AV289" t="s">
        <v>380</v>
      </c>
      <c r="AW289" t="s">
        <v>381</v>
      </c>
      <c r="AX289"/>
      <c r="AY289" s="365">
        <v>0</v>
      </c>
      <c r="AZ289" s="365">
        <v>2024</v>
      </c>
      <c r="BA289" s="366">
        <v>45561</v>
      </c>
      <c r="BB289" s="367">
        <v>45565</v>
      </c>
      <c r="BC289" t="s">
        <v>271</v>
      </c>
      <c r="BD289" t="s">
        <v>261</v>
      </c>
      <c r="BE289">
        <v>5440</v>
      </c>
      <c r="BF289">
        <v>131.08000000000001</v>
      </c>
      <c r="BG289"/>
      <c r="BH289" s="368">
        <v>131.08000000000001</v>
      </c>
    </row>
    <row r="290" spans="1:60" ht="15.6">
      <c r="A290" s="345" t="str">
        <f t="shared" si="8"/>
        <v>yes</v>
      </c>
      <c r="B290" s="345" t="str">
        <f>IF(A290="no","N/A",IF(ISNA(VLOOKUP(P290,'Cost Type'!$A$4:$B$8,2,0)),"Impl",VLOOKUP(Q290,'Cost Type'!$A$4:$B$8,2,0)))</f>
        <v>Impl</v>
      </c>
      <c r="C290" s="345" t="str">
        <f>IF(B290="Impl",VLOOKUP(AB290,'Mapping Activities to outputs'!$B:$C,2,0),"N/A")</f>
        <v>MC</v>
      </c>
      <c r="F290" s="346">
        <f t="shared" si="9"/>
        <v>262.17</v>
      </c>
      <c r="G290" t="s">
        <v>362</v>
      </c>
      <c r="H290" t="s">
        <v>363</v>
      </c>
      <c r="I290" t="s">
        <v>364</v>
      </c>
      <c r="J290" t="s">
        <v>365</v>
      </c>
      <c r="K290" t="s">
        <v>157</v>
      </c>
      <c r="L290" t="s">
        <v>366</v>
      </c>
      <c r="M290" t="s">
        <v>2057</v>
      </c>
      <c r="N290" t="s">
        <v>262</v>
      </c>
      <c r="P290" s="365">
        <v>71620</v>
      </c>
      <c r="Q290" t="s">
        <v>4124</v>
      </c>
      <c r="R290" t="s">
        <v>368</v>
      </c>
      <c r="S290" t="s">
        <v>369</v>
      </c>
      <c r="T290" t="s">
        <v>263</v>
      </c>
      <c r="U290" t="s">
        <v>370</v>
      </c>
      <c r="V290" t="s">
        <v>265</v>
      </c>
      <c r="W290" t="s">
        <v>252</v>
      </c>
      <c r="X290" t="s">
        <v>264</v>
      </c>
      <c r="Y290" t="s">
        <v>371</v>
      </c>
      <c r="Z290" t="s">
        <v>250</v>
      </c>
      <c r="AA290" t="s">
        <v>250</v>
      </c>
      <c r="AB290" t="s">
        <v>89</v>
      </c>
      <c r="AC290" t="s">
        <v>158</v>
      </c>
      <c r="AD290" t="s">
        <v>2</v>
      </c>
      <c r="AE290" t="s">
        <v>1441</v>
      </c>
      <c r="AF290" t="s">
        <v>372</v>
      </c>
      <c r="AG290" t="s">
        <v>3020</v>
      </c>
      <c r="AH290" s="365">
        <v>300002054987811</v>
      </c>
      <c r="AI290" t="s">
        <v>258</v>
      </c>
      <c r="AJ290">
        <v>16320</v>
      </c>
      <c r="AK290">
        <v>10880</v>
      </c>
      <c r="AL290" s="365">
        <v>2</v>
      </c>
      <c r="AM290" t="s">
        <v>1441</v>
      </c>
      <c r="AN290" t="s">
        <v>1443</v>
      </c>
      <c r="AO290" t="s">
        <v>1444</v>
      </c>
      <c r="AP290" s="365">
        <v>175</v>
      </c>
      <c r="AQ290" t="s">
        <v>3595</v>
      </c>
      <c r="AR290" t="s">
        <v>3600</v>
      </c>
      <c r="AS290" t="s">
        <v>3597</v>
      </c>
      <c r="AT290" t="s">
        <v>3598</v>
      </c>
      <c r="AU290" t="s">
        <v>379</v>
      </c>
      <c r="AV290" t="s">
        <v>380</v>
      </c>
      <c r="AW290" t="s">
        <v>381</v>
      </c>
      <c r="AX290"/>
      <c r="AY290" s="365">
        <v>0</v>
      </c>
      <c r="AZ290" s="365">
        <v>2024</v>
      </c>
      <c r="BA290" s="366">
        <v>45561</v>
      </c>
      <c r="BB290" s="367">
        <v>45565</v>
      </c>
      <c r="BC290" t="s">
        <v>501</v>
      </c>
      <c r="BD290" t="s">
        <v>261</v>
      </c>
      <c r="BE290">
        <v>10880</v>
      </c>
      <c r="BF290">
        <v>262.17</v>
      </c>
      <c r="BG290"/>
      <c r="BH290" s="368">
        <v>262.17</v>
      </c>
    </row>
    <row r="291" spans="1:60" ht="15.6">
      <c r="A291" s="345" t="str">
        <f t="shared" si="8"/>
        <v>yes</v>
      </c>
      <c r="B291" s="345" t="str">
        <f>IF(A291="no","N/A",IF(ISNA(VLOOKUP(P291,'Cost Type'!$A$4:$B$8,2,0)),"Impl",VLOOKUP(P291,'Cost Type'!$A$4:$B$8,2,0)))</f>
        <v>GMS</v>
      </c>
      <c r="C291" s="345" t="str">
        <f>IF(B291="Impl",VLOOKUP(AB291,'Mapping Activities to outputs'!$B:$C,2,0),"N/A")</f>
        <v>N/A</v>
      </c>
      <c r="F291" s="346">
        <f t="shared" si="9"/>
        <v>17.2</v>
      </c>
      <c r="G291" t="s">
        <v>413</v>
      </c>
      <c r="H291" t="s">
        <v>414</v>
      </c>
      <c r="I291" t="s">
        <v>415</v>
      </c>
      <c r="J291" t="s">
        <v>416</v>
      </c>
      <c r="K291" t="s">
        <v>157</v>
      </c>
      <c r="L291" t="s">
        <v>413</v>
      </c>
      <c r="M291" t="s">
        <v>2057</v>
      </c>
      <c r="N291" t="s">
        <v>262</v>
      </c>
      <c r="P291" s="365">
        <v>75105</v>
      </c>
      <c r="Q291" t="s">
        <v>417</v>
      </c>
      <c r="R291" t="s">
        <v>368</v>
      </c>
      <c r="S291" t="s">
        <v>369</v>
      </c>
      <c r="T291" t="s">
        <v>263</v>
      </c>
      <c r="U291" t="s">
        <v>370</v>
      </c>
      <c r="V291" t="s">
        <v>265</v>
      </c>
      <c r="W291" t="s">
        <v>252</v>
      </c>
      <c r="X291" t="s">
        <v>264</v>
      </c>
      <c r="Y291" t="s">
        <v>371</v>
      </c>
      <c r="Z291" t="s">
        <v>250</v>
      </c>
      <c r="AA291" t="s">
        <v>250</v>
      </c>
      <c r="AB291" t="s">
        <v>89</v>
      </c>
      <c r="AC291" t="s">
        <v>158</v>
      </c>
      <c r="AD291" t="s">
        <v>2</v>
      </c>
      <c r="AE291" t="s">
        <v>2673</v>
      </c>
      <c r="AF291" t="s">
        <v>419</v>
      </c>
      <c r="AG291"/>
      <c r="AH291" s="365"/>
      <c r="AI291"/>
      <c r="AJ291"/>
      <c r="AK291"/>
      <c r="AL291" s="365"/>
      <c r="AM291"/>
      <c r="AN291" t="s">
        <v>399</v>
      </c>
      <c r="AO291" t="s">
        <v>399</v>
      </c>
      <c r="AP291" s="365">
        <v>655</v>
      </c>
      <c r="AQ291" t="s">
        <v>2674</v>
      </c>
      <c r="AR291" t="s">
        <v>2675</v>
      </c>
      <c r="AS291" t="s">
        <v>2676</v>
      </c>
      <c r="AT291" t="s">
        <v>2438</v>
      </c>
      <c r="AU291" t="s">
        <v>379</v>
      </c>
      <c r="AV291" t="s">
        <v>380</v>
      </c>
      <c r="AW291" t="s">
        <v>412</v>
      </c>
      <c r="AX291"/>
      <c r="AY291" s="365"/>
      <c r="AZ291" s="365">
        <v>2024</v>
      </c>
      <c r="BA291" s="366">
        <v>45565</v>
      </c>
      <c r="BB291" s="367">
        <v>45565</v>
      </c>
      <c r="BC291" t="s">
        <v>399</v>
      </c>
      <c r="BD291" t="s">
        <v>154</v>
      </c>
      <c r="BE291">
        <v>17.2</v>
      </c>
      <c r="BF291">
        <v>17.2</v>
      </c>
      <c r="BG291"/>
      <c r="BH291" s="368">
        <v>17.2</v>
      </c>
    </row>
    <row r="292" spans="1:60" ht="15.6">
      <c r="A292" s="345" t="str">
        <f t="shared" si="8"/>
        <v>yes</v>
      </c>
      <c r="B292" s="345" t="str">
        <f>IF(A292="no","N/A",IF(ISNA(VLOOKUP(P292,'Cost Type'!$A$4:$B$8,2,0)),"Impl",VLOOKUP(P292,'Cost Type'!$A$4:$B$8,2,0)))</f>
        <v>GMS</v>
      </c>
      <c r="C292" s="345" t="str">
        <f>IF(B292="Impl",VLOOKUP(AB292,'Mapping Activities to outputs'!$B:$C,2,0),"N/A")</f>
        <v>N/A</v>
      </c>
      <c r="F292" s="346">
        <f t="shared" si="9"/>
        <v>373.59000000000003</v>
      </c>
      <c r="G292" t="s">
        <v>413</v>
      </c>
      <c r="H292" t="s">
        <v>414</v>
      </c>
      <c r="I292" t="s">
        <v>415</v>
      </c>
      <c r="J292" t="s">
        <v>416</v>
      </c>
      <c r="K292" t="s">
        <v>157</v>
      </c>
      <c r="L292" t="s">
        <v>413</v>
      </c>
      <c r="M292" t="s">
        <v>2057</v>
      </c>
      <c r="N292" t="s">
        <v>262</v>
      </c>
      <c r="P292" s="365">
        <v>75105</v>
      </c>
      <c r="Q292" t="s">
        <v>417</v>
      </c>
      <c r="R292" t="s">
        <v>368</v>
      </c>
      <c r="S292" t="s">
        <v>369</v>
      </c>
      <c r="T292" t="s">
        <v>263</v>
      </c>
      <c r="U292" t="s">
        <v>370</v>
      </c>
      <c r="V292" t="s">
        <v>265</v>
      </c>
      <c r="W292" t="s">
        <v>252</v>
      </c>
      <c r="X292" t="s">
        <v>264</v>
      </c>
      <c r="Y292" t="s">
        <v>371</v>
      </c>
      <c r="Z292" t="s">
        <v>250</v>
      </c>
      <c r="AA292" t="s">
        <v>250</v>
      </c>
      <c r="AB292" t="s">
        <v>89</v>
      </c>
      <c r="AC292" t="s">
        <v>158</v>
      </c>
      <c r="AD292" t="s">
        <v>2</v>
      </c>
      <c r="AE292" t="s">
        <v>2677</v>
      </c>
      <c r="AF292" t="s">
        <v>419</v>
      </c>
      <c r="AG292"/>
      <c r="AH292" s="365"/>
      <c r="AI292"/>
      <c r="AJ292"/>
      <c r="AK292"/>
      <c r="AL292" s="365"/>
      <c r="AM292"/>
      <c r="AN292" t="s">
        <v>399</v>
      </c>
      <c r="AO292" t="s">
        <v>399</v>
      </c>
      <c r="AP292" s="365">
        <v>656</v>
      </c>
      <c r="AQ292" t="s">
        <v>2674</v>
      </c>
      <c r="AR292" t="s">
        <v>2678</v>
      </c>
      <c r="AS292" t="s">
        <v>2676</v>
      </c>
      <c r="AT292" t="s">
        <v>2438</v>
      </c>
      <c r="AU292" t="s">
        <v>379</v>
      </c>
      <c r="AV292" t="s">
        <v>380</v>
      </c>
      <c r="AW292" t="s">
        <v>412</v>
      </c>
      <c r="AX292"/>
      <c r="AY292" s="365"/>
      <c r="AZ292" s="365">
        <v>2024</v>
      </c>
      <c r="BA292" s="366">
        <v>45565</v>
      </c>
      <c r="BB292" s="367">
        <v>45565</v>
      </c>
      <c r="BC292" t="s">
        <v>399</v>
      </c>
      <c r="BD292" t="s">
        <v>154</v>
      </c>
      <c r="BE292">
        <v>373.59000000000003</v>
      </c>
      <c r="BF292">
        <v>373.59000000000003</v>
      </c>
      <c r="BG292"/>
      <c r="BH292" s="368">
        <v>373.59000000000003</v>
      </c>
    </row>
    <row r="293" spans="1:60" ht="15.6">
      <c r="A293" s="345" t="str">
        <f t="shared" si="8"/>
        <v>yes</v>
      </c>
      <c r="B293" s="345" t="str">
        <f>IF(A293="no","N/A",IF(ISNA(VLOOKUP(P293,'Cost Type'!$A$4:$B$8,2,0)),"Impl",VLOOKUP(Q293,'Cost Type'!$A$4:$B$8,2,0)))</f>
        <v>Impl</v>
      </c>
      <c r="C293" s="345" t="str">
        <f>IF(B293="Impl",VLOOKUP(AB293,'Mapping Activities to outputs'!$B:$C,2,0),"N/A")</f>
        <v>MC</v>
      </c>
      <c r="F293" s="346">
        <f t="shared" si="9"/>
        <v>3.83</v>
      </c>
      <c r="G293" t="s">
        <v>362</v>
      </c>
      <c r="H293" t="s">
        <v>363</v>
      </c>
      <c r="I293" t="s">
        <v>364</v>
      </c>
      <c r="J293" t="s">
        <v>365</v>
      </c>
      <c r="K293" t="s">
        <v>157</v>
      </c>
      <c r="L293" t="s">
        <v>366</v>
      </c>
      <c r="M293" t="s">
        <v>2057</v>
      </c>
      <c r="N293" t="s">
        <v>262</v>
      </c>
      <c r="P293" s="365">
        <v>71635</v>
      </c>
      <c r="Q293" t="s">
        <v>4144</v>
      </c>
      <c r="R293" t="s">
        <v>368</v>
      </c>
      <c r="S293" t="s">
        <v>369</v>
      </c>
      <c r="T293" t="s">
        <v>263</v>
      </c>
      <c r="U293" t="s">
        <v>370</v>
      </c>
      <c r="V293" t="s">
        <v>265</v>
      </c>
      <c r="W293" t="s">
        <v>252</v>
      </c>
      <c r="X293" t="s">
        <v>264</v>
      </c>
      <c r="Y293" t="s">
        <v>371</v>
      </c>
      <c r="Z293" t="s">
        <v>250</v>
      </c>
      <c r="AA293" t="s">
        <v>250</v>
      </c>
      <c r="AB293" t="s">
        <v>89</v>
      </c>
      <c r="AC293" t="s">
        <v>158</v>
      </c>
      <c r="AD293" t="s">
        <v>2</v>
      </c>
      <c r="AE293" t="s">
        <v>1428</v>
      </c>
      <c r="AF293" t="s">
        <v>372</v>
      </c>
      <c r="AG293"/>
      <c r="AH293" s="365">
        <v>300002055499596</v>
      </c>
      <c r="AI293" t="s">
        <v>258</v>
      </c>
      <c r="AJ293">
        <v>795.63</v>
      </c>
      <c r="AK293">
        <v>795.63</v>
      </c>
      <c r="AL293" s="365">
        <v>1</v>
      </c>
      <c r="AM293" t="s">
        <v>1428</v>
      </c>
      <c r="AN293" t="s">
        <v>1375</v>
      </c>
      <c r="AO293" t="s">
        <v>1376</v>
      </c>
      <c r="AP293" s="365">
        <v>216</v>
      </c>
      <c r="AQ293" t="s">
        <v>3595</v>
      </c>
      <c r="AR293" t="s">
        <v>3601</v>
      </c>
      <c r="AS293" t="s">
        <v>3597</v>
      </c>
      <c r="AT293" t="s">
        <v>3598</v>
      </c>
      <c r="AU293" t="s">
        <v>379</v>
      </c>
      <c r="AV293" t="s">
        <v>380</v>
      </c>
      <c r="AW293" t="s">
        <v>381</v>
      </c>
      <c r="AX293"/>
      <c r="AY293" s="365">
        <v>0</v>
      </c>
      <c r="AZ293" s="365">
        <v>2024</v>
      </c>
      <c r="BA293" s="366">
        <v>45561</v>
      </c>
      <c r="BB293" s="367">
        <v>45565</v>
      </c>
      <c r="BC293" t="s">
        <v>271</v>
      </c>
      <c r="BD293" t="s">
        <v>261</v>
      </c>
      <c r="BE293">
        <v>159.13</v>
      </c>
      <c r="BF293">
        <v>3.83</v>
      </c>
      <c r="BG293"/>
      <c r="BH293" s="368">
        <v>3.83</v>
      </c>
    </row>
    <row r="294" spans="1:60" ht="15.6">
      <c r="A294" s="345" t="str">
        <f t="shared" si="8"/>
        <v>yes</v>
      </c>
      <c r="B294" s="345" t="str">
        <f>IF(A294="no","N/A",IF(ISNA(VLOOKUP(P294,'Cost Type'!$A$4:$B$8,2,0)),"Impl",VLOOKUP(P294,'Cost Type'!$A$4:$B$8,2,0)))</f>
        <v>GMS</v>
      </c>
      <c r="C294" s="345" t="str">
        <f>IF(B294="Impl",VLOOKUP(AB294,'Mapping Activities to outputs'!$B:$C,2,0),"N/A")</f>
        <v>N/A</v>
      </c>
      <c r="F294" s="346">
        <f t="shared" si="9"/>
        <v>42.25</v>
      </c>
      <c r="G294" t="s">
        <v>413</v>
      </c>
      <c r="H294" t="s">
        <v>414</v>
      </c>
      <c r="I294" t="s">
        <v>415</v>
      </c>
      <c r="J294" t="s">
        <v>416</v>
      </c>
      <c r="K294" t="s">
        <v>157</v>
      </c>
      <c r="L294" t="s">
        <v>413</v>
      </c>
      <c r="M294" t="s">
        <v>2057</v>
      </c>
      <c r="N294" t="s">
        <v>262</v>
      </c>
      <c r="P294" s="365">
        <v>75105</v>
      </c>
      <c r="Q294" t="s">
        <v>417</v>
      </c>
      <c r="R294" t="s">
        <v>368</v>
      </c>
      <c r="S294" t="s">
        <v>369</v>
      </c>
      <c r="T294" t="s">
        <v>263</v>
      </c>
      <c r="U294" t="s">
        <v>370</v>
      </c>
      <c r="V294" t="s">
        <v>265</v>
      </c>
      <c r="W294" t="s">
        <v>252</v>
      </c>
      <c r="X294" t="s">
        <v>264</v>
      </c>
      <c r="Y294" t="s">
        <v>371</v>
      </c>
      <c r="Z294" t="s">
        <v>250</v>
      </c>
      <c r="AA294" t="s">
        <v>250</v>
      </c>
      <c r="AB294" t="s">
        <v>89</v>
      </c>
      <c r="AC294" t="s">
        <v>158</v>
      </c>
      <c r="AD294" t="s">
        <v>2</v>
      </c>
      <c r="AE294" t="s">
        <v>2344</v>
      </c>
      <c r="AF294" t="s">
        <v>419</v>
      </c>
      <c r="AG294"/>
      <c r="AH294" s="365"/>
      <c r="AI294"/>
      <c r="AJ294"/>
      <c r="AK294"/>
      <c r="AL294" s="365"/>
      <c r="AM294"/>
      <c r="AN294" t="s">
        <v>399</v>
      </c>
      <c r="AO294" t="s">
        <v>399</v>
      </c>
      <c r="AP294" s="365">
        <v>102</v>
      </c>
      <c r="AQ294" t="s">
        <v>2345</v>
      </c>
      <c r="AR294" t="s">
        <v>2346</v>
      </c>
      <c r="AS294" t="s">
        <v>2347</v>
      </c>
      <c r="AT294" t="s">
        <v>2348</v>
      </c>
      <c r="AU294" t="s">
        <v>379</v>
      </c>
      <c r="AV294" t="s">
        <v>380</v>
      </c>
      <c r="AW294" t="s">
        <v>412</v>
      </c>
      <c r="AX294"/>
      <c r="AY294" s="365"/>
      <c r="AZ294" s="365">
        <v>2024</v>
      </c>
      <c r="BA294" s="366">
        <v>45561</v>
      </c>
      <c r="BB294" s="367">
        <v>45566</v>
      </c>
      <c r="BC294" t="s">
        <v>399</v>
      </c>
      <c r="BD294" t="s">
        <v>261</v>
      </c>
      <c r="BE294">
        <v>1753.53</v>
      </c>
      <c r="BF294">
        <v>42.25</v>
      </c>
      <c r="BG294"/>
      <c r="BH294" s="368">
        <v>42.25</v>
      </c>
    </row>
    <row r="295" spans="1:60" ht="15.6">
      <c r="A295" s="345" t="str">
        <f t="shared" si="8"/>
        <v>yes</v>
      </c>
      <c r="B295" s="345" t="str">
        <f>IF(A295="no","N/A",IF(ISNA(VLOOKUP(P295,'Cost Type'!$A$4:$B$8,2,0)),"Impl",VLOOKUP(P295,'Cost Type'!$A$4:$B$8,2,0)))</f>
        <v>DPC</v>
      </c>
      <c r="C295" s="345" t="str">
        <f>IF(B295="Impl",VLOOKUP(AB295,'Mapping Activities to outputs'!$B:$C,2,0),"N/A")</f>
        <v>N/A</v>
      </c>
      <c r="F295" s="346">
        <f t="shared" si="9"/>
        <v>-7965.3</v>
      </c>
      <c r="G295" t="s">
        <v>362</v>
      </c>
      <c r="H295" t="s">
        <v>363</v>
      </c>
      <c r="I295" t="s">
        <v>364</v>
      </c>
      <c r="J295" t="s">
        <v>365</v>
      </c>
      <c r="K295" t="s">
        <v>157</v>
      </c>
      <c r="L295" t="s">
        <v>366</v>
      </c>
      <c r="M295" t="s">
        <v>2057</v>
      </c>
      <c r="N295" t="s">
        <v>262</v>
      </c>
      <c r="P295" s="365">
        <v>64397</v>
      </c>
      <c r="Q295" t="s">
        <v>4125</v>
      </c>
      <c r="R295" t="s">
        <v>368</v>
      </c>
      <c r="S295" t="s">
        <v>369</v>
      </c>
      <c r="T295" t="s">
        <v>263</v>
      </c>
      <c r="U295" t="s">
        <v>370</v>
      </c>
      <c r="V295" t="s">
        <v>265</v>
      </c>
      <c r="W295" t="s">
        <v>252</v>
      </c>
      <c r="X295" t="s">
        <v>264</v>
      </c>
      <c r="Y295" t="s">
        <v>371</v>
      </c>
      <c r="Z295" t="s">
        <v>250</v>
      </c>
      <c r="AA295" t="s">
        <v>250</v>
      </c>
      <c r="AB295" t="s">
        <v>120</v>
      </c>
      <c r="AC295" t="s">
        <v>158</v>
      </c>
      <c r="AD295" t="s">
        <v>2</v>
      </c>
      <c r="AE295" t="s">
        <v>1890</v>
      </c>
      <c r="AF295" t="s">
        <v>372</v>
      </c>
      <c r="AG295" t="s">
        <v>3279</v>
      </c>
      <c r="AH295" s="365">
        <v>300001801155629</v>
      </c>
      <c r="AI295" t="s">
        <v>258</v>
      </c>
      <c r="AJ295">
        <v>0</v>
      </c>
      <c r="AK295">
        <v>-7965.3</v>
      </c>
      <c r="AL295" s="365">
        <v>5</v>
      </c>
      <c r="AM295" t="s">
        <v>1890</v>
      </c>
      <c r="AN295" t="s">
        <v>1073</v>
      </c>
      <c r="AO295" t="s">
        <v>1073</v>
      </c>
      <c r="AP295" s="365">
        <v>350</v>
      </c>
      <c r="AQ295" t="s">
        <v>3280</v>
      </c>
      <c r="AR295" t="s">
        <v>4083</v>
      </c>
      <c r="AS295" t="s">
        <v>4084</v>
      </c>
      <c r="AT295" t="s">
        <v>4085</v>
      </c>
      <c r="AU295" t="s">
        <v>379</v>
      </c>
      <c r="AV295" t="s">
        <v>380</v>
      </c>
      <c r="AW295" t="s">
        <v>381</v>
      </c>
      <c r="AX295"/>
      <c r="AY295" s="365">
        <v>0</v>
      </c>
      <c r="AZ295" s="365">
        <v>2024</v>
      </c>
      <c r="BA295" s="366">
        <v>45536</v>
      </c>
      <c r="BB295" s="367">
        <v>45567</v>
      </c>
      <c r="BC295" t="s">
        <v>1150</v>
      </c>
      <c r="BD295" t="s">
        <v>154</v>
      </c>
      <c r="BE295">
        <v>-7965.3</v>
      </c>
      <c r="BF295"/>
      <c r="BG295">
        <v>7965.3</v>
      </c>
      <c r="BH295" s="368">
        <v>-7965.3</v>
      </c>
    </row>
    <row r="296" spans="1:60" ht="15.6">
      <c r="A296" s="345" t="str">
        <f t="shared" si="8"/>
        <v>yes</v>
      </c>
      <c r="B296" s="345" t="str">
        <f>IF(A296="no","N/A",IF(ISNA(VLOOKUP(P296,'Cost Type'!$A$4:$B$8,2,0)),"Impl",VLOOKUP(P296,'Cost Type'!$A$4:$B$8,2,0)))</f>
        <v>DPC</v>
      </c>
      <c r="C296" s="345" t="str">
        <f>IF(B296="Impl",VLOOKUP(AB296,'Mapping Activities to outputs'!$B:$C,2,0),"N/A")</f>
        <v>N/A</v>
      </c>
      <c r="F296" s="346">
        <f t="shared" si="9"/>
        <v>7965.3</v>
      </c>
      <c r="G296" t="s">
        <v>362</v>
      </c>
      <c r="H296" t="s">
        <v>363</v>
      </c>
      <c r="I296" t="s">
        <v>364</v>
      </c>
      <c r="J296" t="s">
        <v>365</v>
      </c>
      <c r="K296" t="s">
        <v>157</v>
      </c>
      <c r="L296" t="s">
        <v>366</v>
      </c>
      <c r="M296" t="s">
        <v>2057</v>
      </c>
      <c r="N296" t="s">
        <v>262</v>
      </c>
      <c r="P296" s="365">
        <v>74596</v>
      </c>
      <c r="Q296" t="s">
        <v>4142</v>
      </c>
      <c r="R296" t="s">
        <v>368</v>
      </c>
      <c r="S296" t="s">
        <v>369</v>
      </c>
      <c r="T296" t="s">
        <v>263</v>
      </c>
      <c r="U296" t="s">
        <v>370</v>
      </c>
      <c r="V296" t="s">
        <v>265</v>
      </c>
      <c r="W296" t="s">
        <v>252</v>
      </c>
      <c r="X296" t="s">
        <v>264</v>
      </c>
      <c r="Y296" t="s">
        <v>371</v>
      </c>
      <c r="Z296" t="s">
        <v>250</v>
      </c>
      <c r="AA296" t="s">
        <v>250</v>
      </c>
      <c r="AB296" t="s">
        <v>120</v>
      </c>
      <c r="AC296" t="s">
        <v>158</v>
      </c>
      <c r="AD296" t="s">
        <v>2</v>
      </c>
      <c r="AE296" t="s">
        <v>1890</v>
      </c>
      <c r="AF296" t="s">
        <v>372</v>
      </c>
      <c r="AG296" t="s">
        <v>3279</v>
      </c>
      <c r="AH296" s="365">
        <v>300001801155629</v>
      </c>
      <c r="AI296" t="s">
        <v>258</v>
      </c>
      <c r="AJ296">
        <v>0</v>
      </c>
      <c r="AK296">
        <v>7965.3</v>
      </c>
      <c r="AL296" s="365">
        <v>6</v>
      </c>
      <c r="AM296" t="s">
        <v>1890</v>
      </c>
      <c r="AN296" t="s">
        <v>1073</v>
      </c>
      <c r="AO296" t="s">
        <v>1073</v>
      </c>
      <c r="AP296" s="365">
        <v>570</v>
      </c>
      <c r="AQ296" t="s">
        <v>3280</v>
      </c>
      <c r="AR296" t="s">
        <v>4091</v>
      </c>
      <c r="AS296" t="s">
        <v>4084</v>
      </c>
      <c r="AT296" t="s">
        <v>4085</v>
      </c>
      <c r="AU296" t="s">
        <v>379</v>
      </c>
      <c r="AV296" t="s">
        <v>380</v>
      </c>
      <c r="AW296" t="s">
        <v>381</v>
      </c>
      <c r="AX296"/>
      <c r="AY296" s="365">
        <v>0</v>
      </c>
      <c r="AZ296" s="365">
        <v>2024</v>
      </c>
      <c r="BA296" s="366">
        <v>45536</v>
      </c>
      <c r="BB296" s="367">
        <v>45567</v>
      </c>
      <c r="BC296" t="s">
        <v>652</v>
      </c>
      <c r="BD296" t="s">
        <v>154</v>
      </c>
      <c r="BE296">
        <v>7965.3</v>
      </c>
      <c r="BF296">
        <v>7965.3</v>
      </c>
      <c r="BG296"/>
      <c r="BH296" s="368">
        <v>7965.3</v>
      </c>
    </row>
    <row r="297" spans="1:60" ht="15.6">
      <c r="A297" s="345" t="str">
        <f t="shared" si="8"/>
        <v>yes</v>
      </c>
      <c r="B297" s="345" t="str">
        <f>IF(A297="no","N/A",IF(ISNA(VLOOKUP(P297,'Cost Type'!$A$4:$B$8,2,0)),"Impl",VLOOKUP(Q297,'Cost Type'!$A$4:$B$8,2,0)))</f>
        <v>Impl</v>
      </c>
      <c r="C297" s="345" t="str">
        <f>IF(B297="Impl",VLOOKUP(AB297,'Mapping Activities to outputs'!$B:$C,2,0),"N/A")</f>
        <v>Output 2</v>
      </c>
      <c r="F297" s="346">
        <f t="shared" si="9"/>
        <v>20000.010000000002</v>
      </c>
      <c r="G297" t="s">
        <v>362</v>
      </c>
      <c r="H297" t="s">
        <v>363</v>
      </c>
      <c r="I297" t="s">
        <v>364</v>
      </c>
      <c r="J297" t="s">
        <v>365</v>
      </c>
      <c r="K297" t="s">
        <v>157</v>
      </c>
      <c r="L297" t="s">
        <v>366</v>
      </c>
      <c r="M297" t="s">
        <v>2039</v>
      </c>
      <c r="N297" t="s">
        <v>262</v>
      </c>
      <c r="P297" s="365">
        <v>72605</v>
      </c>
      <c r="Q297" t="s">
        <v>4129</v>
      </c>
      <c r="R297" t="s">
        <v>368</v>
      </c>
      <c r="S297" t="s">
        <v>369</v>
      </c>
      <c r="T297" t="s">
        <v>263</v>
      </c>
      <c r="U297" t="s">
        <v>370</v>
      </c>
      <c r="V297" t="s">
        <v>265</v>
      </c>
      <c r="W297" t="s">
        <v>252</v>
      </c>
      <c r="X297" t="s">
        <v>264</v>
      </c>
      <c r="Y297" t="s">
        <v>371</v>
      </c>
      <c r="Z297" t="s">
        <v>250</v>
      </c>
      <c r="AA297" t="s">
        <v>250</v>
      </c>
      <c r="AB297" t="s">
        <v>58</v>
      </c>
      <c r="AC297" t="s">
        <v>158</v>
      </c>
      <c r="AD297" t="s">
        <v>2</v>
      </c>
      <c r="AE297" t="s">
        <v>762</v>
      </c>
      <c r="AF297" t="s">
        <v>372</v>
      </c>
      <c r="AG297" t="s">
        <v>764</v>
      </c>
      <c r="AH297" s="365">
        <v>300002072733425</v>
      </c>
      <c r="AI297" t="s">
        <v>258</v>
      </c>
      <c r="AJ297">
        <v>1491095</v>
      </c>
      <c r="AK297">
        <v>830000</v>
      </c>
      <c r="AL297" s="365">
        <v>1</v>
      </c>
      <c r="AM297" t="s">
        <v>762</v>
      </c>
      <c r="AN297" t="s">
        <v>3160</v>
      </c>
      <c r="AO297" t="s">
        <v>766</v>
      </c>
      <c r="AP297" s="365">
        <v>53</v>
      </c>
      <c r="AQ297" t="s">
        <v>3602</v>
      </c>
      <c r="AR297" t="s">
        <v>3603</v>
      </c>
      <c r="AS297" t="s">
        <v>3604</v>
      </c>
      <c r="AT297" t="s">
        <v>3605</v>
      </c>
      <c r="AU297" t="s">
        <v>379</v>
      </c>
      <c r="AV297" t="s">
        <v>380</v>
      </c>
      <c r="AW297" t="s">
        <v>381</v>
      </c>
      <c r="AX297"/>
      <c r="AY297" s="365">
        <v>0</v>
      </c>
      <c r="AZ297" s="365">
        <v>2024</v>
      </c>
      <c r="BA297" s="366">
        <v>45567</v>
      </c>
      <c r="BB297" s="367">
        <v>45572</v>
      </c>
      <c r="BC297" t="s">
        <v>271</v>
      </c>
      <c r="BD297" t="s">
        <v>261</v>
      </c>
      <c r="BE297">
        <v>830000</v>
      </c>
      <c r="BF297">
        <v>20000.010000000002</v>
      </c>
      <c r="BG297"/>
      <c r="BH297" s="368">
        <v>20000.010000000002</v>
      </c>
    </row>
    <row r="298" spans="1:60" ht="15.6">
      <c r="A298" s="345" t="str">
        <f t="shared" si="8"/>
        <v>yes</v>
      </c>
      <c r="B298" s="345" t="str">
        <f>IF(A298="no","N/A",IF(ISNA(VLOOKUP(P298,'Cost Type'!$A$4:$B$8,2,0)),"Impl",VLOOKUP(P298,'Cost Type'!$A$4:$B$8,2,0)))</f>
        <v>GMS</v>
      </c>
      <c r="C298" s="345" t="str">
        <f>IF(B298="Impl",VLOOKUP(AB298,'Mapping Activities to outputs'!$B:$C,2,0),"N/A")</f>
        <v>N/A</v>
      </c>
      <c r="F298" s="346">
        <f t="shared" si="9"/>
        <v>1600</v>
      </c>
      <c r="G298" t="s">
        <v>413</v>
      </c>
      <c r="H298" t="s">
        <v>414</v>
      </c>
      <c r="I298" t="s">
        <v>415</v>
      </c>
      <c r="J298" t="s">
        <v>416</v>
      </c>
      <c r="K298" t="s">
        <v>157</v>
      </c>
      <c r="L298" t="s">
        <v>413</v>
      </c>
      <c r="M298" t="s">
        <v>2039</v>
      </c>
      <c r="N298" t="s">
        <v>262</v>
      </c>
      <c r="P298" s="365">
        <v>75105</v>
      </c>
      <c r="Q298" t="s">
        <v>417</v>
      </c>
      <c r="R298" t="s">
        <v>368</v>
      </c>
      <c r="S298" t="s">
        <v>369</v>
      </c>
      <c r="T298" t="s">
        <v>263</v>
      </c>
      <c r="U298" t="s">
        <v>370</v>
      </c>
      <c r="V298" t="s">
        <v>265</v>
      </c>
      <c r="W298" t="s">
        <v>252</v>
      </c>
      <c r="X298" t="s">
        <v>264</v>
      </c>
      <c r="Y298" t="s">
        <v>371</v>
      </c>
      <c r="Z298" t="s">
        <v>250</v>
      </c>
      <c r="AA298" t="s">
        <v>250</v>
      </c>
      <c r="AB298" t="s">
        <v>58</v>
      </c>
      <c r="AC298" t="s">
        <v>158</v>
      </c>
      <c r="AD298" t="s">
        <v>2</v>
      </c>
      <c r="AE298" t="s">
        <v>2040</v>
      </c>
      <c r="AF298" t="s">
        <v>419</v>
      </c>
      <c r="AG298"/>
      <c r="AH298" s="365"/>
      <c r="AI298"/>
      <c r="AJ298"/>
      <c r="AK298"/>
      <c r="AL298" s="365"/>
      <c r="AM298"/>
      <c r="AN298" t="s">
        <v>399</v>
      </c>
      <c r="AO298" t="s">
        <v>399</v>
      </c>
      <c r="AP298" s="365">
        <v>18</v>
      </c>
      <c r="AQ298" t="s">
        <v>2041</v>
      </c>
      <c r="AR298" t="s">
        <v>2042</v>
      </c>
      <c r="AS298" t="s">
        <v>2043</v>
      </c>
      <c r="AT298" t="s">
        <v>2044</v>
      </c>
      <c r="AU298" t="s">
        <v>379</v>
      </c>
      <c r="AV298" t="s">
        <v>380</v>
      </c>
      <c r="AW298" t="s">
        <v>412</v>
      </c>
      <c r="AX298"/>
      <c r="AY298" s="365"/>
      <c r="AZ298" s="365">
        <v>2024</v>
      </c>
      <c r="BA298" s="366">
        <v>45567</v>
      </c>
      <c r="BB298" s="367">
        <v>45573</v>
      </c>
      <c r="BC298" t="s">
        <v>399</v>
      </c>
      <c r="BD298" t="s">
        <v>261</v>
      </c>
      <c r="BE298">
        <v>66400</v>
      </c>
      <c r="BF298">
        <v>1600</v>
      </c>
      <c r="BG298"/>
      <c r="BH298" s="368">
        <v>1600</v>
      </c>
    </row>
    <row r="299" spans="1:60" ht="15.6">
      <c r="A299" s="345" t="str">
        <f t="shared" si="8"/>
        <v>yes</v>
      </c>
      <c r="B299" s="345" t="str">
        <f>IF(A299="no","N/A",IF(ISNA(VLOOKUP(P299,'Cost Type'!$A$4:$B$8,2,0)),"Impl",VLOOKUP(Q299,'Cost Type'!$A$4:$B$8,2,0)))</f>
        <v>Impl</v>
      </c>
      <c r="C299" s="345" t="str">
        <f>IF(B299="Impl",VLOOKUP(AB299,'Mapping Activities to outputs'!$B:$C,2,0),"N/A")</f>
        <v>Output 3</v>
      </c>
      <c r="F299" s="346">
        <f t="shared" si="9"/>
        <v>3109.64</v>
      </c>
      <c r="G299" t="s">
        <v>362</v>
      </c>
      <c r="H299" t="s">
        <v>363</v>
      </c>
      <c r="I299" t="s">
        <v>364</v>
      </c>
      <c r="J299" t="s">
        <v>365</v>
      </c>
      <c r="K299" t="s">
        <v>157</v>
      </c>
      <c r="L299" t="s">
        <v>366</v>
      </c>
      <c r="M299" t="s">
        <v>2039</v>
      </c>
      <c r="N299" t="s">
        <v>262</v>
      </c>
      <c r="P299" s="365">
        <v>72399</v>
      </c>
      <c r="Q299" t="s">
        <v>3311</v>
      </c>
      <c r="R299" t="s">
        <v>368</v>
      </c>
      <c r="S299" t="s">
        <v>369</v>
      </c>
      <c r="T299" t="s">
        <v>263</v>
      </c>
      <c r="U299" t="s">
        <v>370</v>
      </c>
      <c r="V299" t="s">
        <v>265</v>
      </c>
      <c r="W299" t="s">
        <v>252</v>
      </c>
      <c r="X299" t="s">
        <v>264</v>
      </c>
      <c r="Y299" t="s">
        <v>371</v>
      </c>
      <c r="Z299" t="s">
        <v>250</v>
      </c>
      <c r="AA299" t="s">
        <v>250</v>
      </c>
      <c r="AB299" t="s">
        <v>85</v>
      </c>
      <c r="AC299" t="s">
        <v>158</v>
      </c>
      <c r="AD299" t="s">
        <v>2</v>
      </c>
      <c r="AE299" t="s">
        <v>1018</v>
      </c>
      <c r="AF299" t="s">
        <v>372</v>
      </c>
      <c r="AG299" t="s">
        <v>1025</v>
      </c>
      <c r="AH299" s="365">
        <v>300002082554062</v>
      </c>
      <c r="AI299" t="s">
        <v>258</v>
      </c>
      <c r="AJ299">
        <v>129050</v>
      </c>
      <c r="AK299">
        <v>129050</v>
      </c>
      <c r="AL299" s="365">
        <v>1</v>
      </c>
      <c r="AM299" t="s">
        <v>1018</v>
      </c>
      <c r="AN299" t="s">
        <v>3161</v>
      </c>
      <c r="AO299" t="s">
        <v>1021</v>
      </c>
      <c r="AP299" s="365">
        <v>425</v>
      </c>
      <c r="AQ299" t="s">
        <v>3606</v>
      </c>
      <c r="AR299" t="s">
        <v>3607</v>
      </c>
      <c r="AS299" t="s">
        <v>3608</v>
      </c>
      <c r="AT299" t="s">
        <v>3609</v>
      </c>
      <c r="AU299" t="s">
        <v>379</v>
      </c>
      <c r="AV299" t="s">
        <v>380</v>
      </c>
      <c r="AW299" t="s">
        <v>3162</v>
      </c>
      <c r="AX299" t="s">
        <v>3163</v>
      </c>
      <c r="AY299" s="365">
        <v>1</v>
      </c>
      <c r="AZ299" s="365">
        <v>2024</v>
      </c>
      <c r="BA299" s="366">
        <v>45573</v>
      </c>
      <c r="BB299" s="367">
        <v>45573</v>
      </c>
      <c r="BC299" t="s">
        <v>271</v>
      </c>
      <c r="BD299" t="s">
        <v>261</v>
      </c>
      <c r="BE299">
        <v>129050</v>
      </c>
      <c r="BF299">
        <v>3109.64</v>
      </c>
      <c r="BG299"/>
      <c r="BH299" s="368">
        <v>3109.64</v>
      </c>
    </row>
    <row r="300" spans="1:60" ht="15.6">
      <c r="A300" s="345" t="str">
        <f t="shared" si="8"/>
        <v>yes</v>
      </c>
      <c r="B300" s="345" t="str">
        <f>IF(A300="no","N/A",IF(ISNA(VLOOKUP(P300,'Cost Type'!$A$4:$B$8,2,0)),"Impl",VLOOKUP(Q300,'Cost Type'!$A$4:$B$8,2,0)))</f>
        <v>Impl</v>
      </c>
      <c r="C300" s="345" t="str">
        <f>IF(B300="Impl",VLOOKUP(AB300,'Mapping Activities to outputs'!$B:$C,2,0),"N/A")</f>
        <v>MC</v>
      </c>
      <c r="F300" s="346">
        <f t="shared" si="9"/>
        <v>174.17000000000002</v>
      </c>
      <c r="G300" t="s">
        <v>362</v>
      </c>
      <c r="H300" t="s">
        <v>363</v>
      </c>
      <c r="I300" t="s">
        <v>364</v>
      </c>
      <c r="J300" t="s">
        <v>365</v>
      </c>
      <c r="K300" t="s">
        <v>157</v>
      </c>
      <c r="L300" t="s">
        <v>366</v>
      </c>
      <c r="M300" t="s">
        <v>2057</v>
      </c>
      <c r="N300" t="s">
        <v>262</v>
      </c>
      <c r="P300" s="365">
        <v>74210</v>
      </c>
      <c r="Q300" t="s">
        <v>4138</v>
      </c>
      <c r="R300" t="s">
        <v>368</v>
      </c>
      <c r="S300" t="s">
        <v>369</v>
      </c>
      <c r="T300" t="s">
        <v>263</v>
      </c>
      <c r="U300" t="s">
        <v>370</v>
      </c>
      <c r="V300" t="s">
        <v>265</v>
      </c>
      <c r="W300" t="s">
        <v>252</v>
      </c>
      <c r="X300" t="s">
        <v>264</v>
      </c>
      <c r="Y300" t="s">
        <v>371</v>
      </c>
      <c r="Z300" t="s">
        <v>250</v>
      </c>
      <c r="AA300" t="s">
        <v>250</v>
      </c>
      <c r="AB300" t="s">
        <v>89</v>
      </c>
      <c r="AC300" t="s">
        <v>158</v>
      </c>
      <c r="AD300" t="s">
        <v>2</v>
      </c>
      <c r="AE300" t="s">
        <v>1448</v>
      </c>
      <c r="AF300" t="s">
        <v>372</v>
      </c>
      <c r="AG300" t="s">
        <v>1451</v>
      </c>
      <c r="AH300" s="365">
        <v>300002083908182</v>
      </c>
      <c r="AI300" t="s">
        <v>258</v>
      </c>
      <c r="AJ300">
        <v>65051.24</v>
      </c>
      <c r="AK300">
        <v>7227.91</v>
      </c>
      <c r="AL300" s="365">
        <v>3</v>
      </c>
      <c r="AM300" t="s">
        <v>1448</v>
      </c>
      <c r="AN300" t="s">
        <v>3126</v>
      </c>
      <c r="AO300" t="s">
        <v>1266</v>
      </c>
      <c r="AP300" s="365">
        <v>111</v>
      </c>
      <c r="AQ300" t="s">
        <v>3610</v>
      </c>
      <c r="AR300" t="s">
        <v>3611</v>
      </c>
      <c r="AS300" t="s">
        <v>3612</v>
      </c>
      <c r="AT300" t="s">
        <v>3613</v>
      </c>
      <c r="AU300" t="s">
        <v>3614</v>
      </c>
      <c r="AV300" t="s">
        <v>380</v>
      </c>
      <c r="AW300" t="s">
        <v>3164</v>
      </c>
      <c r="AX300" t="s">
        <v>3165</v>
      </c>
      <c r="AY300" s="365">
        <v>3</v>
      </c>
      <c r="AZ300" s="365">
        <v>2024</v>
      </c>
      <c r="BA300" s="366">
        <v>45565</v>
      </c>
      <c r="BB300" s="367">
        <v>45573</v>
      </c>
      <c r="BC300" t="s">
        <v>515</v>
      </c>
      <c r="BD300" t="s">
        <v>261</v>
      </c>
      <c r="BE300">
        <v>7227.91</v>
      </c>
      <c r="BF300">
        <v>174.17000000000002</v>
      </c>
      <c r="BG300"/>
      <c r="BH300" s="368">
        <v>174.17000000000002</v>
      </c>
    </row>
    <row r="301" spans="1:60" ht="15.6">
      <c r="A301" s="345" t="str">
        <f t="shared" si="8"/>
        <v>yes</v>
      </c>
      <c r="B301" s="345" t="str">
        <f>IF(A301="no","N/A",IF(ISNA(VLOOKUP(P301,'Cost Type'!$A$4:$B$8,2,0)),"Impl",VLOOKUP(Q301,'Cost Type'!$A$4:$B$8,2,0)))</f>
        <v>Impl</v>
      </c>
      <c r="C301" s="345" t="str">
        <f>IF(B301="Impl",VLOOKUP(AB301,'Mapping Activities to outputs'!$B:$C,2,0),"N/A")</f>
        <v>Output 1</v>
      </c>
      <c r="F301" s="346">
        <f t="shared" si="9"/>
        <v>848.46</v>
      </c>
      <c r="G301" t="s">
        <v>362</v>
      </c>
      <c r="H301" t="s">
        <v>363</v>
      </c>
      <c r="I301" t="s">
        <v>364</v>
      </c>
      <c r="J301" t="s">
        <v>365</v>
      </c>
      <c r="K301" t="s">
        <v>157</v>
      </c>
      <c r="L301" t="s">
        <v>366</v>
      </c>
      <c r="M301" t="s">
        <v>2039</v>
      </c>
      <c r="N301" t="s">
        <v>262</v>
      </c>
      <c r="P301" s="365">
        <v>72165</v>
      </c>
      <c r="Q301" t="s">
        <v>3319</v>
      </c>
      <c r="R301" t="s">
        <v>368</v>
      </c>
      <c r="S301" t="s">
        <v>369</v>
      </c>
      <c r="T301" t="s">
        <v>263</v>
      </c>
      <c r="U301" t="s">
        <v>370</v>
      </c>
      <c r="V301" t="s">
        <v>265</v>
      </c>
      <c r="W301" t="s">
        <v>252</v>
      </c>
      <c r="X301" t="s">
        <v>264</v>
      </c>
      <c r="Y301" t="s">
        <v>371</v>
      </c>
      <c r="Z301" t="s">
        <v>250</v>
      </c>
      <c r="AA301" t="s">
        <v>250</v>
      </c>
      <c r="AB301" t="s">
        <v>27</v>
      </c>
      <c r="AC301" t="s">
        <v>158</v>
      </c>
      <c r="AD301" t="s">
        <v>2</v>
      </c>
      <c r="AE301" t="s">
        <v>498</v>
      </c>
      <c r="AF301" t="s">
        <v>372</v>
      </c>
      <c r="AG301" t="s">
        <v>500</v>
      </c>
      <c r="AH301" s="365">
        <v>300002084036409</v>
      </c>
      <c r="AI301" t="s">
        <v>258</v>
      </c>
      <c r="AJ301">
        <v>387324</v>
      </c>
      <c r="AK301">
        <v>387324</v>
      </c>
      <c r="AL301" s="365">
        <v>1</v>
      </c>
      <c r="AM301" t="s">
        <v>498</v>
      </c>
      <c r="AN301" t="s">
        <v>3166</v>
      </c>
      <c r="AO301" t="s">
        <v>471</v>
      </c>
      <c r="AP301" s="365">
        <v>785</v>
      </c>
      <c r="AQ301" t="s">
        <v>3615</v>
      </c>
      <c r="AR301" t="s">
        <v>3616</v>
      </c>
      <c r="AS301" t="s">
        <v>3617</v>
      </c>
      <c r="AT301" t="s">
        <v>3609</v>
      </c>
      <c r="AU301" t="s">
        <v>379</v>
      </c>
      <c r="AV301" t="s">
        <v>380</v>
      </c>
      <c r="AW301" t="s">
        <v>3167</v>
      </c>
      <c r="AX301" t="s">
        <v>3168</v>
      </c>
      <c r="AY301" s="365">
        <v>1</v>
      </c>
      <c r="AZ301" s="365">
        <v>2024</v>
      </c>
      <c r="BA301" s="366">
        <v>45573</v>
      </c>
      <c r="BB301" s="367">
        <v>45573</v>
      </c>
      <c r="BC301" t="s">
        <v>271</v>
      </c>
      <c r="BD301" t="s">
        <v>261</v>
      </c>
      <c r="BE301">
        <v>35211.270000000004</v>
      </c>
      <c r="BF301">
        <v>848.46</v>
      </c>
      <c r="BG301"/>
      <c r="BH301" s="368">
        <v>848.46</v>
      </c>
    </row>
    <row r="302" spans="1:60" ht="15.6">
      <c r="A302" s="345" t="str">
        <f t="shared" si="8"/>
        <v>yes</v>
      </c>
      <c r="B302" s="345" t="str">
        <f>IF(A302="no","N/A",IF(ISNA(VLOOKUP(P302,'Cost Type'!$A$4:$B$8,2,0)),"Impl",VLOOKUP(P302,'Cost Type'!$A$4:$B$8,2,0)))</f>
        <v>GMS</v>
      </c>
      <c r="C302" s="345" t="str">
        <f>IF(B302="Impl",VLOOKUP(AB302,'Mapping Activities to outputs'!$B:$C,2,0),"N/A")</f>
        <v>N/A</v>
      </c>
      <c r="F302" s="346">
        <f t="shared" si="9"/>
        <v>13.93</v>
      </c>
      <c r="G302" t="s">
        <v>413</v>
      </c>
      <c r="H302" t="s">
        <v>414</v>
      </c>
      <c r="I302" t="s">
        <v>415</v>
      </c>
      <c r="J302" t="s">
        <v>416</v>
      </c>
      <c r="K302" t="s">
        <v>157</v>
      </c>
      <c r="L302" t="s">
        <v>413</v>
      </c>
      <c r="M302" t="s">
        <v>2057</v>
      </c>
      <c r="N302" t="s">
        <v>262</v>
      </c>
      <c r="P302" s="365">
        <v>75105</v>
      </c>
      <c r="Q302" t="s">
        <v>417</v>
      </c>
      <c r="R302" t="s">
        <v>368</v>
      </c>
      <c r="S302" t="s">
        <v>369</v>
      </c>
      <c r="T302" t="s">
        <v>263</v>
      </c>
      <c r="U302" t="s">
        <v>370</v>
      </c>
      <c r="V302" t="s">
        <v>265</v>
      </c>
      <c r="W302" t="s">
        <v>252</v>
      </c>
      <c r="X302" t="s">
        <v>264</v>
      </c>
      <c r="Y302" t="s">
        <v>371</v>
      </c>
      <c r="Z302" t="s">
        <v>250</v>
      </c>
      <c r="AA302" t="s">
        <v>250</v>
      </c>
      <c r="AB302" t="s">
        <v>89</v>
      </c>
      <c r="AC302" t="s">
        <v>158</v>
      </c>
      <c r="AD302" t="s">
        <v>2</v>
      </c>
      <c r="AE302" t="s">
        <v>2434</v>
      </c>
      <c r="AF302" t="s">
        <v>419</v>
      </c>
      <c r="AG302"/>
      <c r="AH302" s="365"/>
      <c r="AI302"/>
      <c r="AJ302"/>
      <c r="AK302"/>
      <c r="AL302" s="365"/>
      <c r="AM302"/>
      <c r="AN302" t="s">
        <v>399</v>
      </c>
      <c r="AO302" t="s">
        <v>399</v>
      </c>
      <c r="AP302" s="365">
        <v>176</v>
      </c>
      <c r="AQ302" t="s">
        <v>2435</v>
      </c>
      <c r="AR302" t="s">
        <v>2436</v>
      </c>
      <c r="AS302" t="s">
        <v>2437</v>
      </c>
      <c r="AT302" t="s">
        <v>2438</v>
      </c>
      <c r="AU302" t="s">
        <v>379</v>
      </c>
      <c r="AV302" t="s">
        <v>380</v>
      </c>
      <c r="AW302" t="s">
        <v>412</v>
      </c>
      <c r="AX302"/>
      <c r="AY302" s="365"/>
      <c r="AZ302" s="365">
        <v>2024</v>
      </c>
      <c r="BA302" s="366">
        <v>45565</v>
      </c>
      <c r="BB302" s="367">
        <v>45574</v>
      </c>
      <c r="BC302" t="s">
        <v>399</v>
      </c>
      <c r="BD302" t="s">
        <v>261</v>
      </c>
      <c r="BE302">
        <v>578.23</v>
      </c>
      <c r="BF302">
        <v>13.93</v>
      </c>
      <c r="BG302"/>
      <c r="BH302" s="368">
        <v>13.93</v>
      </c>
    </row>
    <row r="303" spans="1:60" ht="15.6">
      <c r="A303" s="345" t="str">
        <f t="shared" si="8"/>
        <v>yes</v>
      </c>
      <c r="B303" s="345" t="str">
        <f>IF(A303="no","N/A",IF(ISNA(VLOOKUP(P303,'Cost Type'!$A$4:$B$8,2,0)),"Impl",VLOOKUP(P303,'Cost Type'!$A$4:$B$8,2,0)))</f>
        <v>GMS</v>
      </c>
      <c r="C303" s="345" t="str">
        <f>IF(B303="Impl",VLOOKUP(AB303,'Mapping Activities to outputs'!$B:$C,2,0),"N/A")</f>
        <v>N/A</v>
      </c>
      <c r="F303" s="346">
        <f t="shared" si="9"/>
        <v>67.88</v>
      </c>
      <c r="G303" t="s">
        <v>413</v>
      </c>
      <c r="H303" t="s">
        <v>414</v>
      </c>
      <c r="I303" t="s">
        <v>415</v>
      </c>
      <c r="J303" t="s">
        <v>416</v>
      </c>
      <c r="K303" t="s">
        <v>157</v>
      </c>
      <c r="L303" t="s">
        <v>413</v>
      </c>
      <c r="M303" t="s">
        <v>2039</v>
      </c>
      <c r="N303" t="s">
        <v>262</v>
      </c>
      <c r="P303" s="365">
        <v>75105</v>
      </c>
      <c r="Q303" t="s">
        <v>417</v>
      </c>
      <c r="R303" t="s">
        <v>368</v>
      </c>
      <c r="S303" t="s">
        <v>369</v>
      </c>
      <c r="T303" t="s">
        <v>263</v>
      </c>
      <c r="U303" t="s">
        <v>370</v>
      </c>
      <c r="V303" t="s">
        <v>265</v>
      </c>
      <c r="W303" t="s">
        <v>252</v>
      </c>
      <c r="X303" t="s">
        <v>264</v>
      </c>
      <c r="Y303" t="s">
        <v>371</v>
      </c>
      <c r="Z303" t="s">
        <v>250</v>
      </c>
      <c r="AA303" t="s">
        <v>250</v>
      </c>
      <c r="AB303" t="s">
        <v>27</v>
      </c>
      <c r="AC303" t="s">
        <v>158</v>
      </c>
      <c r="AD303" t="s">
        <v>2</v>
      </c>
      <c r="AE303" t="s">
        <v>2541</v>
      </c>
      <c r="AF303" t="s">
        <v>419</v>
      </c>
      <c r="AG303"/>
      <c r="AH303" s="365"/>
      <c r="AI303"/>
      <c r="AJ303"/>
      <c r="AK303"/>
      <c r="AL303" s="365"/>
      <c r="AM303"/>
      <c r="AN303" t="s">
        <v>399</v>
      </c>
      <c r="AO303" t="s">
        <v>399</v>
      </c>
      <c r="AP303" s="365">
        <v>486</v>
      </c>
      <c r="AQ303" t="s">
        <v>2435</v>
      </c>
      <c r="AR303" t="s">
        <v>2542</v>
      </c>
      <c r="AS303" t="s">
        <v>2543</v>
      </c>
      <c r="AT303" t="s">
        <v>2544</v>
      </c>
      <c r="AU303" t="s">
        <v>379</v>
      </c>
      <c r="AV303" t="s">
        <v>380</v>
      </c>
      <c r="AW303" t="s">
        <v>412</v>
      </c>
      <c r="AX303"/>
      <c r="AY303" s="365"/>
      <c r="AZ303" s="365">
        <v>2024</v>
      </c>
      <c r="BA303" s="366">
        <v>45573</v>
      </c>
      <c r="BB303" s="367">
        <v>45574</v>
      </c>
      <c r="BC303" t="s">
        <v>399</v>
      </c>
      <c r="BD303" t="s">
        <v>261</v>
      </c>
      <c r="BE303">
        <v>2816.9</v>
      </c>
      <c r="BF303">
        <v>67.88</v>
      </c>
      <c r="BG303"/>
      <c r="BH303" s="368">
        <v>67.88</v>
      </c>
    </row>
    <row r="304" spans="1:60" ht="15.6">
      <c r="A304" s="345" t="str">
        <f t="shared" si="8"/>
        <v>yes</v>
      </c>
      <c r="B304" s="345" t="str">
        <f>IF(A304="no","N/A",IF(ISNA(VLOOKUP(P304,'Cost Type'!$A$4:$B$8,2,0)),"Impl",VLOOKUP(P304,'Cost Type'!$A$4:$B$8,2,0)))</f>
        <v>GMS</v>
      </c>
      <c r="C304" s="345" t="str">
        <f>IF(B304="Impl",VLOOKUP(AB304,'Mapping Activities to outputs'!$B:$C,2,0),"N/A")</f>
        <v>N/A</v>
      </c>
      <c r="F304" s="346">
        <f t="shared" si="9"/>
        <v>248.77</v>
      </c>
      <c r="G304" t="s">
        <v>413</v>
      </c>
      <c r="H304" t="s">
        <v>414</v>
      </c>
      <c r="I304" t="s">
        <v>415</v>
      </c>
      <c r="J304" t="s">
        <v>416</v>
      </c>
      <c r="K304" t="s">
        <v>157</v>
      </c>
      <c r="L304" t="s">
        <v>413</v>
      </c>
      <c r="M304" t="s">
        <v>2039</v>
      </c>
      <c r="N304" t="s">
        <v>262</v>
      </c>
      <c r="P304" s="365">
        <v>75105</v>
      </c>
      <c r="Q304" t="s">
        <v>417</v>
      </c>
      <c r="R304" t="s">
        <v>368</v>
      </c>
      <c r="S304" t="s">
        <v>369</v>
      </c>
      <c r="T304" t="s">
        <v>263</v>
      </c>
      <c r="U304" t="s">
        <v>370</v>
      </c>
      <c r="V304" t="s">
        <v>265</v>
      </c>
      <c r="W304" t="s">
        <v>252</v>
      </c>
      <c r="X304" t="s">
        <v>264</v>
      </c>
      <c r="Y304" t="s">
        <v>371</v>
      </c>
      <c r="Z304" t="s">
        <v>250</v>
      </c>
      <c r="AA304" t="s">
        <v>250</v>
      </c>
      <c r="AB304" t="s">
        <v>85</v>
      </c>
      <c r="AC304" t="s">
        <v>158</v>
      </c>
      <c r="AD304" t="s">
        <v>2</v>
      </c>
      <c r="AE304" t="s">
        <v>2545</v>
      </c>
      <c r="AF304" t="s">
        <v>419</v>
      </c>
      <c r="AG304"/>
      <c r="AH304" s="365"/>
      <c r="AI304"/>
      <c r="AJ304"/>
      <c r="AK304"/>
      <c r="AL304" s="365"/>
      <c r="AM304"/>
      <c r="AN304" t="s">
        <v>399</v>
      </c>
      <c r="AO304" t="s">
        <v>399</v>
      </c>
      <c r="AP304" s="365">
        <v>487</v>
      </c>
      <c r="AQ304" t="s">
        <v>2435</v>
      </c>
      <c r="AR304" t="s">
        <v>2546</v>
      </c>
      <c r="AS304" t="s">
        <v>2543</v>
      </c>
      <c r="AT304" t="s">
        <v>2544</v>
      </c>
      <c r="AU304" t="s">
        <v>379</v>
      </c>
      <c r="AV304" t="s">
        <v>380</v>
      </c>
      <c r="AW304" t="s">
        <v>412</v>
      </c>
      <c r="AX304"/>
      <c r="AY304" s="365"/>
      <c r="AZ304" s="365">
        <v>2024</v>
      </c>
      <c r="BA304" s="366">
        <v>45573</v>
      </c>
      <c r="BB304" s="367">
        <v>45574</v>
      </c>
      <c r="BC304" t="s">
        <v>399</v>
      </c>
      <c r="BD304" t="s">
        <v>261</v>
      </c>
      <c r="BE304">
        <v>10324</v>
      </c>
      <c r="BF304">
        <v>248.77</v>
      </c>
      <c r="BG304"/>
      <c r="BH304" s="368">
        <v>248.77</v>
      </c>
    </row>
    <row r="305" spans="1:60" ht="15.6">
      <c r="A305" s="345" t="str">
        <f t="shared" si="8"/>
        <v>yes</v>
      </c>
      <c r="B305" s="345" t="str">
        <f>IF(A305="no","N/A",IF(ISNA(VLOOKUP(P305,'Cost Type'!$A$4:$B$8,2,0)),"Impl",VLOOKUP(Q305,'Cost Type'!$A$4:$B$8,2,0)))</f>
        <v>Impl</v>
      </c>
      <c r="C305" s="345" t="str">
        <f>IF(B305="Impl",VLOOKUP(AB305,'Mapping Activities to outputs'!$B:$C,2,0),"N/A")</f>
        <v>MC</v>
      </c>
      <c r="F305" s="346">
        <f t="shared" si="9"/>
        <v>1803.75</v>
      </c>
      <c r="G305" t="s">
        <v>2788</v>
      </c>
      <c r="H305" t="s">
        <v>2789</v>
      </c>
      <c r="I305" t="s">
        <v>415</v>
      </c>
      <c r="J305" t="s">
        <v>416</v>
      </c>
      <c r="K305" t="s">
        <v>157</v>
      </c>
      <c r="L305" t="s">
        <v>2788</v>
      </c>
      <c r="M305" t="s">
        <v>2057</v>
      </c>
      <c r="N305" t="s">
        <v>262</v>
      </c>
      <c r="P305" s="365">
        <v>67405</v>
      </c>
      <c r="Q305" t="s">
        <v>2790</v>
      </c>
      <c r="R305" t="s">
        <v>368</v>
      </c>
      <c r="S305" t="s">
        <v>369</v>
      </c>
      <c r="T305" t="s">
        <v>263</v>
      </c>
      <c r="U305" t="s">
        <v>370</v>
      </c>
      <c r="V305" t="s">
        <v>265</v>
      </c>
      <c r="W305" t="s">
        <v>252</v>
      </c>
      <c r="X305" t="s">
        <v>264</v>
      </c>
      <c r="Y305" t="s">
        <v>371</v>
      </c>
      <c r="Z305" t="s">
        <v>250</v>
      </c>
      <c r="AA305" t="s">
        <v>250</v>
      </c>
      <c r="AB305" t="s">
        <v>89</v>
      </c>
      <c r="AC305" t="s">
        <v>158</v>
      </c>
      <c r="AD305" t="s">
        <v>2</v>
      </c>
      <c r="AE305" t="s">
        <v>2811</v>
      </c>
      <c r="AF305" t="s">
        <v>419</v>
      </c>
      <c r="AG305"/>
      <c r="AH305" s="365"/>
      <c r="AI305"/>
      <c r="AJ305"/>
      <c r="AK305"/>
      <c r="AL305" s="365"/>
      <c r="AM305"/>
      <c r="AN305" t="s">
        <v>399</v>
      </c>
      <c r="AO305" t="s">
        <v>399</v>
      </c>
      <c r="AP305" s="365">
        <v>3144</v>
      </c>
      <c r="AQ305" t="s">
        <v>2812</v>
      </c>
      <c r="AR305" t="s">
        <v>2813</v>
      </c>
      <c r="AS305" t="s">
        <v>2814</v>
      </c>
      <c r="AT305" t="s">
        <v>2795</v>
      </c>
      <c r="AU305" t="s">
        <v>379</v>
      </c>
      <c r="AV305" t="s">
        <v>380</v>
      </c>
      <c r="AW305" t="s">
        <v>412</v>
      </c>
      <c r="AX305"/>
      <c r="AY305" s="365"/>
      <c r="AZ305" s="365">
        <v>2024</v>
      </c>
      <c r="BA305" s="366">
        <v>45536</v>
      </c>
      <c r="BB305" s="367">
        <v>45575</v>
      </c>
      <c r="BC305" t="s">
        <v>399</v>
      </c>
      <c r="BD305" t="s">
        <v>154</v>
      </c>
      <c r="BE305">
        <v>1803.75</v>
      </c>
      <c r="BF305">
        <v>1803.75</v>
      </c>
      <c r="BG305"/>
      <c r="BH305" s="368">
        <v>1803.75</v>
      </c>
    </row>
    <row r="306" spans="1:60" ht="15.6">
      <c r="A306" s="345" t="str">
        <f t="shared" si="8"/>
        <v>yes</v>
      </c>
      <c r="B306" s="345" t="str">
        <f>IF(A306="no","N/A",IF(ISNA(VLOOKUP(P306,'Cost Type'!$A$4:$B$8,2,0)),"Impl",VLOOKUP(Q306,'Cost Type'!$A$4:$B$8,2,0)))</f>
        <v>Impl</v>
      </c>
      <c r="C306" s="345" t="str">
        <f>IF(B306="Impl",VLOOKUP(AB306,'Mapping Activities to outputs'!$B:$C,2,0),"N/A")</f>
        <v>MC</v>
      </c>
      <c r="F306" s="346">
        <f t="shared" si="9"/>
        <v>667.56000000000006</v>
      </c>
      <c r="G306" t="s">
        <v>2788</v>
      </c>
      <c r="H306" t="s">
        <v>2789</v>
      </c>
      <c r="I306" t="s">
        <v>415</v>
      </c>
      <c r="J306" t="s">
        <v>416</v>
      </c>
      <c r="K306" t="s">
        <v>157</v>
      </c>
      <c r="L306" t="s">
        <v>2788</v>
      </c>
      <c r="M306" t="s">
        <v>2057</v>
      </c>
      <c r="N306" t="s">
        <v>262</v>
      </c>
      <c r="P306" s="365">
        <v>71475</v>
      </c>
      <c r="Q306" t="s">
        <v>2842</v>
      </c>
      <c r="R306" t="s">
        <v>368</v>
      </c>
      <c r="S306" t="s">
        <v>369</v>
      </c>
      <c r="T306" t="s">
        <v>263</v>
      </c>
      <c r="U306" t="s">
        <v>370</v>
      </c>
      <c r="V306" t="s">
        <v>265</v>
      </c>
      <c r="W306" t="s">
        <v>252</v>
      </c>
      <c r="X306" t="s">
        <v>264</v>
      </c>
      <c r="Y306" t="s">
        <v>371</v>
      </c>
      <c r="Z306" t="s">
        <v>250</v>
      </c>
      <c r="AA306" t="s">
        <v>250</v>
      </c>
      <c r="AB306" t="s">
        <v>89</v>
      </c>
      <c r="AC306" t="s">
        <v>158</v>
      </c>
      <c r="AD306" t="s">
        <v>2</v>
      </c>
      <c r="AE306" t="s">
        <v>2912</v>
      </c>
      <c r="AF306" t="s">
        <v>419</v>
      </c>
      <c r="AG306"/>
      <c r="AH306" s="365"/>
      <c r="AI306"/>
      <c r="AJ306"/>
      <c r="AK306"/>
      <c r="AL306" s="365"/>
      <c r="AM306"/>
      <c r="AN306" t="s">
        <v>399</v>
      </c>
      <c r="AO306" t="s">
        <v>399</v>
      </c>
      <c r="AP306" s="365">
        <v>3642</v>
      </c>
      <c r="AQ306" t="s">
        <v>2913</v>
      </c>
      <c r="AR306" t="s">
        <v>2914</v>
      </c>
      <c r="AS306" t="s">
        <v>2915</v>
      </c>
      <c r="AT306" t="s">
        <v>2795</v>
      </c>
      <c r="AU306" t="s">
        <v>379</v>
      </c>
      <c r="AV306" t="s">
        <v>380</v>
      </c>
      <c r="AW306" t="s">
        <v>412</v>
      </c>
      <c r="AX306"/>
      <c r="AY306" s="365"/>
      <c r="AZ306" s="365">
        <v>2024</v>
      </c>
      <c r="BA306" s="366">
        <v>45536</v>
      </c>
      <c r="BB306" s="367">
        <v>45575</v>
      </c>
      <c r="BC306" t="s">
        <v>399</v>
      </c>
      <c r="BD306" t="s">
        <v>154</v>
      </c>
      <c r="BE306">
        <v>667.56000000000006</v>
      </c>
      <c r="BF306">
        <v>667.56000000000006</v>
      </c>
      <c r="BG306"/>
      <c r="BH306" s="368">
        <v>667.56000000000006</v>
      </c>
    </row>
    <row r="307" spans="1:60" ht="15.6">
      <c r="A307" s="345" t="str">
        <f t="shared" si="8"/>
        <v>yes</v>
      </c>
      <c r="B307" s="345" t="str">
        <f>IF(A307="no","N/A",IF(ISNA(VLOOKUP(P307,'Cost Type'!$A$4:$B$8,2,0)),"Impl",VLOOKUP(Q307,'Cost Type'!$A$4:$B$8,2,0)))</f>
        <v>Impl</v>
      </c>
      <c r="C307" s="345" t="str">
        <f>IF(B307="Impl",VLOOKUP(AB307,'Mapping Activities to outputs'!$B:$C,2,0),"N/A")</f>
        <v>MC</v>
      </c>
      <c r="F307" s="346">
        <f t="shared" si="9"/>
        <v>865.48</v>
      </c>
      <c r="G307" t="s">
        <v>2788</v>
      </c>
      <c r="H307" t="s">
        <v>2789</v>
      </c>
      <c r="I307" t="s">
        <v>415</v>
      </c>
      <c r="J307" t="s">
        <v>416</v>
      </c>
      <c r="K307" t="s">
        <v>157</v>
      </c>
      <c r="L307" t="s">
        <v>2788</v>
      </c>
      <c r="M307" t="s">
        <v>2057</v>
      </c>
      <c r="N307" t="s">
        <v>262</v>
      </c>
      <c r="P307" s="365">
        <v>71475</v>
      </c>
      <c r="Q307" t="s">
        <v>2842</v>
      </c>
      <c r="R307" t="s">
        <v>368</v>
      </c>
      <c r="S307" t="s">
        <v>369</v>
      </c>
      <c r="T307" t="s">
        <v>263</v>
      </c>
      <c r="U307" t="s">
        <v>370</v>
      </c>
      <c r="V307" t="s">
        <v>265</v>
      </c>
      <c r="W307" t="s">
        <v>252</v>
      </c>
      <c r="X307" t="s">
        <v>264</v>
      </c>
      <c r="Y307" t="s">
        <v>371</v>
      </c>
      <c r="Z307" t="s">
        <v>250</v>
      </c>
      <c r="AA307" t="s">
        <v>250</v>
      </c>
      <c r="AB307" t="s">
        <v>89</v>
      </c>
      <c r="AC307" t="s">
        <v>158</v>
      </c>
      <c r="AD307" t="s">
        <v>2</v>
      </c>
      <c r="AE307" t="s">
        <v>2916</v>
      </c>
      <c r="AF307" t="s">
        <v>419</v>
      </c>
      <c r="AG307"/>
      <c r="AH307" s="365"/>
      <c r="AI307"/>
      <c r="AJ307"/>
      <c r="AK307"/>
      <c r="AL307" s="365"/>
      <c r="AM307"/>
      <c r="AN307" t="s">
        <v>399</v>
      </c>
      <c r="AO307" t="s">
        <v>399</v>
      </c>
      <c r="AP307" s="365">
        <v>3643</v>
      </c>
      <c r="AQ307" t="s">
        <v>2913</v>
      </c>
      <c r="AR307" t="s">
        <v>2917</v>
      </c>
      <c r="AS307" t="s">
        <v>2915</v>
      </c>
      <c r="AT307" t="s">
        <v>2795</v>
      </c>
      <c r="AU307" t="s">
        <v>379</v>
      </c>
      <c r="AV307" t="s">
        <v>380</v>
      </c>
      <c r="AW307" t="s">
        <v>412</v>
      </c>
      <c r="AX307"/>
      <c r="AY307" s="365"/>
      <c r="AZ307" s="365">
        <v>2024</v>
      </c>
      <c r="BA307" s="366">
        <v>45536</v>
      </c>
      <c r="BB307" s="367">
        <v>45575</v>
      </c>
      <c r="BC307" t="s">
        <v>399</v>
      </c>
      <c r="BD307" t="s">
        <v>154</v>
      </c>
      <c r="BE307">
        <v>865.48</v>
      </c>
      <c r="BF307">
        <v>865.48</v>
      </c>
      <c r="BG307"/>
      <c r="BH307" s="368">
        <v>865.48</v>
      </c>
    </row>
    <row r="308" spans="1:60" ht="15.6">
      <c r="A308" s="345" t="str">
        <f t="shared" si="8"/>
        <v>yes</v>
      </c>
      <c r="B308" s="345" t="str">
        <f>IF(A308="no","N/A",IF(ISNA(VLOOKUP(P308,'Cost Type'!$A$4:$B$8,2,0)),"Impl",VLOOKUP(Q308,'Cost Type'!$A$4:$B$8,2,0)))</f>
        <v>Impl</v>
      </c>
      <c r="C308" s="345" t="str">
        <f>IF(B308="Impl",VLOOKUP(AB308,'Mapping Activities to outputs'!$B:$C,2,0),"N/A")</f>
        <v>MC</v>
      </c>
      <c r="F308" s="346">
        <f t="shared" si="9"/>
        <v>1292.69</v>
      </c>
      <c r="G308" t="s">
        <v>2788</v>
      </c>
      <c r="H308" t="s">
        <v>2789</v>
      </c>
      <c r="I308" t="s">
        <v>415</v>
      </c>
      <c r="J308" t="s">
        <v>416</v>
      </c>
      <c r="K308" t="s">
        <v>157</v>
      </c>
      <c r="L308" t="s">
        <v>2788</v>
      </c>
      <c r="M308" t="s">
        <v>2057</v>
      </c>
      <c r="N308" t="s">
        <v>262</v>
      </c>
      <c r="P308" s="365">
        <v>71475</v>
      </c>
      <c r="Q308" t="s">
        <v>2842</v>
      </c>
      <c r="R308" t="s">
        <v>368</v>
      </c>
      <c r="S308" t="s">
        <v>369</v>
      </c>
      <c r="T308" t="s">
        <v>263</v>
      </c>
      <c r="U308" t="s">
        <v>370</v>
      </c>
      <c r="V308" t="s">
        <v>265</v>
      </c>
      <c r="W308" t="s">
        <v>252</v>
      </c>
      <c r="X308" t="s">
        <v>264</v>
      </c>
      <c r="Y308" t="s">
        <v>371</v>
      </c>
      <c r="Z308" t="s">
        <v>250</v>
      </c>
      <c r="AA308" t="s">
        <v>250</v>
      </c>
      <c r="AB308" t="s">
        <v>89</v>
      </c>
      <c r="AC308" t="s">
        <v>158</v>
      </c>
      <c r="AD308" t="s">
        <v>2</v>
      </c>
      <c r="AE308" t="s">
        <v>2918</v>
      </c>
      <c r="AF308" t="s">
        <v>419</v>
      </c>
      <c r="AG308"/>
      <c r="AH308" s="365"/>
      <c r="AI308"/>
      <c r="AJ308"/>
      <c r="AK308"/>
      <c r="AL308" s="365"/>
      <c r="AM308"/>
      <c r="AN308" t="s">
        <v>399</v>
      </c>
      <c r="AO308" t="s">
        <v>399</v>
      </c>
      <c r="AP308" s="365">
        <v>3644</v>
      </c>
      <c r="AQ308" t="s">
        <v>2913</v>
      </c>
      <c r="AR308" t="s">
        <v>2919</v>
      </c>
      <c r="AS308" t="s">
        <v>2915</v>
      </c>
      <c r="AT308" t="s">
        <v>2795</v>
      </c>
      <c r="AU308" t="s">
        <v>379</v>
      </c>
      <c r="AV308" t="s">
        <v>380</v>
      </c>
      <c r="AW308" t="s">
        <v>412</v>
      </c>
      <c r="AX308"/>
      <c r="AY308" s="365"/>
      <c r="AZ308" s="365">
        <v>2024</v>
      </c>
      <c r="BA308" s="366">
        <v>45536</v>
      </c>
      <c r="BB308" s="367">
        <v>45575</v>
      </c>
      <c r="BC308" t="s">
        <v>399</v>
      </c>
      <c r="BD308" t="s">
        <v>154</v>
      </c>
      <c r="BE308">
        <v>1292.69</v>
      </c>
      <c r="BF308">
        <v>1292.69</v>
      </c>
      <c r="BG308"/>
      <c r="BH308" s="368">
        <v>1292.69</v>
      </c>
    </row>
    <row r="309" spans="1:60" ht="15.6">
      <c r="A309" s="345" t="str">
        <f t="shared" si="8"/>
        <v>yes</v>
      </c>
      <c r="B309" s="345" t="str">
        <f>IF(A309="no","N/A",IF(ISNA(VLOOKUP(P309,'Cost Type'!$A$4:$B$8,2,0)),"Impl",VLOOKUP(Q309,'Cost Type'!$A$4:$B$8,2,0)))</f>
        <v>Impl</v>
      </c>
      <c r="C309" s="345" t="str">
        <f>IF(B309="Impl",VLOOKUP(AB309,'Mapping Activities to outputs'!$B:$C,2,0),"N/A")</f>
        <v>Output 2</v>
      </c>
      <c r="F309" s="346">
        <f t="shared" si="9"/>
        <v>3707.57</v>
      </c>
      <c r="G309" t="s">
        <v>2788</v>
      </c>
      <c r="H309" t="s">
        <v>2789</v>
      </c>
      <c r="I309" t="s">
        <v>415</v>
      </c>
      <c r="J309" t="s">
        <v>416</v>
      </c>
      <c r="K309" t="s">
        <v>157</v>
      </c>
      <c r="L309" t="s">
        <v>2788</v>
      </c>
      <c r="M309" t="s">
        <v>2057</v>
      </c>
      <c r="N309" t="s">
        <v>262</v>
      </c>
      <c r="P309" s="365">
        <v>71475</v>
      </c>
      <c r="Q309" t="s">
        <v>2842</v>
      </c>
      <c r="R309" t="s">
        <v>368</v>
      </c>
      <c r="S309" t="s">
        <v>369</v>
      </c>
      <c r="T309" t="s">
        <v>263</v>
      </c>
      <c r="U309" t="s">
        <v>370</v>
      </c>
      <c r="V309" t="s">
        <v>265</v>
      </c>
      <c r="W309" t="s">
        <v>252</v>
      </c>
      <c r="X309" t="s">
        <v>264</v>
      </c>
      <c r="Y309" t="s">
        <v>371</v>
      </c>
      <c r="Z309" t="s">
        <v>250</v>
      </c>
      <c r="AA309" t="s">
        <v>250</v>
      </c>
      <c r="AB309" t="s">
        <v>52</v>
      </c>
      <c r="AC309" t="s">
        <v>158</v>
      </c>
      <c r="AD309" t="s">
        <v>2</v>
      </c>
      <c r="AE309" t="s">
        <v>2920</v>
      </c>
      <c r="AF309" t="s">
        <v>419</v>
      </c>
      <c r="AG309"/>
      <c r="AH309" s="365"/>
      <c r="AI309"/>
      <c r="AJ309"/>
      <c r="AK309"/>
      <c r="AL309" s="365"/>
      <c r="AM309"/>
      <c r="AN309" t="s">
        <v>399</v>
      </c>
      <c r="AO309" t="s">
        <v>399</v>
      </c>
      <c r="AP309" s="365">
        <v>3645</v>
      </c>
      <c r="AQ309" t="s">
        <v>2913</v>
      </c>
      <c r="AR309" t="s">
        <v>2921</v>
      </c>
      <c r="AS309" t="s">
        <v>2915</v>
      </c>
      <c r="AT309" t="s">
        <v>2795</v>
      </c>
      <c r="AU309" t="s">
        <v>379</v>
      </c>
      <c r="AV309" t="s">
        <v>380</v>
      </c>
      <c r="AW309" t="s">
        <v>412</v>
      </c>
      <c r="AX309"/>
      <c r="AY309" s="365"/>
      <c r="AZ309" s="365">
        <v>2024</v>
      </c>
      <c r="BA309" s="366">
        <v>45536</v>
      </c>
      <c r="BB309" s="367">
        <v>45575</v>
      </c>
      <c r="BC309" t="s">
        <v>399</v>
      </c>
      <c r="BD309" t="s">
        <v>154</v>
      </c>
      <c r="BE309">
        <v>3707.57</v>
      </c>
      <c r="BF309">
        <v>3707.57</v>
      </c>
      <c r="BG309"/>
      <c r="BH309" s="368">
        <v>3707.57</v>
      </c>
    </row>
    <row r="310" spans="1:60" ht="15.6">
      <c r="A310" s="345" t="str">
        <f t="shared" si="8"/>
        <v>yes</v>
      </c>
      <c r="B310" s="345" t="str">
        <f>IF(A310="no","N/A",IF(ISNA(VLOOKUP(P310,'Cost Type'!$A$4:$B$8,2,0)),"Impl",VLOOKUP(Q310,'Cost Type'!$A$4:$B$8,2,0)))</f>
        <v>Impl</v>
      </c>
      <c r="C310" s="345" t="str">
        <f>IF(B310="Impl",VLOOKUP(AB310,'Mapping Activities to outputs'!$B:$C,2,0),"N/A")</f>
        <v>Output 1</v>
      </c>
      <c r="F310" s="346">
        <f t="shared" si="9"/>
        <v>4766.54</v>
      </c>
      <c r="G310" t="s">
        <v>2788</v>
      </c>
      <c r="H310" t="s">
        <v>2789</v>
      </c>
      <c r="I310" t="s">
        <v>415</v>
      </c>
      <c r="J310" t="s">
        <v>416</v>
      </c>
      <c r="K310" t="s">
        <v>157</v>
      </c>
      <c r="L310" t="s">
        <v>2788</v>
      </c>
      <c r="M310" t="s">
        <v>2057</v>
      </c>
      <c r="N310" t="s">
        <v>262</v>
      </c>
      <c r="P310" s="365">
        <v>71475</v>
      </c>
      <c r="Q310" t="s">
        <v>2842</v>
      </c>
      <c r="R310" t="s">
        <v>368</v>
      </c>
      <c r="S310" t="s">
        <v>369</v>
      </c>
      <c r="T310" t="s">
        <v>263</v>
      </c>
      <c r="U310" t="s">
        <v>370</v>
      </c>
      <c r="V310" t="s">
        <v>265</v>
      </c>
      <c r="W310" t="s">
        <v>252</v>
      </c>
      <c r="X310" t="s">
        <v>264</v>
      </c>
      <c r="Y310" t="s">
        <v>371</v>
      </c>
      <c r="Z310" t="s">
        <v>250</v>
      </c>
      <c r="AA310" t="s">
        <v>250</v>
      </c>
      <c r="AB310" t="s">
        <v>42</v>
      </c>
      <c r="AC310" t="s">
        <v>158</v>
      </c>
      <c r="AD310" t="s">
        <v>2</v>
      </c>
      <c r="AE310" t="s">
        <v>2922</v>
      </c>
      <c r="AF310" t="s">
        <v>419</v>
      </c>
      <c r="AG310"/>
      <c r="AH310" s="365"/>
      <c r="AI310"/>
      <c r="AJ310"/>
      <c r="AK310"/>
      <c r="AL310" s="365"/>
      <c r="AM310"/>
      <c r="AN310" t="s">
        <v>399</v>
      </c>
      <c r="AO310" t="s">
        <v>399</v>
      </c>
      <c r="AP310" s="365">
        <v>3646</v>
      </c>
      <c r="AQ310" t="s">
        <v>2913</v>
      </c>
      <c r="AR310" t="s">
        <v>2923</v>
      </c>
      <c r="AS310" t="s">
        <v>2915</v>
      </c>
      <c r="AT310" t="s">
        <v>2795</v>
      </c>
      <c r="AU310" t="s">
        <v>379</v>
      </c>
      <c r="AV310" t="s">
        <v>380</v>
      </c>
      <c r="AW310" t="s">
        <v>412</v>
      </c>
      <c r="AX310"/>
      <c r="AY310" s="365"/>
      <c r="AZ310" s="365">
        <v>2024</v>
      </c>
      <c r="BA310" s="366">
        <v>45536</v>
      </c>
      <c r="BB310" s="367">
        <v>45575</v>
      </c>
      <c r="BC310" t="s">
        <v>399</v>
      </c>
      <c r="BD310" t="s">
        <v>154</v>
      </c>
      <c r="BE310">
        <v>4766.54</v>
      </c>
      <c r="BF310">
        <v>4766.54</v>
      </c>
      <c r="BG310"/>
      <c r="BH310" s="368">
        <v>4766.54</v>
      </c>
    </row>
    <row r="311" spans="1:60" ht="15.6">
      <c r="A311" s="345" t="str">
        <f t="shared" si="8"/>
        <v>yes</v>
      </c>
      <c r="B311" s="345" t="str">
        <f>IF(A311="no","N/A",IF(ISNA(VLOOKUP(P311,'Cost Type'!$A$4:$B$8,2,0)),"Impl",VLOOKUP(Q311,'Cost Type'!$A$4:$B$8,2,0)))</f>
        <v>Impl</v>
      </c>
      <c r="C311" s="345" t="str">
        <f>IF(B311="Impl",VLOOKUP(AB311,'Mapping Activities to outputs'!$B:$C,2,0),"N/A")</f>
        <v>Output 3</v>
      </c>
      <c r="F311" s="346">
        <f t="shared" si="9"/>
        <v>5078.71</v>
      </c>
      <c r="G311" t="s">
        <v>2788</v>
      </c>
      <c r="H311" t="s">
        <v>2789</v>
      </c>
      <c r="I311" t="s">
        <v>415</v>
      </c>
      <c r="J311" t="s">
        <v>416</v>
      </c>
      <c r="K311" t="s">
        <v>157</v>
      </c>
      <c r="L311" t="s">
        <v>2788</v>
      </c>
      <c r="M311" t="s">
        <v>2057</v>
      </c>
      <c r="N311" t="s">
        <v>262</v>
      </c>
      <c r="P311" s="365">
        <v>71475</v>
      </c>
      <c r="Q311" t="s">
        <v>2842</v>
      </c>
      <c r="R311" t="s">
        <v>368</v>
      </c>
      <c r="S311" t="s">
        <v>369</v>
      </c>
      <c r="T311" t="s">
        <v>263</v>
      </c>
      <c r="U311" t="s">
        <v>370</v>
      </c>
      <c r="V311" t="s">
        <v>265</v>
      </c>
      <c r="W311" t="s">
        <v>252</v>
      </c>
      <c r="X311" t="s">
        <v>264</v>
      </c>
      <c r="Y311" t="s">
        <v>371</v>
      </c>
      <c r="Z311" t="s">
        <v>250</v>
      </c>
      <c r="AA311" t="s">
        <v>250</v>
      </c>
      <c r="AB311" t="s">
        <v>85</v>
      </c>
      <c r="AC311" t="s">
        <v>158</v>
      </c>
      <c r="AD311" t="s">
        <v>2</v>
      </c>
      <c r="AE311" t="s">
        <v>2990</v>
      </c>
      <c r="AF311" t="s">
        <v>419</v>
      </c>
      <c r="AG311"/>
      <c r="AH311" s="365"/>
      <c r="AI311"/>
      <c r="AJ311"/>
      <c r="AK311"/>
      <c r="AL311" s="365"/>
      <c r="AM311"/>
      <c r="AN311" t="s">
        <v>399</v>
      </c>
      <c r="AO311" t="s">
        <v>399</v>
      </c>
      <c r="AP311" s="365">
        <v>3803</v>
      </c>
      <c r="AQ311" t="s">
        <v>2812</v>
      </c>
      <c r="AR311" t="s">
        <v>2991</v>
      </c>
      <c r="AS311" t="s">
        <v>2814</v>
      </c>
      <c r="AT311" t="s">
        <v>2795</v>
      </c>
      <c r="AU311" t="s">
        <v>379</v>
      </c>
      <c r="AV311" t="s">
        <v>380</v>
      </c>
      <c r="AW311" t="s">
        <v>412</v>
      </c>
      <c r="AX311"/>
      <c r="AY311" s="365"/>
      <c r="AZ311" s="365">
        <v>2024</v>
      </c>
      <c r="BA311" s="366">
        <v>45536</v>
      </c>
      <c r="BB311" s="367">
        <v>45575</v>
      </c>
      <c r="BC311" t="s">
        <v>399</v>
      </c>
      <c r="BD311" t="s">
        <v>154</v>
      </c>
      <c r="BE311">
        <v>5078.71</v>
      </c>
      <c r="BF311">
        <v>5078.71</v>
      </c>
      <c r="BG311"/>
      <c r="BH311" s="368">
        <v>5078.71</v>
      </c>
    </row>
    <row r="312" spans="1:60" ht="15.6">
      <c r="A312" s="345" t="str">
        <f t="shared" si="8"/>
        <v>no</v>
      </c>
      <c r="B312" s="345" t="str">
        <f>IF(A312="no","N/A",IF(ISNA(VLOOKUP(Q312,'Cost Type'!$A$4:$B$8,2,0)),"Impl",VLOOKUP(Q312,'Cost Type'!$A$4:$B$8,2,0)))</f>
        <v>N/A</v>
      </c>
      <c r="C312" s="345" t="str">
        <f>IF(B312="Impl",VLOOKUP(AB312,'Mapping Activities to outputs'!$B:$C,2,0),"N/A")</f>
        <v>N/A</v>
      </c>
      <c r="F312" s="346">
        <f t="shared" si="9"/>
        <v>-667.56000000000006</v>
      </c>
      <c r="G312" t="s">
        <v>2788</v>
      </c>
      <c r="H312" t="s">
        <v>2789</v>
      </c>
      <c r="I312" t="s">
        <v>415</v>
      </c>
      <c r="J312" t="s">
        <v>416</v>
      </c>
      <c r="K312" t="s">
        <v>157</v>
      </c>
      <c r="L312" t="s">
        <v>2788</v>
      </c>
      <c r="M312" t="s">
        <v>2057</v>
      </c>
      <c r="N312" t="s">
        <v>262</v>
      </c>
      <c r="P312" s="365">
        <v>67105</v>
      </c>
      <c r="Q312" t="s">
        <v>3017</v>
      </c>
      <c r="R312" t="s">
        <v>368</v>
      </c>
      <c r="S312" t="s">
        <v>369</v>
      </c>
      <c r="T312" t="s">
        <v>263</v>
      </c>
      <c r="U312" t="s">
        <v>370</v>
      </c>
      <c r="V312" t="s">
        <v>265</v>
      </c>
      <c r="W312" t="s">
        <v>252</v>
      </c>
      <c r="X312" t="s">
        <v>3018</v>
      </c>
      <c r="Y312" t="s">
        <v>3019</v>
      </c>
      <c r="Z312" t="s">
        <v>250</v>
      </c>
      <c r="AA312" t="s">
        <v>250</v>
      </c>
      <c r="AB312" t="s">
        <v>89</v>
      </c>
      <c r="AC312" t="s">
        <v>158</v>
      </c>
      <c r="AD312" t="s">
        <v>2</v>
      </c>
      <c r="AE312" t="s">
        <v>2912</v>
      </c>
      <c r="AF312" t="s">
        <v>419</v>
      </c>
      <c r="AG312"/>
      <c r="AH312" s="365"/>
      <c r="AI312"/>
      <c r="AJ312"/>
      <c r="AK312"/>
      <c r="AL312" s="365"/>
      <c r="AM312"/>
      <c r="AN312" t="s">
        <v>399</v>
      </c>
      <c r="AO312" t="s">
        <v>399</v>
      </c>
      <c r="AP312" s="365">
        <v>2726</v>
      </c>
      <c r="AQ312" t="s">
        <v>2913</v>
      </c>
      <c r="AR312" t="s">
        <v>2914</v>
      </c>
      <c r="AS312" t="s">
        <v>2915</v>
      </c>
      <c r="AT312" t="s">
        <v>2795</v>
      </c>
      <c r="AU312" t="s">
        <v>379</v>
      </c>
      <c r="AV312" t="s">
        <v>380</v>
      </c>
      <c r="AW312" t="s">
        <v>412</v>
      </c>
      <c r="AX312"/>
      <c r="AY312" s="365"/>
      <c r="AZ312" s="365">
        <v>2024</v>
      </c>
      <c r="BA312" s="366">
        <v>45536</v>
      </c>
      <c r="BB312" s="367">
        <v>45575</v>
      </c>
      <c r="BC312" t="s">
        <v>399</v>
      </c>
      <c r="BD312" t="s">
        <v>154</v>
      </c>
      <c r="BE312">
        <v>-667.56000000000006</v>
      </c>
      <c r="BF312"/>
      <c r="BG312">
        <v>667.56000000000006</v>
      </c>
      <c r="BH312" s="368">
        <v>-667.56000000000006</v>
      </c>
    </row>
    <row r="313" spans="1:60" ht="15.6">
      <c r="A313" s="345" t="str">
        <f t="shared" si="8"/>
        <v>no</v>
      </c>
      <c r="B313" s="345" t="str">
        <f>IF(A313="no","N/A",IF(ISNA(VLOOKUP(Q313,'Cost Type'!$A$4:$B$8,2,0)),"Impl",VLOOKUP(Q313,'Cost Type'!$A$4:$B$8,2,0)))</f>
        <v>N/A</v>
      </c>
      <c r="C313" s="345" t="str">
        <f>IF(B313="Impl",VLOOKUP(AB313,'Mapping Activities to outputs'!$B:$C,2,0),"N/A")</f>
        <v>N/A</v>
      </c>
      <c r="F313" s="346">
        <f t="shared" si="9"/>
        <v>-865.48</v>
      </c>
      <c r="G313" t="s">
        <v>2788</v>
      </c>
      <c r="H313" t="s">
        <v>2789</v>
      </c>
      <c r="I313" t="s">
        <v>415</v>
      </c>
      <c r="J313" t="s">
        <v>416</v>
      </c>
      <c r="K313" t="s">
        <v>157</v>
      </c>
      <c r="L313" t="s">
        <v>2788</v>
      </c>
      <c r="M313" t="s">
        <v>2057</v>
      </c>
      <c r="N313" t="s">
        <v>262</v>
      </c>
      <c r="P313" s="365">
        <v>67105</v>
      </c>
      <c r="Q313" t="s">
        <v>3017</v>
      </c>
      <c r="R313" t="s">
        <v>368</v>
      </c>
      <c r="S313" t="s">
        <v>369</v>
      </c>
      <c r="T313" t="s">
        <v>263</v>
      </c>
      <c r="U313" t="s">
        <v>370</v>
      </c>
      <c r="V313" t="s">
        <v>265</v>
      </c>
      <c r="W313" t="s">
        <v>252</v>
      </c>
      <c r="X313" t="s">
        <v>3018</v>
      </c>
      <c r="Y313" t="s">
        <v>3019</v>
      </c>
      <c r="Z313" t="s">
        <v>250</v>
      </c>
      <c r="AA313" t="s">
        <v>250</v>
      </c>
      <c r="AB313" t="s">
        <v>89</v>
      </c>
      <c r="AC313" t="s">
        <v>158</v>
      </c>
      <c r="AD313" t="s">
        <v>2</v>
      </c>
      <c r="AE313" t="s">
        <v>2916</v>
      </c>
      <c r="AF313" t="s">
        <v>419</v>
      </c>
      <c r="AG313"/>
      <c r="AH313" s="365"/>
      <c r="AI313"/>
      <c r="AJ313"/>
      <c r="AK313"/>
      <c r="AL313" s="365"/>
      <c r="AM313"/>
      <c r="AN313" t="s">
        <v>399</v>
      </c>
      <c r="AO313" t="s">
        <v>399</v>
      </c>
      <c r="AP313" s="365">
        <v>2727</v>
      </c>
      <c r="AQ313" t="s">
        <v>2913</v>
      </c>
      <c r="AR313" t="s">
        <v>2917</v>
      </c>
      <c r="AS313" t="s">
        <v>2915</v>
      </c>
      <c r="AT313" t="s">
        <v>2795</v>
      </c>
      <c r="AU313" t="s">
        <v>379</v>
      </c>
      <c r="AV313" t="s">
        <v>380</v>
      </c>
      <c r="AW313" t="s">
        <v>412</v>
      </c>
      <c r="AX313"/>
      <c r="AY313" s="365"/>
      <c r="AZ313" s="365">
        <v>2024</v>
      </c>
      <c r="BA313" s="366">
        <v>45536</v>
      </c>
      <c r="BB313" s="367">
        <v>45575</v>
      </c>
      <c r="BC313" t="s">
        <v>399</v>
      </c>
      <c r="BD313" t="s">
        <v>154</v>
      </c>
      <c r="BE313">
        <v>-865.48</v>
      </c>
      <c r="BF313"/>
      <c r="BG313">
        <v>865.48</v>
      </c>
      <c r="BH313" s="368">
        <v>-865.48</v>
      </c>
    </row>
    <row r="314" spans="1:60" ht="15.6">
      <c r="A314" s="345" t="str">
        <f t="shared" si="8"/>
        <v>no</v>
      </c>
      <c r="B314" s="345" t="str">
        <f>IF(A314="no","N/A",IF(ISNA(VLOOKUP(Q314,'Cost Type'!$A$4:$B$8,2,0)),"Impl",VLOOKUP(Q314,'Cost Type'!$A$4:$B$8,2,0)))</f>
        <v>N/A</v>
      </c>
      <c r="C314" s="345" t="str">
        <f>IF(B314="Impl",VLOOKUP(AB314,'Mapping Activities to outputs'!$B:$C,2,0),"N/A")</f>
        <v>N/A</v>
      </c>
      <c r="F314" s="346">
        <f t="shared" si="9"/>
        <v>-1292.69</v>
      </c>
      <c r="G314" t="s">
        <v>2788</v>
      </c>
      <c r="H314" t="s">
        <v>2789</v>
      </c>
      <c r="I314" t="s">
        <v>415</v>
      </c>
      <c r="J314" t="s">
        <v>416</v>
      </c>
      <c r="K314" t="s">
        <v>157</v>
      </c>
      <c r="L314" t="s">
        <v>2788</v>
      </c>
      <c r="M314" t="s">
        <v>2057</v>
      </c>
      <c r="N314" t="s">
        <v>262</v>
      </c>
      <c r="P314" s="365">
        <v>67105</v>
      </c>
      <c r="Q314" t="s">
        <v>3017</v>
      </c>
      <c r="R314" t="s">
        <v>368</v>
      </c>
      <c r="S314" t="s">
        <v>369</v>
      </c>
      <c r="T314" t="s">
        <v>263</v>
      </c>
      <c r="U314" t="s">
        <v>370</v>
      </c>
      <c r="V314" t="s">
        <v>265</v>
      </c>
      <c r="W314" t="s">
        <v>252</v>
      </c>
      <c r="X314" t="s">
        <v>3018</v>
      </c>
      <c r="Y314" t="s">
        <v>3019</v>
      </c>
      <c r="Z314" t="s">
        <v>250</v>
      </c>
      <c r="AA314" t="s">
        <v>250</v>
      </c>
      <c r="AB314" t="s">
        <v>89</v>
      </c>
      <c r="AC314" t="s">
        <v>158</v>
      </c>
      <c r="AD314" t="s">
        <v>2</v>
      </c>
      <c r="AE314" t="s">
        <v>2918</v>
      </c>
      <c r="AF314" t="s">
        <v>419</v>
      </c>
      <c r="AG314"/>
      <c r="AH314" s="365"/>
      <c r="AI314"/>
      <c r="AJ314"/>
      <c r="AK314"/>
      <c r="AL314" s="365"/>
      <c r="AM314"/>
      <c r="AN314" t="s">
        <v>399</v>
      </c>
      <c r="AO314" t="s">
        <v>399</v>
      </c>
      <c r="AP314" s="365">
        <v>2728</v>
      </c>
      <c r="AQ314" t="s">
        <v>2913</v>
      </c>
      <c r="AR314" t="s">
        <v>2919</v>
      </c>
      <c r="AS314" t="s">
        <v>2915</v>
      </c>
      <c r="AT314" t="s">
        <v>2795</v>
      </c>
      <c r="AU314" t="s">
        <v>379</v>
      </c>
      <c r="AV314" t="s">
        <v>380</v>
      </c>
      <c r="AW314" t="s">
        <v>412</v>
      </c>
      <c r="AX314"/>
      <c r="AY314" s="365"/>
      <c r="AZ314" s="365">
        <v>2024</v>
      </c>
      <c r="BA314" s="366">
        <v>45536</v>
      </c>
      <c r="BB314" s="367">
        <v>45575</v>
      </c>
      <c r="BC314" t="s">
        <v>399</v>
      </c>
      <c r="BD314" t="s">
        <v>154</v>
      </c>
      <c r="BE314">
        <v>-1292.69</v>
      </c>
      <c r="BF314"/>
      <c r="BG314">
        <v>1292.69</v>
      </c>
      <c r="BH314" s="368">
        <v>-1292.69</v>
      </c>
    </row>
    <row r="315" spans="1:60" ht="15.6">
      <c r="A315" s="345" t="str">
        <f t="shared" si="8"/>
        <v>no</v>
      </c>
      <c r="B315" s="345" t="str">
        <f>IF(A315="no","N/A",IF(ISNA(VLOOKUP(Q315,'Cost Type'!$A$4:$B$8,2,0)),"Impl",VLOOKUP(Q315,'Cost Type'!$A$4:$B$8,2,0)))</f>
        <v>N/A</v>
      </c>
      <c r="C315" s="345" t="str">
        <f>IF(B315="Impl",VLOOKUP(AB315,'Mapping Activities to outputs'!$B:$C,2,0),"N/A")</f>
        <v>N/A</v>
      </c>
      <c r="F315" s="346">
        <f t="shared" si="9"/>
        <v>-3707.57</v>
      </c>
      <c r="G315" t="s">
        <v>2788</v>
      </c>
      <c r="H315" t="s">
        <v>2789</v>
      </c>
      <c r="I315" t="s">
        <v>415</v>
      </c>
      <c r="J315" t="s">
        <v>416</v>
      </c>
      <c r="K315" t="s">
        <v>157</v>
      </c>
      <c r="L315" t="s">
        <v>2788</v>
      </c>
      <c r="M315" t="s">
        <v>2057</v>
      </c>
      <c r="N315" t="s">
        <v>262</v>
      </c>
      <c r="P315" s="365">
        <v>67105</v>
      </c>
      <c r="Q315" t="s">
        <v>3017</v>
      </c>
      <c r="R315" t="s">
        <v>368</v>
      </c>
      <c r="S315" t="s">
        <v>369</v>
      </c>
      <c r="T315" t="s">
        <v>263</v>
      </c>
      <c r="U315" t="s">
        <v>370</v>
      </c>
      <c r="V315" t="s">
        <v>265</v>
      </c>
      <c r="W315" t="s">
        <v>252</v>
      </c>
      <c r="X315" t="s">
        <v>3018</v>
      </c>
      <c r="Y315" t="s">
        <v>3019</v>
      </c>
      <c r="Z315" t="s">
        <v>250</v>
      </c>
      <c r="AA315" t="s">
        <v>250</v>
      </c>
      <c r="AB315" t="s">
        <v>52</v>
      </c>
      <c r="AC315" t="s">
        <v>158</v>
      </c>
      <c r="AD315" t="s">
        <v>2</v>
      </c>
      <c r="AE315" t="s">
        <v>2920</v>
      </c>
      <c r="AF315" t="s">
        <v>419</v>
      </c>
      <c r="AG315"/>
      <c r="AH315" s="365"/>
      <c r="AI315"/>
      <c r="AJ315"/>
      <c r="AK315"/>
      <c r="AL315" s="365"/>
      <c r="AM315"/>
      <c r="AN315" t="s">
        <v>399</v>
      </c>
      <c r="AO315" t="s">
        <v>399</v>
      </c>
      <c r="AP315" s="365">
        <v>2729</v>
      </c>
      <c r="AQ315" t="s">
        <v>2913</v>
      </c>
      <c r="AR315" t="s">
        <v>2921</v>
      </c>
      <c r="AS315" t="s">
        <v>2915</v>
      </c>
      <c r="AT315" t="s">
        <v>2795</v>
      </c>
      <c r="AU315" t="s">
        <v>379</v>
      </c>
      <c r="AV315" t="s">
        <v>380</v>
      </c>
      <c r="AW315" t="s">
        <v>412</v>
      </c>
      <c r="AX315"/>
      <c r="AY315" s="365"/>
      <c r="AZ315" s="365">
        <v>2024</v>
      </c>
      <c r="BA315" s="366">
        <v>45536</v>
      </c>
      <c r="BB315" s="367">
        <v>45575</v>
      </c>
      <c r="BC315" t="s">
        <v>399</v>
      </c>
      <c r="BD315" t="s">
        <v>154</v>
      </c>
      <c r="BE315">
        <v>-3707.57</v>
      </c>
      <c r="BF315"/>
      <c r="BG315">
        <v>3707.57</v>
      </c>
      <c r="BH315" s="368">
        <v>-3707.57</v>
      </c>
    </row>
    <row r="316" spans="1:60" ht="15.6">
      <c r="A316" s="345" t="str">
        <f t="shared" si="8"/>
        <v>no</v>
      </c>
      <c r="B316" s="345" t="str">
        <f>IF(A316="no","N/A",IF(ISNA(VLOOKUP(Q316,'Cost Type'!$A$4:$B$8,2,0)),"Impl",VLOOKUP(Q316,'Cost Type'!$A$4:$B$8,2,0)))</f>
        <v>N/A</v>
      </c>
      <c r="C316" s="345" t="str">
        <f>IF(B316="Impl",VLOOKUP(AB316,'Mapping Activities to outputs'!$B:$C,2,0),"N/A")</f>
        <v>N/A</v>
      </c>
      <c r="F316" s="346">
        <f t="shared" si="9"/>
        <v>-4766.54</v>
      </c>
      <c r="G316" t="s">
        <v>2788</v>
      </c>
      <c r="H316" t="s">
        <v>2789</v>
      </c>
      <c r="I316" t="s">
        <v>415</v>
      </c>
      <c r="J316" t="s">
        <v>416</v>
      </c>
      <c r="K316" t="s">
        <v>157</v>
      </c>
      <c r="L316" t="s">
        <v>2788</v>
      </c>
      <c r="M316" t="s">
        <v>2057</v>
      </c>
      <c r="N316" t="s">
        <v>262</v>
      </c>
      <c r="P316" s="365">
        <v>67105</v>
      </c>
      <c r="Q316" t="s">
        <v>3017</v>
      </c>
      <c r="R316" t="s">
        <v>368</v>
      </c>
      <c r="S316" t="s">
        <v>369</v>
      </c>
      <c r="T316" t="s">
        <v>263</v>
      </c>
      <c r="U316" t="s">
        <v>370</v>
      </c>
      <c r="V316" t="s">
        <v>265</v>
      </c>
      <c r="W316" t="s">
        <v>252</v>
      </c>
      <c r="X316" t="s">
        <v>3018</v>
      </c>
      <c r="Y316" t="s">
        <v>3019</v>
      </c>
      <c r="Z316" t="s">
        <v>250</v>
      </c>
      <c r="AA316" t="s">
        <v>250</v>
      </c>
      <c r="AB316" t="s">
        <v>42</v>
      </c>
      <c r="AC316" t="s">
        <v>158</v>
      </c>
      <c r="AD316" t="s">
        <v>2</v>
      </c>
      <c r="AE316" t="s">
        <v>2922</v>
      </c>
      <c r="AF316" t="s">
        <v>419</v>
      </c>
      <c r="AG316"/>
      <c r="AH316" s="365"/>
      <c r="AI316"/>
      <c r="AJ316"/>
      <c r="AK316"/>
      <c r="AL316" s="365"/>
      <c r="AM316"/>
      <c r="AN316" t="s">
        <v>399</v>
      </c>
      <c r="AO316" t="s">
        <v>399</v>
      </c>
      <c r="AP316" s="365">
        <v>2730</v>
      </c>
      <c r="AQ316" t="s">
        <v>2913</v>
      </c>
      <c r="AR316" t="s">
        <v>2923</v>
      </c>
      <c r="AS316" t="s">
        <v>2915</v>
      </c>
      <c r="AT316" t="s">
        <v>2795</v>
      </c>
      <c r="AU316" t="s">
        <v>379</v>
      </c>
      <c r="AV316" t="s">
        <v>380</v>
      </c>
      <c r="AW316" t="s">
        <v>412</v>
      </c>
      <c r="AX316"/>
      <c r="AY316" s="365"/>
      <c r="AZ316" s="365">
        <v>2024</v>
      </c>
      <c r="BA316" s="366">
        <v>45536</v>
      </c>
      <c r="BB316" s="367">
        <v>45575</v>
      </c>
      <c r="BC316" t="s">
        <v>399</v>
      </c>
      <c r="BD316" t="s">
        <v>154</v>
      </c>
      <c r="BE316">
        <v>-4766.54</v>
      </c>
      <c r="BF316"/>
      <c r="BG316">
        <v>4766.54</v>
      </c>
      <c r="BH316" s="368">
        <v>-4766.54</v>
      </c>
    </row>
    <row r="317" spans="1:60" ht="15.6">
      <c r="A317" s="345" t="str">
        <f t="shared" si="8"/>
        <v>no</v>
      </c>
      <c r="B317" s="345" t="str">
        <f>IF(A317="no","N/A",IF(ISNA(VLOOKUP(Q317,'Cost Type'!$A$4:$B$8,2,0)),"Impl",VLOOKUP(Q317,'Cost Type'!$A$4:$B$8,2,0)))</f>
        <v>N/A</v>
      </c>
      <c r="C317" s="345" t="str">
        <f>IF(B317="Impl",VLOOKUP(AB317,'Mapping Activities to outputs'!$B:$C,2,0),"N/A")</f>
        <v>N/A</v>
      </c>
      <c r="F317" s="346">
        <f t="shared" si="9"/>
        <v>-1803.75</v>
      </c>
      <c r="G317" t="s">
        <v>2788</v>
      </c>
      <c r="H317" t="s">
        <v>2789</v>
      </c>
      <c r="I317" t="s">
        <v>415</v>
      </c>
      <c r="J317" t="s">
        <v>416</v>
      </c>
      <c r="K317" t="s">
        <v>157</v>
      </c>
      <c r="L317" t="s">
        <v>2788</v>
      </c>
      <c r="M317" t="s">
        <v>2057</v>
      </c>
      <c r="N317" t="s">
        <v>262</v>
      </c>
      <c r="P317" s="365">
        <v>67105</v>
      </c>
      <c r="Q317" t="s">
        <v>3017</v>
      </c>
      <c r="R317" t="s">
        <v>368</v>
      </c>
      <c r="S317" t="s">
        <v>369</v>
      </c>
      <c r="T317" t="s">
        <v>263</v>
      </c>
      <c r="U317" t="s">
        <v>370</v>
      </c>
      <c r="V317" t="s">
        <v>265</v>
      </c>
      <c r="W317" t="s">
        <v>252</v>
      </c>
      <c r="X317" t="s">
        <v>3018</v>
      </c>
      <c r="Y317" t="s">
        <v>3019</v>
      </c>
      <c r="Z317" t="s">
        <v>250</v>
      </c>
      <c r="AA317" t="s">
        <v>250</v>
      </c>
      <c r="AB317" t="s">
        <v>89</v>
      </c>
      <c r="AC317" t="s">
        <v>158</v>
      </c>
      <c r="AD317" t="s">
        <v>2</v>
      </c>
      <c r="AE317" t="s">
        <v>2811</v>
      </c>
      <c r="AF317" t="s">
        <v>419</v>
      </c>
      <c r="AG317"/>
      <c r="AH317" s="365"/>
      <c r="AI317"/>
      <c r="AJ317"/>
      <c r="AK317"/>
      <c r="AL317" s="365"/>
      <c r="AM317"/>
      <c r="AN317" t="s">
        <v>399</v>
      </c>
      <c r="AO317" t="s">
        <v>399</v>
      </c>
      <c r="AP317" s="365">
        <v>2866</v>
      </c>
      <c r="AQ317" t="s">
        <v>2812</v>
      </c>
      <c r="AR317" t="s">
        <v>2813</v>
      </c>
      <c r="AS317" t="s">
        <v>2814</v>
      </c>
      <c r="AT317" t="s">
        <v>2795</v>
      </c>
      <c r="AU317" t="s">
        <v>379</v>
      </c>
      <c r="AV317" t="s">
        <v>380</v>
      </c>
      <c r="AW317" t="s">
        <v>412</v>
      </c>
      <c r="AX317"/>
      <c r="AY317" s="365"/>
      <c r="AZ317" s="365">
        <v>2024</v>
      </c>
      <c r="BA317" s="366">
        <v>45536</v>
      </c>
      <c r="BB317" s="367">
        <v>45575</v>
      </c>
      <c r="BC317" t="s">
        <v>399</v>
      </c>
      <c r="BD317" t="s">
        <v>154</v>
      </c>
      <c r="BE317">
        <v>-1803.75</v>
      </c>
      <c r="BF317"/>
      <c r="BG317">
        <v>1803.75</v>
      </c>
      <c r="BH317" s="368">
        <v>-1803.75</v>
      </c>
    </row>
    <row r="318" spans="1:60" ht="15.6">
      <c r="A318" s="345" t="str">
        <f t="shared" si="8"/>
        <v>no</v>
      </c>
      <c r="B318" s="345" t="str">
        <f>IF(A318="no","N/A",IF(ISNA(VLOOKUP(Q318,'Cost Type'!$A$4:$B$8,2,0)),"Impl",VLOOKUP(Q318,'Cost Type'!$A$4:$B$8,2,0)))</f>
        <v>N/A</v>
      </c>
      <c r="C318" s="345" t="str">
        <f>IF(B318="Impl",VLOOKUP(AB318,'Mapping Activities to outputs'!$B:$C,2,0),"N/A")</f>
        <v>N/A</v>
      </c>
      <c r="F318" s="346">
        <f t="shared" si="9"/>
        <v>-5078.71</v>
      </c>
      <c r="G318" t="s">
        <v>2788</v>
      </c>
      <c r="H318" t="s">
        <v>2789</v>
      </c>
      <c r="I318" t="s">
        <v>415</v>
      </c>
      <c r="J318" t="s">
        <v>416</v>
      </c>
      <c r="K318" t="s">
        <v>157</v>
      </c>
      <c r="L318" t="s">
        <v>2788</v>
      </c>
      <c r="M318" t="s">
        <v>2057</v>
      </c>
      <c r="N318" t="s">
        <v>262</v>
      </c>
      <c r="P318" s="365">
        <v>67105</v>
      </c>
      <c r="Q318" t="s">
        <v>3017</v>
      </c>
      <c r="R318" t="s">
        <v>368</v>
      </c>
      <c r="S318" t="s">
        <v>369</v>
      </c>
      <c r="T318" t="s">
        <v>263</v>
      </c>
      <c r="U318" t="s">
        <v>370</v>
      </c>
      <c r="V318" t="s">
        <v>265</v>
      </c>
      <c r="W318" t="s">
        <v>252</v>
      </c>
      <c r="X318" t="s">
        <v>3018</v>
      </c>
      <c r="Y318" t="s">
        <v>3019</v>
      </c>
      <c r="Z318" t="s">
        <v>250</v>
      </c>
      <c r="AA318" t="s">
        <v>250</v>
      </c>
      <c r="AB318" t="s">
        <v>85</v>
      </c>
      <c r="AC318" t="s">
        <v>158</v>
      </c>
      <c r="AD318" t="s">
        <v>2</v>
      </c>
      <c r="AE318" t="s">
        <v>2990</v>
      </c>
      <c r="AF318" t="s">
        <v>419</v>
      </c>
      <c r="AG318"/>
      <c r="AH318" s="365"/>
      <c r="AI318"/>
      <c r="AJ318"/>
      <c r="AK318"/>
      <c r="AL318" s="365"/>
      <c r="AM318"/>
      <c r="AN318" t="s">
        <v>399</v>
      </c>
      <c r="AO318" t="s">
        <v>399</v>
      </c>
      <c r="AP318" s="365">
        <v>2867</v>
      </c>
      <c r="AQ318" t="s">
        <v>2812</v>
      </c>
      <c r="AR318" t="s">
        <v>2991</v>
      </c>
      <c r="AS318" t="s">
        <v>2814</v>
      </c>
      <c r="AT318" t="s">
        <v>2795</v>
      </c>
      <c r="AU318" t="s">
        <v>379</v>
      </c>
      <c r="AV318" t="s">
        <v>380</v>
      </c>
      <c r="AW318" t="s">
        <v>412</v>
      </c>
      <c r="AX318"/>
      <c r="AY318" s="365"/>
      <c r="AZ318" s="365">
        <v>2024</v>
      </c>
      <c r="BA318" s="366">
        <v>45536</v>
      </c>
      <c r="BB318" s="367">
        <v>45575</v>
      </c>
      <c r="BC318" t="s">
        <v>399</v>
      </c>
      <c r="BD318" t="s">
        <v>154</v>
      </c>
      <c r="BE318">
        <v>-5078.71</v>
      </c>
      <c r="BF318"/>
      <c r="BG318">
        <v>5078.71</v>
      </c>
      <c r="BH318" s="368">
        <v>-5078.71</v>
      </c>
    </row>
    <row r="319" spans="1:60" ht="15.6">
      <c r="A319" s="345" t="str">
        <f t="shared" si="8"/>
        <v>yes</v>
      </c>
      <c r="B319" s="345" t="str">
        <f>IF(A319="no","N/A",IF(ISNA(VLOOKUP(P319,'Cost Type'!$A$4:$B$8,2,0)),"Impl",VLOOKUP(Q319,'Cost Type'!$A$4:$B$8,2,0)))</f>
        <v>Impl</v>
      </c>
      <c r="C319" s="345" t="str">
        <f>IF(B319="Impl",VLOOKUP(AB319,'Mapping Activities to outputs'!$B:$C,2,0),"N/A")</f>
        <v>MC</v>
      </c>
      <c r="F319" s="346">
        <f t="shared" si="9"/>
        <v>267.95</v>
      </c>
      <c r="G319" t="s">
        <v>362</v>
      </c>
      <c r="H319" t="s">
        <v>363</v>
      </c>
      <c r="I319" t="s">
        <v>364</v>
      </c>
      <c r="J319" t="s">
        <v>365</v>
      </c>
      <c r="K319" t="s">
        <v>157</v>
      </c>
      <c r="L319" t="s">
        <v>366</v>
      </c>
      <c r="M319" t="s">
        <v>2039</v>
      </c>
      <c r="N319" t="s">
        <v>262</v>
      </c>
      <c r="P319" s="365">
        <v>73410</v>
      </c>
      <c r="Q319" t="s">
        <v>3310</v>
      </c>
      <c r="R319" t="s">
        <v>368</v>
      </c>
      <c r="S319" t="s">
        <v>369</v>
      </c>
      <c r="T319" t="s">
        <v>263</v>
      </c>
      <c r="U319" t="s">
        <v>370</v>
      </c>
      <c r="V319" t="s">
        <v>265</v>
      </c>
      <c r="W319" t="s">
        <v>252</v>
      </c>
      <c r="X319" t="s">
        <v>264</v>
      </c>
      <c r="Y319" t="s">
        <v>371</v>
      </c>
      <c r="Z319" t="s">
        <v>250</v>
      </c>
      <c r="AA319" t="s">
        <v>250</v>
      </c>
      <c r="AB319" t="s">
        <v>89</v>
      </c>
      <c r="AC319" t="s">
        <v>158</v>
      </c>
      <c r="AD319" t="s">
        <v>2</v>
      </c>
      <c r="AE319" t="s">
        <v>1452</v>
      </c>
      <c r="AF319" t="s">
        <v>372</v>
      </c>
      <c r="AG319" t="s">
        <v>1465</v>
      </c>
      <c r="AH319" s="365">
        <v>300002088721693</v>
      </c>
      <c r="AI319" t="s">
        <v>258</v>
      </c>
      <c r="AJ319">
        <v>189170</v>
      </c>
      <c r="AK319">
        <v>22240</v>
      </c>
      <c r="AL319" s="365">
        <v>2</v>
      </c>
      <c r="AM319" t="s">
        <v>1452</v>
      </c>
      <c r="AN319" t="s">
        <v>3169</v>
      </c>
      <c r="AO319" t="s">
        <v>1456</v>
      </c>
      <c r="AP319" s="365">
        <v>587</v>
      </c>
      <c r="AQ319" t="s">
        <v>3618</v>
      </c>
      <c r="AR319" t="s">
        <v>3619</v>
      </c>
      <c r="AS319" t="s">
        <v>3620</v>
      </c>
      <c r="AT319" t="s">
        <v>3621</v>
      </c>
      <c r="AU319" t="s">
        <v>379</v>
      </c>
      <c r="AV319" t="s">
        <v>380</v>
      </c>
      <c r="AW319" t="s">
        <v>3622</v>
      </c>
      <c r="AX319" t="s">
        <v>3623</v>
      </c>
      <c r="AY319" s="365">
        <v>2</v>
      </c>
      <c r="AZ319" s="365">
        <v>2024</v>
      </c>
      <c r="BA319" s="366">
        <v>45575</v>
      </c>
      <c r="BB319" s="367">
        <v>45575</v>
      </c>
      <c r="BC319" t="s">
        <v>501</v>
      </c>
      <c r="BD319" t="s">
        <v>261</v>
      </c>
      <c r="BE319">
        <v>11120</v>
      </c>
      <c r="BF319">
        <v>267.95</v>
      </c>
      <c r="BG319"/>
      <c r="BH319" s="368">
        <v>267.95</v>
      </c>
    </row>
    <row r="320" spans="1:60" ht="15.6">
      <c r="A320" s="345" t="str">
        <f t="shared" si="8"/>
        <v>yes</v>
      </c>
      <c r="B320" s="345" t="str">
        <f>IF(A320="no","N/A",IF(ISNA(VLOOKUP(P320,'Cost Type'!$A$4:$B$8,2,0)),"Impl",VLOOKUP(Q320,'Cost Type'!$A$4:$B$8,2,0)))</f>
        <v>Impl</v>
      </c>
      <c r="C320" s="345" t="str">
        <f>IF(B320="Impl",VLOOKUP(AB320,'Mapping Activities to outputs'!$B:$C,2,0),"N/A")</f>
        <v>MC</v>
      </c>
      <c r="F320" s="346">
        <f t="shared" si="9"/>
        <v>273.01</v>
      </c>
      <c r="G320" t="s">
        <v>362</v>
      </c>
      <c r="H320" t="s">
        <v>363</v>
      </c>
      <c r="I320" t="s">
        <v>364</v>
      </c>
      <c r="J320" t="s">
        <v>365</v>
      </c>
      <c r="K320" t="s">
        <v>157</v>
      </c>
      <c r="L320" t="s">
        <v>366</v>
      </c>
      <c r="M320" t="s">
        <v>2039</v>
      </c>
      <c r="N320" t="s">
        <v>262</v>
      </c>
      <c r="P320" s="365">
        <v>73410</v>
      </c>
      <c r="Q320" t="s">
        <v>3310</v>
      </c>
      <c r="R320" t="s">
        <v>368</v>
      </c>
      <c r="S320" t="s">
        <v>369</v>
      </c>
      <c r="T320" t="s">
        <v>263</v>
      </c>
      <c r="U320" t="s">
        <v>370</v>
      </c>
      <c r="V320" t="s">
        <v>265</v>
      </c>
      <c r="W320" t="s">
        <v>252</v>
      </c>
      <c r="X320" t="s">
        <v>264</v>
      </c>
      <c r="Y320" t="s">
        <v>371</v>
      </c>
      <c r="Z320" t="s">
        <v>250</v>
      </c>
      <c r="AA320" t="s">
        <v>250</v>
      </c>
      <c r="AB320" t="s">
        <v>89</v>
      </c>
      <c r="AC320" t="s">
        <v>158</v>
      </c>
      <c r="AD320" t="s">
        <v>2</v>
      </c>
      <c r="AE320" t="s">
        <v>1452</v>
      </c>
      <c r="AF320" t="s">
        <v>372</v>
      </c>
      <c r="AG320" t="s">
        <v>1465</v>
      </c>
      <c r="AH320" s="365">
        <v>300002088721693</v>
      </c>
      <c r="AI320" t="s">
        <v>258</v>
      </c>
      <c r="AJ320">
        <v>189170</v>
      </c>
      <c r="AK320">
        <v>22660</v>
      </c>
      <c r="AL320" s="365">
        <v>3</v>
      </c>
      <c r="AM320" t="s">
        <v>1452</v>
      </c>
      <c r="AN320" t="s">
        <v>3169</v>
      </c>
      <c r="AO320" t="s">
        <v>1456</v>
      </c>
      <c r="AP320" s="365">
        <v>588</v>
      </c>
      <c r="AQ320" t="s">
        <v>3618</v>
      </c>
      <c r="AR320" t="s">
        <v>3624</v>
      </c>
      <c r="AS320" t="s">
        <v>3620</v>
      </c>
      <c r="AT320" t="s">
        <v>3621</v>
      </c>
      <c r="AU320" t="s">
        <v>379</v>
      </c>
      <c r="AV320" t="s">
        <v>380</v>
      </c>
      <c r="AW320" t="s">
        <v>3622</v>
      </c>
      <c r="AX320" t="s">
        <v>3623</v>
      </c>
      <c r="AY320" s="365">
        <v>3</v>
      </c>
      <c r="AZ320" s="365">
        <v>2024</v>
      </c>
      <c r="BA320" s="366">
        <v>45575</v>
      </c>
      <c r="BB320" s="367">
        <v>45575</v>
      </c>
      <c r="BC320" t="s">
        <v>515</v>
      </c>
      <c r="BD320" t="s">
        <v>261</v>
      </c>
      <c r="BE320">
        <v>11330</v>
      </c>
      <c r="BF320">
        <v>273.01</v>
      </c>
      <c r="BG320"/>
      <c r="BH320" s="368">
        <v>273.01</v>
      </c>
    </row>
    <row r="321" spans="1:60" ht="15.6">
      <c r="A321" s="345" t="str">
        <f t="shared" si="8"/>
        <v>yes</v>
      </c>
      <c r="B321" s="345" t="str">
        <f>IF(A321="no","N/A",IF(ISNA(VLOOKUP(P321,'Cost Type'!$A$4:$B$8,2,0)),"Impl",VLOOKUP(Q321,'Cost Type'!$A$4:$B$8,2,0)))</f>
        <v>Impl</v>
      </c>
      <c r="C321" s="345" t="str">
        <f>IF(B321="Impl",VLOOKUP(AB321,'Mapping Activities to outputs'!$B:$C,2,0),"N/A")</f>
        <v>MC</v>
      </c>
      <c r="F321" s="346">
        <f t="shared" si="9"/>
        <v>349.16</v>
      </c>
      <c r="G321" t="s">
        <v>362</v>
      </c>
      <c r="H321" t="s">
        <v>363</v>
      </c>
      <c r="I321" t="s">
        <v>364</v>
      </c>
      <c r="J321" t="s">
        <v>365</v>
      </c>
      <c r="K321" t="s">
        <v>157</v>
      </c>
      <c r="L321" t="s">
        <v>366</v>
      </c>
      <c r="M321" t="s">
        <v>2039</v>
      </c>
      <c r="N321" t="s">
        <v>262</v>
      </c>
      <c r="P321" s="365">
        <v>73410</v>
      </c>
      <c r="Q321" t="s">
        <v>3310</v>
      </c>
      <c r="R321" t="s">
        <v>368</v>
      </c>
      <c r="S321" t="s">
        <v>369</v>
      </c>
      <c r="T321" t="s">
        <v>263</v>
      </c>
      <c r="U321" t="s">
        <v>370</v>
      </c>
      <c r="V321" t="s">
        <v>265</v>
      </c>
      <c r="W321" t="s">
        <v>252</v>
      </c>
      <c r="X321" t="s">
        <v>264</v>
      </c>
      <c r="Y321" t="s">
        <v>371</v>
      </c>
      <c r="Z321" t="s">
        <v>250</v>
      </c>
      <c r="AA321" t="s">
        <v>250</v>
      </c>
      <c r="AB321" t="s">
        <v>89</v>
      </c>
      <c r="AC321" t="s">
        <v>158</v>
      </c>
      <c r="AD321" t="s">
        <v>2</v>
      </c>
      <c r="AE321" t="s">
        <v>1452</v>
      </c>
      <c r="AF321" t="s">
        <v>372</v>
      </c>
      <c r="AG321" t="s">
        <v>1465</v>
      </c>
      <c r="AH321" s="365">
        <v>300002088721693</v>
      </c>
      <c r="AI321" t="s">
        <v>258</v>
      </c>
      <c r="AJ321">
        <v>189170</v>
      </c>
      <c r="AK321">
        <v>28980</v>
      </c>
      <c r="AL321" s="365">
        <v>4</v>
      </c>
      <c r="AM321" t="s">
        <v>1452</v>
      </c>
      <c r="AN321" t="s">
        <v>3169</v>
      </c>
      <c r="AO321" t="s">
        <v>1456</v>
      </c>
      <c r="AP321" s="365">
        <v>589</v>
      </c>
      <c r="AQ321" t="s">
        <v>3618</v>
      </c>
      <c r="AR321" t="s">
        <v>3625</v>
      </c>
      <c r="AS321" t="s">
        <v>3620</v>
      </c>
      <c r="AT321" t="s">
        <v>3621</v>
      </c>
      <c r="AU321" t="s">
        <v>379</v>
      </c>
      <c r="AV321" t="s">
        <v>380</v>
      </c>
      <c r="AW321" t="s">
        <v>3622</v>
      </c>
      <c r="AX321" t="s">
        <v>3623</v>
      </c>
      <c r="AY321" s="365">
        <v>4</v>
      </c>
      <c r="AZ321" s="365">
        <v>2024</v>
      </c>
      <c r="BA321" s="366">
        <v>45575</v>
      </c>
      <c r="BB321" s="367">
        <v>45575</v>
      </c>
      <c r="BC321" t="s">
        <v>633</v>
      </c>
      <c r="BD321" t="s">
        <v>261</v>
      </c>
      <c r="BE321">
        <v>14490</v>
      </c>
      <c r="BF321">
        <v>349.16</v>
      </c>
      <c r="BG321"/>
      <c r="BH321" s="368">
        <v>349.16</v>
      </c>
    </row>
    <row r="322" spans="1:60" ht="15.6">
      <c r="A322" s="345" t="str">
        <f t="shared" si="8"/>
        <v>yes</v>
      </c>
      <c r="B322" s="345" t="str">
        <f>IF(A322="no","N/A",IF(ISNA(VLOOKUP(P322,'Cost Type'!$A$4:$B$8,2,0)),"Impl",VLOOKUP(Q322,'Cost Type'!$A$4:$B$8,2,0)))</f>
        <v>Impl</v>
      </c>
      <c r="C322" s="345" t="str">
        <f>IF(B322="Impl",VLOOKUP(AB322,'Mapping Activities to outputs'!$B:$C,2,0),"N/A")</f>
        <v>MC</v>
      </c>
      <c r="F322" s="346">
        <f t="shared" si="9"/>
        <v>1389.04</v>
      </c>
      <c r="G322" t="s">
        <v>362</v>
      </c>
      <c r="H322" t="s">
        <v>363</v>
      </c>
      <c r="I322" t="s">
        <v>364</v>
      </c>
      <c r="J322" t="s">
        <v>365</v>
      </c>
      <c r="K322" t="s">
        <v>157</v>
      </c>
      <c r="L322" t="s">
        <v>366</v>
      </c>
      <c r="M322" t="s">
        <v>2039</v>
      </c>
      <c r="N322" t="s">
        <v>262</v>
      </c>
      <c r="P322" s="365">
        <v>73410</v>
      </c>
      <c r="Q322" t="s">
        <v>3310</v>
      </c>
      <c r="R322" t="s">
        <v>368</v>
      </c>
      <c r="S322" t="s">
        <v>369</v>
      </c>
      <c r="T322" t="s">
        <v>263</v>
      </c>
      <c r="U322" t="s">
        <v>370</v>
      </c>
      <c r="V322" t="s">
        <v>265</v>
      </c>
      <c r="W322" t="s">
        <v>252</v>
      </c>
      <c r="X322" t="s">
        <v>264</v>
      </c>
      <c r="Y322" t="s">
        <v>371</v>
      </c>
      <c r="Z322" t="s">
        <v>250</v>
      </c>
      <c r="AA322" t="s">
        <v>250</v>
      </c>
      <c r="AB322" t="s">
        <v>89</v>
      </c>
      <c r="AC322" t="s">
        <v>158</v>
      </c>
      <c r="AD322" t="s">
        <v>2</v>
      </c>
      <c r="AE322" t="s">
        <v>1452</v>
      </c>
      <c r="AF322" t="s">
        <v>372</v>
      </c>
      <c r="AG322" t="s">
        <v>1465</v>
      </c>
      <c r="AH322" s="365">
        <v>300002088721693</v>
      </c>
      <c r="AI322" t="s">
        <v>258</v>
      </c>
      <c r="AJ322">
        <v>189170</v>
      </c>
      <c r="AK322">
        <v>115290</v>
      </c>
      <c r="AL322" s="365">
        <v>1</v>
      </c>
      <c r="AM322" t="s">
        <v>1452</v>
      </c>
      <c r="AN322" t="s">
        <v>3169</v>
      </c>
      <c r="AO322" t="s">
        <v>1456</v>
      </c>
      <c r="AP322" s="365">
        <v>590</v>
      </c>
      <c r="AQ322" t="s">
        <v>3618</v>
      </c>
      <c r="AR322" t="s">
        <v>3626</v>
      </c>
      <c r="AS322" t="s">
        <v>3620</v>
      </c>
      <c r="AT322" t="s">
        <v>3621</v>
      </c>
      <c r="AU322" t="s">
        <v>379</v>
      </c>
      <c r="AV322" t="s">
        <v>380</v>
      </c>
      <c r="AW322" t="s">
        <v>3622</v>
      </c>
      <c r="AX322" t="s">
        <v>3623</v>
      </c>
      <c r="AY322" s="365">
        <v>1</v>
      </c>
      <c r="AZ322" s="365">
        <v>2024</v>
      </c>
      <c r="BA322" s="366">
        <v>45575</v>
      </c>
      <c r="BB322" s="367">
        <v>45575</v>
      </c>
      <c r="BC322" t="s">
        <v>271</v>
      </c>
      <c r="BD322" t="s">
        <v>261</v>
      </c>
      <c r="BE322">
        <v>57645</v>
      </c>
      <c r="BF322">
        <v>1389.04</v>
      </c>
      <c r="BG322"/>
      <c r="BH322" s="368">
        <v>1389.04</v>
      </c>
    </row>
    <row r="323" spans="1:60" ht="15.6">
      <c r="A323" s="345" t="str">
        <f t="shared" ref="A323:A386" si="10">IF(X323="30000",IF(P323&gt;60000,"yes","no"),"no")</f>
        <v>yes</v>
      </c>
      <c r="B323" s="345" t="str">
        <f>IF(A323="no","N/A",IF(ISNA(VLOOKUP(P323,'Cost Type'!$A$4:$B$8,2,0)),"Impl",VLOOKUP(P323,'Cost Type'!$A$4:$B$8,2,0)))</f>
        <v>GMS</v>
      </c>
      <c r="C323" s="345" t="str">
        <f>IF(B323="Impl",VLOOKUP(AB323,'Mapping Activities to outputs'!$B:$C,2,0),"N/A")</f>
        <v>N/A</v>
      </c>
      <c r="F323" s="346">
        <f t="shared" ref="F323:F386" si="11">BH323</f>
        <v>182.33</v>
      </c>
      <c r="G323" t="s">
        <v>413</v>
      </c>
      <c r="H323" t="s">
        <v>414</v>
      </c>
      <c r="I323" t="s">
        <v>415</v>
      </c>
      <c r="J323" t="s">
        <v>416</v>
      </c>
      <c r="K323" t="s">
        <v>157</v>
      </c>
      <c r="L323" t="s">
        <v>413</v>
      </c>
      <c r="M323" t="s">
        <v>2039</v>
      </c>
      <c r="N323" t="s">
        <v>262</v>
      </c>
      <c r="P323" s="365">
        <v>75105</v>
      </c>
      <c r="Q323" t="s">
        <v>417</v>
      </c>
      <c r="R323" t="s">
        <v>368</v>
      </c>
      <c r="S323" t="s">
        <v>369</v>
      </c>
      <c r="T323" t="s">
        <v>263</v>
      </c>
      <c r="U323" t="s">
        <v>370</v>
      </c>
      <c r="V323" t="s">
        <v>265</v>
      </c>
      <c r="W323" t="s">
        <v>252</v>
      </c>
      <c r="X323" t="s">
        <v>264</v>
      </c>
      <c r="Y323" t="s">
        <v>371</v>
      </c>
      <c r="Z323" t="s">
        <v>250</v>
      </c>
      <c r="AA323" t="s">
        <v>250</v>
      </c>
      <c r="AB323" t="s">
        <v>89</v>
      </c>
      <c r="AC323" t="s">
        <v>158</v>
      </c>
      <c r="AD323" t="s">
        <v>2</v>
      </c>
      <c r="AE323" t="s">
        <v>2252</v>
      </c>
      <c r="AF323" t="s">
        <v>419</v>
      </c>
      <c r="AG323"/>
      <c r="AH323" s="365"/>
      <c r="AI323"/>
      <c r="AJ323"/>
      <c r="AK323"/>
      <c r="AL323" s="365"/>
      <c r="AM323"/>
      <c r="AN323" t="s">
        <v>399</v>
      </c>
      <c r="AO323" t="s">
        <v>399</v>
      </c>
      <c r="AP323" s="365">
        <v>59</v>
      </c>
      <c r="AQ323" t="s">
        <v>2253</v>
      </c>
      <c r="AR323" t="s">
        <v>2254</v>
      </c>
      <c r="AS323" t="s">
        <v>2255</v>
      </c>
      <c r="AT323" t="s">
        <v>2256</v>
      </c>
      <c r="AU323" t="s">
        <v>379</v>
      </c>
      <c r="AV323" t="s">
        <v>380</v>
      </c>
      <c r="AW323" t="s">
        <v>412</v>
      </c>
      <c r="AX323"/>
      <c r="AY323" s="365"/>
      <c r="AZ323" s="365">
        <v>2024</v>
      </c>
      <c r="BA323" s="366">
        <v>45575</v>
      </c>
      <c r="BB323" s="367">
        <v>45576</v>
      </c>
      <c r="BC323" t="s">
        <v>399</v>
      </c>
      <c r="BD323" t="s">
        <v>261</v>
      </c>
      <c r="BE323">
        <v>7566.8</v>
      </c>
      <c r="BF323">
        <v>182.33</v>
      </c>
      <c r="BG323"/>
      <c r="BH323" s="368">
        <v>182.33</v>
      </c>
    </row>
    <row r="324" spans="1:60" ht="15.6">
      <c r="A324" s="345" t="str">
        <f t="shared" si="10"/>
        <v>yes</v>
      </c>
      <c r="B324" s="345" t="str">
        <f>IF(A324="no","N/A",IF(ISNA(VLOOKUP(P324,'Cost Type'!$A$4:$B$8,2,0)),"Impl",VLOOKUP(P324,'Cost Type'!$A$4:$B$8,2,0)))</f>
        <v>GMS</v>
      </c>
      <c r="C324" s="345" t="str">
        <f>IF(B324="Impl",VLOOKUP(AB324,'Mapping Activities to outputs'!$B:$C,2,0),"N/A")</f>
        <v>N/A</v>
      </c>
      <c r="F324" s="346">
        <f t="shared" si="11"/>
        <v>296.61</v>
      </c>
      <c r="G324" t="s">
        <v>413</v>
      </c>
      <c r="H324" t="s">
        <v>414</v>
      </c>
      <c r="I324" t="s">
        <v>415</v>
      </c>
      <c r="J324" t="s">
        <v>416</v>
      </c>
      <c r="K324" t="s">
        <v>157</v>
      </c>
      <c r="L324" t="s">
        <v>413</v>
      </c>
      <c r="M324" t="s">
        <v>2057</v>
      </c>
      <c r="N324" t="s">
        <v>262</v>
      </c>
      <c r="P324" s="365">
        <v>75105</v>
      </c>
      <c r="Q324" t="s">
        <v>417</v>
      </c>
      <c r="R324" t="s">
        <v>368</v>
      </c>
      <c r="S324" t="s">
        <v>369</v>
      </c>
      <c r="T324" t="s">
        <v>263</v>
      </c>
      <c r="U324" t="s">
        <v>370</v>
      </c>
      <c r="V324" t="s">
        <v>265</v>
      </c>
      <c r="W324" t="s">
        <v>252</v>
      </c>
      <c r="X324" t="s">
        <v>264</v>
      </c>
      <c r="Y324" t="s">
        <v>371</v>
      </c>
      <c r="Z324" t="s">
        <v>250</v>
      </c>
      <c r="AA324" t="s">
        <v>250</v>
      </c>
      <c r="AB324" t="s">
        <v>52</v>
      </c>
      <c r="AC324" t="s">
        <v>158</v>
      </c>
      <c r="AD324" t="s">
        <v>2</v>
      </c>
      <c r="AE324" t="s">
        <v>2706</v>
      </c>
      <c r="AF324" t="s">
        <v>419</v>
      </c>
      <c r="AG324"/>
      <c r="AH324" s="365"/>
      <c r="AI324"/>
      <c r="AJ324"/>
      <c r="AK324"/>
      <c r="AL324" s="365"/>
      <c r="AM324"/>
      <c r="AN324" t="s">
        <v>399</v>
      </c>
      <c r="AO324" t="s">
        <v>399</v>
      </c>
      <c r="AP324" s="365">
        <v>1116</v>
      </c>
      <c r="AQ324" t="s">
        <v>2253</v>
      </c>
      <c r="AR324" t="s">
        <v>2707</v>
      </c>
      <c r="AS324" t="s">
        <v>2708</v>
      </c>
      <c r="AT324" t="s">
        <v>2632</v>
      </c>
      <c r="AU324" t="s">
        <v>379</v>
      </c>
      <c r="AV324" t="s">
        <v>380</v>
      </c>
      <c r="AW324" t="s">
        <v>412</v>
      </c>
      <c r="AX324"/>
      <c r="AY324" s="365"/>
      <c r="AZ324" s="365">
        <v>2024</v>
      </c>
      <c r="BA324" s="366">
        <v>45536</v>
      </c>
      <c r="BB324" s="367">
        <v>45576</v>
      </c>
      <c r="BC324" t="s">
        <v>399</v>
      </c>
      <c r="BD324" t="s">
        <v>154</v>
      </c>
      <c r="BE324">
        <v>296.61</v>
      </c>
      <c r="BF324">
        <v>296.61</v>
      </c>
      <c r="BG324"/>
      <c r="BH324" s="368">
        <v>296.61</v>
      </c>
    </row>
    <row r="325" spans="1:60" ht="15.6">
      <c r="A325" s="345" t="str">
        <f t="shared" si="10"/>
        <v>yes</v>
      </c>
      <c r="B325" s="345" t="str">
        <f>IF(A325="no","N/A",IF(ISNA(VLOOKUP(P325,'Cost Type'!$A$4:$B$8,2,0)),"Impl",VLOOKUP(P325,'Cost Type'!$A$4:$B$8,2,0)))</f>
        <v>GMS</v>
      </c>
      <c r="C325" s="345" t="str">
        <f>IF(B325="Impl",VLOOKUP(AB325,'Mapping Activities to outputs'!$B:$C,2,0),"N/A")</f>
        <v>N/A</v>
      </c>
      <c r="F325" s="346">
        <f t="shared" si="11"/>
        <v>370.36</v>
      </c>
      <c r="G325" t="s">
        <v>413</v>
      </c>
      <c r="H325" t="s">
        <v>414</v>
      </c>
      <c r="I325" t="s">
        <v>415</v>
      </c>
      <c r="J325" t="s">
        <v>416</v>
      </c>
      <c r="K325" t="s">
        <v>157</v>
      </c>
      <c r="L325" t="s">
        <v>413</v>
      </c>
      <c r="M325" t="s">
        <v>2057</v>
      </c>
      <c r="N325" t="s">
        <v>262</v>
      </c>
      <c r="P325" s="365">
        <v>75105</v>
      </c>
      <c r="Q325" t="s">
        <v>417</v>
      </c>
      <c r="R325" t="s">
        <v>368</v>
      </c>
      <c r="S325" t="s">
        <v>369</v>
      </c>
      <c r="T325" t="s">
        <v>263</v>
      </c>
      <c r="U325" t="s">
        <v>370</v>
      </c>
      <c r="V325" t="s">
        <v>265</v>
      </c>
      <c r="W325" t="s">
        <v>252</v>
      </c>
      <c r="X325" t="s">
        <v>264</v>
      </c>
      <c r="Y325" t="s">
        <v>371</v>
      </c>
      <c r="Z325" t="s">
        <v>250</v>
      </c>
      <c r="AA325" t="s">
        <v>250</v>
      </c>
      <c r="AB325" t="s">
        <v>89</v>
      </c>
      <c r="AC325" t="s">
        <v>158</v>
      </c>
      <c r="AD325" t="s">
        <v>2</v>
      </c>
      <c r="AE325" t="s">
        <v>2709</v>
      </c>
      <c r="AF325" t="s">
        <v>419</v>
      </c>
      <c r="AG325"/>
      <c r="AH325" s="365"/>
      <c r="AI325"/>
      <c r="AJ325"/>
      <c r="AK325"/>
      <c r="AL325" s="365"/>
      <c r="AM325"/>
      <c r="AN325" t="s">
        <v>399</v>
      </c>
      <c r="AO325" t="s">
        <v>399</v>
      </c>
      <c r="AP325" s="365">
        <v>1117</v>
      </c>
      <c r="AQ325" t="s">
        <v>2253</v>
      </c>
      <c r="AR325" t="s">
        <v>2710</v>
      </c>
      <c r="AS325" t="s">
        <v>2708</v>
      </c>
      <c r="AT325" t="s">
        <v>2632</v>
      </c>
      <c r="AU325" t="s">
        <v>379</v>
      </c>
      <c r="AV325" t="s">
        <v>380</v>
      </c>
      <c r="AW325" t="s">
        <v>412</v>
      </c>
      <c r="AX325"/>
      <c r="AY325" s="365"/>
      <c r="AZ325" s="365">
        <v>2024</v>
      </c>
      <c r="BA325" s="366">
        <v>45536</v>
      </c>
      <c r="BB325" s="367">
        <v>45576</v>
      </c>
      <c r="BC325" t="s">
        <v>399</v>
      </c>
      <c r="BD325" t="s">
        <v>154</v>
      </c>
      <c r="BE325">
        <v>370.36</v>
      </c>
      <c r="BF325">
        <v>370.36</v>
      </c>
      <c r="BG325"/>
      <c r="BH325" s="368">
        <v>370.36</v>
      </c>
    </row>
    <row r="326" spans="1:60" ht="15.6">
      <c r="A326" s="345" t="str">
        <f t="shared" si="10"/>
        <v>yes</v>
      </c>
      <c r="B326" s="345" t="str">
        <f>IF(A326="no","N/A",IF(ISNA(VLOOKUP(P326,'Cost Type'!$A$4:$B$8,2,0)),"Impl",VLOOKUP(P326,'Cost Type'!$A$4:$B$8,2,0)))</f>
        <v>GMS</v>
      </c>
      <c r="C326" s="345" t="str">
        <f>IF(B326="Impl",VLOOKUP(AB326,'Mapping Activities to outputs'!$B:$C,2,0),"N/A")</f>
        <v>N/A</v>
      </c>
      <c r="F326" s="346">
        <f t="shared" si="11"/>
        <v>381.32</v>
      </c>
      <c r="G326" t="s">
        <v>413</v>
      </c>
      <c r="H326" t="s">
        <v>414</v>
      </c>
      <c r="I326" t="s">
        <v>415</v>
      </c>
      <c r="J326" t="s">
        <v>416</v>
      </c>
      <c r="K326" t="s">
        <v>157</v>
      </c>
      <c r="L326" t="s">
        <v>413</v>
      </c>
      <c r="M326" t="s">
        <v>2057</v>
      </c>
      <c r="N326" t="s">
        <v>262</v>
      </c>
      <c r="P326" s="365">
        <v>75105</v>
      </c>
      <c r="Q326" t="s">
        <v>417</v>
      </c>
      <c r="R326" t="s">
        <v>368</v>
      </c>
      <c r="S326" t="s">
        <v>369</v>
      </c>
      <c r="T326" t="s">
        <v>263</v>
      </c>
      <c r="U326" t="s">
        <v>370</v>
      </c>
      <c r="V326" t="s">
        <v>265</v>
      </c>
      <c r="W326" t="s">
        <v>252</v>
      </c>
      <c r="X326" t="s">
        <v>264</v>
      </c>
      <c r="Y326" t="s">
        <v>371</v>
      </c>
      <c r="Z326" t="s">
        <v>250</v>
      </c>
      <c r="AA326" t="s">
        <v>250</v>
      </c>
      <c r="AB326" t="s">
        <v>42</v>
      </c>
      <c r="AC326" t="s">
        <v>158</v>
      </c>
      <c r="AD326" t="s">
        <v>2</v>
      </c>
      <c r="AE326" t="s">
        <v>2711</v>
      </c>
      <c r="AF326" t="s">
        <v>419</v>
      </c>
      <c r="AG326"/>
      <c r="AH326" s="365"/>
      <c r="AI326"/>
      <c r="AJ326"/>
      <c r="AK326"/>
      <c r="AL326" s="365"/>
      <c r="AM326"/>
      <c r="AN326" t="s">
        <v>399</v>
      </c>
      <c r="AO326" t="s">
        <v>399</v>
      </c>
      <c r="AP326" s="365">
        <v>1118</v>
      </c>
      <c r="AQ326" t="s">
        <v>2253</v>
      </c>
      <c r="AR326" t="s">
        <v>2712</v>
      </c>
      <c r="AS326" t="s">
        <v>2708</v>
      </c>
      <c r="AT326" t="s">
        <v>2632</v>
      </c>
      <c r="AU326" t="s">
        <v>379</v>
      </c>
      <c r="AV326" t="s">
        <v>380</v>
      </c>
      <c r="AW326" t="s">
        <v>412</v>
      </c>
      <c r="AX326"/>
      <c r="AY326" s="365"/>
      <c r="AZ326" s="365">
        <v>2024</v>
      </c>
      <c r="BA326" s="366">
        <v>45536</v>
      </c>
      <c r="BB326" s="367">
        <v>45576</v>
      </c>
      <c r="BC326" t="s">
        <v>399</v>
      </c>
      <c r="BD326" t="s">
        <v>154</v>
      </c>
      <c r="BE326">
        <v>381.32</v>
      </c>
      <c r="BF326">
        <v>381.32</v>
      </c>
      <c r="BG326"/>
      <c r="BH326" s="368">
        <v>381.32</v>
      </c>
    </row>
    <row r="327" spans="1:60" ht="15.6">
      <c r="A327" s="345" t="str">
        <f t="shared" si="10"/>
        <v>yes</v>
      </c>
      <c r="B327" s="345" t="str">
        <f>IF(A327="no","N/A",IF(ISNA(VLOOKUP(P327,'Cost Type'!$A$4:$B$8,2,0)),"Impl",VLOOKUP(P327,'Cost Type'!$A$4:$B$8,2,0)))</f>
        <v>GMS</v>
      </c>
      <c r="C327" s="345" t="str">
        <f>IF(B327="Impl",VLOOKUP(AB327,'Mapping Activities to outputs'!$B:$C,2,0),"N/A")</f>
        <v>N/A</v>
      </c>
      <c r="F327" s="346">
        <f t="shared" si="11"/>
        <v>406.3</v>
      </c>
      <c r="G327" t="s">
        <v>413</v>
      </c>
      <c r="H327" t="s">
        <v>414</v>
      </c>
      <c r="I327" t="s">
        <v>415</v>
      </c>
      <c r="J327" t="s">
        <v>416</v>
      </c>
      <c r="K327" t="s">
        <v>157</v>
      </c>
      <c r="L327" t="s">
        <v>413</v>
      </c>
      <c r="M327" t="s">
        <v>2057</v>
      </c>
      <c r="N327" t="s">
        <v>262</v>
      </c>
      <c r="P327" s="365">
        <v>75105</v>
      </c>
      <c r="Q327" t="s">
        <v>417</v>
      </c>
      <c r="R327" t="s">
        <v>368</v>
      </c>
      <c r="S327" t="s">
        <v>369</v>
      </c>
      <c r="T327" t="s">
        <v>263</v>
      </c>
      <c r="U327" t="s">
        <v>370</v>
      </c>
      <c r="V327" t="s">
        <v>265</v>
      </c>
      <c r="W327" t="s">
        <v>252</v>
      </c>
      <c r="X327" t="s">
        <v>264</v>
      </c>
      <c r="Y327" t="s">
        <v>371</v>
      </c>
      <c r="Z327" t="s">
        <v>250</v>
      </c>
      <c r="AA327" t="s">
        <v>250</v>
      </c>
      <c r="AB327" t="s">
        <v>85</v>
      </c>
      <c r="AC327" t="s">
        <v>158</v>
      </c>
      <c r="AD327" t="s">
        <v>2</v>
      </c>
      <c r="AE327" t="s">
        <v>2713</v>
      </c>
      <c r="AF327" t="s">
        <v>419</v>
      </c>
      <c r="AG327"/>
      <c r="AH327" s="365"/>
      <c r="AI327"/>
      <c r="AJ327"/>
      <c r="AK327"/>
      <c r="AL327" s="365"/>
      <c r="AM327"/>
      <c r="AN327" t="s">
        <v>399</v>
      </c>
      <c r="AO327" t="s">
        <v>399</v>
      </c>
      <c r="AP327" s="365">
        <v>1119</v>
      </c>
      <c r="AQ327" t="s">
        <v>2253</v>
      </c>
      <c r="AR327" t="s">
        <v>2714</v>
      </c>
      <c r="AS327" t="s">
        <v>2708</v>
      </c>
      <c r="AT327" t="s">
        <v>2632</v>
      </c>
      <c r="AU327" t="s">
        <v>379</v>
      </c>
      <c r="AV327" t="s">
        <v>380</v>
      </c>
      <c r="AW327" t="s">
        <v>412</v>
      </c>
      <c r="AX327"/>
      <c r="AY327" s="365"/>
      <c r="AZ327" s="365">
        <v>2024</v>
      </c>
      <c r="BA327" s="366">
        <v>45536</v>
      </c>
      <c r="BB327" s="367">
        <v>45576</v>
      </c>
      <c r="BC327" t="s">
        <v>399</v>
      </c>
      <c r="BD327" t="s">
        <v>154</v>
      </c>
      <c r="BE327">
        <v>406.3</v>
      </c>
      <c r="BF327">
        <v>406.3</v>
      </c>
      <c r="BG327"/>
      <c r="BH327" s="368">
        <v>406.3</v>
      </c>
    </row>
    <row r="328" spans="1:60" ht="15.6">
      <c r="A328" s="345" t="str">
        <f t="shared" si="10"/>
        <v>yes</v>
      </c>
      <c r="B328" s="345" t="str">
        <f>IF(A328="no","N/A",IF(ISNA(VLOOKUP(P328,'Cost Type'!$A$4:$B$8,2,0)),"Impl",VLOOKUP(Q328,'Cost Type'!$A$4:$B$8,2,0)))</f>
        <v>Impl</v>
      </c>
      <c r="C328" s="345" t="str">
        <f>IF(B328="Impl",VLOOKUP(AB328,'Mapping Activities to outputs'!$B:$C,2,0),"N/A")</f>
        <v>MC</v>
      </c>
      <c r="F328" s="346">
        <f t="shared" si="11"/>
        <v>4000</v>
      </c>
      <c r="G328" t="s">
        <v>362</v>
      </c>
      <c r="H328" t="s">
        <v>363</v>
      </c>
      <c r="I328" t="s">
        <v>364</v>
      </c>
      <c r="J328" t="s">
        <v>365</v>
      </c>
      <c r="K328" t="s">
        <v>157</v>
      </c>
      <c r="L328" t="s">
        <v>366</v>
      </c>
      <c r="M328" t="s">
        <v>2039</v>
      </c>
      <c r="N328" t="s">
        <v>262</v>
      </c>
      <c r="P328" s="365">
        <v>72311</v>
      </c>
      <c r="Q328" t="s">
        <v>4120</v>
      </c>
      <c r="R328" t="s">
        <v>368</v>
      </c>
      <c r="S328" t="s">
        <v>369</v>
      </c>
      <c r="T328" t="s">
        <v>263</v>
      </c>
      <c r="U328" t="s">
        <v>370</v>
      </c>
      <c r="V328" t="s">
        <v>265</v>
      </c>
      <c r="W328" t="s">
        <v>252</v>
      </c>
      <c r="X328" t="s">
        <v>264</v>
      </c>
      <c r="Y328" t="s">
        <v>371</v>
      </c>
      <c r="Z328" t="s">
        <v>250</v>
      </c>
      <c r="AA328" t="s">
        <v>250</v>
      </c>
      <c r="AB328" t="s">
        <v>89</v>
      </c>
      <c r="AC328" t="s">
        <v>158</v>
      </c>
      <c r="AD328" t="s">
        <v>2</v>
      </c>
      <c r="AE328" t="s">
        <v>1468</v>
      </c>
      <c r="AF328" t="s">
        <v>372</v>
      </c>
      <c r="AG328" t="s">
        <v>1470</v>
      </c>
      <c r="AH328" s="365">
        <v>300002096434867</v>
      </c>
      <c r="AI328" t="s">
        <v>258</v>
      </c>
      <c r="AJ328">
        <v>622500</v>
      </c>
      <c r="AK328">
        <v>622500</v>
      </c>
      <c r="AL328" s="365">
        <v>1</v>
      </c>
      <c r="AM328" t="s">
        <v>1468</v>
      </c>
      <c r="AN328" t="s">
        <v>3063</v>
      </c>
      <c r="AO328" t="s">
        <v>1029</v>
      </c>
      <c r="AP328" s="365">
        <v>336</v>
      </c>
      <c r="AQ328" t="s">
        <v>3627</v>
      </c>
      <c r="AR328" t="s">
        <v>3628</v>
      </c>
      <c r="AS328" t="s">
        <v>3629</v>
      </c>
      <c r="AT328" t="s">
        <v>3630</v>
      </c>
      <c r="AU328" t="s">
        <v>379</v>
      </c>
      <c r="AV328" t="s">
        <v>380</v>
      </c>
      <c r="AW328" t="s">
        <v>3170</v>
      </c>
      <c r="AX328" t="s">
        <v>3171</v>
      </c>
      <c r="AY328" s="365">
        <v>1</v>
      </c>
      <c r="AZ328" s="365">
        <v>2024</v>
      </c>
      <c r="BA328" s="366">
        <v>45579</v>
      </c>
      <c r="BB328" s="367">
        <v>45579</v>
      </c>
      <c r="BC328" t="s">
        <v>271</v>
      </c>
      <c r="BD328" t="s">
        <v>261</v>
      </c>
      <c r="BE328">
        <v>166000</v>
      </c>
      <c r="BF328">
        <v>4000</v>
      </c>
      <c r="BG328"/>
      <c r="BH328" s="368">
        <v>4000</v>
      </c>
    </row>
    <row r="329" spans="1:60" ht="15.6">
      <c r="A329" s="345" t="str">
        <f t="shared" si="10"/>
        <v>yes</v>
      </c>
      <c r="B329" s="345" t="str">
        <f>IF(A329="no","N/A",IF(ISNA(VLOOKUP(P329,'Cost Type'!$A$4:$B$8,2,0)),"Impl",VLOOKUP(P329,'Cost Type'!$A$4:$B$8,2,0)))</f>
        <v>GMS</v>
      </c>
      <c r="C329" s="345" t="str">
        <f>IF(B329="Impl",VLOOKUP(AB329,'Mapping Activities to outputs'!$B:$C,2,0),"N/A")</f>
        <v>N/A</v>
      </c>
      <c r="F329" s="346">
        <f t="shared" si="11"/>
        <v>320</v>
      </c>
      <c r="G329" t="s">
        <v>413</v>
      </c>
      <c r="H329" t="s">
        <v>414</v>
      </c>
      <c r="I329" t="s">
        <v>415</v>
      </c>
      <c r="J329" t="s">
        <v>416</v>
      </c>
      <c r="K329" t="s">
        <v>157</v>
      </c>
      <c r="L329" t="s">
        <v>413</v>
      </c>
      <c r="M329" t="s">
        <v>2039</v>
      </c>
      <c r="N329" t="s">
        <v>262</v>
      </c>
      <c r="P329" s="365">
        <v>75105</v>
      </c>
      <c r="Q329" t="s">
        <v>417</v>
      </c>
      <c r="R329" t="s">
        <v>368</v>
      </c>
      <c r="S329" t="s">
        <v>369</v>
      </c>
      <c r="T329" t="s">
        <v>263</v>
      </c>
      <c r="U329" t="s">
        <v>370</v>
      </c>
      <c r="V329" t="s">
        <v>265</v>
      </c>
      <c r="W329" t="s">
        <v>252</v>
      </c>
      <c r="X329" t="s">
        <v>264</v>
      </c>
      <c r="Y329" t="s">
        <v>371</v>
      </c>
      <c r="Z329" t="s">
        <v>250</v>
      </c>
      <c r="AA329" t="s">
        <v>250</v>
      </c>
      <c r="AB329" t="s">
        <v>89</v>
      </c>
      <c r="AC329" t="s">
        <v>158</v>
      </c>
      <c r="AD329" t="s">
        <v>2</v>
      </c>
      <c r="AE329" t="s">
        <v>2524</v>
      </c>
      <c r="AF329" t="s">
        <v>419</v>
      </c>
      <c r="AG329"/>
      <c r="AH329" s="365"/>
      <c r="AI329"/>
      <c r="AJ329"/>
      <c r="AK329"/>
      <c r="AL329" s="365"/>
      <c r="AM329"/>
      <c r="AN329" t="s">
        <v>399</v>
      </c>
      <c r="AO329" t="s">
        <v>399</v>
      </c>
      <c r="AP329" s="365">
        <v>437</v>
      </c>
      <c r="AQ329" t="s">
        <v>2525</v>
      </c>
      <c r="AR329" t="s">
        <v>2526</v>
      </c>
      <c r="AS329" t="s">
        <v>2527</v>
      </c>
      <c r="AT329" t="s">
        <v>2089</v>
      </c>
      <c r="AU329" t="s">
        <v>379</v>
      </c>
      <c r="AV329" t="s">
        <v>380</v>
      </c>
      <c r="AW329" t="s">
        <v>412</v>
      </c>
      <c r="AX329"/>
      <c r="AY329" s="365"/>
      <c r="AZ329" s="365">
        <v>2024</v>
      </c>
      <c r="BA329" s="366">
        <v>45579</v>
      </c>
      <c r="BB329" s="367">
        <v>45580</v>
      </c>
      <c r="BC329" t="s">
        <v>399</v>
      </c>
      <c r="BD329" t="s">
        <v>261</v>
      </c>
      <c r="BE329">
        <v>13280</v>
      </c>
      <c r="BF329">
        <v>320</v>
      </c>
      <c r="BG329"/>
      <c r="BH329" s="368">
        <v>320</v>
      </c>
    </row>
    <row r="330" spans="1:60" ht="15.6">
      <c r="A330" s="345" t="str">
        <f t="shared" si="10"/>
        <v>yes</v>
      </c>
      <c r="B330" s="345" t="str">
        <f>IF(A330="no","N/A",IF(ISNA(VLOOKUP(P330,'Cost Type'!$A$4:$B$8,2,0)),"Impl",VLOOKUP(Q330,'Cost Type'!$A$4:$B$8,2,0)))</f>
        <v>Impl</v>
      </c>
      <c r="C330" s="345" t="str">
        <f>IF(B330="Impl",VLOOKUP(AB330,'Mapping Activities to outputs'!$B:$C,2,0),"N/A")</f>
        <v>MC</v>
      </c>
      <c r="F330" s="346">
        <f t="shared" si="11"/>
        <v>3607.4900000000002</v>
      </c>
      <c r="G330" t="s">
        <v>2788</v>
      </c>
      <c r="H330" t="s">
        <v>2789</v>
      </c>
      <c r="I330" t="s">
        <v>415</v>
      </c>
      <c r="J330" t="s">
        <v>416</v>
      </c>
      <c r="K330" t="s">
        <v>157</v>
      </c>
      <c r="L330" t="s">
        <v>2788</v>
      </c>
      <c r="M330" t="s">
        <v>2057</v>
      </c>
      <c r="N330" t="s">
        <v>262</v>
      </c>
      <c r="P330" s="365">
        <v>67405</v>
      </c>
      <c r="Q330" t="s">
        <v>2790</v>
      </c>
      <c r="R330" t="s">
        <v>368</v>
      </c>
      <c r="S330" t="s">
        <v>369</v>
      </c>
      <c r="T330" t="s">
        <v>263</v>
      </c>
      <c r="U330" t="s">
        <v>370</v>
      </c>
      <c r="V330" t="s">
        <v>265</v>
      </c>
      <c r="W330" t="s">
        <v>252</v>
      </c>
      <c r="X330" t="s">
        <v>264</v>
      </c>
      <c r="Y330" t="s">
        <v>371</v>
      </c>
      <c r="Z330" t="s">
        <v>250</v>
      </c>
      <c r="AA330" t="s">
        <v>250</v>
      </c>
      <c r="AB330" t="s">
        <v>89</v>
      </c>
      <c r="AC330" t="s">
        <v>158</v>
      </c>
      <c r="AD330" t="s">
        <v>2</v>
      </c>
      <c r="AE330" t="s">
        <v>2791</v>
      </c>
      <c r="AF330" t="s">
        <v>419</v>
      </c>
      <c r="AG330"/>
      <c r="AH330" s="365"/>
      <c r="AI330"/>
      <c r="AJ330"/>
      <c r="AK330"/>
      <c r="AL330" s="365"/>
      <c r="AM330"/>
      <c r="AN330" t="s">
        <v>399</v>
      </c>
      <c r="AO330" t="s">
        <v>399</v>
      </c>
      <c r="AP330" s="365">
        <v>806</v>
      </c>
      <c r="AQ330" t="s">
        <v>2792</v>
      </c>
      <c r="AR330" t="s">
        <v>2793</v>
      </c>
      <c r="AS330" t="s">
        <v>2794</v>
      </c>
      <c r="AT330" t="s">
        <v>2795</v>
      </c>
      <c r="AU330" t="s">
        <v>379</v>
      </c>
      <c r="AV330" t="s">
        <v>380</v>
      </c>
      <c r="AW330" t="s">
        <v>412</v>
      </c>
      <c r="AX330"/>
      <c r="AY330" s="365"/>
      <c r="AZ330" s="365">
        <v>2024</v>
      </c>
      <c r="BA330" s="366">
        <v>45536</v>
      </c>
      <c r="BB330" s="367">
        <v>45581</v>
      </c>
      <c r="BC330" t="s">
        <v>399</v>
      </c>
      <c r="BD330" t="s">
        <v>154</v>
      </c>
      <c r="BE330">
        <v>3607.4900000000002</v>
      </c>
      <c r="BF330">
        <v>3607.4900000000002</v>
      </c>
      <c r="BG330"/>
      <c r="BH330" s="368">
        <v>3607.4900000000002</v>
      </c>
    </row>
    <row r="331" spans="1:60" ht="15.6">
      <c r="A331" s="345" t="str">
        <f t="shared" si="10"/>
        <v>yes</v>
      </c>
      <c r="B331" s="345" t="str">
        <f>IF(A331="no","N/A",IF(ISNA(VLOOKUP(P331,'Cost Type'!$A$4:$B$8,2,0)),"Impl",VLOOKUP(Q331,'Cost Type'!$A$4:$B$8,2,0)))</f>
        <v>Impl</v>
      </c>
      <c r="C331" s="345" t="str">
        <f>IF(B331="Impl",VLOOKUP(AB331,'Mapping Activities to outputs'!$B:$C,2,0),"N/A")</f>
        <v>MC</v>
      </c>
      <c r="F331" s="346">
        <f t="shared" si="11"/>
        <v>-1803.75</v>
      </c>
      <c r="G331" t="s">
        <v>2788</v>
      </c>
      <c r="H331" t="s">
        <v>2789</v>
      </c>
      <c r="I331" t="s">
        <v>415</v>
      </c>
      <c r="J331" t="s">
        <v>416</v>
      </c>
      <c r="K331" t="s">
        <v>157</v>
      </c>
      <c r="L331" t="s">
        <v>2834</v>
      </c>
      <c r="M331" t="s">
        <v>2057</v>
      </c>
      <c r="N331" t="s">
        <v>262</v>
      </c>
      <c r="P331" s="365">
        <v>67405</v>
      </c>
      <c r="Q331" t="s">
        <v>2790</v>
      </c>
      <c r="R331" t="s">
        <v>368</v>
      </c>
      <c r="S331" t="s">
        <v>369</v>
      </c>
      <c r="T331" t="s">
        <v>263</v>
      </c>
      <c r="U331" t="s">
        <v>370</v>
      </c>
      <c r="V331" t="s">
        <v>265</v>
      </c>
      <c r="W331" t="s">
        <v>252</v>
      </c>
      <c r="X331" t="s">
        <v>264</v>
      </c>
      <c r="Y331" t="s">
        <v>371</v>
      </c>
      <c r="Z331" t="s">
        <v>250</v>
      </c>
      <c r="AA331" t="s">
        <v>250</v>
      </c>
      <c r="AB331" t="s">
        <v>89</v>
      </c>
      <c r="AC331" t="s">
        <v>158</v>
      </c>
      <c r="AD331" t="s">
        <v>2</v>
      </c>
      <c r="AE331" t="s">
        <v>2835</v>
      </c>
      <c r="AF331" t="s">
        <v>419</v>
      </c>
      <c r="AG331"/>
      <c r="AH331" s="365"/>
      <c r="AI331"/>
      <c r="AJ331"/>
      <c r="AK331"/>
      <c r="AL331" s="365"/>
      <c r="AM331"/>
      <c r="AN331" t="s">
        <v>399</v>
      </c>
      <c r="AO331" t="s">
        <v>399</v>
      </c>
      <c r="AP331" s="365">
        <v>61</v>
      </c>
      <c r="AQ331" t="s">
        <v>2836</v>
      </c>
      <c r="AR331" t="s">
        <v>2837</v>
      </c>
      <c r="AS331" t="s">
        <v>2838</v>
      </c>
      <c r="AT331" t="s">
        <v>2795</v>
      </c>
      <c r="AU331" t="s">
        <v>379</v>
      </c>
      <c r="AV331" t="s">
        <v>380</v>
      </c>
      <c r="AW331" t="s">
        <v>412</v>
      </c>
      <c r="AX331"/>
      <c r="AY331" s="365"/>
      <c r="AZ331" s="365">
        <v>2024</v>
      </c>
      <c r="BA331" s="366">
        <v>45536</v>
      </c>
      <c r="BB331" s="367">
        <v>45581</v>
      </c>
      <c r="BC331" t="s">
        <v>399</v>
      </c>
      <c r="BD331" t="s">
        <v>154</v>
      </c>
      <c r="BE331">
        <v>-1803.75</v>
      </c>
      <c r="BF331"/>
      <c r="BG331">
        <v>1803.75</v>
      </c>
      <c r="BH331" s="368">
        <v>-1803.75</v>
      </c>
    </row>
    <row r="332" spans="1:60" ht="15.6">
      <c r="A332" s="345" t="str">
        <f t="shared" si="10"/>
        <v>yes</v>
      </c>
      <c r="B332" s="345" t="str">
        <f>IF(A332="no","N/A",IF(ISNA(VLOOKUP(P332,'Cost Type'!$A$4:$B$8,2,0)),"Impl",VLOOKUP(Q332,'Cost Type'!$A$4:$B$8,2,0)))</f>
        <v>Impl</v>
      </c>
      <c r="C332" s="345" t="str">
        <f>IF(B332="Impl",VLOOKUP(AB332,'Mapping Activities to outputs'!$B:$C,2,0),"N/A")</f>
        <v>MC</v>
      </c>
      <c r="F332" s="346">
        <f t="shared" si="11"/>
        <v>1292.69</v>
      </c>
      <c r="G332" t="s">
        <v>2788</v>
      </c>
      <c r="H332" t="s">
        <v>2789</v>
      </c>
      <c r="I332" t="s">
        <v>415</v>
      </c>
      <c r="J332" t="s">
        <v>416</v>
      </c>
      <c r="K332" t="s">
        <v>157</v>
      </c>
      <c r="L332" t="s">
        <v>2788</v>
      </c>
      <c r="M332" t="s">
        <v>1943</v>
      </c>
      <c r="N332" t="s">
        <v>262</v>
      </c>
      <c r="P332" s="365">
        <v>71475</v>
      </c>
      <c r="Q332" t="s">
        <v>2842</v>
      </c>
      <c r="R332" t="s">
        <v>368</v>
      </c>
      <c r="S332" t="s">
        <v>369</v>
      </c>
      <c r="T332" t="s">
        <v>263</v>
      </c>
      <c r="U332" t="s">
        <v>370</v>
      </c>
      <c r="V332" t="s">
        <v>265</v>
      </c>
      <c r="W332" t="s">
        <v>252</v>
      </c>
      <c r="X332" t="s">
        <v>264</v>
      </c>
      <c r="Y332" t="s">
        <v>371</v>
      </c>
      <c r="Z332" t="s">
        <v>250</v>
      </c>
      <c r="AA332" t="s">
        <v>250</v>
      </c>
      <c r="AB332" t="s">
        <v>89</v>
      </c>
      <c r="AC332" t="s">
        <v>158</v>
      </c>
      <c r="AD332" t="s">
        <v>2</v>
      </c>
      <c r="AE332" t="s">
        <v>2843</v>
      </c>
      <c r="AF332" t="s">
        <v>419</v>
      </c>
      <c r="AG332"/>
      <c r="AH332" s="365"/>
      <c r="AI332"/>
      <c r="AJ332"/>
      <c r="AK332"/>
      <c r="AL332" s="365"/>
      <c r="AM332"/>
      <c r="AN332" t="s">
        <v>399</v>
      </c>
      <c r="AO332" t="s">
        <v>399</v>
      </c>
      <c r="AP332" s="365">
        <v>205</v>
      </c>
      <c r="AQ332" t="s">
        <v>2792</v>
      </c>
      <c r="AR332" t="s">
        <v>2844</v>
      </c>
      <c r="AS332" t="s">
        <v>2845</v>
      </c>
      <c r="AT332" t="s">
        <v>2810</v>
      </c>
      <c r="AU332" t="s">
        <v>379</v>
      </c>
      <c r="AV332" t="s">
        <v>380</v>
      </c>
      <c r="AW332" t="s">
        <v>412</v>
      </c>
      <c r="AX332"/>
      <c r="AY332" s="365"/>
      <c r="AZ332" s="365">
        <v>2024</v>
      </c>
      <c r="BA332" s="366">
        <v>45505</v>
      </c>
      <c r="BB332" s="367">
        <v>45581</v>
      </c>
      <c r="BC332" t="s">
        <v>399</v>
      </c>
      <c r="BD332" t="s">
        <v>154</v>
      </c>
      <c r="BE332">
        <v>1292.69</v>
      </c>
      <c r="BF332">
        <v>1292.69</v>
      </c>
      <c r="BG332"/>
      <c r="BH332" s="368">
        <v>1292.69</v>
      </c>
    </row>
    <row r="333" spans="1:60" ht="15.6">
      <c r="A333" s="345" t="str">
        <f t="shared" si="10"/>
        <v>yes</v>
      </c>
      <c r="B333" s="345" t="str">
        <f>IF(A333="no","N/A",IF(ISNA(VLOOKUP(P333,'Cost Type'!$A$4:$B$8,2,0)),"Impl",VLOOKUP(Q333,'Cost Type'!$A$4:$B$8,2,0)))</f>
        <v>Impl</v>
      </c>
      <c r="C333" s="345" t="str">
        <f>IF(B333="Impl",VLOOKUP(AB333,'Mapping Activities to outputs'!$B:$C,2,0),"N/A")</f>
        <v>MC</v>
      </c>
      <c r="F333" s="346">
        <f t="shared" si="11"/>
        <v>1436.33</v>
      </c>
      <c r="G333" t="s">
        <v>2788</v>
      </c>
      <c r="H333" t="s">
        <v>2789</v>
      </c>
      <c r="I333" t="s">
        <v>415</v>
      </c>
      <c r="J333" t="s">
        <v>416</v>
      </c>
      <c r="K333" t="s">
        <v>157</v>
      </c>
      <c r="L333" t="s">
        <v>2788</v>
      </c>
      <c r="M333" t="s">
        <v>1993</v>
      </c>
      <c r="N333" t="s">
        <v>262</v>
      </c>
      <c r="P333" s="365">
        <v>71475</v>
      </c>
      <c r="Q333" t="s">
        <v>2842</v>
      </c>
      <c r="R333" t="s">
        <v>368</v>
      </c>
      <c r="S333" t="s">
        <v>369</v>
      </c>
      <c r="T333" t="s">
        <v>263</v>
      </c>
      <c r="U333" t="s">
        <v>370</v>
      </c>
      <c r="V333" t="s">
        <v>265</v>
      </c>
      <c r="W333" t="s">
        <v>252</v>
      </c>
      <c r="X333" t="s">
        <v>264</v>
      </c>
      <c r="Y333" t="s">
        <v>371</v>
      </c>
      <c r="Z333" t="s">
        <v>250</v>
      </c>
      <c r="AA333" t="s">
        <v>250</v>
      </c>
      <c r="AB333" t="s">
        <v>89</v>
      </c>
      <c r="AC333" t="s">
        <v>158</v>
      </c>
      <c r="AD333" t="s">
        <v>2</v>
      </c>
      <c r="AE333" t="s">
        <v>2846</v>
      </c>
      <c r="AF333" t="s">
        <v>419</v>
      </c>
      <c r="AG333"/>
      <c r="AH333" s="365"/>
      <c r="AI333"/>
      <c r="AJ333"/>
      <c r="AK333"/>
      <c r="AL333" s="365"/>
      <c r="AM333"/>
      <c r="AN333" t="s">
        <v>399</v>
      </c>
      <c r="AO333" t="s">
        <v>399</v>
      </c>
      <c r="AP333" s="365">
        <v>645</v>
      </c>
      <c r="AQ333" t="s">
        <v>2792</v>
      </c>
      <c r="AR333" t="s">
        <v>2847</v>
      </c>
      <c r="AS333" t="s">
        <v>2848</v>
      </c>
      <c r="AT333" t="s">
        <v>2819</v>
      </c>
      <c r="AU333" t="s">
        <v>379</v>
      </c>
      <c r="AV333" t="s">
        <v>380</v>
      </c>
      <c r="AW333" t="s">
        <v>412</v>
      </c>
      <c r="AX333"/>
      <c r="AY333" s="365"/>
      <c r="AZ333" s="365">
        <v>2024</v>
      </c>
      <c r="BA333" s="366">
        <v>45474</v>
      </c>
      <c r="BB333" s="367">
        <v>45581</v>
      </c>
      <c r="BC333" t="s">
        <v>399</v>
      </c>
      <c r="BD333" t="s">
        <v>154</v>
      </c>
      <c r="BE333">
        <v>1436.33</v>
      </c>
      <c r="BF333">
        <v>1436.33</v>
      </c>
      <c r="BG333"/>
      <c r="BH333" s="368">
        <v>1436.33</v>
      </c>
    </row>
    <row r="334" spans="1:60" ht="15.6">
      <c r="A334" s="345" t="str">
        <f t="shared" si="10"/>
        <v>yes</v>
      </c>
      <c r="B334" s="345" t="str">
        <f>IF(A334="no","N/A",IF(ISNA(VLOOKUP(P334,'Cost Type'!$A$4:$B$8,2,0)),"Impl",VLOOKUP(Q334,'Cost Type'!$A$4:$B$8,2,0)))</f>
        <v>Impl</v>
      </c>
      <c r="C334" s="345" t="str">
        <f>IF(B334="Impl",VLOOKUP(AB334,'Mapping Activities to outputs'!$B:$C,2,0),"N/A")</f>
        <v>MC</v>
      </c>
      <c r="F334" s="346">
        <f t="shared" si="11"/>
        <v>1292.69</v>
      </c>
      <c r="G334" t="s">
        <v>2788</v>
      </c>
      <c r="H334" t="s">
        <v>2789</v>
      </c>
      <c r="I334" t="s">
        <v>415</v>
      </c>
      <c r="J334" t="s">
        <v>416</v>
      </c>
      <c r="K334" t="s">
        <v>157</v>
      </c>
      <c r="L334" t="s">
        <v>2788</v>
      </c>
      <c r="M334" t="s">
        <v>2057</v>
      </c>
      <c r="N334" t="s">
        <v>262</v>
      </c>
      <c r="P334" s="365">
        <v>71475</v>
      </c>
      <c r="Q334" t="s">
        <v>2842</v>
      </c>
      <c r="R334" t="s">
        <v>368</v>
      </c>
      <c r="S334" t="s">
        <v>369</v>
      </c>
      <c r="T334" t="s">
        <v>263</v>
      </c>
      <c r="U334" t="s">
        <v>370</v>
      </c>
      <c r="V334" t="s">
        <v>265</v>
      </c>
      <c r="W334" t="s">
        <v>252</v>
      </c>
      <c r="X334" t="s">
        <v>264</v>
      </c>
      <c r="Y334" t="s">
        <v>371</v>
      </c>
      <c r="Z334" t="s">
        <v>250</v>
      </c>
      <c r="AA334" t="s">
        <v>250</v>
      </c>
      <c r="AB334" t="s">
        <v>89</v>
      </c>
      <c r="AC334" t="s">
        <v>158</v>
      </c>
      <c r="AD334" t="s">
        <v>2</v>
      </c>
      <c r="AE334" t="s">
        <v>2849</v>
      </c>
      <c r="AF334" t="s">
        <v>419</v>
      </c>
      <c r="AG334"/>
      <c r="AH334" s="365"/>
      <c r="AI334"/>
      <c r="AJ334"/>
      <c r="AK334"/>
      <c r="AL334" s="365"/>
      <c r="AM334"/>
      <c r="AN334" t="s">
        <v>399</v>
      </c>
      <c r="AO334" t="s">
        <v>399</v>
      </c>
      <c r="AP334" s="365">
        <v>926</v>
      </c>
      <c r="AQ334" t="s">
        <v>2792</v>
      </c>
      <c r="AR334" t="s">
        <v>2850</v>
      </c>
      <c r="AS334" t="s">
        <v>2794</v>
      </c>
      <c r="AT334" t="s">
        <v>2795</v>
      </c>
      <c r="AU334" t="s">
        <v>379</v>
      </c>
      <c r="AV334" t="s">
        <v>380</v>
      </c>
      <c r="AW334" t="s">
        <v>412</v>
      </c>
      <c r="AX334"/>
      <c r="AY334" s="365"/>
      <c r="AZ334" s="365">
        <v>2024</v>
      </c>
      <c r="BA334" s="366">
        <v>45536</v>
      </c>
      <c r="BB334" s="367">
        <v>45581</v>
      </c>
      <c r="BC334" t="s">
        <v>399</v>
      </c>
      <c r="BD334" t="s">
        <v>154</v>
      </c>
      <c r="BE334">
        <v>1292.69</v>
      </c>
      <c r="BF334">
        <v>1292.69</v>
      </c>
      <c r="BG334"/>
      <c r="BH334" s="368">
        <v>1292.69</v>
      </c>
    </row>
    <row r="335" spans="1:60" ht="15.6">
      <c r="A335" s="345" t="str">
        <f t="shared" si="10"/>
        <v>yes</v>
      </c>
      <c r="B335" s="345" t="str">
        <f>IF(A335="no","N/A",IF(ISNA(VLOOKUP(P335,'Cost Type'!$A$4:$B$8,2,0)),"Impl",VLOOKUP(Q335,'Cost Type'!$A$4:$B$8,2,0)))</f>
        <v>Impl</v>
      </c>
      <c r="C335" s="345" t="str">
        <f>IF(B335="Impl",VLOOKUP(AB335,'Mapping Activities to outputs'!$B:$C,2,0),"N/A")</f>
        <v>Output 2</v>
      </c>
      <c r="F335" s="346">
        <f t="shared" si="11"/>
        <v>4635.1099999999997</v>
      </c>
      <c r="G335" t="s">
        <v>2788</v>
      </c>
      <c r="H335" t="s">
        <v>2789</v>
      </c>
      <c r="I335" t="s">
        <v>415</v>
      </c>
      <c r="J335" t="s">
        <v>416</v>
      </c>
      <c r="K335" t="s">
        <v>157</v>
      </c>
      <c r="L335" t="s">
        <v>2788</v>
      </c>
      <c r="M335" t="s">
        <v>2057</v>
      </c>
      <c r="N335" t="s">
        <v>262</v>
      </c>
      <c r="P335" s="365">
        <v>71475</v>
      </c>
      <c r="Q335" t="s">
        <v>2842</v>
      </c>
      <c r="R335" t="s">
        <v>368</v>
      </c>
      <c r="S335" t="s">
        <v>369</v>
      </c>
      <c r="T335" t="s">
        <v>263</v>
      </c>
      <c r="U335" t="s">
        <v>370</v>
      </c>
      <c r="V335" t="s">
        <v>265</v>
      </c>
      <c r="W335" t="s">
        <v>252</v>
      </c>
      <c r="X335" t="s">
        <v>264</v>
      </c>
      <c r="Y335" t="s">
        <v>371</v>
      </c>
      <c r="Z335" t="s">
        <v>250</v>
      </c>
      <c r="AA335" t="s">
        <v>250</v>
      </c>
      <c r="AB335" t="s">
        <v>67</v>
      </c>
      <c r="AC335" t="s">
        <v>158</v>
      </c>
      <c r="AD335" t="s">
        <v>2</v>
      </c>
      <c r="AE335" t="s">
        <v>2851</v>
      </c>
      <c r="AF335" t="s">
        <v>419</v>
      </c>
      <c r="AG335"/>
      <c r="AH335" s="365"/>
      <c r="AI335"/>
      <c r="AJ335"/>
      <c r="AK335"/>
      <c r="AL335" s="365"/>
      <c r="AM335"/>
      <c r="AN335" t="s">
        <v>399</v>
      </c>
      <c r="AO335" t="s">
        <v>399</v>
      </c>
      <c r="AP335" s="365">
        <v>927</v>
      </c>
      <c r="AQ335" t="s">
        <v>2792</v>
      </c>
      <c r="AR335" t="s">
        <v>2852</v>
      </c>
      <c r="AS335" t="s">
        <v>2794</v>
      </c>
      <c r="AT335" t="s">
        <v>2795</v>
      </c>
      <c r="AU335" t="s">
        <v>379</v>
      </c>
      <c r="AV335" t="s">
        <v>380</v>
      </c>
      <c r="AW335" t="s">
        <v>412</v>
      </c>
      <c r="AX335"/>
      <c r="AY335" s="365"/>
      <c r="AZ335" s="365">
        <v>2024</v>
      </c>
      <c r="BA335" s="366">
        <v>45536</v>
      </c>
      <c r="BB335" s="367">
        <v>45581</v>
      </c>
      <c r="BC335" t="s">
        <v>399</v>
      </c>
      <c r="BD335" t="s">
        <v>154</v>
      </c>
      <c r="BE335">
        <v>4635.1099999999997</v>
      </c>
      <c r="BF335">
        <v>4635.1099999999997</v>
      </c>
      <c r="BG335"/>
      <c r="BH335" s="368">
        <v>4635.1099999999997</v>
      </c>
    </row>
    <row r="336" spans="1:60" ht="15.6">
      <c r="A336" s="345" t="str">
        <f t="shared" si="10"/>
        <v>yes</v>
      </c>
      <c r="B336" s="345" t="str">
        <f>IF(A336="no","N/A",IF(ISNA(VLOOKUP(P336,'Cost Type'!$A$4:$B$8,2,0)),"Impl",VLOOKUP(Q336,'Cost Type'!$A$4:$B$8,2,0)))</f>
        <v>Impl</v>
      </c>
      <c r="C336" s="345" t="str">
        <f>IF(B336="Impl",VLOOKUP(AB336,'Mapping Activities to outputs'!$B:$C,2,0),"N/A")</f>
        <v>Output 3</v>
      </c>
      <c r="F336" s="346">
        <f t="shared" si="11"/>
        <v>5078.71</v>
      </c>
      <c r="G336" t="s">
        <v>2788</v>
      </c>
      <c r="H336" t="s">
        <v>2789</v>
      </c>
      <c r="I336" t="s">
        <v>415</v>
      </c>
      <c r="J336" t="s">
        <v>416</v>
      </c>
      <c r="K336" t="s">
        <v>157</v>
      </c>
      <c r="L336" t="s">
        <v>2788</v>
      </c>
      <c r="M336" t="s">
        <v>2057</v>
      </c>
      <c r="N336" t="s">
        <v>262</v>
      </c>
      <c r="P336" s="365">
        <v>71475</v>
      </c>
      <c r="Q336" t="s">
        <v>2842</v>
      </c>
      <c r="R336" t="s">
        <v>368</v>
      </c>
      <c r="S336" t="s">
        <v>369</v>
      </c>
      <c r="T336" t="s">
        <v>263</v>
      </c>
      <c r="U336" t="s">
        <v>370</v>
      </c>
      <c r="V336" t="s">
        <v>265</v>
      </c>
      <c r="W336" t="s">
        <v>252</v>
      </c>
      <c r="X336" t="s">
        <v>264</v>
      </c>
      <c r="Y336" t="s">
        <v>371</v>
      </c>
      <c r="Z336" t="s">
        <v>250</v>
      </c>
      <c r="AA336" t="s">
        <v>250</v>
      </c>
      <c r="AB336" t="s">
        <v>82</v>
      </c>
      <c r="AC336" t="s">
        <v>158</v>
      </c>
      <c r="AD336" t="s">
        <v>2</v>
      </c>
      <c r="AE336" t="s">
        <v>2853</v>
      </c>
      <c r="AF336" t="s">
        <v>419</v>
      </c>
      <c r="AG336"/>
      <c r="AH336" s="365"/>
      <c r="AI336"/>
      <c r="AJ336"/>
      <c r="AK336"/>
      <c r="AL336" s="365"/>
      <c r="AM336"/>
      <c r="AN336" t="s">
        <v>399</v>
      </c>
      <c r="AO336" t="s">
        <v>399</v>
      </c>
      <c r="AP336" s="365">
        <v>928</v>
      </c>
      <c r="AQ336" t="s">
        <v>2792</v>
      </c>
      <c r="AR336" t="s">
        <v>2854</v>
      </c>
      <c r="AS336" t="s">
        <v>2794</v>
      </c>
      <c r="AT336" t="s">
        <v>2795</v>
      </c>
      <c r="AU336" t="s">
        <v>379</v>
      </c>
      <c r="AV336" t="s">
        <v>380</v>
      </c>
      <c r="AW336" t="s">
        <v>412</v>
      </c>
      <c r="AX336"/>
      <c r="AY336" s="365"/>
      <c r="AZ336" s="365">
        <v>2024</v>
      </c>
      <c r="BA336" s="366">
        <v>45536</v>
      </c>
      <c r="BB336" s="367">
        <v>45581</v>
      </c>
      <c r="BC336" t="s">
        <v>399</v>
      </c>
      <c r="BD336" t="s">
        <v>154</v>
      </c>
      <c r="BE336">
        <v>5078.71</v>
      </c>
      <c r="BF336">
        <v>5078.71</v>
      </c>
      <c r="BG336"/>
      <c r="BH336" s="368">
        <v>5078.71</v>
      </c>
    </row>
    <row r="337" spans="1:60" ht="15.6">
      <c r="A337" s="345" t="str">
        <f t="shared" si="10"/>
        <v>yes</v>
      </c>
      <c r="B337" s="345" t="str">
        <f>IF(A337="no","N/A",IF(ISNA(VLOOKUP(P337,'Cost Type'!$A$4:$B$8,2,0)),"Impl",VLOOKUP(Q337,'Cost Type'!$A$4:$B$8,2,0)))</f>
        <v>Impl</v>
      </c>
      <c r="C337" s="345" t="str">
        <f>IF(B337="Impl",VLOOKUP(AB337,'Mapping Activities to outputs'!$B:$C,2,0),"N/A")</f>
        <v>MC</v>
      </c>
      <c r="F337" s="346">
        <f t="shared" si="11"/>
        <v>-1292.69</v>
      </c>
      <c r="G337" t="s">
        <v>2788</v>
      </c>
      <c r="H337" t="s">
        <v>2789</v>
      </c>
      <c r="I337" t="s">
        <v>415</v>
      </c>
      <c r="J337" t="s">
        <v>416</v>
      </c>
      <c r="K337" t="s">
        <v>157</v>
      </c>
      <c r="L337" t="s">
        <v>2834</v>
      </c>
      <c r="M337" t="s">
        <v>1943</v>
      </c>
      <c r="N337" t="s">
        <v>262</v>
      </c>
      <c r="P337" s="365">
        <v>71475</v>
      </c>
      <c r="Q337" t="s">
        <v>2842</v>
      </c>
      <c r="R337" t="s">
        <v>368</v>
      </c>
      <c r="S337" t="s">
        <v>369</v>
      </c>
      <c r="T337" t="s">
        <v>263</v>
      </c>
      <c r="U337" t="s">
        <v>370</v>
      </c>
      <c r="V337" t="s">
        <v>265</v>
      </c>
      <c r="W337" t="s">
        <v>252</v>
      </c>
      <c r="X337" t="s">
        <v>264</v>
      </c>
      <c r="Y337" t="s">
        <v>371</v>
      </c>
      <c r="Z337" t="s">
        <v>250</v>
      </c>
      <c r="AA337" t="s">
        <v>250</v>
      </c>
      <c r="AB337" t="s">
        <v>89</v>
      </c>
      <c r="AC337" t="s">
        <v>158</v>
      </c>
      <c r="AD337" t="s">
        <v>2</v>
      </c>
      <c r="AE337" t="s">
        <v>3010</v>
      </c>
      <c r="AF337" t="s">
        <v>419</v>
      </c>
      <c r="AG337"/>
      <c r="AH337" s="365"/>
      <c r="AI337"/>
      <c r="AJ337"/>
      <c r="AK337"/>
      <c r="AL337" s="365"/>
      <c r="AM337"/>
      <c r="AN337" t="s">
        <v>399</v>
      </c>
      <c r="AO337" t="s">
        <v>399</v>
      </c>
      <c r="AP337" s="365">
        <v>27</v>
      </c>
      <c r="AQ337" t="s">
        <v>2836</v>
      </c>
      <c r="AR337" t="s">
        <v>2837</v>
      </c>
      <c r="AS337" t="s">
        <v>3011</v>
      </c>
      <c r="AT337" t="s">
        <v>2810</v>
      </c>
      <c r="AU337" t="s">
        <v>379</v>
      </c>
      <c r="AV337" t="s">
        <v>380</v>
      </c>
      <c r="AW337" t="s">
        <v>412</v>
      </c>
      <c r="AX337"/>
      <c r="AY337" s="365"/>
      <c r="AZ337" s="365">
        <v>2024</v>
      </c>
      <c r="BA337" s="366">
        <v>45505</v>
      </c>
      <c r="BB337" s="367">
        <v>45581</v>
      </c>
      <c r="BC337" t="s">
        <v>399</v>
      </c>
      <c r="BD337" t="s">
        <v>154</v>
      </c>
      <c r="BE337">
        <v>-1292.69</v>
      </c>
      <c r="BF337"/>
      <c r="BG337">
        <v>1292.69</v>
      </c>
      <c r="BH337" s="368">
        <v>-1292.69</v>
      </c>
    </row>
    <row r="338" spans="1:60" ht="15.6">
      <c r="A338" s="345" t="str">
        <f t="shared" si="10"/>
        <v>yes</v>
      </c>
      <c r="B338" s="345" t="str">
        <f>IF(A338="no","N/A",IF(ISNA(VLOOKUP(P338,'Cost Type'!$A$4:$B$8,2,0)),"Impl",VLOOKUP(Q338,'Cost Type'!$A$4:$B$8,2,0)))</f>
        <v>Impl</v>
      </c>
      <c r="C338" s="345" t="str">
        <f>IF(B338="Impl",VLOOKUP(AB338,'Mapping Activities to outputs'!$B:$C,2,0),"N/A")</f>
        <v>MC</v>
      </c>
      <c r="F338" s="346">
        <f t="shared" si="11"/>
        <v>-1292.69</v>
      </c>
      <c r="G338" t="s">
        <v>2788</v>
      </c>
      <c r="H338" t="s">
        <v>2789</v>
      </c>
      <c r="I338" t="s">
        <v>415</v>
      </c>
      <c r="J338" t="s">
        <v>416</v>
      </c>
      <c r="K338" t="s">
        <v>157</v>
      </c>
      <c r="L338" t="s">
        <v>2834</v>
      </c>
      <c r="M338" t="s">
        <v>2057</v>
      </c>
      <c r="N338" t="s">
        <v>262</v>
      </c>
      <c r="P338" s="365">
        <v>71475</v>
      </c>
      <c r="Q338" t="s">
        <v>2842</v>
      </c>
      <c r="R338" t="s">
        <v>368</v>
      </c>
      <c r="S338" t="s">
        <v>369</v>
      </c>
      <c r="T338" t="s">
        <v>263</v>
      </c>
      <c r="U338" t="s">
        <v>370</v>
      </c>
      <c r="V338" t="s">
        <v>265</v>
      </c>
      <c r="W338" t="s">
        <v>252</v>
      </c>
      <c r="X338" t="s">
        <v>264</v>
      </c>
      <c r="Y338" t="s">
        <v>371</v>
      </c>
      <c r="Z338" t="s">
        <v>250</v>
      </c>
      <c r="AA338" t="s">
        <v>250</v>
      </c>
      <c r="AB338" t="s">
        <v>89</v>
      </c>
      <c r="AC338" t="s">
        <v>158</v>
      </c>
      <c r="AD338" t="s">
        <v>2</v>
      </c>
      <c r="AE338" t="s">
        <v>3012</v>
      </c>
      <c r="AF338" t="s">
        <v>419</v>
      </c>
      <c r="AG338"/>
      <c r="AH338" s="365"/>
      <c r="AI338"/>
      <c r="AJ338"/>
      <c r="AK338"/>
      <c r="AL338" s="365"/>
      <c r="AM338"/>
      <c r="AN338" t="s">
        <v>399</v>
      </c>
      <c r="AO338" t="s">
        <v>399</v>
      </c>
      <c r="AP338" s="365">
        <v>70</v>
      </c>
      <c r="AQ338" t="s">
        <v>2836</v>
      </c>
      <c r="AR338" t="s">
        <v>2837</v>
      </c>
      <c r="AS338" t="s">
        <v>2838</v>
      </c>
      <c r="AT338" t="s">
        <v>2795</v>
      </c>
      <c r="AU338" t="s">
        <v>379</v>
      </c>
      <c r="AV338" t="s">
        <v>380</v>
      </c>
      <c r="AW338" t="s">
        <v>412</v>
      </c>
      <c r="AX338"/>
      <c r="AY338" s="365"/>
      <c r="AZ338" s="365">
        <v>2024</v>
      </c>
      <c r="BA338" s="366">
        <v>45536</v>
      </c>
      <c r="BB338" s="367">
        <v>45581</v>
      </c>
      <c r="BC338" t="s">
        <v>399</v>
      </c>
      <c r="BD338" t="s">
        <v>154</v>
      </c>
      <c r="BE338">
        <v>-1292.69</v>
      </c>
      <c r="BF338"/>
      <c r="BG338">
        <v>1292.69</v>
      </c>
      <c r="BH338" s="368">
        <v>-1292.69</v>
      </c>
    </row>
    <row r="339" spans="1:60" ht="15.6">
      <c r="A339" s="345" t="str">
        <f t="shared" si="10"/>
        <v>yes</v>
      </c>
      <c r="B339" s="345" t="str">
        <f>IF(A339="no","N/A",IF(ISNA(VLOOKUP(P339,'Cost Type'!$A$4:$B$8,2,0)),"Impl",VLOOKUP(Q339,'Cost Type'!$A$4:$B$8,2,0)))</f>
        <v>Impl</v>
      </c>
      <c r="C339" s="345" t="str">
        <f>IF(B339="Impl",VLOOKUP(AB339,'Mapping Activities to outputs'!$B:$C,2,0),"N/A")</f>
        <v>Output 1</v>
      </c>
      <c r="F339" s="346">
        <f t="shared" si="11"/>
        <v>-4766.54</v>
      </c>
      <c r="G339" t="s">
        <v>2788</v>
      </c>
      <c r="H339" t="s">
        <v>2789</v>
      </c>
      <c r="I339" t="s">
        <v>415</v>
      </c>
      <c r="J339" t="s">
        <v>416</v>
      </c>
      <c r="K339" t="s">
        <v>157</v>
      </c>
      <c r="L339" t="s">
        <v>2834</v>
      </c>
      <c r="M339" t="s">
        <v>2057</v>
      </c>
      <c r="N339" t="s">
        <v>262</v>
      </c>
      <c r="P339" s="365">
        <v>71475</v>
      </c>
      <c r="Q339" t="s">
        <v>2842</v>
      </c>
      <c r="R339" t="s">
        <v>368</v>
      </c>
      <c r="S339" t="s">
        <v>369</v>
      </c>
      <c r="T339" t="s">
        <v>263</v>
      </c>
      <c r="U339" t="s">
        <v>370</v>
      </c>
      <c r="V339" t="s">
        <v>265</v>
      </c>
      <c r="W339" t="s">
        <v>252</v>
      </c>
      <c r="X339" t="s">
        <v>264</v>
      </c>
      <c r="Y339" t="s">
        <v>371</v>
      </c>
      <c r="Z339" t="s">
        <v>250</v>
      </c>
      <c r="AA339" t="s">
        <v>250</v>
      </c>
      <c r="AB339" t="s">
        <v>42</v>
      </c>
      <c r="AC339" t="s">
        <v>158</v>
      </c>
      <c r="AD339" t="s">
        <v>2</v>
      </c>
      <c r="AE339" t="s">
        <v>3013</v>
      </c>
      <c r="AF339" t="s">
        <v>419</v>
      </c>
      <c r="AG339"/>
      <c r="AH339" s="365"/>
      <c r="AI339"/>
      <c r="AJ339"/>
      <c r="AK339"/>
      <c r="AL339" s="365"/>
      <c r="AM339"/>
      <c r="AN339" t="s">
        <v>399</v>
      </c>
      <c r="AO339" t="s">
        <v>399</v>
      </c>
      <c r="AP339" s="365">
        <v>71</v>
      </c>
      <c r="AQ339" t="s">
        <v>2836</v>
      </c>
      <c r="AR339" t="s">
        <v>2837</v>
      </c>
      <c r="AS339" t="s">
        <v>2838</v>
      </c>
      <c r="AT339" t="s">
        <v>2795</v>
      </c>
      <c r="AU339" t="s">
        <v>379</v>
      </c>
      <c r="AV339" t="s">
        <v>380</v>
      </c>
      <c r="AW339" t="s">
        <v>412</v>
      </c>
      <c r="AX339"/>
      <c r="AY339" s="365"/>
      <c r="AZ339" s="365">
        <v>2024</v>
      </c>
      <c r="BA339" s="366">
        <v>45536</v>
      </c>
      <c r="BB339" s="367">
        <v>45581</v>
      </c>
      <c r="BC339" t="s">
        <v>399</v>
      </c>
      <c r="BD339" t="s">
        <v>154</v>
      </c>
      <c r="BE339">
        <v>-4766.54</v>
      </c>
      <c r="BF339"/>
      <c r="BG339">
        <v>4766.54</v>
      </c>
      <c r="BH339" s="368">
        <v>-4766.54</v>
      </c>
    </row>
    <row r="340" spans="1:60" ht="15.6">
      <c r="A340" s="345" t="str">
        <f t="shared" si="10"/>
        <v>yes</v>
      </c>
      <c r="B340" s="345" t="str">
        <f>IF(A340="no","N/A",IF(ISNA(VLOOKUP(P340,'Cost Type'!$A$4:$B$8,2,0)),"Impl",VLOOKUP(Q340,'Cost Type'!$A$4:$B$8,2,0)))</f>
        <v>Impl</v>
      </c>
      <c r="C340" s="345" t="str">
        <f>IF(B340="Impl",VLOOKUP(AB340,'Mapping Activities to outputs'!$B:$C,2,0),"N/A")</f>
        <v>Output 3</v>
      </c>
      <c r="F340" s="346">
        <f t="shared" si="11"/>
        <v>-5078.71</v>
      </c>
      <c r="G340" t="s">
        <v>2788</v>
      </c>
      <c r="H340" t="s">
        <v>2789</v>
      </c>
      <c r="I340" t="s">
        <v>415</v>
      </c>
      <c r="J340" t="s">
        <v>416</v>
      </c>
      <c r="K340" t="s">
        <v>157</v>
      </c>
      <c r="L340" t="s">
        <v>2834</v>
      </c>
      <c r="M340" t="s">
        <v>2057</v>
      </c>
      <c r="N340" t="s">
        <v>262</v>
      </c>
      <c r="P340" s="365">
        <v>71475</v>
      </c>
      <c r="Q340" t="s">
        <v>2842</v>
      </c>
      <c r="R340" t="s">
        <v>368</v>
      </c>
      <c r="S340" t="s">
        <v>369</v>
      </c>
      <c r="T340" t="s">
        <v>263</v>
      </c>
      <c r="U340" t="s">
        <v>370</v>
      </c>
      <c r="V340" t="s">
        <v>265</v>
      </c>
      <c r="W340" t="s">
        <v>252</v>
      </c>
      <c r="X340" t="s">
        <v>264</v>
      </c>
      <c r="Y340" t="s">
        <v>371</v>
      </c>
      <c r="Z340" t="s">
        <v>250</v>
      </c>
      <c r="AA340" t="s">
        <v>250</v>
      </c>
      <c r="AB340" t="s">
        <v>85</v>
      </c>
      <c r="AC340" t="s">
        <v>158</v>
      </c>
      <c r="AD340" t="s">
        <v>2</v>
      </c>
      <c r="AE340" t="s">
        <v>3014</v>
      </c>
      <c r="AF340" t="s">
        <v>419</v>
      </c>
      <c r="AG340"/>
      <c r="AH340" s="365"/>
      <c r="AI340"/>
      <c r="AJ340"/>
      <c r="AK340"/>
      <c r="AL340" s="365"/>
      <c r="AM340"/>
      <c r="AN340" t="s">
        <v>399</v>
      </c>
      <c r="AO340" t="s">
        <v>399</v>
      </c>
      <c r="AP340" s="365">
        <v>72</v>
      </c>
      <c r="AQ340" t="s">
        <v>2836</v>
      </c>
      <c r="AR340" t="s">
        <v>2837</v>
      </c>
      <c r="AS340" t="s">
        <v>2838</v>
      </c>
      <c r="AT340" t="s">
        <v>2795</v>
      </c>
      <c r="AU340" t="s">
        <v>379</v>
      </c>
      <c r="AV340" t="s">
        <v>380</v>
      </c>
      <c r="AW340" t="s">
        <v>412</v>
      </c>
      <c r="AX340"/>
      <c r="AY340" s="365"/>
      <c r="AZ340" s="365">
        <v>2024</v>
      </c>
      <c r="BA340" s="366">
        <v>45536</v>
      </c>
      <c r="BB340" s="367">
        <v>45581</v>
      </c>
      <c r="BC340" t="s">
        <v>399</v>
      </c>
      <c r="BD340" t="s">
        <v>154</v>
      </c>
      <c r="BE340">
        <v>-5078.71</v>
      </c>
      <c r="BF340"/>
      <c r="BG340">
        <v>5078.71</v>
      </c>
      <c r="BH340" s="368">
        <v>-5078.71</v>
      </c>
    </row>
    <row r="341" spans="1:60" ht="15.6">
      <c r="A341" s="345" t="str">
        <f t="shared" si="10"/>
        <v>yes</v>
      </c>
      <c r="B341" s="345" t="str">
        <f>IF(A341="no","N/A",IF(ISNA(VLOOKUP(P341,'Cost Type'!$A$4:$B$8,2,0)),"Impl",VLOOKUP(Q341,'Cost Type'!$A$4:$B$8,2,0)))</f>
        <v>Impl</v>
      </c>
      <c r="C341" s="345" t="str">
        <f>IF(B341="Impl",VLOOKUP(AB341,'Mapping Activities to outputs'!$B:$C,2,0),"N/A")</f>
        <v>MC</v>
      </c>
      <c r="F341" s="346">
        <f t="shared" si="11"/>
        <v>-1436.33</v>
      </c>
      <c r="G341" t="s">
        <v>2788</v>
      </c>
      <c r="H341" t="s">
        <v>2789</v>
      </c>
      <c r="I341" t="s">
        <v>415</v>
      </c>
      <c r="J341" t="s">
        <v>416</v>
      </c>
      <c r="K341" t="s">
        <v>157</v>
      </c>
      <c r="L341" t="s">
        <v>2834</v>
      </c>
      <c r="M341" t="s">
        <v>1993</v>
      </c>
      <c r="N341" t="s">
        <v>262</v>
      </c>
      <c r="P341" s="365">
        <v>71475</v>
      </c>
      <c r="Q341" t="s">
        <v>2842</v>
      </c>
      <c r="R341" t="s">
        <v>368</v>
      </c>
      <c r="S341" t="s">
        <v>369</v>
      </c>
      <c r="T341" t="s">
        <v>263</v>
      </c>
      <c r="U341" t="s">
        <v>370</v>
      </c>
      <c r="V341" t="s">
        <v>265</v>
      </c>
      <c r="W341" t="s">
        <v>252</v>
      </c>
      <c r="X341" t="s">
        <v>264</v>
      </c>
      <c r="Y341" t="s">
        <v>371</v>
      </c>
      <c r="Z341" t="s">
        <v>250</v>
      </c>
      <c r="AA341" t="s">
        <v>250</v>
      </c>
      <c r="AB341" t="s">
        <v>89</v>
      </c>
      <c r="AC341" t="s">
        <v>158</v>
      </c>
      <c r="AD341" t="s">
        <v>2</v>
      </c>
      <c r="AE341" t="s">
        <v>3015</v>
      </c>
      <c r="AF341" t="s">
        <v>419</v>
      </c>
      <c r="AG341"/>
      <c r="AH341" s="365"/>
      <c r="AI341"/>
      <c r="AJ341"/>
      <c r="AK341"/>
      <c r="AL341" s="365"/>
      <c r="AM341"/>
      <c r="AN341" t="s">
        <v>399</v>
      </c>
      <c r="AO341" t="s">
        <v>399</v>
      </c>
      <c r="AP341" s="365">
        <v>221</v>
      </c>
      <c r="AQ341" t="s">
        <v>2836</v>
      </c>
      <c r="AR341" t="s">
        <v>2837</v>
      </c>
      <c r="AS341" t="s">
        <v>3016</v>
      </c>
      <c r="AT341" t="s">
        <v>2819</v>
      </c>
      <c r="AU341" t="s">
        <v>379</v>
      </c>
      <c r="AV341" t="s">
        <v>380</v>
      </c>
      <c r="AW341" t="s">
        <v>412</v>
      </c>
      <c r="AX341"/>
      <c r="AY341" s="365"/>
      <c r="AZ341" s="365">
        <v>2024</v>
      </c>
      <c r="BA341" s="366">
        <v>45474</v>
      </c>
      <c r="BB341" s="367">
        <v>45581</v>
      </c>
      <c r="BC341" t="s">
        <v>399</v>
      </c>
      <c r="BD341" t="s">
        <v>154</v>
      </c>
      <c r="BE341">
        <v>-1436.33</v>
      </c>
      <c r="BF341"/>
      <c r="BG341">
        <v>1436.33</v>
      </c>
      <c r="BH341" s="368">
        <v>-1436.33</v>
      </c>
    </row>
    <row r="342" spans="1:60" ht="15.6">
      <c r="A342" s="345" t="str">
        <f t="shared" si="10"/>
        <v>no</v>
      </c>
      <c r="B342" s="345" t="str">
        <f>IF(A342="no","N/A",IF(ISNA(VLOOKUP(Q342,'Cost Type'!$A$4:$B$8,2,0)),"Impl",VLOOKUP(Q342,'Cost Type'!$A$4:$B$8,2,0)))</f>
        <v>N/A</v>
      </c>
      <c r="C342" s="345" t="str">
        <f>IF(B342="Impl",VLOOKUP(AB342,'Mapping Activities to outputs'!$B:$C,2,0),"N/A")</f>
        <v>N/A</v>
      </c>
      <c r="F342" s="346">
        <f t="shared" si="11"/>
        <v>-1292.69</v>
      </c>
      <c r="G342" t="s">
        <v>2788</v>
      </c>
      <c r="H342" t="s">
        <v>2789</v>
      </c>
      <c r="I342" t="s">
        <v>415</v>
      </c>
      <c r="J342" t="s">
        <v>416</v>
      </c>
      <c r="K342" t="s">
        <v>157</v>
      </c>
      <c r="L342" t="s">
        <v>2788</v>
      </c>
      <c r="M342" t="s">
        <v>1943</v>
      </c>
      <c r="N342" t="s">
        <v>262</v>
      </c>
      <c r="P342" s="365">
        <v>67105</v>
      </c>
      <c r="Q342" t="s">
        <v>3017</v>
      </c>
      <c r="R342" t="s">
        <v>368</v>
      </c>
      <c r="S342" t="s">
        <v>369</v>
      </c>
      <c r="T342" t="s">
        <v>263</v>
      </c>
      <c r="U342" t="s">
        <v>370</v>
      </c>
      <c r="V342" t="s">
        <v>265</v>
      </c>
      <c r="W342" t="s">
        <v>252</v>
      </c>
      <c r="X342" t="s">
        <v>3018</v>
      </c>
      <c r="Y342" t="s">
        <v>3019</v>
      </c>
      <c r="Z342" t="s">
        <v>250</v>
      </c>
      <c r="AA342" t="s">
        <v>250</v>
      </c>
      <c r="AB342" t="s">
        <v>89</v>
      </c>
      <c r="AC342" t="s">
        <v>158</v>
      </c>
      <c r="AD342" t="s">
        <v>2</v>
      </c>
      <c r="AE342" t="s">
        <v>2843</v>
      </c>
      <c r="AF342" t="s">
        <v>419</v>
      </c>
      <c r="AG342"/>
      <c r="AH342" s="365"/>
      <c r="AI342"/>
      <c r="AJ342"/>
      <c r="AK342"/>
      <c r="AL342" s="365"/>
      <c r="AM342"/>
      <c r="AN342" t="s">
        <v>399</v>
      </c>
      <c r="AO342" t="s">
        <v>399</v>
      </c>
      <c r="AP342" s="365">
        <v>154</v>
      </c>
      <c r="AQ342" t="s">
        <v>2792</v>
      </c>
      <c r="AR342" t="s">
        <v>2844</v>
      </c>
      <c r="AS342" t="s">
        <v>2845</v>
      </c>
      <c r="AT342" t="s">
        <v>2810</v>
      </c>
      <c r="AU342" t="s">
        <v>379</v>
      </c>
      <c r="AV342" t="s">
        <v>380</v>
      </c>
      <c r="AW342" t="s">
        <v>412</v>
      </c>
      <c r="AX342"/>
      <c r="AY342" s="365"/>
      <c r="AZ342" s="365">
        <v>2024</v>
      </c>
      <c r="BA342" s="366">
        <v>45505</v>
      </c>
      <c r="BB342" s="367">
        <v>45581</v>
      </c>
      <c r="BC342" t="s">
        <v>399</v>
      </c>
      <c r="BD342" t="s">
        <v>154</v>
      </c>
      <c r="BE342">
        <v>-1292.69</v>
      </c>
      <c r="BF342"/>
      <c r="BG342">
        <v>1292.69</v>
      </c>
      <c r="BH342" s="368">
        <v>-1292.69</v>
      </c>
    </row>
    <row r="343" spans="1:60" ht="15.6">
      <c r="A343" s="345" t="str">
        <f t="shared" si="10"/>
        <v>no</v>
      </c>
      <c r="B343" s="345" t="str">
        <f>IF(A343="no","N/A",IF(ISNA(VLOOKUP(Q343,'Cost Type'!$A$4:$B$8,2,0)),"Impl",VLOOKUP(Q343,'Cost Type'!$A$4:$B$8,2,0)))</f>
        <v>N/A</v>
      </c>
      <c r="C343" s="345" t="str">
        <f>IF(B343="Impl",VLOOKUP(AB343,'Mapping Activities to outputs'!$B:$C,2,0),"N/A")</f>
        <v>N/A</v>
      </c>
      <c r="F343" s="346">
        <f t="shared" si="11"/>
        <v>-1436.33</v>
      </c>
      <c r="G343" t="s">
        <v>2788</v>
      </c>
      <c r="H343" t="s">
        <v>2789</v>
      </c>
      <c r="I343" t="s">
        <v>415</v>
      </c>
      <c r="J343" t="s">
        <v>416</v>
      </c>
      <c r="K343" t="s">
        <v>157</v>
      </c>
      <c r="L343" t="s">
        <v>2788</v>
      </c>
      <c r="M343" t="s">
        <v>1993</v>
      </c>
      <c r="N343" t="s">
        <v>262</v>
      </c>
      <c r="P343" s="365">
        <v>67105</v>
      </c>
      <c r="Q343" t="s">
        <v>3017</v>
      </c>
      <c r="R343" t="s">
        <v>368</v>
      </c>
      <c r="S343" t="s">
        <v>369</v>
      </c>
      <c r="T343" t="s">
        <v>263</v>
      </c>
      <c r="U343" t="s">
        <v>370</v>
      </c>
      <c r="V343" t="s">
        <v>265</v>
      </c>
      <c r="W343" t="s">
        <v>252</v>
      </c>
      <c r="X343" t="s">
        <v>3018</v>
      </c>
      <c r="Y343" t="s">
        <v>3019</v>
      </c>
      <c r="Z343" t="s">
        <v>250</v>
      </c>
      <c r="AA343" t="s">
        <v>250</v>
      </c>
      <c r="AB343" t="s">
        <v>89</v>
      </c>
      <c r="AC343" t="s">
        <v>158</v>
      </c>
      <c r="AD343" t="s">
        <v>2</v>
      </c>
      <c r="AE343" t="s">
        <v>2846</v>
      </c>
      <c r="AF343" t="s">
        <v>419</v>
      </c>
      <c r="AG343"/>
      <c r="AH343" s="365"/>
      <c r="AI343"/>
      <c r="AJ343"/>
      <c r="AK343"/>
      <c r="AL343" s="365"/>
      <c r="AM343"/>
      <c r="AN343" t="s">
        <v>399</v>
      </c>
      <c r="AO343" t="s">
        <v>399</v>
      </c>
      <c r="AP343" s="365">
        <v>491</v>
      </c>
      <c r="AQ343" t="s">
        <v>2792</v>
      </c>
      <c r="AR343" t="s">
        <v>2847</v>
      </c>
      <c r="AS343" t="s">
        <v>2848</v>
      </c>
      <c r="AT343" t="s">
        <v>2819</v>
      </c>
      <c r="AU343" t="s">
        <v>379</v>
      </c>
      <c r="AV343" t="s">
        <v>380</v>
      </c>
      <c r="AW343" t="s">
        <v>412</v>
      </c>
      <c r="AX343"/>
      <c r="AY343" s="365"/>
      <c r="AZ343" s="365">
        <v>2024</v>
      </c>
      <c r="BA343" s="366">
        <v>45474</v>
      </c>
      <c r="BB343" s="367">
        <v>45581</v>
      </c>
      <c r="BC343" t="s">
        <v>399</v>
      </c>
      <c r="BD343" t="s">
        <v>154</v>
      </c>
      <c r="BE343">
        <v>-1436.33</v>
      </c>
      <c r="BF343"/>
      <c r="BG343">
        <v>1436.33</v>
      </c>
      <c r="BH343" s="368">
        <v>-1436.33</v>
      </c>
    </row>
    <row r="344" spans="1:60" ht="15.6">
      <c r="A344" s="345" t="str">
        <f t="shared" si="10"/>
        <v>no</v>
      </c>
      <c r="B344" s="345" t="str">
        <f>IF(A344="no","N/A",IF(ISNA(VLOOKUP(Q344,'Cost Type'!$A$4:$B$8,2,0)),"Impl",VLOOKUP(Q344,'Cost Type'!$A$4:$B$8,2,0)))</f>
        <v>N/A</v>
      </c>
      <c r="C344" s="345" t="str">
        <f>IF(B344="Impl",VLOOKUP(AB344,'Mapping Activities to outputs'!$B:$C,2,0),"N/A")</f>
        <v>N/A</v>
      </c>
      <c r="F344" s="346">
        <f t="shared" si="11"/>
        <v>-1292.69</v>
      </c>
      <c r="G344" t="s">
        <v>2788</v>
      </c>
      <c r="H344" t="s">
        <v>2789</v>
      </c>
      <c r="I344" t="s">
        <v>415</v>
      </c>
      <c r="J344" t="s">
        <v>416</v>
      </c>
      <c r="K344" t="s">
        <v>157</v>
      </c>
      <c r="L344" t="s">
        <v>2788</v>
      </c>
      <c r="M344" t="s">
        <v>2057</v>
      </c>
      <c r="N344" t="s">
        <v>262</v>
      </c>
      <c r="P344" s="365">
        <v>67105</v>
      </c>
      <c r="Q344" t="s">
        <v>3017</v>
      </c>
      <c r="R344" t="s">
        <v>368</v>
      </c>
      <c r="S344" t="s">
        <v>369</v>
      </c>
      <c r="T344" t="s">
        <v>263</v>
      </c>
      <c r="U344" t="s">
        <v>370</v>
      </c>
      <c r="V344" t="s">
        <v>265</v>
      </c>
      <c r="W344" t="s">
        <v>252</v>
      </c>
      <c r="X344" t="s">
        <v>3018</v>
      </c>
      <c r="Y344" t="s">
        <v>3019</v>
      </c>
      <c r="Z344" t="s">
        <v>250</v>
      </c>
      <c r="AA344" t="s">
        <v>250</v>
      </c>
      <c r="AB344" t="s">
        <v>89</v>
      </c>
      <c r="AC344" t="s">
        <v>158</v>
      </c>
      <c r="AD344" t="s">
        <v>2</v>
      </c>
      <c r="AE344" t="s">
        <v>2849</v>
      </c>
      <c r="AF344" t="s">
        <v>419</v>
      </c>
      <c r="AG344"/>
      <c r="AH344" s="365"/>
      <c r="AI344"/>
      <c r="AJ344"/>
      <c r="AK344"/>
      <c r="AL344" s="365"/>
      <c r="AM344"/>
      <c r="AN344" t="s">
        <v>399</v>
      </c>
      <c r="AO344" t="s">
        <v>399</v>
      </c>
      <c r="AP344" s="365">
        <v>701</v>
      </c>
      <c r="AQ344" t="s">
        <v>2792</v>
      </c>
      <c r="AR344" t="s">
        <v>2850</v>
      </c>
      <c r="AS344" t="s">
        <v>2794</v>
      </c>
      <c r="AT344" t="s">
        <v>2795</v>
      </c>
      <c r="AU344" t="s">
        <v>379</v>
      </c>
      <c r="AV344" t="s">
        <v>380</v>
      </c>
      <c r="AW344" t="s">
        <v>412</v>
      </c>
      <c r="AX344"/>
      <c r="AY344" s="365"/>
      <c r="AZ344" s="365">
        <v>2024</v>
      </c>
      <c r="BA344" s="366">
        <v>45536</v>
      </c>
      <c r="BB344" s="367">
        <v>45581</v>
      </c>
      <c r="BC344" t="s">
        <v>399</v>
      </c>
      <c r="BD344" t="s">
        <v>154</v>
      </c>
      <c r="BE344">
        <v>-1292.69</v>
      </c>
      <c r="BF344"/>
      <c r="BG344">
        <v>1292.69</v>
      </c>
      <c r="BH344" s="368">
        <v>-1292.69</v>
      </c>
    </row>
    <row r="345" spans="1:60" ht="15.6">
      <c r="A345" s="345" t="str">
        <f t="shared" si="10"/>
        <v>no</v>
      </c>
      <c r="B345" s="345" t="str">
        <f>IF(A345="no","N/A",IF(ISNA(VLOOKUP(Q345,'Cost Type'!$A$4:$B$8,2,0)),"Impl",VLOOKUP(Q345,'Cost Type'!$A$4:$B$8,2,0)))</f>
        <v>N/A</v>
      </c>
      <c r="C345" s="345" t="str">
        <f>IF(B345="Impl",VLOOKUP(AB345,'Mapping Activities to outputs'!$B:$C,2,0),"N/A")</f>
        <v>N/A</v>
      </c>
      <c r="F345" s="346">
        <f t="shared" si="11"/>
        <v>-3607.4900000000002</v>
      </c>
      <c r="G345" t="s">
        <v>2788</v>
      </c>
      <c r="H345" t="s">
        <v>2789</v>
      </c>
      <c r="I345" t="s">
        <v>415</v>
      </c>
      <c r="J345" t="s">
        <v>416</v>
      </c>
      <c r="K345" t="s">
        <v>157</v>
      </c>
      <c r="L345" t="s">
        <v>2788</v>
      </c>
      <c r="M345" t="s">
        <v>2057</v>
      </c>
      <c r="N345" t="s">
        <v>262</v>
      </c>
      <c r="P345" s="365">
        <v>67105</v>
      </c>
      <c r="Q345" t="s">
        <v>3017</v>
      </c>
      <c r="R345" t="s">
        <v>368</v>
      </c>
      <c r="S345" t="s">
        <v>369</v>
      </c>
      <c r="T345" t="s">
        <v>263</v>
      </c>
      <c r="U345" t="s">
        <v>370</v>
      </c>
      <c r="V345" t="s">
        <v>265</v>
      </c>
      <c r="W345" t="s">
        <v>252</v>
      </c>
      <c r="X345" t="s">
        <v>3018</v>
      </c>
      <c r="Y345" t="s">
        <v>3019</v>
      </c>
      <c r="Z345" t="s">
        <v>250</v>
      </c>
      <c r="AA345" t="s">
        <v>250</v>
      </c>
      <c r="AB345" t="s">
        <v>89</v>
      </c>
      <c r="AC345" t="s">
        <v>158</v>
      </c>
      <c r="AD345" t="s">
        <v>2</v>
      </c>
      <c r="AE345" t="s">
        <v>2791</v>
      </c>
      <c r="AF345" t="s">
        <v>419</v>
      </c>
      <c r="AG345"/>
      <c r="AH345" s="365"/>
      <c r="AI345"/>
      <c r="AJ345"/>
      <c r="AK345"/>
      <c r="AL345" s="365"/>
      <c r="AM345"/>
      <c r="AN345" t="s">
        <v>399</v>
      </c>
      <c r="AO345" t="s">
        <v>399</v>
      </c>
      <c r="AP345" s="365">
        <v>702</v>
      </c>
      <c r="AQ345" t="s">
        <v>2792</v>
      </c>
      <c r="AR345" t="s">
        <v>2793</v>
      </c>
      <c r="AS345" t="s">
        <v>2794</v>
      </c>
      <c r="AT345" t="s">
        <v>2795</v>
      </c>
      <c r="AU345" t="s">
        <v>379</v>
      </c>
      <c r="AV345" t="s">
        <v>380</v>
      </c>
      <c r="AW345" t="s">
        <v>412</v>
      </c>
      <c r="AX345"/>
      <c r="AY345" s="365"/>
      <c r="AZ345" s="365">
        <v>2024</v>
      </c>
      <c r="BA345" s="366">
        <v>45536</v>
      </c>
      <c r="BB345" s="367">
        <v>45581</v>
      </c>
      <c r="BC345" t="s">
        <v>399</v>
      </c>
      <c r="BD345" t="s">
        <v>154</v>
      </c>
      <c r="BE345">
        <v>-3607.4900000000002</v>
      </c>
      <c r="BF345"/>
      <c r="BG345">
        <v>3607.4900000000002</v>
      </c>
      <c r="BH345" s="368">
        <v>-3607.4900000000002</v>
      </c>
    </row>
    <row r="346" spans="1:60" ht="15.6">
      <c r="A346" s="345" t="str">
        <f t="shared" si="10"/>
        <v>no</v>
      </c>
      <c r="B346" s="345" t="str">
        <f>IF(A346="no","N/A",IF(ISNA(VLOOKUP(Q346,'Cost Type'!$A$4:$B$8,2,0)),"Impl",VLOOKUP(Q346,'Cost Type'!$A$4:$B$8,2,0)))</f>
        <v>N/A</v>
      </c>
      <c r="C346" s="345" t="str">
        <f>IF(B346="Impl",VLOOKUP(AB346,'Mapping Activities to outputs'!$B:$C,2,0),"N/A")</f>
        <v>N/A</v>
      </c>
      <c r="F346" s="346">
        <f t="shared" si="11"/>
        <v>-4635.1099999999997</v>
      </c>
      <c r="G346" t="s">
        <v>2788</v>
      </c>
      <c r="H346" t="s">
        <v>2789</v>
      </c>
      <c r="I346" t="s">
        <v>415</v>
      </c>
      <c r="J346" t="s">
        <v>416</v>
      </c>
      <c r="K346" t="s">
        <v>157</v>
      </c>
      <c r="L346" t="s">
        <v>2788</v>
      </c>
      <c r="M346" t="s">
        <v>2057</v>
      </c>
      <c r="N346" t="s">
        <v>262</v>
      </c>
      <c r="P346" s="365">
        <v>67105</v>
      </c>
      <c r="Q346" t="s">
        <v>3017</v>
      </c>
      <c r="R346" t="s">
        <v>368</v>
      </c>
      <c r="S346" t="s">
        <v>369</v>
      </c>
      <c r="T346" t="s">
        <v>263</v>
      </c>
      <c r="U346" t="s">
        <v>370</v>
      </c>
      <c r="V346" t="s">
        <v>265</v>
      </c>
      <c r="W346" t="s">
        <v>252</v>
      </c>
      <c r="X346" t="s">
        <v>3018</v>
      </c>
      <c r="Y346" t="s">
        <v>3019</v>
      </c>
      <c r="Z346" t="s">
        <v>250</v>
      </c>
      <c r="AA346" t="s">
        <v>250</v>
      </c>
      <c r="AB346" t="s">
        <v>67</v>
      </c>
      <c r="AC346" t="s">
        <v>158</v>
      </c>
      <c r="AD346" t="s">
        <v>2</v>
      </c>
      <c r="AE346" t="s">
        <v>2851</v>
      </c>
      <c r="AF346" t="s">
        <v>419</v>
      </c>
      <c r="AG346"/>
      <c r="AH346" s="365"/>
      <c r="AI346"/>
      <c r="AJ346"/>
      <c r="AK346"/>
      <c r="AL346" s="365"/>
      <c r="AM346"/>
      <c r="AN346" t="s">
        <v>399</v>
      </c>
      <c r="AO346" t="s">
        <v>399</v>
      </c>
      <c r="AP346" s="365">
        <v>703</v>
      </c>
      <c r="AQ346" t="s">
        <v>2792</v>
      </c>
      <c r="AR346" t="s">
        <v>2852</v>
      </c>
      <c r="AS346" t="s">
        <v>2794</v>
      </c>
      <c r="AT346" t="s">
        <v>2795</v>
      </c>
      <c r="AU346" t="s">
        <v>379</v>
      </c>
      <c r="AV346" t="s">
        <v>380</v>
      </c>
      <c r="AW346" t="s">
        <v>412</v>
      </c>
      <c r="AX346"/>
      <c r="AY346" s="365"/>
      <c r="AZ346" s="365">
        <v>2024</v>
      </c>
      <c r="BA346" s="366">
        <v>45536</v>
      </c>
      <c r="BB346" s="367">
        <v>45581</v>
      </c>
      <c r="BC346" t="s">
        <v>399</v>
      </c>
      <c r="BD346" t="s">
        <v>154</v>
      </c>
      <c r="BE346">
        <v>-4635.1099999999997</v>
      </c>
      <c r="BF346"/>
      <c r="BG346">
        <v>4635.1099999999997</v>
      </c>
      <c r="BH346" s="368">
        <v>-4635.1099999999997</v>
      </c>
    </row>
    <row r="347" spans="1:60" ht="15.6">
      <c r="A347" s="345" t="str">
        <f t="shared" si="10"/>
        <v>no</v>
      </c>
      <c r="B347" s="345" t="str">
        <f>IF(A347="no","N/A",IF(ISNA(VLOOKUP(Q347,'Cost Type'!$A$4:$B$8,2,0)),"Impl",VLOOKUP(Q347,'Cost Type'!$A$4:$B$8,2,0)))</f>
        <v>N/A</v>
      </c>
      <c r="C347" s="345" t="str">
        <f>IF(B347="Impl",VLOOKUP(AB347,'Mapping Activities to outputs'!$B:$C,2,0),"N/A")</f>
        <v>N/A</v>
      </c>
      <c r="F347" s="346">
        <f t="shared" si="11"/>
        <v>-5078.71</v>
      </c>
      <c r="G347" t="s">
        <v>2788</v>
      </c>
      <c r="H347" t="s">
        <v>2789</v>
      </c>
      <c r="I347" t="s">
        <v>415</v>
      </c>
      <c r="J347" t="s">
        <v>416</v>
      </c>
      <c r="K347" t="s">
        <v>157</v>
      </c>
      <c r="L347" t="s">
        <v>2788</v>
      </c>
      <c r="M347" t="s">
        <v>2057</v>
      </c>
      <c r="N347" t="s">
        <v>262</v>
      </c>
      <c r="P347" s="365">
        <v>67105</v>
      </c>
      <c r="Q347" t="s">
        <v>3017</v>
      </c>
      <c r="R347" t="s">
        <v>368</v>
      </c>
      <c r="S347" t="s">
        <v>369</v>
      </c>
      <c r="T347" t="s">
        <v>263</v>
      </c>
      <c r="U347" t="s">
        <v>370</v>
      </c>
      <c r="V347" t="s">
        <v>265</v>
      </c>
      <c r="W347" t="s">
        <v>252</v>
      </c>
      <c r="X347" t="s">
        <v>3018</v>
      </c>
      <c r="Y347" t="s">
        <v>3019</v>
      </c>
      <c r="Z347" t="s">
        <v>250</v>
      </c>
      <c r="AA347" t="s">
        <v>250</v>
      </c>
      <c r="AB347" t="s">
        <v>82</v>
      </c>
      <c r="AC347" t="s">
        <v>158</v>
      </c>
      <c r="AD347" t="s">
        <v>2</v>
      </c>
      <c r="AE347" t="s">
        <v>2853</v>
      </c>
      <c r="AF347" t="s">
        <v>419</v>
      </c>
      <c r="AG347"/>
      <c r="AH347" s="365"/>
      <c r="AI347"/>
      <c r="AJ347"/>
      <c r="AK347"/>
      <c r="AL347" s="365"/>
      <c r="AM347"/>
      <c r="AN347" t="s">
        <v>399</v>
      </c>
      <c r="AO347" t="s">
        <v>399</v>
      </c>
      <c r="AP347" s="365">
        <v>704</v>
      </c>
      <c r="AQ347" t="s">
        <v>2792</v>
      </c>
      <c r="AR347" t="s">
        <v>2854</v>
      </c>
      <c r="AS347" t="s">
        <v>2794</v>
      </c>
      <c r="AT347" t="s">
        <v>2795</v>
      </c>
      <c r="AU347" t="s">
        <v>379</v>
      </c>
      <c r="AV347" t="s">
        <v>380</v>
      </c>
      <c r="AW347" t="s">
        <v>412</v>
      </c>
      <c r="AX347"/>
      <c r="AY347" s="365"/>
      <c r="AZ347" s="365">
        <v>2024</v>
      </c>
      <c r="BA347" s="366">
        <v>45536</v>
      </c>
      <c r="BB347" s="367">
        <v>45581</v>
      </c>
      <c r="BC347" t="s">
        <v>399</v>
      </c>
      <c r="BD347" t="s">
        <v>154</v>
      </c>
      <c r="BE347">
        <v>-5078.71</v>
      </c>
      <c r="BF347"/>
      <c r="BG347">
        <v>5078.71</v>
      </c>
      <c r="BH347" s="368">
        <v>-5078.71</v>
      </c>
    </row>
    <row r="348" spans="1:60" ht="15.6">
      <c r="A348" s="345" t="str">
        <f t="shared" si="10"/>
        <v>no</v>
      </c>
      <c r="B348" s="345" t="str">
        <f>IF(A348="no","N/A",IF(ISNA(VLOOKUP(Q348,'Cost Type'!$A$4:$B$8,2,0)),"Impl",VLOOKUP(Q348,'Cost Type'!$A$4:$B$8,2,0)))</f>
        <v>N/A</v>
      </c>
      <c r="C348" s="345" t="str">
        <f>IF(B348="Impl",VLOOKUP(AB348,'Mapping Activities to outputs'!$B:$C,2,0),"N/A")</f>
        <v>N/A</v>
      </c>
      <c r="F348" s="346">
        <f t="shared" si="11"/>
        <v>1292.69</v>
      </c>
      <c r="G348" t="s">
        <v>2788</v>
      </c>
      <c r="H348" t="s">
        <v>2789</v>
      </c>
      <c r="I348" t="s">
        <v>415</v>
      </c>
      <c r="J348" t="s">
        <v>416</v>
      </c>
      <c r="K348" t="s">
        <v>157</v>
      </c>
      <c r="L348" t="s">
        <v>2834</v>
      </c>
      <c r="M348" t="s">
        <v>1943</v>
      </c>
      <c r="N348" t="s">
        <v>262</v>
      </c>
      <c r="P348" s="365">
        <v>67105</v>
      </c>
      <c r="Q348" t="s">
        <v>3017</v>
      </c>
      <c r="R348" t="s">
        <v>368</v>
      </c>
      <c r="S348" t="s">
        <v>369</v>
      </c>
      <c r="T348" t="s">
        <v>263</v>
      </c>
      <c r="U348" t="s">
        <v>370</v>
      </c>
      <c r="V348" t="s">
        <v>265</v>
      </c>
      <c r="W348" t="s">
        <v>252</v>
      </c>
      <c r="X348" t="s">
        <v>3018</v>
      </c>
      <c r="Y348" t="s">
        <v>3019</v>
      </c>
      <c r="Z348" t="s">
        <v>250</v>
      </c>
      <c r="AA348" t="s">
        <v>250</v>
      </c>
      <c r="AB348" t="s">
        <v>89</v>
      </c>
      <c r="AC348" t="s">
        <v>158</v>
      </c>
      <c r="AD348" t="s">
        <v>2</v>
      </c>
      <c r="AE348" t="s">
        <v>3010</v>
      </c>
      <c r="AF348" t="s">
        <v>419</v>
      </c>
      <c r="AG348"/>
      <c r="AH348" s="365"/>
      <c r="AI348"/>
      <c r="AJ348"/>
      <c r="AK348"/>
      <c r="AL348" s="365"/>
      <c r="AM348"/>
      <c r="AN348" t="s">
        <v>399</v>
      </c>
      <c r="AO348" t="s">
        <v>399</v>
      </c>
      <c r="AP348" s="365">
        <v>19</v>
      </c>
      <c r="AQ348" t="s">
        <v>2836</v>
      </c>
      <c r="AR348" t="s">
        <v>2837</v>
      </c>
      <c r="AS348" t="s">
        <v>3011</v>
      </c>
      <c r="AT348" t="s">
        <v>2810</v>
      </c>
      <c r="AU348" t="s">
        <v>379</v>
      </c>
      <c r="AV348" t="s">
        <v>380</v>
      </c>
      <c r="AW348" t="s">
        <v>412</v>
      </c>
      <c r="AX348"/>
      <c r="AY348" s="365"/>
      <c r="AZ348" s="365">
        <v>2024</v>
      </c>
      <c r="BA348" s="366">
        <v>45505</v>
      </c>
      <c r="BB348" s="367">
        <v>45581</v>
      </c>
      <c r="BC348" t="s">
        <v>399</v>
      </c>
      <c r="BD348" t="s">
        <v>154</v>
      </c>
      <c r="BE348">
        <v>1292.69</v>
      </c>
      <c r="BF348">
        <v>1292.69</v>
      </c>
      <c r="BG348"/>
      <c r="BH348" s="368">
        <v>1292.69</v>
      </c>
    </row>
    <row r="349" spans="1:60" ht="15.6">
      <c r="A349" s="345" t="str">
        <f t="shared" si="10"/>
        <v>no</v>
      </c>
      <c r="B349" s="345" t="str">
        <f>IF(A349="no","N/A",IF(ISNA(VLOOKUP(Q349,'Cost Type'!$A$4:$B$8,2,0)),"Impl",VLOOKUP(Q349,'Cost Type'!$A$4:$B$8,2,0)))</f>
        <v>N/A</v>
      </c>
      <c r="C349" s="345" t="str">
        <f>IF(B349="Impl",VLOOKUP(AB349,'Mapping Activities to outputs'!$B:$C,2,0),"N/A")</f>
        <v>N/A</v>
      </c>
      <c r="F349" s="346">
        <f t="shared" si="11"/>
        <v>1292.69</v>
      </c>
      <c r="G349" t="s">
        <v>2788</v>
      </c>
      <c r="H349" t="s">
        <v>2789</v>
      </c>
      <c r="I349" t="s">
        <v>415</v>
      </c>
      <c r="J349" t="s">
        <v>416</v>
      </c>
      <c r="K349" t="s">
        <v>157</v>
      </c>
      <c r="L349" t="s">
        <v>2834</v>
      </c>
      <c r="M349" t="s">
        <v>2057</v>
      </c>
      <c r="N349" t="s">
        <v>262</v>
      </c>
      <c r="P349" s="365">
        <v>67105</v>
      </c>
      <c r="Q349" t="s">
        <v>3017</v>
      </c>
      <c r="R349" t="s">
        <v>368</v>
      </c>
      <c r="S349" t="s">
        <v>369</v>
      </c>
      <c r="T349" t="s">
        <v>263</v>
      </c>
      <c r="U349" t="s">
        <v>370</v>
      </c>
      <c r="V349" t="s">
        <v>265</v>
      </c>
      <c r="W349" t="s">
        <v>252</v>
      </c>
      <c r="X349" t="s">
        <v>3018</v>
      </c>
      <c r="Y349" t="s">
        <v>3019</v>
      </c>
      <c r="Z349" t="s">
        <v>250</v>
      </c>
      <c r="AA349" t="s">
        <v>250</v>
      </c>
      <c r="AB349" t="s">
        <v>89</v>
      </c>
      <c r="AC349" t="s">
        <v>158</v>
      </c>
      <c r="AD349" t="s">
        <v>2</v>
      </c>
      <c r="AE349" t="s">
        <v>3012</v>
      </c>
      <c r="AF349" t="s">
        <v>419</v>
      </c>
      <c r="AG349"/>
      <c r="AH349" s="365"/>
      <c r="AI349"/>
      <c r="AJ349"/>
      <c r="AK349"/>
      <c r="AL349" s="365"/>
      <c r="AM349"/>
      <c r="AN349" t="s">
        <v>399</v>
      </c>
      <c r="AO349" t="s">
        <v>399</v>
      </c>
      <c r="AP349" s="365">
        <v>46</v>
      </c>
      <c r="AQ349" t="s">
        <v>2836</v>
      </c>
      <c r="AR349" t="s">
        <v>2837</v>
      </c>
      <c r="AS349" t="s">
        <v>2838</v>
      </c>
      <c r="AT349" t="s">
        <v>2795</v>
      </c>
      <c r="AU349" t="s">
        <v>379</v>
      </c>
      <c r="AV349" t="s">
        <v>380</v>
      </c>
      <c r="AW349" t="s">
        <v>412</v>
      </c>
      <c r="AX349"/>
      <c r="AY349" s="365"/>
      <c r="AZ349" s="365">
        <v>2024</v>
      </c>
      <c r="BA349" s="366">
        <v>45536</v>
      </c>
      <c r="BB349" s="367">
        <v>45581</v>
      </c>
      <c r="BC349" t="s">
        <v>399</v>
      </c>
      <c r="BD349" t="s">
        <v>154</v>
      </c>
      <c r="BE349">
        <v>1292.69</v>
      </c>
      <c r="BF349">
        <v>1292.69</v>
      </c>
      <c r="BG349"/>
      <c r="BH349" s="368">
        <v>1292.69</v>
      </c>
    </row>
    <row r="350" spans="1:60" ht="15.6">
      <c r="A350" s="345" t="str">
        <f t="shared" si="10"/>
        <v>no</v>
      </c>
      <c r="B350" s="345" t="str">
        <f>IF(A350="no","N/A",IF(ISNA(VLOOKUP(Q350,'Cost Type'!$A$4:$B$8,2,0)),"Impl",VLOOKUP(Q350,'Cost Type'!$A$4:$B$8,2,0)))</f>
        <v>N/A</v>
      </c>
      <c r="C350" s="345" t="str">
        <f>IF(B350="Impl",VLOOKUP(AB350,'Mapping Activities to outputs'!$B:$C,2,0),"N/A")</f>
        <v>N/A</v>
      </c>
      <c r="F350" s="346">
        <f t="shared" si="11"/>
        <v>1803.75</v>
      </c>
      <c r="G350" t="s">
        <v>2788</v>
      </c>
      <c r="H350" t="s">
        <v>2789</v>
      </c>
      <c r="I350" t="s">
        <v>415</v>
      </c>
      <c r="J350" t="s">
        <v>416</v>
      </c>
      <c r="K350" t="s">
        <v>157</v>
      </c>
      <c r="L350" t="s">
        <v>2834</v>
      </c>
      <c r="M350" t="s">
        <v>2057</v>
      </c>
      <c r="N350" t="s">
        <v>262</v>
      </c>
      <c r="P350" s="365">
        <v>67105</v>
      </c>
      <c r="Q350" t="s">
        <v>3017</v>
      </c>
      <c r="R350" t="s">
        <v>368</v>
      </c>
      <c r="S350" t="s">
        <v>369</v>
      </c>
      <c r="T350" t="s">
        <v>263</v>
      </c>
      <c r="U350" t="s">
        <v>370</v>
      </c>
      <c r="V350" t="s">
        <v>265</v>
      </c>
      <c r="W350" t="s">
        <v>252</v>
      </c>
      <c r="X350" t="s">
        <v>3018</v>
      </c>
      <c r="Y350" t="s">
        <v>3019</v>
      </c>
      <c r="Z350" t="s">
        <v>250</v>
      </c>
      <c r="AA350" t="s">
        <v>250</v>
      </c>
      <c r="AB350" t="s">
        <v>89</v>
      </c>
      <c r="AC350" t="s">
        <v>158</v>
      </c>
      <c r="AD350" t="s">
        <v>2</v>
      </c>
      <c r="AE350" t="s">
        <v>2835</v>
      </c>
      <c r="AF350" t="s">
        <v>419</v>
      </c>
      <c r="AG350"/>
      <c r="AH350" s="365"/>
      <c r="AI350"/>
      <c r="AJ350"/>
      <c r="AK350"/>
      <c r="AL350" s="365"/>
      <c r="AM350"/>
      <c r="AN350" t="s">
        <v>399</v>
      </c>
      <c r="AO350" t="s">
        <v>399</v>
      </c>
      <c r="AP350" s="365">
        <v>47</v>
      </c>
      <c r="AQ350" t="s">
        <v>2836</v>
      </c>
      <c r="AR350" t="s">
        <v>2837</v>
      </c>
      <c r="AS350" t="s">
        <v>2838</v>
      </c>
      <c r="AT350" t="s">
        <v>2795</v>
      </c>
      <c r="AU350" t="s">
        <v>379</v>
      </c>
      <c r="AV350" t="s">
        <v>380</v>
      </c>
      <c r="AW350" t="s">
        <v>412</v>
      </c>
      <c r="AX350"/>
      <c r="AY350" s="365"/>
      <c r="AZ350" s="365">
        <v>2024</v>
      </c>
      <c r="BA350" s="366">
        <v>45536</v>
      </c>
      <c r="BB350" s="367">
        <v>45581</v>
      </c>
      <c r="BC350" t="s">
        <v>399</v>
      </c>
      <c r="BD350" t="s">
        <v>154</v>
      </c>
      <c r="BE350">
        <v>1803.75</v>
      </c>
      <c r="BF350">
        <v>1803.75</v>
      </c>
      <c r="BG350"/>
      <c r="BH350" s="368">
        <v>1803.75</v>
      </c>
    </row>
    <row r="351" spans="1:60" ht="15.6">
      <c r="A351" s="345" t="str">
        <f t="shared" si="10"/>
        <v>no</v>
      </c>
      <c r="B351" s="345" t="str">
        <f>IF(A351="no","N/A",IF(ISNA(VLOOKUP(Q351,'Cost Type'!$A$4:$B$8,2,0)),"Impl",VLOOKUP(Q351,'Cost Type'!$A$4:$B$8,2,0)))</f>
        <v>N/A</v>
      </c>
      <c r="C351" s="345" t="str">
        <f>IF(B351="Impl",VLOOKUP(AB351,'Mapping Activities to outputs'!$B:$C,2,0),"N/A")</f>
        <v>N/A</v>
      </c>
      <c r="F351" s="346">
        <f t="shared" si="11"/>
        <v>4766.54</v>
      </c>
      <c r="G351" t="s">
        <v>2788</v>
      </c>
      <c r="H351" t="s">
        <v>2789</v>
      </c>
      <c r="I351" t="s">
        <v>415</v>
      </c>
      <c r="J351" t="s">
        <v>416</v>
      </c>
      <c r="K351" t="s">
        <v>157</v>
      </c>
      <c r="L351" t="s">
        <v>2834</v>
      </c>
      <c r="M351" t="s">
        <v>2057</v>
      </c>
      <c r="N351" t="s">
        <v>262</v>
      </c>
      <c r="P351" s="365">
        <v>67105</v>
      </c>
      <c r="Q351" t="s">
        <v>3017</v>
      </c>
      <c r="R351" t="s">
        <v>368</v>
      </c>
      <c r="S351" t="s">
        <v>369</v>
      </c>
      <c r="T351" t="s">
        <v>263</v>
      </c>
      <c r="U351" t="s">
        <v>370</v>
      </c>
      <c r="V351" t="s">
        <v>265</v>
      </c>
      <c r="W351" t="s">
        <v>252</v>
      </c>
      <c r="X351" t="s">
        <v>3018</v>
      </c>
      <c r="Y351" t="s">
        <v>3019</v>
      </c>
      <c r="Z351" t="s">
        <v>250</v>
      </c>
      <c r="AA351" t="s">
        <v>250</v>
      </c>
      <c r="AB351" t="s">
        <v>42</v>
      </c>
      <c r="AC351" t="s">
        <v>158</v>
      </c>
      <c r="AD351" t="s">
        <v>2</v>
      </c>
      <c r="AE351" t="s">
        <v>3013</v>
      </c>
      <c r="AF351" t="s">
        <v>419</v>
      </c>
      <c r="AG351"/>
      <c r="AH351" s="365"/>
      <c r="AI351"/>
      <c r="AJ351"/>
      <c r="AK351"/>
      <c r="AL351" s="365"/>
      <c r="AM351"/>
      <c r="AN351" t="s">
        <v>399</v>
      </c>
      <c r="AO351" t="s">
        <v>399</v>
      </c>
      <c r="AP351" s="365">
        <v>48</v>
      </c>
      <c r="AQ351" t="s">
        <v>2836</v>
      </c>
      <c r="AR351" t="s">
        <v>2837</v>
      </c>
      <c r="AS351" t="s">
        <v>2838</v>
      </c>
      <c r="AT351" t="s">
        <v>2795</v>
      </c>
      <c r="AU351" t="s">
        <v>379</v>
      </c>
      <c r="AV351" t="s">
        <v>380</v>
      </c>
      <c r="AW351" t="s">
        <v>412</v>
      </c>
      <c r="AX351"/>
      <c r="AY351" s="365"/>
      <c r="AZ351" s="365">
        <v>2024</v>
      </c>
      <c r="BA351" s="366">
        <v>45536</v>
      </c>
      <c r="BB351" s="367">
        <v>45581</v>
      </c>
      <c r="BC351" t="s">
        <v>399</v>
      </c>
      <c r="BD351" t="s">
        <v>154</v>
      </c>
      <c r="BE351">
        <v>4766.54</v>
      </c>
      <c r="BF351">
        <v>4766.54</v>
      </c>
      <c r="BG351"/>
      <c r="BH351" s="368">
        <v>4766.54</v>
      </c>
    </row>
    <row r="352" spans="1:60" ht="15.6">
      <c r="A352" s="345" t="str">
        <f t="shared" si="10"/>
        <v>no</v>
      </c>
      <c r="B352" s="345" t="str">
        <f>IF(A352="no","N/A",IF(ISNA(VLOOKUP(Q352,'Cost Type'!$A$4:$B$8,2,0)),"Impl",VLOOKUP(Q352,'Cost Type'!$A$4:$B$8,2,0)))</f>
        <v>N/A</v>
      </c>
      <c r="C352" s="345" t="str">
        <f>IF(B352="Impl",VLOOKUP(AB352,'Mapping Activities to outputs'!$B:$C,2,0),"N/A")</f>
        <v>N/A</v>
      </c>
      <c r="F352" s="346">
        <f t="shared" si="11"/>
        <v>5078.71</v>
      </c>
      <c r="G352" t="s">
        <v>2788</v>
      </c>
      <c r="H352" t="s">
        <v>2789</v>
      </c>
      <c r="I352" t="s">
        <v>415</v>
      </c>
      <c r="J352" t="s">
        <v>416</v>
      </c>
      <c r="K352" t="s">
        <v>157</v>
      </c>
      <c r="L352" t="s">
        <v>2834</v>
      </c>
      <c r="M352" t="s">
        <v>2057</v>
      </c>
      <c r="N352" t="s">
        <v>262</v>
      </c>
      <c r="P352" s="365">
        <v>67105</v>
      </c>
      <c r="Q352" t="s">
        <v>3017</v>
      </c>
      <c r="R352" t="s">
        <v>368</v>
      </c>
      <c r="S352" t="s">
        <v>369</v>
      </c>
      <c r="T352" t="s">
        <v>263</v>
      </c>
      <c r="U352" t="s">
        <v>370</v>
      </c>
      <c r="V352" t="s">
        <v>265</v>
      </c>
      <c r="W352" t="s">
        <v>252</v>
      </c>
      <c r="X352" t="s">
        <v>3018</v>
      </c>
      <c r="Y352" t="s">
        <v>3019</v>
      </c>
      <c r="Z352" t="s">
        <v>250</v>
      </c>
      <c r="AA352" t="s">
        <v>250</v>
      </c>
      <c r="AB352" t="s">
        <v>85</v>
      </c>
      <c r="AC352" t="s">
        <v>158</v>
      </c>
      <c r="AD352" t="s">
        <v>2</v>
      </c>
      <c r="AE352" t="s">
        <v>3014</v>
      </c>
      <c r="AF352" t="s">
        <v>419</v>
      </c>
      <c r="AG352"/>
      <c r="AH352" s="365"/>
      <c r="AI352"/>
      <c r="AJ352"/>
      <c r="AK352"/>
      <c r="AL352" s="365"/>
      <c r="AM352"/>
      <c r="AN352" t="s">
        <v>399</v>
      </c>
      <c r="AO352" t="s">
        <v>399</v>
      </c>
      <c r="AP352" s="365">
        <v>49</v>
      </c>
      <c r="AQ352" t="s">
        <v>2836</v>
      </c>
      <c r="AR352" t="s">
        <v>2837</v>
      </c>
      <c r="AS352" t="s">
        <v>2838</v>
      </c>
      <c r="AT352" t="s">
        <v>2795</v>
      </c>
      <c r="AU352" t="s">
        <v>379</v>
      </c>
      <c r="AV352" t="s">
        <v>380</v>
      </c>
      <c r="AW352" t="s">
        <v>412</v>
      </c>
      <c r="AX352"/>
      <c r="AY352" s="365"/>
      <c r="AZ352" s="365">
        <v>2024</v>
      </c>
      <c r="BA352" s="366">
        <v>45536</v>
      </c>
      <c r="BB352" s="367">
        <v>45581</v>
      </c>
      <c r="BC352" t="s">
        <v>399</v>
      </c>
      <c r="BD352" t="s">
        <v>154</v>
      </c>
      <c r="BE352">
        <v>5078.71</v>
      </c>
      <c r="BF352">
        <v>5078.71</v>
      </c>
      <c r="BG352"/>
      <c r="BH352" s="368">
        <v>5078.71</v>
      </c>
    </row>
    <row r="353" spans="1:60" ht="15.6">
      <c r="A353" s="345" t="str">
        <f t="shared" si="10"/>
        <v>no</v>
      </c>
      <c r="B353" s="345" t="str">
        <f>IF(A353="no","N/A",IF(ISNA(VLOOKUP(Q353,'Cost Type'!$A$4:$B$8,2,0)),"Impl",VLOOKUP(Q353,'Cost Type'!$A$4:$B$8,2,0)))</f>
        <v>N/A</v>
      </c>
      <c r="C353" s="345" t="str">
        <f>IF(B353="Impl",VLOOKUP(AB353,'Mapping Activities to outputs'!$B:$C,2,0),"N/A")</f>
        <v>N/A</v>
      </c>
      <c r="F353" s="346">
        <f t="shared" si="11"/>
        <v>1436.33</v>
      </c>
      <c r="G353" t="s">
        <v>2788</v>
      </c>
      <c r="H353" t="s">
        <v>2789</v>
      </c>
      <c r="I353" t="s">
        <v>415</v>
      </c>
      <c r="J353" t="s">
        <v>416</v>
      </c>
      <c r="K353" t="s">
        <v>157</v>
      </c>
      <c r="L353" t="s">
        <v>2834</v>
      </c>
      <c r="M353" t="s">
        <v>1993</v>
      </c>
      <c r="N353" t="s">
        <v>262</v>
      </c>
      <c r="P353" s="365">
        <v>67105</v>
      </c>
      <c r="Q353" t="s">
        <v>3017</v>
      </c>
      <c r="R353" t="s">
        <v>368</v>
      </c>
      <c r="S353" t="s">
        <v>369</v>
      </c>
      <c r="T353" t="s">
        <v>263</v>
      </c>
      <c r="U353" t="s">
        <v>370</v>
      </c>
      <c r="V353" t="s">
        <v>265</v>
      </c>
      <c r="W353" t="s">
        <v>252</v>
      </c>
      <c r="X353" t="s">
        <v>3018</v>
      </c>
      <c r="Y353" t="s">
        <v>3019</v>
      </c>
      <c r="Z353" t="s">
        <v>250</v>
      </c>
      <c r="AA353" t="s">
        <v>250</v>
      </c>
      <c r="AB353" t="s">
        <v>89</v>
      </c>
      <c r="AC353" t="s">
        <v>158</v>
      </c>
      <c r="AD353" t="s">
        <v>2</v>
      </c>
      <c r="AE353" t="s">
        <v>3015</v>
      </c>
      <c r="AF353" t="s">
        <v>419</v>
      </c>
      <c r="AG353"/>
      <c r="AH353" s="365"/>
      <c r="AI353"/>
      <c r="AJ353"/>
      <c r="AK353"/>
      <c r="AL353" s="365"/>
      <c r="AM353"/>
      <c r="AN353" t="s">
        <v>399</v>
      </c>
      <c r="AO353" t="s">
        <v>399</v>
      </c>
      <c r="AP353" s="365">
        <v>164</v>
      </c>
      <c r="AQ353" t="s">
        <v>2836</v>
      </c>
      <c r="AR353" t="s">
        <v>2837</v>
      </c>
      <c r="AS353" t="s">
        <v>3016</v>
      </c>
      <c r="AT353" t="s">
        <v>2819</v>
      </c>
      <c r="AU353" t="s">
        <v>379</v>
      </c>
      <c r="AV353" t="s">
        <v>380</v>
      </c>
      <c r="AW353" t="s">
        <v>412</v>
      </c>
      <c r="AX353"/>
      <c r="AY353" s="365"/>
      <c r="AZ353" s="365">
        <v>2024</v>
      </c>
      <c r="BA353" s="366">
        <v>45474</v>
      </c>
      <c r="BB353" s="367">
        <v>45581</v>
      </c>
      <c r="BC353" t="s">
        <v>399</v>
      </c>
      <c r="BD353" t="s">
        <v>154</v>
      </c>
      <c r="BE353">
        <v>1436.33</v>
      </c>
      <c r="BF353">
        <v>1436.33</v>
      </c>
      <c r="BG353"/>
      <c r="BH353" s="368">
        <v>1436.33</v>
      </c>
    </row>
    <row r="354" spans="1:60" ht="15.6">
      <c r="A354" s="345" t="str">
        <f t="shared" si="10"/>
        <v>yes</v>
      </c>
      <c r="B354" s="345" t="str">
        <f>IF(A354="no","N/A",IF(ISNA(VLOOKUP(P354,'Cost Type'!$A$4:$B$8,2,0)),"Impl",VLOOKUP(P354,'Cost Type'!$A$4:$B$8,2,0)))</f>
        <v>GMS</v>
      </c>
      <c r="C354" s="345" t="str">
        <f>IF(B354="Impl",VLOOKUP(AB354,'Mapping Activities to outputs'!$B:$C,2,0),"N/A")</f>
        <v>N/A</v>
      </c>
      <c r="F354" s="346">
        <f t="shared" si="11"/>
        <v>144.30000000000001</v>
      </c>
      <c r="G354" t="s">
        <v>413</v>
      </c>
      <c r="H354" t="s">
        <v>414</v>
      </c>
      <c r="I354" t="s">
        <v>415</v>
      </c>
      <c r="J354" t="s">
        <v>416</v>
      </c>
      <c r="K354" t="s">
        <v>157</v>
      </c>
      <c r="L354" t="s">
        <v>413</v>
      </c>
      <c r="M354" t="s">
        <v>2057</v>
      </c>
      <c r="N354" t="s">
        <v>262</v>
      </c>
      <c r="P354" s="365">
        <v>75105</v>
      </c>
      <c r="Q354" t="s">
        <v>417</v>
      </c>
      <c r="R354" t="s">
        <v>368</v>
      </c>
      <c r="S354" t="s">
        <v>369</v>
      </c>
      <c r="T354" t="s">
        <v>263</v>
      </c>
      <c r="U354" t="s">
        <v>370</v>
      </c>
      <c r="V354" t="s">
        <v>265</v>
      </c>
      <c r="W354" t="s">
        <v>252</v>
      </c>
      <c r="X354" t="s">
        <v>264</v>
      </c>
      <c r="Y354" t="s">
        <v>371</v>
      </c>
      <c r="Z354" t="s">
        <v>250</v>
      </c>
      <c r="AA354" t="s">
        <v>250</v>
      </c>
      <c r="AB354" t="s">
        <v>89</v>
      </c>
      <c r="AC354" t="s">
        <v>158</v>
      </c>
      <c r="AD354" t="s">
        <v>2</v>
      </c>
      <c r="AE354" t="s">
        <v>2628</v>
      </c>
      <c r="AF354" t="s">
        <v>419</v>
      </c>
      <c r="AG354"/>
      <c r="AH354" s="365"/>
      <c r="AI354"/>
      <c r="AJ354"/>
      <c r="AK354"/>
      <c r="AL354" s="365"/>
      <c r="AM354"/>
      <c r="AN354" t="s">
        <v>399</v>
      </c>
      <c r="AO354" t="s">
        <v>399</v>
      </c>
      <c r="AP354" s="365">
        <v>181</v>
      </c>
      <c r="AQ354" t="s">
        <v>2629</v>
      </c>
      <c r="AR354" t="s">
        <v>2630</v>
      </c>
      <c r="AS354" t="s">
        <v>2631</v>
      </c>
      <c r="AT354" t="s">
        <v>2632</v>
      </c>
      <c r="AU354" t="s">
        <v>379</v>
      </c>
      <c r="AV354" t="s">
        <v>380</v>
      </c>
      <c r="AW354" t="s">
        <v>412</v>
      </c>
      <c r="AX354"/>
      <c r="AY354" s="365"/>
      <c r="AZ354" s="365">
        <v>2024</v>
      </c>
      <c r="BA354" s="366">
        <v>45536</v>
      </c>
      <c r="BB354" s="367">
        <v>45582</v>
      </c>
      <c r="BC354" t="s">
        <v>399</v>
      </c>
      <c r="BD354" t="s">
        <v>154</v>
      </c>
      <c r="BE354">
        <v>144.30000000000001</v>
      </c>
      <c r="BF354">
        <v>144.30000000000001</v>
      </c>
      <c r="BG354"/>
      <c r="BH354" s="368">
        <v>144.30000000000001</v>
      </c>
    </row>
    <row r="355" spans="1:60" ht="15.6">
      <c r="A355" s="345" t="str">
        <f t="shared" si="10"/>
        <v>yes</v>
      </c>
      <c r="B355" s="345" t="str">
        <f>IF(A355="no","N/A",IF(ISNA(VLOOKUP(P355,'Cost Type'!$A$4:$B$8,2,0)),"Impl",VLOOKUP(P355,'Cost Type'!$A$4:$B$8,2,0)))</f>
        <v>GMS</v>
      </c>
      <c r="C355" s="345" t="str">
        <f>IF(B355="Impl",VLOOKUP(AB355,'Mapping Activities to outputs'!$B:$C,2,0),"N/A")</f>
        <v>N/A</v>
      </c>
      <c r="F355" s="346">
        <f t="shared" si="11"/>
        <v>370.81</v>
      </c>
      <c r="G355" t="s">
        <v>413</v>
      </c>
      <c r="H355" t="s">
        <v>414</v>
      </c>
      <c r="I355" t="s">
        <v>415</v>
      </c>
      <c r="J355" t="s">
        <v>416</v>
      </c>
      <c r="K355" t="s">
        <v>157</v>
      </c>
      <c r="L355" t="s">
        <v>413</v>
      </c>
      <c r="M355" t="s">
        <v>2057</v>
      </c>
      <c r="N355" t="s">
        <v>262</v>
      </c>
      <c r="P355" s="365">
        <v>75105</v>
      </c>
      <c r="Q355" t="s">
        <v>417</v>
      </c>
      <c r="R355" t="s">
        <v>368</v>
      </c>
      <c r="S355" t="s">
        <v>369</v>
      </c>
      <c r="T355" t="s">
        <v>263</v>
      </c>
      <c r="U355" t="s">
        <v>370</v>
      </c>
      <c r="V355" t="s">
        <v>265</v>
      </c>
      <c r="W355" t="s">
        <v>252</v>
      </c>
      <c r="X355" t="s">
        <v>264</v>
      </c>
      <c r="Y355" t="s">
        <v>371</v>
      </c>
      <c r="Z355" t="s">
        <v>250</v>
      </c>
      <c r="AA355" t="s">
        <v>250</v>
      </c>
      <c r="AB355" t="s">
        <v>67</v>
      </c>
      <c r="AC355" t="s">
        <v>158</v>
      </c>
      <c r="AD355" t="s">
        <v>2</v>
      </c>
      <c r="AE355" t="s">
        <v>2633</v>
      </c>
      <c r="AF355" t="s">
        <v>419</v>
      </c>
      <c r="AG355"/>
      <c r="AH355" s="365"/>
      <c r="AI355"/>
      <c r="AJ355"/>
      <c r="AK355"/>
      <c r="AL355" s="365"/>
      <c r="AM355"/>
      <c r="AN355" t="s">
        <v>399</v>
      </c>
      <c r="AO355" t="s">
        <v>399</v>
      </c>
      <c r="AP355" s="365">
        <v>182</v>
      </c>
      <c r="AQ355" t="s">
        <v>2629</v>
      </c>
      <c r="AR355" t="s">
        <v>2634</v>
      </c>
      <c r="AS355" t="s">
        <v>2631</v>
      </c>
      <c r="AT355" t="s">
        <v>2632</v>
      </c>
      <c r="AU355" t="s">
        <v>379</v>
      </c>
      <c r="AV355" t="s">
        <v>380</v>
      </c>
      <c r="AW355" t="s">
        <v>412</v>
      </c>
      <c r="AX355"/>
      <c r="AY355" s="365"/>
      <c r="AZ355" s="365">
        <v>2024</v>
      </c>
      <c r="BA355" s="366">
        <v>45536</v>
      </c>
      <c r="BB355" s="367">
        <v>45582</v>
      </c>
      <c r="BC355" t="s">
        <v>399</v>
      </c>
      <c r="BD355" t="s">
        <v>154</v>
      </c>
      <c r="BE355">
        <v>370.81</v>
      </c>
      <c r="BF355">
        <v>370.81</v>
      </c>
      <c r="BG355"/>
      <c r="BH355" s="368">
        <v>370.81</v>
      </c>
    </row>
    <row r="356" spans="1:60" ht="15.6">
      <c r="A356" s="345" t="str">
        <f t="shared" si="10"/>
        <v>yes</v>
      </c>
      <c r="B356" s="345" t="str">
        <f>IF(A356="no","N/A",IF(ISNA(VLOOKUP(P356,'Cost Type'!$A$4:$B$8,2,0)),"Impl",VLOOKUP(P356,'Cost Type'!$A$4:$B$8,2,0)))</f>
        <v>GMS</v>
      </c>
      <c r="C356" s="345" t="str">
        <f>IF(B356="Impl",VLOOKUP(AB356,'Mapping Activities to outputs'!$B:$C,2,0),"N/A")</f>
        <v>N/A</v>
      </c>
      <c r="F356" s="346">
        <f t="shared" si="11"/>
        <v>406.3</v>
      </c>
      <c r="G356" t="s">
        <v>413</v>
      </c>
      <c r="H356" t="s">
        <v>414</v>
      </c>
      <c r="I356" t="s">
        <v>415</v>
      </c>
      <c r="J356" t="s">
        <v>416</v>
      </c>
      <c r="K356" t="s">
        <v>157</v>
      </c>
      <c r="L356" t="s">
        <v>413</v>
      </c>
      <c r="M356" t="s">
        <v>2057</v>
      </c>
      <c r="N356" t="s">
        <v>262</v>
      </c>
      <c r="P356" s="365">
        <v>75105</v>
      </c>
      <c r="Q356" t="s">
        <v>417</v>
      </c>
      <c r="R356" t="s">
        <v>368</v>
      </c>
      <c r="S356" t="s">
        <v>369</v>
      </c>
      <c r="T356" t="s">
        <v>263</v>
      </c>
      <c r="U356" t="s">
        <v>370</v>
      </c>
      <c r="V356" t="s">
        <v>265</v>
      </c>
      <c r="W356" t="s">
        <v>252</v>
      </c>
      <c r="X356" t="s">
        <v>264</v>
      </c>
      <c r="Y356" t="s">
        <v>371</v>
      </c>
      <c r="Z356" t="s">
        <v>250</v>
      </c>
      <c r="AA356" t="s">
        <v>250</v>
      </c>
      <c r="AB356" t="s">
        <v>82</v>
      </c>
      <c r="AC356" t="s">
        <v>158</v>
      </c>
      <c r="AD356" t="s">
        <v>2</v>
      </c>
      <c r="AE356" t="s">
        <v>2635</v>
      </c>
      <c r="AF356" t="s">
        <v>419</v>
      </c>
      <c r="AG356"/>
      <c r="AH356" s="365"/>
      <c r="AI356"/>
      <c r="AJ356"/>
      <c r="AK356"/>
      <c r="AL356" s="365"/>
      <c r="AM356"/>
      <c r="AN356" t="s">
        <v>399</v>
      </c>
      <c r="AO356" t="s">
        <v>399</v>
      </c>
      <c r="AP356" s="365">
        <v>183</v>
      </c>
      <c r="AQ356" t="s">
        <v>2629</v>
      </c>
      <c r="AR356" t="s">
        <v>2636</v>
      </c>
      <c r="AS356" t="s">
        <v>2631</v>
      </c>
      <c r="AT356" t="s">
        <v>2632</v>
      </c>
      <c r="AU356" t="s">
        <v>379</v>
      </c>
      <c r="AV356" t="s">
        <v>380</v>
      </c>
      <c r="AW356" t="s">
        <v>412</v>
      </c>
      <c r="AX356"/>
      <c r="AY356" s="365"/>
      <c r="AZ356" s="365">
        <v>2024</v>
      </c>
      <c r="BA356" s="366">
        <v>45536</v>
      </c>
      <c r="BB356" s="367">
        <v>45582</v>
      </c>
      <c r="BC356" t="s">
        <v>399</v>
      </c>
      <c r="BD356" t="s">
        <v>154</v>
      </c>
      <c r="BE356">
        <v>406.3</v>
      </c>
      <c r="BF356">
        <v>406.3</v>
      </c>
      <c r="BG356"/>
      <c r="BH356" s="368">
        <v>406.3</v>
      </c>
    </row>
    <row r="357" spans="1:60" ht="15.6">
      <c r="A357" s="345" t="str">
        <f t="shared" si="10"/>
        <v>yes</v>
      </c>
      <c r="B357" s="345" t="str">
        <f>IF(A357="no","N/A",IF(ISNA(VLOOKUP(P357,'Cost Type'!$A$4:$B$8,2,0)),"Impl",VLOOKUP(P357,'Cost Type'!$A$4:$B$8,2,0)))</f>
        <v>GMS</v>
      </c>
      <c r="C357" s="345" t="str">
        <f>IF(B357="Impl",VLOOKUP(AB357,'Mapping Activities to outputs'!$B:$C,2,0),"N/A")</f>
        <v>N/A</v>
      </c>
      <c r="F357" s="346">
        <f t="shared" si="11"/>
        <v>-381.32</v>
      </c>
      <c r="G357" t="s">
        <v>413</v>
      </c>
      <c r="H357" t="s">
        <v>414</v>
      </c>
      <c r="I357" t="s">
        <v>415</v>
      </c>
      <c r="J357" t="s">
        <v>416</v>
      </c>
      <c r="K357" t="s">
        <v>157</v>
      </c>
      <c r="L357" t="s">
        <v>413</v>
      </c>
      <c r="M357" t="s">
        <v>2057</v>
      </c>
      <c r="N357" t="s">
        <v>262</v>
      </c>
      <c r="P357" s="365">
        <v>75105</v>
      </c>
      <c r="Q357" t="s">
        <v>417</v>
      </c>
      <c r="R357" t="s">
        <v>368</v>
      </c>
      <c r="S357" t="s">
        <v>369</v>
      </c>
      <c r="T357" t="s">
        <v>263</v>
      </c>
      <c r="U357" t="s">
        <v>370</v>
      </c>
      <c r="V357" t="s">
        <v>265</v>
      </c>
      <c r="W357" t="s">
        <v>252</v>
      </c>
      <c r="X357" t="s">
        <v>264</v>
      </c>
      <c r="Y357" t="s">
        <v>371</v>
      </c>
      <c r="Z357" t="s">
        <v>250</v>
      </c>
      <c r="AA357" t="s">
        <v>250</v>
      </c>
      <c r="AB357" t="s">
        <v>42</v>
      </c>
      <c r="AC357" t="s">
        <v>158</v>
      </c>
      <c r="AD357" t="s">
        <v>2</v>
      </c>
      <c r="AE357" t="s">
        <v>2637</v>
      </c>
      <c r="AF357" t="s">
        <v>419</v>
      </c>
      <c r="AG357"/>
      <c r="AH357" s="365"/>
      <c r="AI357"/>
      <c r="AJ357"/>
      <c r="AK357"/>
      <c r="AL357" s="365"/>
      <c r="AM357"/>
      <c r="AN357" t="s">
        <v>399</v>
      </c>
      <c r="AO357" t="s">
        <v>399</v>
      </c>
      <c r="AP357" s="365">
        <v>184</v>
      </c>
      <c r="AQ357" t="s">
        <v>2629</v>
      </c>
      <c r="AR357" t="s">
        <v>2638</v>
      </c>
      <c r="AS357" t="s">
        <v>2631</v>
      </c>
      <c r="AT357" t="s">
        <v>2632</v>
      </c>
      <c r="AU357" t="s">
        <v>379</v>
      </c>
      <c r="AV357" t="s">
        <v>380</v>
      </c>
      <c r="AW357" t="s">
        <v>412</v>
      </c>
      <c r="AX357"/>
      <c r="AY357" s="365"/>
      <c r="AZ357" s="365">
        <v>2024</v>
      </c>
      <c r="BA357" s="366">
        <v>45536</v>
      </c>
      <c r="BB357" s="367">
        <v>45582</v>
      </c>
      <c r="BC357" t="s">
        <v>399</v>
      </c>
      <c r="BD357" t="s">
        <v>154</v>
      </c>
      <c r="BE357">
        <v>-381.32</v>
      </c>
      <c r="BF357"/>
      <c r="BG357">
        <v>381.32</v>
      </c>
      <c r="BH357" s="368">
        <v>-381.32</v>
      </c>
    </row>
    <row r="358" spans="1:60" ht="15.6">
      <c r="A358" s="345" t="str">
        <f t="shared" si="10"/>
        <v>yes</v>
      </c>
      <c r="B358" s="345" t="str">
        <f>IF(A358="no","N/A",IF(ISNA(VLOOKUP(P358,'Cost Type'!$A$4:$B$8,2,0)),"Impl",VLOOKUP(P358,'Cost Type'!$A$4:$B$8,2,0)))</f>
        <v>GMS</v>
      </c>
      <c r="C358" s="345" t="str">
        <f>IF(B358="Impl",VLOOKUP(AB358,'Mapping Activities to outputs'!$B:$C,2,0),"N/A")</f>
        <v>N/A</v>
      </c>
      <c r="F358" s="346">
        <f t="shared" si="11"/>
        <v>-406.3</v>
      </c>
      <c r="G358" t="s">
        <v>413</v>
      </c>
      <c r="H358" t="s">
        <v>414</v>
      </c>
      <c r="I358" t="s">
        <v>415</v>
      </c>
      <c r="J358" t="s">
        <v>416</v>
      </c>
      <c r="K358" t="s">
        <v>157</v>
      </c>
      <c r="L358" t="s">
        <v>413</v>
      </c>
      <c r="M358" t="s">
        <v>2057</v>
      </c>
      <c r="N358" t="s">
        <v>262</v>
      </c>
      <c r="P358" s="365">
        <v>75105</v>
      </c>
      <c r="Q358" t="s">
        <v>417</v>
      </c>
      <c r="R358" t="s">
        <v>368</v>
      </c>
      <c r="S358" t="s">
        <v>369</v>
      </c>
      <c r="T358" t="s">
        <v>263</v>
      </c>
      <c r="U358" t="s">
        <v>370</v>
      </c>
      <c r="V358" t="s">
        <v>265</v>
      </c>
      <c r="W358" t="s">
        <v>252</v>
      </c>
      <c r="X358" t="s">
        <v>264</v>
      </c>
      <c r="Y358" t="s">
        <v>371</v>
      </c>
      <c r="Z358" t="s">
        <v>250</v>
      </c>
      <c r="AA358" t="s">
        <v>250</v>
      </c>
      <c r="AB358" t="s">
        <v>85</v>
      </c>
      <c r="AC358" t="s">
        <v>158</v>
      </c>
      <c r="AD358" t="s">
        <v>2</v>
      </c>
      <c r="AE358" t="s">
        <v>2639</v>
      </c>
      <c r="AF358" t="s">
        <v>419</v>
      </c>
      <c r="AG358"/>
      <c r="AH358" s="365"/>
      <c r="AI358"/>
      <c r="AJ358"/>
      <c r="AK358"/>
      <c r="AL358" s="365"/>
      <c r="AM358"/>
      <c r="AN358" t="s">
        <v>399</v>
      </c>
      <c r="AO358" t="s">
        <v>399</v>
      </c>
      <c r="AP358" s="365">
        <v>185</v>
      </c>
      <c r="AQ358" t="s">
        <v>2629</v>
      </c>
      <c r="AR358" t="s">
        <v>2640</v>
      </c>
      <c r="AS358" t="s">
        <v>2631</v>
      </c>
      <c r="AT358" t="s">
        <v>2632</v>
      </c>
      <c r="AU358" t="s">
        <v>379</v>
      </c>
      <c r="AV358" t="s">
        <v>380</v>
      </c>
      <c r="AW358" t="s">
        <v>412</v>
      </c>
      <c r="AX358"/>
      <c r="AY358" s="365"/>
      <c r="AZ358" s="365">
        <v>2024</v>
      </c>
      <c r="BA358" s="366">
        <v>45536</v>
      </c>
      <c r="BB358" s="367">
        <v>45582</v>
      </c>
      <c r="BC358" t="s">
        <v>399</v>
      </c>
      <c r="BD358" t="s">
        <v>154</v>
      </c>
      <c r="BE358">
        <v>-406.3</v>
      </c>
      <c r="BF358"/>
      <c r="BG358">
        <v>406.3</v>
      </c>
      <c r="BH358" s="368">
        <v>-406.3</v>
      </c>
    </row>
    <row r="359" spans="1:60" ht="15.6">
      <c r="A359" s="345" t="str">
        <f t="shared" si="10"/>
        <v>yes</v>
      </c>
      <c r="B359" s="345" t="str">
        <f>IF(A359="no","N/A",IF(ISNA(VLOOKUP(P359,'Cost Type'!$A$4:$B$8,2,0)),"Impl",VLOOKUP(Q359,'Cost Type'!$A$4:$B$8,2,0)))</f>
        <v>Impl</v>
      </c>
      <c r="C359" s="345" t="str">
        <f>IF(B359="Impl",VLOOKUP(AB359,'Mapping Activities to outputs'!$B:$C,2,0),"N/A")</f>
        <v>MC</v>
      </c>
      <c r="F359" s="346">
        <f t="shared" si="11"/>
        <v>326.51</v>
      </c>
      <c r="G359" t="s">
        <v>362</v>
      </c>
      <c r="H359" t="s">
        <v>363</v>
      </c>
      <c r="I359" t="s">
        <v>364</v>
      </c>
      <c r="J359" t="s">
        <v>365</v>
      </c>
      <c r="K359" t="s">
        <v>157</v>
      </c>
      <c r="L359" t="s">
        <v>366</v>
      </c>
      <c r="M359" t="s">
        <v>2039</v>
      </c>
      <c r="N359" t="s">
        <v>262</v>
      </c>
      <c r="P359" s="365">
        <v>73410</v>
      </c>
      <c r="Q359" t="s">
        <v>3310</v>
      </c>
      <c r="R359" t="s">
        <v>368</v>
      </c>
      <c r="S359" t="s">
        <v>369</v>
      </c>
      <c r="T359" t="s">
        <v>263</v>
      </c>
      <c r="U359" t="s">
        <v>370</v>
      </c>
      <c r="V359" t="s">
        <v>265</v>
      </c>
      <c r="W359" t="s">
        <v>252</v>
      </c>
      <c r="X359" t="s">
        <v>264</v>
      </c>
      <c r="Y359" t="s">
        <v>371</v>
      </c>
      <c r="Z359" t="s">
        <v>250</v>
      </c>
      <c r="AA359" t="s">
        <v>250</v>
      </c>
      <c r="AB359" t="s">
        <v>89</v>
      </c>
      <c r="AC359" t="s">
        <v>158</v>
      </c>
      <c r="AD359" t="s">
        <v>2</v>
      </c>
      <c r="AE359" t="s">
        <v>1475</v>
      </c>
      <c r="AF359" t="s">
        <v>372</v>
      </c>
      <c r="AG359" t="s">
        <v>1477</v>
      </c>
      <c r="AH359" s="365">
        <v>300002105394555</v>
      </c>
      <c r="AI359" t="s">
        <v>258</v>
      </c>
      <c r="AJ359">
        <v>13550</v>
      </c>
      <c r="AK359">
        <v>13550</v>
      </c>
      <c r="AL359" s="365">
        <v>1</v>
      </c>
      <c r="AM359" t="s">
        <v>1475</v>
      </c>
      <c r="AN359" t="s">
        <v>3169</v>
      </c>
      <c r="AO359" t="s">
        <v>1456</v>
      </c>
      <c r="AP359" s="365">
        <v>52</v>
      </c>
      <c r="AQ359" t="s">
        <v>3631</v>
      </c>
      <c r="AR359" t="s">
        <v>3632</v>
      </c>
      <c r="AS359" t="s">
        <v>3633</v>
      </c>
      <c r="AT359" t="s">
        <v>3630</v>
      </c>
      <c r="AU359" t="s">
        <v>379</v>
      </c>
      <c r="AV359" t="s">
        <v>380</v>
      </c>
      <c r="AW359" t="s">
        <v>381</v>
      </c>
      <c r="AX359"/>
      <c r="AY359" s="365">
        <v>0</v>
      </c>
      <c r="AZ359" s="365">
        <v>2024</v>
      </c>
      <c r="BA359" s="366">
        <v>45579</v>
      </c>
      <c r="BB359" s="367">
        <v>45583</v>
      </c>
      <c r="BC359" t="s">
        <v>271</v>
      </c>
      <c r="BD359" t="s">
        <v>261</v>
      </c>
      <c r="BE359">
        <v>13550</v>
      </c>
      <c r="BF359">
        <v>326.51</v>
      </c>
      <c r="BG359"/>
      <c r="BH359" s="368">
        <v>326.51</v>
      </c>
    </row>
    <row r="360" spans="1:60" ht="15.6">
      <c r="A360" s="345" t="str">
        <f t="shared" si="10"/>
        <v>yes</v>
      </c>
      <c r="B360" s="345" t="str">
        <f>IF(A360="no","N/A",IF(ISNA(VLOOKUP(P360,'Cost Type'!$A$4:$B$8,2,0)),"Impl",VLOOKUP(P360,'Cost Type'!$A$4:$B$8,2,0)))</f>
        <v>GMS</v>
      </c>
      <c r="C360" s="345" t="str">
        <f>IF(B360="Impl",VLOOKUP(AB360,'Mapping Activities to outputs'!$B:$C,2,0),"N/A")</f>
        <v>N/A</v>
      </c>
      <c r="F360" s="346">
        <f t="shared" si="11"/>
        <v>26.12</v>
      </c>
      <c r="G360" t="s">
        <v>413</v>
      </c>
      <c r="H360" t="s">
        <v>414</v>
      </c>
      <c r="I360" t="s">
        <v>415</v>
      </c>
      <c r="J360" t="s">
        <v>416</v>
      </c>
      <c r="K360" t="s">
        <v>157</v>
      </c>
      <c r="L360" t="s">
        <v>413</v>
      </c>
      <c r="M360" t="s">
        <v>2039</v>
      </c>
      <c r="N360" t="s">
        <v>262</v>
      </c>
      <c r="P360" s="365">
        <v>75105</v>
      </c>
      <c r="Q360" t="s">
        <v>417</v>
      </c>
      <c r="R360" t="s">
        <v>368</v>
      </c>
      <c r="S360" t="s">
        <v>369</v>
      </c>
      <c r="T360" t="s">
        <v>263</v>
      </c>
      <c r="U360" t="s">
        <v>370</v>
      </c>
      <c r="V360" t="s">
        <v>265</v>
      </c>
      <c r="W360" t="s">
        <v>252</v>
      </c>
      <c r="X360" t="s">
        <v>264</v>
      </c>
      <c r="Y360" t="s">
        <v>371</v>
      </c>
      <c r="Z360" t="s">
        <v>250</v>
      </c>
      <c r="AA360" t="s">
        <v>250</v>
      </c>
      <c r="AB360" t="s">
        <v>89</v>
      </c>
      <c r="AC360" t="s">
        <v>158</v>
      </c>
      <c r="AD360" t="s">
        <v>2</v>
      </c>
      <c r="AE360" t="s">
        <v>2085</v>
      </c>
      <c r="AF360" t="s">
        <v>419</v>
      </c>
      <c r="AG360"/>
      <c r="AH360" s="365"/>
      <c r="AI360"/>
      <c r="AJ360"/>
      <c r="AK360"/>
      <c r="AL360" s="365"/>
      <c r="AM360"/>
      <c r="AN360" t="s">
        <v>399</v>
      </c>
      <c r="AO360" t="s">
        <v>399</v>
      </c>
      <c r="AP360" s="365">
        <v>25</v>
      </c>
      <c r="AQ360" t="s">
        <v>2086</v>
      </c>
      <c r="AR360" t="s">
        <v>2087</v>
      </c>
      <c r="AS360" t="s">
        <v>2088</v>
      </c>
      <c r="AT360" t="s">
        <v>2089</v>
      </c>
      <c r="AU360" t="s">
        <v>379</v>
      </c>
      <c r="AV360" t="s">
        <v>380</v>
      </c>
      <c r="AW360" t="s">
        <v>412</v>
      </c>
      <c r="AX360"/>
      <c r="AY360" s="365"/>
      <c r="AZ360" s="365">
        <v>2024</v>
      </c>
      <c r="BA360" s="366">
        <v>45579</v>
      </c>
      <c r="BB360" s="367">
        <v>45585</v>
      </c>
      <c r="BC360" t="s">
        <v>399</v>
      </c>
      <c r="BD360" t="s">
        <v>261</v>
      </c>
      <c r="BE360">
        <v>1084</v>
      </c>
      <c r="BF360">
        <v>26.12</v>
      </c>
      <c r="BG360"/>
      <c r="BH360" s="368">
        <v>26.12</v>
      </c>
    </row>
    <row r="361" spans="1:60" ht="15.6">
      <c r="A361" s="345" t="str">
        <f t="shared" si="10"/>
        <v>yes</v>
      </c>
      <c r="B361" s="345" t="str">
        <f>IF(A361="no","N/A",IF(ISNA(VLOOKUP(P361,'Cost Type'!$A$4:$B$8,2,0)),"Impl",VLOOKUP(Q361,'Cost Type'!$A$4:$B$8,2,0)))</f>
        <v>Impl</v>
      </c>
      <c r="C361" s="345" t="str">
        <f>IF(B361="Impl",VLOOKUP(AB361,'Mapping Activities to outputs'!$B:$C,2,0),"N/A")</f>
        <v>MC</v>
      </c>
      <c r="F361" s="346">
        <f t="shared" si="11"/>
        <v>113.01</v>
      </c>
      <c r="G361" t="s">
        <v>362</v>
      </c>
      <c r="H361" t="s">
        <v>363</v>
      </c>
      <c r="I361" t="s">
        <v>364</v>
      </c>
      <c r="J361" t="s">
        <v>365</v>
      </c>
      <c r="K361" t="s">
        <v>157</v>
      </c>
      <c r="L361" t="s">
        <v>366</v>
      </c>
      <c r="M361" t="s">
        <v>2039</v>
      </c>
      <c r="N361" t="s">
        <v>262</v>
      </c>
      <c r="P361" s="365">
        <v>71620</v>
      </c>
      <c r="Q361" t="s">
        <v>4124</v>
      </c>
      <c r="R361" t="s">
        <v>368</v>
      </c>
      <c r="S361" t="s">
        <v>369</v>
      </c>
      <c r="T361" t="s">
        <v>263</v>
      </c>
      <c r="U361" t="s">
        <v>370</v>
      </c>
      <c r="V361" t="s">
        <v>265</v>
      </c>
      <c r="W361" t="s">
        <v>252</v>
      </c>
      <c r="X361" t="s">
        <v>264</v>
      </c>
      <c r="Y361" t="s">
        <v>371</v>
      </c>
      <c r="Z361" t="s">
        <v>250</v>
      </c>
      <c r="AA361" t="s">
        <v>250</v>
      </c>
      <c r="AB361" t="s">
        <v>89</v>
      </c>
      <c r="AC361" t="s">
        <v>158</v>
      </c>
      <c r="AD361" t="s">
        <v>2</v>
      </c>
      <c r="AE361" t="s">
        <v>1490</v>
      </c>
      <c r="AF361" t="s">
        <v>372</v>
      </c>
      <c r="AG361" t="s">
        <v>3020</v>
      </c>
      <c r="AH361" s="365">
        <v>300002107491561</v>
      </c>
      <c r="AI361" t="s">
        <v>258</v>
      </c>
      <c r="AJ361">
        <v>4690</v>
      </c>
      <c r="AK361">
        <v>4690</v>
      </c>
      <c r="AL361" s="365">
        <v>1</v>
      </c>
      <c r="AM361" t="s">
        <v>1490</v>
      </c>
      <c r="AN361" t="s">
        <v>1345</v>
      </c>
      <c r="AO361" t="s">
        <v>1346</v>
      </c>
      <c r="AP361" s="365">
        <v>278</v>
      </c>
      <c r="AQ361" t="s">
        <v>3634</v>
      </c>
      <c r="AR361" t="s">
        <v>3638</v>
      </c>
      <c r="AS361" t="s">
        <v>3636</v>
      </c>
      <c r="AT361" t="s">
        <v>3637</v>
      </c>
      <c r="AU361" t="s">
        <v>379</v>
      </c>
      <c r="AV361" t="s">
        <v>380</v>
      </c>
      <c r="AW361" t="s">
        <v>381</v>
      </c>
      <c r="AX361"/>
      <c r="AY361" s="365">
        <v>0</v>
      </c>
      <c r="AZ361" s="365">
        <v>2024</v>
      </c>
      <c r="BA361" s="366">
        <v>45582</v>
      </c>
      <c r="BB361" s="367">
        <v>45586</v>
      </c>
      <c r="BC361" t="s">
        <v>271</v>
      </c>
      <c r="BD361" t="s">
        <v>261</v>
      </c>
      <c r="BE361">
        <v>4690</v>
      </c>
      <c r="BF361">
        <v>113.01</v>
      </c>
      <c r="BG361"/>
      <c r="BH361" s="368">
        <v>113.01</v>
      </c>
    </row>
    <row r="362" spans="1:60" ht="15.6">
      <c r="A362" s="345" t="str">
        <f t="shared" si="10"/>
        <v>yes</v>
      </c>
      <c r="B362" s="345" t="str">
        <f>IF(A362="no","N/A",IF(ISNA(VLOOKUP(P362,'Cost Type'!$A$4:$B$8,2,0)),"Impl",VLOOKUP(Q362,'Cost Type'!$A$4:$B$8,2,0)))</f>
        <v>Impl</v>
      </c>
      <c r="C362" s="345" t="str">
        <f>IF(B362="Impl",VLOOKUP(AB362,'Mapping Activities to outputs'!$B:$C,2,0),"N/A")</f>
        <v>MC</v>
      </c>
      <c r="F362" s="346">
        <f t="shared" si="11"/>
        <v>339.6</v>
      </c>
      <c r="G362" t="s">
        <v>362</v>
      </c>
      <c r="H362" t="s">
        <v>363</v>
      </c>
      <c r="I362" t="s">
        <v>364</v>
      </c>
      <c r="J362" t="s">
        <v>365</v>
      </c>
      <c r="K362" t="s">
        <v>157</v>
      </c>
      <c r="L362" t="s">
        <v>366</v>
      </c>
      <c r="M362" t="s">
        <v>2039</v>
      </c>
      <c r="N362" t="s">
        <v>262</v>
      </c>
      <c r="P362" s="365">
        <v>62335</v>
      </c>
      <c r="Q362" t="s">
        <v>4130</v>
      </c>
      <c r="R362" t="s">
        <v>368</v>
      </c>
      <c r="S362" t="s">
        <v>369</v>
      </c>
      <c r="T362" t="s">
        <v>263</v>
      </c>
      <c r="U362" t="s">
        <v>370</v>
      </c>
      <c r="V362" t="s">
        <v>265</v>
      </c>
      <c r="W362" t="s">
        <v>252</v>
      </c>
      <c r="X362" t="s">
        <v>264</v>
      </c>
      <c r="Y362" t="s">
        <v>371</v>
      </c>
      <c r="Z362" t="s">
        <v>250</v>
      </c>
      <c r="AA362" t="s">
        <v>250</v>
      </c>
      <c r="AB362" t="s">
        <v>89</v>
      </c>
      <c r="AC362" t="s">
        <v>158</v>
      </c>
      <c r="AD362" t="s">
        <v>2</v>
      </c>
      <c r="AE362" t="s">
        <v>1481</v>
      </c>
      <c r="AF362" t="s">
        <v>372</v>
      </c>
      <c r="AG362" t="s">
        <v>1481</v>
      </c>
      <c r="AH362" s="365">
        <v>300002109300579</v>
      </c>
      <c r="AI362" t="s">
        <v>258</v>
      </c>
      <c r="AJ362">
        <v>1698</v>
      </c>
      <c r="AK362">
        <v>339.6</v>
      </c>
      <c r="AL362" s="365">
        <v>4</v>
      </c>
      <c r="AM362" t="s">
        <v>1481</v>
      </c>
      <c r="AN362" t="s">
        <v>1152</v>
      </c>
      <c r="AO362" t="s">
        <v>1153</v>
      </c>
      <c r="AP362" s="365">
        <v>308</v>
      </c>
      <c r="AQ362" t="s">
        <v>4032</v>
      </c>
      <c r="AR362" t="s">
        <v>4033</v>
      </c>
      <c r="AS362" t="s">
        <v>4034</v>
      </c>
      <c r="AT362" t="s">
        <v>3637</v>
      </c>
      <c r="AU362" t="s">
        <v>379</v>
      </c>
      <c r="AV362" t="s">
        <v>380</v>
      </c>
      <c r="AW362" t="s">
        <v>381</v>
      </c>
      <c r="AX362"/>
      <c r="AY362" s="365">
        <v>0</v>
      </c>
      <c r="AZ362" s="365">
        <v>2024</v>
      </c>
      <c r="BA362" s="366">
        <v>45582</v>
      </c>
      <c r="BB362" s="367">
        <v>45586</v>
      </c>
      <c r="BC362" t="s">
        <v>633</v>
      </c>
      <c r="BD362" t="s">
        <v>154</v>
      </c>
      <c r="BE362">
        <v>339.6</v>
      </c>
      <c r="BF362">
        <v>339.6</v>
      </c>
      <c r="BG362"/>
      <c r="BH362" s="368">
        <v>339.6</v>
      </c>
    </row>
    <row r="363" spans="1:60" ht="15.6">
      <c r="A363" s="345" t="str">
        <f t="shared" si="10"/>
        <v>yes</v>
      </c>
      <c r="B363" s="345" t="str">
        <f>IF(A363="no","N/A",IF(ISNA(VLOOKUP(P363,'Cost Type'!$A$4:$B$8,2,0)),"Impl",VLOOKUP(Q363,'Cost Type'!$A$4:$B$8,2,0)))</f>
        <v>Impl</v>
      </c>
      <c r="C363" s="345" t="str">
        <f>IF(B363="Impl",VLOOKUP(AB363,'Mapping Activities to outputs'!$B:$C,2,0),"N/A")</f>
        <v>MC</v>
      </c>
      <c r="F363" s="346">
        <f t="shared" si="11"/>
        <v>9.93</v>
      </c>
      <c r="G363" t="s">
        <v>362</v>
      </c>
      <c r="H363" t="s">
        <v>363</v>
      </c>
      <c r="I363" t="s">
        <v>364</v>
      </c>
      <c r="J363" t="s">
        <v>365</v>
      </c>
      <c r="K363" t="s">
        <v>157</v>
      </c>
      <c r="L363" t="s">
        <v>366</v>
      </c>
      <c r="M363" t="s">
        <v>2039</v>
      </c>
      <c r="N363" t="s">
        <v>262</v>
      </c>
      <c r="P363" s="365">
        <v>71635</v>
      </c>
      <c r="Q363" t="s">
        <v>4144</v>
      </c>
      <c r="R363" t="s">
        <v>368</v>
      </c>
      <c r="S363" t="s">
        <v>369</v>
      </c>
      <c r="T363" t="s">
        <v>263</v>
      </c>
      <c r="U363" t="s">
        <v>370</v>
      </c>
      <c r="V363" t="s">
        <v>265</v>
      </c>
      <c r="W363" t="s">
        <v>252</v>
      </c>
      <c r="X363" t="s">
        <v>264</v>
      </c>
      <c r="Y363" t="s">
        <v>371</v>
      </c>
      <c r="Z363" t="s">
        <v>250</v>
      </c>
      <c r="AA363" t="s">
        <v>250</v>
      </c>
      <c r="AB363" t="s">
        <v>89</v>
      </c>
      <c r="AC363" t="s">
        <v>158</v>
      </c>
      <c r="AD363" t="s">
        <v>2</v>
      </c>
      <c r="AE363" t="s">
        <v>1485</v>
      </c>
      <c r="AF363" t="s">
        <v>372</v>
      </c>
      <c r="AG363"/>
      <c r="AH363" s="365">
        <v>300002107215425</v>
      </c>
      <c r="AI363" t="s">
        <v>258</v>
      </c>
      <c r="AJ363">
        <v>412</v>
      </c>
      <c r="AK363">
        <v>412</v>
      </c>
      <c r="AL363" s="365">
        <v>1</v>
      </c>
      <c r="AM363" t="s">
        <v>1485</v>
      </c>
      <c r="AN363" t="s">
        <v>1293</v>
      </c>
      <c r="AO363" t="s">
        <v>1294</v>
      </c>
      <c r="AP363" s="365">
        <v>309</v>
      </c>
      <c r="AQ363" t="s">
        <v>3634</v>
      </c>
      <c r="AR363" t="s">
        <v>3635</v>
      </c>
      <c r="AS363" t="s">
        <v>3636</v>
      </c>
      <c r="AT363" t="s">
        <v>3637</v>
      </c>
      <c r="AU363" t="s">
        <v>379</v>
      </c>
      <c r="AV363" t="s">
        <v>380</v>
      </c>
      <c r="AW363" t="s">
        <v>381</v>
      </c>
      <c r="AX363"/>
      <c r="AY363" s="365">
        <v>0</v>
      </c>
      <c r="AZ363" s="365">
        <v>2024</v>
      </c>
      <c r="BA363" s="366">
        <v>45582</v>
      </c>
      <c r="BB363" s="367">
        <v>45586</v>
      </c>
      <c r="BC363" t="s">
        <v>271</v>
      </c>
      <c r="BD363" t="s">
        <v>261</v>
      </c>
      <c r="BE363">
        <v>412</v>
      </c>
      <c r="BF363">
        <v>9.93</v>
      </c>
      <c r="BG363"/>
      <c r="BH363" s="368">
        <v>9.93</v>
      </c>
    </row>
    <row r="364" spans="1:60" ht="15.6">
      <c r="A364" s="345" t="str">
        <f t="shared" si="10"/>
        <v>yes</v>
      </c>
      <c r="B364" s="345" t="str">
        <f>IF(A364="no","N/A",IF(ISNA(VLOOKUP(P364,'Cost Type'!$A$4:$B$8,2,0)),"Impl",VLOOKUP(P364,'Cost Type'!$A$4:$B$8,2,0)))</f>
        <v>GMS</v>
      </c>
      <c r="C364" s="345" t="str">
        <f>IF(B364="Impl",VLOOKUP(AB364,'Mapping Activities to outputs'!$B:$C,2,0),"N/A")</f>
        <v>N/A</v>
      </c>
      <c r="F364" s="346">
        <f t="shared" si="11"/>
        <v>9.84</v>
      </c>
      <c r="G364" t="s">
        <v>413</v>
      </c>
      <c r="H364" t="s">
        <v>414</v>
      </c>
      <c r="I364" t="s">
        <v>415</v>
      </c>
      <c r="J364" t="s">
        <v>416</v>
      </c>
      <c r="K364" t="s">
        <v>157</v>
      </c>
      <c r="L364" t="s">
        <v>413</v>
      </c>
      <c r="M364" t="s">
        <v>2039</v>
      </c>
      <c r="N364" t="s">
        <v>262</v>
      </c>
      <c r="P364" s="365">
        <v>75105</v>
      </c>
      <c r="Q364" t="s">
        <v>417</v>
      </c>
      <c r="R364" t="s">
        <v>368</v>
      </c>
      <c r="S364" t="s">
        <v>369</v>
      </c>
      <c r="T364" t="s">
        <v>263</v>
      </c>
      <c r="U364" t="s">
        <v>370</v>
      </c>
      <c r="V364" t="s">
        <v>265</v>
      </c>
      <c r="W364" t="s">
        <v>252</v>
      </c>
      <c r="X364" t="s">
        <v>264</v>
      </c>
      <c r="Y364" t="s">
        <v>371</v>
      </c>
      <c r="Z364" t="s">
        <v>250</v>
      </c>
      <c r="AA364" t="s">
        <v>250</v>
      </c>
      <c r="AB364" t="s">
        <v>89</v>
      </c>
      <c r="AC364" t="s">
        <v>158</v>
      </c>
      <c r="AD364" t="s">
        <v>2</v>
      </c>
      <c r="AE364" t="s">
        <v>2322</v>
      </c>
      <c r="AF364" t="s">
        <v>419</v>
      </c>
      <c r="AG364"/>
      <c r="AH364" s="365"/>
      <c r="AI364"/>
      <c r="AJ364"/>
      <c r="AK364"/>
      <c r="AL364" s="365"/>
      <c r="AM364"/>
      <c r="AN364" t="s">
        <v>399</v>
      </c>
      <c r="AO364" t="s">
        <v>399</v>
      </c>
      <c r="AP364" s="365">
        <v>94</v>
      </c>
      <c r="AQ364" t="s">
        <v>2323</v>
      </c>
      <c r="AR364" t="s">
        <v>2324</v>
      </c>
      <c r="AS364" t="s">
        <v>2325</v>
      </c>
      <c r="AT364" t="s">
        <v>2326</v>
      </c>
      <c r="AU364" t="s">
        <v>379</v>
      </c>
      <c r="AV364" t="s">
        <v>380</v>
      </c>
      <c r="AW364" t="s">
        <v>412</v>
      </c>
      <c r="AX364"/>
      <c r="AY364" s="365"/>
      <c r="AZ364" s="365">
        <v>2024</v>
      </c>
      <c r="BA364" s="366">
        <v>45582</v>
      </c>
      <c r="BB364" s="367">
        <v>45587</v>
      </c>
      <c r="BC364" t="s">
        <v>399</v>
      </c>
      <c r="BD364" t="s">
        <v>261</v>
      </c>
      <c r="BE364">
        <v>408.16</v>
      </c>
      <c r="BF364">
        <v>9.84</v>
      </c>
      <c r="BG364"/>
      <c r="BH364" s="368">
        <v>9.84</v>
      </c>
    </row>
    <row r="365" spans="1:60" ht="15.6">
      <c r="A365" s="345" t="str">
        <f t="shared" si="10"/>
        <v>yes</v>
      </c>
      <c r="B365" s="345" t="str">
        <f>IF(A365="no","N/A",IF(ISNA(VLOOKUP(P365,'Cost Type'!$A$4:$B$8,2,0)),"Impl",VLOOKUP(P365,'Cost Type'!$A$4:$B$8,2,0)))</f>
        <v>GMS</v>
      </c>
      <c r="C365" s="345" t="str">
        <f>IF(B365="Impl",VLOOKUP(AB365,'Mapping Activities to outputs'!$B:$C,2,0),"N/A")</f>
        <v>N/A</v>
      </c>
      <c r="F365" s="346">
        <f t="shared" si="11"/>
        <v>27.17</v>
      </c>
      <c r="G365" t="s">
        <v>413</v>
      </c>
      <c r="H365" t="s">
        <v>414</v>
      </c>
      <c r="I365" t="s">
        <v>415</v>
      </c>
      <c r="J365" t="s">
        <v>416</v>
      </c>
      <c r="K365" t="s">
        <v>157</v>
      </c>
      <c r="L365" t="s">
        <v>413</v>
      </c>
      <c r="M365" t="s">
        <v>2039</v>
      </c>
      <c r="N365" t="s">
        <v>262</v>
      </c>
      <c r="P365" s="365">
        <v>75105</v>
      </c>
      <c r="Q365" t="s">
        <v>417</v>
      </c>
      <c r="R365" t="s">
        <v>368</v>
      </c>
      <c r="S365" t="s">
        <v>369</v>
      </c>
      <c r="T365" t="s">
        <v>263</v>
      </c>
      <c r="U365" t="s">
        <v>370</v>
      </c>
      <c r="V365" t="s">
        <v>265</v>
      </c>
      <c r="W365" t="s">
        <v>252</v>
      </c>
      <c r="X365" t="s">
        <v>264</v>
      </c>
      <c r="Y365" t="s">
        <v>371</v>
      </c>
      <c r="Z365" t="s">
        <v>250</v>
      </c>
      <c r="AA365" t="s">
        <v>250</v>
      </c>
      <c r="AB365" t="s">
        <v>89</v>
      </c>
      <c r="AC365" t="s">
        <v>158</v>
      </c>
      <c r="AD365" t="s">
        <v>2</v>
      </c>
      <c r="AE365" t="s">
        <v>2610</v>
      </c>
      <c r="AF365" t="s">
        <v>419</v>
      </c>
      <c r="AG365"/>
      <c r="AH365" s="365"/>
      <c r="AI365"/>
      <c r="AJ365"/>
      <c r="AK365"/>
      <c r="AL365" s="365"/>
      <c r="AM365"/>
      <c r="AN365" t="s">
        <v>399</v>
      </c>
      <c r="AO365" t="s">
        <v>399</v>
      </c>
      <c r="AP365" s="365">
        <v>93</v>
      </c>
      <c r="AQ365" t="s">
        <v>2323</v>
      </c>
      <c r="AR365" t="s">
        <v>2611</v>
      </c>
      <c r="AS365" t="s">
        <v>2325</v>
      </c>
      <c r="AT365" t="s">
        <v>2326</v>
      </c>
      <c r="AU365" t="s">
        <v>379</v>
      </c>
      <c r="AV365" t="s">
        <v>380</v>
      </c>
      <c r="AW365" t="s">
        <v>412</v>
      </c>
      <c r="AX365"/>
      <c r="AY365" s="365"/>
      <c r="AZ365" s="365">
        <v>2024</v>
      </c>
      <c r="BA365" s="366">
        <v>45582</v>
      </c>
      <c r="BB365" s="367">
        <v>45587</v>
      </c>
      <c r="BC365" t="s">
        <v>399</v>
      </c>
      <c r="BD365" t="s">
        <v>154</v>
      </c>
      <c r="BE365">
        <v>27.17</v>
      </c>
      <c r="BF365">
        <v>27.17</v>
      </c>
      <c r="BG365"/>
      <c r="BH365" s="368">
        <v>27.17</v>
      </c>
    </row>
    <row r="366" spans="1:60" ht="15.6">
      <c r="A366" s="345" t="str">
        <f t="shared" si="10"/>
        <v>yes</v>
      </c>
      <c r="B366" s="345" t="str">
        <f>IF(A366="no","N/A",IF(ISNA(VLOOKUP(P366,'Cost Type'!$A$4:$B$8,2,0)),"Impl",VLOOKUP(Q366,'Cost Type'!$A$4:$B$8,2,0)))</f>
        <v>Impl</v>
      </c>
      <c r="C366" s="345" t="e">
        <f>IF(B366="Impl",VLOOKUP(AB366,'Mapping Activities to outputs'!$B:$C,2,0),"N/A")</f>
        <v>#N/A</v>
      </c>
      <c r="E366" s="345" t="s">
        <v>4623</v>
      </c>
      <c r="F366" s="346">
        <f t="shared" si="11"/>
        <v>3109.64</v>
      </c>
      <c r="G366" t="s">
        <v>3283</v>
      </c>
      <c r="H366" t="s">
        <v>3284</v>
      </c>
      <c r="I366" t="s">
        <v>446</v>
      </c>
      <c r="J366" t="s">
        <v>3285</v>
      </c>
      <c r="K366" t="s">
        <v>399</v>
      </c>
      <c r="L366" t="s">
        <v>3286</v>
      </c>
      <c r="M366" t="s">
        <v>2057</v>
      </c>
      <c r="N366" t="s">
        <v>262</v>
      </c>
      <c r="P366" s="365">
        <v>72399</v>
      </c>
      <c r="Q366" t="s">
        <v>3311</v>
      </c>
      <c r="R366" t="s">
        <v>368</v>
      </c>
      <c r="S366" t="s">
        <v>369</v>
      </c>
      <c r="T366" t="s">
        <v>263</v>
      </c>
      <c r="U366" t="s">
        <v>370</v>
      </c>
      <c r="V366" t="s">
        <v>265</v>
      </c>
      <c r="W366" t="s">
        <v>252</v>
      </c>
      <c r="X366" t="s">
        <v>264</v>
      </c>
      <c r="Y366" t="s">
        <v>371</v>
      </c>
      <c r="Z366" t="s">
        <v>399</v>
      </c>
      <c r="AA366" t="s">
        <v>399</v>
      </c>
      <c r="AB366" t="s">
        <v>399</v>
      </c>
      <c r="AC366" t="s">
        <v>158</v>
      </c>
      <c r="AD366" t="s">
        <v>2</v>
      </c>
      <c r="AE366" t="s">
        <v>3163</v>
      </c>
      <c r="AF366" t="s">
        <v>3286</v>
      </c>
      <c r="AG366"/>
      <c r="AH366" s="365"/>
      <c r="AI366"/>
      <c r="AJ366"/>
      <c r="AK366"/>
      <c r="AL366" s="365"/>
      <c r="AM366"/>
      <c r="AN366" t="s">
        <v>399</v>
      </c>
      <c r="AO366" t="s">
        <v>399</v>
      </c>
      <c r="AP366" s="365">
        <v>1442</v>
      </c>
      <c r="AQ366" t="s">
        <v>3312</v>
      </c>
      <c r="AR366" t="s">
        <v>2837</v>
      </c>
      <c r="AS366" t="s">
        <v>3313</v>
      </c>
      <c r="AT366" t="s">
        <v>3314</v>
      </c>
      <c r="AU366" t="s">
        <v>3292</v>
      </c>
      <c r="AV366" t="s">
        <v>380</v>
      </c>
      <c r="AW366" t="s">
        <v>412</v>
      </c>
      <c r="AX366"/>
      <c r="AY366" s="365"/>
      <c r="AZ366" s="365">
        <v>2024</v>
      </c>
      <c r="BA366" s="366">
        <v>45565</v>
      </c>
      <c r="BB366" s="367">
        <v>45587</v>
      </c>
      <c r="BC366" t="s">
        <v>399</v>
      </c>
      <c r="BD366" t="s">
        <v>261</v>
      </c>
      <c r="BE366">
        <v>129050</v>
      </c>
      <c r="BF366">
        <v>3109.64</v>
      </c>
      <c r="BG366"/>
      <c r="BH366" s="368">
        <v>3109.64</v>
      </c>
    </row>
    <row r="367" spans="1:60" ht="15.6">
      <c r="A367" s="345" t="str">
        <f t="shared" si="10"/>
        <v>yes</v>
      </c>
      <c r="B367" s="345" t="str">
        <f>IF(A367="no","N/A",IF(ISNA(VLOOKUP(P367,'Cost Type'!$A$4:$B$8,2,0)),"Impl",VLOOKUP(Q367,'Cost Type'!$A$4:$B$8,2,0)))</f>
        <v>Impl</v>
      </c>
      <c r="C367" s="345" t="e">
        <f>IF(B367="Impl",VLOOKUP(AB367,'Mapping Activities to outputs'!$B:$C,2,0),"N/A")</f>
        <v>#N/A</v>
      </c>
      <c r="E367" s="345" t="s">
        <v>4623</v>
      </c>
      <c r="F367" s="346">
        <f t="shared" si="11"/>
        <v>-3109.64</v>
      </c>
      <c r="G367" t="s">
        <v>3283</v>
      </c>
      <c r="H367" t="s">
        <v>3284</v>
      </c>
      <c r="I367" t="s">
        <v>446</v>
      </c>
      <c r="J367" t="s">
        <v>3285</v>
      </c>
      <c r="K367" t="s">
        <v>399</v>
      </c>
      <c r="L367" t="s">
        <v>3286</v>
      </c>
      <c r="M367" t="s">
        <v>2039</v>
      </c>
      <c r="N367" t="s">
        <v>262</v>
      </c>
      <c r="P367" s="365">
        <v>72399</v>
      </c>
      <c r="Q367" t="s">
        <v>3311</v>
      </c>
      <c r="R367" t="s">
        <v>368</v>
      </c>
      <c r="S367" t="s">
        <v>369</v>
      </c>
      <c r="T367" t="s">
        <v>263</v>
      </c>
      <c r="U367" t="s">
        <v>370</v>
      </c>
      <c r="V367" t="s">
        <v>265</v>
      </c>
      <c r="W367" t="s">
        <v>252</v>
      </c>
      <c r="X367" t="s">
        <v>264</v>
      </c>
      <c r="Y367" t="s">
        <v>371</v>
      </c>
      <c r="Z367" t="s">
        <v>399</v>
      </c>
      <c r="AA367" t="s">
        <v>399</v>
      </c>
      <c r="AB367" t="s">
        <v>399</v>
      </c>
      <c r="AC367" t="s">
        <v>158</v>
      </c>
      <c r="AD367" t="s">
        <v>2</v>
      </c>
      <c r="AE367" t="s">
        <v>3163</v>
      </c>
      <c r="AF367" t="s">
        <v>3286</v>
      </c>
      <c r="AG367"/>
      <c r="AH367" s="365"/>
      <c r="AI367"/>
      <c r="AJ367"/>
      <c r="AK367"/>
      <c r="AL367" s="365"/>
      <c r="AM367"/>
      <c r="AN367" t="s">
        <v>399</v>
      </c>
      <c r="AO367" t="s">
        <v>399</v>
      </c>
      <c r="AP367" s="365">
        <v>20887</v>
      </c>
      <c r="AQ367" t="s">
        <v>3315</v>
      </c>
      <c r="AR367" t="s">
        <v>2837</v>
      </c>
      <c r="AS367" t="s">
        <v>3316</v>
      </c>
      <c r="AT367" t="s">
        <v>3317</v>
      </c>
      <c r="AU367" t="s">
        <v>3292</v>
      </c>
      <c r="AV367" t="s">
        <v>380</v>
      </c>
      <c r="AW367" t="s">
        <v>412</v>
      </c>
      <c r="AX367"/>
      <c r="AY367" s="365"/>
      <c r="AZ367" s="365">
        <v>2024</v>
      </c>
      <c r="BA367" s="366">
        <v>45566</v>
      </c>
      <c r="BB367" s="367">
        <v>45587</v>
      </c>
      <c r="BC367" t="s">
        <v>399</v>
      </c>
      <c r="BD367" t="s">
        <v>261</v>
      </c>
      <c r="BE367">
        <v>-129050</v>
      </c>
      <c r="BF367"/>
      <c r="BG367">
        <v>3109.64</v>
      </c>
      <c r="BH367" s="368">
        <v>-3109.64</v>
      </c>
    </row>
    <row r="368" spans="1:60" ht="15.6">
      <c r="A368" s="345" t="str">
        <f t="shared" si="10"/>
        <v>yes</v>
      </c>
      <c r="B368" s="345" t="str">
        <f>IF(A368="no","N/A",IF(ISNA(VLOOKUP(P368,'Cost Type'!$A$4:$B$8,2,0)),"Impl",VLOOKUP(Q368,'Cost Type'!$A$4:$B$8,2,0)))</f>
        <v>Impl</v>
      </c>
      <c r="C368" s="345" t="e">
        <f>IF(B368="Impl",VLOOKUP(AB368,'Mapping Activities to outputs'!$B:$C,2,0),"N/A")</f>
        <v>#N/A</v>
      </c>
      <c r="E368" s="345" t="s">
        <v>4623</v>
      </c>
      <c r="F368" s="346">
        <f t="shared" si="11"/>
        <v>8125</v>
      </c>
      <c r="G368" t="s">
        <v>3283</v>
      </c>
      <c r="H368" t="s">
        <v>3284</v>
      </c>
      <c r="I368" t="s">
        <v>446</v>
      </c>
      <c r="J368" t="s">
        <v>3285</v>
      </c>
      <c r="K368" t="s">
        <v>399</v>
      </c>
      <c r="L368" t="s">
        <v>3286</v>
      </c>
      <c r="M368" t="s">
        <v>2057</v>
      </c>
      <c r="N368" t="s">
        <v>262</v>
      </c>
      <c r="P368" s="365">
        <v>72155</v>
      </c>
      <c r="Q368" t="s">
        <v>3318</v>
      </c>
      <c r="R368" t="s">
        <v>368</v>
      </c>
      <c r="S368" t="s">
        <v>369</v>
      </c>
      <c r="T368" t="s">
        <v>263</v>
      </c>
      <c r="U368" t="s">
        <v>370</v>
      </c>
      <c r="V368" t="s">
        <v>265</v>
      </c>
      <c r="W368" t="s">
        <v>252</v>
      </c>
      <c r="X368" t="s">
        <v>264</v>
      </c>
      <c r="Y368" t="s">
        <v>371</v>
      </c>
      <c r="Z368" t="s">
        <v>399</v>
      </c>
      <c r="AA368" t="s">
        <v>399</v>
      </c>
      <c r="AB368" t="s">
        <v>399</v>
      </c>
      <c r="AC368" t="s">
        <v>158</v>
      </c>
      <c r="AD368" t="s">
        <v>2</v>
      </c>
      <c r="AE368" t="s">
        <v>3266</v>
      </c>
      <c r="AF368" t="s">
        <v>3286</v>
      </c>
      <c r="AG368"/>
      <c r="AH368" s="365"/>
      <c r="AI368"/>
      <c r="AJ368"/>
      <c r="AK368"/>
      <c r="AL368" s="365"/>
      <c r="AM368"/>
      <c r="AN368" t="s">
        <v>399</v>
      </c>
      <c r="AO368" t="s">
        <v>399</v>
      </c>
      <c r="AP368" s="365">
        <v>1330</v>
      </c>
      <c r="AQ368" t="s">
        <v>3312</v>
      </c>
      <c r="AR368" t="s">
        <v>2837</v>
      </c>
      <c r="AS368" t="s">
        <v>3313</v>
      </c>
      <c r="AT368" t="s">
        <v>3314</v>
      </c>
      <c r="AU368" t="s">
        <v>3292</v>
      </c>
      <c r="AV368" t="s">
        <v>380</v>
      </c>
      <c r="AW368" t="s">
        <v>412</v>
      </c>
      <c r="AX368"/>
      <c r="AY368" s="365"/>
      <c r="AZ368" s="365">
        <v>2024</v>
      </c>
      <c r="BA368" s="366">
        <v>45565</v>
      </c>
      <c r="BB368" s="367">
        <v>45587</v>
      </c>
      <c r="BC368" t="s">
        <v>399</v>
      </c>
      <c r="BD368" t="s">
        <v>154</v>
      </c>
      <c r="BE368">
        <v>8125</v>
      </c>
      <c r="BF368">
        <v>8125</v>
      </c>
      <c r="BG368"/>
      <c r="BH368" s="368">
        <v>8125</v>
      </c>
    </row>
    <row r="369" spans="1:60" ht="15.6">
      <c r="A369" s="345" t="str">
        <f t="shared" si="10"/>
        <v>yes</v>
      </c>
      <c r="B369" s="345" t="str">
        <f>IF(A369="no","N/A",IF(ISNA(VLOOKUP(P369,'Cost Type'!$A$4:$B$8,2,0)),"Impl",VLOOKUP(Q369,'Cost Type'!$A$4:$B$8,2,0)))</f>
        <v>Impl</v>
      </c>
      <c r="C369" s="345" t="e">
        <f>IF(B369="Impl",VLOOKUP(AB369,'Mapping Activities to outputs'!$B:$C,2,0),"N/A")</f>
        <v>#N/A</v>
      </c>
      <c r="E369" s="345" t="s">
        <v>4623</v>
      </c>
      <c r="F369" s="346">
        <f t="shared" si="11"/>
        <v>14000</v>
      </c>
      <c r="G369" t="s">
        <v>3283</v>
      </c>
      <c r="H369" t="s">
        <v>3284</v>
      </c>
      <c r="I369" t="s">
        <v>446</v>
      </c>
      <c r="J369" t="s">
        <v>3285</v>
      </c>
      <c r="K369" t="s">
        <v>399</v>
      </c>
      <c r="L369" t="s">
        <v>3286</v>
      </c>
      <c r="M369" t="s">
        <v>2057</v>
      </c>
      <c r="N369" t="s">
        <v>262</v>
      </c>
      <c r="P369" s="365">
        <v>72155</v>
      </c>
      <c r="Q369" t="s">
        <v>3318</v>
      </c>
      <c r="R369" t="s">
        <v>368</v>
      </c>
      <c r="S369" t="s">
        <v>369</v>
      </c>
      <c r="T369" t="s">
        <v>263</v>
      </c>
      <c r="U369" t="s">
        <v>370</v>
      </c>
      <c r="V369" t="s">
        <v>265</v>
      </c>
      <c r="W369" t="s">
        <v>252</v>
      </c>
      <c r="X369" t="s">
        <v>264</v>
      </c>
      <c r="Y369" t="s">
        <v>371</v>
      </c>
      <c r="Z369" t="s">
        <v>399</v>
      </c>
      <c r="AA369" t="s">
        <v>399</v>
      </c>
      <c r="AB369" t="s">
        <v>399</v>
      </c>
      <c r="AC369" t="s">
        <v>158</v>
      </c>
      <c r="AD369" t="s">
        <v>2</v>
      </c>
      <c r="AE369" t="s">
        <v>3266</v>
      </c>
      <c r="AF369" t="s">
        <v>3286</v>
      </c>
      <c r="AG369"/>
      <c r="AH369" s="365"/>
      <c r="AI369"/>
      <c r="AJ369"/>
      <c r="AK369"/>
      <c r="AL369" s="365"/>
      <c r="AM369"/>
      <c r="AN369" t="s">
        <v>399</v>
      </c>
      <c r="AO369" t="s">
        <v>399</v>
      </c>
      <c r="AP369" s="365">
        <v>1331</v>
      </c>
      <c r="AQ369" t="s">
        <v>3312</v>
      </c>
      <c r="AR369" t="s">
        <v>2837</v>
      </c>
      <c r="AS369" t="s">
        <v>3313</v>
      </c>
      <c r="AT369" t="s">
        <v>3314</v>
      </c>
      <c r="AU369" t="s">
        <v>3292</v>
      </c>
      <c r="AV369" t="s">
        <v>380</v>
      </c>
      <c r="AW369" t="s">
        <v>412</v>
      </c>
      <c r="AX369"/>
      <c r="AY369" s="365"/>
      <c r="AZ369" s="365">
        <v>2024</v>
      </c>
      <c r="BA369" s="366">
        <v>45565</v>
      </c>
      <c r="BB369" s="367">
        <v>45587</v>
      </c>
      <c r="BC369" t="s">
        <v>399</v>
      </c>
      <c r="BD369" t="s">
        <v>154</v>
      </c>
      <c r="BE369">
        <v>14000</v>
      </c>
      <c r="BF369">
        <v>14000</v>
      </c>
      <c r="BG369"/>
      <c r="BH369" s="368">
        <v>14000</v>
      </c>
    </row>
    <row r="370" spans="1:60" ht="15.6">
      <c r="A370" s="345" t="str">
        <f t="shared" si="10"/>
        <v>yes</v>
      </c>
      <c r="B370" s="345" t="str">
        <f>IF(A370="no","N/A",IF(ISNA(VLOOKUP(P370,'Cost Type'!$A$4:$B$8,2,0)),"Impl",VLOOKUP(Q370,'Cost Type'!$A$4:$B$8,2,0)))</f>
        <v>Impl</v>
      </c>
      <c r="C370" s="345" t="e">
        <f>IF(B370="Impl",VLOOKUP(AB370,'Mapping Activities to outputs'!$B:$C,2,0),"N/A")</f>
        <v>#N/A</v>
      </c>
      <c r="E370" s="345" t="s">
        <v>4623</v>
      </c>
      <c r="F370" s="346">
        <f t="shared" si="11"/>
        <v>-8125</v>
      </c>
      <c r="G370" t="s">
        <v>3283</v>
      </c>
      <c r="H370" t="s">
        <v>3284</v>
      </c>
      <c r="I370" t="s">
        <v>446</v>
      </c>
      <c r="J370" t="s">
        <v>3285</v>
      </c>
      <c r="K370" t="s">
        <v>399</v>
      </c>
      <c r="L370" t="s">
        <v>3286</v>
      </c>
      <c r="M370" t="s">
        <v>2039</v>
      </c>
      <c r="N370" t="s">
        <v>262</v>
      </c>
      <c r="P370" s="365">
        <v>72155</v>
      </c>
      <c r="Q370" t="s">
        <v>3318</v>
      </c>
      <c r="R370" t="s">
        <v>368</v>
      </c>
      <c r="S370" t="s">
        <v>369</v>
      </c>
      <c r="T370" t="s">
        <v>263</v>
      </c>
      <c r="U370" t="s">
        <v>370</v>
      </c>
      <c r="V370" t="s">
        <v>265</v>
      </c>
      <c r="W370" t="s">
        <v>252</v>
      </c>
      <c r="X370" t="s">
        <v>264</v>
      </c>
      <c r="Y370" t="s">
        <v>371</v>
      </c>
      <c r="Z370" t="s">
        <v>399</v>
      </c>
      <c r="AA370" t="s">
        <v>399</v>
      </c>
      <c r="AB370" t="s">
        <v>399</v>
      </c>
      <c r="AC370" t="s">
        <v>158</v>
      </c>
      <c r="AD370" t="s">
        <v>2</v>
      </c>
      <c r="AE370" t="s">
        <v>3266</v>
      </c>
      <c r="AF370" t="s">
        <v>3286</v>
      </c>
      <c r="AG370"/>
      <c r="AH370" s="365"/>
      <c r="AI370"/>
      <c r="AJ370"/>
      <c r="AK370"/>
      <c r="AL370" s="365"/>
      <c r="AM370"/>
      <c r="AN370" t="s">
        <v>399</v>
      </c>
      <c r="AO370" t="s">
        <v>399</v>
      </c>
      <c r="AP370" s="365">
        <v>19274</v>
      </c>
      <c r="AQ370" t="s">
        <v>3315</v>
      </c>
      <c r="AR370" t="s">
        <v>2837</v>
      </c>
      <c r="AS370" t="s">
        <v>3316</v>
      </c>
      <c r="AT370" t="s">
        <v>3317</v>
      </c>
      <c r="AU370" t="s">
        <v>3292</v>
      </c>
      <c r="AV370" t="s">
        <v>380</v>
      </c>
      <c r="AW370" t="s">
        <v>412</v>
      </c>
      <c r="AX370"/>
      <c r="AY370" s="365"/>
      <c r="AZ370" s="365">
        <v>2024</v>
      </c>
      <c r="BA370" s="366">
        <v>45566</v>
      </c>
      <c r="BB370" s="367">
        <v>45587</v>
      </c>
      <c r="BC370" t="s">
        <v>399</v>
      </c>
      <c r="BD370" t="s">
        <v>154</v>
      </c>
      <c r="BE370">
        <v>-8125</v>
      </c>
      <c r="BF370"/>
      <c r="BG370">
        <v>8125</v>
      </c>
      <c r="BH370" s="368">
        <v>-8125</v>
      </c>
    </row>
    <row r="371" spans="1:60" ht="15.6">
      <c r="A371" s="345" t="str">
        <f t="shared" si="10"/>
        <v>yes</v>
      </c>
      <c r="B371" s="345" t="str">
        <f>IF(A371="no","N/A",IF(ISNA(VLOOKUP(P371,'Cost Type'!$A$4:$B$8,2,0)),"Impl",VLOOKUP(Q371,'Cost Type'!$A$4:$B$8,2,0)))</f>
        <v>Impl</v>
      </c>
      <c r="C371" s="345" t="e">
        <f>IF(B371="Impl",VLOOKUP(AB371,'Mapping Activities to outputs'!$B:$C,2,0),"N/A")</f>
        <v>#N/A</v>
      </c>
      <c r="E371" s="345" t="s">
        <v>4623</v>
      </c>
      <c r="F371" s="346">
        <f t="shared" si="11"/>
        <v>-14000</v>
      </c>
      <c r="G371" t="s">
        <v>3283</v>
      </c>
      <c r="H371" t="s">
        <v>3284</v>
      </c>
      <c r="I371" t="s">
        <v>446</v>
      </c>
      <c r="J371" t="s">
        <v>3285</v>
      </c>
      <c r="K371" t="s">
        <v>399</v>
      </c>
      <c r="L371" t="s">
        <v>3286</v>
      </c>
      <c r="M371" t="s">
        <v>2039</v>
      </c>
      <c r="N371" t="s">
        <v>262</v>
      </c>
      <c r="P371" s="365">
        <v>72155</v>
      </c>
      <c r="Q371" t="s">
        <v>3318</v>
      </c>
      <c r="R371" t="s">
        <v>368</v>
      </c>
      <c r="S371" t="s">
        <v>369</v>
      </c>
      <c r="T371" t="s">
        <v>263</v>
      </c>
      <c r="U371" t="s">
        <v>370</v>
      </c>
      <c r="V371" t="s">
        <v>265</v>
      </c>
      <c r="W371" t="s">
        <v>252</v>
      </c>
      <c r="X371" t="s">
        <v>264</v>
      </c>
      <c r="Y371" t="s">
        <v>371</v>
      </c>
      <c r="Z371" t="s">
        <v>399</v>
      </c>
      <c r="AA371" t="s">
        <v>399</v>
      </c>
      <c r="AB371" t="s">
        <v>399</v>
      </c>
      <c r="AC371" t="s">
        <v>158</v>
      </c>
      <c r="AD371" t="s">
        <v>2</v>
      </c>
      <c r="AE371" t="s">
        <v>3266</v>
      </c>
      <c r="AF371" t="s">
        <v>3286</v>
      </c>
      <c r="AG371"/>
      <c r="AH371" s="365"/>
      <c r="AI371"/>
      <c r="AJ371"/>
      <c r="AK371"/>
      <c r="AL371" s="365"/>
      <c r="AM371"/>
      <c r="AN371" t="s">
        <v>399</v>
      </c>
      <c r="AO371" t="s">
        <v>399</v>
      </c>
      <c r="AP371" s="365">
        <v>19275</v>
      </c>
      <c r="AQ371" t="s">
        <v>3315</v>
      </c>
      <c r="AR371" t="s">
        <v>2837</v>
      </c>
      <c r="AS371" t="s">
        <v>3316</v>
      </c>
      <c r="AT371" t="s">
        <v>3317</v>
      </c>
      <c r="AU371" t="s">
        <v>3292</v>
      </c>
      <c r="AV371" t="s">
        <v>380</v>
      </c>
      <c r="AW371" t="s">
        <v>412</v>
      </c>
      <c r="AX371"/>
      <c r="AY371" s="365"/>
      <c r="AZ371" s="365">
        <v>2024</v>
      </c>
      <c r="BA371" s="366">
        <v>45566</v>
      </c>
      <c r="BB371" s="367">
        <v>45587</v>
      </c>
      <c r="BC371" t="s">
        <v>399</v>
      </c>
      <c r="BD371" t="s">
        <v>154</v>
      </c>
      <c r="BE371">
        <v>-14000</v>
      </c>
      <c r="BF371"/>
      <c r="BG371">
        <v>14000</v>
      </c>
      <c r="BH371" s="368">
        <v>-14000</v>
      </c>
    </row>
    <row r="372" spans="1:60" ht="15.6">
      <c r="A372" s="345" t="str">
        <f t="shared" si="10"/>
        <v>yes</v>
      </c>
      <c r="B372" s="345" t="str">
        <f>IF(A372="no","N/A",IF(ISNA(VLOOKUP(P372,'Cost Type'!$A$4:$B$8,2,0)),"Impl",VLOOKUP(Q372,'Cost Type'!$A$4:$B$8,2,0)))</f>
        <v>Impl</v>
      </c>
      <c r="C372" s="345" t="e">
        <f>IF(B372="Impl",VLOOKUP(AB372,'Mapping Activities to outputs'!$B:$C,2,0),"N/A")</f>
        <v>#N/A</v>
      </c>
      <c r="E372" s="345" t="s">
        <v>4623</v>
      </c>
      <c r="F372" s="346">
        <f t="shared" si="11"/>
        <v>848.46</v>
      </c>
      <c r="G372" t="s">
        <v>3283</v>
      </c>
      <c r="H372" t="s">
        <v>3284</v>
      </c>
      <c r="I372" t="s">
        <v>446</v>
      </c>
      <c r="J372" t="s">
        <v>3285</v>
      </c>
      <c r="K372" t="s">
        <v>399</v>
      </c>
      <c r="L372" t="s">
        <v>3286</v>
      </c>
      <c r="M372" t="s">
        <v>2057</v>
      </c>
      <c r="N372" t="s">
        <v>262</v>
      </c>
      <c r="P372" s="365">
        <v>72165</v>
      </c>
      <c r="Q372" t="s">
        <v>3319</v>
      </c>
      <c r="R372" t="s">
        <v>368</v>
      </c>
      <c r="S372" t="s">
        <v>369</v>
      </c>
      <c r="T372" t="s">
        <v>263</v>
      </c>
      <c r="U372" t="s">
        <v>370</v>
      </c>
      <c r="V372" t="s">
        <v>265</v>
      </c>
      <c r="W372" t="s">
        <v>252</v>
      </c>
      <c r="X372" t="s">
        <v>264</v>
      </c>
      <c r="Y372" t="s">
        <v>371</v>
      </c>
      <c r="Z372" t="s">
        <v>399</v>
      </c>
      <c r="AA372" t="s">
        <v>399</v>
      </c>
      <c r="AB372" t="s">
        <v>399</v>
      </c>
      <c r="AC372" t="s">
        <v>158</v>
      </c>
      <c r="AD372" t="s">
        <v>2</v>
      </c>
      <c r="AE372" t="s">
        <v>3168</v>
      </c>
      <c r="AF372" t="s">
        <v>3286</v>
      </c>
      <c r="AG372"/>
      <c r="AH372" s="365"/>
      <c r="AI372"/>
      <c r="AJ372"/>
      <c r="AK372"/>
      <c r="AL372" s="365"/>
      <c r="AM372"/>
      <c r="AN372" t="s">
        <v>399</v>
      </c>
      <c r="AO372" t="s">
        <v>399</v>
      </c>
      <c r="AP372" s="365">
        <v>1349</v>
      </c>
      <c r="AQ372" t="s">
        <v>3312</v>
      </c>
      <c r="AR372" t="s">
        <v>2837</v>
      </c>
      <c r="AS372" t="s">
        <v>3313</v>
      </c>
      <c r="AT372" t="s">
        <v>3314</v>
      </c>
      <c r="AU372" t="s">
        <v>3292</v>
      </c>
      <c r="AV372" t="s">
        <v>380</v>
      </c>
      <c r="AW372" t="s">
        <v>412</v>
      </c>
      <c r="AX372"/>
      <c r="AY372" s="365"/>
      <c r="AZ372" s="365">
        <v>2024</v>
      </c>
      <c r="BA372" s="366">
        <v>45565</v>
      </c>
      <c r="BB372" s="367">
        <v>45587</v>
      </c>
      <c r="BC372" t="s">
        <v>399</v>
      </c>
      <c r="BD372" t="s">
        <v>261</v>
      </c>
      <c r="BE372">
        <v>35211.270000000004</v>
      </c>
      <c r="BF372">
        <v>848.46</v>
      </c>
      <c r="BG372"/>
      <c r="BH372" s="368">
        <v>848.46</v>
      </c>
    </row>
    <row r="373" spans="1:60" ht="15.6">
      <c r="A373" s="345" t="str">
        <f t="shared" si="10"/>
        <v>yes</v>
      </c>
      <c r="B373" s="345" t="str">
        <f>IF(A373="no","N/A",IF(ISNA(VLOOKUP(P373,'Cost Type'!$A$4:$B$8,2,0)),"Impl",VLOOKUP(Q373,'Cost Type'!$A$4:$B$8,2,0)))</f>
        <v>Impl</v>
      </c>
      <c r="C373" s="345" t="e">
        <f>IF(B373="Impl",VLOOKUP(AB373,'Mapping Activities to outputs'!$B:$C,2,0),"N/A")</f>
        <v>#N/A</v>
      </c>
      <c r="E373" s="345" t="s">
        <v>4623</v>
      </c>
      <c r="F373" s="346">
        <f t="shared" si="11"/>
        <v>-848.46</v>
      </c>
      <c r="G373" t="s">
        <v>3283</v>
      </c>
      <c r="H373" t="s">
        <v>3284</v>
      </c>
      <c r="I373" t="s">
        <v>446</v>
      </c>
      <c r="J373" t="s">
        <v>3285</v>
      </c>
      <c r="K373" t="s">
        <v>399</v>
      </c>
      <c r="L373" t="s">
        <v>3286</v>
      </c>
      <c r="M373" t="s">
        <v>2039</v>
      </c>
      <c r="N373" t="s">
        <v>262</v>
      </c>
      <c r="P373" s="365">
        <v>72165</v>
      </c>
      <c r="Q373" t="s">
        <v>3319</v>
      </c>
      <c r="R373" t="s">
        <v>368</v>
      </c>
      <c r="S373" t="s">
        <v>369</v>
      </c>
      <c r="T373" t="s">
        <v>263</v>
      </c>
      <c r="U373" t="s">
        <v>370</v>
      </c>
      <c r="V373" t="s">
        <v>265</v>
      </c>
      <c r="W373" t="s">
        <v>252</v>
      </c>
      <c r="X373" t="s">
        <v>264</v>
      </c>
      <c r="Y373" t="s">
        <v>371</v>
      </c>
      <c r="Z373" t="s">
        <v>399</v>
      </c>
      <c r="AA373" t="s">
        <v>399</v>
      </c>
      <c r="AB373" t="s">
        <v>399</v>
      </c>
      <c r="AC373" t="s">
        <v>158</v>
      </c>
      <c r="AD373" t="s">
        <v>2</v>
      </c>
      <c r="AE373" t="s">
        <v>3168</v>
      </c>
      <c r="AF373" t="s">
        <v>3286</v>
      </c>
      <c r="AG373"/>
      <c r="AH373" s="365"/>
      <c r="AI373"/>
      <c r="AJ373"/>
      <c r="AK373"/>
      <c r="AL373" s="365"/>
      <c r="AM373"/>
      <c r="AN373" t="s">
        <v>399</v>
      </c>
      <c r="AO373" t="s">
        <v>399</v>
      </c>
      <c r="AP373" s="365">
        <v>19476</v>
      </c>
      <c r="AQ373" t="s">
        <v>3315</v>
      </c>
      <c r="AR373" t="s">
        <v>2837</v>
      </c>
      <c r="AS373" t="s">
        <v>3316</v>
      </c>
      <c r="AT373" t="s">
        <v>3317</v>
      </c>
      <c r="AU373" t="s">
        <v>3292</v>
      </c>
      <c r="AV373" t="s">
        <v>380</v>
      </c>
      <c r="AW373" t="s">
        <v>412</v>
      </c>
      <c r="AX373"/>
      <c r="AY373" s="365"/>
      <c r="AZ373" s="365">
        <v>2024</v>
      </c>
      <c r="BA373" s="366">
        <v>45566</v>
      </c>
      <c r="BB373" s="367">
        <v>45587</v>
      </c>
      <c r="BC373" t="s">
        <v>399</v>
      </c>
      <c r="BD373" t="s">
        <v>261</v>
      </c>
      <c r="BE373">
        <v>-35211.270000000004</v>
      </c>
      <c r="BF373"/>
      <c r="BG373">
        <v>848.46</v>
      </c>
      <c r="BH373" s="368">
        <v>-848.46</v>
      </c>
    </row>
    <row r="374" spans="1:60" ht="15.6">
      <c r="A374" s="345" t="str">
        <f t="shared" si="10"/>
        <v>yes</v>
      </c>
      <c r="B374" s="345" t="str">
        <f>IF(A374="no","N/A",IF(ISNA(VLOOKUP(P374,'Cost Type'!$A$4:$B$8,2,0)),"Impl",VLOOKUP(Q374,'Cost Type'!$A$4:$B$8,2,0)))</f>
        <v>Impl</v>
      </c>
      <c r="C374" s="345" t="str">
        <f>IF(B374="Impl",VLOOKUP(AB374,'Mapping Activities to outputs'!$B:$C,2,0),"N/A")</f>
        <v>MC</v>
      </c>
      <c r="F374" s="346">
        <f t="shared" si="11"/>
        <v>113.01</v>
      </c>
      <c r="G374" t="s">
        <v>362</v>
      </c>
      <c r="H374" t="s">
        <v>363</v>
      </c>
      <c r="I374" t="s">
        <v>364</v>
      </c>
      <c r="J374" t="s">
        <v>365</v>
      </c>
      <c r="K374" t="s">
        <v>157</v>
      </c>
      <c r="L374" t="s">
        <v>366</v>
      </c>
      <c r="M374" t="s">
        <v>2039</v>
      </c>
      <c r="N374" t="s">
        <v>262</v>
      </c>
      <c r="P374" s="365">
        <v>71620</v>
      </c>
      <c r="Q374" t="s">
        <v>4124</v>
      </c>
      <c r="R374" t="s">
        <v>368</v>
      </c>
      <c r="S374" t="s">
        <v>369</v>
      </c>
      <c r="T374" t="s">
        <v>263</v>
      </c>
      <c r="U374" t="s">
        <v>370</v>
      </c>
      <c r="V374" t="s">
        <v>265</v>
      </c>
      <c r="W374" t="s">
        <v>252</v>
      </c>
      <c r="X374" t="s">
        <v>264</v>
      </c>
      <c r="Y374" t="s">
        <v>371</v>
      </c>
      <c r="Z374" t="s">
        <v>250</v>
      </c>
      <c r="AA374" t="s">
        <v>250</v>
      </c>
      <c r="AB374" t="s">
        <v>89</v>
      </c>
      <c r="AC374" t="s">
        <v>158</v>
      </c>
      <c r="AD374" t="s">
        <v>2</v>
      </c>
      <c r="AE374" t="s">
        <v>1492</v>
      </c>
      <c r="AF374" t="s">
        <v>372</v>
      </c>
      <c r="AG374" t="s">
        <v>3020</v>
      </c>
      <c r="AH374" s="365">
        <v>300002115789213</v>
      </c>
      <c r="AI374" t="s">
        <v>258</v>
      </c>
      <c r="AJ374">
        <v>10130</v>
      </c>
      <c r="AK374">
        <v>4690</v>
      </c>
      <c r="AL374" s="365">
        <v>1</v>
      </c>
      <c r="AM374" t="s">
        <v>1492</v>
      </c>
      <c r="AN374" t="s">
        <v>1284</v>
      </c>
      <c r="AO374" t="s">
        <v>1285</v>
      </c>
      <c r="AP374" s="365">
        <v>110</v>
      </c>
      <c r="AQ374" t="s">
        <v>3639</v>
      </c>
      <c r="AR374" t="s">
        <v>3640</v>
      </c>
      <c r="AS374" t="s">
        <v>3641</v>
      </c>
      <c r="AT374" t="s">
        <v>3642</v>
      </c>
      <c r="AU374" t="s">
        <v>379</v>
      </c>
      <c r="AV374" t="s">
        <v>380</v>
      </c>
      <c r="AW374" t="s">
        <v>381</v>
      </c>
      <c r="AX374"/>
      <c r="AY374" s="365">
        <v>0</v>
      </c>
      <c r="AZ374" s="365">
        <v>2024</v>
      </c>
      <c r="BA374" s="366">
        <v>45586</v>
      </c>
      <c r="BB374" s="367">
        <v>45588</v>
      </c>
      <c r="BC374" t="s">
        <v>271</v>
      </c>
      <c r="BD374" t="s">
        <v>261</v>
      </c>
      <c r="BE374">
        <v>4690</v>
      </c>
      <c r="BF374">
        <v>113.01</v>
      </c>
      <c r="BG374"/>
      <c r="BH374" s="368">
        <v>113.01</v>
      </c>
    </row>
    <row r="375" spans="1:60" ht="15.6">
      <c r="A375" s="345" t="str">
        <f t="shared" si="10"/>
        <v>yes</v>
      </c>
      <c r="B375" s="345" t="str">
        <f>IF(A375="no","N/A",IF(ISNA(VLOOKUP(P375,'Cost Type'!$A$4:$B$8,2,0)),"Impl",VLOOKUP(Q375,'Cost Type'!$A$4:$B$8,2,0)))</f>
        <v>Impl</v>
      </c>
      <c r="C375" s="345" t="str">
        <f>IF(B375="Impl",VLOOKUP(AB375,'Mapping Activities to outputs'!$B:$C,2,0),"N/A")</f>
        <v>MC</v>
      </c>
      <c r="F375" s="346">
        <f t="shared" si="11"/>
        <v>131.09</v>
      </c>
      <c r="G375" t="s">
        <v>362</v>
      </c>
      <c r="H375" t="s">
        <v>363</v>
      </c>
      <c r="I375" t="s">
        <v>364</v>
      </c>
      <c r="J375" t="s">
        <v>365</v>
      </c>
      <c r="K375" t="s">
        <v>157</v>
      </c>
      <c r="L375" t="s">
        <v>366</v>
      </c>
      <c r="M375" t="s">
        <v>2039</v>
      </c>
      <c r="N375" t="s">
        <v>262</v>
      </c>
      <c r="P375" s="365">
        <v>71620</v>
      </c>
      <c r="Q375" t="s">
        <v>4124</v>
      </c>
      <c r="R375" t="s">
        <v>368</v>
      </c>
      <c r="S375" t="s">
        <v>369</v>
      </c>
      <c r="T375" t="s">
        <v>263</v>
      </c>
      <c r="U375" t="s">
        <v>370</v>
      </c>
      <c r="V375" t="s">
        <v>265</v>
      </c>
      <c r="W375" t="s">
        <v>252</v>
      </c>
      <c r="X375" t="s">
        <v>264</v>
      </c>
      <c r="Y375" t="s">
        <v>371</v>
      </c>
      <c r="Z375" t="s">
        <v>250</v>
      </c>
      <c r="AA375" t="s">
        <v>250</v>
      </c>
      <c r="AB375" t="s">
        <v>89</v>
      </c>
      <c r="AC375" t="s">
        <v>158</v>
      </c>
      <c r="AD375" t="s">
        <v>2</v>
      </c>
      <c r="AE375" t="s">
        <v>1492</v>
      </c>
      <c r="AF375" t="s">
        <v>372</v>
      </c>
      <c r="AG375" t="s">
        <v>3020</v>
      </c>
      <c r="AH375" s="365">
        <v>300002115789213</v>
      </c>
      <c r="AI375" t="s">
        <v>258</v>
      </c>
      <c r="AJ375">
        <v>10130</v>
      </c>
      <c r="AK375">
        <v>5440</v>
      </c>
      <c r="AL375" s="365">
        <v>2</v>
      </c>
      <c r="AM375" t="s">
        <v>1492</v>
      </c>
      <c r="AN375" t="s">
        <v>1284</v>
      </c>
      <c r="AO375" t="s">
        <v>1285</v>
      </c>
      <c r="AP375" s="365">
        <v>111</v>
      </c>
      <c r="AQ375" t="s">
        <v>3639</v>
      </c>
      <c r="AR375" t="s">
        <v>3643</v>
      </c>
      <c r="AS375" t="s">
        <v>3641</v>
      </c>
      <c r="AT375" t="s">
        <v>3642</v>
      </c>
      <c r="AU375" t="s">
        <v>379</v>
      </c>
      <c r="AV375" t="s">
        <v>380</v>
      </c>
      <c r="AW375" t="s">
        <v>381</v>
      </c>
      <c r="AX375"/>
      <c r="AY375" s="365">
        <v>0</v>
      </c>
      <c r="AZ375" s="365">
        <v>2024</v>
      </c>
      <c r="BA375" s="366">
        <v>45586</v>
      </c>
      <c r="BB375" s="367">
        <v>45588</v>
      </c>
      <c r="BC375" t="s">
        <v>501</v>
      </c>
      <c r="BD375" t="s">
        <v>261</v>
      </c>
      <c r="BE375">
        <v>5440</v>
      </c>
      <c r="BF375">
        <v>131.09</v>
      </c>
      <c r="BG375"/>
      <c r="BH375" s="368">
        <v>131.09</v>
      </c>
    </row>
    <row r="376" spans="1:60" ht="15.6">
      <c r="A376" s="345" t="str">
        <f t="shared" si="10"/>
        <v>yes</v>
      </c>
      <c r="B376" s="345" t="str">
        <f>IF(A376="no","N/A",IF(ISNA(VLOOKUP(P376,'Cost Type'!$A$4:$B$8,2,0)),"Impl",VLOOKUP(Q376,'Cost Type'!$A$4:$B$8,2,0)))</f>
        <v>Impl</v>
      </c>
      <c r="C376" s="345" t="str">
        <f>IF(B376="Impl",VLOOKUP(AB376,'Mapping Activities to outputs'!$B:$C,2,0),"N/A")</f>
        <v>Output 1</v>
      </c>
      <c r="F376" s="346">
        <f t="shared" si="11"/>
        <v>8125</v>
      </c>
      <c r="G376" t="s">
        <v>362</v>
      </c>
      <c r="H376" t="s">
        <v>363</v>
      </c>
      <c r="I376" t="s">
        <v>364</v>
      </c>
      <c r="J376" t="s">
        <v>365</v>
      </c>
      <c r="K376" t="s">
        <v>157</v>
      </c>
      <c r="L376" t="s">
        <v>366</v>
      </c>
      <c r="M376" t="s">
        <v>2039</v>
      </c>
      <c r="N376" t="s">
        <v>262</v>
      </c>
      <c r="P376" s="365">
        <v>72155</v>
      </c>
      <c r="Q376" t="s">
        <v>3318</v>
      </c>
      <c r="R376" t="s">
        <v>368</v>
      </c>
      <c r="S376" t="s">
        <v>369</v>
      </c>
      <c r="T376" t="s">
        <v>263</v>
      </c>
      <c r="U376" t="s">
        <v>370</v>
      </c>
      <c r="V376" t="s">
        <v>265</v>
      </c>
      <c r="W376" t="s">
        <v>252</v>
      </c>
      <c r="X376" t="s">
        <v>264</v>
      </c>
      <c r="Y376" t="s">
        <v>371</v>
      </c>
      <c r="Z376" t="s">
        <v>250</v>
      </c>
      <c r="AA376" t="s">
        <v>250</v>
      </c>
      <c r="AB376" t="s">
        <v>40</v>
      </c>
      <c r="AC376" t="s">
        <v>158</v>
      </c>
      <c r="AD376" t="s">
        <v>2</v>
      </c>
      <c r="AE376" t="s">
        <v>569</v>
      </c>
      <c r="AF376" t="s">
        <v>372</v>
      </c>
      <c r="AG376" t="s">
        <v>570</v>
      </c>
      <c r="AH376" s="365">
        <v>300002116102963</v>
      </c>
      <c r="AI376" t="s">
        <v>258</v>
      </c>
      <c r="AJ376">
        <v>22125</v>
      </c>
      <c r="AK376">
        <v>22125</v>
      </c>
      <c r="AL376" s="365">
        <v>1</v>
      </c>
      <c r="AM376" t="s">
        <v>569</v>
      </c>
      <c r="AN376" t="s">
        <v>3264</v>
      </c>
      <c r="AO376" t="s">
        <v>562</v>
      </c>
      <c r="AP376" s="365">
        <v>323</v>
      </c>
      <c r="AQ376" t="s">
        <v>4035</v>
      </c>
      <c r="AR376" t="s">
        <v>4036</v>
      </c>
      <c r="AS376" t="s">
        <v>4037</v>
      </c>
      <c r="AT376" t="s">
        <v>4038</v>
      </c>
      <c r="AU376" t="s">
        <v>379</v>
      </c>
      <c r="AV376" t="s">
        <v>380</v>
      </c>
      <c r="AW376" t="s">
        <v>3265</v>
      </c>
      <c r="AX376" t="s">
        <v>3266</v>
      </c>
      <c r="AY376" s="365">
        <v>2</v>
      </c>
      <c r="AZ376" s="365">
        <v>2024</v>
      </c>
      <c r="BA376" s="366">
        <v>45587</v>
      </c>
      <c r="BB376" s="367">
        <v>45588</v>
      </c>
      <c r="BC376" t="s">
        <v>271</v>
      </c>
      <c r="BD376" t="s">
        <v>154</v>
      </c>
      <c r="BE376">
        <v>8125</v>
      </c>
      <c r="BF376">
        <v>8125</v>
      </c>
      <c r="BG376"/>
      <c r="BH376" s="368">
        <v>8125</v>
      </c>
    </row>
    <row r="377" spans="1:60" ht="15.6">
      <c r="A377" s="345" t="str">
        <f t="shared" si="10"/>
        <v>yes</v>
      </c>
      <c r="B377" s="345" t="str">
        <f>IF(A377="no","N/A",IF(ISNA(VLOOKUP(P377,'Cost Type'!$A$4:$B$8,2,0)),"Impl",VLOOKUP(Q377,'Cost Type'!$A$4:$B$8,2,0)))</f>
        <v>Impl</v>
      </c>
      <c r="C377" s="345" t="str">
        <f>IF(B377="Impl",VLOOKUP(AB377,'Mapping Activities to outputs'!$B:$C,2,0),"N/A")</f>
        <v>Output 1</v>
      </c>
      <c r="F377" s="346">
        <f t="shared" si="11"/>
        <v>14000</v>
      </c>
      <c r="G377" t="s">
        <v>362</v>
      </c>
      <c r="H377" t="s">
        <v>363</v>
      </c>
      <c r="I377" t="s">
        <v>364</v>
      </c>
      <c r="J377" t="s">
        <v>365</v>
      </c>
      <c r="K377" t="s">
        <v>157</v>
      </c>
      <c r="L377" t="s">
        <v>366</v>
      </c>
      <c r="M377" t="s">
        <v>2039</v>
      </c>
      <c r="N377" t="s">
        <v>262</v>
      </c>
      <c r="P377" s="365">
        <v>72155</v>
      </c>
      <c r="Q377" t="s">
        <v>3318</v>
      </c>
      <c r="R377" t="s">
        <v>368</v>
      </c>
      <c r="S377" t="s">
        <v>369</v>
      </c>
      <c r="T377" t="s">
        <v>263</v>
      </c>
      <c r="U377" t="s">
        <v>370</v>
      </c>
      <c r="V377" t="s">
        <v>265</v>
      </c>
      <c r="W377" t="s">
        <v>252</v>
      </c>
      <c r="X377" t="s">
        <v>264</v>
      </c>
      <c r="Y377" t="s">
        <v>371</v>
      </c>
      <c r="Z377" t="s">
        <v>250</v>
      </c>
      <c r="AA377" t="s">
        <v>250</v>
      </c>
      <c r="AB377" t="s">
        <v>37</v>
      </c>
      <c r="AC377" t="s">
        <v>158</v>
      </c>
      <c r="AD377" t="s">
        <v>2</v>
      </c>
      <c r="AE377" t="s">
        <v>569</v>
      </c>
      <c r="AF377" t="s">
        <v>372</v>
      </c>
      <c r="AG377" t="s">
        <v>570</v>
      </c>
      <c r="AH377" s="365">
        <v>300002116102963</v>
      </c>
      <c r="AI377" t="s">
        <v>258</v>
      </c>
      <c r="AJ377">
        <v>22125</v>
      </c>
      <c r="AK377">
        <v>22125</v>
      </c>
      <c r="AL377" s="365">
        <v>1</v>
      </c>
      <c r="AM377" t="s">
        <v>569</v>
      </c>
      <c r="AN377" t="s">
        <v>3264</v>
      </c>
      <c r="AO377" t="s">
        <v>562</v>
      </c>
      <c r="AP377" s="365">
        <v>324</v>
      </c>
      <c r="AQ377" t="s">
        <v>4035</v>
      </c>
      <c r="AR377" t="s">
        <v>4039</v>
      </c>
      <c r="AS377" t="s">
        <v>4037</v>
      </c>
      <c r="AT377" t="s">
        <v>4038</v>
      </c>
      <c r="AU377" t="s">
        <v>379</v>
      </c>
      <c r="AV377" t="s">
        <v>380</v>
      </c>
      <c r="AW377" t="s">
        <v>3265</v>
      </c>
      <c r="AX377" t="s">
        <v>3266</v>
      </c>
      <c r="AY377" s="365">
        <v>2</v>
      </c>
      <c r="AZ377" s="365">
        <v>2024</v>
      </c>
      <c r="BA377" s="366">
        <v>45587</v>
      </c>
      <c r="BB377" s="367">
        <v>45588</v>
      </c>
      <c r="BC377" t="s">
        <v>271</v>
      </c>
      <c r="BD377" t="s">
        <v>154</v>
      </c>
      <c r="BE377">
        <v>14000</v>
      </c>
      <c r="BF377">
        <v>14000</v>
      </c>
      <c r="BG377"/>
      <c r="BH377" s="368">
        <v>14000</v>
      </c>
    </row>
    <row r="378" spans="1:60" ht="15.6">
      <c r="A378" s="345" t="str">
        <f t="shared" si="10"/>
        <v>yes</v>
      </c>
      <c r="B378" s="345" t="str">
        <f>IF(A378="no","N/A",IF(ISNA(VLOOKUP(P378,'Cost Type'!$A$4:$B$8,2,0)),"Impl",VLOOKUP(Q378,'Cost Type'!$A$4:$B$8,2,0)))</f>
        <v>Impl</v>
      </c>
      <c r="C378" s="345" t="str">
        <f>IF(B378="Impl",VLOOKUP(AB378,'Mapping Activities to outputs'!$B:$C,2,0),"N/A")</f>
        <v>MC</v>
      </c>
      <c r="F378" s="346">
        <f t="shared" si="11"/>
        <v>42.47</v>
      </c>
      <c r="G378" t="s">
        <v>362</v>
      </c>
      <c r="H378" t="s">
        <v>363</v>
      </c>
      <c r="I378" t="s">
        <v>364</v>
      </c>
      <c r="J378" t="s">
        <v>365</v>
      </c>
      <c r="K378" t="s">
        <v>157</v>
      </c>
      <c r="L378" t="s">
        <v>366</v>
      </c>
      <c r="M378" t="s">
        <v>2039</v>
      </c>
      <c r="N378" t="s">
        <v>262</v>
      </c>
      <c r="P378" s="365">
        <v>72505</v>
      </c>
      <c r="Q378" t="s">
        <v>4121</v>
      </c>
      <c r="R378" t="s">
        <v>368</v>
      </c>
      <c r="S378" t="s">
        <v>369</v>
      </c>
      <c r="T378" t="s">
        <v>263</v>
      </c>
      <c r="U378" t="s">
        <v>370</v>
      </c>
      <c r="V378" t="s">
        <v>265</v>
      </c>
      <c r="W378" t="s">
        <v>252</v>
      </c>
      <c r="X378" t="s">
        <v>264</v>
      </c>
      <c r="Y378" t="s">
        <v>371</v>
      </c>
      <c r="Z378" t="s">
        <v>250</v>
      </c>
      <c r="AA378" t="s">
        <v>250</v>
      </c>
      <c r="AB378" t="s">
        <v>89</v>
      </c>
      <c r="AC378" t="s">
        <v>158</v>
      </c>
      <c r="AD378" t="s">
        <v>2</v>
      </c>
      <c r="AE378" t="s">
        <v>1503</v>
      </c>
      <c r="AF378" t="s">
        <v>372</v>
      </c>
      <c r="AG378" t="s">
        <v>1505</v>
      </c>
      <c r="AH378" s="365">
        <v>300002120344526</v>
      </c>
      <c r="AI378" t="s">
        <v>258</v>
      </c>
      <c r="AJ378">
        <v>1762.5</v>
      </c>
      <c r="AK378">
        <v>1762.5</v>
      </c>
      <c r="AL378" s="365">
        <v>1</v>
      </c>
      <c r="AM378" t="s">
        <v>1503</v>
      </c>
      <c r="AN378" t="s">
        <v>3172</v>
      </c>
      <c r="AO378" t="s">
        <v>1506</v>
      </c>
      <c r="AP378" s="365">
        <v>881</v>
      </c>
      <c r="AQ378" t="s">
        <v>3644</v>
      </c>
      <c r="AR378" t="s">
        <v>3652</v>
      </c>
      <c r="AS378" t="s">
        <v>3646</v>
      </c>
      <c r="AT378" t="s">
        <v>3651</v>
      </c>
      <c r="AU378" t="s">
        <v>379</v>
      </c>
      <c r="AV378" t="s">
        <v>380</v>
      </c>
      <c r="AW378" t="s">
        <v>381</v>
      </c>
      <c r="AX378"/>
      <c r="AY378" s="365">
        <v>0</v>
      </c>
      <c r="AZ378" s="365">
        <v>2024</v>
      </c>
      <c r="BA378" s="366">
        <v>45588</v>
      </c>
      <c r="BB378" s="367">
        <v>45589</v>
      </c>
      <c r="BC378" t="s">
        <v>271</v>
      </c>
      <c r="BD378" t="s">
        <v>261</v>
      </c>
      <c r="BE378">
        <v>1762.5</v>
      </c>
      <c r="BF378">
        <v>42.47</v>
      </c>
      <c r="BG378"/>
      <c r="BH378" s="368">
        <v>42.47</v>
      </c>
    </row>
    <row r="379" spans="1:60" ht="15.6">
      <c r="A379" s="345" t="str">
        <f t="shared" si="10"/>
        <v>yes</v>
      </c>
      <c r="B379" s="345" t="str">
        <f>IF(A379="no","N/A",IF(ISNA(VLOOKUP(P379,'Cost Type'!$A$4:$B$8,2,0)),"Impl",VLOOKUP(P379,'Cost Type'!$A$4:$B$8,2,0)))</f>
        <v>GMS</v>
      </c>
      <c r="C379" s="345" t="str">
        <f>IF(B379="Impl",VLOOKUP(AB379,'Mapping Activities to outputs'!$B:$C,2,0),"N/A")</f>
        <v>N/A</v>
      </c>
      <c r="F379" s="346">
        <f t="shared" si="11"/>
        <v>19.53</v>
      </c>
      <c r="G379" t="s">
        <v>413</v>
      </c>
      <c r="H379" t="s">
        <v>414</v>
      </c>
      <c r="I379" t="s">
        <v>415</v>
      </c>
      <c r="J379" t="s">
        <v>416</v>
      </c>
      <c r="K379" t="s">
        <v>157</v>
      </c>
      <c r="L379" t="s">
        <v>413</v>
      </c>
      <c r="M379" t="s">
        <v>2039</v>
      </c>
      <c r="N379" t="s">
        <v>262</v>
      </c>
      <c r="P379" s="365">
        <v>75105</v>
      </c>
      <c r="Q379" t="s">
        <v>417</v>
      </c>
      <c r="R379" t="s">
        <v>368</v>
      </c>
      <c r="S379" t="s">
        <v>369</v>
      </c>
      <c r="T379" t="s">
        <v>263</v>
      </c>
      <c r="U379" t="s">
        <v>370</v>
      </c>
      <c r="V379" t="s">
        <v>265</v>
      </c>
      <c r="W379" t="s">
        <v>252</v>
      </c>
      <c r="X379" t="s">
        <v>264</v>
      </c>
      <c r="Y379" t="s">
        <v>371</v>
      </c>
      <c r="Z379" t="s">
        <v>250</v>
      </c>
      <c r="AA379" t="s">
        <v>250</v>
      </c>
      <c r="AB379" t="s">
        <v>89</v>
      </c>
      <c r="AC379" t="s">
        <v>158</v>
      </c>
      <c r="AD379" t="s">
        <v>2</v>
      </c>
      <c r="AE379" t="s">
        <v>2382</v>
      </c>
      <c r="AF379" t="s">
        <v>419</v>
      </c>
      <c r="AG379"/>
      <c r="AH379" s="365"/>
      <c r="AI379"/>
      <c r="AJ379"/>
      <c r="AK379"/>
      <c r="AL379" s="365"/>
      <c r="AM379"/>
      <c r="AN379" t="s">
        <v>399</v>
      </c>
      <c r="AO379" t="s">
        <v>399</v>
      </c>
      <c r="AP379" s="365">
        <v>118</v>
      </c>
      <c r="AQ379" t="s">
        <v>2383</v>
      </c>
      <c r="AR379" t="s">
        <v>2384</v>
      </c>
      <c r="AS379" t="s">
        <v>2385</v>
      </c>
      <c r="AT379" t="s">
        <v>2386</v>
      </c>
      <c r="AU379" t="s">
        <v>379</v>
      </c>
      <c r="AV379" t="s">
        <v>380</v>
      </c>
      <c r="AW379" t="s">
        <v>412</v>
      </c>
      <c r="AX379"/>
      <c r="AY379" s="365"/>
      <c r="AZ379" s="365">
        <v>2024</v>
      </c>
      <c r="BA379" s="366">
        <v>45586</v>
      </c>
      <c r="BB379" s="367">
        <v>45589</v>
      </c>
      <c r="BC379" t="s">
        <v>399</v>
      </c>
      <c r="BD379" t="s">
        <v>261</v>
      </c>
      <c r="BE379">
        <v>810.4</v>
      </c>
      <c r="BF379">
        <v>19.53</v>
      </c>
      <c r="BG379"/>
      <c r="BH379" s="368">
        <v>19.53</v>
      </c>
    </row>
    <row r="380" spans="1:60" ht="15.6">
      <c r="A380" s="345" t="str">
        <f t="shared" si="10"/>
        <v>yes</v>
      </c>
      <c r="B380" s="345" t="str">
        <f>IF(A380="no","N/A",IF(ISNA(VLOOKUP(P380,'Cost Type'!$A$4:$B$8,2,0)),"Impl",VLOOKUP(P380,'Cost Type'!$A$4:$B$8,2,0)))</f>
        <v>GMS</v>
      </c>
      <c r="C380" s="345" t="str">
        <f>IF(B380="Impl",VLOOKUP(AB380,'Mapping Activities to outputs'!$B:$C,2,0),"N/A")</f>
        <v>N/A</v>
      </c>
      <c r="F380" s="346">
        <f t="shared" si="11"/>
        <v>650</v>
      </c>
      <c r="G380" t="s">
        <v>413</v>
      </c>
      <c r="H380" t="s">
        <v>414</v>
      </c>
      <c r="I380" t="s">
        <v>415</v>
      </c>
      <c r="J380" t="s">
        <v>416</v>
      </c>
      <c r="K380" t="s">
        <v>157</v>
      </c>
      <c r="L380" t="s">
        <v>413</v>
      </c>
      <c r="M380" t="s">
        <v>2039</v>
      </c>
      <c r="N380" t="s">
        <v>262</v>
      </c>
      <c r="P380" s="365">
        <v>75105</v>
      </c>
      <c r="Q380" t="s">
        <v>417</v>
      </c>
      <c r="R380" t="s">
        <v>368</v>
      </c>
      <c r="S380" t="s">
        <v>369</v>
      </c>
      <c r="T380" t="s">
        <v>263</v>
      </c>
      <c r="U380" t="s">
        <v>370</v>
      </c>
      <c r="V380" t="s">
        <v>265</v>
      </c>
      <c r="W380" t="s">
        <v>252</v>
      </c>
      <c r="X380" t="s">
        <v>264</v>
      </c>
      <c r="Y380" t="s">
        <v>371</v>
      </c>
      <c r="Z380" t="s">
        <v>250</v>
      </c>
      <c r="AA380" t="s">
        <v>250</v>
      </c>
      <c r="AB380" t="s">
        <v>40</v>
      </c>
      <c r="AC380" t="s">
        <v>158</v>
      </c>
      <c r="AD380" t="s">
        <v>2</v>
      </c>
      <c r="AE380" t="s">
        <v>2641</v>
      </c>
      <c r="AF380" t="s">
        <v>419</v>
      </c>
      <c r="AG380"/>
      <c r="AH380" s="365"/>
      <c r="AI380"/>
      <c r="AJ380"/>
      <c r="AK380"/>
      <c r="AL380" s="365"/>
      <c r="AM380"/>
      <c r="AN380" t="s">
        <v>399</v>
      </c>
      <c r="AO380" t="s">
        <v>399</v>
      </c>
      <c r="AP380" s="365">
        <v>195</v>
      </c>
      <c r="AQ380" t="s">
        <v>2383</v>
      </c>
      <c r="AR380" t="s">
        <v>2642</v>
      </c>
      <c r="AS380" t="s">
        <v>2385</v>
      </c>
      <c r="AT380" t="s">
        <v>2643</v>
      </c>
      <c r="AU380" t="s">
        <v>379</v>
      </c>
      <c r="AV380" t="s">
        <v>380</v>
      </c>
      <c r="AW380" t="s">
        <v>412</v>
      </c>
      <c r="AX380"/>
      <c r="AY380" s="365"/>
      <c r="AZ380" s="365">
        <v>2024</v>
      </c>
      <c r="BA380" s="366">
        <v>45587</v>
      </c>
      <c r="BB380" s="367">
        <v>45589</v>
      </c>
      <c r="BC380" t="s">
        <v>399</v>
      </c>
      <c r="BD380" t="s">
        <v>154</v>
      </c>
      <c r="BE380">
        <v>650</v>
      </c>
      <c r="BF380">
        <v>650</v>
      </c>
      <c r="BG380"/>
      <c r="BH380" s="368">
        <v>650</v>
      </c>
    </row>
    <row r="381" spans="1:60" ht="15.6">
      <c r="A381" s="345" t="str">
        <f t="shared" si="10"/>
        <v>yes</v>
      </c>
      <c r="B381" s="345" t="str">
        <f>IF(A381="no","N/A",IF(ISNA(VLOOKUP(P381,'Cost Type'!$A$4:$B$8,2,0)),"Impl",VLOOKUP(P381,'Cost Type'!$A$4:$B$8,2,0)))</f>
        <v>GMS</v>
      </c>
      <c r="C381" s="345" t="str">
        <f>IF(B381="Impl",VLOOKUP(AB381,'Mapping Activities to outputs'!$B:$C,2,0),"N/A")</f>
        <v>N/A</v>
      </c>
      <c r="F381" s="346">
        <f t="shared" si="11"/>
        <v>1120</v>
      </c>
      <c r="G381" t="s">
        <v>413</v>
      </c>
      <c r="H381" t="s">
        <v>414</v>
      </c>
      <c r="I381" t="s">
        <v>415</v>
      </c>
      <c r="J381" t="s">
        <v>416</v>
      </c>
      <c r="K381" t="s">
        <v>157</v>
      </c>
      <c r="L381" t="s">
        <v>413</v>
      </c>
      <c r="M381" t="s">
        <v>2039</v>
      </c>
      <c r="N381" t="s">
        <v>262</v>
      </c>
      <c r="P381" s="365">
        <v>75105</v>
      </c>
      <c r="Q381" t="s">
        <v>417</v>
      </c>
      <c r="R381" t="s">
        <v>368</v>
      </c>
      <c r="S381" t="s">
        <v>369</v>
      </c>
      <c r="T381" t="s">
        <v>263</v>
      </c>
      <c r="U381" t="s">
        <v>370</v>
      </c>
      <c r="V381" t="s">
        <v>265</v>
      </c>
      <c r="W381" t="s">
        <v>252</v>
      </c>
      <c r="X381" t="s">
        <v>264</v>
      </c>
      <c r="Y381" t="s">
        <v>371</v>
      </c>
      <c r="Z381" t="s">
        <v>250</v>
      </c>
      <c r="AA381" t="s">
        <v>250</v>
      </c>
      <c r="AB381" t="s">
        <v>37</v>
      </c>
      <c r="AC381" t="s">
        <v>158</v>
      </c>
      <c r="AD381" t="s">
        <v>2</v>
      </c>
      <c r="AE381" t="s">
        <v>2644</v>
      </c>
      <c r="AF381" t="s">
        <v>419</v>
      </c>
      <c r="AG381"/>
      <c r="AH381" s="365"/>
      <c r="AI381"/>
      <c r="AJ381"/>
      <c r="AK381"/>
      <c r="AL381" s="365"/>
      <c r="AM381"/>
      <c r="AN381" t="s">
        <v>399</v>
      </c>
      <c r="AO381" t="s">
        <v>399</v>
      </c>
      <c r="AP381" s="365">
        <v>196</v>
      </c>
      <c r="AQ381" t="s">
        <v>2383</v>
      </c>
      <c r="AR381" t="s">
        <v>2645</v>
      </c>
      <c r="AS381" t="s">
        <v>2385</v>
      </c>
      <c r="AT381" t="s">
        <v>2643</v>
      </c>
      <c r="AU381" t="s">
        <v>379</v>
      </c>
      <c r="AV381" t="s">
        <v>380</v>
      </c>
      <c r="AW381" t="s">
        <v>412</v>
      </c>
      <c r="AX381"/>
      <c r="AY381" s="365"/>
      <c r="AZ381" s="365">
        <v>2024</v>
      </c>
      <c r="BA381" s="366">
        <v>45587</v>
      </c>
      <c r="BB381" s="367">
        <v>45589</v>
      </c>
      <c r="BC381" t="s">
        <v>399</v>
      </c>
      <c r="BD381" t="s">
        <v>154</v>
      </c>
      <c r="BE381">
        <v>1120</v>
      </c>
      <c r="BF381">
        <v>1120</v>
      </c>
      <c r="BG381"/>
      <c r="BH381" s="368">
        <v>1120</v>
      </c>
    </row>
    <row r="382" spans="1:60" ht="15.6">
      <c r="A382" s="345" t="str">
        <f t="shared" si="10"/>
        <v>yes</v>
      </c>
      <c r="B382" s="345" t="str">
        <f>IF(A382="no","N/A",IF(ISNA(VLOOKUP(P382,'Cost Type'!$A$4:$B$8,2,0)),"Impl",VLOOKUP(Q382,'Cost Type'!$A$4:$B$8,2,0)))</f>
        <v>Impl</v>
      </c>
      <c r="C382" s="345" t="str">
        <f>IF(B382="Impl",VLOOKUP(AB382,'Mapping Activities to outputs'!$B:$C,2,0),"N/A")</f>
        <v>MC</v>
      </c>
      <c r="F382" s="346">
        <f t="shared" si="11"/>
        <v>81.93</v>
      </c>
      <c r="G382" t="s">
        <v>362</v>
      </c>
      <c r="H382" t="s">
        <v>363</v>
      </c>
      <c r="I382" t="s">
        <v>364</v>
      </c>
      <c r="J382" t="s">
        <v>365</v>
      </c>
      <c r="K382" t="s">
        <v>157</v>
      </c>
      <c r="L382" t="s">
        <v>366</v>
      </c>
      <c r="M382" t="s">
        <v>2039</v>
      </c>
      <c r="N382" t="s">
        <v>262</v>
      </c>
      <c r="P382" s="365">
        <v>72399</v>
      </c>
      <c r="Q382" t="s">
        <v>3311</v>
      </c>
      <c r="R382" t="s">
        <v>368</v>
      </c>
      <c r="S382" t="s">
        <v>369</v>
      </c>
      <c r="T382" t="s">
        <v>263</v>
      </c>
      <c r="U382" t="s">
        <v>370</v>
      </c>
      <c r="V382" t="s">
        <v>265</v>
      </c>
      <c r="W382" t="s">
        <v>252</v>
      </c>
      <c r="X382" t="s">
        <v>264</v>
      </c>
      <c r="Y382" t="s">
        <v>371</v>
      </c>
      <c r="Z382" t="s">
        <v>250</v>
      </c>
      <c r="AA382" t="s">
        <v>250</v>
      </c>
      <c r="AB382" t="s">
        <v>89</v>
      </c>
      <c r="AC382" t="s">
        <v>158</v>
      </c>
      <c r="AD382" t="s">
        <v>2</v>
      </c>
      <c r="AE382" t="s">
        <v>1495</v>
      </c>
      <c r="AF382" t="s">
        <v>372</v>
      </c>
      <c r="AG382" t="s">
        <v>1497</v>
      </c>
      <c r="AH382" s="365">
        <v>300002117059726</v>
      </c>
      <c r="AI382" t="s">
        <v>258</v>
      </c>
      <c r="AJ382">
        <v>3513</v>
      </c>
      <c r="AK382">
        <v>3400</v>
      </c>
      <c r="AL382" s="365">
        <v>1</v>
      </c>
      <c r="AM382" t="s">
        <v>1495</v>
      </c>
      <c r="AN382" t="s">
        <v>1318</v>
      </c>
      <c r="AO382" t="s">
        <v>1319</v>
      </c>
      <c r="AP382" s="365">
        <v>19</v>
      </c>
      <c r="AQ382" t="s">
        <v>3644</v>
      </c>
      <c r="AR382" t="s">
        <v>3647</v>
      </c>
      <c r="AS382" t="s">
        <v>3646</v>
      </c>
      <c r="AT382" t="s">
        <v>3630</v>
      </c>
      <c r="AU382" t="s">
        <v>379</v>
      </c>
      <c r="AV382" t="s">
        <v>380</v>
      </c>
      <c r="AW382" t="s">
        <v>381</v>
      </c>
      <c r="AX382"/>
      <c r="AY382" s="365">
        <v>0</v>
      </c>
      <c r="AZ382" s="365">
        <v>2024</v>
      </c>
      <c r="BA382" s="366">
        <v>45579</v>
      </c>
      <c r="BB382" s="367">
        <v>45589</v>
      </c>
      <c r="BC382" t="s">
        <v>271</v>
      </c>
      <c r="BD382" t="s">
        <v>261</v>
      </c>
      <c r="BE382">
        <v>3400</v>
      </c>
      <c r="BF382">
        <v>81.93</v>
      </c>
      <c r="BG382"/>
      <c r="BH382" s="368">
        <v>81.93</v>
      </c>
    </row>
    <row r="383" spans="1:60" ht="15.6">
      <c r="A383" s="345" t="str">
        <f t="shared" si="10"/>
        <v>yes</v>
      </c>
      <c r="B383" s="345" t="str">
        <f>IF(A383="no","N/A",IF(ISNA(VLOOKUP(P383,'Cost Type'!$A$4:$B$8,2,0)),"Impl",VLOOKUP(Q383,'Cost Type'!$A$4:$B$8,2,0)))</f>
        <v>Impl</v>
      </c>
      <c r="C383" s="345" t="str">
        <f>IF(B383="Impl",VLOOKUP(AB383,'Mapping Activities to outputs'!$B:$C,2,0),"N/A")</f>
        <v>MC</v>
      </c>
      <c r="F383" s="346">
        <f t="shared" si="11"/>
        <v>2.72</v>
      </c>
      <c r="G383" t="s">
        <v>362</v>
      </c>
      <c r="H383" t="s">
        <v>363</v>
      </c>
      <c r="I383" t="s">
        <v>364</v>
      </c>
      <c r="J383" t="s">
        <v>365</v>
      </c>
      <c r="K383" t="s">
        <v>157</v>
      </c>
      <c r="L383" t="s">
        <v>366</v>
      </c>
      <c r="M383" t="s">
        <v>2039</v>
      </c>
      <c r="N383" t="s">
        <v>262</v>
      </c>
      <c r="P383" s="365">
        <v>72430</v>
      </c>
      <c r="Q383" t="s">
        <v>4137</v>
      </c>
      <c r="R383" t="s">
        <v>368</v>
      </c>
      <c r="S383" t="s">
        <v>369</v>
      </c>
      <c r="T383" t="s">
        <v>263</v>
      </c>
      <c r="U383" t="s">
        <v>370</v>
      </c>
      <c r="V383" t="s">
        <v>265</v>
      </c>
      <c r="W383" t="s">
        <v>252</v>
      </c>
      <c r="X383" t="s">
        <v>264</v>
      </c>
      <c r="Y383" t="s">
        <v>371</v>
      </c>
      <c r="Z383" t="s">
        <v>250</v>
      </c>
      <c r="AA383" t="s">
        <v>250</v>
      </c>
      <c r="AB383" t="s">
        <v>89</v>
      </c>
      <c r="AC383" t="s">
        <v>158</v>
      </c>
      <c r="AD383" t="s">
        <v>2</v>
      </c>
      <c r="AE383" t="s">
        <v>1495</v>
      </c>
      <c r="AF383" t="s">
        <v>372</v>
      </c>
      <c r="AG383" t="s">
        <v>1497</v>
      </c>
      <c r="AH383" s="365">
        <v>300002117059726</v>
      </c>
      <c r="AI383" t="s">
        <v>258</v>
      </c>
      <c r="AJ383">
        <v>3513</v>
      </c>
      <c r="AK383">
        <v>113</v>
      </c>
      <c r="AL383" s="365">
        <v>2</v>
      </c>
      <c r="AM383" t="s">
        <v>1495</v>
      </c>
      <c r="AN383" t="s">
        <v>1318</v>
      </c>
      <c r="AO383" t="s">
        <v>1319</v>
      </c>
      <c r="AP383" s="365">
        <v>21</v>
      </c>
      <c r="AQ383" t="s">
        <v>3644</v>
      </c>
      <c r="AR383" t="s">
        <v>3645</v>
      </c>
      <c r="AS383" t="s">
        <v>3646</v>
      </c>
      <c r="AT383" t="s">
        <v>3630</v>
      </c>
      <c r="AU383" t="s">
        <v>379</v>
      </c>
      <c r="AV383" t="s">
        <v>380</v>
      </c>
      <c r="AW383" t="s">
        <v>381</v>
      </c>
      <c r="AX383"/>
      <c r="AY383" s="365">
        <v>0</v>
      </c>
      <c r="AZ383" s="365">
        <v>2024</v>
      </c>
      <c r="BA383" s="366">
        <v>45579</v>
      </c>
      <c r="BB383" s="367">
        <v>45589</v>
      </c>
      <c r="BC383" t="s">
        <v>501</v>
      </c>
      <c r="BD383" t="s">
        <v>261</v>
      </c>
      <c r="BE383">
        <v>113</v>
      </c>
      <c r="BF383">
        <v>2.72</v>
      </c>
      <c r="BG383"/>
      <c r="BH383" s="368">
        <v>2.72</v>
      </c>
    </row>
    <row r="384" spans="1:60" ht="15.6">
      <c r="A384" s="345" t="str">
        <f t="shared" si="10"/>
        <v>yes</v>
      </c>
      <c r="B384" s="345" t="str">
        <f>IF(A384="no","N/A",IF(ISNA(VLOOKUP(P384,'Cost Type'!$A$4:$B$8,2,0)),"Impl",VLOOKUP(Q384,'Cost Type'!$A$4:$B$8,2,0)))</f>
        <v>Impl</v>
      </c>
      <c r="C384" s="345" t="str">
        <f>IF(B384="Impl",VLOOKUP(AB384,'Mapping Activities to outputs'!$B:$C,2,0),"N/A")</f>
        <v>MC</v>
      </c>
      <c r="F384" s="346">
        <f t="shared" si="11"/>
        <v>113.01</v>
      </c>
      <c r="G384" t="s">
        <v>362</v>
      </c>
      <c r="H384" t="s">
        <v>363</v>
      </c>
      <c r="I384" t="s">
        <v>364</v>
      </c>
      <c r="J384" t="s">
        <v>365</v>
      </c>
      <c r="K384" t="s">
        <v>157</v>
      </c>
      <c r="L384" t="s">
        <v>366</v>
      </c>
      <c r="M384" t="s">
        <v>2039</v>
      </c>
      <c r="N384" t="s">
        <v>262</v>
      </c>
      <c r="P384" s="365">
        <v>71620</v>
      </c>
      <c r="Q384" t="s">
        <v>4124</v>
      </c>
      <c r="R384" t="s">
        <v>368</v>
      </c>
      <c r="S384" t="s">
        <v>369</v>
      </c>
      <c r="T384" t="s">
        <v>263</v>
      </c>
      <c r="U384" t="s">
        <v>370</v>
      </c>
      <c r="V384" t="s">
        <v>265</v>
      </c>
      <c r="W384" t="s">
        <v>252</v>
      </c>
      <c r="X384" t="s">
        <v>264</v>
      </c>
      <c r="Y384" t="s">
        <v>371</v>
      </c>
      <c r="Z384" t="s">
        <v>250</v>
      </c>
      <c r="AA384" t="s">
        <v>250</v>
      </c>
      <c r="AB384" t="s">
        <v>89</v>
      </c>
      <c r="AC384" t="s">
        <v>158</v>
      </c>
      <c r="AD384" t="s">
        <v>2</v>
      </c>
      <c r="AE384" t="s">
        <v>1510</v>
      </c>
      <c r="AF384" t="s">
        <v>372</v>
      </c>
      <c r="AG384" t="s">
        <v>3020</v>
      </c>
      <c r="AH384" s="365">
        <v>300002119514912</v>
      </c>
      <c r="AI384" t="s">
        <v>258</v>
      </c>
      <c r="AJ384">
        <v>4690</v>
      </c>
      <c r="AK384">
        <v>4690</v>
      </c>
      <c r="AL384" s="365">
        <v>1</v>
      </c>
      <c r="AM384" t="s">
        <v>1510</v>
      </c>
      <c r="AN384" t="s">
        <v>1511</v>
      </c>
      <c r="AO384" t="s">
        <v>1512</v>
      </c>
      <c r="AP384" s="365">
        <v>148</v>
      </c>
      <c r="AQ384" t="s">
        <v>3648</v>
      </c>
      <c r="AR384" t="s">
        <v>3649</v>
      </c>
      <c r="AS384" t="s">
        <v>3650</v>
      </c>
      <c r="AT384" t="s">
        <v>3651</v>
      </c>
      <c r="AU384" t="s">
        <v>379</v>
      </c>
      <c r="AV384" t="s">
        <v>380</v>
      </c>
      <c r="AW384" t="s">
        <v>381</v>
      </c>
      <c r="AX384"/>
      <c r="AY384" s="365">
        <v>0</v>
      </c>
      <c r="AZ384" s="365">
        <v>2024</v>
      </c>
      <c r="BA384" s="366">
        <v>45588</v>
      </c>
      <c r="BB384" s="367">
        <v>45590</v>
      </c>
      <c r="BC384" t="s">
        <v>271</v>
      </c>
      <c r="BD384" t="s">
        <v>261</v>
      </c>
      <c r="BE384">
        <v>4690</v>
      </c>
      <c r="BF384">
        <v>113.01</v>
      </c>
      <c r="BG384"/>
      <c r="BH384" s="368">
        <v>113.01</v>
      </c>
    </row>
    <row r="385" spans="1:60" ht="15.6">
      <c r="A385" s="345" t="str">
        <f t="shared" si="10"/>
        <v>yes</v>
      </c>
      <c r="B385" s="345" t="str">
        <f>IF(A385="no","N/A",IF(ISNA(VLOOKUP(P385,'Cost Type'!$A$4:$B$8,2,0)),"Impl",VLOOKUP(P385,'Cost Type'!$A$4:$B$8,2,0)))</f>
        <v>GMS</v>
      </c>
      <c r="C385" s="345" t="str">
        <f>IF(B385="Impl",VLOOKUP(AB385,'Mapping Activities to outputs'!$B:$C,2,0),"N/A")</f>
        <v>N/A</v>
      </c>
      <c r="F385" s="346">
        <f t="shared" si="11"/>
        <v>10.17</v>
      </c>
      <c r="G385" t="s">
        <v>413</v>
      </c>
      <c r="H385" t="s">
        <v>414</v>
      </c>
      <c r="I385" t="s">
        <v>415</v>
      </c>
      <c r="J385" t="s">
        <v>416</v>
      </c>
      <c r="K385" t="s">
        <v>157</v>
      </c>
      <c r="L385" t="s">
        <v>413</v>
      </c>
      <c r="M385" t="s">
        <v>2039</v>
      </c>
      <c r="N385" t="s">
        <v>262</v>
      </c>
      <c r="P385" s="365">
        <v>75105</v>
      </c>
      <c r="Q385" t="s">
        <v>417</v>
      </c>
      <c r="R385" t="s">
        <v>368</v>
      </c>
      <c r="S385" t="s">
        <v>369</v>
      </c>
      <c r="T385" t="s">
        <v>263</v>
      </c>
      <c r="U385" t="s">
        <v>370</v>
      </c>
      <c r="V385" t="s">
        <v>265</v>
      </c>
      <c r="W385" t="s">
        <v>252</v>
      </c>
      <c r="X385" t="s">
        <v>264</v>
      </c>
      <c r="Y385" t="s">
        <v>371</v>
      </c>
      <c r="Z385" t="s">
        <v>250</v>
      </c>
      <c r="AA385" t="s">
        <v>250</v>
      </c>
      <c r="AB385" t="s">
        <v>89</v>
      </c>
      <c r="AC385" t="s">
        <v>158</v>
      </c>
      <c r="AD385" t="s">
        <v>2</v>
      </c>
      <c r="AE385" t="s">
        <v>2360</v>
      </c>
      <c r="AF385" t="s">
        <v>419</v>
      </c>
      <c r="AG385"/>
      <c r="AH385" s="365"/>
      <c r="AI385"/>
      <c r="AJ385"/>
      <c r="AK385"/>
      <c r="AL385" s="365"/>
      <c r="AM385"/>
      <c r="AN385" t="s">
        <v>399</v>
      </c>
      <c r="AO385" t="s">
        <v>399</v>
      </c>
      <c r="AP385" s="365">
        <v>108</v>
      </c>
      <c r="AQ385" t="s">
        <v>2361</v>
      </c>
      <c r="AR385" t="s">
        <v>2362</v>
      </c>
      <c r="AS385" t="s">
        <v>2363</v>
      </c>
      <c r="AT385" t="s">
        <v>2299</v>
      </c>
      <c r="AU385" t="s">
        <v>379</v>
      </c>
      <c r="AV385" t="s">
        <v>380</v>
      </c>
      <c r="AW385" t="s">
        <v>412</v>
      </c>
      <c r="AX385"/>
      <c r="AY385" s="365"/>
      <c r="AZ385" s="365">
        <v>2024</v>
      </c>
      <c r="BA385" s="366">
        <v>45588</v>
      </c>
      <c r="BB385" s="367">
        <v>45590</v>
      </c>
      <c r="BC385" t="s">
        <v>399</v>
      </c>
      <c r="BD385" t="s">
        <v>261</v>
      </c>
      <c r="BE385">
        <v>422.04</v>
      </c>
      <c r="BF385">
        <v>10.17</v>
      </c>
      <c r="BG385"/>
      <c r="BH385" s="368">
        <v>10.17</v>
      </c>
    </row>
    <row r="386" spans="1:60" ht="15.6">
      <c r="A386" s="345" t="str">
        <f t="shared" si="10"/>
        <v>yes</v>
      </c>
      <c r="B386" s="345" t="str">
        <f>IF(A386="no","N/A",IF(ISNA(VLOOKUP(P386,'Cost Type'!$A$4:$B$8,2,0)),"Impl",VLOOKUP(Q386,'Cost Type'!$A$4:$B$8,2,0)))</f>
        <v>Impl</v>
      </c>
      <c r="C386" s="345" t="str">
        <f>IF(B386="Impl",VLOOKUP(AB386,'Mapping Activities to outputs'!$B:$C,2,0),"N/A")</f>
        <v>MC</v>
      </c>
      <c r="F386" s="346">
        <f t="shared" si="11"/>
        <v>281.45</v>
      </c>
      <c r="G386" t="s">
        <v>362</v>
      </c>
      <c r="H386" t="s">
        <v>363</v>
      </c>
      <c r="I386" t="s">
        <v>364</v>
      </c>
      <c r="J386" t="s">
        <v>365</v>
      </c>
      <c r="K386" t="s">
        <v>157</v>
      </c>
      <c r="L386" t="s">
        <v>366</v>
      </c>
      <c r="M386" t="s">
        <v>2039</v>
      </c>
      <c r="N386" t="s">
        <v>262</v>
      </c>
      <c r="P386" s="365">
        <v>73410</v>
      </c>
      <c r="Q386" t="s">
        <v>3310</v>
      </c>
      <c r="R386" t="s">
        <v>368</v>
      </c>
      <c r="S386" t="s">
        <v>369</v>
      </c>
      <c r="T386" t="s">
        <v>263</v>
      </c>
      <c r="U386" t="s">
        <v>370</v>
      </c>
      <c r="V386" t="s">
        <v>265</v>
      </c>
      <c r="W386" t="s">
        <v>252</v>
      </c>
      <c r="X386" t="s">
        <v>264</v>
      </c>
      <c r="Y386" t="s">
        <v>371</v>
      </c>
      <c r="Z386" t="s">
        <v>250</v>
      </c>
      <c r="AA386" t="s">
        <v>250</v>
      </c>
      <c r="AB386" t="s">
        <v>89</v>
      </c>
      <c r="AC386" t="s">
        <v>158</v>
      </c>
      <c r="AD386" t="s">
        <v>2</v>
      </c>
      <c r="AE386" t="s">
        <v>1517</v>
      </c>
      <c r="AF386" t="s">
        <v>372</v>
      </c>
      <c r="AG386" t="s">
        <v>1519</v>
      </c>
      <c r="AH386" s="365">
        <v>300002123014761</v>
      </c>
      <c r="AI386" t="s">
        <v>258</v>
      </c>
      <c r="AJ386">
        <v>11680</v>
      </c>
      <c r="AK386">
        <v>11680</v>
      </c>
      <c r="AL386" s="365">
        <v>1</v>
      </c>
      <c r="AM386" t="s">
        <v>1517</v>
      </c>
      <c r="AN386" t="s">
        <v>3173</v>
      </c>
      <c r="AO386" t="s">
        <v>1520</v>
      </c>
      <c r="AP386" s="365">
        <v>15</v>
      </c>
      <c r="AQ386" t="s">
        <v>3648</v>
      </c>
      <c r="AR386" t="s">
        <v>3653</v>
      </c>
      <c r="AS386" t="s">
        <v>3650</v>
      </c>
      <c r="AT386" t="s">
        <v>3654</v>
      </c>
      <c r="AU386" t="s">
        <v>379</v>
      </c>
      <c r="AV386" t="s">
        <v>380</v>
      </c>
      <c r="AW386" t="s">
        <v>381</v>
      </c>
      <c r="AX386"/>
      <c r="AY386" s="365">
        <v>0</v>
      </c>
      <c r="AZ386" s="365">
        <v>2024</v>
      </c>
      <c r="BA386" s="366">
        <v>45581</v>
      </c>
      <c r="BB386" s="367">
        <v>45590</v>
      </c>
      <c r="BC386" t="s">
        <v>271</v>
      </c>
      <c r="BD386" t="s">
        <v>261</v>
      </c>
      <c r="BE386">
        <v>11680</v>
      </c>
      <c r="BF386">
        <v>281.45</v>
      </c>
      <c r="BG386"/>
      <c r="BH386" s="368">
        <v>281.45</v>
      </c>
    </row>
    <row r="387" spans="1:60" ht="15.6">
      <c r="A387" s="345" t="str">
        <f t="shared" ref="A387:A450" si="12">IF(X387="30000",IF(P387&gt;60000,"yes","no"),"no")</f>
        <v>yes</v>
      </c>
      <c r="B387" s="345" t="str">
        <f>IF(A387="no","N/A",IF(ISNA(VLOOKUP(P387,'Cost Type'!$A$4:$B$8,2,0)),"Impl",VLOOKUP(P387,'Cost Type'!$A$4:$B$8,2,0)))</f>
        <v>GMS</v>
      </c>
      <c r="C387" s="345" t="str">
        <f>IF(B387="Impl",VLOOKUP(AB387,'Mapping Activities to outputs'!$B:$C,2,0),"N/A")</f>
        <v>N/A</v>
      </c>
      <c r="F387" s="346">
        <f t="shared" ref="F387:F450" si="13">BH387</f>
        <v>31.560000000000002</v>
      </c>
      <c r="G387" t="s">
        <v>413</v>
      </c>
      <c r="H387" t="s">
        <v>414</v>
      </c>
      <c r="I387" t="s">
        <v>415</v>
      </c>
      <c r="J387" t="s">
        <v>416</v>
      </c>
      <c r="K387" t="s">
        <v>157</v>
      </c>
      <c r="L387" t="s">
        <v>413</v>
      </c>
      <c r="M387" t="s">
        <v>2039</v>
      </c>
      <c r="N387" t="s">
        <v>262</v>
      </c>
      <c r="P387" s="365">
        <v>75105</v>
      </c>
      <c r="Q387" t="s">
        <v>417</v>
      </c>
      <c r="R387" t="s">
        <v>368</v>
      </c>
      <c r="S387" t="s">
        <v>369</v>
      </c>
      <c r="T387" t="s">
        <v>263</v>
      </c>
      <c r="U387" t="s">
        <v>370</v>
      </c>
      <c r="V387" t="s">
        <v>265</v>
      </c>
      <c r="W387" t="s">
        <v>252</v>
      </c>
      <c r="X387" t="s">
        <v>264</v>
      </c>
      <c r="Y387" t="s">
        <v>371</v>
      </c>
      <c r="Z387" t="s">
        <v>250</v>
      </c>
      <c r="AA387" t="s">
        <v>250</v>
      </c>
      <c r="AB387" t="s">
        <v>89</v>
      </c>
      <c r="AC387" t="s">
        <v>158</v>
      </c>
      <c r="AD387" t="s">
        <v>2</v>
      </c>
      <c r="AE387" t="s">
        <v>2295</v>
      </c>
      <c r="AF387" t="s">
        <v>419</v>
      </c>
      <c r="AG387"/>
      <c r="AH387" s="365"/>
      <c r="AI387"/>
      <c r="AJ387"/>
      <c r="AK387"/>
      <c r="AL387" s="365"/>
      <c r="AM387"/>
      <c r="AN387" t="s">
        <v>399</v>
      </c>
      <c r="AO387" t="s">
        <v>399</v>
      </c>
      <c r="AP387" s="365">
        <v>79</v>
      </c>
      <c r="AQ387" t="s">
        <v>2296</v>
      </c>
      <c r="AR387" t="s">
        <v>2297</v>
      </c>
      <c r="AS387" t="s">
        <v>2298</v>
      </c>
      <c r="AT387" t="s">
        <v>2299</v>
      </c>
      <c r="AU387" t="s">
        <v>379</v>
      </c>
      <c r="AV387" t="s">
        <v>380</v>
      </c>
      <c r="AW387" t="s">
        <v>412</v>
      </c>
      <c r="AX387"/>
      <c r="AY387" s="365"/>
      <c r="AZ387" s="365">
        <v>2024</v>
      </c>
      <c r="BA387" s="366">
        <v>45588</v>
      </c>
      <c r="BB387" s="367">
        <v>45592</v>
      </c>
      <c r="BC387" t="s">
        <v>399</v>
      </c>
      <c r="BD387" t="s">
        <v>261</v>
      </c>
      <c r="BE387">
        <v>1309.6000000000001</v>
      </c>
      <c r="BF387">
        <v>31.560000000000002</v>
      </c>
      <c r="BG387"/>
      <c r="BH387" s="368">
        <v>31.560000000000002</v>
      </c>
    </row>
    <row r="388" spans="1:60" ht="15.6">
      <c r="A388" s="345" t="str">
        <f t="shared" si="12"/>
        <v>yes</v>
      </c>
      <c r="B388" s="345" t="str">
        <f>IF(A388="no","N/A",IF(ISNA(VLOOKUP(P388,'Cost Type'!$A$4:$B$8,2,0)),"Impl",VLOOKUP(Q388,'Cost Type'!$A$4:$B$8,2,0)))</f>
        <v>Impl</v>
      </c>
      <c r="C388" s="345" t="str">
        <f>IF(B388="Impl",VLOOKUP(AB388,'Mapping Activities to outputs'!$B:$C,2,0),"N/A")</f>
        <v>MC</v>
      </c>
      <c r="F388" s="346">
        <f t="shared" si="13"/>
        <v>339.04</v>
      </c>
      <c r="G388" t="s">
        <v>362</v>
      </c>
      <c r="H388" t="s">
        <v>363</v>
      </c>
      <c r="I388" t="s">
        <v>364</v>
      </c>
      <c r="J388" t="s">
        <v>365</v>
      </c>
      <c r="K388" t="s">
        <v>157</v>
      </c>
      <c r="L388" t="s">
        <v>366</v>
      </c>
      <c r="M388" t="s">
        <v>2039</v>
      </c>
      <c r="N388" t="s">
        <v>262</v>
      </c>
      <c r="P388" s="365">
        <v>71620</v>
      </c>
      <c r="Q388" t="s">
        <v>4124</v>
      </c>
      <c r="R388" t="s">
        <v>368</v>
      </c>
      <c r="S388" t="s">
        <v>369</v>
      </c>
      <c r="T388" t="s">
        <v>263</v>
      </c>
      <c r="U388" t="s">
        <v>370</v>
      </c>
      <c r="V388" t="s">
        <v>265</v>
      </c>
      <c r="W388" t="s">
        <v>252</v>
      </c>
      <c r="X388" t="s">
        <v>264</v>
      </c>
      <c r="Y388" t="s">
        <v>371</v>
      </c>
      <c r="Z388" t="s">
        <v>250</v>
      </c>
      <c r="AA388" t="s">
        <v>250</v>
      </c>
      <c r="AB388" t="s">
        <v>89</v>
      </c>
      <c r="AC388" t="s">
        <v>158</v>
      </c>
      <c r="AD388" t="s">
        <v>2</v>
      </c>
      <c r="AE388" t="s">
        <v>1523</v>
      </c>
      <c r="AF388" t="s">
        <v>372</v>
      </c>
      <c r="AG388" t="s">
        <v>3020</v>
      </c>
      <c r="AH388" s="365">
        <v>300002124233934</v>
      </c>
      <c r="AI388" t="s">
        <v>258</v>
      </c>
      <c r="AJ388">
        <v>24528</v>
      </c>
      <c r="AK388">
        <v>14070</v>
      </c>
      <c r="AL388" s="365">
        <v>1</v>
      </c>
      <c r="AM388" t="s">
        <v>1523</v>
      </c>
      <c r="AN388" t="s">
        <v>1357</v>
      </c>
      <c r="AO388" t="s">
        <v>1358</v>
      </c>
      <c r="AP388" s="365">
        <v>265</v>
      </c>
      <c r="AQ388" t="s">
        <v>3655</v>
      </c>
      <c r="AR388" t="s">
        <v>3659</v>
      </c>
      <c r="AS388" t="s">
        <v>3657</v>
      </c>
      <c r="AT388" t="s">
        <v>3658</v>
      </c>
      <c r="AU388" t="s">
        <v>379</v>
      </c>
      <c r="AV388" t="s">
        <v>380</v>
      </c>
      <c r="AW388" t="s">
        <v>381</v>
      </c>
      <c r="AX388"/>
      <c r="AY388" s="365">
        <v>0</v>
      </c>
      <c r="AZ388" s="365">
        <v>2024</v>
      </c>
      <c r="BA388" s="366">
        <v>45589</v>
      </c>
      <c r="BB388" s="367">
        <v>45593</v>
      </c>
      <c r="BC388" t="s">
        <v>271</v>
      </c>
      <c r="BD388" t="s">
        <v>261</v>
      </c>
      <c r="BE388">
        <v>14070</v>
      </c>
      <c r="BF388">
        <v>339.04</v>
      </c>
      <c r="BG388"/>
      <c r="BH388" s="368">
        <v>339.04</v>
      </c>
    </row>
    <row r="389" spans="1:60" ht="15.6">
      <c r="A389" s="345" t="str">
        <f t="shared" si="12"/>
        <v>yes</v>
      </c>
      <c r="B389" s="345" t="str">
        <f>IF(A389="no","N/A",IF(ISNA(VLOOKUP(P389,'Cost Type'!$A$4:$B$8,2,0)),"Impl",VLOOKUP(Q389,'Cost Type'!$A$4:$B$8,2,0)))</f>
        <v>Impl</v>
      </c>
      <c r="C389" s="345" t="str">
        <f>IF(B389="Impl",VLOOKUP(AB389,'Mapping Activities to outputs'!$B:$C,2,0),"N/A")</f>
        <v>MC</v>
      </c>
      <c r="F389" s="346">
        <f t="shared" si="13"/>
        <v>325.47000000000003</v>
      </c>
      <c r="G389" t="s">
        <v>362</v>
      </c>
      <c r="H389" t="s">
        <v>363</v>
      </c>
      <c r="I389" t="s">
        <v>364</v>
      </c>
      <c r="J389" t="s">
        <v>365</v>
      </c>
      <c r="K389" t="s">
        <v>157</v>
      </c>
      <c r="L389" t="s">
        <v>366</v>
      </c>
      <c r="M389" t="s">
        <v>2039</v>
      </c>
      <c r="N389" t="s">
        <v>262</v>
      </c>
      <c r="P389" s="365">
        <v>71620</v>
      </c>
      <c r="Q389" t="s">
        <v>4124</v>
      </c>
      <c r="R389" t="s">
        <v>368</v>
      </c>
      <c r="S389" t="s">
        <v>369</v>
      </c>
      <c r="T389" t="s">
        <v>263</v>
      </c>
      <c r="U389" t="s">
        <v>370</v>
      </c>
      <c r="V389" t="s">
        <v>265</v>
      </c>
      <c r="W389" t="s">
        <v>252</v>
      </c>
      <c r="X389" t="s">
        <v>264</v>
      </c>
      <c r="Y389" t="s">
        <v>371</v>
      </c>
      <c r="Z389" t="s">
        <v>250</v>
      </c>
      <c r="AA389" t="s">
        <v>250</v>
      </c>
      <c r="AB389" t="s">
        <v>89</v>
      </c>
      <c r="AC389" t="s">
        <v>158</v>
      </c>
      <c r="AD389" t="s">
        <v>2</v>
      </c>
      <c r="AE389" t="s">
        <v>1528</v>
      </c>
      <c r="AF389" t="s">
        <v>372</v>
      </c>
      <c r="AG389" t="s">
        <v>3020</v>
      </c>
      <c r="AH389" s="365">
        <v>300002124265798</v>
      </c>
      <c r="AI389" t="s">
        <v>258</v>
      </c>
      <c r="AJ389">
        <v>23965.200000000001</v>
      </c>
      <c r="AK389">
        <v>13507.2</v>
      </c>
      <c r="AL389" s="365">
        <v>1</v>
      </c>
      <c r="AM389" t="s">
        <v>1528</v>
      </c>
      <c r="AN389" t="s">
        <v>1531</v>
      </c>
      <c r="AO389" t="s">
        <v>1532</v>
      </c>
      <c r="AP389" s="365">
        <v>264</v>
      </c>
      <c r="AQ389" t="s">
        <v>3655</v>
      </c>
      <c r="AR389" t="s">
        <v>3661</v>
      </c>
      <c r="AS389" t="s">
        <v>3657</v>
      </c>
      <c r="AT389" t="s">
        <v>3658</v>
      </c>
      <c r="AU389" t="s">
        <v>379</v>
      </c>
      <c r="AV389" t="s">
        <v>380</v>
      </c>
      <c r="AW389" t="s">
        <v>381</v>
      </c>
      <c r="AX389"/>
      <c r="AY389" s="365">
        <v>0</v>
      </c>
      <c r="AZ389" s="365">
        <v>2024</v>
      </c>
      <c r="BA389" s="366">
        <v>45589</v>
      </c>
      <c r="BB389" s="367">
        <v>45593</v>
      </c>
      <c r="BC389" t="s">
        <v>271</v>
      </c>
      <c r="BD389" t="s">
        <v>261</v>
      </c>
      <c r="BE389">
        <v>13507.2</v>
      </c>
      <c r="BF389">
        <v>325.47000000000003</v>
      </c>
      <c r="BG389"/>
      <c r="BH389" s="368">
        <v>325.47000000000003</v>
      </c>
    </row>
    <row r="390" spans="1:60" ht="15.6">
      <c r="A390" s="345" t="str">
        <f t="shared" si="12"/>
        <v>yes</v>
      </c>
      <c r="B390" s="345" t="str">
        <f>IF(A390="no","N/A",IF(ISNA(VLOOKUP(P390,'Cost Type'!$A$4:$B$8,2,0)),"Impl",VLOOKUP(Q390,'Cost Type'!$A$4:$B$8,2,0)))</f>
        <v>Impl</v>
      </c>
      <c r="C390" s="345" t="str">
        <f>IF(B390="Impl",VLOOKUP(AB390,'Mapping Activities to outputs'!$B:$C,2,0),"N/A")</f>
        <v>MC</v>
      </c>
      <c r="F390" s="346">
        <f t="shared" si="13"/>
        <v>252</v>
      </c>
      <c r="G390" t="s">
        <v>362</v>
      </c>
      <c r="H390" t="s">
        <v>363</v>
      </c>
      <c r="I390" t="s">
        <v>364</v>
      </c>
      <c r="J390" t="s">
        <v>365</v>
      </c>
      <c r="K390" t="s">
        <v>157</v>
      </c>
      <c r="L390" t="s">
        <v>366</v>
      </c>
      <c r="M390" t="s">
        <v>2039</v>
      </c>
      <c r="N390" t="s">
        <v>262</v>
      </c>
      <c r="P390" s="365">
        <v>71635</v>
      </c>
      <c r="Q390" t="s">
        <v>4144</v>
      </c>
      <c r="R390" t="s">
        <v>368</v>
      </c>
      <c r="S390" t="s">
        <v>369</v>
      </c>
      <c r="T390" t="s">
        <v>263</v>
      </c>
      <c r="U390" t="s">
        <v>370</v>
      </c>
      <c r="V390" t="s">
        <v>265</v>
      </c>
      <c r="W390" t="s">
        <v>252</v>
      </c>
      <c r="X390" t="s">
        <v>264</v>
      </c>
      <c r="Y390" t="s">
        <v>371</v>
      </c>
      <c r="Z390" t="s">
        <v>250</v>
      </c>
      <c r="AA390" t="s">
        <v>250</v>
      </c>
      <c r="AB390" t="s">
        <v>89</v>
      </c>
      <c r="AC390" t="s">
        <v>158</v>
      </c>
      <c r="AD390" t="s">
        <v>2</v>
      </c>
      <c r="AE390" t="s">
        <v>1523</v>
      </c>
      <c r="AF390" t="s">
        <v>372</v>
      </c>
      <c r="AG390" t="s">
        <v>3020</v>
      </c>
      <c r="AH390" s="365">
        <v>300002124233934</v>
      </c>
      <c r="AI390" t="s">
        <v>258</v>
      </c>
      <c r="AJ390">
        <v>24528</v>
      </c>
      <c r="AK390">
        <v>10458</v>
      </c>
      <c r="AL390" s="365">
        <v>2</v>
      </c>
      <c r="AM390" t="s">
        <v>1523</v>
      </c>
      <c r="AN390" t="s">
        <v>1357</v>
      </c>
      <c r="AO390" t="s">
        <v>1358</v>
      </c>
      <c r="AP390" s="365">
        <v>283</v>
      </c>
      <c r="AQ390" t="s">
        <v>3655</v>
      </c>
      <c r="AR390" t="s">
        <v>3656</v>
      </c>
      <c r="AS390" t="s">
        <v>3657</v>
      </c>
      <c r="AT390" t="s">
        <v>3658</v>
      </c>
      <c r="AU390" t="s">
        <v>379</v>
      </c>
      <c r="AV390" t="s">
        <v>380</v>
      </c>
      <c r="AW390" t="s">
        <v>381</v>
      </c>
      <c r="AX390"/>
      <c r="AY390" s="365">
        <v>0</v>
      </c>
      <c r="AZ390" s="365">
        <v>2024</v>
      </c>
      <c r="BA390" s="366">
        <v>45589</v>
      </c>
      <c r="BB390" s="367">
        <v>45593</v>
      </c>
      <c r="BC390" t="s">
        <v>501</v>
      </c>
      <c r="BD390" t="s">
        <v>261</v>
      </c>
      <c r="BE390">
        <v>10458</v>
      </c>
      <c r="BF390">
        <v>252</v>
      </c>
      <c r="BG390"/>
      <c r="BH390" s="368">
        <v>252</v>
      </c>
    </row>
    <row r="391" spans="1:60" ht="15.6">
      <c r="A391" s="345" t="str">
        <f t="shared" si="12"/>
        <v>yes</v>
      </c>
      <c r="B391" s="345" t="str">
        <f>IF(A391="no","N/A",IF(ISNA(VLOOKUP(P391,'Cost Type'!$A$4:$B$8,2,0)),"Impl",VLOOKUP(Q391,'Cost Type'!$A$4:$B$8,2,0)))</f>
        <v>Impl</v>
      </c>
      <c r="C391" s="345" t="str">
        <f>IF(B391="Impl",VLOOKUP(AB391,'Mapping Activities to outputs'!$B:$C,2,0),"N/A")</f>
        <v>MC</v>
      </c>
      <c r="F391" s="346">
        <f t="shared" si="13"/>
        <v>252</v>
      </c>
      <c r="G391" t="s">
        <v>362</v>
      </c>
      <c r="H391" t="s">
        <v>363</v>
      </c>
      <c r="I391" t="s">
        <v>364</v>
      </c>
      <c r="J391" t="s">
        <v>365</v>
      </c>
      <c r="K391" t="s">
        <v>157</v>
      </c>
      <c r="L391" t="s">
        <v>366</v>
      </c>
      <c r="M391" t="s">
        <v>2039</v>
      </c>
      <c r="N391" t="s">
        <v>262</v>
      </c>
      <c r="P391" s="365">
        <v>71635</v>
      </c>
      <c r="Q391" t="s">
        <v>4144</v>
      </c>
      <c r="R391" t="s">
        <v>368</v>
      </c>
      <c r="S391" t="s">
        <v>369</v>
      </c>
      <c r="T391" t="s">
        <v>263</v>
      </c>
      <c r="U391" t="s">
        <v>370</v>
      </c>
      <c r="V391" t="s">
        <v>265</v>
      </c>
      <c r="W391" t="s">
        <v>252</v>
      </c>
      <c r="X391" t="s">
        <v>264</v>
      </c>
      <c r="Y391" t="s">
        <v>371</v>
      </c>
      <c r="Z391" t="s">
        <v>250</v>
      </c>
      <c r="AA391" t="s">
        <v>250</v>
      </c>
      <c r="AB391" t="s">
        <v>89</v>
      </c>
      <c r="AC391" t="s">
        <v>158</v>
      </c>
      <c r="AD391" t="s">
        <v>2</v>
      </c>
      <c r="AE391" t="s">
        <v>1528</v>
      </c>
      <c r="AF391" t="s">
        <v>372</v>
      </c>
      <c r="AG391" t="s">
        <v>3020</v>
      </c>
      <c r="AH391" s="365">
        <v>300002124265798</v>
      </c>
      <c r="AI391" t="s">
        <v>258</v>
      </c>
      <c r="AJ391">
        <v>23965.200000000001</v>
      </c>
      <c r="AK391">
        <v>10458</v>
      </c>
      <c r="AL391" s="365">
        <v>2</v>
      </c>
      <c r="AM391" t="s">
        <v>1528</v>
      </c>
      <c r="AN391" t="s">
        <v>1531</v>
      </c>
      <c r="AO391" t="s">
        <v>1532</v>
      </c>
      <c r="AP391" s="365">
        <v>284</v>
      </c>
      <c r="AQ391" t="s">
        <v>3655</v>
      </c>
      <c r="AR391" t="s">
        <v>3660</v>
      </c>
      <c r="AS391" t="s">
        <v>3657</v>
      </c>
      <c r="AT391" t="s">
        <v>3658</v>
      </c>
      <c r="AU391" t="s">
        <v>379</v>
      </c>
      <c r="AV391" t="s">
        <v>380</v>
      </c>
      <c r="AW391" t="s">
        <v>381</v>
      </c>
      <c r="AX391"/>
      <c r="AY391" s="365">
        <v>0</v>
      </c>
      <c r="AZ391" s="365">
        <v>2024</v>
      </c>
      <c r="BA391" s="366">
        <v>45589</v>
      </c>
      <c r="BB391" s="367">
        <v>45593</v>
      </c>
      <c r="BC391" t="s">
        <v>501</v>
      </c>
      <c r="BD391" t="s">
        <v>261</v>
      </c>
      <c r="BE391">
        <v>10458</v>
      </c>
      <c r="BF391">
        <v>252</v>
      </c>
      <c r="BG391"/>
      <c r="BH391" s="368">
        <v>252</v>
      </c>
    </row>
    <row r="392" spans="1:60" ht="15.6">
      <c r="A392" s="345" t="str">
        <f t="shared" si="12"/>
        <v>yes</v>
      </c>
      <c r="B392" s="345" t="str">
        <f>IF(A392="no","N/A",IF(ISNA(VLOOKUP(P392,'Cost Type'!$A$4:$B$8,2,0)),"Impl",VLOOKUP(P392,'Cost Type'!$A$4:$B$8,2,0)))</f>
        <v>GMS</v>
      </c>
      <c r="C392" s="345" t="str">
        <f>IF(B392="Impl",VLOOKUP(AB392,'Mapping Activities to outputs'!$B:$C,2,0),"N/A")</f>
        <v>N/A</v>
      </c>
      <c r="F392" s="346">
        <f t="shared" si="13"/>
        <v>93.48</v>
      </c>
      <c r="G392" t="s">
        <v>413</v>
      </c>
      <c r="H392" t="s">
        <v>414</v>
      </c>
      <c r="I392" t="s">
        <v>415</v>
      </c>
      <c r="J392" t="s">
        <v>416</v>
      </c>
      <c r="K392" t="s">
        <v>157</v>
      </c>
      <c r="L392" t="s">
        <v>413</v>
      </c>
      <c r="M392" t="s">
        <v>2039</v>
      </c>
      <c r="N392" t="s">
        <v>262</v>
      </c>
      <c r="P392" s="365">
        <v>75105</v>
      </c>
      <c r="Q392" t="s">
        <v>417</v>
      </c>
      <c r="R392" t="s">
        <v>368</v>
      </c>
      <c r="S392" t="s">
        <v>369</v>
      </c>
      <c r="T392" t="s">
        <v>263</v>
      </c>
      <c r="U392" t="s">
        <v>370</v>
      </c>
      <c r="V392" t="s">
        <v>265</v>
      </c>
      <c r="W392" t="s">
        <v>252</v>
      </c>
      <c r="X392" t="s">
        <v>264</v>
      </c>
      <c r="Y392" t="s">
        <v>371</v>
      </c>
      <c r="Z392" t="s">
        <v>250</v>
      </c>
      <c r="AA392" t="s">
        <v>250</v>
      </c>
      <c r="AB392" t="s">
        <v>89</v>
      </c>
      <c r="AC392" t="s">
        <v>158</v>
      </c>
      <c r="AD392" t="s">
        <v>2</v>
      </c>
      <c r="AE392" t="s">
        <v>2364</v>
      </c>
      <c r="AF392" t="s">
        <v>419</v>
      </c>
      <c r="AG392"/>
      <c r="AH392" s="365"/>
      <c r="AI392"/>
      <c r="AJ392"/>
      <c r="AK392"/>
      <c r="AL392" s="365"/>
      <c r="AM392"/>
      <c r="AN392" t="s">
        <v>399</v>
      </c>
      <c r="AO392" t="s">
        <v>399</v>
      </c>
      <c r="AP392" s="365">
        <v>109</v>
      </c>
      <c r="AQ392" t="s">
        <v>2365</v>
      </c>
      <c r="AR392" t="s">
        <v>2366</v>
      </c>
      <c r="AS392" t="s">
        <v>2367</v>
      </c>
      <c r="AT392" t="s">
        <v>2368</v>
      </c>
      <c r="AU392" t="s">
        <v>379</v>
      </c>
      <c r="AV392" t="s">
        <v>380</v>
      </c>
      <c r="AW392" t="s">
        <v>412</v>
      </c>
      <c r="AX392"/>
      <c r="AY392" s="365"/>
      <c r="AZ392" s="365">
        <v>2024</v>
      </c>
      <c r="BA392" s="366">
        <v>45589</v>
      </c>
      <c r="BB392" s="367">
        <v>45594</v>
      </c>
      <c r="BC392" t="s">
        <v>399</v>
      </c>
      <c r="BD392" t="s">
        <v>261</v>
      </c>
      <c r="BE392">
        <v>3879.46</v>
      </c>
      <c r="BF392">
        <v>93.48</v>
      </c>
      <c r="BG392"/>
      <c r="BH392" s="368">
        <v>93.48</v>
      </c>
    </row>
    <row r="393" spans="1:60" ht="15.6">
      <c r="A393" s="345" t="str">
        <f t="shared" si="12"/>
        <v>yes</v>
      </c>
      <c r="B393" s="345" t="str">
        <f>IF(A393="no","N/A",IF(ISNA(VLOOKUP(P393,'Cost Type'!$A$4:$B$8,2,0)),"Impl",VLOOKUP(Q393,'Cost Type'!$A$4:$B$8,2,0)))</f>
        <v>Impl</v>
      </c>
      <c r="C393" s="345" t="str">
        <f>IF(B393="Impl",VLOOKUP(AB393,'Mapping Activities to outputs'!$B:$C,2,0),"N/A")</f>
        <v>Output 2</v>
      </c>
      <c r="F393" s="346">
        <f t="shared" si="13"/>
        <v>7500</v>
      </c>
      <c r="G393" t="s">
        <v>362</v>
      </c>
      <c r="H393" t="s">
        <v>363</v>
      </c>
      <c r="I393" t="s">
        <v>364</v>
      </c>
      <c r="J393" t="s">
        <v>365</v>
      </c>
      <c r="K393" t="s">
        <v>157</v>
      </c>
      <c r="L393" t="s">
        <v>366</v>
      </c>
      <c r="M393" t="s">
        <v>2039</v>
      </c>
      <c r="N393" t="s">
        <v>262</v>
      </c>
      <c r="P393" s="365">
        <v>72635</v>
      </c>
      <c r="Q393" t="s">
        <v>4128</v>
      </c>
      <c r="R393" t="s">
        <v>368</v>
      </c>
      <c r="S393" t="s">
        <v>369</v>
      </c>
      <c r="T393" t="s">
        <v>263</v>
      </c>
      <c r="U393" t="s">
        <v>370</v>
      </c>
      <c r="V393" t="s">
        <v>265</v>
      </c>
      <c r="W393" t="s">
        <v>252</v>
      </c>
      <c r="X393" t="s">
        <v>264</v>
      </c>
      <c r="Y393" t="s">
        <v>371</v>
      </c>
      <c r="Z393" t="s">
        <v>832</v>
      </c>
      <c r="AA393" t="s">
        <v>832</v>
      </c>
      <c r="AB393" t="s">
        <v>447</v>
      </c>
      <c r="AC393" t="s">
        <v>158</v>
      </c>
      <c r="AD393" t="s">
        <v>2</v>
      </c>
      <c r="AE393" t="s">
        <v>836</v>
      </c>
      <c r="AF393" t="s">
        <v>372</v>
      </c>
      <c r="AG393" t="s">
        <v>838</v>
      </c>
      <c r="AH393" s="365">
        <v>300002125532109</v>
      </c>
      <c r="AI393" t="s">
        <v>258</v>
      </c>
      <c r="AJ393">
        <v>11602384.539999999</v>
      </c>
      <c r="AK393">
        <v>311250</v>
      </c>
      <c r="AL393" s="365">
        <v>17</v>
      </c>
      <c r="AM393" t="s">
        <v>836</v>
      </c>
      <c r="AN393" t="s">
        <v>3026</v>
      </c>
      <c r="AO393" t="s">
        <v>841</v>
      </c>
      <c r="AP393" s="365">
        <v>86</v>
      </c>
      <c r="AQ393" t="s">
        <v>3662</v>
      </c>
      <c r="AR393" t="s">
        <v>3663</v>
      </c>
      <c r="AS393" t="s">
        <v>3664</v>
      </c>
      <c r="AT393" t="s">
        <v>3665</v>
      </c>
      <c r="AU393" t="s">
        <v>379</v>
      </c>
      <c r="AV393" t="s">
        <v>380</v>
      </c>
      <c r="AW393" t="s">
        <v>381</v>
      </c>
      <c r="AX393"/>
      <c r="AY393" s="365">
        <v>0</v>
      </c>
      <c r="AZ393" s="365">
        <v>2024</v>
      </c>
      <c r="BA393" s="366">
        <v>45590</v>
      </c>
      <c r="BB393" s="367">
        <v>45596</v>
      </c>
      <c r="BC393" t="s">
        <v>839</v>
      </c>
      <c r="BD393" t="s">
        <v>261</v>
      </c>
      <c r="BE393">
        <v>311250</v>
      </c>
      <c r="BF393">
        <v>7500</v>
      </c>
      <c r="BG393"/>
      <c r="BH393" s="368">
        <v>7500</v>
      </c>
    </row>
    <row r="394" spans="1:60" ht="15.6">
      <c r="A394" s="345" t="str">
        <f t="shared" si="12"/>
        <v>yes</v>
      </c>
      <c r="B394" s="345" t="str">
        <f>IF(A394="no","N/A",IF(ISNA(VLOOKUP(P394,'Cost Type'!$A$4:$B$8,2,0)),"Impl",VLOOKUP(Q394,'Cost Type'!$A$4:$B$8,2,0)))</f>
        <v>Impl</v>
      </c>
      <c r="C394" s="345" t="str">
        <f>IF(B394="Impl",VLOOKUP(AB394,'Mapping Activities to outputs'!$B:$C,2,0),"N/A")</f>
        <v>Output 2</v>
      </c>
      <c r="F394" s="346">
        <f t="shared" si="13"/>
        <v>10934.5</v>
      </c>
      <c r="G394" t="s">
        <v>362</v>
      </c>
      <c r="H394" t="s">
        <v>363</v>
      </c>
      <c r="I394" t="s">
        <v>364</v>
      </c>
      <c r="J394" t="s">
        <v>365</v>
      </c>
      <c r="K394" t="s">
        <v>157</v>
      </c>
      <c r="L394" t="s">
        <v>366</v>
      </c>
      <c r="M394" t="s">
        <v>2039</v>
      </c>
      <c r="N394" t="s">
        <v>262</v>
      </c>
      <c r="P394" s="365">
        <v>72635</v>
      </c>
      <c r="Q394" t="s">
        <v>4128</v>
      </c>
      <c r="R394" t="s">
        <v>368</v>
      </c>
      <c r="S394" t="s">
        <v>369</v>
      </c>
      <c r="T394" t="s">
        <v>263</v>
      </c>
      <c r="U394" t="s">
        <v>370</v>
      </c>
      <c r="V394" t="s">
        <v>265</v>
      </c>
      <c r="W394" t="s">
        <v>252</v>
      </c>
      <c r="X394" t="s">
        <v>264</v>
      </c>
      <c r="Y394" t="s">
        <v>371</v>
      </c>
      <c r="Z394" t="s">
        <v>832</v>
      </c>
      <c r="AA394" t="s">
        <v>832</v>
      </c>
      <c r="AB394" t="s">
        <v>448</v>
      </c>
      <c r="AC394" t="s">
        <v>158</v>
      </c>
      <c r="AD394" t="s">
        <v>2</v>
      </c>
      <c r="AE394" t="s">
        <v>836</v>
      </c>
      <c r="AF394" t="s">
        <v>372</v>
      </c>
      <c r="AG394" t="s">
        <v>838</v>
      </c>
      <c r="AH394" s="365">
        <v>300002125532109</v>
      </c>
      <c r="AI394" t="s">
        <v>258</v>
      </c>
      <c r="AJ394">
        <v>11602384.539999999</v>
      </c>
      <c r="AK394">
        <v>453781.75</v>
      </c>
      <c r="AL394" s="365">
        <v>18</v>
      </c>
      <c r="AM394" t="s">
        <v>836</v>
      </c>
      <c r="AN394" t="s">
        <v>3026</v>
      </c>
      <c r="AO394" t="s">
        <v>841</v>
      </c>
      <c r="AP394" s="365">
        <v>87</v>
      </c>
      <c r="AQ394" t="s">
        <v>3662</v>
      </c>
      <c r="AR394" t="s">
        <v>3666</v>
      </c>
      <c r="AS394" t="s">
        <v>3664</v>
      </c>
      <c r="AT394" t="s">
        <v>3665</v>
      </c>
      <c r="AU394" t="s">
        <v>379</v>
      </c>
      <c r="AV394" t="s">
        <v>380</v>
      </c>
      <c r="AW394" t="s">
        <v>381</v>
      </c>
      <c r="AX394"/>
      <c r="AY394" s="365">
        <v>0</v>
      </c>
      <c r="AZ394" s="365">
        <v>2024</v>
      </c>
      <c r="BA394" s="366">
        <v>45590</v>
      </c>
      <c r="BB394" s="367">
        <v>45596</v>
      </c>
      <c r="BC394" t="s">
        <v>847</v>
      </c>
      <c r="BD394" t="s">
        <v>261</v>
      </c>
      <c r="BE394">
        <v>453781.75</v>
      </c>
      <c r="BF394">
        <v>10934.5</v>
      </c>
      <c r="BG394"/>
      <c r="BH394" s="368">
        <v>10934.5</v>
      </c>
    </row>
    <row r="395" spans="1:60" ht="15.6">
      <c r="A395" s="345" t="str">
        <f t="shared" si="12"/>
        <v>yes</v>
      </c>
      <c r="B395" s="345" t="str">
        <f>IF(A395="no","N/A",IF(ISNA(VLOOKUP(P395,'Cost Type'!$A$4:$B$8,2,0)),"Impl",VLOOKUP(Q395,'Cost Type'!$A$4:$B$8,2,0)))</f>
        <v>Impl</v>
      </c>
      <c r="C395" s="345" t="str">
        <f>IF(B395="Impl",VLOOKUP(AB395,'Mapping Activities to outputs'!$B:$C,2,0),"N/A")</f>
        <v>Output 3</v>
      </c>
      <c r="F395" s="346">
        <f t="shared" si="13"/>
        <v>16734.5</v>
      </c>
      <c r="G395" t="s">
        <v>362</v>
      </c>
      <c r="H395" t="s">
        <v>363</v>
      </c>
      <c r="I395" t="s">
        <v>364</v>
      </c>
      <c r="J395" t="s">
        <v>365</v>
      </c>
      <c r="K395" t="s">
        <v>157</v>
      </c>
      <c r="L395" t="s">
        <v>366</v>
      </c>
      <c r="M395" t="s">
        <v>2039</v>
      </c>
      <c r="N395" t="s">
        <v>262</v>
      </c>
      <c r="P395" s="365">
        <v>72635</v>
      </c>
      <c r="Q395" t="s">
        <v>4128</v>
      </c>
      <c r="R395" t="s">
        <v>368</v>
      </c>
      <c r="S395" t="s">
        <v>369</v>
      </c>
      <c r="T395" t="s">
        <v>263</v>
      </c>
      <c r="U395" t="s">
        <v>370</v>
      </c>
      <c r="V395" t="s">
        <v>265</v>
      </c>
      <c r="W395" t="s">
        <v>252</v>
      </c>
      <c r="X395" t="s">
        <v>264</v>
      </c>
      <c r="Y395" t="s">
        <v>371</v>
      </c>
      <c r="Z395" t="s">
        <v>832</v>
      </c>
      <c r="AA395" t="s">
        <v>832</v>
      </c>
      <c r="AB395" t="s">
        <v>449</v>
      </c>
      <c r="AC395" t="s">
        <v>158</v>
      </c>
      <c r="AD395" t="s">
        <v>2</v>
      </c>
      <c r="AE395" t="s">
        <v>836</v>
      </c>
      <c r="AF395" t="s">
        <v>372</v>
      </c>
      <c r="AG395" t="s">
        <v>838</v>
      </c>
      <c r="AH395" s="365">
        <v>300002125532109</v>
      </c>
      <c r="AI395" t="s">
        <v>258</v>
      </c>
      <c r="AJ395">
        <v>11602384.539999999</v>
      </c>
      <c r="AK395">
        <v>694481.75</v>
      </c>
      <c r="AL395" s="365">
        <v>19</v>
      </c>
      <c r="AM395" t="s">
        <v>836</v>
      </c>
      <c r="AN395" t="s">
        <v>3026</v>
      </c>
      <c r="AO395" t="s">
        <v>841</v>
      </c>
      <c r="AP395" s="365">
        <v>88</v>
      </c>
      <c r="AQ395" t="s">
        <v>3662</v>
      </c>
      <c r="AR395" t="s">
        <v>3667</v>
      </c>
      <c r="AS395" t="s">
        <v>3664</v>
      </c>
      <c r="AT395" t="s">
        <v>3665</v>
      </c>
      <c r="AU395" t="s">
        <v>379</v>
      </c>
      <c r="AV395" t="s">
        <v>380</v>
      </c>
      <c r="AW395" t="s">
        <v>381</v>
      </c>
      <c r="AX395"/>
      <c r="AY395" s="365">
        <v>0</v>
      </c>
      <c r="AZ395" s="365">
        <v>2024</v>
      </c>
      <c r="BA395" s="366">
        <v>45590</v>
      </c>
      <c r="BB395" s="367">
        <v>45596</v>
      </c>
      <c r="BC395" t="s">
        <v>878</v>
      </c>
      <c r="BD395" t="s">
        <v>261</v>
      </c>
      <c r="BE395">
        <v>694481.75</v>
      </c>
      <c r="BF395">
        <v>16734.5</v>
      </c>
      <c r="BG395"/>
      <c r="BH395" s="368">
        <v>16734.5</v>
      </c>
    </row>
    <row r="396" spans="1:60" ht="15.6">
      <c r="A396" s="345" t="str">
        <f t="shared" si="12"/>
        <v>yes</v>
      </c>
      <c r="B396" s="345" t="str">
        <f>IF(A396="no","N/A",IF(ISNA(VLOOKUP(P396,'Cost Type'!$A$4:$B$8,2,0)),"Impl",VLOOKUP(Q396,'Cost Type'!$A$4:$B$8,2,0)))</f>
        <v>Impl</v>
      </c>
      <c r="C396" s="345" t="str">
        <f>IF(B396="Impl",VLOOKUP(AB396,'Mapping Activities to outputs'!$B:$C,2,0),"N/A")</f>
        <v>MC</v>
      </c>
      <c r="F396" s="346">
        <f t="shared" si="13"/>
        <v>50.6</v>
      </c>
      <c r="G396" t="s">
        <v>362</v>
      </c>
      <c r="H396" t="s">
        <v>363</v>
      </c>
      <c r="I396" t="s">
        <v>364</v>
      </c>
      <c r="J396" t="s">
        <v>365</v>
      </c>
      <c r="K396" t="s">
        <v>157</v>
      </c>
      <c r="L396" t="s">
        <v>366</v>
      </c>
      <c r="M396" t="s">
        <v>2039</v>
      </c>
      <c r="N396" t="s">
        <v>262</v>
      </c>
      <c r="P396" s="365">
        <v>72399</v>
      </c>
      <c r="Q396" t="s">
        <v>3311</v>
      </c>
      <c r="R396" t="s">
        <v>368</v>
      </c>
      <c r="S396" t="s">
        <v>369</v>
      </c>
      <c r="T396" t="s">
        <v>263</v>
      </c>
      <c r="U396" t="s">
        <v>370</v>
      </c>
      <c r="V396" t="s">
        <v>265</v>
      </c>
      <c r="W396" t="s">
        <v>252</v>
      </c>
      <c r="X396" t="s">
        <v>264</v>
      </c>
      <c r="Y396" t="s">
        <v>371</v>
      </c>
      <c r="Z396" t="s">
        <v>250</v>
      </c>
      <c r="AA396" t="s">
        <v>250</v>
      </c>
      <c r="AB396" t="s">
        <v>89</v>
      </c>
      <c r="AC396" t="s">
        <v>158</v>
      </c>
      <c r="AD396" t="s">
        <v>2</v>
      </c>
      <c r="AE396" t="s">
        <v>1538</v>
      </c>
      <c r="AF396" t="s">
        <v>372</v>
      </c>
      <c r="AG396" t="s">
        <v>1540</v>
      </c>
      <c r="AH396" s="365">
        <v>300002130611181</v>
      </c>
      <c r="AI396" t="s">
        <v>258</v>
      </c>
      <c r="AJ396">
        <v>2100</v>
      </c>
      <c r="AK396">
        <v>2100</v>
      </c>
      <c r="AL396" s="365">
        <v>1</v>
      </c>
      <c r="AM396" t="s">
        <v>1538</v>
      </c>
      <c r="AN396" t="s">
        <v>1541</v>
      </c>
      <c r="AO396" t="s">
        <v>1542</v>
      </c>
      <c r="AP396" s="365">
        <v>35</v>
      </c>
      <c r="AQ396" t="s">
        <v>3668</v>
      </c>
      <c r="AR396" t="s">
        <v>3669</v>
      </c>
      <c r="AS396" t="s">
        <v>3670</v>
      </c>
      <c r="AT396" t="s">
        <v>3665</v>
      </c>
      <c r="AU396" t="s">
        <v>379</v>
      </c>
      <c r="AV396" t="s">
        <v>380</v>
      </c>
      <c r="AW396" t="s">
        <v>381</v>
      </c>
      <c r="AX396"/>
      <c r="AY396" s="365">
        <v>0</v>
      </c>
      <c r="AZ396" s="365">
        <v>2024</v>
      </c>
      <c r="BA396" s="366">
        <v>45590</v>
      </c>
      <c r="BB396" s="367">
        <v>45596</v>
      </c>
      <c r="BC396" t="s">
        <v>271</v>
      </c>
      <c r="BD396" t="s">
        <v>261</v>
      </c>
      <c r="BE396">
        <v>2100</v>
      </c>
      <c r="BF396">
        <v>50.6</v>
      </c>
      <c r="BG396"/>
      <c r="BH396" s="368">
        <v>50.6</v>
      </c>
    </row>
    <row r="397" spans="1:60" ht="15.6">
      <c r="A397" s="345" t="str">
        <f t="shared" si="12"/>
        <v>yes</v>
      </c>
      <c r="B397" s="345" t="str">
        <f>IF(A397="no","N/A",IF(ISNA(VLOOKUP(P397,'Cost Type'!$A$4:$B$8,2,0)),"Impl",VLOOKUP(Q397,'Cost Type'!$A$4:$B$8,2,0)))</f>
        <v>Impl</v>
      </c>
      <c r="C397" s="345" t="str">
        <f>IF(B397="Impl",VLOOKUP(AB397,'Mapping Activities to outputs'!$B:$C,2,0),"N/A")</f>
        <v>MC</v>
      </c>
      <c r="F397" s="346">
        <f t="shared" si="13"/>
        <v>222</v>
      </c>
      <c r="G397" t="s">
        <v>362</v>
      </c>
      <c r="H397" t="s">
        <v>363</v>
      </c>
      <c r="I397" t="s">
        <v>364</v>
      </c>
      <c r="J397" t="s">
        <v>365</v>
      </c>
      <c r="K397" t="s">
        <v>157</v>
      </c>
      <c r="L397" t="s">
        <v>366</v>
      </c>
      <c r="M397" t="s">
        <v>2039</v>
      </c>
      <c r="N397" t="s">
        <v>262</v>
      </c>
      <c r="P397" s="365">
        <v>63340</v>
      </c>
      <c r="Q397" t="s">
        <v>4140</v>
      </c>
      <c r="R397" t="s">
        <v>368</v>
      </c>
      <c r="S397" t="s">
        <v>369</v>
      </c>
      <c r="T397" t="s">
        <v>263</v>
      </c>
      <c r="U397" t="s">
        <v>370</v>
      </c>
      <c r="V397" t="s">
        <v>265</v>
      </c>
      <c r="W397" t="s">
        <v>252</v>
      </c>
      <c r="X397" t="s">
        <v>264</v>
      </c>
      <c r="Y397" t="s">
        <v>371</v>
      </c>
      <c r="Z397" t="s">
        <v>250</v>
      </c>
      <c r="AA397" t="s">
        <v>250</v>
      </c>
      <c r="AB397" t="s">
        <v>89</v>
      </c>
      <c r="AC397" t="s">
        <v>158</v>
      </c>
      <c r="AD397" t="s">
        <v>2</v>
      </c>
      <c r="AE397" t="s">
        <v>1535</v>
      </c>
      <c r="AF397" t="s">
        <v>372</v>
      </c>
      <c r="AG397" t="s">
        <v>1535</v>
      </c>
      <c r="AH397" s="365">
        <v>300002129837973</v>
      </c>
      <c r="AI397" t="s">
        <v>258</v>
      </c>
      <c r="AJ397">
        <v>1110</v>
      </c>
      <c r="AK397">
        <v>222</v>
      </c>
      <c r="AL397" s="365">
        <v>3</v>
      </c>
      <c r="AM397" t="s">
        <v>1535</v>
      </c>
      <c r="AN397" t="s">
        <v>1152</v>
      </c>
      <c r="AO397" t="s">
        <v>1153</v>
      </c>
      <c r="AP397" s="365">
        <v>98</v>
      </c>
      <c r="AQ397" t="s">
        <v>3668</v>
      </c>
      <c r="AR397" t="s">
        <v>4040</v>
      </c>
      <c r="AS397" t="s">
        <v>3670</v>
      </c>
      <c r="AT397" t="s">
        <v>4041</v>
      </c>
      <c r="AU397" t="s">
        <v>379</v>
      </c>
      <c r="AV397" t="s">
        <v>380</v>
      </c>
      <c r="AW397" t="s">
        <v>381</v>
      </c>
      <c r="AX397"/>
      <c r="AY397" s="365">
        <v>0</v>
      </c>
      <c r="AZ397" s="365">
        <v>2024</v>
      </c>
      <c r="BA397" s="366">
        <v>45593</v>
      </c>
      <c r="BB397" s="367">
        <v>45596</v>
      </c>
      <c r="BC397" t="s">
        <v>515</v>
      </c>
      <c r="BD397" t="s">
        <v>154</v>
      </c>
      <c r="BE397">
        <v>222</v>
      </c>
      <c r="BF397">
        <v>222</v>
      </c>
      <c r="BG397"/>
      <c r="BH397" s="368">
        <v>222</v>
      </c>
    </row>
    <row r="398" spans="1:60" ht="15.6">
      <c r="A398" s="345" t="str">
        <f t="shared" si="12"/>
        <v>yes</v>
      </c>
      <c r="B398" s="345" t="str">
        <f>IF(A398="no","N/A",IF(ISNA(VLOOKUP(P398,'Cost Type'!$A$4:$B$8,2,0)),"Impl",VLOOKUP(Q398,'Cost Type'!$A$4:$B$8,2,0)))</f>
        <v>Impl</v>
      </c>
      <c r="C398" s="345" t="str">
        <f>IF(B398="Impl",VLOOKUP(AB398,'Mapping Activities to outputs'!$B:$C,2,0),"N/A")</f>
        <v>MC</v>
      </c>
      <c r="F398" s="346">
        <f t="shared" si="13"/>
        <v>113.01</v>
      </c>
      <c r="G398" t="s">
        <v>362</v>
      </c>
      <c r="H398" t="s">
        <v>363</v>
      </c>
      <c r="I398" t="s">
        <v>364</v>
      </c>
      <c r="J398" t="s">
        <v>365</v>
      </c>
      <c r="K398" t="s">
        <v>157</v>
      </c>
      <c r="L398" t="s">
        <v>366</v>
      </c>
      <c r="M398" t="s">
        <v>2039</v>
      </c>
      <c r="N398" t="s">
        <v>262</v>
      </c>
      <c r="P398" s="365">
        <v>71620</v>
      </c>
      <c r="Q398" t="s">
        <v>4124</v>
      </c>
      <c r="R398" t="s">
        <v>368</v>
      </c>
      <c r="S398" t="s">
        <v>369</v>
      </c>
      <c r="T398" t="s">
        <v>263</v>
      </c>
      <c r="U398" t="s">
        <v>370</v>
      </c>
      <c r="V398" t="s">
        <v>265</v>
      </c>
      <c r="W398" t="s">
        <v>252</v>
      </c>
      <c r="X398" t="s">
        <v>264</v>
      </c>
      <c r="Y398" t="s">
        <v>371</v>
      </c>
      <c r="Z398" t="s">
        <v>250</v>
      </c>
      <c r="AA398" t="s">
        <v>250</v>
      </c>
      <c r="AB398" t="s">
        <v>89</v>
      </c>
      <c r="AC398" t="s">
        <v>158</v>
      </c>
      <c r="AD398" t="s">
        <v>2</v>
      </c>
      <c r="AE398" t="s">
        <v>1546</v>
      </c>
      <c r="AF398" t="s">
        <v>372</v>
      </c>
      <c r="AG398" t="s">
        <v>3020</v>
      </c>
      <c r="AH398" s="365">
        <v>300002137738168</v>
      </c>
      <c r="AI398" t="s">
        <v>258</v>
      </c>
      <c r="AJ398">
        <v>4690</v>
      </c>
      <c r="AK398">
        <v>4690</v>
      </c>
      <c r="AL398" s="365">
        <v>1</v>
      </c>
      <c r="AM398" t="s">
        <v>1546</v>
      </c>
      <c r="AN398" t="s">
        <v>1160</v>
      </c>
      <c r="AO398" t="s">
        <v>1161</v>
      </c>
      <c r="AP398" s="365">
        <v>81</v>
      </c>
      <c r="AQ398" t="s">
        <v>3671</v>
      </c>
      <c r="AR398" t="s">
        <v>3672</v>
      </c>
      <c r="AS398" t="s">
        <v>3673</v>
      </c>
      <c r="AT398" t="s">
        <v>3674</v>
      </c>
      <c r="AU398" t="s">
        <v>379</v>
      </c>
      <c r="AV398" t="s">
        <v>380</v>
      </c>
      <c r="AW398" t="s">
        <v>381</v>
      </c>
      <c r="AX398"/>
      <c r="AY398" s="365">
        <v>0</v>
      </c>
      <c r="AZ398" s="365">
        <v>2024</v>
      </c>
      <c r="BA398" s="366">
        <v>45595</v>
      </c>
      <c r="BB398" s="367">
        <v>45597</v>
      </c>
      <c r="BC398" t="s">
        <v>271</v>
      </c>
      <c r="BD398" t="s">
        <v>261</v>
      </c>
      <c r="BE398">
        <v>4690</v>
      </c>
      <c r="BF398">
        <v>113.01</v>
      </c>
      <c r="BG398"/>
      <c r="BH398" s="368">
        <v>113.01</v>
      </c>
    </row>
    <row r="399" spans="1:60" ht="15.6">
      <c r="A399" s="345" t="str">
        <f t="shared" si="12"/>
        <v>yes</v>
      </c>
      <c r="B399" s="345" t="str">
        <f>IF(A399="no","N/A",IF(ISNA(VLOOKUP(P399,'Cost Type'!$A$4:$B$8,2,0)),"Impl",VLOOKUP(P399,'Cost Type'!$A$4:$B$8,2,0)))</f>
        <v>GMS</v>
      </c>
      <c r="C399" s="345" t="str">
        <f>IF(B399="Impl",VLOOKUP(AB399,'Mapping Activities to outputs'!$B:$C,2,0),"N/A")</f>
        <v>N/A</v>
      </c>
      <c r="F399" s="346">
        <f t="shared" si="13"/>
        <v>4.05</v>
      </c>
      <c r="G399" t="s">
        <v>413</v>
      </c>
      <c r="H399" t="s">
        <v>414</v>
      </c>
      <c r="I399" t="s">
        <v>415</v>
      </c>
      <c r="J399" t="s">
        <v>416</v>
      </c>
      <c r="K399" t="s">
        <v>157</v>
      </c>
      <c r="L399" t="s">
        <v>413</v>
      </c>
      <c r="M399" t="s">
        <v>2039</v>
      </c>
      <c r="N399" t="s">
        <v>262</v>
      </c>
      <c r="P399" s="365">
        <v>75105</v>
      </c>
      <c r="Q399" t="s">
        <v>417</v>
      </c>
      <c r="R399" t="s">
        <v>368</v>
      </c>
      <c r="S399" t="s">
        <v>369</v>
      </c>
      <c r="T399" t="s">
        <v>263</v>
      </c>
      <c r="U399" t="s">
        <v>370</v>
      </c>
      <c r="V399" t="s">
        <v>265</v>
      </c>
      <c r="W399" t="s">
        <v>252</v>
      </c>
      <c r="X399" t="s">
        <v>264</v>
      </c>
      <c r="Y399" t="s">
        <v>371</v>
      </c>
      <c r="Z399" t="s">
        <v>250</v>
      </c>
      <c r="AA399" t="s">
        <v>250</v>
      </c>
      <c r="AB399" t="s">
        <v>89</v>
      </c>
      <c r="AC399" t="s">
        <v>158</v>
      </c>
      <c r="AD399" t="s">
        <v>2</v>
      </c>
      <c r="AE399" t="s">
        <v>2069</v>
      </c>
      <c r="AF399" t="s">
        <v>419</v>
      </c>
      <c r="AG399"/>
      <c r="AH399" s="365"/>
      <c r="AI399"/>
      <c r="AJ399"/>
      <c r="AK399"/>
      <c r="AL399" s="365"/>
      <c r="AM399"/>
      <c r="AN399" t="s">
        <v>399</v>
      </c>
      <c r="AO399" t="s">
        <v>399</v>
      </c>
      <c r="AP399" s="365">
        <v>24</v>
      </c>
      <c r="AQ399" t="s">
        <v>2070</v>
      </c>
      <c r="AR399" t="s">
        <v>2071</v>
      </c>
      <c r="AS399" t="s">
        <v>2072</v>
      </c>
      <c r="AT399" t="s">
        <v>2073</v>
      </c>
      <c r="AU399" t="s">
        <v>379</v>
      </c>
      <c r="AV399" t="s">
        <v>380</v>
      </c>
      <c r="AW399" t="s">
        <v>412</v>
      </c>
      <c r="AX399"/>
      <c r="AY399" s="365"/>
      <c r="AZ399" s="365">
        <v>2024</v>
      </c>
      <c r="BA399" s="366">
        <v>45590</v>
      </c>
      <c r="BB399" s="367">
        <v>45597</v>
      </c>
      <c r="BC399" t="s">
        <v>399</v>
      </c>
      <c r="BD399" t="s">
        <v>261</v>
      </c>
      <c r="BE399">
        <v>168</v>
      </c>
      <c r="BF399">
        <v>4.05</v>
      </c>
      <c r="BG399"/>
      <c r="BH399" s="368">
        <v>4.05</v>
      </c>
    </row>
    <row r="400" spans="1:60" ht="15.6">
      <c r="A400" s="345" t="str">
        <f t="shared" si="12"/>
        <v>yes</v>
      </c>
      <c r="B400" s="345" t="str">
        <f>IF(A400="no","N/A",IF(ISNA(VLOOKUP(P400,'Cost Type'!$A$4:$B$8,2,0)),"Impl",VLOOKUP(P400,'Cost Type'!$A$4:$B$8,2,0)))</f>
        <v>GMS</v>
      </c>
      <c r="C400" s="345" t="str">
        <f>IF(B400="Impl",VLOOKUP(AB400,'Mapping Activities to outputs'!$B:$C,2,0),"N/A")</f>
        <v>N/A</v>
      </c>
      <c r="F400" s="346">
        <f t="shared" si="13"/>
        <v>600</v>
      </c>
      <c r="G400" t="s">
        <v>413</v>
      </c>
      <c r="H400" t="s">
        <v>414</v>
      </c>
      <c r="I400" t="s">
        <v>415</v>
      </c>
      <c r="J400" t="s">
        <v>416</v>
      </c>
      <c r="K400" t="s">
        <v>157</v>
      </c>
      <c r="L400" t="s">
        <v>413</v>
      </c>
      <c r="M400" t="s">
        <v>2039</v>
      </c>
      <c r="N400" t="s">
        <v>262</v>
      </c>
      <c r="P400" s="365">
        <v>75105</v>
      </c>
      <c r="Q400" t="s">
        <v>417</v>
      </c>
      <c r="R400" t="s">
        <v>368</v>
      </c>
      <c r="S400" t="s">
        <v>369</v>
      </c>
      <c r="T400" t="s">
        <v>263</v>
      </c>
      <c r="U400" t="s">
        <v>370</v>
      </c>
      <c r="V400" t="s">
        <v>265</v>
      </c>
      <c r="W400" t="s">
        <v>252</v>
      </c>
      <c r="X400" t="s">
        <v>264</v>
      </c>
      <c r="Y400" t="s">
        <v>371</v>
      </c>
      <c r="Z400" t="s">
        <v>832</v>
      </c>
      <c r="AA400" t="s">
        <v>832</v>
      </c>
      <c r="AB400" t="s">
        <v>447</v>
      </c>
      <c r="AC400" t="s">
        <v>158</v>
      </c>
      <c r="AD400" t="s">
        <v>2</v>
      </c>
      <c r="AE400" t="s">
        <v>2090</v>
      </c>
      <c r="AF400" t="s">
        <v>419</v>
      </c>
      <c r="AG400"/>
      <c r="AH400" s="365"/>
      <c r="AI400"/>
      <c r="AJ400"/>
      <c r="AK400"/>
      <c r="AL400" s="365"/>
      <c r="AM400"/>
      <c r="AN400" t="s">
        <v>399</v>
      </c>
      <c r="AO400" t="s">
        <v>399</v>
      </c>
      <c r="AP400" s="365">
        <v>25</v>
      </c>
      <c r="AQ400" t="s">
        <v>2070</v>
      </c>
      <c r="AR400" t="s">
        <v>2091</v>
      </c>
      <c r="AS400" t="s">
        <v>2072</v>
      </c>
      <c r="AT400" t="s">
        <v>2073</v>
      </c>
      <c r="AU400" t="s">
        <v>379</v>
      </c>
      <c r="AV400" t="s">
        <v>380</v>
      </c>
      <c r="AW400" t="s">
        <v>412</v>
      </c>
      <c r="AX400"/>
      <c r="AY400" s="365"/>
      <c r="AZ400" s="365">
        <v>2024</v>
      </c>
      <c r="BA400" s="366">
        <v>45590</v>
      </c>
      <c r="BB400" s="367">
        <v>45597</v>
      </c>
      <c r="BC400" t="s">
        <v>399</v>
      </c>
      <c r="BD400" t="s">
        <v>261</v>
      </c>
      <c r="BE400">
        <v>24900</v>
      </c>
      <c r="BF400">
        <v>600</v>
      </c>
      <c r="BG400"/>
      <c r="BH400" s="368">
        <v>600</v>
      </c>
    </row>
    <row r="401" spans="1:60" ht="15.6">
      <c r="A401" s="345" t="str">
        <f t="shared" si="12"/>
        <v>yes</v>
      </c>
      <c r="B401" s="345" t="str">
        <f>IF(A401="no","N/A",IF(ISNA(VLOOKUP(P401,'Cost Type'!$A$4:$B$8,2,0)),"Impl",VLOOKUP(P401,'Cost Type'!$A$4:$B$8,2,0)))</f>
        <v>GMS</v>
      </c>
      <c r="C401" s="345" t="str">
        <f>IF(B401="Impl",VLOOKUP(AB401,'Mapping Activities to outputs'!$B:$C,2,0),"N/A")</f>
        <v>N/A</v>
      </c>
      <c r="F401" s="346">
        <f t="shared" si="13"/>
        <v>874.76</v>
      </c>
      <c r="G401" t="s">
        <v>413</v>
      </c>
      <c r="H401" t="s">
        <v>414</v>
      </c>
      <c r="I401" t="s">
        <v>415</v>
      </c>
      <c r="J401" t="s">
        <v>416</v>
      </c>
      <c r="K401" t="s">
        <v>157</v>
      </c>
      <c r="L401" t="s">
        <v>413</v>
      </c>
      <c r="M401" t="s">
        <v>2039</v>
      </c>
      <c r="N401" t="s">
        <v>262</v>
      </c>
      <c r="P401" s="365">
        <v>75105</v>
      </c>
      <c r="Q401" t="s">
        <v>417</v>
      </c>
      <c r="R401" t="s">
        <v>368</v>
      </c>
      <c r="S401" t="s">
        <v>369</v>
      </c>
      <c r="T401" t="s">
        <v>263</v>
      </c>
      <c r="U401" t="s">
        <v>370</v>
      </c>
      <c r="V401" t="s">
        <v>265</v>
      </c>
      <c r="W401" t="s">
        <v>252</v>
      </c>
      <c r="X401" t="s">
        <v>264</v>
      </c>
      <c r="Y401" t="s">
        <v>371</v>
      </c>
      <c r="Z401" t="s">
        <v>832</v>
      </c>
      <c r="AA401" t="s">
        <v>832</v>
      </c>
      <c r="AB401" t="s">
        <v>448</v>
      </c>
      <c r="AC401" t="s">
        <v>158</v>
      </c>
      <c r="AD401" t="s">
        <v>2</v>
      </c>
      <c r="AE401" t="s">
        <v>2099</v>
      </c>
      <c r="AF401" t="s">
        <v>419</v>
      </c>
      <c r="AG401"/>
      <c r="AH401" s="365"/>
      <c r="AI401"/>
      <c r="AJ401"/>
      <c r="AK401"/>
      <c r="AL401" s="365"/>
      <c r="AM401"/>
      <c r="AN401" t="s">
        <v>399</v>
      </c>
      <c r="AO401" t="s">
        <v>399</v>
      </c>
      <c r="AP401" s="365">
        <v>26</v>
      </c>
      <c r="AQ401" t="s">
        <v>2070</v>
      </c>
      <c r="AR401" t="s">
        <v>2100</v>
      </c>
      <c r="AS401" t="s">
        <v>2072</v>
      </c>
      <c r="AT401" t="s">
        <v>2073</v>
      </c>
      <c r="AU401" t="s">
        <v>379</v>
      </c>
      <c r="AV401" t="s">
        <v>380</v>
      </c>
      <c r="AW401" t="s">
        <v>412</v>
      </c>
      <c r="AX401"/>
      <c r="AY401" s="365"/>
      <c r="AZ401" s="365">
        <v>2024</v>
      </c>
      <c r="BA401" s="366">
        <v>45590</v>
      </c>
      <c r="BB401" s="367">
        <v>45597</v>
      </c>
      <c r="BC401" t="s">
        <v>399</v>
      </c>
      <c r="BD401" t="s">
        <v>261</v>
      </c>
      <c r="BE401">
        <v>36302.54</v>
      </c>
      <c r="BF401">
        <v>874.76</v>
      </c>
      <c r="BG401"/>
      <c r="BH401" s="368">
        <v>874.76</v>
      </c>
    </row>
    <row r="402" spans="1:60" ht="15.6">
      <c r="A402" s="345" t="str">
        <f t="shared" si="12"/>
        <v>yes</v>
      </c>
      <c r="B402" s="345" t="str">
        <f>IF(A402="no","N/A",IF(ISNA(VLOOKUP(P402,'Cost Type'!$A$4:$B$8,2,0)),"Impl",VLOOKUP(P402,'Cost Type'!$A$4:$B$8,2,0)))</f>
        <v>GMS</v>
      </c>
      <c r="C402" s="345" t="str">
        <f>IF(B402="Impl",VLOOKUP(AB402,'Mapping Activities to outputs'!$B:$C,2,0),"N/A")</f>
        <v>N/A</v>
      </c>
      <c r="F402" s="346">
        <f t="shared" si="13"/>
        <v>1338.76</v>
      </c>
      <c r="G402" t="s">
        <v>413</v>
      </c>
      <c r="H402" t="s">
        <v>414</v>
      </c>
      <c r="I402" t="s">
        <v>415</v>
      </c>
      <c r="J402" t="s">
        <v>416</v>
      </c>
      <c r="K402" t="s">
        <v>157</v>
      </c>
      <c r="L402" t="s">
        <v>413</v>
      </c>
      <c r="M402" t="s">
        <v>2039</v>
      </c>
      <c r="N402" t="s">
        <v>262</v>
      </c>
      <c r="P402" s="365">
        <v>75105</v>
      </c>
      <c r="Q402" t="s">
        <v>417</v>
      </c>
      <c r="R402" t="s">
        <v>368</v>
      </c>
      <c r="S402" t="s">
        <v>369</v>
      </c>
      <c r="T402" t="s">
        <v>263</v>
      </c>
      <c r="U402" t="s">
        <v>370</v>
      </c>
      <c r="V402" t="s">
        <v>265</v>
      </c>
      <c r="W402" t="s">
        <v>252</v>
      </c>
      <c r="X402" t="s">
        <v>264</v>
      </c>
      <c r="Y402" t="s">
        <v>371</v>
      </c>
      <c r="Z402" t="s">
        <v>832</v>
      </c>
      <c r="AA402" t="s">
        <v>832</v>
      </c>
      <c r="AB402" t="s">
        <v>449</v>
      </c>
      <c r="AC402" t="s">
        <v>158</v>
      </c>
      <c r="AD402" t="s">
        <v>2</v>
      </c>
      <c r="AE402" t="s">
        <v>2104</v>
      </c>
      <c r="AF402" t="s">
        <v>419</v>
      </c>
      <c r="AG402"/>
      <c r="AH402" s="365"/>
      <c r="AI402"/>
      <c r="AJ402"/>
      <c r="AK402"/>
      <c r="AL402" s="365"/>
      <c r="AM402"/>
      <c r="AN402" t="s">
        <v>399</v>
      </c>
      <c r="AO402" t="s">
        <v>399</v>
      </c>
      <c r="AP402" s="365">
        <v>27</v>
      </c>
      <c r="AQ402" t="s">
        <v>2070</v>
      </c>
      <c r="AR402" t="s">
        <v>2105</v>
      </c>
      <c r="AS402" t="s">
        <v>2072</v>
      </c>
      <c r="AT402" t="s">
        <v>2073</v>
      </c>
      <c r="AU402" t="s">
        <v>379</v>
      </c>
      <c r="AV402" t="s">
        <v>380</v>
      </c>
      <c r="AW402" t="s">
        <v>412</v>
      </c>
      <c r="AX402"/>
      <c r="AY402" s="365"/>
      <c r="AZ402" s="365">
        <v>2024</v>
      </c>
      <c r="BA402" s="366">
        <v>45590</v>
      </c>
      <c r="BB402" s="367">
        <v>45597</v>
      </c>
      <c r="BC402" t="s">
        <v>399</v>
      </c>
      <c r="BD402" t="s">
        <v>261</v>
      </c>
      <c r="BE402">
        <v>55558.54</v>
      </c>
      <c r="BF402">
        <v>1338.76</v>
      </c>
      <c r="BG402"/>
      <c r="BH402" s="368">
        <v>1338.76</v>
      </c>
    </row>
    <row r="403" spans="1:60" ht="15.6">
      <c r="A403" s="345" t="str">
        <f t="shared" si="12"/>
        <v>yes</v>
      </c>
      <c r="B403" s="345" t="str">
        <f>IF(A403="no","N/A",IF(ISNA(VLOOKUP(P403,'Cost Type'!$A$4:$B$8,2,0)),"Impl",VLOOKUP(P403,'Cost Type'!$A$4:$B$8,2,0)))</f>
        <v>GMS</v>
      </c>
      <c r="C403" s="345" t="str">
        <f>IF(B403="Impl",VLOOKUP(AB403,'Mapping Activities to outputs'!$B:$C,2,0),"N/A")</f>
        <v>N/A</v>
      </c>
      <c r="F403" s="346">
        <f t="shared" si="13"/>
        <v>17.760000000000002</v>
      </c>
      <c r="G403" t="s">
        <v>413</v>
      </c>
      <c r="H403" t="s">
        <v>414</v>
      </c>
      <c r="I403" t="s">
        <v>415</v>
      </c>
      <c r="J403" t="s">
        <v>416</v>
      </c>
      <c r="K403" t="s">
        <v>157</v>
      </c>
      <c r="L403" t="s">
        <v>413</v>
      </c>
      <c r="M403" t="s">
        <v>2039</v>
      </c>
      <c r="N403" t="s">
        <v>262</v>
      </c>
      <c r="P403" s="365">
        <v>75105</v>
      </c>
      <c r="Q403" t="s">
        <v>417</v>
      </c>
      <c r="R403" t="s">
        <v>368</v>
      </c>
      <c r="S403" t="s">
        <v>369</v>
      </c>
      <c r="T403" t="s">
        <v>263</v>
      </c>
      <c r="U403" t="s">
        <v>370</v>
      </c>
      <c r="V403" t="s">
        <v>265</v>
      </c>
      <c r="W403" t="s">
        <v>252</v>
      </c>
      <c r="X403" t="s">
        <v>264</v>
      </c>
      <c r="Y403" t="s">
        <v>371</v>
      </c>
      <c r="Z403" t="s">
        <v>250</v>
      </c>
      <c r="AA403" t="s">
        <v>250</v>
      </c>
      <c r="AB403" t="s">
        <v>89</v>
      </c>
      <c r="AC403" t="s">
        <v>158</v>
      </c>
      <c r="AD403" t="s">
        <v>2</v>
      </c>
      <c r="AE403" t="s">
        <v>2579</v>
      </c>
      <c r="AF403" t="s">
        <v>419</v>
      </c>
      <c r="AG403"/>
      <c r="AH403" s="365"/>
      <c r="AI403"/>
      <c r="AJ403"/>
      <c r="AK403"/>
      <c r="AL403" s="365"/>
      <c r="AM403"/>
      <c r="AN403" t="s">
        <v>399</v>
      </c>
      <c r="AO403" t="s">
        <v>399</v>
      </c>
      <c r="AP403" s="365">
        <v>17</v>
      </c>
      <c r="AQ403" t="s">
        <v>2070</v>
      </c>
      <c r="AR403" t="s">
        <v>2580</v>
      </c>
      <c r="AS403" t="s">
        <v>2072</v>
      </c>
      <c r="AT403" t="s">
        <v>2581</v>
      </c>
      <c r="AU403" t="s">
        <v>379</v>
      </c>
      <c r="AV403" t="s">
        <v>380</v>
      </c>
      <c r="AW403" t="s">
        <v>412</v>
      </c>
      <c r="AX403"/>
      <c r="AY403" s="365"/>
      <c r="AZ403" s="365">
        <v>2024</v>
      </c>
      <c r="BA403" s="366">
        <v>45593</v>
      </c>
      <c r="BB403" s="367">
        <v>45597</v>
      </c>
      <c r="BC403" t="s">
        <v>399</v>
      </c>
      <c r="BD403" t="s">
        <v>154</v>
      </c>
      <c r="BE403">
        <v>17.760000000000002</v>
      </c>
      <c r="BF403">
        <v>17.760000000000002</v>
      </c>
      <c r="BG403"/>
      <c r="BH403" s="368">
        <v>17.760000000000002</v>
      </c>
    </row>
    <row r="404" spans="1:60" ht="15.6">
      <c r="A404" s="345" t="str">
        <f t="shared" si="12"/>
        <v>yes</v>
      </c>
      <c r="B404" s="345" t="str">
        <f>IF(A404="no","N/A",IF(ISNA(VLOOKUP(P404,'Cost Type'!$A$4:$B$8,2,0)),"Impl",VLOOKUP(P404,'Cost Type'!$A$4:$B$8,2,0)))</f>
        <v>GMS</v>
      </c>
      <c r="C404" s="345" t="str">
        <f>IF(B404="Impl",VLOOKUP(AB404,'Mapping Activities to outputs'!$B:$C,2,0),"N/A")</f>
        <v>N/A</v>
      </c>
      <c r="F404" s="346">
        <f t="shared" si="13"/>
        <v>9.0400000000000009</v>
      </c>
      <c r="G404" t="s">
        <v>413</v>
      </c>
      <c r="H404" t="s">
        <v>414</v>
      </c>
      <c r="I404" t="s">
        <v>415</v>
      </c>
      <c r="J404" t="s">
        <v>416</v>
      </c>
      <c r="K404" t="s">
        <v>157</v>
      </c>
      <c r="L404" t="s">
        <v>413</v>
      </c>
      <c r="M404" t="s">
        <v>2039</v>
      </c>
      <c r="N404" t="s">
        <v>262</v>
      </c>
      <c r="P404" s="365">
        <v>75105</v>
      </c>
      <c r="Q404" t="s">
        <v>417</v>
      </c>
      <c r="R404" t="s">
        <v>368</v>
      </c>
      <c r="S404" t="s">
        <v>369</v>
      </c>
      <c r="T404" t="s">
        <v>263</v>
      </c>
      <c r="U404" t="s">
        <v>370</v>
      </c>
      <c r="V404" t="s">
        <v>265</v>
      </c>
      <c r="W404" t="s">
        <v>252</v>
      </c>
      <c r="X404" t="s">
        <v>264</v>
      </c>
      <c r="Y404" t="s">
        <v>371</v>
      </c>
      <c r="Z404" t="s">
        <v>250</v>
      </c>
      <c r="AA404" t="s">
        <v>250</v>
      </c>
      <c r="AB404" t="s">
        <v>89</v>
      </c>
      <c r="AC404" t="s">
        <v>158</v>
      </c>
      <c r="AD404" t="s">
        <v>2</v>
      </c>
      <c r="AE404" t="s">
        <v>2330</v>
      </c>
      <c r="AF404" t="s">
        <v>419</v>
      </c>
      <c r="AG404"/>
      <c r="AH404" s="365"/>
      <c r="AI404"/>
      <c r="AJ404"/>
      <c r="AK404"/>
      <c r="AL404" s="365"/>
      <c r="AM404"/>
      <c r="AN404" t="s">
        <v>399</v>
      </c>
      <c r="AO404" t="s">
        <v>399</v>
      </c>
      <c r="AP404" s="365">
        <v>95</v>
      </c>
      <c r="AQ404" t="s">
        <v>2331</v>
      </c>
      <c r="AR404" t="s">
        <v>2332</v>
      </c>
      <c r="AS404" t="s">
        <v>2333</v>
      </c>
      <c r="AT404" t="s">
        <v>2334</v>
      </c>
      <c r="AU404" t="s">
        <v>379</v>
      </c>
      <c r="AV404" t="s">
        <v>380</v>
      </c>
      <c r="AW404" t="s">
        <v>412</v>
      </c>
      <c r="AX404"/>
      <c r="AY404" s="365"/>
      <c r="AZ404" s="365">
        <v>2024</v>
      </c>
      <c r="BA404" s="366">
        <v>45595</v>
      </c>
      <c r="BB404" s="367">
        <v>45599</v>
      </c>
      <c r="BC404" t="s">
        <v>399</v>
      </c>
      <c r="BD404" t="s">
        <v>261</v>
      </c>
      <c r="BE404">
        <v>375.2</v>
      </c>
      <c r="BF404">
        <v>9.0400000000000009</v>
      </c>
      <c r="BG404"/>
      <c r="BH404" s="368">
        <v>9.0400000000000009</v>
      </c>
    </row>
    <row r="405" spans="1:60" ht="15.6">
      <c r="A405" s="345" t="str">
        <f t="shared" si="12"/>
        <v>yes</v>
      </c>
      <c r="B405" s="345" t="str">
        <f>IF(A405="no","N/A",IF(ISNA(VLOOKUP(P405,'Cost Type'!$A$4:$B$8,2,0)),"Impl",VLOOKUP(Q405,'Cost Type'!$A$4:$B$8,2,0)))</f>
        <v>Impl</v>
      </c>
      <c r="C405" s="345" t="str">
        <f>IF(B405="Impl",VLOOKUP(AB405,'Mapping Activities to outputs'!$B:$C,2,0),"N/A")</f>
        <v>MC</v>
      </c>
      <c r="F405" s="346">
        <f t="shared" si="13"/>
        <v>356.14</v>
      </c>
      <c r="G405" t="s">
        <v>362</v>
      </c>
      <c r="H405" t="s">
        <v>363</v>
      </c>
      <c r="I405" t="s">
        <v>364</v>
      </c>
      <c r="J405" t="s">
        <v>365</v>
      </c>
      <c r="K405" t="s">
        <v>157</v>
      </c>
      <c r="L405" t="s">
        <v>366</v>
      </c>
      <c r="M405" t="s">
        <v>2039</v>
      </c>
      <c r="N405" t="s">
        <v>262</v>
      </c>
      <c r="P405" s="365">
        <v>71620</v>
      </c>
      <c r="Q405" t="s">
        <v>4124</v>
      </c>
      <c r="R405" t="s">
        <v>368</v>
      </c>
      <c r="S405" t="s">
        <v>369</v>
      </c>
      <c r="T405" t="s">
        <v>263</v>
      </c>
      <c r="U405" t="s">
        <v>370</v>
      </c>
      <c r="V405" t="s">
        <v>265</v>
      </c>
      <c r="W405" t="s">
        <v>252</v>
      </c>
      <c r="X405" t="s">
        <v>264</v>
      </c>
      <c r="Y405" t="s">
        <v>371</v>
      </c>
      <c r="Z405" t="s">
        <v>250</v>
      </c>
      <c r="AA405" t="s">
        <v>250</v>
      </c>
      <c r="AB405" t="s">
        <v>89</v>
      </c>
      <c r="AC405" t="s">
        <v>158</v>
      </c>
      <c r="AD405" t="s">
        <v>2</v>
      </c>
      <c r="AE405" t="s">
        <v>1548</v>
      </c>
      <c r="AF405" t="s">
        <v>372</v>
      </c>
      <c r="AG405" t="s">
        <v>3020</v>
      </c>
      <c r="AH405" s="365">
        <v>300002139642268</v>
      </c>
      <c r="AI405" t="s">
        <v>258</v>
      </c>
      <c r="AJ405">
        <v>25238</v>
      </c>
      <c r="AK405">
        <v>14780</v>
      </c>
      <c r="AL405" s="365">
        <v>2</v>
      </c>
      <c r="AM405" t="s">
        <v>1548</v>
      </c>
      <c r="AN405" t="s">
        <v>1443</v>
      </c>
      <c r="AO405" t="s">
        <v>1444</v>
      </c>
      <c r="AP405" s="365">
        <v>231</v>
      </c>
      <c r="AQ405" t="s">
        <v>3680</v>
      </c>
      <c r="AR405" t="s">
        <v>3684</v>
      </c>
      <c r="AS405" t="s">
        <v>3682</v>
      </c>
      <c r="AT405" t="s">
        <v>3683</v>
      </c>
      <c r="AU405" t="s">
        <v>379</v>
      </c>
      <c r="AV405" t="s">
        <v>380</v>
      </c>
      <c r="AW405" t="s">
        <v>381</v>
      </c>
      <c r="AX405"/>
      <c r="AY405" s="365">
        <v>0</v>
      </c>
      <c r="AZ405" s="365">
        <v>2024</v>
      </c>
      <c r="BA405" s="366">
        <v>45596</v>
      </c>
      <c r="BB405" s="367">
        <v>45600</v>
      </c>
      <c r="BC405" t="s">
        <v>501</v>
      </c>
      <c r="BD405" t="s">
        <v>261</v>
      </c>
      <c r="BE405">
        <v>14780</v>
      </c>
      <c r="BF405">
        <v>356.14</v>
      </c>
      <c r="BG405"/>
      <c r="BH405" s="368">
        <v>356.14</v>
      </c>
    </row>
    <row r="406" spans="1:60" ht="15.6">
      <c r="A406" s="345" t="str">
        <f t="shared" si="12"/>
        <v>yes</v>
      </c>
      <c r="B406" s="345" t="str">
        <f>IF(A406="no","N/A",IF(ISNA(VLOOKUP(P406,'Cost Type'!$A$4:$B$8,2,0)),"Impl",VLOOKUP(Q406,'Cost Type'!$A$4:$B$8,2,0)))</f>
        <v>Impl</v>
      </c>
      <c r="C406" s="345" t="str">
        <f>IF(B406="Impl",VLOOKUP(AB406,'Mapping Activities to outputs'!$B:$C,2,0),"N/A")</f>
        <v>Output 2</v>
      </c>
      <c r="F406" s="346">
        <f t="shared" si="13"/>
        <v>3707</v>
      </c>
      <c r="G406" t="s">
        <v>362</v>
      </c>
      <c r="H406" t="s">
        <v>363</v>
      </c>
      <c r="I406" t="s">
        <v>364</v>
      </c>
      <c r="J406" t="s">
        <v>365</v>
      </c>
      <c r="K406" t="s">
        <v>157</v>
      </c>
      <c r="L406" t="s">
        <v>366</v>
      </c>
      <c r="M406" t="s">
        <v>2039</v>
      </c>
      <c r="N406" t="s">
        <v>262</v>
      </c>
      <c r="P406" s="365">
        <v>72605</v>
      </c>
      <c r="Q406" t="s">
        <v>4129</v>
      </c>
      <c r="R406" t="s">
        <v>368</v>
      </c>
      <c r="S406" t="s">
        <v>369</v>
      </c>
      <c r="T406" t="s">
        <v>263</v>
      </c>
      <c r="U406" t="s">
        <v>370</v>
      </c>
      <c r="V406" t="s">
        <v>265</v>
      </c>
      <c r="W406" t="s">
        <v>252</v>
      </c>
      <c r="X406" t="s">
        <v>264</v>
      </c>
      <c r="Y406" t="s">
        <v>371</v>
      </c>
      <c r="Z406" t="s">
        <v>250</v>
      </c>
      <c r="AA406" t="s">
        <v>250</v>
      </c>
      <c r="AB406" t="s">
        <v>49</v>
      </c>
      <c r="AC406" t="s">
        <v>158</v>
      </c>
      <c r="AD406" t="s">
        <v>2</v>
      </c>
      <c r="AE406" t="s">
        <v>667</v>
      </c>
      <c r="AF406" t="s">
        <v>372</v>
      </c>
      <c r="AG406" t="s">
        <v>669</v>
      </c>
      <c r="AH406" s="365">
        <v>300002138392896</v>
      </c>
      <c r="AI406" t="s">
        <v>258</v>
      </c>
      <c r="AJ406">
        <v>750818</v>
      </c>
      <c r="AK406">
        <v>153840.5</v>
      </c>
      <c r="AL406" s="365">
        <v>2</v>
      </c>
      <c r="AM406" t="s">
        <v>667</v>
      </c>
      <c r="AN406" t="s">
        <v>3174</v>
      </c>
      <c r="AO406" t="s">
        <v>671</v>
      </c>
      <c r="AP406" s="365">
        <v>23</v>
      </c>
      <c r="AQ406" t="s">
        <v>3675</v>
      </c>
      <c r="AR406" t="s">
        <v>3676</v>
      </c>
      <c r="AS406" t="s">
        <v>3677</v>
      </c>
      <c r="AT406" t="s">
        <v>3678</v>
      </c>
      <c r="AU406" t="s">
        <v>3679</v>
      </c>
      <c r="AV406" t="s">
        <v>380</v>
      </c>
      <c r="AW406" t="s">
        <v>381</v>
      </c>
      <c r="AX406"/>
      <c r="AY406" s="365">
        <v>0</v>
      </c>
      <c r="AZ406" s="365">
        <v>2024</v>
      </c>
      <c r="BA406" s="366">
        <v>45594</v>
      </c>
      <c r="BB406" s="367">
        <v>45600</v>
      </c>
      <c r="BC406" t="s">
        <v>501</v>
      </c>
      <c r="BD406" t="s">
        <v>261</v>
      </c>
      <c r="BE406">
        <v>153840.5</v>
      </c>
      <c r="BF406">
        <v>3707</v>
      </c>
      <c r="BG406"/>
      <c r="BH406" s="368">
        <v>3707</v>
      </c>
    </row>
    <row r="407" spans="1:60" ht="15.6">
      <c r="A407" s="345" t="str">
        <f t="shared" si="12"/>
        <v>yes</v>
      </c>
      <c r="B407" s="345" t="str">
        <f>IF(A407="no","N/A",IF(ISNA(VLOOKUP(P407,'Cost Type'!$A$4:$B$8,2,0)),"Impl",VLOOKUP(Q407,'Cost Type'!$A$4:$B$8,2,0)))</f>
        <v>Impl</v>
      </c>
      <c r="C407" s="345" t="str">
        <f>IF(B407="Impl",VLOOKUP(AB407,'Mapping Activities to outputs'!$B:$C,2,0),"N/A")</f>
        <v>MC</v>
      </c>
      <c r="F407" s="346">
        <f t="shared" si="13"/>
        <v>395</v>
      </c>
      <c r="G407" t="s">
        <v>362</v>
      </c>
      <c r="H407" t="s">
        <v>363</v>
      </c>
      <c r="I407" t="s">
        <v>364</v>
      </c>
      <c r="J407" t="s">
        <v>365</v>
      </c>
      <c r="K407" t="s">
        <v>157</v>
      </c>
      <c r="L407" t="s">
        <v>366</v>
      </c>
      <c r="M407" t="s">
        <v>1950</v>
      </c>
      <c r="N407" t="s">
        <v>262</v>
      </c>
      <c r="P407" s="365">
        <v>75705</v>
      </c>
      <c r="Q407" t="s">
        <v>4132</v>
      </c>
      <c r="R407" t="s">
        <v>368</v>
      </c>
      <c r="S407" t="s">
        <v>369</v>
      </c>
      <c r="T407" t="s">
        <v>263</v>
      </c>
      <c r="U407" t="s">
        <v>370</v>
      </c>
      <c r="V407" t="s">
        <v>265</v>
      </c>
      <c r="W407" t="s">
        <v>252</v>
      </c>
      <c r="X407" t="s">
        <v>264</v>
      </c>
      <c r="Y407" t="s">
        <v>371</v>
      </c>
      <c r="Z407" t="s">
        <v>250</v>
      </c>
      <c r="AA407" t="s">
        <v>250</v>
      </c>
      <c r="AB407" t="s">
        <v>89</v>
      </c>
      <c r="AC407" t="s">
        <v>158</v>
      </c>
      <c r="AD407" t="s">
        <v>2</v>
      </c>
      <c r="AE407" t="s">
        <v>1554</v>
      </c>
      <c r="AF407" t="s">
        <v>372</v>
      </c>
      <c r="AG407" t="s">
        <v>1555</v>
      </c>
      <c r="AH407" s="365">
        <v>300002146895584</v>
      </c>
      <c r="AI407" t="s">
        <v>258</v>
      </c>
      <c r="AJ407">
        <v>0</v>
      </c>
      <c r="AK407">
        <v>395</v>
      </c>
      <c r="AL407" s="365">
        <v>2</v>
      </c>
      <c r="AM407" t="s">
        <v>1554</v>
      </c>
      <c r="AN407" t="s">
        <v>1073</v>
      </c>
      <c r="AO407" t="s">
        <v>1073</v>
      </c>
      <c r="AP407" s="365">
        <v>1421</v>
      </c>
      <c r="AQ407" t="s">
        <v>3680</v>
      </c>
      <c r="AR407" t="s">
        <v>4103</v>
      </c>
      <c r="AS407" t="s">
        <v>4104</v>
      </c>
      <c r="AT407" t="s">
        <v>3688</v>
      </c>
      <c r="AU407" t="s">
        <v>379</v>
      </c>
      <c r="AV407" t="s">
        <v>380</v>
      </c>
      <c r="AW407" t="s">
        <v>381</v>
      </c>
      <c r="AX407"/>
      <c r="AY407" s="365">
        <v>0</v>
      </c>
      <c r="AZ407" s="365">
        <v>2024</v>
      </c>
      <c r="BA407" s="366">
        <v>45600</v>
      </c>
      <c r="BB407" s="367">
        <v>45600</v>
      </c>
      <c r="BC407" t="s">
        <v>501</v>
      </c>
      <c r="BD407" t="s">
        <v>154</v>
      </c>
      <c r="BE407">
        <v>395</v>
      </c>
      <c r="BF407">
        <v>395</v>
      </c>
      <c r="BG407"/>
      <c r="BH407" s="368">
        <v>395</v>
      </c>
    </row>
    <row r="408" spans="1:60" ht="15.6">
      <c r="A408" s="345" t="str">
        <f t="shared" si="12"/>
        <v>yes</v>
      </c>
      <c r="B408" s="345" t="str">
        <f>IF(A408="no","N/A",IF(ISNA(VLOOKUP(P408,'Cost Type'!$A$4:$B$8,2,0)),"Impl",VLOOKUP(Q408,'Cost Type'!$A$4:$B$8,2,0)))</f>
        <v>Impl</v>
      </c>
      <c r="C408" s="345" t="str">
        <f>IF(B408="Impl",VLOOKUP(AB408,'Mapping Activities to outputs'!$B:$C,2,0),"N/A")</f>
        <v>Output 3</v>
      </c>
      <c r="F408" s="346">
        <f t="shared" si="13"/>
        <v>-43.37</v>
      </c>
      <c r="G408" t="s">
        <v>362</v>
      </c>
      <c r="H408" t="s">
        <v>363</v>
      </c>
      <c r="I408" t="s">
        <v>364</v>
      </c>
      <c r="J408" t="s">
        <v>365</v>
      </c>
      <c r="K408" t="s">
        <v>157</v>
      </c>
      <c r="L408" t="s">
        <v>366</v>
      </c>
      <c r="M408" t="s">
        <v>1950</v>
      </c>
      <c r="N408" t="s">
        <v>262</v>
      </c>
      <c r="P408" s="365">
        <v>75709</v>
      </c>
      <c r="Q408" t="s">
        <v>3296</v>
      </c>
      <c r="R408" t="s">
        <v>368</v>
      </c>
      <c r="S408" t="s">
        <v>369</v>
      </c>
      <c r="T408" t="s">
        <v>263</v>
      </c>
      <c r="U408" t="s">
        <v>370</v>
      </c>
      <c r="V408" t="s">
        <v>265</v>
      </c>
      <c r="W408" t="s">
        <v>252</v>
      </c>
      <c r="X408" t="s">
        <v>264</v>
      </c>
      <c r="Y408" t="s">
        <v>371</v>
      </c>
      <c r="Z408" t="s">
        <v>250</v>
      </c>
      <c r="AA408" t="s">
        <v>250</v>
      </c>
      <c r="AB408" t="s">
        <v>75</v>
      </c>
      <c r="AC408" t="s">
        <v>158</v>
      </c>
      <c r="AD408" t="s">
        <v>2</v>
      </c>
      <c r="AE408" t="s">
        <v>945</v>
      </c>
      <c r="AF408" t="s">
        <v>372</v>
      </c>
      <c r="AG408" t="s">
        <v>3149</v>
      </c>
      <c r="AH408" s="365">
        <v>300002145646832</v>
      </c>
      <c r="AI408" t="s">
        <v>258</v>
      </c>
      <c r="AJ408">
        <v>304720.25</v>
      </c>
      <c r="AK408">
        <v>304720.25</v>
      </c>
      <c r="AL408" s="365">
        <v>1</v>
      </c>
      <c r="AM408" t="s">
        <v>945</v>
      </c>
      <c r="AN408" t="s">
        <v>384</v>
      </c>
      <c r="AO408" t="s">
        <v>464</v>
      </c>
      <c r="AP408" s="365">
        <v>101</v>
      </c>
      <c r="AQ408" t="s">
        <v>3685</v>
      </c>
      <c r="AR408" t="s">
        <v>3686</v>
      </c>
      <c r="AS408" t="s">
        <v>3687</v>
      </c>
      <c r="AT408" t="s">
        <v>3688</v>
      </c>
      <c r="AU408" t="s">
        <v>379</v>
      </c>
      <c r="AV408" t="s">
        <v>380</v>
      </c>
      <c r="AW408" t="s">
        <v>3180</v>
      </c>
      <c r="AX408" t="s">
        <v>3181</v>
      </c>
      <c r="AY408" s="365">
        <v>1</v>
      </c>
      <c r="AZ408" s="365">
        <v>2024</v>
      </c>
      <c r="BA408" s="366">
        <v>45600</v>
      </c>
      <c r="BB408" s="367">
        <v>45600</v>
      </c>
      <c r="BC408" t="s">
        <v>271</v>
      </c>
      <c r="BD408" t="s">
        <v>261</v>
      </c>
      <c r="BE408">
        <v>0</v>
      </c>
      <c r="BF408"/>
      <c r="BG408">
        <v>43.37</v>
      </c>
      <c r="BH408" s="368">
        <v>-43.37</v>
      </c>
    </row>
    <row r="409" spans="1:60" ht="15.6">
      <c r="A409" s="345" t="str">
        <f t="shared" si="12"/>
        <v>yes</v>
      </c>
      <c r="B409" s="345" t="str">
        <f>IF(A409="no","N/A",IF(ISNA(VLOOKUP(P409,'Cost Type'!$A$4:$B$8,2,0)),"Impl",VLOOKUP(Q409,'Cost Type'!$A$4:$B$8,2,0)))</f>
        <v>Impl</v>
      </c>
      <c r="C409" s="345" t="str">
        <f>IF(B409="Impl",VLOOKUP(AB409,'Mapping Activities to outputs'!$B:$C,2,0),"N/A")</f>
        <v>Output 3</v>
      </c>
      <c r="F409" s="346">
        <f t="shared" si="13"/>
        <v>2000</v>
      </c>
      <c r="G409" t="s">
        <v>362</v>
      </c>
      <c r="H409" t="s">
        <v>363</v>
      </c>
      <c r="I409" t="s">
        <v>364</v>
      </c>
      <c r="J409" t="s">
        <v>365</v>
      </c>
      <c r="K409" t="s">
        <v>157</v>
      </c>
      <c r="L409" t="s">
        <v>366</v>
      </c>
      <c r="M409" t="s">
        <v>1950</v>
      </c>
      <c r="N409" t="s">
        <v>262</v>
      </c>
      <c r="P409" s="365">
        <v>75709</v>
      </c>
      <c r="Q409" t="s">
        <v>3296</v>
      </c>
      <c r="R409" t="s">
        <v>368</v>
      </c>
      <c r="S409" t="s">
        <v>369</v>
      </c>
      <c r="T409" t="s">
        <v>263</v>
      </c>
      <c r="U409" t="s">
        <v>370</v>
      </c>
      <c r="V409" t="s">
        <v>265</v>
      </c>
      <c r="W409" t="s">
        <v>252</v>
      </c>
      <c r="X409" t="s">
        <v>264</v>
      </c>
      <c r="Y409" t="s">
        <v>371</v>
      </c>
      <c r="Z409" t="s">
        <v>250</v>
      </c>
      <c r="AA409" t="s">
        <v>250</v>
      </c>
      <c r="AB409" t="s">
        <v>75</v>
      </c>
      <c r="AC409" t="s">
        <v>158</v>
      </c>
      <c r="AD409" t="s">
        <v>2</v>
      </c>
      <c r="AE409" t="s">
        <v>945</v>
      </c>
      <c r="AF409" t="s">
        <v>372</v>
      </c>
      <c r="AG409" t="s">
        <v>3149</v>
      </c>
      <c r="AH409" s="365">
        <v>300002145646832</v>
      </c>
      <c r="AI409" t="s">
        <v>258</v>
      </c>
      <c r="AJ409">
        <v>304720.25</v>
      </c>
      <c r="AK409">
        <v>304720.25</v>
      </c>
      <c r="AL409" s="365">
        <v>1</v>
      </c>
      <c r="AM409" t="s">
        <v>945</v>
      </c>
      <c r="AN409" t="s">
        <v>384</v>
      </c>
      <c r="AO409" t="s">
        <v>464</v>
      </c>
      <c r="AP409" s="365">
        <v>412</v>
      </c>
      <c r="AQ409" t="s">
        <v>3685</v>
      </c>
      <c r="AR409" t="s">
        <v>3686</v>
      </c>
      <c r="AS409" t="s">
        <v>3689</v>
      </c>
      <c r="AT409" t="s">
        <v>3688</v>
      </c>
      <c r="AU409" t="s">
        <v>379</v>
      </c>
      <c r="AV409" t="s">
        <v>380</v>
      </c>
      <c r="AW409" t="s">
        <v>3180</v>
      </c>
      <c r="AX409" t="s">
        <v>3181</v>
      </c>
      <c r="AY409" s="365">
        <v>1</v>
      </c>
      <c r="AZ409" s="365">
        <v>2024</v>
      </c>
      <c r="BA409" s="366">
        <v>45600</v>
      </c>
      <c r="BB409" s="367">
        <v>45600</v>
      </c>
      <c r="BC409" t="s">
        <v>271</v>
      </c>
      <c r="BD409" t="s">
        <v>261</v>
      </c>
      <c r="BE409">
        <v>81200.02</v>
      </c>
      <c r="BF409">
        <v>2000</v>
      </c>
      <c r="BG409"/>
      <c r="BH409" s="368">
        <v>2000</v>
      </c>
    </row>
    <row r="410" spans="1:60" ht="15.6">
      <c r="A410" s="345" t="str">
        <f t="shared" si="12"/>
        <v>yes</v>
      </c>
      <c r="B410" s="345" t="str">
        <f>IF(A410="no","N/A",IF(ISNA(VLOOKUP(P410,'Cost Type'!$A$4:$B$8,2,0)),"Impl",VLOOKUP(Q410,'Cost Type'!$A$4:$B$8,2,0)))</f>
        <v>Impl</v>
      </c>
      <c r="C410" s="345" t="str">
        <f>IF(B410="Impl",VLOOKUP(AB410,'Mapping Activities to outputs'!$B:$C,2,0),"N/A")</f>
        <v>MC</v>
      </c>
      <c r="F410" s="346">
        <f t="shared" si="13"/>
        <v>252</v>
      </c>
      <c r="G410" t="s">
        <v>362</v>
      </c>
      <c r="H410" t="s">
        <v>363</v>
      </c>
      <c r="I410" t="s">
        <v>364</v>
      </c>
      <c r="J410" t="s">
        <v>365</v>
      </c>
      <c r="K410" t="s">
        <v>157</v>
      </c>
      <c r="L410" t="s">
        <v>366</v>
      </c>
      <c r="M410" t="s">
        <v>2039</v>
      </c>
      <c r="N410" t="s">
        <v>262</v>
      </c>
      <c r="P410" s="365">
        <v>71635</v>
      </c>
      <c r="Q410" t="s">
        <v>4144</v>
      </c>
      <c r="R410" t="s">
        <v>368</v>
      </c>
      <c r="S410" t="s">
        <v>369</v>
      </c>
      <c r="T410" t="s">
        <v>263</v>
      </c>
      <c r="U410" t="s">
        <v>370</v>
      </c>
      <c r="V410" t="s">
        <v>265</v>
      </c>
      <c r="W410" t="s">
        <v>252</v>
      </c>
      <c r="X410" t="s">
        <v>264</v>
      </c>
      <c r="Y410" t="s">
        <v>371</v>
      </c>
      <c r="Z410" t="s">
        <v>250</v>
      </c>
      <c r="AA410" t="s">
        <v>250</v>
      </c>
      <c r="AB410" t="s">
        <v>89</v>
      </c>
      <c r="AC410" t="s">
        <v>158</v>
      </c>
      <c r="AD410" t="s">
        <v>2</v>
      </c>
      <c r="AE410" t="s">
        <v>1548</v>
      </c>
      <c r="AF410" t="s">
        <v>372</v>
      </c>
      <c r="AG410" t="s">
        <v>3020</v>
      </c>
      <c r="AH410" s="365">
        <v>300002139642268</v>
      </c>
      <c r="AI410" t="s">
        <v>258</v>
      </c>
      <c r="AJ410">
        <v>25238</v>
      </c>
      <c r="AK410">
        <v>10458</v>
      </c>
      <c r="AL410" s="365">
        <v>1</v>
      </c>
      <c r="AM410" t="s">
        <v>1548</v>
      </c>
      <c r="AN410" t="s">
        <v>1443</v>
      </c>
      <c r="AO410" t="s">
        <v>1444</v>
      </c>
      <c r="AP410" s="365">
        <v>238</v>
      </c>
      <c r="AQ410" t="s">
        <v>3680</v>
      </c>
      <c r="AR410" t="s">
        <v>3681</v>
      </c>
      <c r="AS410" t="s">
        <v>3682</v>
      </c>
      <c r="AT410" t="s">
        <v>3683</v>
      </c>
      <c r="AU410" t="s">
        <v>379</v>
      </c>
      <c r="AV410" t="s">
        <v>380</v>
      </c>
      <c r="AW410" t="s">
        <v>381</v>
      </c>
      <c r="AX410"/>
      <c r="AY410" s="365">
        <v>0</v>
      </c>
      <c r="AZ410" s="365">
        <v>2024</v>
      </c>
      <c r="BA410" s="366">
        <v>45596</v>
      </c>
      <c r="BB410" s="367">
        <v>45600</v>
      </c>
      <c r="BC410" t="s">
        <v>271</v>
      </c>
      <c r="BD410" t="s">
        <v>261</v>
      </c>
      <c r="BE410">
        <v>10458</v>
      </c>
      <c r="BF410">
        <v>252</v>
      </c>
      <c r="BG410"/>
      <c r="BH410" s="368">
        <v>252</v>
      </c>
    </row>
    <row r="411" spans="1:60" ht="15.6">
      <c r="A411" s="345" t="str">
        <f t="shared" si="12"/>
        <v>yes</v>
      </c>
      <c r="B411" s="345" t="str">
        <f>IF(A411="no","N/A",IF(ISNA(VLOOKUP(P411,'Cost Type'!$A$4:$B$8,2,0)),"Impl",VLOOKUP(P411,'Cost Type'!$A$4:$B$8,2,0)))</f>
        <v>GMS</v>
      </c>
      <c r="C411" s="345" t="str">
        <f>IF(B411="Impl",VLOOKUP(AB411,'Mapping Activities to outputs'!$B:$C,2,0),"N/A")</f>
        <v>N/A</v>
      </c>
      <c r="F411" s="346">
        <f t="shared" si="13"/>
        <v>296.56</v>
      </c>
      <c r="G411" t="s">
        <v>413</v>
      </c>
      <c r="H411" t="s">
        <v>414</v>
      </c>
      <c r="I411" t="s">
        <v>415</v>
      </c>
      <c r="J411" t="s">
        <v>416</v>
      </c>
      <c r="K411" t="s">
        <v>157</v>
      </c>
      <c r="L411" t="s">
        <v>413</v>
      </c>
      <c r="M411" t="s">
        <v>2039</v>
      </c>
      <c r="N411" t="s">
        <v>262</v>
      </c>
      <c r="P411" s="365">
        <v>75105</v>
      </c>
      <c r="Q411" t="s">
        <v>417</v>
      </c>
      <c r="R411" t="s">
        <v>368</v>
      </c>
      <c r="S411" t="s">
        <v>369</v>
      </c>
      <c r="T411" t="s">
        <v>263</v>
      </c>
      <c r="U411" t="s">
        <v>370</v>
      </c>
      <c r="V411" t="s">
        <v>265</v>
      </c>
      <c r="W411" t="s">
        <v>252</v>
      </c>
      <c r="X411" t="s">
        <v>264</v>
      </c>
      <c r="Y411" t="s">
        <v>371</v>
      </c>
      <c r="Z411" t="s">
        <v>250</v>
      </c>
      <c r="AA411" t="s">
        <v>250</v>
      </c>
      <c r="AB411" t="s">
        <v>49</v>
      </c>
      <c r="AC411" t="s">
        <v>158</v>
      </c>
      <c r="AD411" t="s">
        <v>2</v>
      </c>
      <c r="AE411" t="s">
        <v>2135</v>
      </c>
      <c r="AF411" t="s">
        <v>419</v>
      </c>
      <c r="AG411"/>
      <c r="AH411" s="365"/>
      <c r="AI411"/>
      <c r="AJ411"/>
      <c r="AK411"/>
      <c r="AL411" s="365"/>
      <c r="AM411"/>
      <c r="AN411" t="s">
        <v>399</v>
      </c>
      <c r="AO411" t="s">
        <v>399</v>
      </c>
      <c r="AP411" s="365">
        <v>33</v>
      </c>
      <c r="AQ411" t="s">
        <v>2136</v>
      </c>
      <c r="AR411" t="s">
        <v>2137</v>
      </c>
      <c r="AS411" t="s">
        <v>2138</v>
      </c>
      <c r="AT411" t="s">
        <v>2139</v>
      </c>
      <c r="AU411" t="s">
        <v>379</v>
      </c>
      <c r="AV411" t="s">
        <v>380</v>
      </c>
      <c r="AW411" t="s">
        <v>412</v>
      </c>
      <c r="AX411"/>
      <c r="AY411" s="365"/>
      <c r="AZ411" s="365">
        <v>2024</v>
      </c>
      <c r="BA411" s="366">
        <v>45594</v>
      </c>
      <c r="BB411" s="367">
        <v>45601</v>
      </c>
      <c r="BC411" t="s">
        <v>399</v>
      </c>
      <c r="BD411" t="s">
        <v>261</v>
      </c>
      <c r="BE411">
        <v>12307.24</v>
      </c>
      <c r="BF411">
        <v>296.56</v>
      </c>
      <c r="BG411"/>
      <c r="BH411" s="368">
        <v>296.56</v>
      </c>
    </row>
    <row r="412" spans="1:60" ht="15.6">
      <c r="A412" s="345" t="str">
        <f t="shared" si="12"/>
        <v>yes</v>
      </c>
      <c r="B412" s="345" t="str">
        <f>IF(A412="no","N/A",IF(ISNA(VLOOKUP(P412,'Cost Type'!$A$4:$B$8,2,0)),"Impl",VLOOKUP(P412,'Cost Type'!$A$4:$B$8,2,0)))</f>
        <v>GMS</v>
      </c>
      <c r="C412" s="345" t="str">
        <f>IF(B412="Impl",VLOOKUP(AB412,'Mapping Activities to outputs'!$B:$C,2,0),"N/A")</f>
        <v>N/A</v>
      </c>
      <c r="F412" s="346">
        <f t="shared" si="13"/>
        <v>48.65</v>
      </c>
      <c r="G412" t="s">
        <v>413</v>
      </c>
      <c r="H412" t="s">
        <v>414</v>
      </c>
      <c r="I412" t="s">
        <v>415</v>
      </c>
      <c r="J412" t="s">
        <v>416</v>
      </c>
      <c r="K412" t="s">
        <v>157</v>
      </c>
      <c r="L412" t="s">
        <v>413</v>
      </c>
      <c r="M412" t="s">
        <v>2039</v>
      </c>
      <c r="N412" t="s">
        <v>262</v>
      </c>
      <c r="P412" s="365">
        <v>75105</v>
      </c>
      <c r="Q412" t="s">
        <v>417</v>
      </c>
      <c r="R412" t="s">
        <v>368</v>
      </c>
      <c r="S412" t="s">
        <v>369</v>
      </c>
      <c r="T412" t="s">
        <v>263</v>
      </c>
      <c r="U412" t="s">
        <v>370</v>
      </c>
      <c r="V412" t="s">
        <v>265</v>
      </c>
      <c r="W412" t="s">
        <v>252</v>
      </c>
      <c r="X412" t="s">
        <v>264</v>
      </c>
      <c r="Y412" t="s">
        <v>371</v>
      </c>
      <c r="Z412" t="s">
        <v>250</v>
      </c>
      <c r="AA412" t="s">
        <v>250</v>
      </c>
      <c r="AB412" t="s">
        <v>89</v>
      </c>
      <c r="AC412" t="s">
        <v>158</v>
      </c>
      <c r="AD412" t="s">
        <v>2</v>
      </c>
      <c r="AE412" t="s">
        <v>2445</v>
      </c>
      <c r="AF412" t="s">
        <v>419</v>
      </c>
      <c r="AG412"/>
      <c r="AH412" s="365"/>
      <c r="AI412"/>
      <c r="AJ412"/>
      <c r="AK412"/>
      <c r="AL412" s="365"/>
      <c r="AM412"/>
      <c r="AN412" t="s">
        <v>399</v>
      </c>
      <c r="AO412" t="s">
        <v>399</v>
      </c>
      <c r="AP412" s="365">
        <v>185</v>
      </c>
      <c r="AQ412" t="s">
        <v>2136</v>
      </c>
      <c r="AR412" t="s">
        <v>2446</v>
      </c>
      <c r="AS412" t="s">
        <v>2138</v>
      </c>
      <c r="AT412" t="s">
        <v>2421</v>
      </c>
      <c r="AU412" t="s">
        <v>379</v>
      </c>
      <c r="AV412" t="s">
        <v>380</v>
      </c>
      <c r="AW412" t="s">
        <v>412</v>
      </c>
      <c r="AX412"/>
      <c r="AY412" s="365"/>
      <c r="AZ412" s="365">
        <v>2024</v>
      </c>
      <c r="BA412" s="366">
        <v>45596</v>
      </c>
      <c r="BB412" s="367">
        <v>45601</v>
      </c>
      <c r="BC412" t="s">
        <v>399</v>
      </c>
      <c r="BD412" t="s">
        <v>261</v>
      </c>
      <c r="BE412">
        <v>2019.04</v>
      </c>
      <c r="BF412">
        <v>48.65</v>
      </c>
      <c r="BG412"/>
      <c r="BH412" s="368">
        <v>48.65</v>
      </c>
    </row>
    <row r="413" spans="1:60" ht="15.6">
      <c r="A413" s="345" t="str">
        <f t="shared" si="12"/>
        <v>yes</v>
      </c>
      <c r="B413" s="345" t="str">
        <f>IF(A413="no","N/A",IF(ISNA(VLOOKUP(P413,'Cost Type'!$A$4:$B$8,2,0)),"Impl",VLOOKUP(P413,'Cost Type'!$A$4:$B$8,2,0)))</f>
        <v>GMS</v>
      </c>
      <c r="C413" s="345" t="str">
        <f>IF(B413="Impl",VLOOKUP(AB413,'Mapping Activities to outputs'!$B:$C,2,0),"N/A")</f>
        <v>N/A</v>
      </c>
      <c r="F413" s="346">
        <f t="shared" si="13"/>
        <v>156.53</v>
      </c>
      <c r="G413" t="s">
        <v>413</v>
      </c>
      <c r="H413" t="s">
        <v>414</v>
      </c>
      <c r="I413" t="s">
        <v>415</v>
      </c>
      <c r="J413" t="s">
        <v>416</v>
      </c>
      <c r="K413" t="s">
        <v>157</v>
      </c>
      <c r="L413" t="s">
        <v>413</v>
      </c>
      <c r="M413" t="s">
        <v>1950</v>
      </c>
      <c r="N413" t="s">
        <v>262</v>
      </c>
      <c r="P413" s="365">
        <v>75105</v>
      </c>
      <c r="Q413" t="s">
        <v>417</v>
      </c>
      <c r="R413" t="s">
        <v>368</v>
      </c>
      <c r="S413" t="s">
        <v>369</v>
      </c>
      <c r="T413" t="s">
        <v>263</v>
      </c>
      <c r="U413" t="s">
        <v>370</v>
      </c>
      <c r="V413" t="s">
        <v>265</v>
      </c>
      <c r="W413" t="s">
        <v>252</v>
      </c>
      <c r="X413" t="s">
        <v>264</v>
      </c>
      <c r="Y413" t="s">
        <v>371</v>
      </c>
      <c r="Z413" t="s">
        <v>250</v>
      </c>
      <c r="AA413" t="s">
        <v>250</v>
      </c>
      <c r="AB413" t="s">
        <v>75</v>
      </c>
      <c r="AC413" t="s">
        <v>158</v>
      </c>
      <c r="AD413" t="s">
        <v>2</v>
      </c>
      <c r="AE413" t="s">
        <v>2558</v>
      </c>
      <c r="AF413" t="s">
        <v>419</v>
      </c>
      <c r="AG413"/>
      <c r="AH413" s="365"/>
      <c r="AI413"/>
      <c r="AJ413"/>
      <c r="AK413"/>
      <c r="AL413" s="365"/>
      <c r="AM413"/>
      <c r="AN413" t="s">
        <v>399</v>
      </c>
      <c r="AO413" t="s">
        <v>399</v>
      </c>
      <c r="AP413" s="365">
        <v>517</v>
      </c>
      <c r="AQ413" t="s">
        <v>2136</v>
      </c>
      <c r="AR413" t="s">
        <v>2559</v>
      </c>
      <c r="AS413" t="s">
        <v>2560</v>
      </c>
      <c r="AT413" t="s">
        <v>2227</v>
      </c>
      <c r="AU413" t="s">
        <v>379</v>
      </c>
      <c r="AV413" t="s">
        <v>380</v>
      </c>
      <c r="AW413" t="s">
        <v>412</v>
      </c>
      <c r="AX413"/>
      <c r="AY413" s="365"/>
      <c r="AZ413" s="365">
        <v>2024</v>
      </c>
      <c r="BA413" s="366">
        <v>45600</v>
      </c>
      <c r="BB413" s="367">
        <v>45601</v>
      </c>
      <c r="BC413" t="s">
        <v>399</v>
      </c>
      <c r="BD413" t="s">
        <v>261</v>
      </c>
      <c r="BE413">
        <v>6496</v>
      </c>
      <c r="BF413">
        <v>156.53</v>
      </c>
      <c r="BG413"/>
      <c r="BH413" s="368">
        <v>156.53</v>
      </c>
    </row>
    <row r="414" spans="1:60" ht="15.6">
      <c r="A414" s="345" t="str">
        <f t="shared" si="12"/>
        <v>yes</v>
      </c>
      <c r="B414" s="345" t="str">
        <f>IF(A414="no","N/A",IF(ISNA(VLOOKUP(P414,'Cost Type'!$A$4:$B$8,2,0)),"Impl",VLOOKUP(P414,'Cost Type'!$A$4:$B$8,2,0)))</f>
        <v>GMS</v>
      </c>
      <c r="C414" s="345" t="str">
        <f>IF(B414="Impl",VLOOKUP(AB414,'Mapping Activities to outputs'!$B:$C,2,0),"N/A")</f>
        <v>N/A</v>
      </c>
      <c r="F414" s="346">
        <f t="shared" si="13"/>
        <v>31.6</v>
      </c>
      <c r="G414" t="s">
        <v>413</v>
      </c>
      <c r="H414" t="s">
        <v>414</v>
      </c>
      <c r="I414" t="s">
        <v>415</v>
      </c>
      <c r="J414" t="s">
        <v>416</v>
      </c>
      <c r="K414" t="s">
        <v>157</v>
      </c>
      <c r="L414" t="s">
        <v>413</v>
      </c>
      <c r="M414" t="s">
        <v>1950</v>
      </c>
      <c r="N414" t="s">
        <v>262</v>
      </c>
      <c r="P414" s="365">
        <v>75105</v>
      </c>
      <c r="Q414" t="s">
        <v>417</v>
      </c>
      <c r="R414" t="s">
        <v>368</v>
      </c>
      <c r="S414" t="s">
        <v>369</v>
      </c>
      <c r="T414" t="s">
        <v>263</v>
      </c>
      <c r="U414" t="s">
        <v>370</v>
      </c>
      <c r="V414" t="s">
        <v>265</v>
      </c>
      <c r="W414" t="s">
        <v>252</v>
      </c>
      <c r="X414" t="s">
        <v>264</v>
      </c>
      <c r="Y414" t="s">
        <v>371</v>
      </c>
      <c r="Z414" t="s">
        <v>250</v>
      </c>
      <c r="AA414" t="s">
        <v>250</v>
      </c>
      <c r="AB414" t="s">
        <v>89</v>
      </c>
      <c r="AC414" t="s">
        <v>158</v>
      </c>
      <c r="AD414" t="s">
        <v>2</v>
      </c>
      <c r="AE414" t="s">
        <v>2668</v>
      </c>
      <c r="AF414" t="s">
        <v>419</v>
      </c>
      <c r="AG414"/>
      <c r="AH414" s="365"/>
      <c r="AI414"/>
      <c r="AJ414"/>
      <c r="AK414"/>
      <c r="AL414" s="365"/>
      <c r="AM414"/>
      <c r="AN414" t="s">
        <v>399</v>
      </c>
      <c r="AO414" t="s">
        <v>399</v>
      </c>
      <c r="AP414" s="365">
        <v>516</v>
      </c>
      <c r="AQ414" t="s">
        <v>2136</v>
      </c>
      <c r="AR414" t="s">
        <v>2669</v>
      </c>
      <c r="AS414" t="s">
        <v>2560</v>
      </c>
      <c r="AT414" t="s">
        <v>2227</v>
      </c>
      <c r="AU414" t="s">
        <v>379</v>
      </c>
      <c r="AV414" t="s">
        <v>380</v>
      </c>
      <c r="AW414" t="s">
        <v>412</v>
      </c>
      <c r="AX414"/>
      <c r="AY414" s="365"/>
      <c r="AZ414" s="365">
        <v>2024</v>
      </c>
      <c r="BA414" s="366">
        <v>45600</v>
      </c>
      <c r="BB414" s="367">
        <v>45601</v>
      </c>
      <c r="BC414" t="s">
        <v>399</v>
      </c>
      <c r="BD414" t="s">
        <v>154</v>
      </c>
      <c r="BE414">
        <v>31.6</v>
      </c>
      <c r="BF414">
        <v>31.6</v>
      </c>
      <c r="BG414"/>
      <c r="BH414" s="368">
        <v>31.6</v>
      </c>
    </row>
    <row r="415" spans="1:60" ht="15.6">
      <c r="A415" s="345" t="str">
        <f t="shared" si="12"/>
        <v>yes</v>
      </c>
      <c r="B415" s="345" t="str">
        <f>IF(A415="no","N/A",IF(ISNA(VLOOKUP(P415,'Cost Type'!$A$4:$B$8,2,0)),"Impl",VLOOKUP(Q415,'Cost Type'!$A$4:$B$8,2,0)))</f>
        <v>Impl</v>
      </c>
      <c r="C415" s="345" t="str">
        <f>IF(B415="Impl",VLOOKUP(AB415,'Mapping Activities to outputs'!$B:$C,2,0),"N/A")</f>
        <v>Output 3</v>
      </c>
      <c r="F415" s="346">
        <f t="shared" si="13"/>
        <v>-0.03</v>
      </c>
      <c r="G415" t="s">
        <v>395</v>
      </c>
      <c r="H415" t="s">
        <v>396</v>
      </c>
      <c r="I415" t="s">
        <v>364</v>
      </c>
      <c r="J415" t="s">
        <v>365</v>
      </c>
      <c r="K415" t="s">
        <v>157</v>
      </c>
      <c r="L415" t="s">
        <v>397</v>
      </c>
      <c r="M415" t="s">
        <v>1950</v>
      </c>
      <c r="N415" t="s">
        <v>262</v>
      </c>
      <c r="P415" s="365">
        <v>76135</v>
      </c>
      <c r="Q415" t="s">
        <v>3282</v>
      </c>
      <c r="R415" t="s">
        <v>368</v>
      </c>
      <c r="S415" t="s">
        <v>369</v>
      </c>
      <c r="T415" t="s">
        <v>263</v>
      </c>
      <c r="U415" t="s">
        <v>370</v>
      </c>
      <c r="V415" t="s">
        <v>265</v>
      </c>
      <c r="W415" t="s">
        <v>252</v>
      </c>
      <c r="X415" t="s">
        <v>264</v>
      </c>
      <c r="Y415" t="s">
        <v>371</v>
      </c>
      <c r="Z415" t="s">
        <v>882</v>
      </c>
      <c r="AA415" t="s">
        <v>882</v>
      </c>
      <c r="AB415" t="s">
        <v>1933</v>
      </c>
      <c r="AC415" t="s">
        <v>158</v>
      </c>
      <c r="AD415" t="s">
        <v>2</v>
      </c>
      <c r="AE415" t="s">
        <v>891</v>
      </c>
      <c r="AF415" t="s">
        <v>398</v>
      </c>
      <c r="AG415" t="s">
        <v>886</v>
      </c>
      <c r="AH415" s="365">
        <v>300002138420309</v>
      </c>
      <c r="AI415" t="s">
        <v>3024</v>
      </c>
      <c r="AJ415">
        <v>21739967.559999999</v>
      </c>
      <c r="AK415">
        <v>1452500</v>
      </c>
      <c r="AL415" s="365">
        <v>14</v>
      </c>
      <c r="AM415" t="s">
        <v>883</v>
      </c>
      <c r="AN415" t="s">
        <v>3178</v>
      </c>
      <c r="AO415" t="s">
        <v>889</v>
      </c>
      <c r="AP415" s="365">
        <v>2468</v>
      </c>
      <c r="AQ415" t="s">
        <v>3175</v>
      </c>
      <c r="AR415" t="s">
        <v>3179</v>
      </c>
      <c r="AS415" t="s">
        <v>3176</v>
      </c>
      <c r="AT415" t="s">
        <v>3177</v>
      </c>
      <c r="AU415" t="s">
        <v>379</v>
      </c>
      <c r="AV415" t="s">
        <v>380</v>
      </c>
      <c r="AW415" t="s">
        <v>381</v>
      </c>
      <c r="AX415"/>
      <c r="AY415" s="365">
        <v>0</v>
      </c>
      <c r="AZ415" s="365">
        <v>2024</v>
      </c>
      <c r="BA415" s="366">
        <v>45601</v>
      </c>
      <c r="BB415" s="367">
        <v>45601</v>
      </c>
      <c r="BC415" t="s">
        <v>399</v>
      </c>
      <c r="BD415" t="s">
        <v>261</v>
      </c>
      <c r="BE415">
        <v>0</v>
      </c>
      <c r="BF415"/>
      <c r="BG415">
        <v>0.03</v>
      </c>
      <c r="BH415" s="368">
        <v>-0.03</v>
      </c>
    </row>
    <row r="416" spans="1:60" ht="15.6">
      <c r="A416" s="345" t="str">
        <f t="shared" si="12"/>
        <v>yes</v>
      </c>
      <c r="B416" s="345" t="str">
        <f>IF(A416="no","N/A",IF(ISNA(VLOOKUP(P416,'Cost Type'!$A$4:$B$8,2,0)),"Impl",VLOOKUP(Q416,'Cost Type'!$A$4:$B$8,2,0)))</f>
        <v>Impl</v>
      </c>
      <c r="C416" s="345" t="str">
        <f>IF(B416="Impl",VLOOKUP(AB416,'Mapping Activities to outputs'!$B:$C,2,0),"N/A")</f>
        <v>MC</v>
      </c>
      <c r="F416" s="346">
        <f t="shared" si="13"/>
        <v>174.17000000000002</v>
      </c>
      <c r="G416" t="s">
        <v>362</v>
      </c>
      <c r="H416" t="s">
        <v>363</v>
      </c>
      <c r="I416" t="s">
        <v>364</v>
      </c>
      <c r="J416" t="s">
        <v>365</v>
      </c>
      <c r="K416" t="s">
        <v>157</v>
      </c>
      <c r="L416" t="s">
        <v>366</v>
      </c>
      <c r="M416" t="s">
        <v>2039</v>
      </c>
      <c r="N416" t="s">
        <v>262</v>
      </c>
      <c r="P416" s="365">
        <v>74210</v>
      </c>
      <c r="Q416" t="s">
        <v>4138</v>
      </c>
      <c r="R416" t="s">
        <v>368</v>
      </c>
      <c r="S416" t="s">
        <v>369</v>
      </c>
      <c r="T416" t="s">
        <v>263</v>
      </c>
      <c r="U416" t="s">
        <v>370</v>
      </c>
      <c r="V416" t="s">
        <v>265</v>
      </c>
      <c r="W416" t="s">
        <v>252</v>
      </c>
      <c r="X416" t="s">
        <v>264</v>
      </c>
      <c r="Y416" t="s">
        <v>371</v>
      </c>
      <c r="Z416" t="s">
        <v>250</v>
      </c>
      <c r="AA416" t="s">
        <v>250</v>
      </c>
      <c r="AB416" t="s">
        <v>89</v>
      </c>
      <c r="AC416" t="s">
        <v>158</v>
      </c>
      <c r="AD416" t="s">
        <v>2</v>
      </c>
      <c r="AE416" t="s">
        <v>1558</v>
      </c>
      <c r="AF416" t="s">
        <v>372</v>
      </c>
      <c r="AG416" t="s">
        <v>1451</v>
      </c>
      <c r="AH416" s="365">
        <v>300002152166114</v>
      </c>
      <c r="AI416" t="s">
        <v>258</v>
      </c>
      <c r="AJ416">
        <v>65051.24</v>
      </c>
      <c r="AK416">
        <v>7227.91</v>
      </c>
      <c r="AL416" s="365">
        <v>3</v>
      </c>
      <c r="AM416" t="s">
        <v>1558</v>
      </c>
      <c r="AN416" t="s">
        <v>3126</v>
      </c>
      <c r="AO416" t="s">
        <v>1266</v>
      </c>
      <c r="AP416" s="365">
        <v>93</v>
      </c>
      <c r="AQ416" t="s">
        <v>3701</v>
      </c>
      <c r="AR416" t="s">
        <v>3702</v>
      </c>
      <c r="AS416" t="s">
        <v>3703</v>
      </c>
      <c r="AT416" t="s">
        <v>3683</v>
      </c>
      <c r="AU416" t="s">
        <v>379</v>
      </c>
      <c r="AV416" t="s">
        <v>380</v>
      </c>
      <c r="AW416" t="s">
        <v>3164</v>
      </c>
      <c r="AX416" t="s">
        <v>3165</v>
      </c>
      <c r="AY416" s="365">
        <v>3</v>
      </c>
      <c r="AZ416" s="365">
        <v>2024</v>
      </c>
      <c r="BA416" s="366">
        <v>45596</v>
      </c>
      <c r="BB416" s="367">
        <v>45602</v>
      </c>
      <c r="BC416" t="s">
        <v>515</v>
      </c>
      <c r="BD416" t="s">
        <v>261</v>
      </c>
      <c r="BE416">
        <v>7227.91</v>
      </c>
      <c r="BF416">
        <v>174.17000000000002</v>
      </c>
      <c r="BG416"/>
      <c r="BH416" s="368">
        <v>174.17000000000002</v>
      </c>
    </row>
    <row r="417" spans="1:60" ht="15.6">
      <c r="A417" s="345" t="str">
        <f t="shared" si="12"/>
        <v>yes</v>
      </c>
      <c r="B417" s="345" t="str">
        <f>IF(A417="no","N/A",IF(ISNA(VLOOKUP(P417,'Cost Type'!$A$4:$B$8,2,0)),"Impl",VLOOKUP(Q417,'Cost Type'!$A$4:$B$8,2,0)))</f>
        <v>Impl</v>
      </c>
      <c r="C417" s="345" t="str">
        <f>IF(B417="Impl",VLOOKUP(AB417,'Mapping Activities to outputs'!$B:$C,2,0),"N/A")</f>
        <v>MC</v>
      </c>
      <c r="F417" s="346">
        <f t="shared" si="13"/>
        <v>71.23</v>
      </c>
      <c r="G417" t="s">
        <v>362</v>
      </c>
      <c r="H417" t="s">
        <v>363</v>
      </c>
      <c r="I417" t="s">
        <v>364</v>
      </c>
      <c r="J417" t="s">
        <v>365</v>
      </c>
      <c r="K417" t="s">
        <v>157</v>
      </c>
      <c r="L417" t="s">
        <v>366</v>
      </c>
      <c r="M417" t="s">
        <v>1950</v>
      </c>
      <c r="N417" t="s">
        <v>262</v>
      </c>
      <c r="P417" s="365">
        <v>71620</v>
      </c>
      <c r="Q417" t="s">
        <v>4124</v>
      </c>
      <c r="R417" t="s">
        <v>368</v>
      </c>
      <c r="S417" t="s">
        <v>369</v>
      </c>
      <c r="T417" t="s">
        <v>263</v>
      </c>
      <c r="U417" t="s">
        <v>370</v>
      </c>
      <c r="V417" t="s">
        <v>265</v>
      </c>
      <c r="W417" t="s">
        <v>252</v>
      </c>
      <c r="X417" t="s">
        <v>264</v>
      </c>
      <c r="Y417" t="s">
        <v>371</v>
      </c>
      <c r="Z417" t="s">
        <v>250</v>
      </c>
      <c r="AA417" t="s">
        <v>250</v>
      </c>
      <c r="AB417" t="s">
        <v>89</v>
      </c>
      <c r="AC417" t="s">
        <v>158</v>
      </c>
      <c r="AD417" t="s">
        <v>2</v>
      </c>
      <c r="AE417" t="s">
        <v>1561</v>
      </c>
      <c r="AF417" t="s">
        <v>372</v>
      </c>
      <c r="AG417" t="s">
        <v>3020</v>
      </c>
      <c r="AH417" s="365">
        <v>300002147666196</v>
      </c>
      <c r="AI417" t="s">
        <v>258</v>
      </c>
      <c r="AJ417">
        <v>13414</v>
      </c>
      <c r="AK417">
        <v>2956</v>
      </c>
      <c r="AL417" s="365">
        <v>2</v>
      </c>
      <c r="AM417" t="s">
        <v>1561</v>
      </c>
      <c r="AN417" t="s">
        <v>1531</v>
      </c>
      <c r="AO417" t="s">
        <v>1532</v>
      </c>
      <c r="AP417" s="365">
        <v>90</v>
      </c>
      <c r="AQ417" t="s">
        <v>3690</v>
      </c>
      <c r="AR417" t="s">
        <v>3691</v>
      </c>
      <c r="AS417" t="s">
        <v>3692</v>
      </c>
      <c r="AT417" t="s">
        <v>3688</v>
      </c>
      <c r="AU417" t="s">
        <v>379</v>
      </c>
      <c r="AV417" t="s">
        <v>380</v>
      </c>
      <c r="AW417" t="s">
        <v>381</v>
      </c>
      <c r="AX417"/>
      <c r="AY417" s="365">
        <v>0</v>
      </c>
      <c r="AZ417" s="365">
        <v>2024</v>
      </c>
      <c r="BA417" s="366">
        <v>45600</v>
      </c>
      <c r="BB417" s="367">
        <v>45603</v>
      </c>
      <c r="BC417" t="s">
        <v>501</v>
      </c>
      <c r="BD417" t="s">
        <v>261</v>
      </c>
      <c r="BE417">
        <v>2956</v>
      </c>
      <c r="BF417">
        <v>71.23</v>
      </c>
      <c r="BG417"/>
      <c r="BH417" s="368">
        <v>71.23</v>
      </c>
    </row>
    <row r="418" spans="1:60" ht="15.6">
      <c r="A418" s="345" t="str">
        <f t="shared" si="12"/>
        <v>yes</v>
      </c>
      <c r="B418" s="345" t="str">
        <f>IF(A418="no","N/A",IF(ISNA(VLOOKUP(P418,'Cost Type'!$A$4:$B$8,2,0)),"Impl",VLOOKUP(Q418,'Cost Type'!$A$4:$B$8,2,0)))</f>
        <v>Impl</v>
      </c>
      <c r="C418" s="345" t="str">
        <f>IF(B418="Impl",VLOOKUP(AB418,'Mapping Activities to outputs'!$B:$C,2,0),"N/A")</f>
        <v>MC</v>
      </c>
      <c r="F418" s="346">
        <f t="shared" si="13"/>
        <v>178.07</v>
      </c>
      <c r="G418" t="s">
        <v>362</v>
      </c>
      <c r="H418" t="s">
        <v>363</v>
      </c>
      <c r="I418" t="s">
        <v>364</v>
      </c>
      <c r="J418" t="s">
        <v>365</v>
      </c>
      <c r="K418" t="s">
        <v>157</v>
      </c>
      <c r="L418" t="s">
        <v>366</v>
      </c>
      <c r="M418" t="s">
        <v>1950</v>
      </c>
      <c r="N418" t="s">
        <v>262</v>
      </c>
      <c r="P418" s="365">
        <v>71620</v>
      </c>
      <c r="Q418" t="s">
        <v>4124</v>
      </c>
      <c r="R418" t="s">
        <v>368</v>
      </c>
      <c r="S418" t="s">
        <v>369</v>
      </c>
      <c r="T418" t="s">
        <v>263</v>
      </c>
      <c r="U418" t="s">
        <v>370</v>
      </c>
      <c r="V418" t="s">
        <v>265</v>
      </c>
      <c r="W418" t="s">
        <v>252</v>
      </c>
      <c r="X418" t="s">
        <v>264</v>
      </c>
      <c r="Y418" t="s">
        <v>371</v>
      </c>
      <c r="Z418" t="s">
        <v>250</v>
      </c>
      <c r="AA418" t="s">
        <v>250</v>
      </c>
      <c r="AB418" t="s">
        <v>89</v>
      </c>
      <c r="AC418" t="s">
        <v>158</v>
      </c>
      <c r="AD418" t="s">
        <v>2</v>
      </c>
      <c r="AE418" t="s">
        <v>3708</v>
      </c>
      <c r="AF418" t="s">
        <v>372</v>
      </c>
      <c r="AG418" t="s">
        <v>3020</v>
      </c>
      <c r="AH418" s="365">
        <v>300002155281934</v>
      </c>
      <c r="AI418" t="s">
        <v>258</v>
      </c>
      <c r="AJ418">
        <v>0</v>
      </c>
      <c r="AK418">
        <v>0</v>
      </c>
      <c r="AL418" s="365">
        <v>1</v>
      </c>
      <c r="AM418" t="s">
        <v>3708</v>
      </c>
      <c r="AN418" t="s">
        <v>1531</v>
      </c>
      <c r="AO418" t="s">
        <v>1532</v>
      </c>
      <c r="AP418" s="365">
        <v>303</v>
      </c>
      <c r="AQ418" t="s">
        <v>3709</v>
      </c>
      <c r="AR418" t="s">
        <v>3710</v>
      </c>
      <c r="AS418" t="s">
        <v>3711</v>
      </c>
      <c r="AT418" t="s">
        <v>3712</v>
      </c>
      <c r="AU418" t="s">
        <v>379</v>
      </c>
      <c r="AV418" t="s">
        <v>380</v>
      </c>
      <c r="AW418" t="s">
        <v>381</v>
      </c>
      <c r="AX418"/>
      <c r="AY418" s="365">
        <v>0</v>
      </c>
      <c r="AZ418" s="365">
        <v>2024</v>
      </c>
      <c r="BA418" s="366">
        <v>45603</v>
      </c>
      <c r="BB418" s="367">
        <v>45603</v>
      </c>
      <c r="BC418" t="s">
        <v>271</v>
      </c>
      <c r="BD418" t="s">
        <v>261</v>
      </c>
      <c r="BE418">
        <v>7390</v>
      </c>
      <c r="BF418">
        <v>178.07</v>
      </c>
      <c r="BG418"/>
      <c r="BH418" s="368">
        <v>178.07</v>
      </c>
    </row>
    <row r="419" spans="1:60" ht="15.6">
      <c r="A419" s="345" t="str">
        <f t="shared" si="12"/>
        <v>yes</v>
      </c>
      <c r="B419" s="345" t="str">
        <f>IF(A419="no","N/A",IF(ISNA(VLOOKUP(P419,'Cost Type'!$A$4:$B$8,2,0)),"Impl",VLOOKUP(Q419,'Cost Type'!$A$4:$B$8,2,0)))</f>
        <v>Impl</v>
      </c>
      <c r="C419" s="345" t="str">
        <f>IF(B419="Impl",VLOOKUP(AB419,'Mapping Activities to outputs'!$B:$C,2,0),"N/A")</f>
        <v>MC</v>
      </c>
      <c r="F419" s="346">
        <f t="shared" si="13"/>
        <v>-178.07</v>
      </c>
      <c r="G419" t="s">
        <v>362</v>
      </c>
      <c r="H419" t="s">
        <v>363</v>
      </c>
      <c r="I419" t="s">
        <v>364</v>
      </c>
      <c r="J419" t="s">
        <v>365</v>
      </c>
      <c r="K419" t="s">
        <v>157</v>
      </c>
      <c r="L419" t="s">
        <v>366</v>
      </c>
      <c r="M419" t="s">
        <v>1950</v>
      </c>
      <c r="N419" t="s">
        <v>262</v>
      </c>
      <c r="P419" s="365">
        <v>71620</v>
      </c>
      <c r="Q419" t="s">
        <v>4124</v>
      </c>
      <c r="R419" t="s">
        <v>368</v>
      </c>
      <c r="S419" t="s">
        <v>369</v>
      </c>
      <c r="T419" t="s">
        <v>263</v>
      </c>
      <c r="U419" t="s">
        <v>370</v>
      </c>
      <c r="V419" t="s">
        <v>265</v>
      </c>
      <c r="W419" t="s">
        <v>252</v>
      </c>
      <c r="X419" t="s">
        <v>264</v>
      </c>
      <c r="Y419" t="s">
        <v>371</v>
      </c>
      <c r="Z419" t="s">
        <v>250</v>
      </c>
      <c r="AA419" t="s">
        <v>250</v>
      </c>
      <c r="AB419" t="s">
        <v>89</v>
      </c>
      <c r="AC419" t="s">
        <v>158</v>
      </c>
      <c r="AD419" t="s">
        <v>2</v>
      </c>
      <c r="AE419" t="s">
        <v>3708</v>
      </c>
      <c r="AF419" t="s">
        <v>372</v>
      </c>
      <c r="AG419" t="s">
        <v>3020</v>
      </c>
      <c r="AH419" s="365">
        <v>300002155281934</v>
      </c>
      <c r="AI419" t="s">
        <v>258</v>
      </c>
      <c r="AJ419">
        <v>0</v>
      </c>
      <c r="AK419">
        <v>0</v>
      </c>
      <c r="AL419" s="365">
        <v>1</v>
      </c>
      <c r="AM419" t="s">
        <v>3708</v>
      </c>
      <c r="AN419" t="s">
        <v>1531</v>
      </c>
      <c r="AO419" t="s">
        <v>1532</v>
      </c>
      <c r="AP419" s="365">
        <v>304</v>
      </c>
      <c r="AQ419" t="s">
        <v>3709</v>
      </c>
      <c r="AR419" t="s">
        <v>3710</v>
      </c>
      <c r="AS419" t="s">
        <v>3711</v>
      </c>
      <c r="AT419" t="s">
        <v>3712</v>
      </c>
      <c r="AU419" t="s">
        <v>379</v>
      </c>
      <c r="AV419" t="s">
        <v>380</v>
      </c>
      <c r="AW419" t="s">
        <v>381</v>
      </c>
      <c r="AX419"/>
      <c r="AY419" s="365">
        <v>0</v>
      </c>
      <c r="AZ419" s="365">
        <v>2024</v>
      </c>
      <c r="BA419" s="366">
        <v>45603</v>
      </c>
      <c r="BB419" s="367">
        <v>45603</v>
      </c>
      <c r="BC419" t="s">
        <v>271</v>
      </c>
      <c r="BD419" t="s">
        <v>261</v>
      </c>
      <c r="BE419">
        <v>-7390</v>
      </c>
      <c r="BF419"/>
      <c r="BG419">
        <v>178.07</v>
      </c>
      <c r="BH419" s="368">
        <v>-178.07</v>
      </c>
    </row>
    <row r="420" spans="1:60" ht="15.6">
      <c r="A420" s="345" t="str">
        <f t="shared" si="12"/>
        <v>yes</v>
      </c>
      <c r="B420" s="345" t="str">
        <f>IF(A420="no","N/A",IF(ISNA(VLOOKUP(P420,'Cost Type'!$A$4:$B$8,2,0)),"Impl",VLOOKUP(P420,'Cost Type'!$A$4:$B$8,2,0)))</f>
        <v>GMS</v>
      </c>
      <c r="C420" s="345" t="str">
        <f>IF(B420="Impl",VLOOKUP(AB420,'Mapping Activities to outputs'!$B:$C,2,0),"N/A")</f>
        <v>N/A</v>
      </c>
      <c r="F420" s="346">
        <f t="shared" si="13"/>
        <v>13.93</v>
      </c>
      <c r="G420" t="s">
        <v>413</v>
      </c>
      <c r="H420" t="s">
        <v>414</v>
      </c>
      <c r="I420" t="s">
        <v>415</v>
      </c>
      <c r="J420" t="s">
        <v>416</v>
      </c>
      <c r="K420" t="s">
        <v>157</v>
      </c>
      <c r="L420" t="s">
        <v>413</v>
      </c>
      <c r="M420" t="s">
        <v>2039</v>
      </c>
      <c r="N420" t="s">
        <v>262</v>
      </c>
      <c r="P420" s="365">
        <v>75105</v>
      </c>
      <c r="Q420" t="s">
        <v>417</v>
      </c>
      <c r="R420" t="s">
        <v>368</v>
      </c>
      <c r="S420" t="s">
        <v>369</v>
      </c>
      <c r="T420" t="s">
        <v>263</v>
      </c>
      <c r="U420" t="s">
        <v>370</v>
      </c>
      <c r="V420" t="s">
        <v>265</v>
      </c>
      <c r="W420" t="s">
        <v>252</v>
      </c>
      <c r="X420" t="s">
        <v>264</v>
      </c>
      <c r="Y420" t="s">
        <v>371</v>
      </c>
      <c r="Z420" t="s">
        <v>250</v>
      </c>
      <c r="AA420" t="s">
        <v>250</v>
      </c>
      <c r="AB420" t="s">
        <v>89</v>
      </c>
      <c r="AC420" t="s">
        <v>158</v>
      </c>
      <c r="AD420" t="s">
        <v>2</v>
      </c>
      <c r="AE420" t="s">
        <v>2426</v>
      </c>
      <c r="AF420" t="s">
        <v>419</v>
      </c>
      <c r="AG420"/>
      <c r="AH420" s="365"/>
      <c r="AI420"/>
      <c r="AJ420"/>
      <c r="AK420"/>
      <c r="AL420" s="365"/>
      <c r="AM420"/>
      <c r="AN420" t="s">
        <v>399</v>
      </c>
      <c r="AO420" t="s">
        <v>399</v>
      </c>
      <c r="AP420" s="365">
        <v>152</v>
      </c>
      <c r="AQ420" t="s">
        <v>2427</v>
      </c>
      <c r="AR420" t="s">
        <v>2428</v>
      </c>
      <c r="AS420" t="s">
        <v>2429</v>
      </c>
      <c r="AT420" t="s">
        <v>2421</v>
      </c>
      <c r="AU420" t="s">
        <v>379</v>
      </c>
      <c r="AV420" t="s">
        <v>380</v>
      </c>
      <c r="AW420" t="s">
        <v>412</v>
      </c>
      <c r="AX420"/>
      <c r="AY420" s="365"/>
      <c r="AZ420" s="365">
        <v>2024</v>
      </c>
      <c r="BA420" s="366">
        <v>45596</v>
      </c>
      <c r="BB420" s="367">
        <v>45603</v>
      </c>
      <c r="BC420" t="s">
        <v>399</v>
      </c>
      <c r="BD420" t="s">
        <v>261</v>
      </c>
      <c r="BE420">
        <v>578.23</v>
      </c>
      <c r="BF420">
        <v>13.93</v>
      </c>
      <c r="BG420"/>
      <c r="BH420" s="368">
        <v>13.93</v>
      </c>
    </row>
    <row r="421" spans="1:60" ht="15.6">
      <c r="A421" s="345" t="str">
        <f t="shared" si="12"/>
        <v>yes</v>
      </c>
      <c r="B421" s="345" t="str">
        <f>IF(A421="no","N/A",IF(ISNA(VLOOKUP(P421,'Cost Type'!$A$4:$B$8,2,0)),"Impl",VLOOKUP(Q421,'Cost Type'!$A$4:$B$8,2,0)))</f>
        <v>Impl</v>
      </c>
      <c r="C421" s="345" t="str">
        <f>IF(B421="Impl",VLOOKUP(AB421,'Mapping Activities to outputs'!$B:$C,2,0),"N/A")</f>
        <v>Output 2</v>
      </c>
      <c r="F421" s="346">
        <f t="shared" si="13"/>
        <v>3864.55</v>
      </c>
      <c r="G421" t="s">
        <v>362</v>
      </c>
      <c r="H421" t="s">
        <v>363</v>
      </c>
      <c r="I421" t="s">
        <v>364</v>
      </c>
      <c r="J421" t="s">
        <v>365</v>
      </c>
      <c r="K421" t="s">
        <v>157</v>
      </c>
      <c r="L421" t="s">
        <v>366</v>
      </c>
      <c r="M421" t="s">
        <v>1950</v>
      </c>
      <c r="N421" t="s">
        <v>262</v>
      </c>
      <c r="P421" s="365">
        <v>72220</v>
      </c>
      <c r="Q421" t="s">
        <v>4127</v>
      </c>
      <c r="R421" t="s">
        <v>368</v>
      </c>
      <c r="S421" t="s">
        <v>369</v>
      </c>
      <c r="T421" t="s">
        <v>263</v>
      </c>
      <c r="U421" t="s">
        <v>370</v>
      </c>
      <c r="V421" t="s">
        <v>265</v>
      </c>
      <c r="W421" t="s">
        <v>252</v>
      </c>
      <c r="X421" t="s">
        <v>264</v>
      </c>
      <c r="Y421" t="s">
        <v>371</v>
      </c>
      <c r="Z421" t="s">
        <v>250</v>
      </c>
      <c r="AA421" t="s">
        <v>250</v>
      </c>
      <c r="AB421" t="s">
        <v>52</v>
      </c>
      <c r="AC421" t="s">
        <v>158</v>
      </c>
      <c r="AD421" t="s">
        <v>2</v>
      </c>
      <c r="AE421" t="s">
        <v>697</v>
      </c>
      <c r="AF421" t="s">
        <v>372</v>
      </c>
      <c r="AG421" t="s">
        <v>699</v>
      </c>
      <c r="AH421" s="365">
        <v>300002154247027</v>
      </c>
      <c r="AI421" t="s">
        <v>258</v>
      </c>
      <c r="AJ421">
        <v>160379</v>
      </c>
      <c r="AK421">
        <v>160379</v>
      </c>
      <c r="AL421" s="365">
        <v>1</v>
      </c>
      <c r="AM421" t="s">
        <v>697</v>
      </c>
      <c r="AN421" t="s">
        <v>3183</v>
      </c>
      <c r="AO421" t="s">
        <v>700</v>
      </c>
      <c r="AP421" s="365">
        <v>16</v>
      </c>
      <c r="AQ421" t="s">
        <v>3704</v>
      </c>
      <c r="AR421" t="s">
        <v>3705</v>
      </c>
      <c r="AS421" t="s">
        <v>3706</v>
      </c>
      <c r="AT421" t="s">
        <v>3707</v>
      </c>
      <c r="AU421" t="s">
        <v>379</v>
      </c>
      <c r="AV421" t="s">
        <v>380</v>
      </c>
      <c r="AW421" t="s">
        <v>3184</v>
      </c>
      <c r="AX421" t="s">
        <v>3185</v>
      </c>
      <c r="AY421" s="365">
        <v>1</v>
      </c>
      <c r="AZ421" s="365">
        <v>2024</v>
      </c>
      <c r="BA421" s="366">
        <v>45597</v>
      </c>
      <c r="BB421" s="367">
        <v>45603</v>
      </c>
      <c r="BC421" t="s">
        <v>271</v>
      </c>
      <c r="BD421" t="s">
        <v>261</v>
      </c>
      <c r="BE421">
        <v>160379</v>
      </c>
      <c r="BF421">
        <v>3864.55</v>
      </c>
      <c r="BG421"/>
      <c r="BH421" s="368">
        <v>3864.55</v>
      </c>
    </row>
    <row r="422" spans="1:60" ht="15.6">
      <c r="A422" s="345" t="str">
        <f t="shared" si="12"/>
        <v>yes</v>
      </c>
      <c r="B422" s="345" t="str">
        <f>IF(A422="no","N/A",IF(ISNA(VLOOKUP(P422,'Cost Type'!$A$4:$B$8,2,0)),"Impl",VLOOKUP(Q422,'Cost Type'!$A$4:$B$8,2,0)))</f>
        <v>Impl</v>
      </c>
      <c r="C422" s="345" t="str">
        <f>IF(B422="Impl",VLOOKUP(AB422,'Mapping Activities to outputs'!$B:$C,2,0),"N/A")</f>
        <v>Output 2</v>
      </c>
      <c r="F422" s="346">
        <f t="shared" si="13"/>
        <v>11791</v>
      </c>
      <c r="G422" t="s">
        <v>362</v>
      </c>
      <c r="H422" t="s">
        <v>363</v>
      </c>
      <c r="I422" t="s">
        <v>364</v>
      </c>
      <c r="J422" t="s">
        <v>365</v>
      </c>
      <c r="K422" t="s">
        <v>157</v>
      </c>
      <c r="L422" t="s">
        <v>366</v>
      </c>
      <c r="M422" t="s">
        <v>1950</v>
      </c>
      <c r="N422" t="s">
        <v>262</v>
      </c>
      <c r="P422" s="365">
        <v>72605</v>
      </c>
      <c r="Q422" t="s">
        <v>4129</v>
      </c>
      <c r="R422" t="s">
        <v>368</v>
      </c>
      <c r="S422" t="s">
        <v>369</v>
      </c>
      <c r="T422" t="s">
        <v>263</v>
      </c>
      <c r="U422" t="s">
        <v>370</v>
      </c>
      <c r="V422" t="s">
        <v>265</v>
      </c>
      <c r="W422" t="s">
        <v>252</v>
      </c>
      <c r="X422" t="s">
        <v>264</v>
      </c>
      <c r="Y422" t="s">
        <v>371</v>
      </c>
      <c r="Z422" t="s">
        <v>250</v>
      </c>
      <c r="AA422" t="s">
        <v>250</v>
      </c>
      <c r="AB422" t="s">
        <v>49</v>
      </c>
      <c r="AC422" t="s">
        <v>158</v>
      </c>
      <c r="AD422" t="s">
        <v>2</v>
      </c>
      <c r="AE422" t="s">
        <v>676</v>
      </c>
      <c r="AF422" t="s">
        <v>372</v>
      </c>
      <c r="AG422" t="s">
        <v>678</v>
      </c>
      <c r="AH422" s="365">
        <v>300002151582244</v>
      </c>
      <c r="AI422" t="s">
        <v>258</v>
      </c>
      <c r="AJ422">
        <v>489326.5</v>
      </c>
      <c r="AK422">
        <v>489326.5</v>
      </c>
      <c r="AL422" s="365">
        <v>1</v>
      </c>
      <c r="AM422" t="s">
        <v>676</v>
      </c>
      <c r="AN422" t="s">
        <v>3049</v>
      </c>
      <c r="AO422" t="s">
        <v>661</v>
      </c>
      <c r="AP422" s="365">
        <v>249</v>
      </c>
      <c r="AQ422" t="s">
        <v>3698</v>
      </c>
      <c r="AR422" t="s">
        <v>3699</v>
      </c>
      <c r="AS422" t="s">
        <v>3700</v>
      </c>
      <c r="AT422" t="s">
        <v>3697</v>
      </c>
      <c r="AU422" t="s">
        <v>379</v>
      </c>
      <c r="AV422" t="s">
        <v>380</v>
      </c>
      <c r="AW422" t="s">
        <v>381</v>
      </c>
      <c r="AX422"/>
      <c r="AY422" s="365">
        <v>0</v>
      </c>
      <c r="AZ422" s="365">
        <v>2024</v>
      </c>
      <c r="BA422" s="366">
        <v>45601</v>
      </c>
      <c r="BB422" s="367">
        <v>45603</v>
      </c>
      <c r="BC422" t="s">
        <v>271</v>
      </c>
      <c r="BD422" t="s">
        <v>261</v>
      </c>
      <c r="BE422">
        <v>489326.5</v>
      </c>
      <c r="BF422">
        <v>11791</v>
      </c>
      <c r="BG422"/>
      <c r="BH422" s="368">
        <v>11791</v>
      </c>
    </row>
    <row r="423" spans="1:60" ht="15.6">
      <c r="A423" s="345" t="str">
        <f t="shared" si="12"/>
        <v>yes</v>
      </c>
      <c r="B423" s="345" t="str">
        <f>IF(A423="no","N/A",IF(ISNA(VLOOKUP(P423,'Cost Type'!$A$4:$B$8,2,0)),"Impl",VLOOKUP(Q423,'Cost Type'!$A$4:$B$8,2,0)))</f>
        <v>Impl</v>
      </c>
      <c r="C423" s="345" t="str">
        <f>IF(B423="Impl",VLOOKUP(AB423,'Mapping Activities to outputs'!$B:$C,2,0),"N/A")</f>
        <v>MC</v>
      </c>
      <c r="F423" s="346">
        <f t="shared" si="13"/>
        <v>252</v>
      </c>
      <c r="G423" t="s">
        <v>362</v>
      </c>
      <c r="H423" t="s">
        <v>363</v>
      </c>
      <c r="I423" t="s">
        <v>364</v>
      </c>
      <c r="J423" t="s">
        <v>365</v>
      </c>
      <c r="K423" t="s">
        <v>157</v>
      </c>
      <c r="L423" t="s">
        <v>366</v>
      </c>
      <c r="M423" t="s">
        <v>1950</v>
      </c>
      <c r="N423" t="s">
        <v>262</v>
      </c>
      <c r="P423" s="365">
        <v>71635</v>
      </c>
      <c r="Q423" t="s">
        <v>4144</v>
      </c>
      <c r="R423" t="s">
        <v>368</v>
      </c>
      <c r="S423" t="s">
        <v>369</v>
      </c>
      <c r="T423" t="s">
        <v>263</v>
      </c>
      <c r="U423" t="s">
        <v>370</v>
      </c>
      <c r="V423" t="s">
        <v>265</v>
      </c>
      <c r="W423" t="s">
        <v>252</v>
      </c>
      <c r="X423" t="s">
        <v>264</v>
      </c>
      <c r="Y423" t="s">
        <v>371</v>
      </c>
      <c r="Z423" t="s">
        <v>250</v>
      </c>
      <c r="AA423" t="s">
        <v>250</v>
      </c>
      <c r="AB423" t="s">
        <v>89</v>
      </c>
      <c r="AC423" t="s">
        <v>158</v>
      </c>
      <c r="AD423" t="s">
        <v>2</v>
      </c>
      <c r="AE423" t="s">
        <v>1561</v>
      </c>
      <c r="AF423" t="s">
        <v>372</v>
      </c>
      <c r="AG423" t="s">
        <v>3020</v>
      </c>
      <c r="AH423" s="365">
        <v>300002147666196</v>
      </c>
      <c r="AI423" t="s">
        <v>258</v>
      </c>
      <c r="AJ423">
        <v>13414</v>
      </c>
      <c r="AK423">
        <v>10458</v>
      </c>
      <c r="AL423" s="365">
        <v>1</v>
      </c>
      <c r="AM423" t="s">
        <v>1561</v>
      </c>
      <c r="AN423" t="s">
        <v>1531</v>
      </c>
      <c r="AO423" t="s">
        <v>1532</v>
      </c>
      <c r="AP423" s="365">
        <v>102</v>
      </c>
      <c r="AQ423" t="s">
        <v>3690</v>
      </c>
      <c r="AR423" t="s">
        <v>3693</v>
      </c>
      <c r="AS423" t="s">
        <v>3692</v>
      </c>
      <c r="AT423" t="s">
        <v>3688</v>
      </c>
      <c r="AU423" t="s">
        <v>379</v>
      </c>
      <c r="AV423" t="s">
        <v>380</v>
      </c>
      <c r="AW423" t="s">
        <v>381</v>
      </c>
      <c r="AX423"/>
      <c r="AY423" s="365">
        <v>0</v>
      </c>
      <c r="AZ423" s="365">
        <v>2024</v>
      </c>
      <c r="BA423" s="366">
        <v>45600</v>
      </c>
      <c r="BB423" s="367">
        <v>45603</v>
      </c>
      <c r="BC423" t="s">
        <v>271</v>
      </c>
      <c r="BD423" t="s">
        <v>261</v>
      </c>
      <c r="BE423">
        <v>10458</v>
      </c>
      <c r="BF423">
        <v>252</v>
      </c>
      <c r="BG423"/>
      <c r="BH423" s="368">
        <v>252</v>
      </c>
    </row>
    <row r="424" spans="1:60" ht="15.6">
      <c r="A424" s="345" t="str">
        <f t="shared" si="12"/>
        <v>yes</v>
      </c>
      <c r="B424" s="345" t="str">
        <f>IF(A424="no","N/A",IF(ISNA(VLOOKUP(P424,'Cost Type'!$A$4:$B$8,2,0)),"Impl",VLOOKUP(Q424,'Cost Type'!$A$4:$B$8,2,0)))</f>
        <v>Impl</v>
      </c>
      <c r="C424" s="345" t="str">
        <f>IF(B424="Impl",VLOOKUP(AB424,'Mapping Activities to outputs'!$B:$C,2,0),"N/A")</f>
        <v>MC</v>
      </c>
      <c r="F424" s="346">
        <f t="shared" si="13"/>
        <v>252</v>
      </c>
      <c r="G424" t="s">
        <v>362</v>
      </c>
      <c r="H424" t="s">
        <v>363</v>
      </c>
      <c r="I424" t="s">
        <v>364</v>
      </c>
      <c r="J424" t="s">
        <v>365</v>
      </c>
      <c r="K424" t="s">
        <v>157</v>
      </c>
      <c r="L424" t="s">
        <v>366</v>
      </c>
      <c r="M424" t="s">
        <v>1950</v>
      </c>
      <c r="N424" t="s">
        <v>262</v>
      </c>
      <c r="P424" s="365">
        <v>71635</v>
      </c>
      <c r="Q424" t="s">
        <v>4144</v>
      </c>
      <c r="R424" t="s">
        <v>368</v>
      </c>
      <c r="S424" t="s">
        <v>369</v>
      </c>
      <c r="T424" t="s">
        <v>263</v>
      </c>
      <c r="U424" t="s">
        <v>370</v>
      </c>
      <c r="V424" t="s">
        <v>265</v>
      </c>
      <c r="W424" t="s">
        <v>252</v>
      </c>
      <c r="X424" t="s">
        <v>264</v>
      </c>
      <c r="Y424" t="s">
        <v>371</v>
      </c>
      <c r="Z424" t="s">
        <v>250</v>
      </c>
      <c r="AA424" t="s">
        <v>250</v>
      </c>
      <c r="AB424" t="s">
        <v>89</v>
      </c>
      <c r="AC424" t="s">
        <v>158</v>
      </c>
      <c r="AD424" t="s">
        <v>2</v>
      </c>
      <c r="AE424" t="s">
        <v>3708</v>
      </c>
      <c r="AF424" t="s">
        <v>372</v>
      </c>
      <c r="AG424" t="s">
        <v>3020</v>
      </c>
      <c r="AH424" s="365">
        <v>300002155281934</v>
      </c>
      <c r="AI424" t="s">
        <v>258</v>
      </c>
      <c r="AJ424">
        <v>0</v>
      </c>
      <c r="AK424">
        <v>0</v>
      </c>
      <c r="AL424" s="365">
        <v>2</v>
      </c>
      <c r="AM424" t="s">
        <v>3708</v>
      </c>
      <c r="AN424" t="s">
        <v>1531</v>
      </c>
      <c r="AO424" t="s">
        <v>1532</v>
      </c>
      <c r="AP424" s="365">
        <v>308</v>
      </c>
      <c r="AQ424" t="s">
        <v>3709</v>
      </c>
      <c r="AR424" t="s">
        <v>3713</v>
      </c>
      <c r="AS424" t="s">
        <v>3711</v>
      </c>
      <c r="AT424" t="s">
        <v>3712</v>
      </c>
      <c r="AU424" t="s">
        <v>379</v>
      </c>
      <c r="AV424" t="s">
        <v>380</v>
      </c>
      <c r="AW424" t="s">
        <v>381</v>
      </c>
      <c r="AX424"/>
      <c r="AY424" s="365">
        <v>0</v>
      </c>
      <c r="AZ424" s="365">
        <v>2024</v>
      </c>
      <c r="BA424" s="366">
        <v>45603</v>
      </c>
      <c r="BB424" s="367">
        <v>45603</v>
      </c>
      <c r="BC424" t="s">
        <v>501</v>
      </c>
      <c r="BD424" t="s">
        <v>261</v>
      </c>
      <c r="BE424">
        <v>10458</v>
      </c>
      <c r="BF424">
        <v>252</v>
      </c>
      <c r="BG424"/>
      <c r="BH424" s="368">
        <v>252</v>
      </c>
    </row>
    <row r="425" spans="1:60" ht="15.6">
      <c r="A425" s="345" t="str">
        <f t="shared" si="12"/>
        <v>yes</v>
      </c>
      <c r="B425" s="345" t="str">
        <f>IF(A425="no","N/A",IF(ISNA(VLOOKUP(P425,'Cost Type'!$A$4:$B$8,2,0)),"Impl",VLOOKUP(Q425,'Cost Type'!$A$4:$B$8,2,0)))</f>
        <v>Impl</v>
      </c>
      <c r="C425" s="345" t="str">
        <f>IF(B425="Impl",VLOOKUP(AB425,'Mapping Activities to outputs'!$B:$C,2,0),"N/A")</f>
        <v>MC</v>
      </c>
      <c r="F425" s="346">
        <f t="shared" si="13"/>
        <v>-252</v>
      </c>
      <c r="G425" t="s">
        <v>362</v>
      </c>
      <c r="H425" t="s">
        <v>363</v>
      </c>
      <c r="I425" t="s">
        <v>364</v>
      </c>
      <c r="J425" t="s">
        <v>365</v>
      </c>
      <c r="K425" t="s">
        <v>157</v>
      </c>
      <c r="L425" t="s">
        <v>366</v>
      </c>
      <c r="M425" t="s">
        <v>1950</v>
      </c>
      <c r="N425" t="s">
        <v>262</v>
      </c>
      <c r="P425" s="365">
        <v>71635</v>
      </c>
      <c r="Q425" t="s">
        <v>4144</v>
      </c>
      <c r="R425" t="s">
        <v>368</v>
      </c>
      <c r="S425" t="s">
        <v>369</v>
      </c>
      <c r="T425" t="s">
        <v>263</v>
      </c>
      <c r="U425" t="s">
        <v>370</v>
      </c>
      <c r="V425" t="s">
        <v>265</v>
      </c>
      <c r="W425" t="s">
        <v>252</v>
      </c>
      <c r="X425" t="s">
        <v>264</v>
      </c>
      <c r="Y425" t="s">
        <v>371</v>
      </c>
      <c r="Z425" t="s">
        <v>250</v>
      </c>
      <c r="AA425" t="s">
        <v>250</v>
      </c>
      <c r="AB425" t="s">
        <v>89</v>
      </c>
      <c r="AC425" t="s">
        <v>158</v>
      </c>
      <c r="AD425" t="s">
        <v>2</v>
      </c>
      <c r="AE425" t="s">
        <v>3708</v>
      </c>
      <c r="AF425" t="s">
        <v>372</v>
      </c>
      <c r="AG425" t="s">
        <v>3020</v>
      </c>
      <c r="AH425" s="365">
        <v>300002155281934</v>
      </c>
      <c r="AI425" t="s">
        <v>258</v>
      </c>
      <c r="AJ425">
        <v>0</v>
      </c>
      <c r="AK425">
        <v>0</v>
      </c>
      <c r="AL425" s="365">
        <v>2</v>
      </c>
      <c r="AM425" t="s">
        <v>3708</v>
      </c>
      <c r="AN425" t="s">
        <v>1531</v>
      </c>
      <c r="AO425" t="s">
        <v>1532</v>
      </c>
      <c r="AP425" s="365">
        <v>309</v>
      </c>
      <c r="AQ425" t="s">
        <v>3709</v>
      </c>
      <c r="AR425" t="s">
        <v>3713</v>
      </c>
      <c r="AS425" t="s">
        <v>3711</v>
      </c>
      <c r="AT425" t="s">
        <v>3712</v>
      </c>
      <c r="AU425" t="s">
        <v>379</v>
      </c>
      <c r="AV425" t="s">
        <v>380</v>
      </c>
      <c r="AW425" t="s">
        <v>381</v>
      </c>
      <c r="AX425"/>
      <c r="AY425" s="365">
        <v>0</v>
      </c>
      <c r="AZ425" s="365">
        <v>2024</v>
      </c>
      <c r="BA425" s="366">
        <v>45603</v>
      </c>
      <c r="BB425" s="367">
        <v>45603</v>
      </c>
      <c r="BC425" t="s">
        <v>501</v>
      </c>
      <c r="BD425" t="s">
        <v>261</v>
      </c>
      <c r="BE425">
        <v>-10458</v>
      </c>
      <c r="BF425"/>
      <c r="BG425">
        <v>252</v>
      </c>
      <c r="BH425" s="368">
        <v>-252</v>
      </c>
    </row>
    <row r="426" spans="1:60" ht="15.6">
      <c r="A426" s="345" t="str">
        <f t="shared" si="12"/>
        <v>yes</v>
      </c>
      <c r="B426" s="345" t="str">
        <f>IF(A426="no","N/A",IF(ISNA(VLOOKUP(P426,'Cost Type'!$A$4:$B$8,2,0)),"Impl",VLOOKUP(P426,'Cost Type'!$A$4:$B$8,2,0)))</f>
        <v>GMS</v>
      </c>
      <c r="C426" s="345" t="str">
        <f>IF(B426="Impl",VLOOKUP(AB426,'Mapping Activities to outputs'!$B:$C,2,0),"N/A")</f>
        <v>N/A</v>
      </c>
      <c r="F426" s="346">
        <f t="shared" si="13"/>
        <v>25.86</v>
      </c>
      <c r="G426" t="s">
        <v>413</v>
      </c>
      <c r="H426" t="s">
        <v>414</v>
      </c>
      <c r="I426" t="s">
        <v>415</v>
      </c>
      <c r="J426" t="s">
        <v>416</v>
      </c>
      <c r="K426" t="s">
        <v>157</v>
      </c>
      <c r="L426" t="s">
        <v>413</v>
      </c>
      <c r="M426" t="s">
        <v>1950</v>
      </c>
      <c r="N426" t="s">
        <v>262</v>
      </c>
      <c r="P426" s="365">
        <v>75105</v>
      </c>
      <c r="Q426" t="s">
        <v>417</v>
      </c>
      <c r="R426" t="s">
        <v>368</v>
      </c>
      <c r="S426" t="s">
        <v>369</v>
      </c>
      <c r="T426" t="s">
        <v>263</v>
      </c>
      <c r="U426" t="s">
        <v>370</v>
      </c>
      <c r="V426" t="s">
        <v>265</v>
      </c>
      <c r="W426" t="s">
        <v>252</v>
      </c>
      <c r="X426" t="s">
        <v>264</v>
      </c>
      <c r="Y426" t="s">
        <v>371</v>
      </c>
      <c r="Z426" t="s">
        <v>250</v>
      </c>
      <c r="AA426" t="s">
        <v>250</v>
      </c>
      <c r="AB426" t="s">
        <v>89</v>
      </c>
      <c r="AC426" t="s">
        <v>158</v>
      </c>
      <c r="AD426" t="s">
        <v>2</v>
      </c>
      <c r="AE426" t="s">
        <v>2223</v>
      </c>
      <c r="AF426" t="s">
        <v>419</v>
      </c>
      <c r="AG426"/>
      <c r="AH426" s="365"/>
      <c r="AI426"/>
      <c r="AJ426"/>
      <c r="AK426"/>
      <c r="AL426" s="365"/>
      <c r="AM426"/>
      <c r="AN426" t="s">
        <v>399</v>
      </c>
      <c r="AO426" t="s">
        <v>399</v>
      </c>
      <c r="AP426" s="365">
        <v>51</v>
      </c>
      <c r="AQ426" t="s">
        <v>2224</v>
      </c>
      <c r="AR426" t="s">
        <v>2225</v>
      </c>
      <c r="AS426" t="s">
        <v>2226</v>
      </c>
      <c r="AT426" t="s">
        <v>2227</v>
      </c>
      <c r="AU426" t="s">
        <v>379</v>
      </c>
      <c r="AV426" t="s">
        <v>380</v>
      </c>
      <c r="AW426" t="s">
        <v>412</v>
      </c>
      <c r="AX426"/>
      <c r="AY426" s="365"/>
      <c r="AZ426" s="365">
        <v>2024</v>
      </c>
      <c r="BA426" s="366">
        <v>45600</v>
      </c>
      <c r="BB426" s="367">
        <v>45604</v>
      </c>
      <c r="BC426" t="s">
        <v>399</v>
      </c>
      <c r="BD426" t="s">
        <v>261</v>
      </c>
      <c r="BE426">
        <v>1073.1200000000001</v>
      </c>
      <c r="BF426">
        <v>25.86</v>
      </c>
      <c r="BG426"/>
      <c r="BH426" s="368">
        <v>25.86</v>
      </c>
    </row>
    <row r="427" spans="1:60" ht="15.6">
      <c r="A427" s="345" t="str">
        <f t="shared" si="12"/>
        <v>yes</v>
      </c>
      <c r="B427" s="345" t="str">
        <f>IF(A427="no","N/A",IF(ISNA(VLOOKUP(P427,'Cost Type'!$A$4:$B$8,2,0)),"Impl",VLOOKUP(P427,'Cost Type'!$A$4:$B$8,2,0)))</f>
        <v>GMS</v>
      </c>
      <c r="C427" s="345" t="str">
        <f>IF(B427="Impl",VLOOKUP(AB427,'Mapping Activities to outputs'!$B:$C,2,0),"N/A")</f>
        <v>N/A</v>
      </c>
      <c r="F427" s="346">
        <f t="shared" si="13"/>
        <v>943.28</v>
      </c>
      <c r="G427" t="s">
        <v>413</v>
      </c>
      <c r="H427" t="s">
        <v>414</v>
      </c>
      <c r="I427" t="s">
        <v>415</v>
      </c>
      <c r="J427" t="s">
        <v>416</v>
      </c>
      <c r="K427" t="s">
        <v>157</v>
      </c>
      <c r="L427" t="s">
        <v>413</v>
      </c>
      <c r="M427" t="s">
        <v>1950</v>
      </c>
      <c r="N427" t="s">
        <v>262</v>
      </c>
      <c r="P427" s="365">
        <v>75105</v>
      </c>
      <c r="Q427" t="s">
        <v>417</v>
      </c>
      <c r="R427" t="s">
        <v>368</v>
      </c>
      <c r="S427" t="s">
        <v>369</v>
      </c>
      <c r="T427" t="s">
        <v>263</v>
      </c>
      <c r="U427" t="s">
        <v>370</v>
      </c>
      <c r="V427" t="s">
        <v>265</v>
      </c>
      <c r="W427" t="s">
        <v>252</v>
      </c>
      <c r="X427" t="s">
        <v>264</v>
      </c>
      <c r="Y427" t="s">
        <v>371</v>
      </c>
      <c r="Z427" t="s">
        <v>250</v>
      </c>
      <c r="AA427" t="s">
        <v>250</v>
      </c>
      <c r="AB427" t="s">
        <v>49</v>
      </c>
      <c r="AC427" t="s">
        <v>158</v>
      </c>
      <c r="AD427" t="s">
        <v>2</v>
      </c>
      <c r="AE427" t="s">
        <v>2246</v>
      </c>
      <c r="AF427" t="s">
        <v>419</v>
      </c>
      <c r="AG427"/>
      <c r="AH427" s="365"/>
      <c r="AI427"/>
      <c r="AJ427"/>
      <c r="AK427"/>
      <c r="AL427" s="365"/>
      <c r="AM427"/>
      <c r="AN427" t="s">
        <v>399</v>
      </c>
      <c r="AO427" t="s">
        <v>399</v>
      </c>
      <c r="AP427" s="365">
        <v>56</v>
      </c>
      <c r="AQ427" t="s">
        <v>2224</v>
      </c>
      <c r="AR427" t="s">
        <v>2247</v>
      </c>
      <c r="AS427" t="s">
        <v>2226</v>
      </c>
      <c r="AT427" t="s">
        <v>2217</v>
      </c>
      <c r="AU427" t="s">
        <v>379</v>
      </c>
      <c r="AV427" t="s">
        <v>380</v>
      </c>
      <c r="AW427" t="s">
        <v>412</v>
      </c>
      <c r="AX427"/>
      <c r="AY427" s="365"/>
      <c r="AZ427" s="365">
        <v>2024</v>
      </c>
      <c r="BA427" s="366">
        <v>45601</v>
      </c>
      <c r="BB427" s="367">
        <v>45604</v>
      </c>
      <c r="BC427" t="s">
        <v>399</v>
      </c>
      <c r="BD427" t="s">
        <v>261</v>
      </c>
      <c r="BE427">
        <v>39146.120000000003</v>
      </c>
      <c r="BF427">
        <v>943.28</v>
      </c>
      <c r="BG427"/>
      <c r="BH427" s="368">
        <v>943.28</v>
      </c>
    </row>
    <row r="428" spans="1:60" ht="15.6">
      <c r="A428" s="345" t="str">
        <f t="shared" si="12"/>
        <v>yes</v>
      </c>
      <c r="B428" s="345" t="str">
        <f>IF(A428="no","N/A",IF(ISNA(VLOOKUP(P428,'Cost Type'!$A$4:$B$8,2,0)),"Impl",VLOOKUP(Q428,'Cost Type'!$A$4:$B$8,2,0)))</f>
        <v>Impl</v>
      </c>
      <c r="C428" s="345" t="str">
        <f>IF(B428="Impl",VLOOKUP(AB428,'Mapping Activities to outputs'!$B:$C,2,0),"N/A")</f>
        <v>Output 1</v>
      </c>
      <c r="F428" s="346">
        <f t="shared" si="13"/>
        <v>2956.84</v>
      </c>
      <c r="G428" t="s">
        <v>362</v>
      </c>
      <c r="H428" t="s">
        <v>363</v>
      </c>
      <c r="I428" t="s">
        <v>364</v>
      </c>
      <c r="J428" t="s">
        <v>365</v>
      </c>
      <c r="K428" t="s">
        <v>157</v>
      </c>
      <c r="L428" t="s">
        <v>366</v>
      </c>
      <c r="M428" t="s">
        <v>1950</v>
      </c>
      <c r="N428" t="s">
        <v>262</v>
      </c>
      <c r="P428" s="365">
        <v>72605</v>
      </c>
      <c r="Q428" t="s">
        <v>4129</v>
      </c>
      <c r="R428" t="s">
        <v>368</v>
      </c>
      <c r="S428" t="s">
        <v>369</v>
      </c>
      <c r="T428" t="s">
        <v>263</v>
      </c>
      <c r="U428" t="s">
        <v>370</v>
      </c>
      <c r="V428" t="s">
        <v>265</v>
      </c>
      <c r="W428" t="s">
        <v>252</v>
      </c>
      <c r="X428" t="s">
        <v>264</v>
      </c>
      <c r="Y428" t="s">
        <v>371</v>
      </c>
      <c r="Z428" t="s">
        <v>250</v>
      </c>
      <c r="AA428" t="s">
        <v>250</v>
      </c>
      <c r="AB428" t="s">
        <v>32</v>
      </c>
      <c r="AC428" t="s">
        <v>158</v>
      </c>
      <c r="AD428" t="s">
        <v>2</v>
      </c>
      <c r="AE428" t="s">
        <v>538</v>
      </c>
      <c r="AF428" t="s">
        <v>372</v>
      </c>
      <c r="AG428" t="s">
        <v>540</v>
      </c>
      <c r="AH428" s="365">
        <v>300002157677101</v>
      </c>
      <c r="AI428" t="s">
        <v>258</v>
      </c>
      <c r="AJ428">
        <v>122708.98</v>
      </c>
      <c r="AK428">
        <v>122708.98</v>
      </c>
      <c r="AL428" s="365">
        <v>1</v>
      </c>
      <c r="AM428" t="s">
        <v>538</v>
      </c>
      <c r="AN428" t="s">
        <v>3123</v>
      </c>
      <c r="AO428" t="s">
        <v>483</v>
      </c>
      <c r="AP428" s="365">
        <v>39</v>
      </c>
      <c r="AQ428" t="s">
        <v>3718</v>
      </c>
      <c r="AR428" t="s">
        <v>3719</v>
      </c>
      <c r="AS428" t="s">
        <v>3720</v>
      </c>
      <c r="AT428" t="s">
        <v>3721</v>
      </c>
      <c r="AU428" t="s">
        <v>379</v>
      </c>
      <c r="AV428" t="s">
        <v>380</v>
      </c>
      <c r="AW428" t="s">
        <v>381</v>
      </c>
      <c r="AX428"/>
      <c r="AY428" s="365">
        <v>0</v>
      </c>
      <c r="AZ428" s="365">
        <v>2024</v>
      </c>
      <c r="BA428" s="366">
        <v>45602</v>
      </c>
      <c r="BB428" s="367">
        <v>45604</v>
      </c>
      <c r="BC428" t="s">
        <v>271</v>
      </c>
      <c r="BD428" t="s">
        <v>261</v>
      </c>
      <c r="BE428">
        <v>122708.98</v>
      </c>
      <c r="BF428">
        <v>2956.84</v>
      </c>
      <c r="BG428"/>
      <c r="BH428" s="368">
        <v>2956.84</v>
      </c>
    </row>
    <row r="429" spans="1:60" ht="15.6">
      <c r="A429" s="345" t="str">
        <f t="shared" si="12"/>
        <v>yes</v>
      </c>
      <c r="B429" s="345" t="str">
        <f>IF(A429="no","N/A",IF(ISNA(VLOOKUP(P429,'Cost Type'!$A$4:$B$8,2,0)),"Impl",VLOOKUP(Q429,'Cost Type'!$A$4:$B$8,2,0)))</f>
        <v>Impl</v>
      </c>
      <c r="C429" s="345" t="str">
        <f>IF(B429="Impl",VLOOKUP(AB429,'Mapping Activities to outputs'!$B:$C,2,0),"N/A")</f>
        <v>Output 2</v>
      </c>
      <c r="F429" s="346">
        <f t="shared" si="13"/>
        <v>813.7</v>
      </c>
      <c r="G429" t="s">
        <v>362</v>
      </c>
      <c r="H429" t="s">
        <v>363</v>
      </c>
      <c r="I429" t="s">
        <v>364</v>
      </c>
      <c r="J429" t="s">
        <v>365</v>
      </c>
      <c r="K429" t="s">
        <v>157</v>
      </c>
      <c r="L429" t="s">
        <v>4063</v>
      </c>
      <c r="M429" t="s">
        <v>2039</v>
      </c>
      <c r="N429" t="s">
        <v>262</v>
      </c>
      <c r="P429" s="365">
        <v>76125</v>
      </c>
      <c r="Q429" t="s">
        <v>4139</v>
      </c>
      <c r="R429" t="s">
        <v>368</v>
      </c>
      <c r="S429" t="s">
        <v>369</v>
      </c>
      <c r="T429" t="s">
        <v>263</v>
      </c>
      <c r="U429" t="s">
        <v>370</v>
      </c>
      <c r="V429" t="s">
        <v>265</v>
      </c>
      <c r="W429" t="s">
        <v>252</v>
      </c>
      <c r="X429" t="s">
        <v>264</v>
      </c>
      <c r="Y429" t="s">
        <v>371</v>
      </c>
      <c r="Z429" t="s">
        <v>832</v>
      </c>
      <c r="AA429" t="s">
        <v>832</v>
      </c>
      <c r="AB429" t="s">
        <v>447</v>
      </c>
      <c r="AC429" t="s">
        <v>158</v>
      </c>
      <c r="AD429" t="s">
        <v>2</v>
      </c>
      <c r="AE429" t="s">
        <v>836</v>
      </c>
      <c r="AF429" t="s">
        <v>372</v>
      </c>
      <c r="AG429" t="s">
        <v>838</v>
      </c>
      <c r="AH429" s="365">
        <v>300002125532109</v>
      </c>
      <c r="AI429" t="s">
        <v>258</v>
      </c>
      <c r="AJ429">
        <v>11602384.539999999</v>
      </c>
      <c r="AK429">
        <v>-366631.75</v>
      </c>
      <c r="AL429" s="365">
        <v>35</v>
      </c>
      <c r="AM429" t="s">
        <v>836</v>
      </c>
      <c r="AN429" t="s">
        <v>3026</v>
      </c>
      <c r="AO429" t="s">
        <v>841</v>
      </c>
      <c r="AP429" s="365">
        <v>182</v>
      </c>
      <c r="AQ429" t="s">
        <v>4072</v>
      </c>
      <c r="AR429" t="s">
        <v>4074</v>
      </c>
      <c r="AS429" t="s">
        <v>4073</v>
      </c>
      <c r="AT429" t="s">
        <v>3665</v>
      </c>
      <c r="AU429" t="s">
        <v>379</v>
      </c>
      <c r="AV429" t="s">
        <v>380</v>
      </c>
      <c r="AW429" t="s">
        <v>381</v>
      </c>
      <c r="AX429"/>
      <c r="AY429" s="365">
        <v>0</v>
      </c>
      <c r="AZ429" s="365">
        <v>2024</v>
      </c>
      <c r="BA429" s="366">
        <v>45590</v>
      </c>
      <c r="BB429" s="367">
        <v>45605</v>
      </c>
      <c r="BC429" t="s">
        <v>399</v>
      </c>
      <c r="BD429" t="s">
        <v>261</v>
      </c>
      <c r="BE429">
        <v>0</v>
      </c>
      <c r="BF429">
        <v>813.7</v>
      </c>
      <c r="BG429"/>
      <c r="BH429" s="368">
        <v>813.7</v>
      </c>
    </row>
    <row r="430" spans="1:60" ht="15.6">
      <c r="A430" s="345" t="str">
        <f t="shared" si="12"/>
        <v>yes</v>
      </c>
      <c r="B430" s="345" t="str">
        <f>IF(A430="no","N/A",IF(ISNA(VLOOKUP(P430,'Cost Type'!$A$4:$B$8,2,0)),"Impl",VLOOKUP(P430,'Cost Type'!$A$4:$B$8,2,0)))</f>
        <v>GMS</v>
      </c>
      <c r="C430" s="345" t="str">
        <f>IF(B430="Impl",VLOOKUP(AB430,'Mapping Activities to outputs'!$B:$C,2,0),"N/A")</f>
        <v>N/A</v>
      </c>
      <c r="F430" s="346">
        <f t="shared" si="13"/>
        <v>236.55</v>
      </c>
      <c r="G430" t="s">
        <v>413</v>
      </c>
      <c r="H430" t="s">
        <v>414</v>
      </c>
      <c r="I430" t="s">
        <v>415</v>
      </c>
      <c r="J430" t="s">
        <v>416</v>
      </c>
      <c r="K430" t="s">
        <v>157</v>
      </c>
      <c r="L430" t="s">
        <v>413</v>
      </c>
      <c r="M430" t="s">
        <v>1950</v>
      </c>
      <c r="N430" t="s">
        <v>262</v>
      </c>
      <c r="P430" s="365">
        <v>75105</v>
      </c>
      <c r="Q430" t="s">
        <v>417</v>
      </c>
      <c r="R430" t="s">
        <v>368</v>
      </c>
      <c r="S430" t="s">
        <v>369</v>
      </c>
      <c r="T430" t="s">
        <v>263</v>
      </c>
      <c r="U430" t="s">
        <v>370</v>
      </c>
      <c r="V430" t="s">
        <v>265</v>
      </c>
      <c r="W430" t="s">
        <v>252</v>
      </c>
      <c r="X430" t="s">
        <v>264</v>
      </c>
      <c r="Y430" t="s">
        <v>371</v>
      </c>
      <c r="Z430" t="s">
        <v>250</v>
      </c>
      <c r="AA430" t="s">
        <v>250</v>
      </c>
      <c r="AB430" t="s">
        <v>32</v>
      </c>
      <c r="AC430" t="s">
        <v>158</v>
      </c>
      <c r="AD430" t="s">
        <v>2</v>
      </c>
      <c r="AE430" t="s">
        <v>1999</v>
      </c>
      <c r="AF430" t="s">
        <v>419</v>
      </c>
      <c r="AG430"/>
      <c r="AH430" s="365"/>
      <c r="AI430"/>
      <c r="AJ430"/>
      <c r="AK430"/>
      <c r="AL430" s="365"/>
      <c r="AM430"/>
      <c r="AN430" t="s">
        <v>399</v>
      </c>
      <c r="AO430" t="s">
        <v>399</v>
      </c>
      <c r="AP430" s="365">
        <v>13</v>
      </c>
      <c r="AQ430" t="s">
        <v>2000</v>
      </c>
      <c r="AR430" t="s">
        <v>2001</v>
      </c>
      <c r="AS430" t="s">
        <v>2002</v>
      </c>
      <c r="AT430" t="s">
        <v>2003</v>
      </c>
      <c r="AU430" t="s">
        <v>379</v>
      </c>
      <c r="AV430" t="s">
        <v>380</v>
      </c>
      <c r="AW430" t="s">
        <v>412</v>
      </c>
      <c r="AX430"/>
      <c r="AY430" s="365"/>
      <c r="AZ430" s="365">
        <v>2024</v>
      </c>
      <c r="BA430" s="366">
        <v>45602</v>
      </c>
      <c r="BB430" s="367">
        <v>45606</v>
      </c>
      <c r="BC430" t="s">
        <v>399</v>
      </c>
      <c r="BD430" t="s">
        <v>261</v>
      </c>
      <c r="BE430">
        <v>9816.7199999999993</v>
      </c>
      <c r="BF430">
        <v>236.55</v>
      </c>
      <c r="BG430"/>
      <c r="BH430" s="368">
        <v>236.55</v>
      </c>
    </row>
    <row r="431" spans="1:60" ht="15.6">
      <c r="A431" s="345" t="str">
        <f t="shared" si="12"/>
        <v>yes</v>
      </c>
      <c r="B431" s="345" t="str">
        <f>IF(A431="no","N/A",IF(ISNA(VLOOKUP(P431,'Cost Type'!$A$4:$B$8,2,0)),"Impl",VLOOKUP(Q431,'Cost Type'!$A$4:$B$8,2,0)))</f>
        <v>Impl</v>
      </c>
      <c r="C431" s="345" t="str">
        <f>IF(B431="Impl",VLOOKUP(AB431,'Mapping Activities to outputs'!$B:$C,2,0),"N/A")</f>
        <v>MC</v>
      </c>
      <c r="F431" s="346">
        <f t="shared" si="13"/>
        <v>156.70000000000002</v>
      </c>
      <c r="G431" t="s">
        <v>362</v>
      </c>
      <c r="H431" t="s">
        <v>363</v>
      </c>
      <c r="I431" t="s">
        <v>364</v>
      </c>
      <c r="J431" t="s">
        <v>365</v>
      </c>
      <c r="K431" t="s">
        <v>157</v>
      </c>
      <c r="L431" t="s">
        <v>366</v>
      </c>
      <c r="M431" t="s">
        <v>1950</v>
      </c>
      <c r="N431" t="s">
        <v>262</v>
      </c>
      <c r="P431" s="365">
        <v>71620</v>
      </c>
      <c r="Q431" t="s">
        <v>4124</v>
      </c>
      <c r="R431" t="s">
        <v>368</v>
      </c>
      <c r="S431" t="s">
        <v>369</v>
      </c>
      <c r="T431" t="s">
        <v>263</v>
      </c>
      <c r="U431" t="s">
        <v>370</v>
      </c>
      <c r="V431" t="s">
        <v>265</v>
      </c>
      <c r="W431" t="s">
        <v>252</v>
      </c>
      <c r="X431" t="s">
        <v>264</v>
      </c>
      <c r="Y431" t="s">
        <v>371</v>
      </c>
      <c r="Z431" t="s">
        <v>250</v>
      </c>
      <c r="AA431" t="s">
        <v>250</v>
      </c>
      <c r="AB431" t="s">
        <v>89</v>
      </c>
      <c r="AC431" t="s">
        <v>158</v>
      </c>
      <c r="AD431" t="s">
        <v>2</v>
      </c>
      <c r="AE431" t="s">
        <v>1576</v>
      </c>
      <c r="AF431" t="s">
        <v>372</v>
      </c>
      <c r="AG431" t="s">
        <v>3020</v>
      </c>
      <c r="AH431" s="365">
        <v>300002155411518</v>
      </c>
      <c r="AI431" t="s">
        <v>258</v>
      </c>
      <c r="AJ431">
        <v>16961.2</v>
      </c>
      <c r="AK431">
        <v>6503.2</v>
      </c>
      <c r="AL431" s="365">
        <v>1</v>
      </c>
      <c r="AM431" t="s">
        <v>1576</v>
      </c>
      <c r="AN431" t="s">
        <v>1531</v>
      </c>
      <c r="AO431" t="s">
        <v>1532</v>
      </c>
      <c r="AP431" s="365">
        <v>115</v>
      </c>
      <c r="AQ431" t="s">
        <v>3714</v>
      </c>
      <c r="AR431" t="s">
        <v>3715</v>
      </c>
      <c r="AS431" t="s">
        <v>3716</v>
      </c>
      <c r="AT431" t="s">
        <v>3712</v>
      </c>
      <c r="AU431" t="s">
        <v>379</v>
      </c>
      <c r="AV431" t="s">
        <v>380</v>
      </c>
      <c r="AW431" t="s">
        <v>381</v>
      </c>
      <c r="AX431"/>
      <c r="AY431" s="365">
        <v>0</v>
      </c>
      <c r="AZ431" s="365">
        <v>2024</v>
      </c>
      <c r="BA431" s="366">
        <v>45603</v>
      </c>
      <c r="BB431" s="367">
        <v>45607</v>
      </c>
      <c r="BC431" t="s">
        <v>271</v>
      </c>
      <c r="BD431" t="s">
        <v>261</v>
      </c>
      <c r="BE431">
        <v>6503.2</v>
      </c>
      <c r="BF431">
        <v>156.70000000000002</v>
      </c>
      <c r="BG431"/>
      <c r="BH431" s="368">
        <v>156.70000000000002</v>
      </c>
    </row>
    <row r="432" spans="1:60" ht="15.6">
      <c r="A432" s="345" t="str">
        <f t="shared" si="12"/>
        <v>yes</v>
      </c>
      <c r="B432" s="345" t="str">
        <f>IF(A432="no","N/A",IF(ISNA(VLOOKUP(P432,'Cost Type'!$A$4:$B$8,2,0)),"Impl",VLOOKUP(Q432,'Cost Type'!$A$4:$B$8,2,0)))</f>
        <v>Impl</v>
      </c>
      <c r="C432" s="345" t="str">
        <f>IF(B432="Impl",VLOOKUP(AB432,'Mapping Activities to outputs'!$B:$C,2,0),"N/A")</f>
        <v>MC</v>
      </c>
      <c r="F432" s="346">
        <f t="shared" si="13"/>
        <v>3795.05</v>
      </c>
      <c r="G432" t="s">
        <v>2788</v>
      </c>
      <c r="H432" t="s">
        <v>2789</v>
      </c>
      <c r="I432" t="s">
        <v>415</v>
      </c>
      <c r="J432" t="s">
        <v>416</v>
      </c>
      <c r="K432" t="s">
        <v>157</v>
      </c>
      <c r="L432" t="s">
        <v>2788</v>
      </c>
      <c r="M432" t="s">
        <v>2039</v>
      </c>
      <c r="N432" t="s">
        <v>262</v>
      </c>
      <c r="P432" s="365">
        <v>67405</v>
      </c>
      <c r="Q432" t="s">
        <v>2790</v>
      </c>
      <c r="R432" t="s">
        <v>368</v>
      </c>
      <c r="S432" t="s">
        <v>369</v>
      </c>
      <c r="T432" t="s">
        <v>263</v>
      </c>
      <c r="U432" t="s">
        <v>370</v>
      </c>
      <c r="V432" t="s">
        <v>265</v>
      </c>
      <c r="W432" t="s">
        <v>252</v>
      </c>
      <c r="X432" t="s">
        <v>264</v>
      </c>
      <c r="Y432" t="s">
        <v>371</v>
      </c>
      <c r="Z432" t="s">
        <v>250</v>
      </c>
      <c r="AA432" t="s">
        <v>250</v>
      </c>
      <c r="AB432" t="s">
        <v>89</v>
      </c>
      <c r="AC432" t="s">
        <v>158</v>
      </c>
      <c r="AD432" t="s">
        <v>2</v>
      </c>
      <c r="AE432" t="s">
        <v>2825</v>
      </c>
      <c r="AF432" t="s">
        <v>419</v>
      </c>
      <c r="AG432"/>
      <c r="AH432" s="365"/>
      <c r="AI432"/>
      <c r="AJ432"/>
      <c r="AK432"/>
      <c r="AL432" s="365"/>
      <c r="AM432"/>
      <c r="AN432" t="s">
        <v>399</v>
      </c>
      <c r="AO432" t="s">
        <v>399</v>
      </c>
      <c r="AP432" s="365">
        <v>3188</v>
      </c>
      <c r="AQ432" t="s">
        <v>2826</v>
      </c>
      <c r="AR432" t="s">
        <v>2827</v>
      </c>
      <c r="AS432" t="s">
        <v>2828</v>
      </c>
      <c r="AT432" t="s">
        <v>2800</v>
      </c>
      <c r="AU432" t="s">
        <v>379</v>
      </c>
      <c r="AV432" t="s">
        <v>380</v>
      </c>
      <c r="AW432" t="s">
        <v>412</v>
      </c>
      <c r="AX432"/>
      <c r="AY432" s="365"/>
      <c r="AZ432" s="365">
        <v>2024</v>
      </c>
      <c r="BA432" s="366">
        <v>45566</v>
      </c>
      <c r="BB432" s="367">
        <v>45607</v>
      </c>
      <c r="BC432" t="s">
        <v>399</v>
      </c>
      <c r="BD432" t="s">
        <v>154</v>
      </c>
      <c r="BE432">
        <v>3795.05</v>
      </c>
      <c r="BF432">
        <v>3795.05</v>
      </c>
      <c r="BG432"/>
      <c r="BH432" s="368">
        <v>3795.05</v>
      </c>
    </row>
    <row r="433" spans="1:60" ht="15.6">
      <c r="A433" s="345" t="str">
        <f t="shared" si="12"/>
        <v>yes</v>
      </c>
      <c r="B433" s="345" t="str">
        <f>IF(A433="no","N/A",IF(ISNA(VLOOKUP(P433,'Cost Type'!$A$4:$B$8,2,0)),"Impl",VLOOKUP(Q433,'Cost Type'!$A$4:$B$8,2,0)))</f>
        <v>Impl</v>
      </c>
      <c r="C433" s="345" t="str">
        <f>IF(B433="Impl",VLOOKUP(AB433,'Mapping Activities to outputs'!$B:$C,2,0),"N/A")</f>
        <v>MC</v>
      </c>
      <c r="F433" s="346">
        <f t="shared" si="13"/>
        <v>865.48</v>
      </c>
      <c r="G433" t="s">
        <v>2788</v>
      </c>
      <c r="H433" t="s">
        <v>2789</v>
      </c>
      <c r="I433" t="s">
        <v>415</v>
      </c>
      <c r="J433" t="s">
        <v>416</v>
      </c>
      <c r="K433" t="s">
        <v>157</v>
      </c>
      <c r="L433" t="s">
        <v>2788</v>
      </c>
      <c r="M433" t="s">
        <v>2039</v>
      </c>
      <c r="N433" t="s">
        <v>262</v>
      </c>
      <c r="P433" s="365">
        <v>71475</v>
      </c>
      <c r="Q433" t="s">
        <v>2842</v>
      </c>
      <c r="R433" t="s">
        <v>368</v>
      </c>
      <c r="S433" t="s">
        <v>369</v>
      </c>
      <c r="T433" t="s">
        <v>263</v>
      </c>
      <c r="U433" t="s">
        <v>370</v>
      </c>
      <c r="V433" t="s">
        <v>265</v>
      </c>
      <c r="W433" t="s">
        <v>252</v>
      </c>
      <c r="X433" t="s">
        <v>264</v>
      </c>
      <c r="Y433" t="s">
        <v>371</v>
      </c>
      <c r="Z433" t="s">
        <v>250</v>
      </c>
      <c r="AA433" t="s">
        <v>250</v>
      </c>
      <c r="AB433" t="s">
        <v>89</v>
      </c>
      <c r="AC433" t="s">
        <v>158</v>
      </c>
      <c r="AD433" t="s">
        <v>2</v>
      </c>
      <c r="AE433" t="s">
        <v>2883</v>
      </c>
      <c r="AF433" t="s">
        <v>419</v>
      </c>
      <c r="AG433"/>
      <c r="AH433" s="365"/>
      <c r="AI433"/>
      <c r="AJ433"/>
      <c r="AK433"/>
      <c r="AL433" s="365"/>
      <c r="AM433"/>
      <c r="AN433" t="s">
        <v>399</v>
      </c>
      <c r="AO433" t="s">
        <v>399</v>
      </c>
      <c r="AP433" s="365">
        <v>3602</v>
      </c>
      <c r="AQ433" t="s">
        <v>2884</v>
      </c>
      <c r="AR433" t="s">
        <v>2885</v>
      </c>
      <c r="AS433" t="s">
        <v>2886</v>
      </c>
      <c r="AT433" t="s">
        <v>2800</v>
      </c>
      <c r="AU433" t="s">
        <v>379</v>
      </c>
      <c r="AV433" t="s">
        <v>380</v>
      </c>
      <c r="AW433" t="s">
        <v>412</v>
      </c>
      <c r="AX433"/>
      <c r="AY433" s="365"/>
      <c r="AZ433" s="365">
        <v>2024</v>
      </c>
      <c r="BA433" s="366">
        <v>45566</v>
      </c>
      <c r="BB433" s="367">
        <v>45607</v>
      </c>
      <c r="BC433" t="s">
        <v>399</v>
      </c>
      <c r="BD433" t="s">
        <v>154</v>
      </c>
      <c r="BE433">
        <v>865.48</v>
      </c>
      <c r="BF433">
        <v>865.48</v>
      </c>
      <c r="BG433"/>
      <c r="BH433" s="368">
        <v>865.48</v>
      </c>
    </row>
    <row r="434" spans="1:60" ht="15.6">
      <c r="A434" s="345" t="str">
        <f t="shared" si="12"/>
        <v>yes</v>
      </c>
      <c r="B434" s="345" t="str">
        <f>IF(A434="no","N/A",IF(ISNA(VLOOKUP(P434,'Cost Type'!$A$4:$B$8,2,0)),"Impl",VLOOKUP(Q434,'Cost Type'!$A$4:$B$8,2,0)))</f>
        <v>Impl</v>
      </c>
      <c r="C434" s="345" t="str">
        <f>IF(B434="Impl",VLOOKUP(AB434,'Mapping Activities to outputs'!$B:$C,2,0),"N/A")</f>
        <v>MC</v>
      </c>
      <c r="F434" s="346">
        <f t="shared" si="13"/>
        <v>887.41</v>
      </c>
      <c r="G434" t="s">
        <v>2788</v>
      </c>
      <c r="H434" t="s">
        <v>2789</v>
      </c>
      <c r="I434" t="s">
        <v>415</v>
      </c>
      <c r="J434" t="s">
        <v>416</v>
      </c>
      <c r="K434" t="s">
        <v>157</v>
      </c>
      <c r="L434" t="s">
        <v>2788</v>
      </c>
      <c r="M434" t="s">
        <v>2039</v>
      </c>
      <c r="N434" t="s">
        <v>262</v>
      </c>
      <c r="P434" s="365">
        <v>71475</v>
      </c>
      <c r="Q434" t="s">
        <v>2842</v>
      </c>
      <c r="R434" t="s">
        <v>368</v>
      </c>
      <c r="S434" t="s">
        <v>369</v>
      </c>
      <c r="T434" t="s">
        <v>263</v>
      </c>
      <c r="U434" t="s">
        <v>370</v>
      </c>
      <c r="V434" t="s">
        <v>265</v>
      </c>
      <c r="W434" t="s">
        <v>252</v>
      </c>
      <c r="X434" t="s">
        <v>264</v>
      </c>
      <c r="Y434" t="s">
        <v>371</v>
      </c>
      <c r="Z434" t="s">
        <v>250</v>
      </c>
      <c r="AA434" t="s">
        <v>250</v>
      </c>
      <c r="AB434" t="s">
        <v>89</v>
      </c>
      <c r="AC434" t="s">
        <v>158</v>
      </c>
      <c r="AD434" t="s">
        <v>2</v>
      </c>
      <c r="AE434" t="s">
        <v>2887</v>
      </c>
      <c r="AF434" t="s">
        <v>419</v>
      </c>
      <c r="AG434"/>
      <c r="AH434" s="365"/>
      <c r="AI434"/>
      <c r="AJ434"/>
      <c r="AK434"/>
      <c r="AL434" s="365"/>
      <c r="AM434"/>
      <c r="AN434" t="s">
        <v>399</v>
      </c>
      <c r="AO434" t="s">
        <v>399</v>
      </c>
      <c r="AP434" s="365">
        <v>3603</v>
      </c>
      <c r="AQ434" t="s">
        <v>2884</v>
      </c>
      <c r="AR434" t="s">
        <v>2888</v>
      </c>
      <c r="AS434" t="s">
        <v>2886</v>
      </c>
      <c r="AT434" t="s">
        <v>2800</v>
      </c>
      <c r="AU434" t="s">
        <v>379</v>
      </c>
      <c r="AV434" t="s">
        <v>380</v>
      </c>
      <c r="AW434" t="s">
        <v>412</v>
      </c>
      <c r="AX434"/>
      <c r="AY434" s="365"/>
      <c r="AZ434" s="365">
        <v>2024</v>
      </c>
      <c r="BA434" s="366">
        <v>45566</v>
      </c>
      <c r="BB434" s="367">
        <v>45607</v>
      </c>
      <c r="BC434" t="s">
        <v>399</v>
      </c>
      <c r="BD434" t="s">
        <v>154</v>
      </c>
      <c r="BE434">
        <v>887.41</v>
      </c>
      <c r="BF434">
        <v>887.41</v>
      </c>
      <c r="BG434"/>
      <c r="BH434" s="368">
        <v>887.41</v>
      </c>
    </row>
    <row r="435" spans="1:60" ht="15.6">
      <c r="A435" s="345" t="str">
        <f t="shared" si="12"/>
        <v>yes</v>
      </c>
      <c r="B435" s="345" t="str">
        <f>IF(A435="no","N/A",IF(ISNA(VLOOKUP(P435,'Cost Type'!$A$4:$B$8,2,0)),"Impl",VLOOKUP(Q435,'Cost Type'!$A$4:$B$8,2,0)))</f>
        <v>Impl</v>
      </c>
      <c r="C435" s="345" t="str">
        <f>IF(B435="Impl",VLOOKUP(AB435,'Mapping Activities to outputs'!$B:$C,2,0),"N/A")</f>
        <v>MC</v>
      </c>
      <c r="F435" s="346">
        <f t="shared" si="13"/>
        <v>897.79</v>
      </c>
      <c r="G435" t="s">
        <v>2788</v>
      </c>
      <c r="H435" t="s">
        <v>2789</v>
      </c>
      <c r="I435" t="s">
        <v>415</v>
      </c>
      <c r="J435" t="s">
        <v>416</v>
      </c>
      <c r="K435" t="s">
        <v>157</v>
      </c>
      <c r="L435" t="s">
        <v>2788</v>
      </c>
      <c r="M435" t="s">
        <v>2039</v>
      </c>
      <c r="N435" t="s">
        <v>262</v>
      </c>
      <c r="P435" s="365">
        <v>71475</v>
      </c>
      <c r="Q435" t="s">
        <v>2842</v>
      </c>
      <c r="R435" t="s">
        <v>368</v>
      </c>
      <c r="S435" t="s">
        <v>369</v>
      </c>
      <c r="T435" t="s">
        <v>263</v>
      </c>
      <c r="U435" t="s">
        <v>370</v>
      </c>
      <c r="V435" t="s">
        <v>265</v>
      </c>
      <c r="W435" t="s">
        <v>252</v>
      </c>
      <c r="X435" t="s">
        <v>264</v>
      </c>
      <c r="Y435" t="s">
        <v>371</v>
      </c>
      <c r="Z435" t="s">
        <v>250</v>
      </c>
      <c r="AA435" t="s">
        <v>250</v>
      </c>
      <c r="AB435" t="s">
        <v>89</v>
      </c>
      <c r="AC435" t="s">
        <v>158</v>
      </c>
      <c r="AD435" t="s">
        <v>2</v>
      </c>
      <c r="AE435" t="s">
        <v>2889</v>
      </c>
      <c r="AF435" t="s">
        <v>419</v>
      </c>
      <c r="AG435"/>
      <c r="AH435" s="365"/>
      <c r="AI435"/>
      <c r="AJ435"/>
      <c r="AK435"/>
      <c r="AL435" s="365"/>
      <c r="AM435"/>
      <c r="AN435" t="s">
        <v>399</v>
      </c>
      <c r="AO435" t="s">
        <v>399</v>
      </c>
      <c r="AP435" s="365">
        <v>3604</v>
      </c>
      <c r="AQ435" t="s">
        <v>2884</v>
      </c>
      <c r="AR435" t="s">
        <v>2890</v>
      </c>
      <c r="AS435" t="s">
        <v>2886</v>
      </c>
      <c r="AT435" t="s">
        <v>2800</v>
      </c>
      <c r="AU435" t="s">
        <v>379</v>
      </c>
      <c r="AV435" t="s">
        <v>380</v>
      </c>
      <c r="AW435" t="s">
        <v>412</v>
      </c>
      <c r="AX435"/>
      <c r="AY435" s="365"/>
      <c r="AZ435" s="365">
        <v>2024</v>
      </c>
      <c r="BA435" s="366">
        <v>45566</v>
      </c>
      <c r="BB435" s="367">
        <v>45607</v>
      </c>
      <c r="BC435" t="s">
        <v>399</v>
      </c>
      <c r="BD435" t="s">
        <v>154</v>
      </c>
      <c r="BE435">
        <v>897.79</v>
      </c>
      <c r="BF435">
        <v>897.79</v>
      </c>
      <c r="BG435"/>
      <c r="BH435" s="368">
        <v>897.79</v>
      </c>
    </row>
    <row r="436" spans="1:60" ht="15.6">
      <c r="A436" s="345" t="str">
        <f t="shared" si="12"/>
        <v>yes</v>
      </c>
      <c r="B436" s="345" t="str">
        <f>IF(A436="no","N/A",IF(ISNA(VLOOKUP(P436,'Cost Type'!$A$4:$B$8,2,0)),"Impl",VLOOKUP(Q436,'Cost Type'!$A$4:$B$8,2,0)))</f>
        <v>Impl</v>
      </c>
      <c r="C436" s="345" t="str">
        <f>IF(B436="Impl",VLOOKUP(AB436,'Mapping Activities to outputs'!$B:$C,2,0),"N/A")</f>
        <v>MC</v>
      </c>
      <c r="F436" s="346">
        <f t="shared" si="13"/>
        <v>1292.69</v>
      </c>
      <c r="G436" t="s">
        <v>2788</v>
      </c>
      <c r="H436" t="s">
        <v>2789</v>
      </c>
      <c r="I436" t="s">
        <v>415</v>
      </c>
      <c r="J436" t="s">
        <v>416</v>
      </c>
      <c r="K436" t="s">
        <v>157</v>
      </c>
      <c r="L436" t="s">
        <v>2788</v>
      </c>
      <c r="M436" t="s">
        <v>2039</v>
      </c>
      <c r="N436" t="s">
        <v>262</v>
      </c>
      <c r="P436" s="365">
        <v>71475</v>
      </c>
      <c r="Q436" t="s">
        <v>2842</v>
      </c>
      <c r="R436" t="s">
        <v>368</v>
      </c>
      <c r="S436" t="s">
        <v>369</v>
      </c>
      <c r="T436" t="s">
        <v>263</v>
      </c>
      <c r="U436" t="s">
        <v>370</v>
      </c>
      <c r="V436" t="s">
        <v>265</v>
      </c>
      <c r="W436" t="s">
        <v>252</v>
      </c>
      <c r="X436" t="s">
        <v>264</v>
      </c>
      <c r="Y436" t="s">
        <v>371</v>
      </c>
      <c r="Z436" t="s">
        <v>250</v>
      </c>
      <c r="AA436" t="s">
        <v>250</v>
      </c>
      <c r="AB436" t="s">
        <v>89</v>
      </c>
      <c r="AC436" t="s">
        <v>158</v>
      </c>
      <c r="AD436" t="s">
        <v>2</v>
      </c>
      <c r="AE436" t="s">
        <v>2891</v>
      </c>
      <c r="AF436" t="s">
        <v>419</v>
      </c>
      <c r="AG436"/>
      <c r="AH436" s="365"/>
      <c r="AI436"/>
      <c r="AJ436"/>
      <c r="AK436"/>
      <c r="AL436" s="365"/>
      <c r="AM436"/>
      <c r="AN436" t="s">
        <v>399</v>
      </c>
      <c r="AO436" t="s">
        <v>399</v>
      </c>
      <c r="AP436" s="365">
        <v>3605</v>
      </c>
      <c r="AQ436" t="s">
        <v>2884</v>
      </c>
      <c r="AR436" t="s">
        <v>2892</v>
      </c>
      <c r="AS436" t="s">
        <v>2886</v>
      </c>
      <c r="AT436" t="s">
        <v>2800</v>
      </c>
      <c r="AU436" t="s">
        <v>379</v>
      </c>
      <c r="AV436" t="s">
        <v>380</v>
      </c>
      <c r="AW436" t="s">
        <v>412</v>
      </c>
      <c r="AX436"/>
      <c r="AY436" s="365"/>
      <c r="AZ436" s="365">
        <v>2024</v>
      </c>
      <c r="BA436" s="366">
        <v>45566</v>
      </c>
      <c r="BB436" s="367">
        <v>45607</v>
      </c>
      <c r="BC436" t="s">
        <v>399</v>
      </c>
      <c r="BD436" t="s">
        <v>154</v>
      </c>
      <c r="BE436">
        <v>1292.69</v>
      </c>
      <c r="BF436">
        <v>1292.69</v>
      </c>
      <c r="BG436"/>
      <c r="BH436" s="368">
        <v>1292.69</v>
      </c>
    </row>
    <row r="437" spans="1:60" ht="15.6">
      <c r="A437" s="345" t="str">
        <f t="shared" si="12"/>
        <v>yes</v>
      </c>
      <c r="B437" s="345" t="str">
        <f>IF(A437="no","N/A",IF(ISNA(VLOOKUP(P437,'Cost Type'!$A$4:$B$8,2,0)),"Impl",VLOOKUP(Q437,'Cost Type'!$A$4:$B$8,2,0)))</f>
        <v>Impl</v>
      </c>
      <c r="C437" s="345" t="str">
        <f>IF(B437="Impl",VLOOKUP(AB437,'Mapping Activities to outputs'!$B:$C,2,0),"N/A")</f>
        <v>MC</v>
      </c>
      <c r="F437" s="346">
        <f t="shared" si="13"/>
        <v>2841.78</v>
      </c>
      <c r="G437" t="s">
        <v>2788</v>
      </c>
      <c r="H437" t="s">
        <v>2789</v>
      </c>
      <c r="I437" t="s">
        <v>415</v>
      </c>
      <c r="J437" t="s">
        <v>416</v>
      </c>
      <c r="K437" t="s">
        <v>157</v>
      </c>
      <c r="L437" t="s">
        <v>2788</v>
      </c>
      <c r="M437" t="s">
        <v>2039</v>
      </c>
      <c r="N437" t="s">
        <v>262</v>
      </c>
      <c r="P437" s="365">
        <v>71475</v>
      </c>
      <c r="Q437" t="s">
        <v>2842</v>
      </c>
      <c r="R437" t="s">
        <v>368</v>
      </c>
      <c r="S437" t="s">
        <v>369</v>
      </c>
      <c r="T437" t="s">
        <v>263</v>
      </c>
      <c r="U437" t="s">
        <v>370</v>
      </c>
      <c r="V437" t="s">
        <v>265</v>
      </c>
      <c r="W437" t="s">
        <v>252</v>
      </c>
      <c r="X437" t="s">
        <v>264</v>
      </c>
      <c r="Y437" t="s">
        <v>371</v>
      </c>
      <c r="Z437" t="s">
        <v>250</v>
      </c>
      <c r="AA437" t="s">
        <v>250</v>
      </c>
      <c r="AB437" t="s">
        <v>89</v>
      </c>
      <c r="AC437" t="s">
        <v>158</v>
      </c>
      <c r="AD437" t="s">
        <v>2</v>
      </c>
      <c r="AE437" t="s">
        <v>2893</v>
      </c>
      <c r="AF437" t="s">
        <v>419</v>
      </c>
      <c r="AG437"/>
      <c r="AH437" s="365"/>
      <c r="AI437"/>
      <c r="AJ437"/>
      <c r="AK437"/>
      <c r="AL437" s="365"/>
      <c r="AM437"/>
      <c r="AN437" t="s">
        <v>399</v>
      </c>
      <c r="AO437" t="s">
        <v>399</v>
      </c>
      <c r="AP437" s="365">
        <v>3606</v>
      </c>
      <c r="AQ437" t="s">
        <v>2884</v>
      </c>
      <c r="AR437" t="s">
        <v>2894</v>
      </c>
      <c r="AS437" t="s">
        <v>2886</v>
      </c>
      <c r="AT437" t="s">
        <v>2800</v>
      </c>
      <c r="AU437" t="s">
        <v>379</v>
      </c>
      <c r="AV437" t="s">
        <v>380</v>
      </c>
      <c r="AW437" t="s">
        <v>412</v>
      </c>
      <c r="AX437"/>
      <c r="AY437" s="365"/>
      <c r="AZ437" s="365">
        <v>2024</v>
      </c>
      <c r="BA437" s="366">
        <v>45566</v>
      </c>
      <c r="BB437" s="367">
        <v>45607</v>
      </c>
      <c r="BC437" t="s">
        <v>399</v>
      </c>
      <c r="BD437" t="s">
        <v>154</v>
      </c>
      <c r="BE437">
        <v>2841.78</v>
      </c>
      <c r="BF437">
        <v>2841.78</v>
      </c>
      <c r="BG437"/>
      <c r="BH437" s="368">
        <v>2841.78</v>
      </c>
    </row>
    <row r="438" spans="1:60" ht="15.6">
      <c r="A438" s="345" t="str">
        <f t="shared" si="12"/>
        <v>yes</v>
      </c>
      <c r="B438" s="345" t="str">
        <f>IF(A438="no","N/A",IF(ISNA(VLOOKUP(P438,'Cost Type'!$A$4:$B$8,2,0)),"Impl",VLOOKUP(Q438,'Cost Type'!$A$4:$B$8,2,0)))</f>
        <v>Impl</v>
      </c>
      <c r="C438" s="345" t="str">
        <f>IF(B438="Impl",VLOOKUP(AB438,'Mapping Activities to outputs'!$B:$C,2,0),"N/A")</f>
        <v>Output 1</v>
      </c>
      <c r="F438" s="346">
        <f t="shared" si="13"/>
        <v>4766.54</v>
      </c>
      <c r="G438" t="s">
        <v>2788</v>
      </c>
      <c r="H438" t="s">
        <v>2789</v>
      </c>
      <c r="I438" t="s">
        <v>415</v>
      </c>
      <c r="J438" t="s">
        <v>416</v>
      </c>
      <c r="K438" t="s">
        <v>157</v>
      </c>
      <c r="L438" t="s">
        <v>2788</v>
      </c>
      <c r="M438" t="s">
        <v>2039</v>
      </c>
      <c r="N438" t="s">
        <v>262</v>
      </c>
      <c r="P438" s="365">
        <v>71475</v>
      </c>
      <c r="Q438" t="s">
        <v>2842</v>
      </c>
      <c r="R438" t="s">
        <v>368</v>
      </c>
      <c r="S438" t="s">
        <v>369</v>
      </c>
      <c r="T438" t="s">
        <v>263</v>
      </c>
      <c r="U438" t="s">
        <v>370</v>
      </c>
      <c r="V438" t="s">
        <v>265</v>
      </c>
      <c r="W438" t="s">
        <v>252</v>
      </c>
      <c r="X438" t="s">
        <v>264</v>
      </c>
      <c r="Y438" t="s">
        <v>371</v>
      </c>
      <c r="Z438" t="s">
        <v>250</v>
      </c>
      <c r="AA438" t="s">
        <v>250</v>
      </c>
      <c r="AB438" t="s">
        <v>42</v>
      </c>
      <c r="AC438" t="s">
        <v>158</v>
      </c>
      <c r="AD438" t="s">
        <v>2</v>
      </c>
      <c r="AE438" t="s">
        <v>2895</v>
      </c>
      <c r="AF438" t="s">
        <v>419</v>
      </c>
      <c r="AG438"/>
      <c r="AH438" s="365"/>
      <c r="AI438"/>
      <c r="AJ438"/>
      <c r="AK438"/>
      <c r="AL438" s="365"/>
      <c r="AM438"/>
      <c r="AN438" t="s">
        <v>399</v>
      </c>
      <c r="AO438" t="s">
        <v>399</v>
      </c>
      <c r="AP438" s="365">
        <v>3607</v>
      </c>
      <c r="AQ438" t="s">
        <v>2884</v>
      </c>
      <c r="AR438" t="s">
        <v>2896</v>
      </c>
      <c r="AS438" t="s">
        <v>2886</v>
      </c>
      <c r="AT438" t="s">
        <v>2800</v>
      </c>
      <c r="AU438" t="s">
        <v>379</v>
      </c>
      <c r="AV438" t="s">
        <v>380</v>
      </c>
      <c r="AW438" t="s">
        <v>412</v>
      </c>
      <c r="AX438"/>
      <c r="AY438" s="365"/>
      <c r="AZ438" s="365">
        <v>2024</v>
      </c>
      <c r="BA438" s="366">
        <v>45566</v>
      </c>
      <c r="BB438" s="367">
        <v>45607</v>
      </c>
      <c r="BC438" t="s">
        <v>399</v>
      </c>
      <c r="BD438" t="s">
        <v>154</v>
      </c>
      <c r="BE438">
        <v>4766.54</v>
      </c>
      <c r="BF438">
        <v>4766.54</v>
      </c>
      <c r="BG438"/>
      <c r="BH438" s="368">
        <v>4766.54</v>
      </c>
    </row>
    <row r="439" spans="1:60" ht="15.6">
      <c r="A439" s="345" t="str">
        <f t="shared" si="12"/>
        <v>yes</v>
      </c>
      <c r="B439" s="345" t="str">
        <f>IF(A439="no","N/A",IF(ISNA(VLOOKUP(P439,'Cost Type'!$A$4:$B$8,2,0)),"Impl",VLOOKUP(Q439,'Cost Type'!$A$4:$B$8,2,0)))</f>
        <v>Impl</v>
      </c>
      <c r="C439" s="345" t="str">
        <f>IF(B439="Impl",VLOOKUP(AB439,'Mapping Activities to outputs'!$B:$C,2,0),"N/A")</f>
        <v>Output 3</v>
      </c>
      <c r="F439" s="346">
        <f t="shared" si="13"/>
        <v>4844.87</v>
      </c>
      <c r="G439" t="s">
        <v>2788</v>
      </c>
      <c r="H439" t="s">
        <v>2789</v>
      </c>
      <c r="I439" t="s">
        <v>415</v>
      </c>
      <c r="J439" t="s">
        <v>416</v>
      </c>
      <c r="K439" t="s">
        <v>157</v>
      </c>
      <c r="L439" t="s">
        <v>2788</v>
      </c>
      <c r="M439" t="s">
        <v>2039</v>
      </c>
      <c r="N439" t="s">
        <v>262</v>
      </c>
      <c r="P439" s="365">
        <v>71475</v>
      </c>
      <c r="Q439" t="s">
        <v>2842</v>
      </c>
      <c r="R439" t="s">
        <v>368</v>
      </c>
      <c r="S439" t="s">
        <v>369</v>
      </c>
      <c r="T439" t="s">
        <v>263</v>
      </c>
      <c r="U439" t="s">
        <v>370</v>
      </c>
      <c r="V439" t="s">
        <v>265</v>
      </c>
      <c r="W439" t="s">
        <v>252</v>
      </c>
      <c r="X439" t="s">
        <v>264</v>
      </c>
      <c r="Y439" t="s">
        <v>371</v>
      </c>
      <c r="Z439" t="s">
        <v>250</v>
      </c>
      <c r="AA439" t="s">
        <v>250</v>
      </c>
      <c r="AB439" t="s">
        <v>82</v>
      </c>
      <c r="AC439" t="s">
        <v>158</v>
      </c>
      <c r="AD439" t="s">
        <v>2</v>
      </c>
      <c r="AE439" t="s">
        <v>2897</v>
      </c>
      <c r="AF439" t="s">
        <v>419</v>
      </c>
      <c r="AG439"/>
      <c r="AH439" s="365"/>
      <c r="AI439"/>
      <c r="AJ439"/>
      <c r="AK439"/>
      <c r="AL439" s="365"/>
      <c r="AM439"/>
      <c r="AN439" t="s">
        <v>399</v>
      </c>
      <c r="AO439" t="s">
        <v>399</v>
      </c>
      <c r="AP439" s="365">
        <v>3608</v>
      </c>
      <c r="AQ439" t="s">
        <v>2884</v>
      </c>
      <c r="AR439" t="s">
        <v>2898</v>
      </c>
      <c r="AS439" t="s">
        <v>2886</v>
      </c>
      <c r="AT439" t="s">
        <v>2800</v>
      </c>
      <c r="AU439" t="s">
        <v>379</v>
      </c>
      <c r="AV439" t="s">
        <v>380</v>
      </c>
      <c r="AW439" t="s">
        <v>412</v>
      </c>
      <c r="AX439"/>
      <c r="AY439" s="365"/>
      <c r="AZ439" s="365">
        <v>2024</v>
      </c>
      <c r="BA439" s="366">
        <v>45566</v>
      </c>
      <c r="BB439" s="367">
        <v>45607</v>
      </c>
      <c r="BC439" t="s">
        <v>399</v>
      </c>
      <c r="BD439" t="s">
        <v>154</v>
      </c>
      <c r="BE439">
        <v>4844.87</v>
      </c>
      <c r="BF439">
        <v>4844.87</v>
      </c>
      <c r="BG439"/>
      <c r="BH439" s="368">
        <v>4844.87</v>
      </c>
    </row>
    <row r="440" spans="1:60" ht="15.6">
      <c r="A440" s="345" t="str">
        <f t="shared" si="12"/>
        <v>yes</v>
      </c>
      <c r="B440" s="345" t="str">
        <f>IF(A440="no","N/A",IF(ISNA(VLOOKUP(P440,'Cost Type'!$A$4:$B$8,2,0)),"Impl",VLOOKUP(Q440,'Cost Type'!$A$4:$B$8,2,0)))</f>
        <v>Impl</v>
      </c>
      <c r="C440" s="345" t="str">
        <f>IF(B440="Impl",VLOOKUP(AB440,'Mapping Activities to outputs'!$B:$C,2,0),"N/A")</f>
        <v>MC</v>
      </c>
      <c r="F440" s="346">
        <f t="shared" si="13"/>
        <v>539.41999999999996</v>
      </c>
      <c r="G440" t="s">
        <v>2788</v>
      </c>
      <c r="H440" t="s">
        <v>2789</v>
      </c>
      <c r="I440" t="s">
        <v>415</v>
      </c>
      <c r="J440" t="s">
        <v>416</v>
      </c>
      <c r="K440" t="s">
        <v>157</v>
      </c>
      <c r="L440" t="s">
        <v>2788</v>
      </c>
      <c r="M440" t="s">
        <v>2039</v>
      </c>
      <c r="N440" t="s">
        <v>262</v>
      </c>
      <c r="P440" s="365">
        <v>71475</v>
      </c>
      <c r="Q440" t="s">
        <v>2842</v>
      </c>
      <c r="R440" t="s">
        <v>368</v>
      </c>
      <c r="S440" t="s">
        <v>369</v>
      </c>
      <c r="T440" t="s">
        <v>263</v>
      </c>
      <c r="U440" t="s">
        <v>370</v>
      </c>
      <c r="V440" t="s">
        <v>265</v>
      </c>
      <c r="W440" t="s">
        <v>252</v>
      </c>
      <c r="X440" t="s">
        <v>264</v>
      </c>
      <c r="Y440" t="s">
        <v>371</v>
      </c>
      <c r="Z440" t="s">
        <v>250</v>
      </c>
      <c r="AA440" t="s">
        <v>250</v>
      </c>
      <c r="AB440" t="s">
        <v>89</v>
      </c>
      <c r="AC440" t="s">
        <v>158</v>
      </c>
      <c r="AD440" t="s">
        <v>2</v>
      </c>
      <c r="AE440" t="s">
        <v>2992</v>
      </c>
      <c r="AF440" t="s">
        <v>419</v>
      </c>
      <c r="AG440"/>
      <c r="AH440" s="365"/>
      <c r="AI440"/>
      <c r="AJ440"/>
      <c r="AK440"/>
      <c r="AL440" s="365"/>
      <c r="AM440"/>
      <c r="AN440" t="s">
        <v>399</v>
      </c>
      <c r="AO440" t="s">
        <v>399</v>
      </c>
      <c r="AP440" s="365">
        <v>3816</v>
      </c>
      <c r="AQ440" t="s">
        <v>2826</v>
      </c>
      <c r="AR440" t="s">
        <v>2993</v>
      </c>
      <c r="AS440" t="s">
        <v>2828</v>
      </c>
      <c r="AT440" t="s">
        <v>2800</v>
      </c>
      <c r="AU440" t="s">
        <v>379</v>
      </c>
      <c r="AV440" t="s">
        <v>380</v>
      </c>
      <c r="AW440" t="s">
        <v>412</v>
      </c>
      <c r="AX440"/>
      <c r="AY440" s="365"/>
      <c r="AZ440" s="365">
        <v>2024</v>
      </c>
      <c r="BA440" s="366">
        <v>45566</v>
      </c>
      <c r="BB440" s="367">
        <v>45607</v>
      </c>
      <c r="BC440" t="s">
        <v>399</v>
      </c>
      <c r="BD440" t="s">
        <v>154</v>
      </c>
      <c r="BE440">
        <v>539.41999999999996</v>
      </c>
      <c r="BF440">
        <v>539.41999999999996</v>
      </c>
      <c r="BG440"/>
      <c r="BH440" s="368">
        <v>539.41999999999996</v>
      </c>
    </row>
    <row r="441" spans="1:60" ht="15.6">
      <c r="A441" s="345" t="str">
        <f t="shared" si="12"/>
        <v>yes</v>
      </c>
      <c r="B441" s="345" t="str">
        <f>IF(A441="no","N/A",IF(ISNA(VLOOKUP(P441,'Cost Type'!$A$4:$B$8,2,0)),"Impl",VLOOKUP(Q441,'Cost Type'!$A$4:$B$8,2,0)))</f>
        <v>Impl</v>
      </c>
      <c r="C441" s="345" t="str">
        <f>IF(B441="Impl",VLOOKUP(AB441,'Mapping Activities to outputs'!$B:$C,2,0),"N/A")</f>
        <v>MC</v>
      </c>
      <c r="F441" s="346">
        <f t="shared" si="13"/>
        <v>1297.98</v>
      </c>
      <c r="G441" t="s">
        <v>2788</v>
      </c>
      <c r="H441" t="s">
        <v>2789</v>
      </c>
      <c r="I441" t="s">
        <v>415</v>
      </c>
      <c r="J441" t="s">
        <v>416</v>
      </c>
      <c r="K441" t="s">
        <v>157</v>
      </c>
      <c r="L441" t="s">
        <v>2788</v>
      </c>
      <c r="M441" t="s">
        <v>2039</v>
      </c>
      <c r="N441" t="s">
        <v>262</v>
      </c>
      <c r="P441" s="365">
        <v>71475</v>
      </c>
      <c r="Q441" t="s">
        <v>2842</v>
      </c>
      <c r="R441" t="s">
        <v>368</v>
      </c>
      <c r="S441" t="s">
        <v>369</v>
      </c>
      <c r="T441" t="s">
        <v>263</v>
      </c>
      <c r="U441" t="s">
        <v>370</v>
      </c>
      <c r="V441" t="s">
        <v>265</v>
      </c>
      <c r="W441" t="s">
        <v>252</v>
      </c>
      <c r="X441" t="s">
        <v>264</v>
      </c>
      <c r="Y441" t="s">
        <v>371</v>
      </c>
      <c r="Z441" t="s">
        <v>250</v>
      </c>
      <c r="AA441" t="s">
        <v>250</v>
      </c>
      <c r="AB441" t="s">
        <v>89</v>
      </c>
      <c r="AC441" t="s">
        <v>158</v>
      </c>
      <c r="AD441" t="s">
        <v>2</v>
      </c>
      <c r="AE441" t="s">
        <v>2994</v>
      </c>
      <c r="AF441" t="s">
        <v>419</v>
      </c>
      <c r="AG441"/>
      <c r="AH441" s="365"/>
      <c r="AI441"/>
      <c r="AJ441"/>
      <c r="AK441"/>
      <c r="AL441" s="365"/>
      <c r="AM441"/>
      <c r="AN441" t="s">
        <v>399</v>
      </c>
      <c r="AO441" t="s">
        <v>399</v>
      </c>
      <c r="AP441" s="365">
        <v>3817</v>
      </c>
      <c r="AQ441" t="s">
        <v>2826</v>
      </c>
      <c r="AR441" t="s">
        <v>2995</v>
      </c>
      <c r="AS441" t="s">
        <v>2828</v>
      </c>
      <c r="AT441" t="s">
        <v>2800</v>
      </c>
      <c r="AU441" t="s">
        <v>379</v>
      </c>
      <c r="AV441" t="s">
        <v>380</v>
      </c>
      <c r="AW441" t="s">
        <v>412</v>
      </c>
      <c r="AX441"/>
      <c r="AY441" s="365"/>
      <c r="AZ441" s="365">
        <v>2024</v>
      </c>
      <c r="BA441" s="366">
        <v>45566</v>
      </c>
      <c r="BB441" s="367">
        <v>45607</v>
      </c>
      <c r="BC441" t="s">
        <v>399</v>
      </c>
      <c r="BD441" t="s">
        <v>154</v>
      </c>
      <c r="BE441">
        <v>1297.98</v>
      </c>
      <c r="BF441">
        <v>1297.98</v>
      </c>
      <c r="BG441"/>
      <c r="BH441" s="368">
        <v>1297.98</v>
      </c>
    </row>
    <row r="442" spans="1:60" ht="15.6">
      <c r="A442" s="345" t="str">
        <f t="shared" si="12"/>
        <v>yes</v>
      </c>
      <c r="B442" s="345" t="str">
        <f>IF(A442="no","N/A",IF(ISNA(VLOOKUP(P442,'Cost Type'!$A$4:$B$8,2,0)),"Impl",VLOOKUP(Q442,'Cost Type'!$A$4:$B$8,2,0)))</f>
        <v>Impl</v>
      </c>
      <c r="C442" s="345" t="str">
        <f>IF(B442="Impl",VLOOKUP(AB442,'Mapping Activities to outputs'!$B:$C,2,0),"N/A")</f>
        <v>MC</v>
      </c>
      <c r="F442" s="346">
        <f t="shared" si="13"/>
        <v>1687.68</v>
      </c>
      <c r="G442" t="s">
        <v>2788</v>
      </c>
      <c r="H442" t="s">
        <v>2789</v>
      </c>
      <c r="I442" t="s">
        <v>415</v>
      </c>
      <c r="J442" t="s">
        <v>416</v>
      </c>
      <c r="K442" t="s">
        <v>157</v>
      </c>
      <c r="L442" t="s">
        <v>2788</v>
      </c>
      <c r="M442" t="s">
        <v>2039</v>
      </c>
      <c r="N442" t="s">
        <v>262</v>
      </c>
      <c r="P442" s="365">
        <v>71475</v>
      </c>
      <c r="Q442" t="s">
        <v>2842</v>
      </c>
      <c r="R442" t="s">
        <v>368</v>
      </c>
      <c r="S442" t="s">
        <v>369</v>
      </c>
      <c r="T442" t="s">
        <v>263</v>
      </c>
      <c r="U442" t="s">
        <v>370</v>
      </c>
      <c r="V442" t="s">
        <v>265</v>
      </c>
      <c r="W442" t="s">
        <v>252</v>
      </c>
      <c r="X442" t="s">
        <v>264</v>
      </c>
      <c r="Y442" t="s">
        <v>371</v>
      </c>
      <c r="Z442" t="s">
        <v>250</v>
      </c>
      <c r="AA442" t="s">
        <v>250</v>
      </c>
      <c r="AB442" t="s">
        <v>89</v>
      </c>
      <c r="AC442" t="s">
        <v>158</v>
      </c>
      <c r="AD442" t="s">
        <v>2</v>
      </c>
      <c r="AE442" t="s">
        <v>2996</v>
      </c>
      <c r="AF442" t="s">
        <v>419</v>
      </c>
      <c r="AG442"/>
      <c r="AH442" s="365"/>
      <c r="AI442"/>
      <c r="AJ442"/>
      <c r="AK442"/>
      <c r="AL442" s="365"/>
      <c r="AM442"/>
      <c r="AN442" t="s">
        <v>399</v>
      </c>
      <c r="AO442" t="s">
        <v>399</v>
      </c>
      <c r="AP442" s="365">
        <v>3818</v>
      </c>
      <c r="AQ442" t="s">
        <v>2826</v>
      </c>
      <c r="AR442" t="s">
        <v>2997</v>
      </c>
      <c r="AS442" t="s">
        <v>2828</v>
      </c>
      <c r="AT442" t="s">
        <v>2800</v>
      </c>
      <c r="AU442" t="s">
        <v>379</v>
      </c>
      <c r="AV442" t="s">
        <v>380</v>
      </c>
      <c r="AW442" t="s">
        <v>412</v>
      </c>
      <c r="AX442"/>
      <c r="AY442" s="365"/>
      <c r="AZ442" s="365">
        <v>2024</v>
      </c>
      <c r="BA442" s="366">
        <v>45566</v>
      </c>
      <c r="BB442" s="367">
        <v>45607</v>
      </c>
      <c r="BC442" t="s">
        <v>399</v>
      </c>
      <c r="BD442" t="s">
        <v>154</v>
      </c>
      <c r="BE442">
        <v>1687.68</v>
      </c>
      <c r="BF442">
        <v>1687.68</v>
      </c>
      <c r="BG442"/>
      <c r="BH442" s="368">
        <v>1687.68</v>
      </c>
    </row>
    <row r="443" spans="1:60" ht="15.6">
      <c r="A443" s="345" t="str">
        <f t="shared" si="12"/>
        <v>yes</v>
      </c>
      <c r="B443" s="345" t="str">
        <f>IF(A443="no","N/A",IF(ISNA(VLOOKUP(P443,'Cost Type'!$A$4:$B$8,2,0)),"Impl",VLOOKUP(Q443,'Cost Type'!$A$4:$B$8,2,0)))</f>
        <v>Impl</v>
      </c>
      <c r="C443" s="345" t="str">
        <f>IF(B443="Impl",VLOOKUP(AB443,'Mapping Activities to outputs'!$B:$C,2,0),"N/A")</f>
        <v>Output 2</v>
      </c>
      <c r="F443" s="346">
        <f t="shared" si="13"/>
        <v>3707.57</v>
      </c>
      <c r="G443" t="s">
        <v>2788</v>
      </c>
      <c r="H443" t="s">
        <v>2789</v>
      </c>
      <c r="I443" t="s">
        <v>415</v>
      </c>
      <c r="J443" t="s">
        <v>416</v>
      </c>
      <c r="K443" t="s">
        <v>157</v>
      </c>
      <c r="L443" t="s">
        <v>2788</v>
      </c>
      <c r="M443" t="s">
        <v>2039</v>
      </c>
      <c r="N443" t="s">
        <v>262</v>
      </c>
      <c r="P443" s="365">
        <v>71475</v>
      </c>
      <c r="Q443" t="s">
        <v>2842</v>
      </c>
      <c r="R443" t="s">
        <v>368</v>
      </c>
      <c r="S443" t="s">
        <v>369</v>
      </c>
      <c r="T443" t="s">
        <v>263</v>
      </c>
      <c r="U443" t="s">
        <v>370</v>
      </c>
      <c r="V443" t="s">
        <v>265</v>
      </c>
      <c r="W443" t="s">
        <v>252</v>
      </c>
      <c r="X443" t="s">
        <v>264</v>
      </c>
      <c r="Y443" t="s">
        <v>371</v>
      </c>
      <c r="Z443" t="s">
        <v>250</v>
      </c>
      <c r="AA443" t="s">
        <v>250</v>
      </c>
      <c r="AB443" t="s">
        <v>52</v>
      </c>
      <c r="AC443" t="s">
        <v>158</v>
      </c>
      <c r="AD443" t="s">
        <v>2</v>
      </c>
      <c r="AE443" t="s">
        <v>2998</v>
      </c>
      <c r="AF443" t="s">
        <v>419</v>
      </c>
      <c r="AG443"/>
      <c r="AH443" s="365"/>
      <c r="AI443"/>
      <c r="AJ443"/>
      <c r="AK443"/>
      <c r="AL443" s="365"/>
      <c r="AM443"/>
      <c r="AN443" t="s">
        <v>399</v>
      </c>
      <c r="AO443" t="s">
        <v>399</v>
      </c>
      <c r="AP443" s="365">
        <v>3819</v>
      </c>
      <c r="AQ443" t="s">
        <v>2826</v>
      </c>
      <c r="AR443" t="s">
        <v>2999</v>
      </c>
      <c r="AS443" t="s">
        <v>2828</v>
      </c>
      <c r="AT443" t="s">
        <v>2800</v>
      </c>
      <c r="AU443" t="s">
        <v>379</v>
      </c>
      <c r="AV443" t="s">
        <v>380</v>
      </c>
      <c r="AW443" t="s">
        <v>412</v>
      </c>
      <c r="AX443"/>
      <c r="AY443" s="365"/>
      <c r="AZ443" s="365">
        <v>2024</v>
      </c>
      <c r="BA443" s="366">
        <v>45566</v>
      </c>
      <c r="BB443" s="367">
        <v>45607</v>
      </c>
      <c r="BC443" t="s">
        <v>399</v>
      </c>
      <c r="BD443" t="s">
        <v>154</v>
      </c>
      <c r="BE443">
        <v>3707.57</v>
      </c>
      <c r="BF443">
        <v>3707.57</v>
      </c>
      <c r="BG443"/>
      <c r="BH443" s="368">
        <v>3707.57</v>
      </c>
    </row>
    <row r="444" spans="1:60" ht="15.6">
      <c r="A444" s="345" t="str">
        <f t="shared" si="12"/>
        <v>yes</v>
      </c>
      <c r="B444" s="345" t="str">
        <f>IF(A444="no","N/A",IF(ISNA(VLOOKUP(P444,'Cost Type'!$A$4:$B$8,2,0)),"Impl",VLOOKUP(Q444,'Cost Type'!$A$4:$B$8,2,0)))</f>
        <v>Impl</v>
      </c>
      <c r="C444" s="345" t="str">
        <f>IF(B444="Impl",VLOOKUP(AB444,'Mapping Activities to outputs'!$B:$C,2,0),"N/A")</f>
        <v>Output 2</v>
      </c>
      <c r="F444" s="346">
        <f t="shared" si="13"/>
        <v>4471.26</v>
      </c>
      <c r="G444" t="s">
        <v>2788</v>
      </c>
      <c r="H444" t="s">
        <v>2789</v>
      </c>
      <c r="I444" t="s">
        <v>415</v>
      </c>
      <c r="J444" t="s">
        <v>416</v>
      </c>
      <c r="K444" t="s">
        <v>157</v>
      </c>
      <c r="L444" t="s">
        <v>2788</v>
      </c>
      <c r="M444" t="s">
        <v>2039</v>
      </c>
      <c r="N444" t="s">
        <v>262</v>
      </c>
      <c r="P444" s="365">
        <v>71475</v>
      </c>
      <c r="Q444" t="s">
        <v>2842</v>
      </c>
      <c r="R444" t="s">
        <v>368</v>
      </c>
      <c r="S444" t="s">
        <v>369</v>
      </c>
      <c r="T444" t="s">
        <v>263</v>
      </c>
      <c r="U444" t="s">
        <v>370</v>
      </c>
      <c r="V444" t="s">
        <v>265</v>
      </c>
      <c r="W444" t="s">
        <v>252</v>
      </c>
      <c r="X444" t="s">
        <v>264</v>
      </c>
      <c r="Y444" t="s">
        <v>371</v>
      </c>
      <c r="Z444" t="s">
        <v>250</v>
      </c>
      <c r="AA444" t="s">
        <v>250</v>
      </c>
      <c r="AB444" t="s">
        <v>67</v>
      </c>
      <c r="AC444" t="s">
        <v>158</v>
      </c>
      <c r="AD444" t="s">
        <v>2</v>
      </c>
      <c r="AE444" t="s">
        <v>3000</v>
      </c>
      <c r="AF444" t="s">
        <v>419</v>
      </c>
      <c r="AG444"/>
      <c r="AH444" s="365"/>
      <c r="AI444"/>
      <c r="AJ444"/>
      <c r="AK444"/>
      <c r="AL444" s="365"/>
      <c r="AM444"/>
      <c r="AN444" t="s">
        <v>399</v>
      </c>
      <c r="AO444" t="s">
        <v>399</v>
      </c>
      <c r="AP444" s="365">
        <v>3820</v>
      </c>
      <c r="AQ444" t="s">
        <v>2826</v>
      </c>
      <c r="AR444" t="s">
        <v>3001</v>
      </c>
      <c r="AS444" t="s">
        <v>2828</v>
      </c>
      <c r="AT444" t="s">
        <v>2800</v>
      </c>
      <c r="AU444" t="s">
        <v>379</v>
      </c>
      <c r="AV444" t="s">
        <v>380</v>
      </c>
      <c r="AW444" t="s">
        <v>412</v>
      </c>
      <c r="AX444"/>
      <c r="AY444" s="365"/>
      <c r="AZ444" s="365">
        <v>2024</v>
      </c>
      <c r="BA444" s="366">
        <v>45566</v>
      </c>
      <c r="BB444" s="367">
        <v>45607</v>
      </c>
      <c r="BC444" t="s">
        <v>399</v>
      </c>
      <c r="BD444" t="s">
        <v>154</v>
      </c>
      <c r="BE444">
        <v>4471.26</v>
      </c>
      <c r="BF444">
        <v>4471.26</v>
      </c>
      <c r="BG444"/>
      <c r="BH444" s="368">
        <v>4471.26</v>
      </c>
    </row>
    <row r="445" spans="1:60" ht="15.6">
      <c r="A445" s="345" t="str">
        <f t="shared" si="12"/>
        <v>no</v>
      </c>
      <c r="B445" s="345" t="str">
        <f>IF(A445="no","N/A",IF(ISNA(VLOOKUP(Q445,'Cost Type'!$A$4:$B$8,2,0)),"Impl",VLOOKUP(Q445,'Cost Type'!$A$4:$B$8,2,0)))</f>
        <v>N/A</v>
      </c>
      <c r="C445" s="345" t="str">
        <f>IF(B445="Impl",VLOOKUP(AB445,'Mapping Activities to outputs'!$B:$C,2,0),"N/A")</f>
        <v>N/A</v>
      </c>
      <c r="F445" s="346">
        <f t="shared" si="13"/>
        <v>-865.48</v>
      </c>
      <c r="G445" t="s">
        <v>2788</v>
      </c>
      <c r="H445" t="s">
        <v>2789</v>
      </c>
      <c r="I445" t="s">
        <v>415</v>
      </c>
      <c r="J445" t="s">
        <v>416</v>
      </c>
      <c r="K445" t="s">
        <v>157</v>
      </c>
      <c r="L445" t="s">
        <v>2788</v>
      </c>
      <c r="M445" t="s">
        <v>2039</v>
      </c>
      <c r="N445" t="s">
        <v>262</v>
      </c>
      <c r="P445" s="365">
        <v>67105</v>
      </c>
      <c r="Q445" t="s">
        <v>3017</v>
      </c>
      <c r="R445" t="s">
        <v>368</v>
      </c>
      <c r="S445" t="s">
        <v>369</v>
      </c>
      <c r="T445" t="s">
        <v>263</v>
      </c>
      <c r="U445" t="s">
        <v>370</v>
      </c>
      <c r="V445" t="s">
        <v>265</v>
      </c>
      <c r="W445" t="s">
        <v>252</v>
      </c>
      <c r="X445" t="s">
        <v>3018</v>
      </c>
      <c r="Y445" t="s">
        <v>3019</v>
      </c>
      <c r="Z445" t="s">
        <v>250</v>
      </c>
      <c r="AA445" t="s">
        <v>250</v>
      </c>
      <c r="AB445" t="s">
        <v>89</v>
      </c>
      <c r="AC445" t="s">
        <v>158</v>
      </c>
      <c r="AD445" t="s">
        <v>2</v>
      </c>
      <c r="AE445" t="s">
        <v>2883</v>
      </c>
      <c r="AF445" t="s">
        <v>419</v>
      </c>
      <c r="AG445"/>
      <c r="AH445" s="365"/>
      <c r="AI445"/>
      <c r="AJ445"/>
      <c r="AK445"/>
      <c r="AL445" s="365"/>
      <c r="AM445"/>
      <c r="AN445" t="s">
        <v>399</v>
      </c>
      <c r="AO445" t="s">
        <v>399</v>
      </c>
      <c r="AP445" s="365">
        <v>2719</v>
      </c>
      <c r="AQ445" t="s">
        <v>2884</v>
      </c>
      <c r="AR445" t="s">
        <v>2885</v>
      </c>
      <c r="AS445" t="s">
        <v>2886</v>
      </c>
      <c r="AT445" t="s">
        <v>2800</v>
      </c>
      <c r="AU445" t="s">
        <v>379</v>
      </c>
      <c r="AV445" t="s">
        <v>380</v>
      </c>
      <c r="AW445" t="s">
        <v>412</v>
      </c>
      <c r="AX445"/>
      <c r="AY445" s="365"/>
      <c r="AZ445" s="365">
        <v>2024</v>
      </c>
      <c r="BA445" s="366">
        <v>45566</v>
      </c>
      <c r="BB445" s="367">
        <v>45607</v>
      </c>
      <c r="BC445" t="s">
        <v>399</v>
      </c>
      <c r="BD445" t="s">
        <v>154</v>
      </c>
      <c r="BE445">
        <v>-865.48</v>
      </c>
      <c r="BF445"/>
      <c r="BG445">
        <v>865.48</v>
      </c>
      <c r="BH445" s="368">
        <v>-865.48</v>
      </c>
    </row>
    <row r="446" spans="1:60" ht="15.6">
      <c r="A446" s="345" t="str">
        <f t="shared" si="12"/>
        <v>no</v>
      </c>
      <c r="B446" s="345" t="str">
        <f>IF(A446="no","N/A",IF(ISNA(VLOOKUP(Q446,'Cost Type'!$A$4:$B$8,2,0)),"Impl",VLOOKUP(Q446,'Cost Type'!$A$4:$B$8,2,0)))</f>
        <v>N/A</v>
      </c>
      <c r="C446" s="345" t="str">
        <f>IF(B446="Impl",VLOOKUP(AB446,'Mapping Activities to outputs'!$B:$C,2,0),"N/A")</f>
        <v>N/A</v>
      </c>
      <c r="F446" s="346">
        <f t="shared" si="13"/>
        <v>-887.41</v>
      </c>
      <c r="G446" t="s">
        <v>2788</v>
      </c>
      <c r="H446" t="s">
        <v>2789</v>
      </c>
      <c r="I446" t="s">
        <v>415</v>
      </c>
      <c r="J446" t="s">
        <v>416</v>
      </c>
      <c r="K446" t="s">
        <v>157</v>
      </c>
      <c r="L446" t="s">
        <v>2788</v>
      </c>
      <c r="M446" t="s">
        <v>2039</v>
      </c>
      <c r="N446" t="s">
        <v>262</v>
      </c>
      <c r="P446" s="365">
        <v>67105</v>
      </c>
      <c r="Q446" t="s">
        <v>3017</v>
      </c>
      <c r="R446" t="s">
        <v>368</v>
      </c>
      <c r="S446" t="s">
        <v>369</v>
      </c>
      <c r="T446" t="s">
        <v>263</v>
      </c>
      <c r="U446" t="s">
        <v>370</v>
      </c>
      <c r="V446" t="s">
        <v>265</v>
      </c>
      <c r="W446" t="s">
        <v>252</v>
      </c>
      <c r="X446" t="s">
        <v>3018</v>
      </c>
      <c r="Y446" t="s">
        <v>3019</v>
      </c>
      <c r="Z446" t="s">
        <v>250</v>
      </c>
      <c r="AA446" t="s">
        <v>250</v>
      </c>
      <c r="AB446" t="s">
        <v>89</v>
      </c>
      <c r="AC446" t="s">
        <v>158</v>
      </c>
      <c r="AD446" t="s">
        <v>2</v>
      </c>
      <c r="AE446" t="s">
        <v>2887</v>
      </c>
      <c r="AF446" t="s">
        <v>419</v>
      </c>
      <c r="AG446"/>
      <c r="AH446" s="365"/>
      <c r="AI446"/>
      <c r="AJ446"/>
      <c r="AK446"/>
      <c r="AL446" s="365"/>
      <c r="AM446"/>
      <c r="AN446" t="s">
        <v>399</v>
      </c>
      <c r="AO446" t="s">
        <v>399</v>
      </c>
      <c r="AP446" s="365">
        <v>2720</v>
      </c>
      <c r="AQ446" t="s">
        <v>2884</v>
      </c>
      <c r="AR446" t="s">
        <v>2888</v>
      </c>
      <c r="AS446" t="s">
        <v>2886</v>
      </c>
      <c r="AT446" t="s">
        <v>2800</v>
      </c>
      <c r="AU446" t="s">
        <v>379</v>
      </c>
      <c r="AV446" t="s">
        <v>380</v>
      </c>
      <c r="AW446" t="s">
        <v>412</v>
      </c>
      <c r="AX446"/>
      <c r="AY446" s="365"/>
      <c r="AZ446" s="365">
        <v>2024</v>
      </c>
      <c r="BA446" s="366">
        <v>45566</v>
      </c>
      <c r="BB446" s="367">
        <v>45607</v>
      </c>
      <c r="BC446" t="s">
        <v>399</v>
      </c>
      <c r="BD446" t="s">
        <v>154</v>
      </c>
      <c r="BE446">
        <v>-887.41</v>
      </c>
      <c r="BF446"/>
      <c r="BG446">
        <v>887.41</v>
      </c>
      <c r="BH446" s="368">
        <v>-887.41</v>
      </c>
    </row>
    <row r="447" spans="1:60" ht="15.6">
      <c r="A447" s="345" t="str">
        <f t="shared" si="12"/>
        <v>no</v>
      </c>
      <c r="B447" s="345" t="str">
        <f>IF(A447="no","N/A",IF(ISNA(VLOOKUP(Q447,'Cost Type'!$A$4:$B$8,2,0)),"Impl",VLOOKUP(Q447,'Cost Type'!$A$4:$B$8,2,0)))</f>
        <v>N/A</v>
      </c>
      <c r="C447" s="345" t="str">
        <f>IF(B447="Impl",VLOOKUP(AB447,'Mapping Activities to outputs'!$B:$C,2,0),"N/A")</f>
        <v>N/A</v>
      </c>
      <c r="F447" s="346">
        <f t="shared" si="13"/>
        <v>-897.79</v>
      </c>
      <c r="G447" t="s">
        <v>2788</v>
      </c>
      <c r="H447" t="s">
        <v>2789</v>
      </c>
      <c r="I447" t="s">
        <v>415</v>
      </c>
      <c r="J447" t="s">
        <v>416</v>
      </c>
      <c r="K447" t="s">
        <v>157</v>
      </c>
      <c r="L447" t="s">
        <v>2788</v>
      </c>
      <c r="M447" t="s">
        <v>2039</v>
      </c>
      <c r="N447" t="s">
        <v>262</v>
      </c>
      <c r="P447" s="365">
        <v>67105</v>
      </c>
      <c r="Q447" t="s">
        <v>3017</v>
      </c>
      <c r="R447" t="s">
        <v>368</v>
      </c>
      <c r="S447" t="s">
        <v>369</v>
      </c>
      <c r="T447" t="s">
        <v>263</v>
      </c>
      <c r="U447" t="s">
        <v>370</v>
      </c>
      <c r="V447" t="s">
        <v>265</v>
      </c>
      <c r="W447" t="s">
        <v>252</v>
      </c>
      <c r="X447" t="s">
        <v>3018</v>
      </c>
      <c r="Y447" t="s">
        <v>3019</v>
      </c>
      <c r="Z447" t="s">
        <v>250</v>
      </c>
      <c r="AA447" t="s">
        <v>250</v>
      </c>
      <c r="AB447" t="s">
        <v>89</v>
      </c>
      <c r="AC447" t="s">
        <v>158</v>
      </c>
      <c r="AD447" t="s">
        <v>2</v>
      </c>
      <c r="AE447" t="s">
        <v>2889</v>
      </c>
      <c r="AF447" t="s">
        <v>419</v>
      </c>
      <c r="AG447"/>
      <c r="AH447" s="365"/>
      <c r="AI447"/>
      <c r="AJ447"/>
      <c r="AK447"/>
      <c r="AL447" s="365"/>
      <c r="AM447"/>
      <c r="AN447" t="s">
        <v>399</v>
      </c>
      <c r="AO447" t="s">
        <v>399</v>
      </c>
      <c r="AP447" s="365">
        <v>2721</v>
      </c>
      <c r="AQ447" t="s">
        <v>2884</v>
      </c>
      <c r="AR447" t="s">
        <v>2890</v>
      </c>
      <c r="AS447" t="s">
        <v>2886</v>
      </c>
      <c r="AT447" t="s">
        <v>2800</v>
      </c>
      <c r="AU447" t="s">
        <v>379</v>
      </c>
      <c r="AV447" t="s">
        <v>380</v>
      </c>
      <c r="AW447" t="s">
        <v>412</v>
      </c>
      <c r="AX447"/>
      <c r="AY447" s="365"/>
      <c r="AZ447" s="365">
        <v>2024</v>
      </c>
      <c r="BA447" s="366">
        <v>45566</v>
      </c>
      <c r="BB447" s="367">
        <v>45607</v>
      </c>
      <c r="BC447" t="s">
        <v>399</v>
      </c>
      <c r="BD447" t="s">
        <v>154</v>
      </c>
      <c r="BE447">
        <v>-897.79</v>
      </c>
      <c r="BF447"/>
      <c r="BG447">
        <v>897.79</v>
      </c>
      <c r="BH447" s="368">
        <v>-897.79</v>
      </c>
    </row>
    <row r="448" spans="1:60" ht="15.6">
      <c r="A448" s="345" t="str">
        <f t="shared" si="12"/>
        <v>no</v>
      </c>
      <c r="B448" s="345" t="str">
        <f>IF(A448="no","N/A",IF(ISNA(VLOOKUP(Q448,'Cost Type'!$A$4:$B$8,2,0)),"Impl",VLOOKUP(Q448,'Cost Type'!$A$4:$B$8,2,0)))</f>
        <v>N/A</v>
      </c>
      <c r="C448" s="345" t="str">
        <f>IF(B448="Impl",VLOOKUP(AB448,'Mapping Activities to outputs'!$B:$C,2,0),"N/A")</f>
        <v>N/A</v>
      </c>
      <c r="F448" s="346">
        <f t="shared" si="13"/>
        <v>-1292.69</v>
      </c>
      <c r="G448" t="s">
        <v>2788</v>
      </c>
      <c r="H448" t="s">
        <v>2789</v>
      </c>
      <c r="I448" t="s">
        <v>415</v>
      </c>
      <c r="J448" t="s">
        <v>416</v>
      </c>
      <c r="K448" t="s">
        <v>157</v>
      </c>
      <c r="L448" t="s">
        <v>2788</v>
      </c>
      <c r="M448" t="s">
        <v>2039</v>
      </c>
      <c r="N448" t="s">
        <v>262</v>
      </c>
      <c r="P448" s="365">
        <v>67105</v>
      </c>
      <c r="Q448" t="s">
        <v>3017</v>
      </c>
      <c r="R448" t="s">
        <v>368</v>
      </c>
      <c r="S448" t="s">
        <v>369</v>
      </c>
      <c r="T448" t="s">
        <v>263</v>
      </c>
      <c r="U448" t="s">
        <v>370</v>
      </c>
      <c r="V448" t="s">
        <v>265</v>
      </c>
      <c r="W448" t="s">
        <v>252</v>
      </c>
      <c r="X448" t="s">
        <v>3018</v>
      </c>
      <c r="Y448" t="s">
        <v>3019</v>
      </c>
      <c r="Z448" t="s">
        <v>250</v>
      </c>
      <c r="AA448" t="s">
        <v>250</v>
      </c>
      <c r="AB448" t="s">
        <v>89</v>
      </c>
      <c r="AC448" t="s">
        <v>158</v>
      </c>
      <c r="AD448" t="s">
        <v>2</v>
      </c>
      <c r="AE448" t="s">
        <v>2891</v>
      </c>
      <c r="AF448" t="s">
        <v>419</v>
      </c>
      <c r="AG448"/>
      <c r="AH448" s="365"/>
      <c r="AI448"/>
      <c r="AJ448"/>
      <c r="AK448"/>
      <c r="AL448" s="365"/>
      <c r="AM448"/>
      <c r="AN448" t="s">
        <v>399</v>
      </c>
      <c r="AO448" t="s">
        <v>399</v>
      </c>
      <c r="AP448" s="365">
        <v>2722</v>
      </c>
      <c r="AQ448" t="s">
        <v>2884</v>
      </c>
      <c r="AR448" t="s">
        <v>2892</v>
      </c>
      <c r="AS448" t="s">
        <v>2886</v>
      </c>
      <c r="AT448" t="s">
        <v>2800</v>
      </c>
      <c r="AU448" t="s">
        <v>379</v>
      </c>
      <c r="AV448" t="s">
        <v>380</v>
      </c>
      <c r="AW448" t="s">
        <v>412</v>
      </c>
      <c r="AX448"/>
      <c r="AY448" s="365"/>
      <c r="AZ448" s="365">
        <v>2024</v>
      </c>
      <c r="BA448" s="366">
        <v>45566</v>
      </c>
      <c r="BB448" s="367">
        <v>45607</v>
      </c>
      <c r="BC448" t="s">
        <v>399</v>
      </c>
      <c r="BD448" t="s">
        <v>154</v>
      </c>
      <c r="BE448">
        <v>-1292.69</v>
      </c>
      <c r="BF448"/>
      <c r="BG448">
        <v>1292.69</v>
      </c>
      <c r="BH448" s="368">
        <v>-1292.69</v>
      </c>
    </row>
    <row r="449" spans="1:60" ht="15.6">
      <c r="A449" s="345" t="str">
        <f t="shared" si="12"/>
        <v>no</v>
      </c>
      <c r="B449" s="345" t="str">
        <f>IF(A449="no","N/A",IF(ISNA(VLOOKUP(Q449,'Cost Type'!$A$4:$B$8,2,0)),"Impl",VLOOKUP(Q449,'Cost Type'!$A$4:$B$8,2,0)))</f>
        <v>N/A</v>
      </c>
      <c r="C449" s="345" t="str">
        <f>IF(B449="Impl",VLOOKUP(AB449,'Mapping Activities to outputs'!$B:$C,2,0),"N/A")</f>
        <v>N/A</v>
      </c>
      <c r="F449" s="346">
        <f t="shared" si="13"/>
        <v>-2841.78</v>
      </c>
      <c r="G449" t="s">
        <v>2788</v>
      </c>
      <c r="H449" t="s">
        <v>2789</v>
      </c>
      <c r="I449" t="s">
        <v>415</v>
      </c>
      <c r="J449" t="s">
        <v>416</v>
      </c>
      <c r="K449" t="s">
        <v>157</v>
      </c>
      <c r="L449" t="s">
        <v>2788</v>
      </c>
      <c r="M449" t="s">
        <v>2039</v>
      </c>
      <c r="N449" t="s">
        <v>262</v>
      </c>
      <c r="P449" s="365">
        <v>67105</v>
      </c>
      <c r="Q449" t="s">
        <v>3017</v>
      </c>
      <c r="R449" t="s">
        <v>368</v>
      </c>
      <c r="S449" t="s">
        <v>369</v>
      </c>
      <c r="T449" t="s">
        <v>263</v>
      </c>
      <c r="U449" t="s">
        <v>370</v>
      </c>
      <c r="V449" t="s">
        <v>265</v>
      </c>
      <c r="W449" t="s">
        <v>252</v>
      </c>
      <c r="X449" t="s">
        <v>3018</v>
      </c>
      <c r="Y449" t="s">
        <v>3019</v>
      </c>
      <c r="Z449" t="s">
        <v>250</v>
      </c>
      <c r="AA449" t="s">
        <v>250</v>
      </c>
      <c r="AB449" t="s">
        <v>89</v>
      </c>
      <c r="AC449" t="s">
        <v>158</v>
      </c>
      <c r="AD449" t="s">
        <v>2</v>
      </c>
      <c r="AE449" t="s">
        <v>2893</v>
      </c>
      <c r="AF449" t="s">
        <v>419</v>
      </c>
      <c r="AG449"/>
      <c r="AH449" s="365"/>
      <c r="AI449"/>
      <c r="AJ449"/>
      <c r="AK449"/>
      <c r="AL449" s="365"/>
      <c r="AM449"/>
      <c r="AN449" t="s">
        <v>399</v>
      </c>
      <c r="AO449" t="s">
        <v>399</v>
      </c>
      <c r="AP449" s="365">
        <v>2723</v>
      </c>
      <c r="AQ449" t="s">
        <v>2884</v>
      </c>
      <c r="AR449" t="s">
        <v>2894</v>
      </c>
      <c r="AS449" t="s">
        <v>2886</v>
      </c>
      <c r="AT449" t="s">
        <v>2800</v>
      </c>
      <c r="AU449" t="s">
        <v>379</v>
      </c>
      <c r="AV449" t="s">
        <v>380</v>
      </c>
      <c r="AW449" t="s">
        <v>412</v>
      </c>
      <c r="AX449"/>
      <c r="AY449" s="365"/>
      <c r="AZ449" s="365">
        <v>2024</v>
      </c>
      <c r="BA449" s="366">
        <v>45566</v>
      </c>
      <c r="BB449" s="367">
        <v>45607</v>
      </c>
      <c r="BC449" t="s">
        <v>399</v>
      </c>
      <c r="BD449" t="s">
        <v>154</v>
      </c>
      <c r="BE449">
        <v>-2841.78</v>
      </c>
      <c r="BF449"/>
      <c r="BG449">
        <v>2841.78</v>
      </c>
      <c r="BH449" s="368">
        <v>-2841.78</v>
      </c>
    </row>
    <row r="450" spans="1:60" ht="15.6">
      <c r="A450" s="345" t="str">
        <f t="shared" si="12"/>
        <v>no</v>
      </c>
      <c r="B450" s="345" t="str">
        <f>IF(A450="no","N/A",IF(ISNA(VLOOKUP(Q450,'Cost Type'!$A$4:$B$8,2,0)),"Impl",VLOOKUP(Q450,'Cost Type'!$A$4:$B$8,2,0)))</f>
        <v>N/A</v>
      </c>
      <c r="C450" s="345" t="str">
        <f>IF(B450="Impl",VLOOKUP(AB450,'Mapping Activities to outputs'!$B:$C,2,0),"N/A")</f>
        <v>N/A</v>
      </c>
      <c r="F450" s="346">
        <f t="shared" si="13"/>
        <v>-4766.54</v>
      </c>
      <c r="G450" t="s">
        <v>2788</v>
      </c>
      <c r="H450" t="s">
        <v>2789</v>
      </c>
      <c r="I450" t="s">
        <v>415</v>
      </c>
      <c r="J450" t="s">
        <v>416</v>
      </c>
      <c r="K450" t="s">
        <v>157</v>
      </c>
      <c r="L450" t="s">
        <v>2788</v>
      </c>
      <c r="M450" t="s">
        <v>2039</v>
      </c>
      <c r="N450" t="s">
        <v>262</v>
      </c>
      <c r="P450" s="365">
        <v>67105</v>
      </c>
      <c r="Q450" t="s">
        <v>3017</v>
      </c>
      <c r="R450" t="s">
        <v>368</v>
      </c>
      <c r="S450" t="s">
        <v>369</v>
      </c>
      <c r="T450" t="s">
        <v>263</v>
      </c>
      <c r="U450" t="s">
        <v>370</v>
      </c>
      <c r="V450" t="s">
        <v>265</v>
      </c>
      <c r="W450" t="s">
        <v>252</v>
      </c>
      <c r="X450" t="s">
        <v>3018</v>
      </c>
      <c r="Y450" t="s">
        <v>3019</v>
      </c>
      <c r="Z450" t="s">
        <v>250</v>
      </c>
      <c r="AA450" t="s">
        <v>250</v>
      </c>
      <c r="AB450" t="s">
        <v>42</v>
      </c>
      <c r="AC450" t="s">
        <v>158</v>
      </c>
      <c r="AD450" t="s">
        <v>2</v>
      </c>
      <c r="AE450" t="s">
        <v>2895</v>
      </c>
      <c r="AF450" t="s">
        <v>419</v>
      </c>
      <c r="AG450"/>
      <c r="AH450" s="365"/>
      <c r="AI450"/>
      <c r="AJ450"/>
      <c r="AK450"/>
      <c r="AL450" s="365"/>
      <c r="AM450"/>
      <c r="AN450" t="s">
        <v>399</v>
      </c>
      <c r="AO450" t="s">
        <v>399</v>
      </c>
      <c r="AP450" s="365">
        <v>2724</v>
      </c>
      <c r="AQ450" t="s">
        <v>2884</v>
      </c>
      <c r="AR450" t="s">
        <v>2896</v>
      </c>
      <c r="AS450" t="s">
        <v>2886</v>
      </c>
      <c r="AT450" t="s">
        <v>2800</v>
      </c>
      <c r="AU450" t="s">
        <v>379</v>
      </c>
      <c r="AV450" t="s">
        <v>380</v>
      </c>
      <c r="AW450" t="s">
        <v>412</v>
      </c>
      <c r="AX450"/>
      <c r="AY450" s="365"/>
      <c r="AZ450" s="365">
        <v>2024</v>
      </c>
      <c r="BA450" s="366">
        <v>45566</v>
      </c>
      <c r="BB450" s="367">
        <v>45607</v>
      </c>
      <c r="BC450" t="s">
        <v>399</v>
      </c>
      <c r="BD450" t="s">
        <v>154</v>
      </c>
      <c r="BE450">
        <v>-4766.54</v>
      </c>
      <c r="BF450"/>
      <c r="BG450">
        <v>4766.54</v>
      </c>
      <c r="BH450" s="368">
        <v>-4766.54</v>
      </c>
    </row>
    <row r="451" spans="1:60" ht="15.6">
      <c r="A451" s="345" t="str">
        <f t="shared" ref="A451:A514" si="14">IF(X451="30000",IF(P451&gt;60000,"yes","no"),"no")</f>
        <v>no</v>
      </c>
      <c r="B451" s="345" t="str">
        <f>IF(A451="no","N/A",IF(ISNA(VLOOKUP(Q451,'Cost Type'!$A$4:$B$8,2,0)),"Impl",VLOOKUP(Q451,'Cost Type'!$A$4:$B$8,2,0)))</f>
        <v>N/A</v>
      </c>
      <c r="C451" s="345" t="str">
        <f>IF(B451="Impl",VLOOKUP(AB451,'Mapping Activities to outputs'!$B:$C,2,0),"N/A")</f>
        <v>N/A</v>
      </c>
      <c r="F451" s="346">
        <f t="shared" ref="F451:F514" si="15">BH451</f>
        <v>-4844.87</v>
      </c>
      <c r="G451" t="s">
        <v>2788</v>
      </c>
      <c r="H451" t="s">
        <v>2789</v>
      </c>
      <c r="I451" t="s">
        <v>415</v>
      </c>
      <c r="J451" t="s">
        <v>416</v>
      </c>
      <c r="K451" t="s">
        <v>157</v>
      </c>
      <c r="L451" t="s">
        <v>2788</v>
      </c>
      <c r="M451" t="s">
        <v>2039</v>
      </c>
      <c r="N451" t="s">
        <v>262</v>
      </c>
      <c r="P451" s="365">
        <v>67105</v>
      </c>
      <c r="Q451" t="s">
        <v>3017</v>
      </c>
      <c r="R451" t="s">
        <v>368</v>
      </c>
      <c r="S451" t="s">
        <v>369</v>
      </c>
      <c r="T451" t="s">
        <v>263</v>
      </c>
      <c r="U451" t="s">
        <v>370</v>
      </c>
      <c r="V451" t="s">
        <v>265</v>
      </c>
      <c r="W451" t="s">
        <v>252</v>
      </c>
      <c r="X451" t="s">
        <v>3018</v>
      </c>
      <c r="Y451" t="s">
        <v>3019</v>
      </c>
      <c r="Z451" t="s">
        <v>250</v>
      </c>
      <c r="AA451" t="s">
        <v>250</v>
      </c>
      <c r="AB451" t="s">
        <v>82</v>
      </c>
      <c r="AC451" t="s">
        <v>158</v>
      </c>
      <c r="AD451" t="s">
        <v>2</v>
      </c>
      <c r="AE451" t="s">
        <v>2897</v>
      </c>
      <c r="AF451" t="s">
        <v>419</v>
      </c>
      <c r="AG451"/>
      <c r="AH451" s="365"/>
      <c r="AI451"/>
      <c r="AJ451"/>
      <c r="AK451"/>
      <c r="AL451" s="365"/>
      <c r="AM451"/>
      <c r="AN451" t="s">
        <v>399</v>
      </c>
      <c r="AO451" t="s">
        <v>399</v>
      </c>
      <c r="AP451" s="365">
        <v>2725</v>
      </c>
      <c r="AQ451" t="s">
        <v>2884</v>
      </c>
      <c r="AR451" t="s">
        <v>2898</v>
      </c>
      <c r="AS451" t="s">
        <v>2886</v>
      </c>
      <c r="AT451" t="s">
        <v>2800</v>
      </c>
      <c r="AU451" t="s">
        <v>379</v>
      </c>
      <c r="AV451" t="s">
        <v>380</v>
      </c>
      <c r="AW451" t="s">
        <v>412</v>
      </c>
      <c r="AX451"/>
      <c r="AY451" s="365"/>
      <c r="AZ451" s="365">
        <v>2024</v>
      </c>
      <c r="BA451" s="366">
        <v>45566</v>
      </c>
      <c r="BB451" s="367">
        <v>45607</v>
      </c>
      <c r="BC451" t="s">
        <v>399</v>
      </c>
      <c r="BD451" t="s">
        <v>154</v>
      </c>
      <c r="BE451">
        <v>-4844.87</v>
      </c>
      <c r="BF451"/>
      <c r="BG451">
        <v>4844.87</v>
      </c>
      <c r="BH451" s="368">
        <v>-4844.87</v>
      </c>
    </row>
    <row r="452" spans="1:60" ht="15.6">
      <c r="A452" s="345" t="str">
        <f t="shared" si="14"/>
        <v>no</v>
      </c>
      <c r="B452" s="345" t="str">
        <f>IF(A452="no","N/A",IF(ISNA(VLOOKUP(Q452,'Cost Type'!$A$4:$B$8,2,0)),"Impl",VLOOKUP(Q452,'Cost Type'!$A$4:$B$8,2,0)))</f>
        <v>N/A</v>
      </c>
      <c r="C452" s="345" t="str">
        <f>IF(B452="Impl",VLOOKUP(AB452,'Mapping Activities to outputs'!$B:$C,2,0),"N/A")</f>
        <v>N/A</v>
      </c>
      <c r="F452" s="346">
        <f t="shared" si="15"/>
        <v>-539.41999999999996</v>
      </c>
      <c r="G452" t="s">
        <v>2788</v>
      </c>
      <c r="H452" t="s">
        <v>2789</v>
      </c>
      <c r="I452" t="s">
        <v>415</v>
      </c>
      <c r="J452" t="s">
        <v>416</v>
      </c>
      <c r="K452" t="s">
        <v>157</v>
      </c>
      <c r="L452" t="s">
        <v>2788</v>
      </c>
      <c r="M452" t="s">
        <v>2039</v>
      </c>
      <c r="N452" t="s">
        <v>262</v>
      </c>
      <c r="P452" s="365">
        <v>67105</v>
      </c>
      <c r="Q452" t="s">
        <v>3017</v>
      </c>
      <c r="R452" t="s">
        <v>368</v>
      </c>
      <c r="S452" t="s">
        <v>369</v>
      </c>
      <c r="T452" t="s">
        <v>263</v>
      </c>
      <c r="U452" t="s">
        <v>370</v>
      </c>
      <c r="V452" t="s">
        <v>265</v>
      </c>
      <c r="W452" t="s">
        <v>252</v>
      </c>
      <c r="X452" t="s">
        <v>3018</v>
      </c>
      <c r="Y452" t="s">
        <v>3019</v>
      </c>
      <c r="Z452" t="s">
        <v>250</v>
      </c>
      <c r="AA452" t="s">
        <v>250</v>
      </c>
      <c r="AB452" t="s">
        <v>89</v>
      </c>
      <c r="AC452" t="s">
        <v>158</v>
      </c>
      <c r="AD452" t="s">
        <v>2</v>
      </c>
      <c r="AE452" t="s">
        <v>2992</v>
      </c>
      <c r="AF452" t="s">
        <v>419</v>
      </c>
      <c r="AG452"/>
      <c r="AH452" s="365"/>
      <c r="AI452"/>
      <c r="AJ452"/>
      <c r="AK452"/>
      <c r="AL452" s="365"/>
      <c r="AM452"/>
      <c r="AN452" t="s">
        <v>399</v>
      </c>
      <c r="AO452" t="s">
        <v>399</v>
      </c>
      <c r="AP452" s="365">
        <v>2827</v>
      </c>
      <c r="AQ452" t="s">
        <v>2826</v>
      </c>
      <c r="AR452" t="s">
        <v>2993</v>
      </c>
      <c r="AS452" t="s">
        <v>2828</v>
      </c>
      <c r="AT452" t="s">
        <v>2800</v>
      </c>
      <c r="AU452" t="s">
        <v>379</v>
      </c>
      <c r="AV452" t="s">
        <v>380</v>
      </c>
      <c r="AW452" t="s">
        <v>412</v>
      </c>
      <c r="AX452"/>
      <c r="AY452" s="365"/>
      <c r="AZ452" s="365">
        <v>2024</v>
      </c>
      <c r="BA452" s="366">
        <v>45566</v>
      </c>
      <c r="BB452" s="367">
        <v>45607</v>
      </c>
      <c r="BC452" t="s">
        <v>399</v>
      </c>
      <c r="BD452" t="s">
        <v>154</v>
      </c>
      <c r="BE452">
        <v>-539.41999999999996</v>
      </c>
      <c r="BF452"/>
      <c r="BG452">
        <v>539.41999999999996</v>
      </c>
      <c r="BH452" s="368">
        <v>-539.41999999999996</v>
      </c>
    </row>
    <row r="453" spans="1:60" ht="15.6">
      <c r="A453" s="345" t="str">
        <f t="shared" si="14"/>
        <v>no</v>
      </c>
      <c r="B453" s="345" t="str">
        <f>IF(A453="no","N/A",IF(ISNA(VLOOKUP(Q453,'Cost Type'!$A$4:$B$8,2,0)),"Impl",VLOOKUP(Q453,'Cost Type'!$A$4:$B$8,2,0)))</f>
        <v>N/A</v>
      </c>
      <c r="C453" s="345" t="str">
        <f>IF(B453="Impl",VLOOKUP(AB453,'Mapping Activities to outputs'!$B:$C,2,0),"N/A")</f>
        <v>N/A</v>
      </c>
      <c r="F453" s="346">
        <f t="shared" si="15"/>
        <v>-1297.98</v>
      </c>
      <c r="G453" t="s">
        <v>2788</v>
      </c>
      <c r="H453" t="s">
        <v>2789</v>
      </c>
      <c r="I453" t="s">
        <v>415</v>
      </c>
      <c r="J453" t="s">
        <v>416</v>
      </c>
      <c r="K453" t="s">
        <v>157</v>
      </c>
      <c r="L453" t="s">
        <v>2788</v>
      </c>
      <c r="M453" t="s">
        <v>2039</v>
      </c>
      <c r="N453" t="s">
        <v>262</v>
      </c>
      <c r="P453" s="365">
        <v>67105</v>
      </c>
      <c r="Q453" t="s">
        <v>3017</v>
      </c>
      <c r="R453" t="s">
        <v>368</v>
      </c>
      <c r="S453" t="s">
        <v>369</v>
      </c>
      <c r="T453" t="s">
        <v>263</v>
      </c>
      <c r="U453" t="s">
        <v>370</v>
      </c>
      <c r="V453" t="s">
        <v>265</v>
      </c>
      <c r="W453" t="s">
        <v>252</v>
      </c>
      <c r="X453" t="s">
        <v>3018</v>
      </c>
      <c r="Y453" t="s">
        <v>3019</v>
      </c>
      <c r="Z453" t="s">
        <v>250</v>
      </c>
      <c r="AA453" t="s">
        <v>250</v>
      </c>
      <c r="AB453" t="s">
        <v>89</v>
      </c>
      <c r="AC453" t="s">
        <v>158</v>
      </c>
      <c r="AD453" t="s">
        <v>2</v>
      </c>
      <c r="AE453" t="s">
        <v>2994</v>
      </c>
      <c r="AF453" t="s">
        <v>419</v>
      </c>
      <c r="AG453"/>
      <c r="AH453" s="365"/>
      <c r="AI453"/>
      <c r="AJ453"/>
      <c r="AK453"/>
      <c r="AL453" s="365"/>
      <c r="AM453"/>
      <c r="AN453" t="s">
        <v>399</v>
      </c>
      <c r="AO453" t="s">
        <v>399</v>
      </c>
      <c r="AP453" s="365">
        <v>2828</v>
      </c>
      <c r="AQ453" t="s">
        <v>2826</v>
      </c>
      <c r="AR453" t="s">
        <v>2995</v>
      </c>
      <c r="AS453" t="s">
        <v>2828</v>
      </c>
      <c r="AT453" t="s">
        <v>2800</v>
      </c>
      <c r="AU453" t="s">
        <v>379</v>
      </c>
      <c r="AV453" t="s">
        <v>380</v>
      </c>
      <c r="AW453" t="s">
        <v>412</v>
      </c>
      <c r="AX453"/>
      <c r="AY453" s="365"/>
      <c r="AZ453" s="365">
        <v>2024</v>
      </c>
      <c r="BA453" s="366">
        <v>45566</v>
      </c>
      <c r="BB453" s="367">
        <v>45607</v>
      </c>
      <c r="BC453" t="s">
        <v>399</v>
      </c>
      <c r="BD453" t="s">
        <v>154</v>
      </c>
      <c r="BE453">
        <v>-1297.98</v>
      </c>
      <c r="BF453"/>
      <c r="BG453">
        <v>1297.98</v>
      </c>
      <c r="BH453" s="368">
        <v>-1297.98</v>
      </c>
    </row>
    <row r="454" spans="1:60" ht="15.6">
      <c r="A454" s="345" t="str">
        <f t="shared" si="14"/>
        <v>no</v>
      </c>
      <c r="B454" s="345" t="str">
        <f>IF(A454="no","N/A",IF(ISNA(VLOOKUP(Q454,'Cost Type'!$A$4:$B$8,2,0)),"Impl",VLOOKUP(Q454,'Cost Type'!$A$4:$B$8,2,0)))</f>
        <v>N/A</v>
      </c>
      <c r="C454" s="345" t="str">
        <f>IF(B454="Impl",VLOOKUP(AB454,'Mapping Activities to outputs'!$B:$C,2,0),"N/A")</f>
        <v>N/A</v>
      </c>
      <c r="F454" s="346">
        <f t="shared" si="15"/>
        <v>-1687.68</v>
      </c>
      <c r="G454" t="s">
        <v>2788</v>
      </c>
      <c r="H454" t="s">
        <v>2789</v>
      </c>
      <c r="I454" t="s">
        <v>415</v>
      </c>
      <c r="J454" t="s">
        <v>416</v>
      </c>
      <c r="K454" t="s">
        <v>157</v>
      </c>
      <c r="L454" t="s">
        <v>2788</v>
      </c>
      <c r="M454" t="s">
        <v>2039</v>
      </c>
      <c r="N454" t="s">
        <v>262</v>
      </c>
      <c r="P454" s="365">
        <v>67105</v>
      </c>
      <c r="Q454" t="s">
        <v>3017</v>
      </c>
      <c r="R454" t="s">
        <v>368</v>
      </c>
      <c r="S454" t="s">
        <v>369</v>
      </c>
      <c r="T454" t="s">
        <v>263</v>
      </c>
      <c r="U454" t="s">
        <v>370</v>
      </c>
      <c r="V454" t="s">
        <v>265</v>
      </c>
      <c r="W454" t="s">
        <v>252</v>
      </c>
      <c r="X454" t="s">
        <v>3018</v>
      </c>
      <c r="Y454" t="s">
        <v>3019</v>
      </c>
      <c r="Z454" t="s">
        <v>250</v>
      </c>
      <c r="AA454" t="s">
        <v>250</v>
      </c>
      <c r="AB454" t="s">
        <v>89</v>
      </c>
      <c r="AC454" t="s">
        <v>158</v>
      </c>
      <c r="AD454" t="s">
        <v>2</v>
      </c>
      <c r="AE454" t="s">
        <v>2996</v>
      </c>
      <c r="AF454" t="s">
        <v>419</v>
      </c>
      <c r="AG454"/>
      <c r="AH454" s="365"/>
      <c r="AI454"/>
      <c r="AJ454"/>
      <c r="AK454"/>
      <c r="AL454" s="365"/>
      <c r="AM454"/>
      <c r="AN454" t="s">
        <v>399</v>
      </c>
      <c r="AO454" t="s">
        <v>399</v>
      </c>
      <c r="AP454" s="365">
        <v>2829</v>
      </c>
      <c r="AQ454" t="s">
        <v>2826</v>
      </c>
      <c r="AR454" t="s">
        <v>2997</v>
      </c>
      <c r="AS454" t="s">
        <v>2828</v>
      </c>
      <c r="AT454" t="s">
        <v>2800</v>
      </c>
      <c r="AU454" t="s">
        <v>379</v>
      </c>
      <c r="AV454" t="s">
        <v>380</v>
      </c>
      <c r="AW454" t="s">
        <v>412</v>
      </c>
      <c r="AX454"/>
      <c r="AY454" s="365"/>
      <c r="AZ454" s="365">
        <v>2024</v>
      </c>
      <c r="BA454" s="366">
        <v>45566</v>
      </c>
      <c r="BB454" s="367">
        <v>45607</v>
      </c>
      <c r="BC454" t="s">
        <v>399</v>
      </c>
      <c r="BD454" t="s">
        <v>154</v>
      </c>
      <c r="BE454">
        <v>-1687.68</v>
      </c>
      <c r="BF454"/>
      <c r="BG454">
        <v>1687.68</v>
      </c>
      <c r="BH454" s="368">
        <v>-1687.68</v>
      </c>
    </row>
    <row r="455" spans="1:60" ht="15.6">
      <c r="A455" s="345" t="str">
        <f t="shared" si="14"/>
        <v>no</v>
      </c>
      <c r="B455" s="345" t="str">
        <f>IF(A455="no","N/A",IF(ISNA(VLOOKUP(Q455,'Cost Type'!$A$4:$B$8,2,0)),"Impl",VLOOKUP(Q455,'Cost Type'!$A$4:$B$8,2,0)))</f>
        <v>N/A</v>
      </c>
      <c r="C455" s="345" t="str">
        <f>IF(B455="Impl",VLOOKUP(AB455,'Mapping Activities to outputs'!$B:$C,2,0),"N/A")</f>
        <v>N/A</v>
      </c>
      <c r="F455" s="346">
        <f t="shared" si="15"/>
        <v>-3707.57</v>
      </c>
      <c r="G455" t="s">
        <v>2788</v>
      </c>
      <c r="H455" t="s">
        <v>2789</v>
      </c>
      <c r="I455" t="s">
        <v>415</v>
      </c>
      <c r="J455" t="s">
        <v>416</v>
      </c>
      <c r="K455" t="s">
        <v>157</v>
      </c>
      <c r="L455" t="s">
        <v>2788</v>
      </c>
      <c r="M455" t="s">
        <v>2039</v>
      </c>
      <c r="N455" t="s">
        <v>262</v>
      </c>
      <c r="P455" s="365">
        <v>67105</v>
      </c>
      <c r="Q455" t="s">
        <v>3017</v>
      </c>
      <c r="R455" t="s">
        <v>368</v>
      </c>
      <c r="S455" t="s">
        <v>369</v>
      </c>
      <c r="T455" t="s">
        <v>263</v>
      </c>
      <c r="U455" t="s">
        <v>370</v>
      </c>
      <c r="V455" t="s">
        <v>265</v>
      </c>
      <c r="W455" t="s">
        <v>252</v>
      </c>
      <c r="X455" t="s">
        <v>3018</v>
      </c>
      <c r="Y455" t="s">
        <v>3019</v>
      </c>
      <c r="Z455" t="s">
        <v>250</v>
      </c>
      <c r="AA455" t="s">
        <v>250</v>
      </c>
      <c r="AB455" t="s">
        <v>52</v>
      </c>
      <c r="AC455" t="s">
        <v>158</v>
      </c>
      <c r="AD455" t="s">
        <v>2</v>
      </c>
      <c r="AE455" t="s">
        <v>2998</v>
      </c>
      <c r="AF455" t="s">
        <v>419</v>
      </c>
      <c r="AG455"/>
      <c r="AH455" s="365"/>
      <c r="AI455"/>
      <c r="AJ455"/>
      <c r="AK455"/>
      <c r="AL455" s="365"/>
      <c r="AM455"/>
      <c r="AN455" t="s">
        <v>399</v>
      </c>
      <c r="AO455" t="s">
        <v>399</v>
      </c>
      <c r="AP455" s="365">
        <v>2830</v>
      </c>
      <c r="AQ455" t="s">
        <v>2826</v>
      </c>
      <c r="AR455" t="s">
        <v>2999</v>
      </c>
      <c r="AS455" t="s">
        <v>2828</v>
      </c>
      <c r="AT455" t="s">
        <v>2800</v>
      </c>
      <c r="AU455" t="s">
        <v>379</v>
      </c>
      <c r="AV455" t="s">
        <v>380</v>
      </c>
      <c r="AW455" t="s">
        <v>412</v>
      </c>
      <c r="AX455"/>
      <c r="AY455" s="365"/>
      <c r="AZ455" s="365">
        <v>2024</v>
      </c>
      <c r="BA455" s="366">
        <v>45566</v>
      </c>
      <c r="BB455" s="367">
        <v>45607</v>
      </c>
      <c r="BC455" t="s">
        <v>399</v>
      </c>
      <c r="BD455" t="s">
        <v>154</v>
      </c>
      <c r="BE455">
        <v>-3707.57</v>
      </c>
      <c r="BF455"/>
      <c r="BG455">
        <v>3707.57</v>
      </c>
      <c r="BH455" s="368">
        <v>-3707.57</v>
      </c>
    </row>
    <row r="456" spans="1:60" ht="15.6">
      <c r="A456" s="345" t="str">
        <f t="shared" si="14"/>
        <v>no</v>
      </c>
      <c r="B456" s="345" t="str">
        <f>IF(A456="no","N/A",IF(ISNA(VLOOKUP(Q456,'Cost Type'!$A$4:$B$8,2,0)),"Impl",VLOOKUP(Q456,'Cost Type'!$A$4:$B$8,2,0)))</f>
        <v>N/A</v>
      </c>
      <c r="C456" s="345" t="str">
        <f>IF(B456="Impl",VLOOKUP(AB456,'Mapping Activities to outputs'!$B:$C,2,0),"N/A")</f>
        <v>N/A</v>
      </c>
      <c r="F456" s="346">
        <f t="shared" si="15"/>
        <v>-3795.05</v>
      </c>
      <c r="G456" t="s">
        <v>2788</v>
      </c>
      <c r="H456" t="s">
        <v>2789</v>
      </c>
      <c r="I456" t="s">
        <v>415</v>
      </c>
      <c r="J456" t="s">
        <v>416</v>
      </c>
      <c r="K456" t="s">
        <v>157</v>
      </c>
      <c r="L456" t="s">
        <v>2788</v>
      </c>
      <c r="M456" t="s">
        <v>2039</v>
      </c>
      <c r="N456" t="s">
        <v>262</v>
      </c>
      <c r="P456" s="365">
        <v>67105</v>
      </c>
      <c r="Q456" t="s">
        <v>3017</v>
      </c>
      <c r="R456" t="s">
        <v>368</v>
      </c>
      <c r="S456" t="s">
        <v>369</v>
      </c>
      <c r="T456" t="s">
        <v>263</v>
      </c>
      <c r="U456" t="s">
        <v>370</v>
      </c>
      <c r="V456" t="s">
        <v>265</v>
      </c>
      <c r="W456" t="s">
        <v>252</v>
      </c>
      <c r="X456" t="s">
        <v>3018</v>
      </c>
      <c r="Y456" t="s">
        <v>3019</v>
      </c>
      <c r="Z456" t="s">
        <v>250</v>
      </c>
      <c r="AA456" t="s">
        <v>250</v>
      </c>
      <c r="AB456" t="s">
        <v>89</v>
      </c>
      <c r="AC456" t="s">
        <v>158</v>
      </c>
      <c r="AD456" t="s">
        <v>2</v>
      </c>
      <c r="AE456" t="s">
        <v>2825</v>
      </c>
      <c r="AF456" t="s">
        <v>419</v>
      </c>
      <c r="AG456"/>
      <c r="AH456" s="365"/>
      <c r="AI456"/>
      <c r="AJ456"/>
      <c r="AK456"/>
      <c r="AL456" s="365"/>
      <c r="AM456"/>
      <c r="AN456" t="s">
        <v>399</v>
      </c>
      <c r="AO456" t="s">
        <v>399</v>
      </c>
      <c r="AP456" s="365">
        <v>2831</v>
      </c>
      <c r="AQ456" t="s">
        <v>2826</v>
      </c>
      <c r="AR456" t="s">
        <v>2827</v>
      </c>
      <c r="AS456" t="s">
        <v>2828</v>
      </c>
      <c r="AT456" t="s">
        <v>2800</v>
      </c>
      <c r="AU456" t="s">
        <v>379</v>
      </c>
      <c r="AV456" t="s">
        <v>380</v>
      </c>
      <c r="AW456" t="s">
        <v>412</v>
      </c>
      <c r="AX456"/>
      <c r="AY456" s="365"/>
      <c r="AZ456" s="365">
        <v>2024</v>
      </c>
      <c r="BA456" s="366">
        <v>45566</v>
      </c>
      <c r="BB456" s="367">
        <v>45607</v>
      </c>
      <c r="BC456" t="s">
        <v>399</v>
      </c>
      <c r="BD456" t="s">
        <v>154</v>
      </c>
      <c r="BE456">
        <v>-3795.05</v>
      </c>
      <c r="BF456"/>
      <c r="BG456">
        <v>3795.05</v>
      </c>
      <c r="BH456" s="368">
        <v>-3795.05</v>
      </c>
    </row>
    <row r="457" spans="1:60" ht="15.6">
      <c r="A457" s="345" t="str">
        <f t="shared" si="14"/>
        <v>no</v>
      </c>
      <c r="B457" s="345" t="str">
        <f>IF(A457="no","N/A",IF(ISNA(VLOOKUP(Q457,'Cost Type'!$A$4:$B$8,2,0)),"Impl",VLOOKUP(Q457,'Cost Type'!$A$4:$B$8,2,0)))</f>
        <v>N/A</v>
      </c>
      <c r="C457" s="345" t="str">
        <f>IF(B457="Impl",VLOOKUP(AB457,'Mapping Activities to outputs'!$B:$C,2,0),"N/A")</f>
        <v>N/A</v>
      </c>
      <c r="F457" s="346">
        <f t="shared" si="15"/>
        <v>-4471.26</v>
      </c>
      <c r="G457" t="s">
        <v>2788</v>
      </c>
      <c r="H457" t="s">
        <v>2789</v>
      </c>
      <c r="I457" t="s">
        <v>415</v>
      </c>
      <c r="J457" t="s">
        <v>416</v>
      </c>
      <c r="K457" t="s">
        <v>157</v>
      </c>
      <c r="L457" t="s">
        <v>2788</v>
      </c>
      <c r="M457" t="s">
        <v>2039</v>
      </c>
      <c r="N457" t="s">
        <v>262</v>
      </c>
      <c r="P457" s="365">
        <v>67105</v>
      </c>
      <c r="Q457" t="s">
        <v>3017</v>
      </c>
      <c r="R457" t="s">
        <v>368</v>
      </c>
      <c r="S457" t="s">
        <v>369</v>
      </c>
      <c r="T457" t="s">
        <v>263</v>
      </c>
      <c r="U457" t="s">
        <v>370</v>
      </c>
      <c r="V457" t="s">
        <v>265</v>
      </c>
      <c r="W457" t="s">
        <v>252</v>
      </c>
      <c r="X457" t="s">
        <v>3018</v>
      </c>
      <c r="Y457" t="s">
        <v>3019</v>
      </c>
      <c r="Z457" t="s">
        <v>250</v>
      </c>
      <c r="AA457" t="s">
        <v>250</v>
      </c>
      <c r="AB457" t="s">
        <v>67</v>
      </c>
      <c r="AC457" t="s">
        <v>158</v>
      </c>
      <c r="AD457" t="s">
        <v>2</v>
      </c>
      <c r="AE457" t="s">
        <v>3000</v>
      </c>
      <c r="AF457" t="s">
        <v>419</v>
      </c>
      <c r="AG457"/>
      <c r="AH457" s="365"/>
      <c r="AI457"/>
      <c r="AJ457"/>
      <c r="AK457"/>
      <c r="AL457" s="365"/>
      <c r="AM457"/>
      <c r="AN457" t="s">
        <v>399</v>
      </c>
      <c r="AO457" t="s">
        <v>399</v>
      </c>
      <c r="AP457" s="365">
        <v>2832</v>
      </c>
      <c r="AQ457" t="s">
        <v>2826</v>
      </c>
      <c r="AR457" t="s">
        <v>3001</v>
      </c>
      <c r="AS457" t="s">
        <v>2828</v>
      </c>
      <c r="AT457" t="s">
        <v>2800</v>
      </c>
      <c r="AU457" t="s">
        <v>379</v>
      </c>
      <c r="AV457" t="s">
        <v>380</v>
      </c>
      <c r="AW457" t="s">
        <v>412</v>
      </c>
      <c r="AX457"/>
      <c r="AY457" s="365"/>
      <c r="AZ457" s="365">
        <v>2024</v>
      </c>
      <c r="BA457" s="366">
        <v>45566</v>
      </c>
      <c r="BB457" s="367">
        <v>45607</v>
      </c>
      <c r="BC457" t="s">
        <v>399</v>
      </c>
      <c r="BD457" t="s">
        <v>154</v>
      </c>
      <c r="BE457">
        <v>-4471.26</v>
      </c>
      <c r="BF457"/>
      <c r="BG457">
        <v>4471.26</v>
      </c>
      <c r="BH457" s="368">
        <v>-4471.26</v>
      </c>
    </row>
    <row r="458" spans="1:60" ht="15.6">
      <c r="A458" s="345" t="str">
        <f t="shared" si="14"/>
        <v>yes</v>
      </c>
      <c r="B458" s="345" t="str">
        <f>IF(A458="no","N/A",IF(ISNA(VLOOKUP(P458,'Cost Type'!$A$4:$B$8,2,0)),"Impl",VLOOKUP(Q458,'Cost Type'!$A$4:$B$8,2,0)))</f>
        <v>Impl</v>
      </c>
      <c r="C458" s="345" t="str">
        <f>IF(B458="Impl",VLOOKUP(AB458,'Mapping Activities to outputs'!$B:$C,2,0),"N/A")</f>
        <v>MC</v>
      </c>
      <c r="F458" s="346">
        <f t="shared" si="15"/>
        <v>252</v>
      </c>
      <c r="G458" t="s">
        <v>362</v>
      </c>
      <c r="H458" t="s">
        <v>363</v>
      </c>
      <c r="I458" t="s">
        <v>364</v>
      </c>
      <c r="J458" t="s">
        <v>365</v>
      </c>
      <c r="K458" t="s">
        <v>157</v>
      </c>
      <c r="L458" t="s">
        <v>366</v>
      </c>
      <c r="M458" t="s">
        <v>1950</v>
      </c>
      <c r="N458" t="s">
        <v>262</v>
      </c>
      <c r="P458" s="365">
        <v>71635</v>
      </c>
      <c r="Q458" t="s">
        <v>4144</v>
      </c>
      <c r="R458" t="s">
        <v>368</v>
      </c>
      <c r="S458" t="s">
        <v>369</v>
      </c>
      <c r="T458" t="s">
        <v>263</v>
      </c>
      <c r="U458" t="s">
        <v>370</v>
      </c>
      <c r="V458" t="s">
        <v>265</v>
      </c>
      <c r="W458" t="s">
        <v>252</v>
      </c>
      <c r="X458" t="s">
        <v>264</v>
      </c>
      <c r="Y458" t="s">
        <v>371</v>
      </c>
      <c r="Z458" t="s">
        <v>250</v>
      </c>
      <c r="AA458" t="s">
        <v>250</v>
      </c>
      <c r="AB458" t="s">
        <v>89</v>
      </c>
      <c r="AC458" t="s">
        <v>158</v>
      </c>
      <c r="AD458" t="s">
        <v>2</v>
      </c>
      <c r="AE458" t="s">
        <v>1576</v>
      </c>
      <c r="AF458" t="s">
        <v>372</v>
      </c>
      <c r="AG458" t="s">
        <v>3020</v>
      </c>
      <c r="AH458" s="365">
        <v>300002155411518</v>
      </c>
      <c r="AI458" t="s">
        <v>258</v>
      </c>
      <c r="AJ458">
        <v>16961.2</v>
      </c>
      <c r="AK458">
        <v>10458</v>
      </c>
      <c r="AL458" s="365">
        <v>2</v>
      </c>
      <c r="AM458" t="s">
        <v>1576</v>
      </c>
      <c r="AN458" t="s">
        <v>1531</v>
      </c>
      <c r="AO458" t="s">
        <v>1532</v>
      </c>
      <c r="AP458" s="365">
        <v>126</v>
      </c>
      <c r="AQ458" t="s">
        <v>3714</v>
      </c>
      <c r="AR458" t="s">
        <v>3717</v>
      </c>
      <c r="AS458" t="s">
        <v>3716</v>
      </c>
      <c r="AT458" t="s">
        <v>3712</v>
      </c>
      <c r="AU458" t="s">
        <v>379</v>
      </c>
      <c r="AV458" t="s">
        <v>380</v>
      </c>
      <c r="AW458" t="s">
        <v>381</v>
      </c>
      <c r="AX458"/>
      <c r="AY458" s="365">
        <v>0</v>
      </c>
      <c r="AZ458" s="365">
        <v>2024</v>
      </c>
      <c r="BA458" s="366">
        <v>45603</v>
      </c>
      <c r="BB458" s="367">
        <v>45607</v>
      </c>
      <c r="BC458" t="s">
        <v>501</v>
      </c>
      <c r="BD458" t="s">
        <v>261</v>
      </c>
      <c r="BE458">
        <v>10458</v>
      </c>
      <c r="BF458">
        <v>252</v>
      </c>
      <c r="BG458"/>
      <c r="BH458" s="368">
        <v>252</v>
      </c>
    </row>
    <row r="459" spans="1:60" ht="15.6">
      <c r="A459" s="345" t="str">
        <f t="shared" si="14"/>
        <v>yes</v>
      </c>
      <c r="B459" s="345" t="str">
        <f>IF(A459="no","N/A",IF(ISNA(VLOOKUP(P459,'Cost Type'!$A$4:$B$8,2,0)),"Impl",VLOOKUP(P459,'Cost Type'!$A$4:$B$8,2,0)))</f>
        <v>GMS</v>
      </c>
      <c r="C459" s="345" t="str">
        <f>IF(B459="Impl",VLOOKUP(AB459,'Mapping Activities to outputs'!$B:$C,2,0),"N/A")</f>
        <v>N/A</v>
      </c>
      <c r="F459" s="346">
        <f t="shared" si="15"/>
        <v>32.700000000000003</v>
      </c>
      <c r="G459" t="s">
        <v>413</v>
      </c>
      <c r="H459" t="s">
        <v>414</v>
      </c>
      <c r="I459" t="s">
        <v>415</v>
      </c>
      <c r="J459" t="s">
        <v>416</v>
      </c>
      <c r="K459" t="s">
        <v>157</v>
      </c>
      <c r="L459" t="s">
        <v>413</v>
      </c>
      <c r="M459" t="s">
        <v>1950</v>
      </c>
      <c r="N459" t="s">
        <v>262</v>
      </c>
      <c r="P459" s="365">
        <v>75105</v>
      </c>
      <c r="Q459" t="s">
        <v>417</v>
      </c>
      <c r="R459" t="s">
        <v>368</v>
      </c>
      <c r="S459" t="s">
        <v>369</v>
      </c>
      <c r="T459" t="s">
        <v>263</v>
      </c>
      <c r="U459" t="s">
        <v>370</v>
      </c>
      <c r="V459" t="s">
        <v>265</v>
      </c>
      <c r="W459" t="s">
        <v>252</v>
      </c>
      <c r="X459" t="s">
        <v>264</v>
      </c>
      <c r="Y459" t="s">
        <v>371</v>
      </c>
      <c r="Z459" t="s">
        <v>250</v>
      </c>
      <c r="AA459" t="s">
        <v>250</v>
      </c>
      <c r="AB459" t="s">
        <v>89</v>
      </c>
      <c r="AC459" t="s">
        <v>158</v>
      </c>
      <c r="AD459" t="s">
        <v>2</v>
      </c>
      <c r="AE459" t="s">
        <v>2052</v>
      </c>
      <c r="AF459" t="s">
        <v>419</v>
      </c>
      <c r="AG459"/>
      <c r="AH459" s="365"/>
      <c r="AI459"/>
      <c r="AJ459"/>
      <c r="AK459"/>
      <c r="AL459" s="365"/>
      <c r="AM459"/>
      <c r="AN459" t="s">
        <v>399</v>
      </c>
      <c r="AO459" t="s">
        <v>399</v>
      </c>
      <c r="AP459" s="365">
        <v>20</v>
      </c>
      <c r="AQ459" t="s">
        <v>2053</v>
      </c>
      <c r="AR459" t="s">
        <v>2054</v>
      </c>
      <c r="AS459" t="s">
        <v>2055</v>
      </c>
      <c r="AT459" t="s">
        <v>2056</v>
      </c>
      <c r="AU459" t="s">
        <v>379</v>
      </c>
      <c r="AV459" t="s">
        <v>380</v>
      </c>
      <c r="AW459" t="s">
        <v>412</v>
      </c>
      <c r="AX459"/>
      <c r="AY459" s="365"/>
      <c r="AZ459" s="365">
        <v>2024</v>
      </c>
      <c r="BA459" s="366">
        <v>45603</v>
      </c>
      <c r="BB459" s="367">
        <v>45608</v>
      </c>
      <c r="BC459" t="s">
        <v>399</v>
      </c>
      <c r="BD459" t="s">
        <v>261</v>
      </c>
      <c r="BE459">
        <v>1356.9</v>
      </c>
      <c r="BF459">
        <v>32.700000000000003</v>
      </c>
      <c r="BG459"/>
      <c r="BH459" s="368">
        <v>32.700000000000003</v>
      </c>
    </row>
    <row r="460" spans="1:60" ht="15.6">
      <c r="A460" s="345" t="str">
        <f t="shared" si="14"/>
        <v>yes</v>
      </c>
      <c r="B460" s="345" t="str">
        <f>IF(A460="no","N/A",IF(ISNA(VLOOKUP(P460,'Cost Type'!$A$4:$B$8,2,0)),"Impl",VLOOKUP(P460,'Cost Type'!$A$4:$B$8,2,0)))</f>
        <v>GMS</v>
      </c>
      <c r="C460" s="345" t="str">
        <f>IF(B460="Impl",VLOOKUP(AB460,'Mapping Activities to outputs'!$B:$C,2,0),"N/A")</f>
        <v>N/A</v>
      </c>
      <c r="F460" s="346">
        <f t="shared" si="15"/>
        <v>296.61</v>
      </c>
      <c r="G460" t="s">
        <v>413</v>
      </c>
      <c r="H460" t="s">
        <v>414</v>
      </c>
      <c r="I460" t="s">
        <v>415</v>
      </c>
      <c r="J460" t="s">
        <v>416</v>
      </c>
      <c r="K460" t="s">
        <v>157</v>
      </c>
      <c r="L460" t="s">
        <v>413</v>
      </c>
      <c r="M460" t="s">
        <v>2039</v>
      </c>
      <c r="N460" t="s">
        <v>262</v>
      </c>
      <c r="P460" s="365">
        <v>75105</v>
      </c>
      <c r="Q460" t="s">
        <v>417</v>
      </c>
      <c r="R460" t="s">
        <v>368</v>
      </c>
      <c r="S460" t="s">
        <v>369</v>
      </c>
      <c r="T460" t="s">
        <v>263</v>
      </c>
      <c r="U460" t="s">
        <v>370</v>
      </c>
      <c r="V460" t="s">
        <v>265</v>
      </c>
      <c r="W460" t="s">
        <v>252</v>
      </c>
      <c r="X460" t="s">
        <v>264</v>
      </c>
      <c r="Y460" t="s">
        <v>371</v>
      </c>
      <c r="Z460" t="s">
        <v>250</v>
      </c>
      <c r="AA460" t="s">
        <v>250</v>
      </c>
      <c r="AB460" t="s">
        <v>52</v>
      </c>
      <c r="AC460" t="s">
        <v>158</v>
      </c>
      <c r="AD460" t="s">
        <v>2</v>
      </c>
      <c r="AE460" t="s">
        <v>2721</v>
      </c>
      <c r="AF460" t="s">
        <v>419</v>
      </c>
      <c r="AG460"/>
      <c r="AH460" s="365"/>
      <c r="AI460"/>
      <c r="AJ460"/>
      <c r="AK460"/>
      <c r="AL460" s="365"/>
      <c r="AM460"/>
      <c r="AN460" t="s">
        <v>399</v>
      </c>
      <c r="AO460" t="s">
        <v>399</v>
      </c>
      <c r="AP460" s="365">
        <v>1380</v>
      </c>
      <c r="AQ460" t="s">
        <v>2053</v>
      </c>
      <c r="AR460" t="s">
        <v>2722</v>
      </c>
      <c r="AS460" t="s">
        <v>2723</v>
      </c>
      <c r="AT460" t="s">
        <v>2724</v>
      </c>
      <c r="AU460" t="s">
        <v>379</v>
      </c>
      <c r="AV460" t="s">
        <v>380</v>
      </c>
      <c r="AW460" t="s">
        <v>412</v>
      </c>
      <c r="AX460"/>
      <c r="AY460" s="365"/>
      <c r="AZ460" s="365">
        <v>2024</v>
      </c>
      <c r="BA460" s="366">
        <v>45566</v>
      </c>
      <c r="BB460" s="367">
        <v>45608</v>
      </c>
      <c r="BC460" t="s">
        <v>399</v>
      </c>
      <c r="BD460" t="s">
        <v>154</v>
      </c>
      <c r="BE460">
        <v>296.61</v>
      </c>
      <c r="BF460">
        <v>296.61</v>
      </c>
      <c r="BG460"/>
      <c r="BH460" s="368">
        <v>296.61</v>
      </c>
    </row>
    <row r="461" spans="1:60" ht="15.6">
      <c r="A461" s="345" t="str">
        <f t="shared" si="14"/>
        <v>yes</v>
      </c>
      <c r="B461" s="345" t="str">
        <f>IF(A461="no","N/A",IF(ISNA(VLOOKUP(P461,'Cost Type'!$A$4:$B$8,2,0)),"Impl",VLOOKUP(P461,'Cost Type'!$A$4:$B$8,2,0)))</f>
        <v>GMS</v>
      </c>
      <c r="C461" s="345" t="str">
        <f>IF(B461="Impl",VLOOKUP(AB461,'Mapping Activities to outputs'!$B:$C,2,0),"N/A")</f>
        <v>N/A</v>
      </c>
      <c r="F461" s="346">
        <f t="shared" si="15"/>
        <v>357.7</v>
      </c>
      <c r="G461" t="s">
        <v>413</v>
      </c>
      <c r="H461" t="s">
        <v>414</v>
      </c>
      <c r="I461" t="s">
        <v>415</v>
      </c>
      <c r="J461" t="s">
        <v>416</v>
      </c>
      <c r="K461" t="s">
        <v>157</v>
      </c>
      <c r="L461" t="s">
        <v>413</v>
      </c>
      <c r="M461" t="s">
        <v>2039</v>
      </c>
      <c r="N461" t="s">
        <v>262</v>
      </c>
      <c r="P461" s="365">
        <v>75105</v>
      </c>
      <c r="Q461" t="s">
        <v>417</v>
      </c>
      <c r="R461" t="s">
        <v>368</v>
      </c>
      <c r="S461" t="s">
        <v>369</v>
      </c>
      <c r="T461" t="s">
        <v>263</v>
      </c>
      <c r="U461" t="s">
        <v>370</v>
      </c>
      <c r="V461" t="s">
        <v>265</v>
      </c>
      <c r="W461" t="s">
        <v>252</v>
      </c>
      <c r="X461" t="s">
        <v>264</v>
      </c>
      <c r="Y461" t="s">
        <v>371</v>
      </c>
      <c r="Z461" t="s">
        <v>250</v>
      </c>
      <c r="AA461" t="s">
        <v>250</v>
      </c>
      <c r="AB461" t="s">
        <v>67</v>
      </c>
      <c r="AC461" t="s">
        <v>158</v>
      </c>
      <c r="AD461" t="s">
        <v>2</v>
      </c>
      <c r="AE461" t="s">
        <v>2725</v>
      </c>
      <c r="AF461" t="s">
        <v>419</v>
      </c>
      <c r="AG461"/>
      <c r="AH461" s="365"/>
      <c r="AI461"/>
      <c r="AJ461"/>
      <c r="AK461"/>
      <c r="AL461" s="365"/>
      <c r="AM461"/>
      <c r="AN461" t="s">
        <v>399</v>
      </c>
      <c r="AO461" t="s">
        <v>399</v>
      </c>
      <c r="AP461" s="365">
        <v>1381</v>
      </c>
      <c r="AQ461" t="s">
        <v>2053</v>
      </c>
      <c r="AR461" t="s">
        <v>2726</v>
      </c>
      <c r="AS461" t="s">
        <v>2723</v>
      </c>
      <c r="AT461" t="s">
        <v>2724</v>
      </c>
      <c r="AU461" t="s">
        <v>379</v>
      </c>
      <c r="AV461" t="s">
        <v>380</v>
      </c>
      <c r="AW461" t="s">
        <v>412</v>
      </c>
      <c r="AX461"/>
      <c r="AY461" s="365"/>
      <c r="AZ461" s="365">
        <v>2024</v>
      </c>
      <c r="BA461" s="366">
        <v>45566</v>
      </c>
      <c r="BB461" s="367">
        <v>45608</v>
      </c>
      <c r="BC461" t="s">
        <v>399</v>
      </c>
      <c r="BD461" t="s">
        <v>154</v>
      </c>
      <c r="BE461">
        <v>357.7</v>
      </c>
      <c r="BF461">
        <v>357.7</v>
      </c>
      <c r="BG461"/>
      <c r="BH461" s="368">
        <v>357.7</v>
      </c>
    </row>
    <row r="462" spans="1:60" ht="15.6">
      <c r="A462" s="345" t="str">
        <f t="shared" si="14"/>
        <v>yes</v>
      </c>
      <c r="B462" s="345" t="str">
        <f>IF(A462="no","N/A",IF(ISNA(VLOOKUP(P462,'Cost Type'!$A$4:$B$8,2,0)),"Impl",VLOOKUP(P462,'Cost Type'!$A$4:$B$8,2,0)))</f>
        <v>GMS</v>
      </c>
      <c r="C462" s="345" t="str">
        <f>IF(B462="Impl",VLOOKUP(AB462,'Mapping Activities to outputs'!$B:$C,2,0),"N/A")</f>
        <v>N/A</v>
      </c>
      <c r="F462" s="346">
        <f t="shared" si="15"/>
        <v>381.32</v>
      </c>
      <c r="G462" t="s">
        <v>413</v>
      </c>
      <c r="H462" t="s">
        <v>414</v>
      </c>
      <c r="I462" t="s">
        <v>415</v>
      </c>
      <c r="J462" t="s">
        <v>416</v>
      </c>
      <c r="K462" t="s">
        <v>157</v>
      </c>
      <c r="L462" t="s">
        <v>413</v>
      </c>
      <c r="M462" t="s">
        <v>2039</v>
      </c>
      <c r="N462" t="s">
        <v>262</v>
      </c>
      <c r="P462" s="365">
        <v>75105</v>
      </c>
      <c r="Q462" t="s">
        <v>417</v>
      </c>
      <c r="R462" t="s">
        <v>368</v>
      </c>
      <c r="S462" t="s">
        <v>369</v>
      </c>
      <c r="T462" t="s">
        <v>263</v>
      </c>
      <c r="U462" t="s">
        <v>370</v>
      </c>
      <c r="V462" t="s">
        <v>265</v>
      </c>
      <c r="W462" t="s">
        <v>252</v>
      </c>
      <c r="X462" t="s">
        <v>264</v>
      </c>
      <c r="Y462" t="s">
        <v>371</v>
      </c>
      <c r="Z462" t="s">
        <v>250</v>
      </c>
      <c r="AA462" t="s">
        <v>250</v>
      </c>
      <c r="AB462" t="s">
        <v>42</v>
      </c>
      <c r="AC462" t="s">
        <v>158</v>
      </c>
      <c r="AD462" t="s">
        <v>2</v>
      </c>
      <c r="AE462" t="s">
        <v>2727</v>
      </c>
      <c r="AF462" t="s">
        <v>419</v>
      </c>
      <c r="AG462"/>
      <c r="AH462" s="365"/>
      <c r="AI462"/>
      <c r="AJ462"/>
      <c r="AK462"/>
      <c r="AL462" s="365"/>
      <c r="AM462"/>
      <c r="AN462" t="s">
        <v>399</v>
      </c>
      <c r="AO462" t="s">
        <v>399</v>
      </c>
      <c r="AP462" s="365">
        <v>1382</v>
      </c>
      <c r="AQ462" t="s">
        <v>2053</v>
      </c>
      <c r="AR462" t="s">
        <v>2728</v>
      </c>
      <c r="AS462" t="s">
        <v>2723</v>
      </c>
      <c r="AT462" t="s">
        <v>2724</v>
      </c>
      <c r="AU462" t="s">
        <v>379</v>
      </c>
      <c r="AV462" t="s">
        <v>380</v>
      </c>
      <c r="AW462" t="s">
        <v>412</v>
      </c>
      <c r="AX462"/>
      <c r="AY462" s="365"/>
      <c r="AZ462" s="365">
        <v>2024</v>
      </c>
      <c r="BA462" s="366">
        <v>45566</v>
      </c>
      <c r="BB462" s="367">
        <v>45608</v>
      </c>
      <c r="BC462" t="s">
        <v>399</v>
      </c>
      <c r="BD462" t="s">
        <v>154</v>
      </c>
      <c r="BE462">
        <v>381.32</v>
      </c>
      <c r="BF462">
        <v>381.32</v>
      </c>
      <c r="BG462"/>
      <c r="BH462" s="368">
        <v>381.32</v>
      </c>
    </row>
    <row r="463" spans="1:60" ht="15.6">
      <c r="A463" s="345" t="str">
        <f t="shared" si="14"/>
        <v>yes</v>
      </c>
      <c r="B463" s="345" t="str">
        <f>IF(A463="no","N/A",IF(ISNA(VLOOKUP(P463,'Cost Type'!$A$4:$B$8,2,0)),"Impl",VLOOKUP(P463,'Cost Type'!$A$4:$B$8,2,0)))</f>
        <v>GMS</v>
      </c>
      <c r="C463" s="345" t="str">
        <f>IF(B463="Impl",VLOOKUP(AB463,'Mapping Activities to outputs'!$B:$C,2,0),"N/A")</f>
        <v>N/A</v>
      </c>
      <c r="F463" s="346">
        <f t="shared" si="15"/>
        <v>387.59000000000003</v>
      </c>
      <c r="G463" t="s">
        <v>413</v>
      </c>
      <c r="H463" t="s">
        <v>414</v>
      </c>
      <c r="I463" t="s">
        <v>415</v>
      </c>
      <c r="J463" t="s">
        <v>416</v>
      </c>
      <c r="K463" t="s">
        <v>157</v>
      </c>
      <c r="L463" t="s">
        <v>413</v>
      </c>
      <c r="M463" t="s">
        <v>2039</v>
      </c>
      <c r="N463" t="s">
        <v>262</v>
      </c>
      <c r="P463" s="365">
        <v>75105</v>
      </c>
      <c r="Q463" t="s">
        <v>417</v>
      </c>
      <c r="R463" t="s">
        <v>368</v>
      </c>
      <c r="S463" t="s">
        <v>369</v>
      </c>
      <c r="T463" t="s">
        <v>263</v>
      </c>
      <c r="U463" t="s">
        <v>370</v>
      </c>
      <c r="V463" t="s">
        <v>265</v>
      </c>
      <c r="W463" t="s">
        <v>252</v>
      </c>
      <c r="X463" t="s">
        <v>264</v>
      </c>
      <c r="Y463" t="s">
        <v>371</v>
      </c>
      <c r="Z463" t="s">
        <v>250</v>
      </c>
      <c r="AA463" t="s">
        <v>250</v>
      </c>
      <c r="AB463" t="s">
        <v>82</v>
      </c>
      <c r="AC463" t="s">
        <v>158</v>
      </c>
      <c r="AD463" t="s">
        <v>2</v>
      </c>
      <c r="AE463" t="s">
        <v>2729</v>
      </c>
      <c r="AF463" t="s">
        <v>419</v>
      </c>
      <c r="AG463"/>
      <c r="AH463" s="365"/>
      <c r="AI463"/>
      <c r="AJ463"/>
      <c r="AK463"/>
      <c r="AL463" s="365"/>
      <c r="AM463"/>
      <c r="AN463" t="s">
        <v>399</v>
      </c>
      <c r="AO463" t="s">
        <v>399</v>
      </c>
      <c r="AP463" s="365">
        <v>1383</v>
      </c>
      <c r="AQ463" t="s">
        <v>2053</v>
      </c>
      <c r="AR463" t="s">
        <v>2730</v>
      </c>
      <c r="AS463" t="s">
        <v>2723</v>
      </c>
      <c r="AT463" t="s">
        <v>2724</v>
      </c>
      <c r="AU463" t="s">
        <v>379</v>
      </c>
      <c r="AV463" t="s">
        <v>380</v>
      </c>
      <c r="AW463" t="s">
        <v>412</v>
      </c>
      <c r="AX463"/>
      <c r="AY463" s="365"/>
      <c r="AZ463" s="365">
        <v>2024</v>
      </c>
      <c r="BA463" s="366">
        <v>45566</v>
      </c>
      <c r="BB463" s="367">
        <v>45608</v>
      </c>
      <c r="BC463" t="s">
        <v>399</v>
      </c>
      <c r="BD463" t="s">
        <v>154</v>
      </c>
      <c r="BE463">
        <v>387.59000000000003</v>
      </c>
      <c r="BF463">
        <v>387.59000000000003</v>
      </c>
      <c r="BG463"/>
      <c r="BH463" s="368">
        <v>387.59000000000003</v>
      </c>
    </row>
    <row r="464" spans="1:60" ht="15.6">
      <c r="A464" s="345" t="str">
        <f t="shared" si="14"/>
        <v>yes</v>
      </c>
      <c r="B464" s="345" t="str">
        <f>IF(A464="no","N/A",IF(ISNA(VLOOKUP(P464,'Cost Type'!$A$4:$B$8,2,0)),"Impl",VLOOKUP(P464,'Cost Type'!$A$4:$B$8,2,0)))</f>
        <v>GMS</v>
      </c>
      <c r="C464" s="345" t="str">
        <f>IF(B464="Impl",VLOOKUP(AB464,'Mapping Activities to outputs'!$B:$C,2,0),"N/A")</f>
        <v>N/A</v>
      </c>
      <c r="F464" s="346">
        <f t="shared" si="15"/>
        <v>1128.4100000000001</v>
      </c>
      <c r="G464" t="s">
        <v>413</v>
      </c>
      <c r="H464" t="s">
        <v>414</v>
      </c>
      <c r="I464" t="s">
        <v>415</v>
      </c>
      <c r="J464" t="s">
        <v>416</v>
      </c>
      <c r="K464" t="s">
        <v>157</v>
      </c>
      <c r="L464" t="s">
        <v>413</v>
      </c>
      <c r="M464" t="s">
        <v>2039</v>
      </c>
      <c r="N464" t="s">
        <v>262</v>
      </c>
      <c r="P464" s="365">
        <v>75105</v>
      </c>
      <c r="Q464" t="s">
        <v>417</v>
      </c>
      <c r="R464" t="s">
        <v>368</v>
      </c>
      <c r="S464" t="s">
        <v>369</v>
      </c>
      <c r="T464" t="s">
        <v>263</v>
      </c>
      <c r="U464" t="s">
        <v>370</v>
      </c>
      <c r="V464" t="s">
        <v>265</v>
      </c>
      <c r="W464" t="s">
        <v>252</v>
      </c>
      <c r="X464" t="s">
        <v>264</v>
      </c>
      <c r="Y464" t="s">
        <v>371</v>
      </c>
      <c r="Z464" t="s">
        <v>250</v>
      </c>
      <c r="AA464" t="s">
        <v>250</v>
      </c>
      <c r="AB464" t="s">
        <v>89</v>
      </c>
      <c r="AC464" t="s">
        <v>158</v>
      </c>
      <c r="AD464" t="s">
        <v>2</v>
      </c>
      <c r="AE464" t="s">
        <v>2731</v>
      </c>
      <c r="AF464" t="s">
        <v>419</v>
      </c>
      <c r="AG464"/>
      <c r="AH464" s="365"/>
      <c r="AI464"/>
      <c r="AJ464"/>
      <c r="AK464"/>
      <c r="AL464" s="365"/>
      <c r="AM464"/>
      <c r="AN464" t="s">
        <v>399</v>
      </c>
      <c r="AO464" t="s">
        <v>399</v>
      </c>
      <c r="AP464" s="365">
        <v>1384</v>
      </c>
      <c r="AQ464" t="s">
        <v>2053</v>
      </c>
      <c r="AR464" t="s">
        <v>2732</v>
      </c>
      <c r="AS464" t="s">
        <v>2723</v>
      </c>
      <c r="AT464" t="s">
        <v>2724</v>
      </c>
      <c r="AU464" t="s">
        <v>379</v>
      </c>
      <c r="AV464" t="s">
        <v>380</v>
      </c>
      <c r="AW464" t="s">
        <v>412</v>
      </c>
      <c r="AX464"/>
      <c r="AY464" s="365"/>
      <c r="AZ464" s="365">
        <v>2024</v>
      </c>
      <c r="BA464" s="366">
        <v>45566</v>
      </c>
      <c r="BB464" s="367">
        <v>45608</v>
      </c>
      <c r="BC464" t="s">
        <v>399</v>
      </c>
      <c r="BD464" t="s">
        <v>154</v>
      </c>
      <c r="BE464">
        <v>1128.4100000000001</v>
      </c>
      <c r="BF464">
        <v>1128.4100000000001</v>
      </c>
      <c r="BG464"/>
      <c r="BH464" s="368">
        <v>1128.4100000000001</v>
      </c>
    </row>
    <row r="465" spans="1:60" ht="15.6">
      <c r="A465" s="345" t="str">
        <f t="shared" si="14"/>
        <v>yes</v>
      </c>
      <c r="B465" s="345" t="str">
        <f>IF(A465="no","N/A",IF(ISNA(VLOOKUP(P465,'Cost Type'!$A$4:$B$8,2,0)),"Impl",VLOOKUP(Q465,'Cost Type'!$A$4:$B$8,2,0)))</f>
        <v>Impl</v>
      </c>
      <c r="C465" s="345" t="str">
        <f>IF(B465="Impl",VLOOKUP(AB465,'Mapping Activities to outputs'!$B:$C,2,0),"N/A")</f>
        <v>MC</v>
      </c>
      <c r="F465" s="346">
        <f t="shared" si="15"/>
        <v>6.75</v>
      </c>
      <c r="G465" t="s">
        <v>362</v>
      </c>
      <c r="H465" t="s">
        <v>363</v>
      </c>
      <c r="I465" t="s">
        <v>364</v>
      </c>
      <c r="J465" t="s">
        <v>365</v>
      </c>
      <c r="K465" t="s">
        <v>157</v>
      </c>
      <c r="L465" t="s">
        <v>366</v>
      </c>
      <c r="M465" t="s">
        <v>1950</v>
      </c>
      <c r="N465" t="s">
        <v>262</v>
      </c>
      <c r="P465" s="365">
        <v>73410</v>
      </c>
      <c r="Q465" t="s">
        <v>3310</v>
      </c>
      <c r="R465" t="s">
        <v>368</v>
      </c>
      <c r="S465" t="s">
        <v>369</v>
      </c>
      <c r="T465" t="s">
        <v>263</v>
      </c>
      <c r="U465" t="s">
        <v>370</v>
      </c>
      <c r="V465" t="s">
        <v>265</v>
      </c>
      <c r="W465" t="s">
        <v>252</v>
      </c>
      <c r="X465" t="s">
        <v>264</v>
      </c>
      <c r="Y465" t="s">
        <v>371</v>
      </c>
      <c r="Z465" t="s">
        <v>250</v>
      </c>
      <c r="AA465" t="s">
        <v>250</v>
      </c>
      <c r="AB465" t="s">
        <v>89</v>
      </c>
      <c r="AC465" t="s">
        <v>158</v>
      </c>
      <c r="AD465" t="s">
        <v>2</v>
      </c>
      <c r="AE465" t="s">
        <v>1581</v>
      </c>
      <c r="AF465" t="s">
        <v>372</v>
      </c>
      <c r="AG465" t="s">
        <v>3182</v>
      </c>
      <c r="AH465" s="365">
        <v>300002151581557</v>
      </c>
      <c r="AI465" t="s">
        <v>258</v>
      </c>
      <c r="AJ465">
        <v>280</v>
      </c>
      <c r="AK465">
        <v>280</v>
      </c>
      <c r="AL465" s="365">
        <v>1</v>
      </c>
      <c r="AM465" t="s">
        <v>1581</v>
      </c>
      <c r="AN465" t="s">
        <v>1584</v>
      </c>
      <c r="AO465" t="s">
        <v>1585</v>
      </c>
      <c r="AP465" s="365">
        <v>99</v>
      </c>
      <c r="AQ465" t="s">
        <v>3694</v>
      </c>
      <c r="AR465" t="s">
        <v>3695</v>
      </c>
      <c r="AS465" t="s">
        <v>3696</v>
      </c>
      <c r="AT465" t="s">
        <v>3697</v>
      </c>
      <c r="AU465" t="s">
        <v>379</v>
      </c>
      <c r="AV465" t="s">
        <v>380</v>
      </c>
      <c r="AW465" t="s">
        <v>381</v>
      </c>
      <c r="AX465"/>
      <c r="AY465" s="365">
        <v>0</v>
      </c>
      <c r="AZ465" s="365">
        <v>2024</v>
      </c>
      <c r="BA465" s="366">
        <v>45601</v>
      </c>
      <c r="BB465" s="367">
        <v>45608</v>
      </c>
      <c r="BC465" t="s">
        <v>271</v>
      </c>
      <c r="BD465" t="s">
        <v>261</v>
      </c>
      <c r="BE465">
        <v>280</v>
      </c>
      <c r="BF465">
        <v>6.75</v>
      </c>
      <c r="BG465"/>
      <c r="BH465" s="368">
        <v>6.75</v>
      </c>
    </row>
    <row r="466" spans="1:60" ht="15.6">
      <c r="A466" s="345" t="str">
        <f t="shared" si="14"/>
        <v>yes</v>
      </c>
      <c r="B466" s="345" t="str">
        <f>IF(A466="no","N/A",IF(ISNA(VLOOKUP(P466,'Cost Type'!$A$4:$B$8,2,0)),"Impl",VLOOKUP(Q466,'Cost Type'!$A$4:$B$8,2,0)))</f>
        <v>Impl</v>
      </c>
      <c r="C466" s="345" t="str">
        <f>IF(B466="Impl",VLOOKUP(AB466,'Mapping Activities to outputs'!$B:$C,2,0),"N/A")</f>
        <v>MC</v>
      </c>
      <c r="F466" s="346">
        <f t="shared" si="15"/>
        <v>131.08000000000001</v>
      </c>
      <c r="G466" t="s">
        <v>362</v>
      </c>
      <c r="H466" t="s">
        <v>363</v>
      </c>
      <c r="I466" t="s">
        <v>364</v>
      </c>
      <c r="J466" t="s">
        <v>365</v>
      </c>
      <c r="K466" t="s">
        <v>157</v>
      </c>
      <c r="L466" t="s">
        <v>366</v>
      </c>
      <c r="M466" t="s">
        <v>1950</v>
      </c>
      <c r="N466" t="s">
        <v>262</v>
      </c>
      <c r="P466" s="365">
        <v>71620</v>
      </c>
      <c r="Q466" t="s">
        <v>4124</v>
      </c>
      <c r="R466" t="s">
        <v>368</v>
      </c>
      <c r="S466" t="s">
        <v>369</v>
      </c>
      <c r="T466" t="s">
        <v>263</v>
      </c>
      <c r="U466" t="s">
        <v>370</v>
      </c>
      <c r="V466" t="s">
        <v>265</v>
      </c>
      <c r="W466" t="s">
        <v>252</v>
      </c>
      <c r="X466" t="s">
        <v>264</v>
      </c>
      <c r="Y466" t="s">
        <v>371</v>
      </c>
      <c r="Z466" t="s">
        <v>250</v>
      </c>
      <c r="AA466" t="s">
        <v>250</v>
      </c>
      <c r="AB466" t="s">
        <v>89</v>
      </c>
      <c r="AC466" t="s">
        <v>158</v>
      </c>
      <c r="AD466" t="s">
        <v>2</v>
      </c>
      <c r="AE466" t="s">
        <v>1589</v>
      </c>
      <c r="AF466" t="s">
        <v>372</v>
      </c>
      <c r="AG466" t="s">
        <v>3020</v>
      </c>
      <c r="AH466" s="365">
        <v>300002162953944</v>
      </c>
      <c r="AI466" t="s">
        <v>258</v>
      </c>
      <c r="AJ466">
        <v>0</v>
      </c>
      <c r="AK466">
        <v>0</v>
      </c>
      <c r="AL466" s="365">
        <v>1</v>
      </c>
      <c r="AM466" t="s">
        <v>1589</v>
      </c>
      <c r="AN466" t="s">
        <v>1584</v>
      </c>
      <c r="AO466" t="s">
        <v>1585</v>
      </c>
      <c r="AP466" s="365">
        <v>29</v>
      </c>
      <c r="AQ466" t="s">
        <v>3722</v>
      </c>
      <c r="AR466" t="s">
        <v>3723</v>
      </c>
      <c r="AS466" t="s">
        <v>3724</v>
      </c>
      <c r="AT466" t="s">
        <v>3725</v>
      </c>
      <c r="AU466" t="s">
        <v>379</v>
      </c>
      <c r="AV466" t="s">
        <v>380</v>
      </c>
      <c r="AW466" t="s">
        <v>381</v>
      </c>
      <c r="AX466"/>
      <c r="AY466" s="365">
        <v>0</v>
      </c>
      <c r="AZ466" s="365">
        <v>2024</v>
      </c>
      <c r="BA466" s="366">
        <v>45606</v>
      </c>
      <c r="BB466" s="367">
        <v>45609</v>
      </c>
      <c r="BC466" t="s">
        <v>271</v>
      </c>
      <c r="BD466" t="s">
        <v>261</v>
      </c>
      <c r="BE466">
        <v>5440</v>
      </c>
      <c r="BF466">
        <v>131.08000000000001</v>
      </c>
      <c r="BG466"/>
      <c r="BH466" s="368">
        <v>131.08000000000001</v>
      </c>
    </row>
    <row r="467" spans="1:60" ht="15.6">
      <c r="A467" s="345" t="str">
        <f t="shared" si="14"/>
        <v>yes</v>
      </c>
      <c r="B467" s="345" t="str">
        <f>IF(A467="no","N/A",IF(ISNA(VLOOKUP(P467,'Cost Type'!$A$4:$B$8,2,0)),"Impl",VLOOKUP(Q467,'Cost Type'!$A$4:$B$8,2,0)))</f>
        <v>Impl</v>
      </c>
      <c r="C467" s="345" t="str">
        <f>IF(B467="Impl",VLOOKUP(AB467,'Mapping Activities to outputs'!$B:$C,2,0),"N/A")</f>
        <v>MC</v>
      </c>
      <c r="F467" s="346">
        <f t="shared" si="15"/>
        <v>131.08000000000001</v>
      </c>
      <c r="G467" t="s">
        <v>362</v>
      </c>
      <c r="H467" t="s">
        <v>363</v>
      </c>
      <c r="I467" t="s">
        <v>364</v>
      </c>
      <c r="J467" t="s">
        <v>365</v>
      </c>
      <c r="K467" t="s">
        <v>157</v>
      </c>
      <c r="L467" t="s">
        <v>366</v>
      </c>
      <c r="M467" t="s">
        <v>1950</v>
      </c>
      <c r="N467" t="s">
        <v>262</v>
      </c>
      <c r="P467" s="365">
        <v>71620</v>
      </c>
      <c r="Q467" t="s">
        <v>4124</v>
      </c>
      <c r="R467" t="s">
        <v>368</v>
      </c>
      <c r="S467" t="s">
        <v>369</v>
      </c>
      <c r="T467" t="s">
        <v>263</v>
      </c>
      <c r="U467" t="s">
        <v>370</v>
      </c>
      <c r="V467" t="s">
        <v>265</v>
      </c>
      <c r="W467" t="s">
        <v>252</v>
      </c>
      <c r="X467" t="s">
        <v>264</v>
      </c>
      <c r="Y467" t="s">
        <v>371</v>
      </c>
      <c r="Z467" t="s">
        <v>250</v>
      </c>
      <c r="AA467" t="s">
        <v>250</v>
      </c>
      <c r="AB467" t="s">
        <v>89</v>
      </c>
      <c r="AC467" t="s">
        <v>158</v>
      </c>
      <c r="AD467" t="s">
        <v>2</v>
      </c>
      <c r="AE467" t="s">
        <v>1589</v>
      </c>
      <c r="AF467" t="s">
        <v>372</v>
      </c>
      <c r="AG467" t="s">
        <v>3020</v>
      </c>
      <c r="AH467" s="365">
        <v>300002162953944</v>
      </c>
      <c r="AI467" t="s">
        <v>258</v>
      </c>
      <c r="AJ467">
        <v>0</v>
      </c>
      <c r="AK467">
        <v>0</v>
      </c>
      <c r="AL467" s="365">
        <v>2</v>
      </c>
      <c r="AM467" t="s">
        <v>1589</v>
      </c>
      <c r="AN467" t="s">
        <v>1584</v>
      </c>
      <c r="AO467" t="s">
        <v>1585</v>
      </c>
      <c r="AP467" s="365">
        <v>28</v>
      </c>
      <c r="AQ467" t="s">
        <v>3722</v>
      </c>
      <c r="AR467" t="s">
        <v>3728</v>
      </c>
      <c r="AS467" t="s">
        <v>3724</v>
      </c>
      <c r="AT467" t="s">
        <v>3725</v>
      </c>
      <c r="AU467" t="s">
        <v>379</v>
      </c>
      <c r="AV467" t="s">
        <v>380</v>
      </c>
      <c r="AW467" t="s">
        <v>381</v>
      </c>
      <c r="AX467"/>
      <c r="AY467" s="365">
        <v>0</v>
      </c>
      <c r="AZ467" s="365">
        <v>2024</v>
      </c>
      <c r="BA467" s="366">
        <v>45606</v>
      </c>
      <c r="BB467" s="367">
        <v>45609</v>
      </c>
      <c r="BC467" t="s">
        <v>501</v>
      </c>
      <c r="BD467" t="s">
        <v>261</v>
      </c>
      <c r="BE467">
        <v>5440</v>
      </c>
      <c r="BF467">
        <v>131.08000000000001</v>
      </c>
      <c r="BG467"/>
      <c r="BH467" s="368">
        <v>131.08000000000001</v>
      </c>
    </row>
    <row r="468" spans="1:60" ht="15.6">
      <c r="A468" s="345" t="str">
        <f t="shared" si="14"/>
        <v>yes</v>
      </c>
      <c r="B468" s="345" t="str">
        <f>IF(A468="no","N/A",IF(ISNA(VLOOKUP(P468,'Cost Type'!$A$4:$B$8,2,0)),"Impl",VLOOKUP(Q468,'Cost Type'!$A$4:$B$8,2,0)))</f>
        <v>Impl</v>
      </c>
      <c r="C468" s="345" t="str">
        <f>IF(B468="Impl",VLOOKUP(AB468,'Mapping Activities to outputs'!$B:$C,2,0),"N/A")</f>
        <v>MC</v>
      </c>
      <c r="F468" s="346">
        <f t="shared" si="15"/>
        <v>226.03</v>
      </c>
      <c r="G468" t="s">
        <v>362</v>
      </c>
      <c r="H468" t="s">
        <v>363</v>
      </c>
      <c r="I468" t="s">
        <v>364</v>
      </c>
      <c r="J468" t="s">
        <v>365</v>
      </c>
      <c r="K468" t="s">
        <v>157</v>
      </c>
      <c r="L468" t="s">
        <v>366</v>
      </c>
      <c r="M468" t="s">
        <v>1950</v>
      </c>
      <c r="N468" t="s">
        <v>262</v>
      </c>
      <c r="P468" s="365">
        <v>71620</v>
      </c>
      <c r="Q468" t="s">
        <v>4124</v>
      </c>
      <c r="R468" t="s">
        <v>368</v>
      </c>
      <c r="S468" t="s">
        <v>369</v>
      </c>
      <c r="T468" t="s">
        <v>263</v>
      </c>
      <c r="U468" t="s">
        <v>370</v>
      </c>
      <c r="V468" t="s">
        <v>265</v>
      </c>
      <c r="W468" t="s">
        <v>252</v>
      </c>
      <c r="X468" t="s">
        <v>264</v>
      </c>
      <c r="Y468" t="s">
        <v>371</v>
      </c>
      <c r="Z468" t="s">
        <v>250</v>
      </c>
      <c r="AA468" t="s">
        <v>250</v>
      </c>
      <c r="AB468" t="s">
        <v>89</v>
      </c>
      <c r="AC468" t="s">
        <v>158</v>
      </c>
      <c r="AD468" t="s">
        <v>2</v>
      </c>
      <c r="AE468" t="s">
        <v>1589</v>
      </c>
      <c r="AF468" t="s">
        <v>372</v>
      </c>
      <c r="AG468" t="s">
        <v>3020</v>
      </c>
      <c r="AH468" s="365">
        <v>300002162953944</v>
      </c>
      <c r="AI468" t="s">
        <v>258</v>
      </c>
      <c r="AJ468">
        <v>0</v>
      </c>
      <c r="AK468">
        <v>0</v>
      </c>
      <c r="AL468" s="365">
        <v>3</v>
      </c>
      <c r="AM468" t="s">
        <v>1589</v>
      </c>
      <c r="AN468" t="s">
        <v>1584</v>
      </c>
      <c r="AO468" t="s">
        <v>1585</v>
      </c>
      <c r="AP468" s="365">
        <v>33</v>
      </c>
      <c r="AQ468" t="s">
        <v>3722</v>
      </c>
      <c r="AR468" t="s">
        <v>3729</v>
      </c>
      <c r="AS468" t="s">
        <v>3724</v>
      </c>
      <c r="AT468" t="s">
        <v>3725</v>
      </c>
      <c r="AU468" t="s">
        <v>379</v>
      </c>
      <c r="AV468" t="s">
        <v>380</v>
      </c>
      <c r="AW468" t="s">
        <v>381</v>
      </c>
      <c r="AX468"/>
      <c r="AY468" s="365">
        <v>0</v>
      </c>
      <c r="AZ468" s="365">
        <v>2024</v>
      </c>
      <c r="BA468" s="366">
        <v>45606</v>
      </c>
      <c r="BB468" s="367">
        <v>45609</v>
      </c>
      <c r="BC468" t="s">
        <v>515</v>
      </c>
      <c r="BD468" t="s">
        <v>261</v>
      </c>
      <c r="BE468">
        <v>9380</v>
      </c>
      <c r="BF468">
        <v>226.03</v>
      </c>
      <c r="BG468"/>
      <c r="BH468" s="368">
        <v>226.03</v>
      </c>
    </row>
    <row r="469" spans="1:60" ht="15.6">
      <c r="A469" s="345" t="str">
        <f t="shared" si="14"/>
        <v>yes</v>
      </c>
      <c r="B469" s="345" t="str">
        <f>IF(A469="no","N/A",IF(ISNA(VLOOKUP(P469,'Cost Type'!$A$4:$B$8,2,0)),"Impl",VLOOKUP(Q469,'Cost Type'!$A$4:$B$8,2,0)))</f>
        <v>Impl</v>
      </c>
      <c r="C469" s="345" t="str">
        <f>IF(B469="Impl",VLOOKUP(AB469,'Mapping Activities to outputs'!$B:$C,2,0),"N/A")</f>
        <v>MC</v>
      </c>
      <c r="F469" s="346">
        <f t="shared" si="15"/>
        <v>131.08000000000001</v>
      </c>
      <c r="G469" t="s">
        <v>362</v>
      </c>
      <c r="H469" t="s">
        <v>363</v>
      </c>
      <c r="I469" t="s">
        <v>364</v>
      </c>
      <c r="J469" t="s">
        <v>365</v>
      </c>
      <c r="K469" t="s">
        <v>157</v>
      </c>
      <c r="L469" t="s">
        <v>366</v>
      </c>
      <c r="M469" t="s">
        <v>1950</v>
      </c>
      <c r="N469" t="s">
        <v>262</v>
      </c>
      <c r="P469" s="365">
        <v>71620</v>
      </c>
      <c r="Q469" t="s">
        <v>4124</v>
      </c>
      <c r="R469" t="s">
        <v>368</v>
      </c>
      <c r="S469" t="s">
        <v>369</v>
      </c>
      <c r="T469" t="s">
        <v>263</v>
      </c>
      <c r="U469" t="s">
        <v>370</v>
      </c>
      <c r="V469" t="s">
        <v>265</v>
      </c>
      <c r="W469" t="s">
        <v>252</v>
      </c>
      <c r="X469" t="s">
        <v>264</v>
      </c>
      <c r="Y469" t="s">
        <v>371</v>
      </c>
      <c r="Z469" t="s">
        <v>250</v>
      </c>
      <c r="AA469" t="s">
        <v>250</v>
      </c>
      <c r="AB469" t="s">
        <v>89</v>
      </c>
      <c r="AC469" t="s">
        <v>158</v>
      </c>
      <c r="AD469" t="s">
        <v>2</v>
      </c>
      <c r="AE469" t="s">
        <v>1590</v>
      </c>
      <c r="AF469" t="s">
        <v>372</v>
      </c>
      <c r="AG469" t="s">
        <v>3020</v>
      </c>
      <c r="AH469" s="365">
        <v>300002162957869</v>
      </c>
      <c r="AI469" t="s">
        <v>258</v>
      </c>
      <c r="AJ469">
        <v>20260</v>
      </c>
      <c r="AK469">
        <v>5440</v>
      </c>
      <c r="AL469" s="365">
        <v>2</v>
      </c>
      <c r="AM469" t="s">
        <v>1590</v>
      </c>
      <c r="AN469" t="s">
        <v>1125</v>
      </c>
      <c r="AO469" t="s">
        <v>1126</v>
      </c>
      <c r="AP469" s="365">
        <v>31</v>
      </c>
      <c r="AQ469" t="s">
        <v>3722</v>
      </c>
      <c r="AR469" t="s">
        <v>3730</v>
      </c>
      <c r="AS469" t="s">
        <v>3724</v>
      </c>
      <c r="AT469" t="s">
        <v>3725</v>
      </c>
      <c r="AU469" t="s">
        <v>379</v>
      </c>
      <c r="AV469" t="s">
        <v>380</v>
      </c>
      <c r="AW469" t="s">
        <v>381</v>
      </c>
      <c r="AX469"/>
      <c r="AY469" s="365">
        <v>0</v>
      </c>
      <c r="AZ469" s="365">
        <v>2024</v>
      </c>
      <c r="BA469" s="366">
        <v>45606</v>
      </c>
      <c r="BB469" s="367">
        <v>45609</v>
      </c>
      <c r="BC469" t="s">
        <v>501</v>
      </c>
      <c r="BD469" t="s">
        <v>261</v>
      </c>
      <c r="BE469">
        <v>5440</v>
      </c>
      <c r="BF469">
        <v>131.08000000000001</v>
      </c>
      <c r="BG469"/>
      <c r="BH469" s="368">
        <v>131.08000000000001</v>
      </c>
    </row>
    <row r="470" spans="1:60" ht="15.6">
      <c r="A470" s="345" t="str">
        <f t="shared" si="14"/>
        <v>yes</v>
      </c>
      <c r="B470" s="345" t="str">
        <f>IF(A470="no","N/A",IF(ISNA(VLOOKUP(P470,'Cost Type'!$A$4:$B$8,2,0)),"Impl",VLOOKUP(Q470,'Cost Type'!$A$4:$B$8,2,0)))</f>
        <v>Impl</v>
      </c>
      <c r="C470" s="345" t="str">
        <f>IF(B470="Impl",VLOOKUP(AB470,'Mapping Activities to outputs'!$B:$C,2,0),"N/A")</f>
        <v>MC</v>
      </c>
      <c r="F470" s="346">
        <f t="shared" si="15"/>
        <v>131.08000000000001</v>
      </c>
      <c r="G470" t="s">
        <v>362</v>
      </c>
      <c r="H470" t="s">
        <v>363</v>
      </c>
      <c r="I470" t="s">
        <v>364</v>
      </c>
      <c r="J470" t="s">
        <v>365</v>
      </c>
      <c r="K470" t="s">
        <v>157</v>
      </c>
      <c r="L470" t="s">
        <v>366</v>
      </c>
      <c r="M470" t="s">
        <v>1950</v>
      </c>
      <c r="N470" t="s">
        <v>262</v>
      </c>
      <c r="P470" s="365">
        <v>71620</v>
      </c>
      <c r="Q470" t="s">
        <v>4124</v>
      </c>
      <c r="R470" t="s">
        <v>368</v>
      </c>
      <c r="S470" t="s">
        <v>369</v>
      </c>
      <c r="T470" t="s">
        <v>263</v>
      </c>
      <c r="U470" t="s">
        <v>370</v>
      </c>
      <c r="V470" t="s">
        <v>265</v>
      </c>
      <c r="W470" t="s">
        <v>252</v>
      </c>
      <c r="X470" t="s">
        <v>264</v>
      </c>
      <c r="Y470" t="s">
        <v>371</v>
      </c>
      <c r="Z470" t="s">
        <v>250</v>
      </c>
      <c r="AA470" t="s">
        <v>250</v>
      </c>
      <c r="AB470" t="s">
        <v>89</v>
      </c>
      <c r="AC470" t="s">
        <v>158</v>
      </c>
      <c r="AD470" t="s">
        <v>2</v>
      </c>
      <c r="AE470" t="s">
        <v>1590</v>
      </c>
      <c r="AF470" t="s">
        <v>372</v>
      </c>
      <c r="AG470" t="s">
        <v>3020</v>
      </c>
      <c r="AH470" s="365">
        <v>300002162957869</v>
      </c>
      <c r="AI470" t="s">
        <v>258</v>
      </c>
      <c r="AJ470">
        <v>20260</v>
      </c>
      <c r="AK470">
        <v>5440</v>
      </c>
      <c r="AL470" s="365">
        <v>3</v>
      </c>
      <c r="AM470" t="s">
        <v>1590</v>
      </c>
      <c r="AN470" t="s">
        <v>1125</v>
      </c>
      <c r="AO470" t="s">
        <v>1126</v>
      </c>
      <c r="AP470" s="365">
        <v>30</v>
      </c>
      <c r="AQ470" t="s">
        <v>3722</v>
      </c>
      <c r="AR470" t="s">
        <v>3731</v>
      </c>
      <c r="AS470" t="s">
        <v>3724</v>
      </c>
      <c r="AT470" t="s">
        <v>3725</v>
      </c>
      <c r="AU470" t="s">
        <v>379</v>
      </c>
      <c r="AV470" t="s">
        <v>380</v>
      </c>
      <c r="AW470" t="s">
        <v>381</v>
      </c>
      <c r="AX470"/>
      <c r="AY470" s="365">
        <v>0</v>
      </c>
      <c r="AZ470" s="365">
        <v>2024</v>
      </c>
      <c r="BA470" s="366">
        <v>45606</v>
      </c>
      <c r="BB470" s="367">
        <v>45609</v>
      </c>
      <c r="BC470" t="s">
        <v>515</v>
      </c>
      <c r="BD470" t="s">
        <v>261</v>
      </c>
      <c r="BE470">
        <v>5440</v>
      </c>
      <c r="BF470">
        <v>131.08000000000001</v>
      </c>
      <c r="BG470"/>
      <c r="BH470" s="368">
        <v>131.08000000000001</v>
      </c>
    </row>
    <row r="471" spans="1:60" ht="15.6">
      <c r="A471" s="345" t="str">
        <f t="shared" si="14"/>
        <v>yes</v>
      </c>
      <c r="B471" s="345" t="str">
        <f>IF(A471="no","N/A",IF(ISNA(VLOOKUP(P471,'Cost Type'!$A$4:$B$8,2,0)),"Impl",VLOOKUP(Q471,'Cost Type'!$A$4:$B$8,2,0)))</f>
        <v>Impl</v>
      </c>
      <c r="C471" s="345" t="str">
        <f>IF(B471="Impl",VLOOKUP(AB471,'Mapping Activities to outputs'!$B:$C,2,0),"N/A")</f>
        <v>MC</v>
      </c>
      <c r="F471" s="346">
        <f t="shared" si="15"/>
        <v>226.03</v>
      </c>
      <c r="G471" t="s">
        <v>362</v>
      </c>
      <c r="H471" t="s">
        <v>363</v>
      </c>
      <c r="I471" t="s">
        <v>364</v>
      </c>
      <c r="J471" t="s">
        <v>365</v>
      </c>
      <c r="K471" t="s">
        <v>157</v>
      </c>
      <c r="L471" t="s">
        <v>366</v>
      </c>
      <c r="M471" t="s">
        <v>1950</v>
      </c>
      <c r="N471" t="s">
        <v>262</v>
      </c>
      <c r="P471" s="365">
        <v>71620</v>
      </c>
      <c r="Q471" t="s">
        <v>4124</v>
      </c>
      <c r="R471" t="s">
        <v>368</v>
      </c>
      <c r="S471" t="s">
        <v>369</v>
      </c>
      <c r="T471" t="s">
        <v>263</v>
      </c>
      <c r="U471" t="s">
        <v>370</v>
      </c>
      <c r="V471" t="s">
        <v>265</v>
      </c>
      <c r="W471" t="s">
        <v>252</v>
      </c>
      <c r="X471" t="s">
        <v>264</v>
      </c>
      <c r="Y471" t="s">
        <v>371</v>
      </c>
      <c r="Z471" t="s">
        <v>250</v>
      </c>
      <c r="AA471" t="s">
        <v>250</v>
      </c>
      <c r="AB471" t="s">
        <v>89</v>
      </c>
      <c r="AC471" t="s">
        <v>158</v>
      </c>
      <c r="AD471" t="s">
        <v>2</v>
      </c>
      <c r="AE471" t="s">
        <v>1590</v>
      </c>
      <c r="AF471" t="s">
        <v>372</v>
      </c>
      <c r="AG471" t="s">
        <v>3020</v>
      </c>
      <c r="AH471" s="365">
        <v>300002162957869</v>
      </c>
      <c r="AI471" t="s">
        <v>258</v>
      </c>
      <c r="AJ471">
        <v>20260</v>
      </c>
      <c r="AK471">
        <v>9380</v>
      </c>
      <c r="AL471" s="365">
        <v>1</v>
      </c>
      <c r="AM471" t="s">
        <v>1590</v>
      </c>
      <c r="AN471" t="s">
        <v>1125</v>
      </c>
      <c r="AO471" t="s">
        <v>1126</v>
      </c>
      <c r="AP471" s="365">
        <v>32</v>
      </c>
      <c r="AQ471" t="s">
        <v>3722</v>
      </c>
      <c r="AR471" t="s">
        <v>3732</v>
      </c>
      <c r="AS471" t="s">
        <v>3724</v>
      </c>
      <c r="AT471" t="s">
        <v>3725</v>
      </c>
      <c r="AU471" t="s">
        <v>379</v>
      </c>
      <c r="AV471" t="s">
        <v>380</v>
      </c>
      <c r="AW471" t="s">
        <v>381</v>
      </c>
      <c r="AX471"/>
      <c r="AY471" s="365">
        <v>0</v>
      </c>
      <c r="AZ471" s="365">
        <v>2024</v>
      </c>
      <c r="BA471" s="366">
        <v>45606</v>
      </c>
      <c r="BB471" s="367">
        <v>45609</v>
      </c>
      <c r="BC471" t="s">
        <v>271</v>
      </c>
      <c r="BD471" t="s">
        <v>261</v>
      </c>
      <c r="BE471">
        <v>9380</v>
      </c>
      <c r="BF471">
        <v>226.03</v>
      </c>
      <c r="BG471"/>
      <c r="BH471" s="368">
        <v>226.03</v>
      </c>
    </row>
    <row r="472" spans="1:60" ht="15.6">
      <c r="A472" s="345" t="str">
        <f t="shared" si="14"/>
        <v>yes</v>
      </c>
      <c r="B472" s="345" t="str">
        <f>IF(A472="no","N/A",IF(ISNA(VLOOKUP(P472,'Cost Type'!$A$4:$B$8,2,0)),"Impl",VLOOKUP(P472,'Cost Type'!$A$4:$B$8,2,0)))</f>
        <v>GMS</v>
      </c>
      <c r="C472" s="345" t="str">
        <f>IF(B472="Impl",VLOOKUP(AB472,'Mapping Activities to outputs'!$B:$C,2,0),"N/A")</f>
        <v>N/A</v>
      </c>
      <c r="F472" s="346">
        <f t="shared" si="15"/>
        <v>0.54</v>
      </c>
      <c r="G472" t="s">
        <v>413</v>
      </c>
      <c r="H472" t="s">
        <v>414</v>
      </c>
      <c r="I472" t="s">
        <v>415</v>
      </c>
      <c r="J472" t="s">
        <v>416</v>
      </c>
      <c r="K472" t="s">
        <v>157</v>
      </c>
      <c r="L472" t="s">
        <v>413</v>
      </c>
      <c r="M472" t="s">
        <v>1950</v>
      </c>
      <c r="N472" t="s">
        <v>262</v>
      </c>
      <c r="P472" s="365">
        <v>75105</v>
      </c>
      <c r="Q472" t="s">
        <v>417</v>
      </c>
      <c r="R472" t="s">
        <v>368</v>
      </c>
      <c r="S472" t="s">
        <v>369</v>
      </c>
      <c r="T472" t="s">
        <v>263</v>
      </c>
      <c r="U472" t="s">
        <v>370</v>
      </c>
      <c r="V472" t="s">
        <v>265</v>
      </c>
      <c r="W472" t="s">
        <v>252</v>
      </c>
      <c r="X472" t="s">
        <v>264</v>
      </c>
      <c r="Y472" t="s">
        <v>371</v>
      </c>
      <c r="Z472" t="s">
        <v>250</v>
      </c>
      <c r="AA472" t="s">
        <v>250</v>
      </c>
      <c r="AB472" t="s">
        <v>89</v>
      </c>
      <c r="AC472" t="s">
        <v>158</v>
      </c>
      <c r="AD472" t="s">
        <v>2</v>
      </c>
      <c r="AE472" t="s">
        <v>2213</v>
      </c>
      <c r="AF472" t="s">
        <v>419</v>
      </c>
      <c r="AG472"/>
      <c r="AH472" s="365"/>
      <c r="AI472"/>
      <c r="AJ472"/>
      <c r="AK472"/>
      <c r="AL472" s="365"/>
      <c r="AM472"/>
      <c r="AN472" t="s">
        <v>399</v>
      </c>
      <c r="AO472" t="s">
        <v>399</v>
      </c>
      <c r="AP472" s="365">
        <v>49</v>
      </c>
      <c r="AQ472" t="s">
        <v>2214</v>
      </c>
      <c r="AR472" t="s">
        <v>2215</v>
      </c>
      <c r="AS472" t="s">
        <v>2216</v>
      </c>
      <c r="AT472" t="s">
        <v>2217</v>
      </c>
      <c r="AU472" t="s">
        <v>379</v>
      </c>
      <c r="AV472" t="s">
        <v>380</v>
      </c>
      <c r="AW472" t="s">
        <v>412</v>
      </c>
      <c r="AX472"/>
      <c r="AY472" s="365"/>
      <c r="AZ472" s="365">
        <v>2024</v>
      </c>
      <c r="BA472" s="366">
        <v>45601</v>
      </c>
      <c r="BB472" s="367">
        <v>45609</v>
      </c>
      <c r="BC472" t="s">
        <v>399</v>
      </c>
      <c r="BD472" t="s">
        <v>261</v>
      </c>
      <c r="BE472">
        <v>22.400000000000002</v>
      </c>
      <c r="BF472">
        <v>0.54</v>
      </c>
      <c r="BG472"/>
      <c r="BH472" s="368">
        <v>0.54</v>
      </c>
    </row>
    <row r="473" spans="1:60" ht="15.6">
      <c r="A473" s="345" t="str">
        <f t="shared" si="14"/>
        <v>yes</v>
      </c>
      <c r="B473" s="345" t="str">
        <f>IF(A473="no","N/A",IF(ISNA(VLOOKUP(P473,'Cost Type'!$A$4:$B$8,2,0)),"Impl",VLOOKUP(Q473,'Cost Type'!$A$4:$B$8,2,0)))</f>
        <v>Impl</v>
      </c>
      <c r="C473" s="345" t="str">
        <f>IF(B473="Impl",VLOOKUP(AB473,'Mapping Activities to outputs'!$B:$C,2,0),"N/A")</f>
        <v>MC</v>
      </c>
      <c r="F473" s="346">
        <f t="shared" si="15"/>
        <v>-131.08000000000001</v>
      </c>
      <c r="G473" t="s">
        <v>362</v>
      </c>
      <c r="H473" t="s">
        <v>363</v>
      </c>
      <c r="I473" t="s">
        <v>364</v>
      </c>
      <c r="J473" t="s">
        <v>365</v>
      </c>
      <c r="K473" t="s">
        <v>157</v>
      </c>
      <c r="L473" t="s">
        <v>366</v>
      </c>
      <c r="M473" t="s">
        <v>1950</v>
      </c>
      <c r="N473" t="s">
        <v>262</v>
      </c>
      <c r="P473" s="365">
        <v>71620</v>
      </c>
      <c r="Q473" t="s">
        <v>4124</v>
      </c>
      <c r="R473" t="s">
        <v>368</v>
      </c>
      <c r="S473" t="s">
        <v>369</v>
      </c>
      <c r="T473" t="s">
        <v>263</v>
      </c>
      <c r="U473" t="s">
        <v>370</v>
      </c>
      <c r="V473" t="s">
        <v>265</v>
      </c>
      <c r="W473" t="s">
        <v>252</v>
      </c>
      <c r="X473" t="s">
        <v>264</v>
      </c>
      <c r="Y473" t="s">
        <v>371</v>
      </c>
      <c r="Z473" t="s">
        <v>250</v>
      </c>
      <c r="AA473" t="s">
        <v>250</v>
      </c>
      <c r="AB473" t="s">
        <v>89</v>
      </c>
      <c r="AC473" t="s">
        <v>158</v>
      </c>
      <c r="AD473" t="s">
        <v>2</v>
      </c>
      <c r="AE473" t="s">
        <v>1589</v>
      </c>
      <c r="AF473" t="s">
        <v>372</v>
      </c>
      <c r="AG473" t="s">
        <v>3020</v>
      </c>
      <c r="AH473" s="365">
        <v>300002162953944</v>
      </c>
      <c r="AI473" t="s">
        <v>258</v>
      </c>
      <c r="AJ473">
        <v>0</v>
      </c>
      <c r="AK473">
        <v>0</v>
      </c>
      <c r="AL473" s="365">
        <v>1</v>
      </c>
      <c r="AM473" t="s">
        <v>1589</v>
      </c>
      <c r="AN473" t="s">
        <v>1584</v>
      </c>
      <c r="AO473" t="s">
        <v>1585</v>
      </c>
      <c r="AP473" s="365">
        <v>10</v>
      </c>
      <c r="AQ473" t="s">
        <v>3726</v>
      </c>
      <c r="AR473" t="s">
        <v>3723</v>
      </c>
      <c r="AS473" t="s">
        <v>3727</v>
      </c>
      <c r="AT473" t="s">
        <v>3725</v>
      </c>
      <c r="AU473" t="s">
        <v>379</v>
      </c>
      <c r="AV473" t="s">
        <v>380</v>
      </c>
      <c r="AW473" t="s">
        <v>381</v>
      </c>
      <c r="AX473"/>
      <c r="AY473" s="365">
        <v>0</v>
      </c>
      <c r="AZ473" s="365">
        <v>2024</v>
      </c>
      <c r="BA473" s="366">
        <v>45606</v>
      </c>
      <c r="BB473" s="367">
        <v>45610</v>
      </c>
      <c r="BC473" t="s">
        <v>271</v>
      </c>
      <c r="BD473" t="s">
        <v>261</v>
      </c>
      <c r="BE473">
        <v>-5440</v>
      </c>
      <c r="BF473"/>
      <c r="BG473">
        <v>131.08000000000001</v>
      </c>
      <c r="BH473" s="368">
        <v>-131.08000000000001</v>
      </c>
    </row>
    <row r="474" spans="1:60" ht="15.6">
      <c r="A474" s="345" t="str">
        <f t="shared" si="14"/>
        <v>yes</v>
      </c>
      <c r="B474" s="345" t="str">
        <f>IF(A474="no","N/A",IF(ISNA(VLOOKUP(P474,'Cost Type'!$A$4:$B$8,2,0)),"Impl",VLOOKUP(Q474,'Cost Type'!$A$4:$B$8,2,0)))</f>
        <v>Impl</v>
      </c>
      <c r="C474" s="345" t="str">
        <f>IF(B474="Impl",VLOOKUP(AB474,'Mapping Activities to outputs'!$B:$C,2,0),"N/A")</f>
        <v>MC</v>
      </c>
      <c r="F474" s="346">
        <f t="shared" si="15"/>
        <v>-131.08000000000001</v>
      </c>
      <c r="G474" t="s">
        <v>362</v>
      </c>
      <c r="H474" t="s">
        <v>363</v>
      </c>
      <c r="I474" t="s">
        <v>364</v>
      </c>
      <c r="J474" t="s">
        <v>365</v>
      </c>
      <c r="K474" t="s">
        <v>157</v>
      </c>
      <c r="L474" t="s">
        <v>366</v>
      </c>
      <c r="M474" t="s">
        <v>1950</v>
      </c>
      <c r="N474" t="s">
        <v>262</v>
      </c>
      <c r="P474" s="365">
        <v>71620</v>
      </c>
      <c r="Q474" t="s">
        <v>4124</v>
      </c>
      <c r="R474" t="s">
        <v>368</v>
      </c>
      <c r="S474" t="s">
        <v>369</v>
      </c>
      <c r="T474" t="s">
        <v>263</v>
      </c>
      <c r="U474" t="s">
        <v>370</v>
      </c>
      <c r="V474" t="s">
        <v>265</v>
      </c>
      <c r="W474" t="s">
        <v>252</v>
      </c>
      <c r="X474" t="s">
        <v>264</v>
      </c>
      <c r="Y474" t="s">
        <v>371</v>
      </c>
      <c r="Z474" t="s">
        <v>250</v>
      </c>
      <c r="AA474" t="s">
        <v>250</v>
      </c>
      <c r="AB474" t="s">
        <v>89</v>
      </c>
      <c r="AC474" t="s">
        <v>158</v>
      </c>
      <c r="AD474" t="s">
        <v>2</v>
      </c>
      <c r="AE474" t="s">
        <v>1589</v>
      </c>
      <c r="AF474" t="s">
        <v>372</v>
      </c>
      <c r="AG474" t="s">
        <v>3020</v>
      </c>
      <c r="AH474" s="365">
        <v>300002162953944</v>
      </c>
      <c r="AI474" t="s">
        <v>258</v>
      </c>
      <c r="AJ474">
        <v>0</v>
      </c>
      <c r="AK474">
        <v>0</v>
      </c>
      <c r="AL474" s="365">
        <v>2</v>
      </c>
      <c r="AM474" t="s">
        <v>1589</v>
      </c>
      <c r="AN474" t="s">
        <v>1584</v>
      </c>
      <c r="AO474" t="s">
        <v>1585</v>
      </c>
      <c r="AP474" s="365">
        <v>9</v>
      </c>
      <c r="AQ474" t="s">
        <v>3726</v>
      </c>
      <c r="AR474" t="s">
        <v>3728</v>
      </c>
      <c r="AS474" t="s">
        <v>3727</v>
      </c>
      <c r="AT474" t="s">
        <v>3725</v>
      </c>
      <c r="AU474" t="s">
        <v>379</v>
      </c>
      <c r="AV474" t="s">
        <v>380</v>
      </c>
      <c r="AW474" t="s">
        <v>381</v>
      </c>
      <c r="AX474"/>
      <c r="AY474" s="365">
        <v>0</v>
      </c>
      <c r="AZ474" s="365">
        <v>2024</v>
      </c>
      <c r="BA474" s="366">
        <v>45606</v>
      </c>
      <c r="BB474" s="367">
        <v>45610</v>
      </c>
      <c r="BC474" t="s">
        <v>501</v>
      </c>
      <c r="BD474" t="s">
        <v>261</v>
      </c>
      <c r="BE474">
        <v>-5440</v>
      </c>
      <c r="BF474"/>
      <c r="BG474">
        <v>131.08000000000001</v>
      </c>
      <c r="BH474" s="368">
        <v>-131.08000000000001</v>
      </c>
    </row>
    <row r="475" spans="1:60" ht="15.6">
      <c r="A475" s="345" t="str">
        <f t="shared" si="14"/>
        <v>yes</v>
      </c>
      <c r="B475" s="345" t="str">
        <f>IF(A475="no","N/A",IF(ISNA(VLOOKUP(P475,'Cost Type'!$A$4:$B$8,2,0)),"Impl",VLOOKUP(Q475,'Cost Type'!$A$4:$B$8,2,0)))</f>
        <v>Impl</v>
      </c>
      <c r="C475" s="345" t="str">
        <f>IF(B475="Impl",VLOOKUP(AB475,'Mapping Activities to outputs'!$B:$C,2,0),"N/A")</f>
        <v>MC</v>
      </c>
      <c r="F475" s="346">
        <f t="shared" si="15"/>
        <v>-226.03</v>
      </c>
      <c r="G475" t="s">
        <v>362</v>
      </c>
      <c r="H475" t="s">
        <v>363</v>
      </c>
      <c r="I475" t="s">
        <v>364</v>
      </c>
      <c r="J475" t="s">
        <v>365</v>
      </c>
      <c r="K475" t="s">
        <v>157</v>
      </c>
      <c r="L475" t="s">
        <v>366</v>
      </c>
      <c r="M475" t="s">
        <v>1950</v>
      </c>
      <c r="N475" t="s">
        <v>262</v>
      </c>
      <c r="P475" s="365">
        <v>71620</v>
      </c>
      <c r="Q475" t="s">
        <v>4124</v>
      </c>
      <c r="R475" t="s">
        <v>368</v>
      </c>
      <c r="S475" t="s">
        <v>369</v>
      </c>
      <c r="T475" t="s">
        <v>263</v>
      </c>
      <c r="U475" t="s">
        <v>370</v>
      </c>
      <c r="V475" t="s">
        <v>265</v>
      </c>
      <c r="W475" t="s">
        <v>252</v>
      </c>
      <c r="X475" t="s">
        <v>264</v>
      </c>
      <c r="Y475" t="s">
        <v>371</v>
      </c>
      <c r="Z475" t="s">
        <v>250</v>
      </c>
      <c r="AA475" t="s">
        <v>250</v>
      </c>
      <c r="AB475" t="s">
        <v>89</v>
      </c>
      <c r="AC475" t="s">
        <v>158</v>
      </c>
      <c r="AD475" t="s">
        <v>2</v>
      </c>
      <c r="AE475" t="s">
        <v>1589</v>
      </c>
      <c r="AF475" t="s">
        <v>372</v>
      </c>
      <c r="AG475" t="s">
        <v>3020</v>
      </c>
      <c r="AH475" s="365">
        <v>300002162953944</v>
      </c>
      <c r="AI475" t="s">
        <v>258</v>
      </c>
      <c r="AJ475">
        <v>0</v>
      </c>
      <c r="AK475">
        <v>0</v>
      </c>
      <c r="AL475" s="365">
        <v>3</v>
      </c>
      <c r="AM475" t="s">
        <v>1589</v>
      </c>
      <c r="AN475" t="s">
        <v>1584</v>
      </c>
      <c r="AO475" t="s">
        <v>1585</v>
      </c>
      <c r="AP475" s="365">
        <v>11</v>
      </c>
      <c r="AQ475" t="s">
        <v>3726</v>
      </c>
      <c r="AR475" t="s">
        <v>3729</v>
      </c>
      <c r="AS475" t="s">
        <v>3727</v>
      </c>
      <c r="AT475" t="s">
        <v>3725</v>
      </c>
      <c r="AU475" t="s">
        <v>379</v>
      </c>
      <c r="AV475" t="s">
        <v>380</v>
      </c>
      <c r="AW475" t="s">
        <v>381</v>
      </c>
      <c r="AX475"/>
      <c r="AY475" s="365">
        <v>0</v>
      </c>
      <c r="AZ475" s="365">
        <v>2024</v>
      </c>
      <c r="BA475" s="366">
        <v>45606</v>
      </c>
      <c r="BB475" s="367">
        <v>45610</v>
      </c>
      <c r="BC475" t="s">
        <v>515</v>
      </c>
      <c r="BD475" t="s">
        <v>261</v>
      </c>
      <c r="BE475">
        <v>-9380</v>
      </c>
      <c r="BF475"/>
      <c r="BG475">
        <v>226.03</v>
      </c>
      <c r="BH475" s="368">
        <v>-226.03</v>
      </c>
    </row>
    <row r="476" spans="1:60" ht="15.6">
      <c r="A476" s="345" t="str">
        <f t="shared" si="14"/>
        <v>yes</v>
      </c>
      <c r="B476" s="345" t="str">
        <f>IF(A476="no","N/A",IF(ISNA(VLOOKUP(P476,'Cost Type'!$A$4:$B$8,2,0)),"Impl",VLOOKUP(P476,'Cost Type'!$A$4:$B$8,2,0)))</f>
        <v>GMS</v>
      </c>
      <c r="C476" s="345" t="str">
        <f>IF(B476="Impl",VLOOKUP(AB476,'Mapping Activities to outputs'!$B:$C,2,0),"N/A")</f>
        <v>N/A</v>
      </c>
      <c r="F476" s="346">
        <f t="shared" si="15"/>
        <v>78.11</v>
      </c>
      <c r="G476" t="s">
        <v>413</v>
      </c>
      <c r="H476" t="s">
        <v>414</v>
      </c>
      <c r="I476" t="s">
        <v>415</v>
      </c>
      <c r="J476" t="s">
        <v>416</v>
      </c>
      <c r="K476" t="s">
        <v>157</v>
      </c>
      <c r="L476" t="s">
        <v>413</v>
      </c>
      <c r="M476" t="s">
        <v>1950</v>
      </c>
      <c r="N476" t="s">
        <v>262</v>
      </c>
      <c r="P476" s="365">
        <v>75105</v>
      </c>
      <c r="Q476" t="s">
        <v>417</v>
      </c>
      <c r="R476" t="s">
        <v>368</v>
      </c>
      <c r="S476" t="s">
        <v>369</v>
      </c>
      <c r="T476" t="s">
        <v>263</v>
      </c>
      <c r="U476" t="s">
        <v>370</v>
      </c>
      <c r="V476" t="s">
        <v>265</v>
      </c>
      <c r="W476" t="s">
        <v>252</v>
      </c>
      <c r="X476" t="s">
        <v>264</v>
      </c>
      <c r="Y476" t="s">
        <v>371</v>
      </c>
      <c r="Z476" t="s">
        <v>250</v>
      </c>
      <c r="AA476" t="s">
        <v>250</v>
      </c>
      <c r="AB476" t="s">
        <v>89</v>
      </c>
      <c r="AC476" t="s">
        <v>158</v>
      </c>
      <c r="AD476" t="s">
        <v>2</v>
      </c>
      <c r="AE476" t="s">
        <v>1966</v>
      </c>
      <c r="AF476" t="s">
        <v>419</v>
      </c>
      <c r="AG476"/>
      <c r="AH476" s="365"/>
      <c r="AI476"/>
      <c r="AJ476"/>
      <c r="AK476"/>
      <c r="AL476" s="365"/>
      <c r="AM476"/>
      <c r="AN476" t="s">
        <v>399</v>
      </c>
      <c r="AO476" t="s">
        <v>399</v>
      </c>
      <c r="AP476" s="365">
        <v>11</v>
      </c>
      <c r="AQ476" t="s">
        <v>1967</v>
      </c>
      <c r="AR476" t="s">
        <v>1968</v>
      </c>
      <c r="AS476" t="s">
        <v>1969</v>
      </c>
      <c r="AT476" t="s">
        <v>1970</v>
      </c>
      <c r="AU476" t="s">
        <v>379</v>
      </c>
      <c r="AV476" t="s">
        <v>380</v>
      </c>
      <c r="AW476" t="s">
        <v>412</v>
      </c>
      <c r="AX476"/>
      <c r="AY476" s="365"/>
      <c r="AZ476" s="365">
        <v>2024</v>
      </c>
      <c r="BA476" s="366">
        <v>45606</v>
      </c>
      <c r="BB476" s="367">
        <v>45610</v>
      </c>
      <c r="BC476" t="s">
        <v>399</v>
      </c>
      <c r="BD476" t="s">
        <v>261</v>
      </c>
      <c r="BE476">
        <v>3241.6</v>
      </c>
      <c r="BF476">
        <v>78.11</v>
      </c>
      <c r="BG476"/>
      <c r="BH476" s="368">
        <v>78.11</v>
      </c>
    </row>
    <row r="477" spans="1:60" ht="15.6">
      <c r="A477" s="345" t="str">
        <f t="shared" si="14"/>
        <v>yes</v>
      </c>
      <c r="B477" s="345" t="str">
        <f>IF(A477="no","N/A",IF(ISNA(VLOOKUP(P477,'Cost Type'!$A$4:$B$8,2,0)),"Impl",VLOOKUP(Q477,'Cost Type'!$A$4:$B$8,2,0)))</f>
        <v>Impl</v>
      </c>
      <c r="C477" s="345" t="str">
        <f>IF(B477="Impl",VLOOKUP(AB477,'Mapping Activities to outputs'!$B:$C,2,0),"N/A")</f>
        <v>Output 3</v>
      </c>
      <c r="F477" s="346">
        <f t="shared" si="15"/>
        <v>2000</v>
      </c>
      <c r="G477" t="s">
        <v>362</v>
      </c>
      <c r="H477" t="s">
        <v>363</v>
      </c>
      <c r="I477" t="s">
        <v>364</v>
      </c>
      <c r="J477" t="s">
        <v>365</v>
      </c>
      <c r="K477" t="s">
        <v>157</v>
      </c>
      <c r="L477" t="s">
        <v>366</v>
      </c>
      <c r="M477" t="s">
        <v>2039</v>
      </c>
      <c r="N477" t="s">
        <v>262</v>
      </c>
      <c r="P477" s="365">
        <v>75709</v>
      </c>
      <c r="Q477" t="s">
        <v>3296</v>
      </c>
      <c r="R477" t="s">
        <v>368</v>
      </c>
      <c r="S477" t="s">
        <v>369</v>
      </c>
      <c r="T477" t="s">
        <v>263</v>
      </c>
      <c r="U477" t="s">
        <v>370</v>
      </c>
      <c r="V477" t="s">
        <v>265</v>
      </c>
      <c r="W477" t="s">
        <v>252</v>
      </c>
      <c r="X477" t="s">
        <v>264</v>
      </c>
      <c r="Y477" t="s">
        <v>371</v>
      </c>
      <c r="Z477" t="s">
        <v>250</v>
      </c>
      <c r="AA477" t="s">
        <v>250</v>
      </c>
      <c r="AB477" t="s">
        <v>73</v>
      </c>
      <c r="AC477" t="s">
        <v>158</v>
      </c>
      <c r="AD477" t="s">
        <v>2</v>
      </c>
      <c r="AE477" t="s">
        <v>913</v>
      </c>
      <c r="AF477" t="s">
        <v>372</v>
      </c>
      <c r="AG477" t="s">
        <v>3149</v>
      </c>
      <c r="AH477" s="365">
        <v>300002173560687</v>
      </c>
      <c r="AI477" t="s">
        <v>258</v>
      </c>
      <c r="AJ477">
        <v>298602.78000000003</v>
      </c>
      <c r="AK477">
        <v>298602.78000000003</v>
      </c>
      <c r="AL477" s="365">
        <v>1</v>
      </c>
      <c r="AM477" t="s">
        <v>913</v>
      </c>
      <c r="AN477" t="s">
        <v>384</v>
      </c>
      <c r="AO477" t="s">
        <v>464</v>
      </c>
      <c r="AP477" s="365">
        <v>193</v>
      </c>
      <c r="AQ477" t="s">
        <v>3733</v>
      </c>
      <c r="AR477" t="s">
        <v>3734</v>
      </c>
      <c r="AS477" t="s">
        <v>3735</v>
      </c>
      <c r="AT477" t="s">
        <v>3683</v>
      </c>
      <c r="AU477" t="s">
        <v>379</v>
      </c>
      <c r="AV477" t="s">
        <v>380</v>
      </c>
      <c r="AW477" t="s">
        <v>3186</v>
      </c>
      <c r="AX477" t="s">
        <v>3187</v>
      </c>
      <c r="AY477" s="365">
        <v>1</v>
      </c>
      <c r="AZ477" s="365">
        <v>2024</v>
      </c>
      <c r="BA477" s="366">
        <v>45596</v>
      </c>
      <c r="BB477" s="367">
        <v>45610</v>
      </c>
      <c r="BC477" t="s">
        <v>271</v>
      </c>
      <c r="BD477" t="s">
        <v>261</v>
      </c>
      <c r="BE477">
        <v>83000.02</v>
      </c>
      <c r="BF477">
        <v>2000</v>
      </c>
      <c r="BG477"/>
      <c r="BH477" s="368">
        <v>2000</v>
      </c>
    </row>
    <row r="478" spans="1:60" ht="15.6">
      <c r="A478" s="345" t="str">
        <f t="shared" si="14"/>
        <v>yes</v>
      </c>
      <c r="B478" s="345" t="str">
        <f>IF(A478="no","N/A",IF(ISNA(VLOOKUP(P478,'Cost Type'!$A$4:$B$8,2,0)),"Impl",VLOOKUP(Q478,'Cost Type'!$A$4:$B$8,2,0)))</f>
        <v>Impl</v>
      </c>
      <c r="C478" s="345" t="str">
        <f>IF(B478="Impl",VLOOKUP(AB478,'Mapping Activities to outputs'!$B:$C,2,0),"N/A")</f>
        <v>MC</v>
      </c>
      <c r="F478" s="346">
        <f t="shared" si="15"/>
        <v>113.01</v>
      </c>
      <c r="G478" t="s">
        <v>362</v>
      </c>
      <c r="H478" t="s">
        <v>363</v>
      </c>
      <c r="I478" t="s">
        <v>364</v>
      </c>
      <c r="J478" t="s">
        <v>365</v>
      </c>
      <c r="K478" t="s">
        <v>157</v>
      </c>
      <c r="L478" t="s">
        <v>366</v>
      </c>
      <c r="M478" t="s">
        <v>1950</v>
      </c>
      <c r="N478" t="s">
        <v>262</v>
      </c>
      <c r="P478" s="365">
        <v>71620</v>
      </c>
      <c r="Q478" t="s">
        <v>4124</v>
      </c>
      <c r="R478" t="s">
        <v>368</v>
      </c>
      <c r="S478" t="s">
        <v>369</v>
      </c>
      <c r="T478" t="s">
        <v>263</v>
      </c>
      <c r="U478" t="s">
        <v>370</v>
      </c>
      <c r="V478" t="s">
        <v>265</v>
      </c>
      <c r="W478" t="s">
        <v>252</v>
      </c>
      <c r="X478" t="s">
        <v>264</v>
      </c>
      <c r="Y478" t="s">
        <v>371</v>
      </c>
      <c r="Z478" t="s">
        <v>250</v>
      </c>
      <c r="AA478" t="s">
        <v>250</v>
      </c>
      <c r="AB478" t="s">
        <v>89</v>
      </c>
      <c r="AC478" t="s">
        <v>158</v>
      </c>
      <c r="AD478" t="s">
        <v>2</v>
      </c>
      <c r="AE478" t="s">
        <v>1596</v>
      </c>
      <c r="AF478" t="s">
        <v>372</v>
      </c>
      <c r="AG478" t="s">
        <v>3020</v>
      </c>
      <c r="AH478" s="365">
        <v>300002173897505</v>
      </c>
      <c r="AI478" t="s">
        <v>258</v>
      </c>
      <c r="AJ478">
        <v>15570</v>
      </c>
      <c r="AK478">
        <v>4690</v>
      </c>
      <c r="AL478" s="365">
        <v>1</v>
      </c>
      <c r="AM478" t="s">
        <v>1596</v>
      </c>
      <c r="AN478" t="s">
        <v>1584</v>
      </c>
      <c r="AO478" t="s">
        <v>1585</v>
      </c>
      <c r="AP478" s="365">
        <v>125</v>
      </c>
      <c r="AQ478" t="s">
        <v>3736</v>
      </c>
      <c r="AR478" t="s">
        <v>3737</v>
      </c>
      <c r="AS478" t="s">
        <v>3738</v>
      </c>
      <c r="AT478" t="s">
        <v>3739</v>
      </c>
      <c r="AU478" t="s">
        <v>379</v>
      </c>
      <c r="AV478" t="s">
        <v>380</v>
      </c>
      <c r="AW478" t="s">
        <v>381</v>
      </c>
      <c r="AX478"/>
      <c r="AY478" s="365">
        <v>0</v>
      </c>
      <c r="AZ478" s="365">
        <v>2024</v>
      </c>
      <c r="BA478" s="366">
        <v>45610</v>
      </c>
      <c r="BB478" s="367">
        <v>45611</v>
      </c>
      <c r="BC478" t="s">
        <v>271</v>
      </c>
      <c r="BD478" t="s">
        <v>261</v>
      </c>
      <c r="BE478">
        <v>4690</v>
      </c>
      <c r="BF478">
        <v>113.01</v>
      </c>
      <c r="BG478"/>
      <c r="BH478" s="368">
        <v>113.01</v>
      </c>
    </row>
    <row r="479" spans="1:60" ht="15.6">
      <c r="A479" s="345" t="str">
        <f t="shared" si="14"/>
        <v>yes</v>
      </c>
      <c r="B479" s="345" t="str">
        <f>IF(A479="no","N/A",IF(ISNA(VLOOKUP(P479,'Cost Type'!$A$4:$B$8,2,0)),"Impl",VLOOKUP(Q479,'Cost Type'!$A$4:$B$8,2,0)))</f>
        <v>Impl</v>
      </c>
      <c r="C479" s="345" t="str">
        <f>IF(B479="Impl",VLOOKUP(AB479,'Mapping Activities to outputs'!$B:$C,2,0),"N/A")</f>
        <v>MC</v>
      </c>
      <c r="F479" s="346">
        <f t="shared" si="15"/>
        <v>131.08000000000001</v>
      </c>
      <c r="G479" t="s">
        <v>362</v>
      </c>
      <c r="H479" t="s">
        <v>363</v>
      </c>
      <c r="I479" t="s">
        <v>364</v>
      </c>
      <c r="J479" t="s">
        <v>365</v>
      </c>
      <c r="K479" t="s">
        <v>157</v>
      </c>
      <c r="L479" t="s">
        <v>366</v>
      </c>
      <c r="M479" t="s">
        <v>1950</v>
      </c>
      <c r="N479" t="s">
        <v>262</v>
      </c>
      <c r="P479" s="365">
        <v>71620</v>
      </c>
      <c r="Q479" t="s">
        <v>4124</v>
      </c>
      <c r="R479" t="s">
        <v>368</v>
      </c>
      <c r="S479" t="s">
        <v>369</v>
      </c>
      <c r="T479" t="s">
        <v>263</v>
      </c>
      <c r="U479" t="s">
        <v>370</v>
      </c>
      <c r="V479" t="s">
        <v>265</v>
      </c>
      <c r="W479" t="s">
        <v>252</v>
      </c>
      <c r="X479" t="s">
        <v>264</v>
      </c>
      <c r="Y479" t="s">
        <v>371</v>
      </c>
      <c r="Z479" t="s">
        <v>250</v>
      </c>
      <c r="AA479" t="s">
        <v>250</v>
      </c>
      <c r="AB479" t="s">
        <v>89</v>
      </c>
      <c r="AC479" t="s">
        <v>158</v>
      </c>
      <c r="AD479" t="s">
        <v>2</v>
      </c>
      <c r="AE479" t="s">
        <v>1596</v>
      </c>
      <c r="AF479" t="s">
        <v>372</v>
      </c>
      <c r="AG479" t="s">
        <v>3020</v>
      </c>
      <c r="AH479" s="365">
        <v>300002173897505</v>
      </c>
      <c r="AI479" t="s">
        <v>258</v>
      </c>
      <c r="AJ479">
        <v>15570</v>
      </c>
      <c r="AK479">
        <v>5440</v>
      </c>
      <c r="AL479" s="365">
        <v>2</v>
      </c>
      <c r="AM479" t="s">
        <v>1596</v>
      </c>
      <c r="AN479" t="s">
        <v>1584</v>
      </c>
      <c r="AO479" t="s">
        <v>1585</v>
      </c>
      <c r="AP479" s="365">
        <v>126</v>
      </c>
      <c r="AQ479" t="s">
        <v>3736</v>
      </c>
      <c r="AR479" t="s">
        <v>3740</v>
      </c>
      <c r="AS479" t="s">
        <v>3738</v>
      </c>
      <c r="AT479" t="s">
        <v>3739</v>
      </c>
      <c r="AU479" t="s">
        <v>379</v>
      </c>
      <c r="AV479" t="s">
        <v>380</v>
      </c>
      <c r="AW479" t="s">
        <v>381</v>
      </c>
      <c r="AX479"/>
      <c r="AY479" s="365">
        <v>0</v>
      </c>
      <c r="AZ479" s="365">
        <v>2024</v>
      </c>
      <c r="BA479" s="366">
        <v>45610</v>
      </c>
      <c r="BB479" s="367">
        <v>45611</v>
      </c>
      <c r="BC479" t="s">
        <v>501</v>
      </c>
      <c r="BD479" t="s">
        <v>261</v>
      </c>
      <c r="BE479">
        <v>5440</v>
      </c>
      <c r="BF479">
        <v>131.08000000000001</v>
      </c>
      <c r="BG479"/>
      <c r="BH479" s="368">
        <v>131.08000000000001</v>
      </c>
    </row>
    <row r="480" spans="1:60" ht="15.6">
      <c r="A480" s="345" t="str">
        <f t="shared" si="14"/>
        <v>yes</v>
      </c>
      <c r="B480" s="345" t="str">
        <f>IF(A480="no","N/A",IF(ISNA(VLOOKUP(P480,'Cost Type'!$A$4:$B$8,2,0)),"Impl",VLOOKUP(Q480,'Cost Type'!$A$4:$B$8,2,0)))</f>
        <v>Impl</v>
      </c>
      <c r="C480" s="345" t="str">
        <f>IF(B480="Impl",VLOOKUP(AB480,'Mapping Activities to outputs'!$B:$C,2,0),"N/A")</f>
        <v>MC</v>
      </c>
      <c r="F480" s="346">
        <f t="shared" si="15"/>
        <v>131.09</v>
      </c>
      <c r="G480" t="s">
        <v>362</v>
      </c>
      <c r="H480" t="s">
        <v>363</v>
      </c>
      <c r="I480" t="s">
        <v>364</v>
      </c>
      <c r="J480" t="s">
        <v>365</v>
      </c>
      <c r="K480" t="s">
        <v>157</v>
      </c>
      <c r="L480" t="s">
        <v>366</v>
      </c>
      <c r="M480" t="s">
        <v>1950</v>
      </c>
      <c r="N480" t="s">
        <v>262</v>
      </c>
      <c r="P480" s="365">
        <v>71620</v>
      </c>
      <c r="Q480" t="s">
        <v>4124</v>
      </c>
      <c r="R480" t="s">
        <v>368</v>
      </c>
      <c r="S480" t="s">
        <v>369</v>
      </c>
      <c r="T480" t="s">
        <v>263</v>
      </c>
      <c r="U480" t="s">
        <v>370</v>
      </c>
      <c r="V480" t="s">
        <v>265</v>
      </c>
      <c r="W480" t="s">
        <v>252</v>
      </c>
      <c r="X480" t="s">
        <v>264</v>
      </c>
      <c r="Y480" t="s">
        <v>371</v>
      </c>
      <c r="Z480" t="s">
        <v>250</v>
      </c>
      <c r="AA480" t="s">
        <v>250</v>
      </c>
      <c r="AB480" t="s">
        <v>89</v>
      </c>
      <c r="AC480" t="s">
        <v>158</v>
      </c>
      <c r="AD480" t="s">
        <v>2</v>
      </c>
      <c r="AE480" t="s">
        <v>1596</v>
      </c>
      <c r="AF480" t="s">
        <v>372</v>
      </c>
      <c r="AG480" t="s">
        <v>3020</v>
      </c>
      <c r="AH480" s="365">
        <v>300002173897505</v>
      </c>
      <c r="AI480" t="s">
        <v>258</v>
      </c>
      <c r="AJ480">
        <v>15570</v>
      </c>
      <c r="AK480">
        <v>5440</v>
      </c>
      <c r="AL480" s="365">
        <v>3</v>
      </c>
      <c r="AM480" t="s">
        <v>1596</v>
      </c>
      <c r="AN480" t="s">
        <v>1584</v>
      </c>
      <c r="AO480" t="s">
        <v>1585</v>
      </c>
      <c r="AP480" s="365">
        <v>127</v>
      </c>
      <c r="AQ480" t="s">
        <v>3736</v>
      </c>
      <c r="AR480" t="s">
        <v>3741</v>
      </c>
      <c r="AS480" t="s">
        <v>3738</v>
      </c>
      <c r="AT480" t="s">
        <v>3739</v>
      </c>
      <c r="AU480" t="s">
        <v>379</v>
      </c>
      <c r="AV480" t="s">
        <v>380</v>
      </c>
      <c r="AW480" t="s">
        <v>381</v>
      </c>
      <c r="AX480"/>
      <c r="AY480" s="365">
        <v>0</v>
      </c>
      <c r="AZ480" s="365">
        <v>2024</v>
      </c>
      <c r="BA480" s="366">
        <v>45610</v>
      </c>
      <c r="BB480" s="367">
        <v>45611</v>
      </c>
      <c r="BC480" t="s">
        <v>515</v>
      </c>
      <c r="BD480" t="s">
        <v>261</v>
      </c>
      <c r="BE480">
        <v>5440</v>
      </c>
      <c r="BF480">
        <v>131.09</v>
      </c>
      <c r="BG480"/>
      <c r="BH480" s="368">
        <v>131.09</v>
      </c>
    </row>
    <row r="481" spans="1:60" ht="15.6">
      <c r="A481" s="345" t="str">
        <f t="shared" si="14"/>
        <v>yes</v>
      </c>
      <c r="B481" s="345" t="str">
        <f>IF(A481="no","N/A",IF(ISNA(VLOOKUP(P481,'Cost Type'!$A$4:$B$8,2,0)),"Impl",VLOOKUP(P481,'Cost Type'!$A$4:$B$8,2,0)))</f>
        <v>GMS</v>
      </c>
      <c r="C481" s="345" t="str">
        <f>IF(B481="Impl",VLOOKUP(AB481,'Mapping Activities to outputs'!$B:$C,2,0),"N/A")</f>
        <v>N/A</v>
      </c>
      <c r="F481" s="346">
        <f t="shared" si="15"/>
        <v>-39.06</v>
      </c>
      <c r="G481" t="s">
        <v>413</v>
      </c>
      <c r="H481" t="s">
        <v>414</v>
      </c>
      <c r="I481" t="s">
        <v>415</v>
      </c>
      <c r="J481" t="s">
        <v>416</v>
      </c>
      <c r="K481" t="s">
        <v>157</v>
      </c>
      <c r="L481" t="s">
        <v>413</v>
      </c>
      <c r="M481" t="s">
        <v>1950</v>
      </c>
      <c r="N481" t="s">
        <v>262</v>
      </c>
      <c r="P481" s="365">
        <v>75105</v>
      </c>
      <c r="Q481" t="s">
        <v>417</v>
      </c>
      <c r="R481" t="s">
        <v>368</v>
      </c>
      <c r="S481" t="s">
        <v>369</v>
      </c>
      <c r="T481" t="s">
        <v>263</v>
      </c>
      <c r="U481" t="s">
        <v>370</v>
      </c>
      <c r="V481" t="s">
        <v>265</v>
      </c>
      <c r="W481" t="s">
        <v>252</v>
      </c>
      <c r="X481" t="s">
        <v>264</v>
      </c>
      <c r="Y481" t="s">
        <v>371</v>
      </c>
      <c r="Z481" t="s">
        <v>250</v>
      </c>
      <c r="AA481" t="s">
        <v>250</v>
      </c>
      <c r="AB481" t="s">
        <v>89</v>
      </c>
      <c r="AC481" t="s">
        <v>158</v>
      </c>
      <c r="AD481" t="s">
        <v>2</v>
      </c>
      <c r="AE481" t="s">
        <v>1977</v>
      </c>
      <c r="AF481" t="s">
        <v>419</v>
      </c>
      <c r="AG481"/>
      <c r="AH481" s="365"/>
      <c r="AI481"/>
      <c r="AJ481"/>
      <c r="AK481"/>
      <c r="AL481" s="365"/>
      <c r="AM481"/>
      <c r="AN481" t="s">
        <v>399</v>
      </c>
      <c r="AO481" t="s">
        <v>399</v>
      </c>
      <c r="AP481" s="365">
        <v>12</v>
      </c>
      <c r="AQ481" t="s">
        <v>1978</v>
      </c>
      <c r="AR481" t="s">
        <v>1979</v>
      </c>
      <c r="AS481" t="s">
        <v>1980</v>
      </c>
      <c r="AT481" t="s">
        <v>1970</v>
      </c>
      <c r="AU481" t="s">
        <v>379</v>
      </c>
      <c r="AV481" t="s">
        <v>380</v>
      </c>
      <c r="AW481" t="s">
        <v>412</v>
      </c>
      <c r="AX481"/>
      <c r="AY481" s="365"/>
      <c r="AZ481" s="365">
        <v>2024</v>
      </c>
      <c r="BA481" s="366">
        <v>45606</v>
      </c>
      <c r="BB481" s="367">
        <v>45611</v>
      </c>
      <c r="BC481" t="s">
        <v>399</v>
      </c>
      <c r="BD481" t="s">
        <v>261</v>
      </c>
      <c r="BE481">
        <v>-1620.8</v>
      </c>
      <c r="BF481"/>
      <c r="BG481">
        <v>39.06</v>
      </c>
      <c r="BH481" s="368">
        <v>-39.06</v>
      </c>
    </row>
    <row r="482" spans="1:60" ht="15.6">
      <c r="A482" s="345" t="str">
        <f t="shared" si="14"/>
        <v>yes</v>
      </c>
      <c r="B482" s="345" t="str">
        <f>IF(A482="no","N/A",IF(ISNA(VLOOKUP(P482,'Cost Type'!$A$4:$B$8,2,0)),"Impl",VLOOKUP(P482,'Cost Type'!$A$4:$B$8,2,0)))</f>
        <v>GMS</v>
      </c>
      <c r="C482" s="345" t="str">
        <f>IF(B482="Impl",VLOOKUP(AB482,'Mapping Activities to outputs'!$B:$C,2,0),"N/A")</f>
        <v>N/A</v>
      </c>
      <c r="F482" s="346">
        <f t="shared" si="15"/>
        <v>160</v>
      </c>
      <c r="G482" t="s">
        <v>413</v>
      </c>
      <c r="H482" t="s">
        <v>414</v>
      </c>
      <c r="I482" t="s">
        <v>415</v>
      </c>
      <c r="J482" t="s">
        <v>416</v>
      </c>
      <c r="K482" t="s">
        <v>157</v>
      </c>
      <c r="L482" t="s">
        <v>413</v>
      </c>
      <c r="M482" t="s">
        <v>2039</v>
      </c>
      <c r="N482" t="s">
        <v>262</v>
      </c>
      <c r="P482" s="365">
        <v>75105</v>
      </c>
      <c r="Q482" t="s">
        <v>417</v>
      </c>
      <c r="R482" t="s">
        <v>368</v>
      </c>
      <c r="S482" t="s">
        <v>369</v>
      </c>
      <c r="T482" t="s">
        <v>263</v>
      </c>
      <c r="U482" t="s">
        <v>370</v>
      </c>
      <c r="V482" t="s">
        <v>265</v>
      </c>
      <c r="W482" t="s">
        <v>252</v>
      </c>
      <c r="X482" t="s">
        <v>264</v>
      </c>
      <c r="Y482" t="s">
        <v>371</v>
      </c>
      <c r="Z482" t="s">
        <v>250</v>
      </c>
      <c r="AA482" t="s">
        <v>250</v>
      </c>
      <c r="AB482" t="s">
        <v>73</v>
      </c>
      <c r="AC482" t="s">
        <v>158</v>
      </c>
      <c r="AD482" t="s">
        <v>2</v>
      </c>
      <c r="AE482" t="s">
        <v>2418</v>
      </c>
      <c r="AF482" t="s">
        <v>419</v>
      </c>
      <c r="AG482"/>
      <c r="AH482" s="365"/>
      <c r="AI482"/>
      <c r="AJ482"/>
      <c r="AK482"/>
      <c r="AL482" s="365"/>
      <c r="AM482"/>
      <c r="AN482" t="s">
        <v>399</v>
      </c>
      <c r="AO482" t="s">
        <v>399</v>
      </c>
      <c r="AP482" s="365">
        <v>147</v>
      </c>
      <c r="AQ482" t="s">
        <v>1978</v>
      </c>
      <c r="AR482" t="s">
        <v>2419</v>
      </c>
      <c r="AS482" t="s">
        <v>2420</v>
      </c>
      <c r="AT482" t="s">
        <v>2421</v>
      </c>
      <c r="AU482" t="s">
        <v>379</v>
      </c>
      <c r="AV482" t="s">
        <v>380</v>
      </c>
      <c r="AW482" t="s">
        <v>412</v>
      </c>
      <c r="AX482"/>
      <c r="AY482" s="365"/>
      <c r="AZ482" s="365">
        <v>2024</v>
      </c>
      <c r="BA482" s="366">
        <v>45596</v>
      </c>
      <c r="BB482" s="367">
        <v>45611</v>
      </c>
      <c r="BC482" t="s">
        <v>399</v>
      </c>
      <c r="BD482" t="s">
        <v>261</v>
      </c>
      <c r="BE482">
        <v>6640</v>
      </c>
      <c r="BF482">
        <v>160</v>
      </c>
      <c r="BG482"/>
      <c r="BH482" s="368">
        <v>160</v>
      </c>
    </row>
    <row r="483" spans="1:60" ht="15.6">
      <c r="A483" s="345" t="str">
        <f t="shared" si="14"/>
        <v>yes</v>
      </c>
      <c r="B483" s="345" t="str">
        <f>IF(A483="no","N/A",IF(ISNA(VLOOKUP(P483,'Cost Type'!$A$4:$B$8,2,0)),"Impl",VLOOKUP(Q483,'Cost Type'!$A$4:$B$8,2,0)))</f>
        <v>Impl</v>
      </c>
      <c r="C483" s="345" t="str">
        <f>IF(B483="Impl",VLOOKUP(AB483,'Mapping Activities to outputs'!$B:$C,2,0),"N/A")</f>
        <v>Output 1</v>
      </c>
      <c r="F483" s="346">
        <f t="shared" si="15"/>
        <v>-78.28</v>
      </c>
      <c r="G483" t="s">
        <v>362</v>
      </c>
      <c r="H483" t="s">
        <v>363</v>
      </c>
      <c r="I483" t="s">
        <v>364</v>
      </c>
      <c r="J483" t="s">
        <v>365</v>
      </c>
      <c r="K483" t="s">
        <v>157</v>
      </c>
      <c r="L483" t="s">
        <v>366</v>
      </c>
      <c r="M483" t="s">
        <v>1950</v>
      </c>
      <c r="N483" t="s">
        <v>262</v>
      </c>
      <c r="P483" s="365">
        <v>71305</v>
      </c>
      <c r="Q483" t="s">
        <v>4133</v>
      </c>
      <c r="R483" t="s">
        <v>368</v>
      </c>
      <c r="S483" t="s">
        <v>369</v>
      </c>
      <c r="T483" t="s">
        <v>263</v>
      </c>
      <c r="U483" t="s">
        <v>370</v>
      </c>
      <c r="V483" t="s">
        <v>265</v>
      </c>
      <c r="W483" t="s">
        <v>252</v>
      </c>
      <c r="X483" t="s">
        <v>264</v>
      </c>
      <c r="Y483" t="s">
        <v>371</v>
      </c>
      <c r="Z483" t="s">
        <v>250</v>
      </c>
      <c r="AA483" t="s">
        <v>250</v>
      </c>
      <c r="AB483" t="s">
        <v>37</v>
      </c>
      <c r="AC483" t="s">
        <v>158</v>
      </c>
      <c r="AD483" t="s">
        <v>2</v>
      </c>
      <c r="AE483" t="s">
        <v>575</v>
      </c>
      <c r="AF483" t="s">
        <v>372</v>
      </c>
      <c r="AG483" t="s">
        <v>580</v>
      </c>
      <c r="AH483" s="365">
        <v>300002176373582</v>
      </c>
      <c r="AI483" t="s">
        <v>258</v>
      </c>
      <c r="AJ483">
        <v>86625</v>
      </c>
      <c r="AK483">
        <v>86625</v>
      </c>
      <c r="AL483" s="365">
        <v>1</v>
      </c>
      <c r="AM483" t="s">
        <v>575</v>
      </c>
      <c r="AN483" t="s">
        <v>3146</v>
      </c>
      <c r="AO483" t="s">
        <v>549</v>
      </c>
      <c r="AP483" s="365">
        <v>129</v>
      </c>
      <c r="AQ483" t="s">
        <v>3745</v>
      </c>
      <c r="AR483" t="s">
        <v>3746</v>
      </c>
      <c r="AS483" t="s">
        <v>3747</v>
      </c>
      <c r="AT483" t="s">
        <v>3748</v>
      </c>
      <c r="AU483" t="s">
        <v>379</v>
      </c>
      <c r="AV483" t="s">
        <v>380</v>
      </c>
      <c r="AW483" t="s">
        <v>3147</v>
      </c>
      <c r="AX483" t="s">
        <v>3148</v>
      </c>
      <c r="AY483" s="365">
        <v>2</v>
      </c>
      <c r="AZ483" s="365">
        <v>2024</v>
      </c>
      <c r="BA483" s="366">
        <v>45611</v>
      </c>
      <c r="BB483" s="367">
        <v>45611</v>
      </c>
      <c r="BC483" t="s">
        <v>271</v>
      </c>
      <c r="BD483" t="s">
        <v>261</v>
      </c>
      <c r="BE483">
        <v>0</v>
      </c>
      <c r="BF483"/>
      <c r="BG483">
        <v>78.28</v>
      </c>
      <c r="BH483" s="368">
        <v>-78.28</v>
      </c>
    </row>
    <row r="484" spans="1:60" ht="15.6">
      <c r="A484" s="345" t="str">
        <f t="shared" si="14"/>
        <v>yes</v>
      </c>
      <c r="B484" s="345" t="str">
        <f>IF(A484="no","N/A",IF(ISNA(VLOOKUP(P484,'Cost Type'!$A$4:$B$8,2,0)),"Impl",VLOOKUP(Q484,'Cost Type'!$A$4:$B$8,2,0)))</f>
        <v>Impl</v>
      </c>
      <c r="C484" s="345" t="str">
        <f>IF(B484="Impl",VLOOKUP(AB484,'Mapping Activities to outputs'!$B:$C,2,0),"N/A")</f>
        <v>Output 1</v>
      </c>
      <c r="F484" s="346">
        <f t="shared" si="15"/>
        <v>2165.63</v>
      </c>
      <c r="G484" t="s">
        <v>362</v>
      </c>
      <c r="H484" t="s">
        <v>363</v>
      </c>
      <c r="I484" t="s">
        <v>364</v>
      </c>
      <c r="J484" t="s">
        <v>365</v>
      </c>
      <c r="K484" t="s">
        <v>157</v>
      </c>
      <c r="L484" t="s">
        <v>366</v>
      </c>
      <c r="M484" t="s">
        <v>1950</v>
      </c>
      <c r="N484" t="s">
        <v>262</v>
      </c>
      <c r="P484" s="365">
        <v>71305</v>
      </c>
      <c r="Q484" t="s">
        <v>4133</v>
      </c>
      <c r="R484" t="s">
        <v>368</v>
      </c>
      <c r="S484" t="s">
        <v>369</v>
      </c>
      <c r="T484" t="s">
        <v>263</v>
      </c>
      <c r="U484" t="s">
        <v>370</v>
      </c>
      <c r="V484" t="s">
        <v>265</v>
      </c>
      <c r="W484" t="s">
        <v>252</v>
      </c>
      <c r="X484" t="s">
        <v>264</v>
      </c>
      <c r="Y484" t="s">
        <v>371</v>
      </c>
      <c r="Z484" t="s">
        <v>250</v>
      </c>
      <c r="AA484" t="s">
        <v>250</v>
      </c>
      <c r="AB484" t="s">
        <v>37</v>
      </c>
      <c r="AC484" t="s">
        <v>158</v>
      </c>
      <c r="AD484" t="s">
        <v>2</v>
      </c>
      <c r="AE484" t="s">
        <v>575</v>
      </c>
      <c r="AF484" t="s">
        <v>372</v>
      </c>
      <c r="AG484" t="s">
        <v>580</v>
      </c>
      <c r="AH484" s="365">
        <v>300002176373582</v>
      </c>
      <c r="AI484" t="s">
        <v>258</v>
      </c>
      <c r="AJ484">
        <v>86625</v>
      </c>
      <c r="AK484">
        <v>86625</v>
      </c>
      <c r="AL484" s="365">
        <v>1</v>
      </c>
      <c r="AM484" t="s">
        <v>575</v>
      </c>
      <c r="AN484" t="s">
        <v>3146</v>
      </c>
      <c r="AO484" t="s">
        <v>549</v>
      </c>
      <c r="AP484" s="365">
        <v>1036</v>
      </c>
      <c r="AQ484" t="s">
        <v>3745</v>
      </c>
      <c r="AR484" t="s">
        <v>3746</v>
      </c>
      <c r="AS484" t="s">
        <v>3749</v>
      </c>
      <c r="AT484" t="s">
        <v>3748</v>
      </c>
      <c r="AU484" t="s">
        <v>379</v>
      </c>
      <c r="AV484" t="s">
        <v>380</v>
      </c>
      <c r="AW484" t="s">
        <v>3147</v>
      </c>
      <c r="AX484" t="s">
        <v>3148</v>
      </c>
      <c r="AY484" s="365">
        <v>2</v>
      </c>
      <c r="AZ484" s="365">
        <v>2024</v>
      </c>
      <c r="BA484" s="366">
        <v>45611</v>
      </c>
      <c r="BB484" s="367">
        <v>45611</v>
      </c>
      <c r="BC484" t="s">
        <v>271</v>
      </c>
      <c r="BD484" t="s">
        <v>261</v>
      </c>
      <c r="BE484">
        <v>86625</v>
      </c>
      <c r="BF484">
        <v>2165.63</v>
      </c>
      <c r="BG484"/>
      <c r="BH484" s="368">
        <v>2165.63</v>
      </c>
    </row>
    <row r="485" spans="1:60" ht="15.6">
      <c r="A485" s="345" t="str">
        <f t="shared" si="14"/>
        <v>yes</v>
      </c>
      <c r="B485" s="345" t="str">
        <f>IF(A485="no","N/A",IF(ISNA(VLOOKUP(P485,'Cost Type'!$A$4:$B$8,2,0)),"Impl",VLOOKUP(P485,'Cost Type'!$A$4:$B$8,2,0)))</f>
        <v>GMS</v>
      </c>
      <c r="C485" s="345" t="str">
        <f>IF(B485="Impl",VLOOKUP(AB485,'Mapping Activities to outputs'!$B:$C,2,0),"N/A")</f>
        <v>N/A</v>
      </c>
      <c r="F485" s="346">
        <f t="shared" si="15"/>
        <v>30.01</v>
      </c>
      <c r="G485" t="s">
        <v>413</v>
      </c>
      <c r="H485" t="s">
        <v>414</v>
      </c>
      <c r="I485" t="s">
        <v>415</v>
      </c>
      <c r="J485" t="s">
        <v>416</v>
      </c>
      <c r="K485" t="s">
        <v>157</v>
      </c>
      <c r="L485" t="s">
        <v>413</v>
      </c>
      <c r="M485" t="s">
        <v>1950</v>
      </c>
      <c r="N485" t="s">
        <v>262</v>
      </c>
      <c r="P485" s="365">
        <v>75105</v>
      </c>
      <c r="Q485" t="s">
        <v>417</v>
      </c>
      <c r="R485" t="s">
        <v>368</v>
      </c>
      <c r="S485" t="s">
        <v>369</v>
      </c>
      <c r="T485" t="s">
        <v>263</v>
      </c>
      <c r="U485" t="s">
        <v>370</v>
      </c>
      <c r="V485" t="s">
        <v>265</v>
      </c>
      <c r="W485" t="s">
        <v>252</v>
      </c>
      <c r="X485" t="s">
        <v>264</v>
      </c>
      <c r="Y485" t="s">
        <v>371</v>
      </c>
      <c r="Z485" t="s">
        <v>250</v>
      </c>
      <c r="AA485" t="s">
        <v>250</v>
      </c>
      <c r="AB485" t="s">
        <v>89</v>
      </c>
      <c r="AC485" t="s">
        <v>158</v>
      </c>
      <c r="AD485" t="s">
        <v>2</v>
      </c>
      <c r="AE485" t="s">
        <v>2430</v>
      </c>
      <c r="AF485" t="s">
        <v>419</v>
      </c>
      <c r="AG485"/>
      <c r="AH485" s="365"/>
      <c r="AI485"/>
      <c r="AJ485"/>
      <c r="AK485"/>
      <c r="AL485" s="365"/>
      <c r="AM485"/>
      <c r="AN485" t="s">
        <v>399</v>
      </c>
      <c r="AO485" t="s">
        <v>399</v>
      </c>
      <c r="AP485" s="365">
        <v>152</v>
      </c>
      <c r="AQ485" t="s">
        <v>2431</v>
      </c>
      <c r="AR485" t="s">
        <v>2432</v>
      </c>
      <c r="AS485" t="s">
        <v>2433</v>
      </c>
      <c r="AT485" t="s">
        <v>2306</v>
      </c>
      <c r="AU485" t="s">
        <v>379</v>
      </c>
      <c r="AV485" t="s">
        <v>380</v>
      </c>
      <c r="AW485" t="s">
        <v>412</v>
      </c>
      <c r="AX485"/>
      <c r="AY485" s="365"/>
      <c r="AZ485" s="365">
        <v>2024</v>
      </c>
      <c r="BA485" s="366">
        <v>45610</v>
      </c>
      <c r="BB485" s="367">
        <v>45613</v>
      </c>
      <c r="BC485" t="s">
        <v>399</v>
      </c>
      <c r="BD485" t="s">
        <v>261</v>
      </c>
      <c r="BE485">
        <v>1245.6000000000001</v>
      </c>
      <c r="BF485">
        <v>30.01</v>
      </c>
      <c r="BG485"/>
      <c r="BH485" s="368">
        <v>30.01</v>
      </c>
    </row>
    <row r="486" spans="1:60" ht="15.6">
      <c r="A486" s="345" t="str">
        <f t="shared" si="14"/>
        <v>yes</v>
      </c>
      <c r="B486" s="345" t="str">
        <f>IF(A486="no","N/A",IF(ISNA(VLOOKUP(P486,'Cost Type'!$A$4:$B$8,2,0)),"Impl",VLOOKUP(P486,'Cost Type'!$A$4:$B$8,2,0)))</f>
        <v>GMS</v>
      </c>
      <c r="C486" s="345" t="str">
        <f>IF(B486="Impl",VLOOKUP(AB486,'Mapping Activities to outputs'!$B:$C,2,0),"N/A")</f>
        <v>N/A</v>
      </c>
      <c r="F486" s="346">
        <f t="shared" si="15"/>
        <v>166.99</v>
      </c>
      <c r="G486" t="s">
        <v>413</v>
      </c>
      <c r="H486" t="s">
        <v>414</v>
      </c>
      <c r="I486" t="s">
        <v>415</v>
      </c>
      <c r="J486" t="s">
        <v>416</v>
      </c>
      <c r="K486" t="s">
        <v>157</v>
      </c>
      <c r="L486" t="s">
        <v>413</v>
      </c>
      <c r="M486" t="s">
        <v>1950</v>
      </c>
      <c r="N486" t="s">
        <v>262</v>
      </c>
      <c r="P486" s="365">
        <v>75105</v>
      </c>
      <c r="Q486" t="s">
        <v>417</v>
      </c>
      <c r="R486" t="s">
        <v>368</v>
      </c>
      <c r="S486" t="s">
        <v>369</v>
      </c>
      <c r="T486" t="s">
        <v>263</v>
      </c>
      <c r="U486" t="s">
        <v>370</v>
      </c>
      <c r="V486" t="s">
        <v>265</v>
      </c>
      <c r="W486" t="s">
        <v>252</v>
      </c>
      <c r="X486" t="s">
        <v>264</v>
      </c>
      <c r="Y486" t="s">
        <v>371</v>
      </c>
      <c r="Z486" t="s">
        <v>250</v>
      </c>
      <c r="AA486" t="s">
        <v>250</v>
      </c>
      <c r="AB486" t="s">
        <v>37</v>
      </c>
      <c r="AC486" t="s">
        <v>158</v>
      </c>
      <c r="AD486" t="s">
        <v>2</v>
      </c>
      <c r="AE486" t="s">
        <v>2447</v>
      </c>
      <c r="AF486" t="s">
        <v>419</v>
      </c>
      <c r="AG486"/>
      <c r="AH486" s="365"/>
      <c r="AI486"/>
      <c r="AJ486"/>
      <c r="AK486"/>
      <c r="AL486" s="365"/>
      <c r="AM486"/>
      <c r="AN486" t="s">
        <v>399</v>
      </c>
      <c r="AO486" t="s">
        <v>399</v>
      </c>
      <c r="AP486" s="365">
        <v>193</v>
      </c>
      <c r="AQ486" t="s">
        <v>2431</v>
      </c>
      <c r="AR486" t="s">
        <v>2448</v>
      </c>
      <c r="AS486" t="s">
        <v>2433</v>
      </c>
      <c r="AT486" t="s">
        <v>2449</v>
      </c>
      <c r="AU486" t="s">
        <v>379</v>
      </c>
      <c r="AV486" t="s">
        <v>380</v>
      </c>
      <c r="AW486" t="s">
        <v>412</v>
      </c>
      <c r="AX486"/>
      <c r="AY486" s="365"/>
      <c r="AZ486" s="365">
        <v>2024</v>
      </c>
      <c r="BA486" s="366">
        <v>45611</v>
      </c>
      <c r="BB486" s="367">
        <v>45613</v>
      </c>
      <c r="BC486" t="s">
        <v>399</v>
      </c>
      <c r="BD486" t="s">
        <v>261</v>
      </c>
      <c r="BE486">
        <v>6930</v>
      </c>
      <c r="BF486">
        <v>166.99</v>
      </c>
      <c r="BG486"/>
      <c r="BH486" s="368">
        <v>166.99</v>
      </c>
    </row>
    <row r="487" spans="1:60" ht="15.6">
      <c r="A487" s="345" t="str">
        <f t="shared" si="14"/>
        <v>yes</v>
      </c>
      <c r="B487" s="345" t="str">
        <f>IF(A487="no","N/A",IF(ISNA(VLOOKUP(P487,'Cost Type'!$A$4:$B$8,2,0)),"Impl",VLOOKUP(Q487,'Cost Type'!$A$4:$B$8,2,0)))</f>
        <v>Impl</v>
      </c>
      <c r="C487" s="345" t="str">
        <f>IF(B487="Impl",VLOOKUP(AB487,'Mapping Activities to outputs'!$B:$C,2,0),"N/A")</f>
        <v>MC</v>
      </c>
      <c r="F487" s="346">
        <f t="shared" si="15"/>
        <v>6507.55</v>
      </c>
      <c r="G487" t="s">
        <v>362</v>
      </c>
      <c r="H487" t="s">
        <v>363</v>
      </c>
      <c r="I487" t="s">
        <v>364</v>
      </c>
      <c r="J487" t="s">
        <v>365</v>
      </c>
      <c r="K487" t="s">
        <v>157</v>
      </c>
      <c r="L487" t="s">
        <v>366</v>
      </c>
      <c r="M487" t="s">
        <v>1950</v>
      </c>
      <c r="N487" t="s">
        <v>262</v>
      </c>
      <c r="P487" s="365">
        <v>74325</v>
      </c>
      <c r="Q487" t="s">
        <v>4122</v>
      </c>
      <c r="R487" t="s">
        <v>368</v>
      </c>
      <c r="S487" t="s">
        <v>369</v>
      </c>
      <c r="T487" t="s">
        <v>263</v>
      </c>
      <c r="U487" t="s">
        <v>370</v>
      </c>
      <c r="V487" t="s">
        <v>265</v>
      </c>
      <c r="W487" t="s">
        <v>252</v>
      </c>
      <c r="X487" t="s">
        <v>264</v>
      </c>
      <c r="Y487" t="s">
        <v>371</v>
      </c>
      <c r="Z487" t="s">
        <v>250</v>
      </c>
      <c r="AA487" t="s">
        <v>250</v>
      </c>
      <c r="AB487" t="s">
        <v>89</v>
      </c>
      <c r="AC487" t="s">
        <v>158</v>
      </c>
      <c r="AD487" t="s">
        <v>2</v>
      </c>
      <c r="AE487" t="s">
        <v>1602</v>
      </c>
      <c r="AF487" t="s">
        <v>372</v>
      </c>
      <c r="AG487" t="s">
        <v>1602</v>
      </c>
      <c r="AH487" s="365">
        <v>300002181188267</v>
      </c>
      <c r="AI487" t="s">
        <v>258</v>
      </c>
      <c r="AJ487">
        <v>0</v>
      </c>
      <c r="AK487">
        <v>6507.55</v>
      </c>
      <c r="AL487" s="365">
        <v>1</v>
      </c>
      <c r="AM487" t="s">
        <v>1602</v>
      </c>
      <c r="AN487" t="s">
        <v>1073</v>
      </c>
      <c r="AO487" t="s">
        <v>1073</v>
      </c>
      <c r="AP487" s="365">
        <v>1610</v>
      </c>
      <c r="AQ487" t="s">
        <v>3742</v>
      </c>
      <c r="AR487" t="s">
        <v>4107</v>
      </c>
      <c r="AS487" t="s">
        <v>3744</v>
      </c>
      <c r="AT487" t="s">
        <v>3753</v>
      </c>
      <c r="AU487" t="s">
        <v>379</v>
      </c>
      <c r="AV487" t="s">
        <v>380</v>
      </c>
      <c r="AW487" t="s">
        <v>381</v>
      </c>
      <c r="AX487"/>
      <c r="AY487" s="365">
        <v>0</v>
      </c>
      <c r="AZ487" s="365">
        <v>2024</v>
      </c>
      <c r="BA487" s="366">
        <v>45614</v>
      </c>
      <c r="BB487" s="367">
        <v>45614</v>
      </c>
      <c r="BC487" t="s">
        <v>271</v>
      </c>
      <c r="BD487" t="s">
        <v>154</v>
      </c>
      <c r="BE487">
        <v>6507.55</v>
      </c>
      <c r="BF487">
        <v>6507.55</v>
      </c>
      <c r="BG487"/>
      <c r="BH487" s="368">
        <v>6507.55</v>
      </c>
    </row>
    <row r="488" spans="1:60" ht="15.6">
      <c r="A488" s="345" t="str">
        <f t="shared" si="14"/>
        <v>yes</v>
      </c>
      <c r="B488" s="345" t="str">
        <f>IF(A488="no","N/A",IF(ISNA(VLOOKUP(P488,'Cost Type'!$A$4:$B$8,2,0)),"Impl",VLOOKUP(Q488,'Cost Type'!$A$4:$B$8,2,0)))</f>
        <v>Impl</v>
      </c>
      <c r="C488" s="345" t="str">
        <f>IF(B488="Impl",VLOOKUP(AB488,'Mapping Activities to outputs'!$B:$C,2,0),"N/A")</f>
        <v>MC</v>
      </c>
      <c r="F488" s="346">
        <f t="shared" si="15"/>
        <v>23.89</v>
      </c>
      <c r="G488" t="s">
        <v>362</v>
      </c>
      <c r="H488" t="s">
        <v>363</v>
      </c>
      <c r="I488" t="s">
        <v>364</v>
      </c>
      <c r="J488" t="s">
        <v>365</v>
      </c>
      <c r="K488" t="s">
        <v>157</v>
      </c>
      <c r="L488" t="s">
        <v>366</v>
      </c>
      <c r="M488" t="s">
        <v>1950</v>
      </c>
      <c r="N488" t="s">
        <v>262</v>
      </c>
      <c r="P488" s="365">
        <v>71620</v>
      </c>
      <c r="Q488" t="s">
        <v>4124</v>
      </c>
      <c r="R488" t="s">
        <v>368</v>
      </c>
      <c r="S488" t="s">
        <v>369</v>
      </c>
      <c r="T488" t="s">
        <v>263</v>
      </c>
      <c r="U488" t="s">
        <v>370</v>
      </c>
      <c r="V488" t="s">
        <v>265</v>
      </c>
      <c r="W488" t="s">
        <v>252</v>
      </c>
      <c r="X488" t="s">
        <v>264</v>
      </c>
      <c r="Y488" t="s">
        <v>371</v>
      </c>
      <c r="Z488" t="s">
        <v>250</v>
      </c>
      <c r="AA488" t="s">
        <v>250</v>
      </c>
      <c r="AB488" t="s">
        <v>89</v>
      </c>
      <c r="AC488" t="s">
        <v>158</v>
      </c>
      <c r="AD488" t="s">
        <v>2</v>
      </c>
      <c r="AE488" t="s">
        <v>1599</v>
      </c>
      <c r="AF488" t="s">
        <v>372</v>
      </c>
      <c r="AG488"/>
      <c r="AH488" s="365">
        <v>300002175076401</v>
      </c>
      <c r="AI488" t="s">
        <v>258</v>
      </c>
      <c r="AJ488">
        <v>991.33</v>
      </c>
      <c r="AK488">
        <v>991.33</v>
      </c>
      <c r="AL488" s="365">
        <v>1</v>
      </c>
      <c r="AM488" t="s">
        <v>1599</v>
      </c>
      <c r="AN488" t="s">
        <v>1443</v>
      </c>
      <c r="AO488" t="s">
        <v>1444</v>
      </c>
      <c r="AP488" s="365">
        <v>237</v>
      </c>
      <c r="AQ488" t="s">
        <v>3742</v>
      </c>
      <c r="AR488" t="s">
        <v>3743</v>
      </c>
      <c r="AS488" t="s">
        <v>3744</v>
      </c>
      <c r="AT488" t="s">
        <v>3739</v>
      </c>
      <c r="AU488" t="s">
        <v>379</v>
      </c>
      <c r="AV488" t="s">
        <v>380</v>
      </c>
      <c r="AW488" t="s">
        <v>381</v>
      </c>
      <c r="AX488"/>
      <c r="AY488" s="365">
        <v>0</v>
      </c>
      <c r="AZ488" s="365">
        <v>2024</v>
      </c>
      <c r="BA488" s="366">
        <v>45610</v>
      </c>
      <c r="BB488" s="367">
        <v>45614</v>
      </c>
      <c r="BC488" t="s">
        <v>271</v>
      </c>
      <c r="BD488" t="s">
        <v>261</v>
      </c>
      <c r="BE488">
        <v>991.33</v>
      </c>
      <c r="BF488">
        <v>23.89</v>
      </c>
      <c r="BG488"/>
      <c r="BH488" s="368">
        <v>23.89</v>
      </c>
    </row>
    <row r="489" spans="1:60" ht="15.6">
      <c r="A489" s="345" t="str">
        <f t="shared" si="14"/>
        <v>yes</v>
      </c>
      <c r="B489" s="345" t="str">
        <f>IF(A489="no","N/A",IF(ISNA(VLOOKUP(P489,'Cost Type'!$A$4:$B$8,2,0)),"Impl",VLOOKUP(P489,'Cost Type'!$A$4:$B$8,2,0)))</f>
        <v>DPC</v>
      </c>
      <c r="C489" s="345" t="str">
        <f>IF(B489="Impl",VLOOKUP(AB489,'Mapping Activities to outputs'!$B:$C,2,0),"N/A")</f>
        <v>N/A</v>
      </c>
      <c r="F489" s="346">
        <f t="shared" si="15"/>
        <v>9292.7800000000007</v>
      </c>
      <c r="G489" t="s">
        <v>362</v>
      </c>
      <c r="H489" t="s">
        <v>363</v>
      </c>
      <c r="I489" t="s">
        <v>364</v>
      </c>
      <c r="J489" t="s">
        <v>365</v>
      </c>
      <c r="K489" t="s">
        <v>157</v>
      </c>
      <c r="L489" t="s">
        <v>366</v>
      </c>
      <c r="M489" t="s">
        <v>1950</v>
      </c>
      <c r="N489" t="s">
        <v>262</v>
      </c>
      <c r="P489" s="365">
        <v>64397</v>
      </c>
      <c r="Q489" t="s">
        <v>4125</v>
      </c>
      <c r="R489" t="s">
        <v>368</v>
      </c>
      <c r="S489" t="s">
        <v>369</v>
      </c>
      <c r="T489" t="s">
        <v>263</v>
      </c>
      <c r="U489" t="s">
        <v>370</v>
      </c>
      <c r="V489" t="s">
        <v>265</v>
      </c>
      <c r="W489" t="s">
        <v>252</v>
      </c>
      <c r="X489" t="s">
        <v>264</v>
      </c>
      <c r="Y489" t="s">
        <v>371</v>
      </c>
      <c r="Z489" t="s">
        <v>250</v>
      </c>
      <c r="AA489" t="s">
        <v>250</v>
      </c>
      <c r="AB489" t="s">
        <v>120</v>
      </c>
      <c r="AC489" t="s">
        <v>158</v>
      </c>
      <c r="AD489" t="s">
        <v>2</v>
      </c>
      <c r="AE489" t="s">
        <v>1904</v>
      </c>
      <c r="AF489" t="s">
        <v>372</v>
      </c>
      <c r="AG489" t="s">
        <v>1904</v>
      </c>
      <c r="AH489" s="365">
        <v>300002181188186</v>
      </c>
      <c r="AI489" t="s">
        <v>258</v>
      </c>
      <c r="AJ489">
        <v>0</v>
      </c>
      <c r="AK489">
        <v>9292.7800000000007</v>
      </c>
      <c r="AL489" s="365">
        <v>1</v>
      </c>
      <c r="AM489" t="s">
        <v>1904</v>
      </c>
      <c r="AN489" t="s">
        <v>1073</v>
      </c>
      <c r="AO489" t="s">
        <v>1073</v>
      </c>
      <c r="AP489" s="365">
        <v>1147</v>
      </c>
      <c r="AQ489" t="s">
        <v>3742</v>
      </c>
      <c r="AR489" t="s">
        <v>4106</v>
      </c>
      <c r="AS489" t="s">
        <v>3744</v>
      </c>
      <c r="AT489" t="s">
        <v>3753</v>
      </c>
      <c r="AU489" t="s">
        <v>379</v>
      </c>
      <c r="AV489" t="s">
        <v>380</v>
      </c>
      <c r="AW489" t="s">
        <v>381</v>
      </c>
      <c r="AX489"/>
      <c r="AY489" s="365">
        <v>0</v>
      </c>
      <c r="AZ489" s="365">
        <v>2024</v>
      </c>
      <c r="BA489" s="366">
        <v>45614</v>
      </c>
      <c r="BB489" s="367">
        <v>45614</v>
      </c>
      <c r="BC489" t="s">
        <v>271</v>
      </c>
      <c r="BD489" t="s">
        <v>154</v>
      </c>
      <c r="BE489">
        <v>9292.7800000000007</v>
      </c>
      <c r="BF489">
        <v>9292.7800000000007</v>
      </c>
      <c r="BG489"/>
      <c r="BH489" s="368">
        <v>9292.7800000000007</v>
      </c>
    </row>
    <row r="490" spans="1:60" ht="15.6">
      <c r="A490" s="345" t="str">
        <f t="shared" si="14"/>
        <v>yes</v>
      </c>
      <c r="B490" s="345" t="str">
        <f>IF(A490="no","N/A",IF(ISNA(VLOOKUP(P490,'Cost Type'!$A$4:$B$8,2,0)),"Impl",VLOOKUP(Q490,'Cost Type'!$A$4:$B$8,2,0)))</f>
        <v>Impl</v>
      </c>
      <c r="C490" s="345" t="str">
        <f>IF(B490="Impl",VLOOKUP(AB490,'Mapping Activities to outputs'!$B:$C,2,0),"N/A")</f>
        <v>Output 2</v>
      </c>
      <c r="F490" s="346">
        <f t="shared" si="15"/>
        <v>6424.1</v>
      </c>
      <c r="G490" t="s">
        <v>362</v>
      </c>
      <c r="H490" t="s">
        <v>363</v>
      </c>
      <c r="I490" t="s">
        <v>364</v>
      </c>
      <c r="J490" t="s">
        <v>365</v>
      </c>
      <c r="K490" t="s">
        <v>157</v>
      </c>
      <c r="L490" t="s">
        <v>366</v>
      </c>
      <c r="M490" t="s">
        <v>1950</v>
      </c>
      <c r="N490" t="s">
        <v>262</v>
      </c>
      <c r="P490" s="365">
        <v>72410</v>
      </c>
      <c r="Q490" t="s">
        <v>3287</v>
      </c>
      <c r="R490" t="s">
        <v>368</v>
      </c>
      <c r="S490" t="s">
        <v>369</v>
      </c>
      <c r="T490" t="s">
        <v>263</v>
      </c>
      <c r="U490" t="s">
        <v>370</v>
      </c>
      <c r="V490" t="s">
        <v>265</v>
      </c>
      <c r="W490" t="s">
        <v>252</v>
      </c>
      <c r="X490" t="s">
        <v>264</v>
      </c>
      <c r="Y490" t="s">
        <v>371</v>
      </c>
      <c r="Z490" t="s">
        <v>250</v>
      </c>
      <c r="AA490" t="s">
        <v>250</v>
      </c>
      <c r="AB490" t="s">
        <v>52</v>
      </c>
      <c r="AC490" t="s">
        <v>158</v>
      </c>
      <c r="AD490" t="s">
        <v>2</v>
      </c>
      <c r="AE490" t="s">
        <v>706</v>
      </c>
      <c r="AF490" t="s">
        <v>372</v>
      </c>
      <c r="AG490" t="s">
        <v>712</v>
      </c>
      <c r="AH490" s="365">
        <v>300002180375204</v>
      </c>
      <c r="AI490" t="s">
        <v>258</v>
      </c>
      <c r="AJ490">
        <v>266600</v>
      </c>
      <c r="AK490">
        <v>266600</v>
      </c>
      <c r="AL490" s="365">
        <v>1</v>
      </c>
      <c r="AM490" t="s">
        <v>706</v>
      </c>
      <c r="AN490" t="s">
        <v>3188</v>
      </c>
      <c r="AO490" t="s">
        <v>709</v>
      </c>
      <c r="AP490" s="365">
        <v>389</v>
      </c>
      <c r="AQ490" t="s">
        <v>3750</v>
      </c>
      <c r="AR490" t="s">
        <v>3751</v>
      </c>
      <c r="AS490" t="s">
        <v>3752</v>
      </c>
      <c r="AT490" t="s">
        <v>3753</v>
      </c>
      <c r="AU490" t="s">
        <v>379</v>
      </c>
      <c r="AV490" t="s">
        <v>380</v>
      </c>
      <c r="AW490" t="s">
        <v>3192</v>
      </c>
      <c r="AX490" t="s">
        <v>3288</v>
      </c>
      <c r="AY490" s="365">
        <v>1</v>
      </c>
      <c r="AZ490" s="365">
        <v>2024</v>
      </c>
      <c r="BA490" s="366">
        <v>45614</v>
      </c>
      <c r="BB490" s="367">
        <v>45614</v>
      </c>
      <c r="BC490" t="s">
        <v>271</v>
      </c>
      <c r="BD490" t="s">
        <v>261</v>
      </c>
      <c r="BE490">
        <v>266600</v>
      </c>
      <c r="BF490">
        <v>6424.1</v>
      </c>
      <c r="BG490"/>
      <c r="BH490" s="368">
        <v>6424.1</v>
      </c>
    </row>
    <row r="491" spans="1:60" ht="15.6">
      <c r="A491" s="345" t="str">
        <f t="shared" si="14"/>
        <v>yes</v>
      </c>
      <c r="B491" s="345" t="str">
        <f>IF(A491="no","N/A",IF(ISNA(VLOOKUP(P491,'Cost Type'!$A$4:$B$8,2,0)),"Impl",VLOOKUP(Q491,'Cost Type'!$A$4:$B$8,2,0)))</f>
        <v>Impl</v>
      </c>
      <c r="C491" s="345" t="str">
        <f>IF(B491="Impl",VLOOKUP(AB491,'Mapping Activities to outputs'!$B:$C,2,0),"N/A")</f>
        <v>MC</v>
      </c>
      <c r="F491" s="346">
        <f t="shared" si="15"/>
        <v>3795.06</v>
      </c>
      <c r="G491" t="s">
        <v>2788</v>
      </c>
      <c r="H491" t="s">
        <v>2789</v>
      </c>
      <c r="I491" t="s">
        <v>415</v>
      </c>
      <c r="J491" t="s">
        <v>416</v>
      </c>
      <c r="K491" t="s">
        <v>157</v>
      </c>
      <c r="L491" t="s">
        <v>2788</v>
      </c>
      <c r="M491" t="s">
        <v>2039</v>
      </c>
      <c r="N491" t="s">
        <v>262</v>
      </c>
      <c r="P491" s="365">
        <v>67405</v>
      </c>
      <c r="Q491" t="s">
        <v>2790</v>
      </c>
      <c r="R491" t="s">
        <v>368</v>
      </c>
      <c r="S491" t="s">
        <v>369</v>
      </c>
      <c r="T491" t="s">
        <v>263</v>
      </c>
      <c r="U491" t="s">
        <v>370</v>
      </c>
      <c r="V491" t="s">
        <v>265</v>
      </c>
      <c r="W491" t="s">
        <v>252</v>
      </c>
      <c r="X491" t="s">
        <v>264</v>
      </c>
      <c r="Y491" t="s">
        <v>371</v>
      </c>
      <c r="Z491" t="s">
        <v>250</v>
      </c>
      <c r="AA491" t="s">
        <v>250</v>
      </c>
      <c r="AB491" t="s">
        <v>89</v>
      </c>
      <c r="AC491" t="s">
        <v>158</v>
      </c>
      <c r="AD491" t="s">
        <v>2</v>
      </c>
      <c r="AE491" t="s">
        <v>2796</v>
      </c>
      <c r="AF491" t="s">
        <v>419</v>
      </c>
      <c r="AG491"/>
      <c r="AH491" s="365"/>
      <c r="AI491"/>
      <c r="AJ491"/>
      <c r="AK491"/>
      <c r="AL491" s="365"/>
      <c r="AM491"/>
      <c r="AN491" t="s">
        <v>399</v>
      </c>
      <c r="AO491" t="s">
        <v>399</v>
      </c>
      <c r="AP491" s="365">
        <v>2463</v>
      </c>
      <c r="AQ491" t="s">
        <v>2797</v>
      </c>
      <c r="AR491" t="s">
        <v>2798</v>
      </c>
      <c r="AS491" t="s">
        <v>2799</v>
      </c>
      <c r="AT491" t="s">
        <v>2800</v>
      </c>
      <c r="AU491" t="s">
        <v>379</v>
      </c>
      <c r="AV491" t="s">
        <v>380</v>
      </c>
      <c r="AW491" t="s">
        <v>412</v>
      </c>
      <c r="AX491"/>
      <c r="AY491" s="365"/>
      <c r="AZ491" s="365">
        <v>2024</v>
      </c>
      <c r="BA491" s="366">
        <v>45566</v>
      </c>
      <c r="BB491" s="367">
        <v>45614</v>
      </c>
      <c r="BC491" t="s">
        <v>399</v>
      </c>
      <c r="BD491" t="s">
        <v>154</v>
      </c>
      <c r="BE491">
        <v>3795.06</v>
      </c>
      <c r="BF491">
        <v>3795.06</v>
      </c>
      <c r="BG491"/>
      <c r="BH491" s="368">
        <v>3795.06</v>
      </c>
    </row>
    <row r="492" spans="1:60" ht="15.6">
      <c r="A492" s="345" t="str">
        <f t="shared" si="14"/>
        <v>yes</v>
      </c>
      <c r="B492" s="345" t="str">
        <f>IF(A492="no","N/A",IF(ISNA(VLOOKUP(P492,'Cost Type'!$A$4:$B$8,2,0)),"Impl",VLOOKUP(Q492,'Cost Type'!$A$4:$B$8,2,0)))</f>
        <v>Impl</v>
      </c>
      <c r="C492" s="345" t="str">
        <f>IF(B492="Impl",VLOOKUP(AB492,'Mapping Activities to outputs'!$B:$C,2,0),"N/A")</f>
        <v>MC</v>
      </c>
      <c r="F492" s="346">
        <f t="shared" si="15"/>
        <v>-3795.05</v>
      </c>
      <c r="G492" t="s">
        <v>2788</v>
      </c>
      <c r="H492" t="s">
        <v>2789</v>
      </c>
      <c r="I492" t="s">
        <v>415</v>
      </c>
      <c r="J492" t="s">
        <v>416</v>
      </c>
      <c r="K492" t="s">
        <v>157</v>
      </c>
      <c r="L492" t="s">
        <v>2834</v>
      </c>
      <c r="M492" t="s">
        <v>2039</v>
      </c>
      <c r="N492" t="s">
        <v>262</v>
      </c>
      <c r="P492" s="365">
        <v>67405</v>
      </c>
      <c r="Q492" t="s">
        <v>2790</v>
      </c>
      <c r="R492" t="s">
        <v>368</v>
      </c>
      <c r="S492" t="s">
        <v>369</v>
      </c>
      <c r="T492" t="s">
        <v>263</v>
      </c>
      <c r="U492" t="s">
        <v>370</v>
      </c>
      <c r="V492" t="s">
        <v>265</v>
      </c>
      <c r="W492" t="s">
        <v>252</v>
      </c>
      <c r="X492" t="s">
        <v>264</v>
      </c>
      <c r="Y492" t="s">
        <v>371</v>
      </c>
      <c r="Z492" t="s">
        <v>250</v>
      </c>
      <c r="AA492" t="s">
        <v>250</v>
      </c>
      <c r="AB492" t="s">
        <v>89</v>
      </c>
      <c r="AC492" t="s">
        <v>158</v>
      </c>
      <c r="AD492" t="s">
        <v>2</v>
      </c>
      <c r="AE492" t="s">
        <v>2839</v>
      </c>
      <c r="AF492" t="s">
        <v>419</v>
      </c>
      <c r="AG492"/>
      <c r="AH492" s="365"/>
      <c r="AI492"/>
      <c r="AJ492"/>
      <c r="AK492"/>
      <c r="AL492" s="365"/>
      <c r="AM492"/>
      <c r="AN492" t="s">
        <v>399</v>
      </c>
      <c r="AO492" t="s">
        <v>399</v>
      </c>
      <c r="AP492" s="365">
        <v>2627</v>
      </c>
      <c r="AQ492" t="s">
        <v>2840</v>
      </c>
      <c r="AR492" t="s">
        <v>2837</v>
      </c>
      <c r="AS492" t="s">
        <v>2841</v>
      </c>
      <c r="AT492" t="s">
        <v>2800</v>
      </c>
      <c r="AU492" t="s">
        <v>379</v>
      </c>
      <c r="AV492" t="s">
        <v>380</v>
      </c>
      <c r="AW492" t="s">
        <v>412</v>
      </c>
      <c r="AX492"/>
      <c r="AY492" s="365"/>
      <c r="AZ492" s="365">
        <v>2024</v>
      </c>
      <c r="BA492" s="366">
        <v>45566</v>
      </c>
      <c r="BB492" s="367">
        <v>45614</v>
      </c>
      <c r="BC492" t="s">
        <v>399</v>
      </c>
      <c r="BD492" t="s">
        <v>154</v>
      </c>
      <c r="BE492">
        <v>-3795.05</v>
      </c>
      <c r="BF492"/>
      <c r="BG492">
        <v>3795.05</v>
      </c>
      <c r="BH492" s="368">
        <v>-3795.05</v>
      </c>
    </row>
    <row r="493" spans="1:60" ht="15.6">
      <c r="A493" s="345" t="str">
        <f t="shared" si="14"/>
        <v>no</v>
      </c>
      <c r="B493" s="345" t="str">
        <f>IF(A493="no","N/A",IF(ISNA(VLOOKUP(Q493,'Cost Type'!$A$4:$B$8,2,0)),"Impl",VLOOKUP(Q493,'Cost Type'!$A$4:$B$8,2,0)))</f>
        <v>N/A</v>
      </c>
      <c r="C493" s="345" t="str">
        <f>IF(B493="Impl",VLOOKUP(AB493,'Mapping Activities to outputs'!$B:$C,2,0),"N/A")</f>
        <v>N/A</v>
      </c>
      <c r="F493" s="346">
        <f t="shared" si="15"/>
        <v>-3795.06</v>
      </c>
      <c r="G493" t="s">
        <v>2788</v>
      </c>
      <c r="H493" t="s">
        <v>2789</v>
      </c>
      <c r="I493" t="s">
        <v>415</v>
      </c>
      <c r="J493" t="s">
        <v>416</v>
      </c>
      <c r="K493" t="s">
        <v>157</v>
      </c>
      <c r="L493" t="s">
        <v>2788</v>
      </c>
      <c r="M493" t="s">
        <v>2039</v>
      </c>
      <c r="N493" t="s">
        <v>262</v>
      </c>
      <c r="P493" s="365">
        <v>67105</v>
      </c>
      <c r="Q493" t="s">
        <v>3017</v>
      </c>
      <c r="R493" t="s">
        <v>368</v>
      </c>
      <c r="S493" t="s">
        <v>369</v>
      </c>
      <c r="T493" t="s">
        <v>263</v>
      </c>
      <c r="U493" t="s">
        <v>370</v>
      </c>
      <c r="V493" t="s">
        <v>265</v>
      </c>
      <c r="W493" t="s">
        <v>252</v>
      </c>
      <c r="X493" t="s">
        <v>3018</v>
      </c>
      <c r="Y493" t="s">
        <v>3019</v>
      </c>
      <c r="Z493" t="s">
        <v>250</v>
      </c>
      <c r="AA493" t="s">
        <v>250</v>
      </c>
      <c r="AB493" t="s">
        <v>89</v>
      </c>
      <c r="AC493" t="s">
        <v>158</v>
      </c>
      <c r="AD493" t="s">
        <v>2</v>
      </c>
      <c r="AE493" t="s">
        <v>2796</v>
      </c>
      <c r="AF493" t="s">
        <v>419</v>
      </c>
      <c r="AG493"/>
      <c r="AH493" s="365"/>
      <c r="AI493"/>
      <c r="AJ493"/>
      <c r="AK493"/>
      <c r="AL493" s="365"/>
      <c r="AM493"/>
      <c r="AN493" t="s">
        <v>399</v>
      </c>
      <c r="AO493" t="s">
        <v>399</v>
      </c>
      <c r="AP493" s="365">
        <v>2009</v>
      </c>
      <c r="AQ493" t="s">
        <v>2797</v>
      </c>
      <c r="AR493" t="s">
        <v>2798</v>
      </c>
      <c r="AS493" t="s">
        <v>2799</v>
      </c>
      <c r="AT493" t="s">
        <v>2800</v>
      </c>
      <c r="AU493" t="s">
        <v>379</v>
      </c>
      <c r="AV493" t="s">
        <v>380</v>
      </c>
      <c r="AW493" t="s">
        <v>412</v>
      </c>
      <c r="AX493"/>
      <c r="AY493" s="365"/>
      <c r="AZ493" s="365">
        <v>2024</v>
      </c>
      <c r="BA493" s="366">
        <v>45566</v>
      </c>
      <c r="BB493" s="367">
        <v>45614</v>
      </c>
      <c r="BC493" t="s">
        <v>399</v>
      </c>
      <c r="BD493" t="s">
        <v>154</v>
      </c>
      <c r="BE493">
        <v>-3795.06</v>
      </c>
      <c r="BF493"/>
      <c r="BG493">
        <v>3795.06</v>
      </c>
      <c r="BH493" s="368">
        <v>-3795.06</v>
      </c>
    </row>
    <row r="494" spans="1:60" ht="15.6">
      <c r="A494" s="345" t="str">
        <f t="shared" si="14"/>
        <v>no</v>
      </c>
      <c r="B494" s="345" t="str">
        <f>IF(A494="no","N/A",IF(ISNA(VLOOKUP(Q494,'Cost Type'!$A$4:$B$8,2,0)),"Impl",VLOOKUP(Q494,'Cost Type'!$A$4:$B$8,2,0)))</f>
        <v>N/A</v>
      </c>
      <c r="C494" s="345" t="str">
        <f>IF(B494="Impl",VLOOKUP(AB494,'Mapping Activities to outputs'!$B:$C,2,0),"N/A")</f>
        <v>N/A</v>
      </c>
      <c r="F494" s="346">
        <f t="shared" si="15"/>
        <v>3795.05</v>
      </c>
      <c r="G494" t="s">
        <v>2788</v>
      </c>
      <c r="H494" t="s">
        <v>2789</v>
      </c>
      <c r="I494" t="s">
        <v>415</v>
      </c>
      <c r="J494" t="s">
        <v>416</v>
      </c>
      <c r="K494" t="s">
        <v>157</v>
      </c>
      <c r="L494" t="s">
        <v>2834</v>
      </c>
      <c r="M494" t="s">
        <v>2039</v>
      </c>
      <c r="N494" t="s">
        <v>262</v>
      </c>
      <c r="P494" s="365">
        <v>67105</v>
      </c>
      <c r="Q494" t="s">
        <v>3017</v>
      </c>
      <c r="R494" t="s">
        <v>368</v>
      </c>
      <c r="S494" t="s">
        <v>369</v>
      </c>
      <c r="T494" t="s">
        <v>263</v>
      </c>
      <c r="U494" t="s">
        <v>370</v>
      </c>
      <c r="V494" t="s">
        <v>265</v>
      </c>
      <c r="W494" t="s">
        <v>252</v>
      </c>
      <c r="X494" t="s">
        <v>3018</v>
      </c>
      <c r="Y494" t="s">
        <v>3019</v>
      </c>
      <c r="Z494" t="s">
        <v>250</v>
      </c>
      <c r="AA494" t="s">
        <v>250</v>
      </c>
      <c r="AB494" t="s">
        <v>89</v>
      </c>
      <c r="AC494" t="s">
        <v>158</v>
      </c>
      <c r="AD494" t="s">
        <v>2</v>
      </c>
      <c r="AE494" t="s">
        <v>2839</v>
      </c>
      <c r="AF494" t="s">
        <v>419</v>
      </c>
      <c r="AG494"/>
      <c r="AH494" s="365"/>
      <c r="AI494"/>
      <c r="AJ494"/>
      <c r="AK494"/>
      <c r="AL494" s="365"/>
      <c r="AM494"/>
      <c r="AN494" t="s">
        <v>399</v>
      </c>
      <c r="AO494" t="s">
        <v>399</v>
      </c>
      <c r="AP494" s="365">
        <v>2211</v>
      </c>
      <c r="AQ494" t="s">
        <v>2840</v>
      </c>
      <c r="AR494" t="s">
        <v>2837</v>
      </c>
      <c r="AS494" t="s">
        <v>2841</v>
      </c>
      <c r="AT494" t="s">
        <v>2800</v>
      </c>
      <c r="AU494" t="s">
        <v>379</v>
      </c>
      <c r="AV494" t="s">
        <v>380</v>
      </c>
      <c r="AW494" t="s">
        <v>412</v>
      </c>
      <c r="AX494"/>
      <c r="AY494" s="365"/>
      <c r="AZ494" s="365">
        <v>2024</v>
      </c>
      <c r="BA494" s="366">
        <v>45566</v>
      </c>
      <c r="BB494" s="367">
        <v>45614</v>
      </c>
      <c r="BC494" t="s">
        <v>399</v>
      </c>
      <c r="BD494" t="s">
        <v>154</v>
      </c>
      <c r="BE494">
        <v>3795.05</v>
      </c>
      <c r="BF494">
        <v>3795.05</v>
      </c>
      <c r="BG494"/>
      <c r="BH494" s="368">
        <v>3795.05</v>
      </c>
    </row>
    <row r="495" spans="1:60" ht="15.6">
      <c r="A495" s="345" t="str">
        <f t="shared" si="14"/>
        <v>yes</v>
      </c>
      <c r="B495" s="345" t="str">
        <f>IF(A495="no","N/A",IF(ISNA(VLOOKUP(P495,'Cost Type'!$A$4:$B$8,2,0)),"Impl",VLOOKUP(Q495,'Cost Type'!$A$4:$B$8,2,0)))</f>
        <v>Impl</v>
      </c>
      <c r="C495" s="345" t="str">
        <f>IF(B495="Impl",VLOOKUP(AB495,'Mapping Activities to outputs'!$B:$C,2,0),"N/A")</f>
        <v>MC</v>
      </c>
      <c r="F495" s="346">
        <f t="shared" si="15"/>
        <v>2771.25</v>
      </c>
      <c r="G495" t="s">
        <v>362</v>
      </c>
      <c r="H495" t="s">
        <v>363</v>
      </c>
      <c r="I495" t="s">
        <v>364</v>
      </c>
      <c r="J495" t="s">
        <v>365</v>
      </c>
      <c r="K495" t="s">
        <v>157</v>
      </c>
      <c r="L495" t="s">
        <v>366</v>
      </c>
      <c r="M495" t="s">
        <v>1950</v>
      </c>
      <c r="N495" t="s">
        <v>262</v>
      </c>
      <c r="P495" s="365">
        <v>73410</v>
      </c>
      <c r="Q495" t="s">
        <v>3310</v>
      </c>
      <c r="R495" t="s">
        <v>368</v>
      </c>
      <c r="S495" t="s">
        <v>369</v>
      </c>
      <c r="T495" t="s">
        <v>263</v>
      </c>
      <c r="U495" t="s">
        <v>370</v>
      </c>
      <c r="V495" t="s">
        <v>265</v>
      </c>
      <c r="W495" t="s">
        <v>252</v>
      </c>
      <c r="X495" t="s">
        <v>264</v>
      </c>
      <c r="Y495" t="s">
        <v>371</v>
      </c>
      <c r="Z495" t="s">
        <v>250</v>
      </c>
      <c r="AA495" t="s">
        <v>250</v>
      </c>
      <c r="AB495" t="s">
        <v>89</v>
      </c>
      <c r="AC495" t="s">
        <v>158</v>
      </c>
      <c r="AD495" t="s">
        <v>2</v>
      </c>
      <c r="AE495" t="s">
        <v>1604</v>
      </c>
      <c r="AF495" t="s">
        <v>372</v>
      </c>
      <c r="AG495" t="s">
        <v>1608</v>
      </c>
      <c r="AH495" s="365">
        <v>300002181804583</v>
      </c>
      <c r="AI495" t="s">
        <v>258</v>
      </c>
      <c r="AJ495">
        <v>115006.69</v>
      </c>
      <c r="AK495">
        <v>115006.69</v>
      </c>
      <c r="AL495" s="365">
        <v>1</v>
      </c>
      <c r="AM495" t="s">
        <v>1604</v>
      </c>
      <c r="AN495" t="s">
        <v>3105</v>
      </c>
      <c r="AO495" t="s">
        <v>1189</v>
      </c>
      <c r="AP495" s="365">
        <v>1053</v>
      </c>
      <c r="AQ495" t="s">
        <v>3754</v>
      </c>
      <c r="AR495" t="s">
        <v>3755</v>
      </c>
      <c r="AS495" t="s">
        <v>3756</v>
      </c>
      <c r="AT495" t="s">
        <v>3753</v>
      </c>
      <c r="AU495" t="s">
        <v>379</v>
      </c>
      <c r="AV495" t="s">
        <v>380</v>
      </c>
      <c r="AW495" t="s">
        <v>3197</v>
      </c>
      <c r="AX495" t="s">
        <v>3757</v>
      </c>
      <c r="AY495" s="365">
        <v>1</v>
      </c>
      <c r="AZ495" s="365">
        <v>2024</v>
      </c>
      <c r="BA495" s="366">
        <v>45614</v>
      </c>
      <c r="BB495" s="367">
        <v>45614</v>
      </c>
      <c r="BC495" t="s">
        <v>271</v>
      </c>
      <c r="BD495" t="s">
        <v>261</v>
      </c>
      <c r="BE495">
        <v>115006.69</v>
      </c>
      <c r="BF495">
        <v>2771.25</v>
      </c>
      <c r="BG495"/>
      <c r="BH495" s="368">
        <v>2771.25</v>
      </c>
    </row>
    <row r="496" spans="1:60" ht="15.6">
      <c r="A496" s="345" t="str">
        <f t="shared" si="14"/>
        <v>yes</v>
      </c>
      <c r="B496" s="345" t="str">
        <f>IF(A496="no","N/A",IF(ISNA(VLOOKUP(P496,'Cost Type'!$A$4:$B$8,2,0)),"Impl",VLOOKUP(P496,'Cost Type'!$A$4:$B$8,2,0)))</f>
        <v>DPC</v>
      </c>
      <c r="C496" s="345" t="str">
        <f>IF(B496="Impl",VLOOKUP(AB496,'Mapping Activities to outputs'!$B:$C,2,0),"N/A")</f>
        <v>N/A</v>
      </c>
      <c r="F496" s="346">
        <f t="shared" si="15"/>
        <v>3982.62</v>
      </c>
      <c r="G496" t="s">
        <v>362</v>
      </c>
      <c r="H496" t="s">
        <v>363</v>
      </c>
      <c r="I496" t="s">
        <v>364</v>
      </c>
      <c r="J496" t="s">
        <v>365</v>
      </c>
      <c r="K496" t="s">
        <v>157</v>
      </c>
      <c r="L496" t="s">
        <v>366</v>
      </c>
      <c r="M496" t="s">
        <v>1950</v>
      </c>
      <c r="N496" t="s">
        <v>262</v>
      </c>
      <c r="P496" s="365">
        <v>74596</v>
      </c>
      <c r="Q496" t="s">
        <v>4142</v>
      </c>
      <c r="R496" t="s">
        <v>368</v>
      </c>
      <c r="S496" t="s">
        <v>369</v>
      </c>
      <c r="T496" t="s">
        <v>263</v>
      </c>
      <c r="U496" t="s">
        <v>370</v>
      </c>
      <c r="V496" t="s">
        <v>265</v>
      </c>
      <c r="W496" t="s">
        <v>252</v>
      </c>
      <c r="X496" t="s">
        <v>264</v>
      </c>
      <c r="Y496" t="s">
        <v>371</v>
      </c>
      <c r="Z496" t="s">
        <v>250</v>
      </c>
      <c r="AA496" t="s">
        <v>250</v>
      </c>
      <c r="AB496" t="s">
        <v>120</v>
      </c>
      <c r="AC496" t="s">
        <v>158</v>
      </c>
      <c r="AD496" t="s">
        <v>2</v>
      </c>
      <c r="AE496" t="s">
        <v>1904</v>
      </c>
      <c r="AF496" t="s">
        <v>372</v>
      </c>
      <c r="AG496" t="s">
        <v>1904</v>
      </c>
      <c r="AH496" s="365">
        <v>300002181188186</v>
      </c>
      <c r="AI496" t="s">
        <v>258</v>
      </c>
      <c r="AJ496">
        <v>0</v>
      </c>
      <c r="AK496">
        <v>3982.62</v>
      </c>
      <c r="AL496" s="365">
        <v>2</v>
      </c>
      <c r="AM496" t="s">
        <v>1904</v>
      </c>
      <c r="AN496" t="s">
        <v>1073</v>
      </c>
      <c r="AO496" t="s">
        <v>1073</v>
      </c>
      <c r="AP496" s="365">
        <v>1680</v>
      </c>
      <c r="AQ496" t="s">
        <v>3742</v>
      </c>
      <c r="AR496" t="s">
        <v>4105</v>
      </c>
      <c r="AS496" t="s">
        <v>3744</v>
      </c>
      <c r="AT496" t="s">
        <v>3753</v>
      </c>
      <c r="AU496" t="s">
        <v>379</v>
      </c>
      <c r="AV496" t="s">
        <v>380</v>
      </c>
      <c r="AW496" t="s">
        <v>381</v>
      </c>
      <c r="AX496"/>
      <c r="AY496" s="365">
        <v>0</v>
      </c>
      <c r="AZ496" s="365">
        <v>2024</v>
      </c>
      <c r="BA496" s="366">
        <v>45614</v>
      </c>
      <c r="BB496" s="367">
        <v>45614</v>
      </c>
      <c r="BC496" t="s">
        <v>501</v>
      </c>
      <c r="BD496" t="s">
        <v>154</v>
      </c>
      <c r="BE496">
        <v>3982.62</v>
      </c>
      <c r="BF496">
        <v>3982.62</v>
      </c>
      <c r="BG496"/>
      <c r="BH496" s="368">
        <v>3982.62</v>
      </c>
    </row>
    <row r="497" spans="1:60" ht="15.6">
      <c r="A497" s="345" t="str">
        <f t="shared" si="14"/>
        <v>yes</v>
      </c>
      <c r="B497" s="345" t="str">
        <f>IF(A497="no","N/A",IF(ISNA(VLOOKUP(P497,'Cost Type'!$A$4:$B$8,2,0)),"Impl",VLOOKUP(P497,'Cost Type'!$A$4:$B$8,2,0)))</f>
        <v>GMS</v>
      </c>
      <c r="C497" s="345" t="str">
        <f>IF(B497="Impl",VLOOKUP(AB497,'Mapping Activities to outputs'!$B:$C,2,0),"N/A")</f>
        <v>N/A</v>
      </c>
      <c r="F497" s="346">
        <f t="shared" si="15"/>
        <v>1.91</v>
      </c>
      <c r="G497" t="s">
        <v>413</v>
      </c>
      <c r="H497" t="s">
        <v>414</v>
      </c>
      <c r="I497" t="s">
        <v>415</v>
      </c>
      <c r="J497" t="s">
        <v>416</v>
      </c>
      <c r="K497" t="s">
        <v>157</v>
      </c>
      <c r="L497" t="s">
        <v>413</v>
      </c>
      <c r="M497" t="s">
        <v>1950</v>
      </c>
      <c r="N497" t="s">
        <v>262</v>
      </c>
      <c r="P497" s="365">
        <v>75105</v>
      </c>
      <c r="Q497" t="s">
        <v>417</v>
      </c>
      <c r="R497" t="s">
        <v>368</v>
      </c>
      <c r="S497" t="s">
        <v>369</v>
      </c>
      <c r="T497" t="s">
        <v>263</v>
      </c>
      <c r="U497" t="s">
        <v>370</v>
      </c>
      <c r="V497" t="s">
        <v>265</v>
      </c>
      <c r="W497" t="s">
        <v>252</v>
      </c>
      <c r="X497" t="s">
        <v>264</v>
      </c>
      <c r="Y497" t="s">
        <v>371</v>
      </c>
      <c r="Z497" t="s">
        <v>250</v>
      </c>
      <c r="AA497" t="s">
        <v>250</v>
      </c>
      <c r="AB497" t="s">
        <v>89</v>
      </c>
      <c r="AC497" t="s">
        <v>158</v>
      </c>
      <c r="AD497" t="s">
        <v>2</v>
      </c>
      <c r="AE497" t="s">
        <v>2302</v>
      </c>
      <c r="AF497" t="s">
        <v>419</v>
      </c>
      <c r="AG497"/>
      <c r="AH497" s="365"/>
      <c r="AI497"/>
      <c r="AJ497"/>
      <c r="AK497"/>
      <c r="AL497" s="365"/>
      <c r="AM497"/>
      <c r="AN497" t="s">
        <v>399</v>
      </c>
      <c r="AO497" t="s">
        <v>399</v>
      </c>
      <c r="AP497" s="365">
        <v>80</v>
      </c>
      <c r="AQ497" t="s">
        <v>2303</v>
      </c>
      <c r="AR497" t="s">
        <v>2304</v>
      </c>
      <c r="AS497" t="s">
        <v>2305</v>
      </c>
      <c r="AT497" t="s">
        <v>2306</v>
      </c>
      <c r="AU497" t="s">
        <v>379</v>
      </c>
      <c r="AV497" t="s">
        <v>380</v>
      </c>
      <c r="AW497" t="s">
        <v>412</v>
      </c>
      <c r="AX497"/>
      <c r="AY497" s="365"/>
      <c r="AZ497" s="365">
        <v>2024</v>
      </c>
      <c r="BA497" s="366">
        <v>45610</v>
      </c>
      <c r="BB497" s="367">
        <v>45615</v>
      </c>
      <c r="BC497" t="s">
        <v>399</v>
      </c>
      <c r="BD497" t="s">
        <v>261</v>
      </c>
      <c r="BE497">
        <v>79.31</v>
      </c>
      <c r="BF497">
        <v>1.91</v>
      </c>
      <c r="BG497"/>
      <c r="BH497" s="368">
        <v>1.91</v>
      </c>
    </row>
    <row r="498" spans="1:60" ht="15.6">
      <c r="A498" s="345" t="str">
        <f t="shared" si="14"/>
        <v>yes</v>
      </c>
      <c r="B498" s="345" t="str">
        <f>IF(A498="no","N/A",IF(ISNA(VLOOKUP(P498,'Cost Type'!$A$4:$B$8,2,0)),"Impl",VLOOKUP(P498,'Cost Type'!$A$4:$B$8,2,0)))</f>
        <v>GMS</v>
      </c>
      <c r="C498" s="345" t="str">
        <f>IF(B498="Impl",VLOOKUP(AB498,'Mapping Activities to outputs'!$B:$C,2,0),"N/A")</f>
        <v>N/A</v>
      </c>
      <c r="F498" s="346">
        <f t="shared" si="15"/>
        <v>221.70000000000002</v>
      </c>
      <c r="G498" t="s">
        <v>413</v>
      </c>
      <c r="H498" t="s">
        <v>414</v>
      </c>
      <c r="I498" t="s">
        <v>415</v>
      </c>
      <c r="J498" t="s">
        <v>416</v>
      </c>
      <c r="K498" t="s">
        <v>157</v>
      </c>
      <c r="L498" t="s">
        <v>413</v>
      </c>
      <c r="M498" t="s">
        <v>1950</v>
      </c>
      <c r="N498" t="s">
        <v>262</v>
      </c>
      <c r="P498" s="365">
        <v>75105</v>
      </c>
      <c r="Q498" t="s">
        <v>417</v>
      </c>
      <c r="R498" t="s">
        <v>368</v>
      </c>
      <c r="S498" t="s">
        <v>369</v>
      </c>
      <c r="T498" t="s">
        <v>263</v>
      </c>
      <c r="U498" t="s">
        <v>370</v>
      </c>
      <c r="V498" t="s">
        <v>265</v>
      </c>
      <c r="W498" t="s">
        <v>252</v>
      </c>
      <c r="X498" t="s">
        <v>264</v>
      </c>
      <c r="Y498" t="s">
        <v>371</v>
      </c>
      <c r="Z498" t="s">
        <v>250</v>
      </c>
      <c r="AA498" t="s">
        <v>250</v>
      </c>
      <c r="AB498" t="s">
        <v>89</v>
      </c>
      <c r="AC498" t="s">
        <v>158</v>
      </c>
      <c r="AD498" t="s">
        <v>2</v>
      </c>
      <c r="AE498" t="s">
        <v>2555</v>
      </c>
      <c r="AF498" t="s">
        <v>419</v>
      </c>
      <c r="AG498"/>
      <c r="AH498" s="365"/>
      <c r="AI498"/>
      <c r="AJ498"/>
      <c r="AK498"/>
      <c r="AL498" s="365"/>
      <c r="AM498"/>
      <c r="AN498" t="s">
        <v>399</v>
      </c>
      <c r="AO498" t="s">
        <v>399</v>
      </c>
      <c r="AP498" s="365">
        <v>509</v>
      </c>
      <c r="AQ498" t="s">
        <v>2303</v>
      </c>
      <c r="AR498" t="s">
        <v>2556</v>
      </c>
      <c r="AS498" t="s">
        <v>2305</v>
      </c>
      <c r="AT498" t="s">
        <v>2557</v>
      </c>
      <c r="AU498" t="s">
        <v>379</v>
      </c>
      <c r="AV498" t="s">
        <v>380</v>
      </c>
      <c r="AW498" t="s">
        <v>412</v>
      </c>
      <c r="AX498"/>
      <c r="AY498" s="365"/>
      <c r="AZ498" s="365">
        <v>2024</v>
      </c>
      <c r="BA498" s="366">
        <v>45614</v>
      </c>
      <c r="BB498" s="367">
        <v>45615</v>
      </c>
      <c r="BC498" t="s">
        <v>399</v>
      </c>
      <c r="BD498" t="s">
        <v>261</v>
      </c>
      <c r="BE498">
        <v>9200.5400000000009</v>
      </c>
      <c r="BF498">
        <v>221.70000000000002</v>
      </c>
      <c r="BG498"/>
      <c r="BH498" s="368">
        <v>221.70000000000002</v>
      </c>
    </row>
    <row r="499" spans="1:60" ht="15.6">
      <c r="A499" s="345" t="str">
        <f t="shared" si="14"/>
        <v>yes</v>
      </c>
      <c r="B499" s="345" t="str">
        <f>IF(A499="no","N/A",IF(ISNA(VLOOKUP(P499,'Cost Type'!$A$4:$B$8,2,0)),"Impl",VLOOKUP(P499,'Cost Type'!$A$4:$B$8,2,0)))</f>
        <v>GMS</v>
      </c>
      <c r="C499" s="345" t="str">
        <f>IF(B499="Impl",VLOOKUP(AB499,'Mapping Activities to outputs'!$B:$C,2,0),"N/A")</f>
        <v>N/A</v>
      </c>
      <c r="F499" s="346">
        <f t="shared" si="15"/>
        <v>520.6</v>
      </c>
      <c r="G499" t="s">
        <v>413</v>
      </c>
      <c r="H499" t="s">
        <v>414</v>
      </c>
      <c r="I499" t="s">
        <v>415</v>
      </c>
      <c r="J499" t="s">
        <v>416</v>
      </c>
      <c r="K499" t="s">
        <v>157</v>
      </c>
      <c r="L499" t="s">
        <v>413</v>
      </c>
      <c r="M499" t="s">
        <v>1950</v>
      </c>
      <c r="N499" t="s">
        <v>262</v>
      </c>
      <c r="P499" s="365">
        <v>75105</v>
      </c>
      <c r="Q499" t="s">
        <v>417</v>
      </c>
      <c r="R499" t="s">
        <v>368</v>
      </c>
      <c r="S499" t="s">
        <v>369</v>
      </c>
      <c r="T499" t="s">
        <v>263</v>
      </c>
      <c r="U499" t="s">
        <v>370</v>
      </c>
      <c r="V499" t="s">
        <v>265</v>
      </c>
      <c r="W499" t="s">
        <v>252</v>
      </c>
      <c r="X499" t="s">
        <v>264</v>
      </c>
      <c r="Y499" t="s">
        <v>371</v>
      </c>
      <c r="Z499" t="s">
        <v>250</v>
      </c>
      <c r="AA499" t="s">
        <v>250</v>
      </c>
      <c r="AB499" t="s">
        <v>89</v>
      </c>
      <c r="AC499" t="s">
        <v>158</v>
      </c>
      <c r="AD499" t="s">
        <v>2</v>
      </c>
      <c r="AE499" t="s">
        <v>2658</v>
      </c>
      <c r="AF499" t="s">
        <v>419</v>
      </c>
      <c r="AG499"/>
      <c r="AH499" s="365"/>
      <c r="AI499"/>
      <c r="AJ499"/>
      <c r="AK499"/>
      <c r="AL499" s="365"/>
      <c r="AM499"/>
      <c r="AN499" t="s">
        <v>399</v>
      </c>
      <c r="AO499" t="s">
        <v>399</v>
      </c>
      <c r="AP499" s="365">
        <v>507</v>
      </c>
      <c r="AQ499" t="s">
        <v>2303</v>
      </c>
      <c r="AR499" t="s">
        <v>2659</v>
      </c>
      <c r="AS499" t="s">
        <v>2305</v>
      </c>
      <c r="AT499" t="s">
        <v>2557</v>
      </c>
      <c r="AU499" t="s">
        <v>379</v>
      </c>
      <c r="AV499" t="s">
        <v>380</v>
      </c>
      <c r="AW499" t="s">
        <v>412</v>
      </c>
      <c r="AX499"/>
      <c r="AY499" s="365"/>
      <c r="AZ499" s="365">
        <v>2024</v>
      </c>
      <c r="BA499" s="366">
        <v>45614</v>
      </c>
      <c r="BB499" s="367">
        <v>45615</v>
      </c>
      <c r="BC499" t="s">
        <v>399</v>
      </c>
      <c r="BD499" t="s">
        <v>154</v>
      </c>
      <c r="BE499">
        <v>520.6</v>
      </c>
      <c r="BF499">
        <v>520.6</v>
      </c>
      <c r="BG499"/>
      <c r="BH499" s="368">
        <v>520.6</v>
      </c>
    </row>
    <row r="500" spans="1:60" ht="15.6">
      <c r="A500" s="345" t="str">
        <f t="shared" si="14"/>
        <v>yes</v>
      </c>
      <c r="B500" s="345" t="str">
        <f>IF(A500="no","N/A",IF(ISNA(VLOOKUP(P500,'Cost Type'!$A$4:$B$8,2,0)),"Impl",VLOOKUP(P500,'Cost Type'!$A$4:$B$8,2,0)))</f>
        <v>GMS</v>
      </c>
      <c r="C500" s="345" t="str">
        <f>IF(B500="Impl",VLOOKUP(AB500,'Mapping Activities to outputs'!$B:$C,2,0),"N/A")</f>
        <v>N/A</v>
      </c>
      <c r="F500" s="346">
        <f t="shared" si="15"/>
        <v>1062.03</v>
      </c>
      <c r="G500" t="s">
        <v>413</v>
      </c>
      <c r="H500" t="s">
        <v>414</v>
      </c>
      <c r="I500" t="s">
        <v>415</v>
      </c>
      <c r="J500" t="s">
        <v>416</v>
      </c>
      <c r="K500" t="s">
        <v>157</v>
      </c>
      <c r="L500" t="s">
        <v>413</v>
      </c>
      <c r="M500" t="s">
        <v>1950</v>
      </c>
      <c r="N500" t="s">
        <v>262</v>
      </c>
      <c r="P500" s="365">
        <v>75105</v>
      </c>
      <c r="Q500" t="s">
        <v>417</v>
      </c>
      <c r="R500" t="s">
        <v>368</v>
      </c>
      <c r="S500" t="s">
        <v>369</v>
      </c>
      <c r="T500" t="s">
        <v>263</v>
      </c>
      <c r="U500" t="s">
        <v>370</v>
      </c>
      <c r="V500" t="s">
        <v>265</v>
      </c>
      <c r="W500" t="s">
        <v>252</v>
      </c>
      <c r="X500" t="s">
        <v>264</v>
      </c>
      <c r="Y500" t="s">
        <v>371</v>
      </c>
      <c r="Z500" t="s">
        <v>250</v>
      </c>
      <c r="AA500" t="s">
        <v>250</v>
      </c>
      <c r="AB500" t="s">
        <v>120</v>
      </c>
      <c r="AC500" t="s">
        <v>158</v>
      </c>
      <c r="AD500" t="s">
        <v>2</v>
      </c>
      <c r="AE500" t="s">
        <v>2660</v>
      </c>
      <c r="AF500" t="s">
        <v>419</v>
      </c>
      <c r="AG500"/>
      <c r="AH500" s="365"/>
      <c r="AI500"/>
      <c r="AJ500"/>
      <c r="AK500"/>
      <c r="AL500" s="365"/>
      <c r="AM500"/>
      <c r="AN500" t="s">
        <v>399</v>
      </c>
      <c r="AO500" t="s">
        <v>399</v>
      </c>
      <c r="AP500" s="365">
        <v>508</v>
      </c>
      <c r="AQ500" t="s">
        <v>2303</v>
      </c>
      <c r="AR500" t="s">
        <v>2661</v>
      </c>
      <c r="AS500" t="s">
        <v>2305</v>
      </c>
      <c r="AT500" t="s">
        <v>2557</v>
      </c>
      <c r="AU500" t="s">
        <v>379</v>
      </c>
      <c r="AV500" t="s">
        <v>380</v>
      </c>
      <c r="AW500" t="s">
        <v>412</v>
      </c>
      <c r="AX500"/>
      <c r="AY500" s="365"/>
      <c r="AZ500" s="365">
        <v>2024</v>
      </c>
      <c r="BA500" s="366">
        <v>45614</v>
      </c>
      <c r="BB500" s="367">
        <v>45615</v>
      </c>
      <c r="BC500" t="s">
        <v>399</v>
      </c>
      <c r="BD500" t="s">
        <v>154</v>
      </c>
      <c r="BE500">
        <v>1062.03</v>
      </c>
      <c r="BF500">
        <v>1062.03</v>
      </c>
      <c r="BG500"/>
      <c r="BH500" s="368">
        <v>1062.03</v>
      </c>
    </row>
    <row r="501" spans="1:60" ht="15.6">
      <c r="A501" s="345" t="str">
        <f t="shared" si="14"/>
        <v>yes</v>
      </c>
      <c r="B501" s="345" t="str">
        <f>IF(A501="no","N/A",IF(ISNA(VLOOKUP(P501,'Cost Type'!$A$4:$B$8,2,0)),"Impl",VLOOKUP(Q501,'Cost Type'!$A$4:$B$8,2,0)))</f>
        <v>Impl</v>
      </c>
      <c r="C501" s="345" t="str">
        <f>IF(B501="Impl",VLOOKUP(AB501,'Mapping Activities to outputs'!$B:$C,2,0),"N/A")</f>
        <v>MC</v>
      </c>
      <c r="F501" s="346">
        <f t="shared" si="15"/>
        <v>334.92</v>
      </c>
      <c r="G501" t="s">
        <v>362</v>
      </c>
      <c r="H501" t="s">
        <v>363</v>
      </c>
      <c r="I501" t="s">
        <v>364</v>
      </c>
      <c r="J501" t="s">
        <v>365</v>
      </c>
      <c r="K501" t="s">
        <v>157</v>
      </c>
      <c r="L501" t="s">
        <v>366</v>
      </c>
      <c r="M501" t="s">
        <v>1950</v>
      </c>
      <c r="N501" t="s">
        <v>262</v>
      </c>
      <c r="P501" s="365">
        <v>62335</v>
      </c>
      <c r="Q501" t="s">
        <v>4130</v>
      </c>
      <c r="R501" t="s">
        <v>368</v>
      </c>
      <c r="S501" t="s">
        <v>369</v>
      </c>
      <c r="T501" t="s">
        <v>263</v>
      </c>
      <c r="U501" t="s">
        <v>370</v>
      </c>
      <c r="V501" t="s">
        <v>265</v>
      </c>
      <c r="W501" t="s">
        <v>252</v>
      </c>
      <c r="X501" t="s">
        <v>264</v>
      </c>
      <c r="Y501" t="s">
        <v>371</v>
      </c>
      <c r="Z501" t="s">
        <v>250</v>
      </c>
      <c r="AA501" t="s">
        <v>250</v>
      </c>
      <c r="AB501" t="s">
        <v>89</v>
      </c>
      <c r="AC501" t="s">
        <v>158</v>
      </c>
      <c r="AD501" t="s">
        <v>2</v>
      </c>
      <c r="AE501" t="s">
        <v>1609</v>
      </c>
      <c r="AF501" t="s">
        <v>372</v>
      </c>
      <c r="AG501" t="s">
        <v>1609</v>
      </c>
      <c r="AH501" s="365">
        <v>300002173816632</v>
      </c>
      <c r="AI501" t="s">
        <v>258</v>
      </c>
      <c r="AJ501">
        <v>1674.6000000000001</v>
      </c>
      <c r="AK501">
        <v>334.92</v>
      </c>
      <c r="AL501" s="365">
        <v>3</v>
      </c>
      <c r="AM501" t="s">
        <v>1609</v>
      </c>
      <c r="AN501" t="s">
        <v>1152</v>
      </c>
      <c r="AO501" t="s">
        <v>1153</v>
      </c>
      <c r="AP501" s="365">
        <v>40</v>
      </c>
      <c r="AQ501" t="s">
        <v>4042</v>
      </c>
      <c r="AR501" t="s">
        <v>4043</v>
      </c>
      <c r="AS501" t="s">
        <v>4044</v>
      </c>
      <c r="AT501" t="s">
        <v>4045</v>
      </c>
      <c r="AU501" t="s">
        <v>379</v>
      </c>
      <c r="AV501" t="s">
        <v>380</v>
      </c>
      <c r="AW501" t="s">
        <v>381</v>
      </c>
      <c r="AX501"/>
      <c r="AY501" s="365">
        <v>0</v>
      </c>
      <c r="AZ501" s="365">
        <v>2024</v>
      </c>
      <c r="BA501" s="366">
        <v>45609</v>
      </c>
      <c r="BB501" s="367">
        <v>45615</v>
      </c>
      <c r="BC501" t="s">
        <v>515</v>
      </c>
      <c r="BD501" t="s">
        <v>154</v>
      </c>
      <c r="BE501">
        <v>334.92</v>
      </c>
      <c r="BF501">
        <v>334.92</v>
      </c>
      <c r="BG501"/>
      <c r="BH501" s="368">
        <v>334.92</v>
      </c>
    </row>
    <row r="502" spans="1:60" ht="15.6">
      <c r="A502" s="345" t="str">
        <f t="shared" si="14"/>
        <v>yes</v>
      </c>
      <c r="B502" s="345" t="str">
        <f>IF(A502="no","N/A",IF(ISNA(VLOOKUP(P502,'Cost Type'!$A$4:$B$8,2,0)),"Impl",VLOOKUP(P502,'Cost Type'!$A$4:$B$8,2,0)))</f>
        <v>GMS</v>
      </c>
      <c r="C502" s="345" t="str">
        <f>IF(B502="Impl",VLOOKUP(AB502,'Mapping Activities to outputs'!$B:$C,2,0),"N/A")</f>
        <v>N/A</v>
      </c>
      <c r="F502" s="346">
        <f t="shared" si="15"/>
        <v>26.79</v>
      </c>
      <c r="G502" t="s">
        <v>413</v>
      </c>
      <c r="H502" t="s">
        <v>414</v>
      </c>
      <c r="I502" t="s">
        <v>415</v>
      </c>
      <c r="J502" t="s">
        <v>416</v>
      </c>
      <c r="K502" t="s">
        <v>157</v>
      </c>
      <c r="L502" t="s">
        <v>413</v>
      </c>
      <c r="M502" t="s">
        <v>1950</v>
      </c>
      <c r="N502" t="s">
        <v>262</v>
      </c>
      <c r="P502" s="365">
        <v>75105</v>
      </c>
      <c r="Q502" t="s">
        <v>417</v>
      </c>
      <c r="R502" t="s">
        <v>368</v>
      </c>
      <c r="S502" t="s">
        <v>369</v>
      </c>
      <c r="T502" t="s">
        <v>263</v>
      </c>
      <c r="U502" t="s">
        <v>370</v>
      </c>
      <c r="V502" t="s">
        <v>265</v>
      </c>
      <c r="W502" t="s">
        <v>252</v>
      </c>
      <c r="X502" t="s">
        <v>264</v>
      </c>
      <c r="Y502" t="s">
        <v>371</v>
      </c>
      <c r="Z502" t="s">
        <v>250</v>
      </c>
      <c r="AA502" t="s">
        <v>250</v>
      </c>
      <c r="AB502" t="s">
        <v>89</v>
      </c>
      <c r="AC502" t="s">
        <v>158</v>
      </c>
      <c r="AD502" t="s">
        <v>2</v>
      </c>
      <c r="AE502" t="s">
        <v>2582</v>
      </c>
      <c r="AF502" t="s">
        <v>419</v>
      </c>
      <c r="AG502"/>
      <c r="AH502" s="365"/>
      <c r="AI502"/>
      <c r="AJ502"/>
      <c r="AK502"/>
      <c r="AL502" s="365"/>
      <c r="AM502"/>
      <c r="AN502" t="s">
        <v>399</v>
      </c>
      <c r="AO502" t="s">
        <v>399</v>
      </c>
      <c r="AP502" s="365">
        <v>28</v>
      </c>
      <c r="AQ502" t="s">
        <v>2583</v>
      </c>
      <c r="AR502" t="s">
        <v>2584</v>
      </c>
      <c r="AS502" t="s">
        <v>2585</v>
      </c>
      <c r="AT502" t="s">
        <v>2586</v>
      </c>
      <c r="AU502" t="s">
        <v>379</v>
      </c>
      <c r="AV502" t="s">
        <v>380</v>
      </c>
      <c r="AW502" t="s">
        <v>412</v>
      </c>
      <c r="AX502"/>
      <c r="AY502" s="365"/>
      <c r="AZ502" s="365">
        <v>2024</v>
      </c>
      <c r="BA502" s="366">
        <v>45609</v>
      </c>
      <c r="BB502" s="367">
        <v>45616</v>
      </c>
      <c r="BC502" t="s">
        <v>399</v>
      </c>
      <c r="BD502" t="s">
        <v>154</v>
      </c>
      <c r="BE502">
        <v>26.79</v>
      </c>
      <c r="BF502">
        <v>26.79</v>
      </c>
      <c r="BG502"/>
      <c r="BH502" s="368">
        <v>26.79</v>
      </c>
    </row>
    <row r="503" spans="1:60" ht="15.6">
      <c r="A503" s="345" t="str">
        <f t="shared" si="14"/>
        <v>yes</v>
      </c>
      <c r="B503" s="345" t="str">
        <f>IF(A503="no","N/A",IF(ISNA(VLOOKUP(P503,'Cost Type'!$A$4:$B$8,2,0)),"Impl",VLOOKUP(Q503,'Cost Type'!$A$4:$B$8,2,0)))</f>
        <v>Impl</v>
      </c>
      <c r="C503" s="345" t="str">
        <f>IF(B503="Impl",VLOOKUP(AB503,'Mapping Activities to outputs'!$B:$C,2,0),"N/A")</f>
        <v>MC</v>
      </c>
      <c r="F503" s="346">
        <f t="shared" si="15"/>
        <v>28.92</v>
      </c>
      <c r="G503" t="s">
        <v>362</v>
      </c>
      <c r="H503" t="s">
        <v>363</v>
      </c>
      <c r="I503" t="s">
        <v>364</v>
      </c>
      <c r="J503" t="s">
        <v>365</v>
      </c>
      <c r="K503" t="s">
        <v>157</v>
      </c>
      <c r="L503" t="s">
        <v>366</v>
      </c>
      <c r="M503" t="s">
        <v>1950</v>
      </c>
      <c r="N503" t="s">
        <v>262</v>
      </c>
      <c r="P503" s="365">
        <v>71635</v>
      </c>
      <c r="Q503" t="s">
        <v>4144</v>
      </c>
      <c r="R503" t="s">
        <v>368</v>
      </c>
      <c r="S503" t="s">
        <v>369</v>
      </c>
      <c r="T503" t="s">
        <v>263</v>
      </c>
      <c r="U503" t="s">
        <v>370</v>
      </c>
      <c r="V503" t="s">
        <v>265</v>
      </c>
      <c r="W503" t="s">
        <v>252</v>
      </c>
      <c r="X503" t="s">
        <v>264</v>
      </c>
      <c r="Y503" t="s">
        <v>371</v>
      </c>
      <c r="Z503" t="s">
        <v>250</v>
      </c>
      <c r="AA503" t="s">
        <v>250</v>
      </c>
      <c r="AB503" t="s">
        <v>89</v>
      </c>
      <c r="AC503" t="s">
        <v>158</v>
      </c>
      <c r="AD503" t="s">
        <v>2</v>
      </c>
      <c r="AE503" t="s">
        <v>1613</v>
      </c>
      <c r="AF503" t="s">
        <v>372</v>
      </c>
      <c r="AG503"/>
      <c r="AH503" s="365">
        <v>300002184816290</v>
      </c>
      <c r="AI503" t="s">
        <v>258</v>
      </c>
      <c r="AJ503">
        <v>1200</v>
      </c>
      <c r="AK503">
        <v>1200</v>
      </c>
      <c r="AL503" s="365">
        <v>1</v>
      </c>
      <c r="AM503" t="s">
        <v>1613</v>
      </c>
      <c r="AN503" t="s">
        <v>1160</v>
      </c>
      <c r="AO503" t="s">
        <v>1161</v>
      </c>
      <c r="AP503" s="365">
        <v>876</v>
      </c>
      <c r="AQ503" t="s">
        <v>3758</v>
      </c>
      <c r="AR503" t="s">
        <v>3759</v>
      </c>
      <c r="AS503" t="s">
        <v>3760</v>
      </c>
      <c r="AT503" t="s">
        <v>3761</v>
      </c>
      <c r="AU503" t="s">
        <v>379</v>
      </c>
      <c r="AV503" t="s">
        <v>380</v>
      </c>
      <c r="AW503" t="s">
        <v>381</v>
      </c>
      <c r="AX503"/>
      <c r="AY503" s="365">
        <v>0</v>
      </c>
      <c r="AZ503" s="365">
        <v>2024</v>
      </c>
      <c r="BA503" s="366">
        <v>45615</v>
      </c>
      <c r="BB503" s="367">
        <v>45616</v>
      </c>
      <c r="BC503" t="s">
        <v>271</v>
      </c>
      <c r="BD503" t="s">
        <v>261</v>
      </c>
      <c r="BE503">
        <v>1200</v>
      </c>
      <c r="BF503">
        <v>28.92</v>
      </c>
      <c r="BG503"/>
      <c r="BH503" s="368">
        <v>28.92</v>
      </c>
    </row>
    <row r="504" spans="1:60" ht="15.6">
      <c r="A504" s="345" t="str">
        <f t="shared" si="14"/>
        <v>yes</v>
      </c>
      <c r="B504" s="345" t="str">
        <f>IF(A504="no","N/A",IF(ISNA(VLOOKUP(P504,'Cost Type'!$A$4:$B$8,2,0)),"Impl",VLOOKUP(P504,'Cost Type'!$A$4:$B$8,2,0)))</f>
        <v>GMS</v>
      </c>
      <c r="C504" s="345" t="str">
        <f>IF(B504="Impl",VLOOKUP(AB504,'Mapping Activities to outputs'!$B:$C,2,0),"N/A")</f>
        <v>N/A</v>
      </c>
      <c r="F504" s="346">
        <f t="shared" si="15"/>
        <v>2.31</v>
      </c>
      <c r="G504" t="s">
        <v>413</v>
      </c>
      <c r="H504" t="s">
        <v>414</v>
      </c>
      <c r="I504" t="s">
        <v>415</v>
      </c>
      <c r="J504" t="s">
        <v>416</v>
      </c>
      <c r="K504" t="s">
        <v>157</v>
      </c>
      <c r="L504" t="s">
        <v>413</v>
      </c>
      <c r="M504" t="s">
        <v>1950</v>
      </c>
      <c r="N504" t="s">
        <v>262</v>
      </c>
      <c r="P504" s="365">
        <v>75105</v>
      </c>
      <c r="Q504" t="s">
        <v>417</v>
      </c>
      <c r="R504" t="s">
        <v>368</v>
      </c>
      <c r="S504" t="s">
        <v>369</v>
      </c>
      <c r="T504" t="s">
        <v>263</v>
      </c>
      <c r="U504" t="s">
        <v>370</v>
      </c>
      <c r="V504" t="s">
        <v>265</v>
      </c>
      <c r="W504" t="s">
        <v>252</v>
      </c>
      <c r="X504" t="s">
        <v>264</v>
      </c>
      <c r="Y504" t="s">
        <v>371</v>
      </c>
      <c r="Z504" t="s">
        <v>250</v>
      </c>
      <c r="AA504" t="s">
        <v>250</v>
      </c>
      <c r="AB504" t="s">
        <v>89</v>
      </c>
      <c r="AC504" t="s">
        <v>158</v>
      </c>
      <c r="AD504" t="s">
        <v>2</v>
      </c>
      <c r="AE504" t="s">
        <v>2487</v>
      </c>
      <c r="AF504" t="s">
        <v>419</v>
      </c>
      <c r="AG504"/>
      <c r="AH504" s="365"/>
      <c r="AI504"/>
      <c r="AJ504"/>
      <c r="AK504"/>
      <c r="AL504" s="365"/>
      <c r="AM504"/>
      <c r="AN504" t="s">
        <v>399</v>
      </c>
      <c r="AO504" t="s">
        <v>399</v>
      </c>
      <c r="AP504" s="365">
        <v>300</v>
      </c>
      <c r="AQ504" t="s">
        <v>2488</v>
      </c>
      <c r="AR504" t="s">
        <v>2489</v>
      </c>
      <c r="AS504" t="s">
        <v>2490</v>
      </c>
      <c r="AT504" t="s">
        <v>1985</v>
      </c>
      <c r="AU504" t="s">
        <v>379</v>
      </c>
      <c r="AV504" t="s">
        <v>380</v>
      </c>
      <c r="AW504" t="s">
        <v>412</v>
      </c>
      <c r="AX504"/>
      <c r="AY504" s="365"/>
      <c r="AZ504" s="365">
        <v>2024</v>
      </c>
      <c r="BA504" s="366">
        <v>45615</v>
      </c>
      <c r="BB504" s="367">
        <v>45617</v>
      </c>
      <c r="BC504" t="s">
        <v>399</v>
      </c>
      <c r="BD504" t="s">
        <v>261</v>
      </c>
      <c r="BE504">
        <v>96</v>
      </c>
      <c r="BF504">
        <v>2.31</v>
      </c>
      <c r="BG504"/>
      <c r="BH504" s="368">
        <v>2.31</v>
      </c>
    </row>
    <row r="505" spans="1:60" ht="15.6">
      <c r="A505" s="345" t="str">
        <f t="shared" si="14"/>
        <v>yes</v>
      </c>
      <c r="B505" s="345" t="str">
        <f>IF(A505="no","N/A",IF(ISNA(VLOOKUP(P505,'Cost Type'!$A$4:$B$8,2,0)),"Impl",VLOOKUP(Q505,'Cost Type'!$A$4:$B$8,2,0)))</f>
        <v>Impl</v>
      </c>
      <c r="C505" s="345" t="str">
        <f>IF(B505="Impl",VLOOKUP(AB505,'Mapping Activities to outputs'!$B:$C,2,0),"N/A")</f>
        <v>MC</v>
      </c>
      <c r="F505" s="346">
        <f t="shared" si="15"/>
        <v>49.64</v>
      </c>
      <c r="G505" t="s">
        <v>362</v>
      </c>
      <c r="H505" t="s">
        <v>363</v>
      </c>
      <c r="I505" t="s">
        <v>364</v>
      </c>
      <c r="J505" t="s">
        <v>365</v>
      </c>
      <c r="K505" t="s">
        <v>157</v>
      </c>
      <c r="L505" t="s">
        <v>366</v>
      </c>
      <c r="M505" t="s">
        <v>1950</v>
      </c>
      <c r="N505" t="s">
        <v>262</v>
      </c>
      <c r="P505" s="365">
        <v>71620</v>
      </c>
      <c r="Q505" t="s">
        <v>4124</v>
      </c>
      <c r="R505" t="s">
        <v>368</v>
      </c>
      <c r="S505" t="s">
        <v>369</v>
      </c>
      <c r="T505" t="s">
        <v>263</v>
      </c>
      <c r="U505" t="s">
        <v>370</v>
      </c>
      <c r="V505" t="s">
        <v>265</v>
      </c>
      <c r="W505" t="s">
        <v>252</v>
      </c>
      <c r="X505" t="s">
        <v>264</v>
      </c>
      <c r="Y505" t="s">
        <v>371</v>
      </c>
      <c r="Z505" t="s">
        <v>250</v>
      </c>
      <c r="AA505" t="s">
        <v>250</v>
      </c>
      <c r="AB505" t="s">
        <v>89</v>
      </c>
      <c r="AC505" t="s">
        <v>158</v>
      </c>
      <c r="AD505" t="s">
        <v>2</v>
      </c>
      <c r="AE505" t="s">
        <v>1617</v>
      </c>
      <c r="AF505" t="s">
        <v>372</v>
      </c>
      <c r="AG505" t="s">
        <v>3020</v>
      </c>
      <c r="AH505" s="365">
        <v>300002190698214</v>
      </c>
      <c r="AI505" t="s">
        <v>258</v>
      </c>
      <c r="AJ505">
        <v>12518</v>
      </c>
      <c r="AK505">
        <v>2060</v>
      </c>
      <c r="AL505" s="365">
        <v>1</v>
      </c>
      <c r="AM505" t="s">
        <v>1617</v>
      </c>
      <c r="AN505" t="s">
        <v>1293</v>
      </c>
      <c r="AO505" t="s">
        <v>1294</v>
      </c>
      <c r="AP505" s="365">
        <v>177</v>
      </c>
      <c r="AQ505" t="s">
        <v>3772</v>
      </c>
      <c r="AR505" t="s">
        <v>3773</v>
      </c>
      <c r="AS505" t="s">
        <v>3774</v>
      </c>
      <c r="AT505" t="s">
        <v>3775</v>
      </c>
      <c r="AU505" t="s">
        <v>379</v>
      </c>
      <c r="AV505" t="s">
        <v>380</v>
      </c>
      <c r="AW505" t="s">
        <v>381</v>
      </c>
      <c r="AX505"/>
      <c r="AY505" s="365">
        <v>0</v>
      </c>
      <c r="AZ505" s="365">
        <v>2024</v>
      </c>
      <c r="BA505" s="366">
        <v>45617</v>
      </c>
      <c r="BB505" s="367">
        <v>45621</v>
      </c>
      <c r="BC505" t="s">
        <v>271</v>
      </c>
      <c r="BD505" t="s">
        <v>261</v>
      </c>
      <c r="BE505">
        <v>2060</v>
      </c>
      <c r="BF505">
        <v>49.64</v>
      </c>
      <c r="BG505"/>
      <c r="BH505" s="368">
        <v>49.64</v>
      </c>
    </row>
    <row r="506" spans="1:60" ht="15.6">
      <c r="A506" s="345" t="str">
        <f t="shared" si="14"/>
        <v>yes</v>
      </c>
      <c r="B506" s="345" t="str">
        <f>IF(A506="no","N/A",IF(ISNA(VLOOKUP(P506,'Cost Type'!$A$4:$B$8,2,0)),"Impl",VLOOKUP(Q506,'Cost Type'!$A$4:$B$8,2,0)))</f>
        <v>Impl</v>
      </c>
      <c r="C506" s="345" t="str">
        <f>IF(B506="Impl",VLOOKUP(AB506,'Mapping Activities to outputs'!$B:$C,2,0),"N/A")</f>
        <v>MC</v>
      </c>
      <c r="F506" s="346">
        <f t="shared" si="15"/>
        <v>565.06000000000006</v>
      </c>
      <c r="G506" t="s">
        <v>362</v>
      </c>
      <c r="H506" t="s">
        <v>363</v>
      </c>
      <c r="I506" t="s">
        <v>364</v>
      </c>
      <c r="J506" t="s">
        <v>365</v>
      </c>
      <c r="K506" t="s">
        <v>157</v>
      </c>
      <c r="L506" t="s">
        <v>366</v>
      </c>
      <c r="M506" t="s">
        <v>1950</v>
      </c>
      <c r="N506" t="s">
        <v>262</v>
      </c>
      <c r="P506" s="365">
        <v>71620</v>
      </c>
      <c r="Q506" t="s">
        <v>4124</v>
      </c>
      <c r="R506" t="s">
        <v>368</v>
      </c>
      <c r="S506" t="s">
        <v>369</v>
      </c>
      <c r="T506" t="s">
        <v>263</v>
      </c>
      <c r="U506" t="s">
        <v>370</v>
      </c>
      <c r="V506" t="s">
        <v>265</v>
      </c>
      <c r="W506" t="s">
        <v>252</v>
      </c>
      <c r="X506" t="s">
        <v>264</v>
      </c>
      <c r="Y506" t="s">
        <v>371</v>
      </c>
      <c r="Z506" t="s">
        <v>250</v>
      </c>
      <c r="AA506" t="s">
        <v>250</v>
      </c>
      <c r="AB506" t="s">
        <v>89</v>
      </c>
      <c r="AC506" t="s">
        <v>158</v>
      </c>
      <c r="AD506" t="s">
        <v>2</v>
      </c>
      <c r="AE506" t="s">
        <v>1621</v>
      </c>
      <c r="AF506" t="s">
        <v>372</v>
      </c>
      <c r="AG506" t="s">
        <v>3020</v>
      </c>
      <c r="AH506" s="365">
        <v>300002190715998</v>
      </c>
      <c r="AI506" t="s">
        <v>258</v>
      </c>
      <c r="AJ506">
        <v>23450</v>
      </c>
      <c r="AK506">
        <v>23450</v>
      </c>
      <c r="AL506" s="365">
        <v>1</v>
      </c>
      <c r="AM506" t="s">
        <v>1621</v>
      </c>
      <c r="AN506" t="s">
        <v>1048</v>
      </c>
      <c r="AO506" t="s">
        <v>1049</v>
      </c>
      <c r="AP506" s="365">
        <v>179</v>
      </c>
      <c r="AQ506" t="s">
        <v>3772</v>
      </c>
      <c r="AR506" t="s">
        <v>3777</v>
      </c>
      <c r="AS506" t="s">
        <v>3774</v>
      </c>
      <c r="AT506" t="s">
        <v>3775</v>
      </c>
      <c r="AU506" t="s">
        <v>379</v>
      </c>
      <c r="AV506" t="s">
        <v>380</v>
      </c>
      <c r="AW506" t="s">
        <v>381</v>
      </c>
      <c r="AX506"/>
      <c r="AY506" s="365">
        <v>0</v>
      </c>
      <c r="AZ506" s="365">
        <v>2024</v>
      </c>
      <c r="BA506" s="366">
        <v>45617</v>
      </c>
      <c r="BB506" s="367">
        <v>45621</v>
      </c>
      <c r="BC506" t="s">
        <v>271</v>
      </c>
      <c r="BD506" t="s">
        <v>261</v>
      </c>
      <c r="BE506">
        <v>23450</v>
      </c>
      <c r="BF506">
        <v>565.06000000000006</v>
      </c>
      <c r="BG506"/>
      <c r="BH506" s="368">
        <v>565.06000000000006</v>
      </c>
    </row>
    <row r="507" spans="1:60" ht="15.6">
      <c r="A507" s="345" t="str">
        <f t="shared" si="14"/>
        <v>yes</v>
      </c>
      <c r="B507" s="345" t="str">
        <f>IF(A507="no","N/A",IF(ISNA(VLOOKUP(P507,'Cost Type'!$A$4:$B$8,2,0)),"Impl",VLOOKUP(Q507,'Cost Type'!$A$4:$B$8,2,0)))</f>
        <v>Impl</v>
      </c>
      <c r="C507" s="345" t="str">
        <f>IF(B507="Impl",VLOOKUP(AB507,'Mapping Activities to outputs'!$B:$C,2,0),"N/A")</f>
        <v>MC</v>
      </c>
      <c r="F507" s="346">
        <f t="shared" si="15"/>
        <v>356.14</v>
      </c>
      <c r="G507" t="s">
        <v>362</v>
      </c>
      <c r="H507" t="s">
        <v>363</v>
      </c>
      <c r="I507" t="s">
        <v>364</v>
      </c>
      <c r="J507" t="s">
        <v>365</v>
      </c>
      <c r="K507" t="s">
        <v>157</v>
      </c>
      <c r="L507" t="s">
        <v>366</v>
      </c>
      <c r="M507" t="s">
        <v>1950</v>
      </c>
      <c r="N507" t="s">
        <v>262</v>
      </c>
      <c r="P507" s="365">
        <v>71620</v>
      </c>
      <c r="Q507" t="s">
        <v>4124</v>
      </c>
      <c r="R507" t="s">
        <v>368</v>
      </c>
      <c r="S507" t="s">
        <v>369</v>
      </c>
      <c r="T507" t="s">
        <v>263</v>
      </c>
      <c r="U507" t="s">
        <v>370</v>
      </c>
      <c r="V507" t="s">
        <v>265</v>
      </c>
      <c r="W507" t="s">
        <v>252</v>
      </c>
      <c r="X507" t="s">
        <v>264</v>
      </c>
      <c r="Y507" t="s">
        <v>371</v>
      </c>
      <c r="Z507" t="s">
        <v>250</v>
      </c>
      <c r="AA507" t="s">
        <v>250</v>
      </c>
      <c r="AB507" t="s">
        <v>89</v>
      </c>
      <c r="AC507" t="s">
        <v>158</v>
      </c>
      <c r="AD507" t="s">
        <v>2</v>
      </c>
      <c r="AE507" t="s">
        <v>1624</v>
      </c>
      <c r="AF507" t="s">
        <v>372</v>
      </c>
      <c r="AG507" t="s">
        <v>3020</v>
      </c>
      <c r="AH507" s="365">
        <v>300002190788757</v>
      </c>
      <c r="AI507" t="s">
        <v>258</v>
      </c>
      <c r="AJ507">
        <v>25238</v>
      </c>
      <c r="AK507">
        <v>14780</v>
      </c>
      <c r="AL507" s="365">
        <v>2</v>
      </c>
      <c r="AM507" t="s">
        <v>1624</v>
      </c>
      <c r="AN507" t="s">
        <v>1443</v>
      </c>
      <c r="AO507" t="s">
        <v>1444</v>
      </c>
      <c r="AP507" s="365">
        <v>178</v>
      </c>
      <c r="AQ507" t="s">
        <v>3772</v>
      </c>
      <c r="AR507" t="s">
        <v>3780</v>
      </c>
      <c r="AS507" t="s">
        <v>3774</v>
      </c>
      <c r="AT507" t="s">
        <v>3775</v>
      </c>
      <c r="AU507" t="s">
        <v>379</v>
      </c>
      <c r="AV507" t="s">
        <v>380</v>
      </c>
      <c r="AW507" t="s">
        <v>381</v>
      </c>
      <c r="AX507"/>
      <c r="AY507" s="365">
        <v>0</v>
      </c>
      <c r="AZ507" s="365">
        <v>2024</v>
      </c>
      <c r="BA507" s="366">
        <v>45617</v>
      </c>
      <c r="BB507" s="367">
        <v>45621</v>
      </c>
      <c r="BC507" t="s">
        <v>501</v>
      </c>
      <c r="BD507" t="s">
        <v>261</v>
      </c>
      <c r="BE507">
        <v>14780</v>
      </c>
      <c r="BF507">
        <v>356.14</v>
      </c>
      <c r="BG507"/>
      <c r="BH507" s="368">
        <v>356.14</v>
      </c>
    </row>
    <row r="508" spans="1:60" ht="15.6">
      <c r="A508" s="345" t="str">
        <f t="shared" si="14"/>
        <v>yes</v>
      </c>
      <c r="B508" s="345" t="str">
        <f>IF(A508="no","N/A",IF(ISNA(VLOOKUP(P508,'Cost Type'!$A$4:$B$8,2,0)),"Impl",VLOOKUP(Q508,'Cost Type'!$A$4:$B$8,2,0)))</f>
        <v>Impl</v>
      </c>
      <c r="C508" s="345" t="str">
        <f>IF(B508="Impl",VLOOKUP(AB508,'Mapping Activities to outputs'!$B:$C,2,0),"N/A")</f>
        <v>Output 2</v>
      </c>
      <c r="F508" s="346">
        <f t="shared" si="15"/>
        <v>2976.9</v>
      </c>
      <c r="G508" t="s">
        <v>362</v>
      </c>
      <c r="H508" t="s">
        <v>363</v>
      </c>
      <c r="I508" t="s">
        <v>364</v>
      </c>
      <c r="J508" t="s">
        <v>365</v>
      </c>
      <c r="K508" t="s">
        <v>157</v>
      </c>
      <c r="L508" t="s">
        <v>366</v>
      </c>
      <c r="M508" t="s">
        <v>1950</v>
      </c>
      <c r="N508" t="s">
        <v>262</v>
      </c>
      <c r="P508" s="365">
        <v>72635</v>
      </c>
      <c r="Q508" t="s">
        <v>4128</v>
      </c>
      <c r="R508" t="s">
        <v>368</v>
      </c>
      <c r="S508" t="s">
        <v>369</v>
      </c>
      <c r="T508" t="s">
        <v>263</v>
      </c>
      <c r="U508" t="s">
        <v>370</v>
      </c>
      <c r="V508" t="s">
        <v>265</v>
      </c>
      <c r="W508" t="s">
        <v>252</v>
      </c>
      <c r="X508" t="s">
        <v>264</v>
      </c>
      <c r="Y508" t="s">
        <v>371</v>
      </c>
      <c r="Z508" t="s">
        <v>832</v>
      </c>
      <c r="AA508" t="s">
        <v>832</v>
      </c>
      <c r="AB508" t="s">
        <v>448</v>
      </c>
      <c r="AC508" t="s">
        <v>158</v>
      </c>
      <c r="AD508" t="s">
        <v>2</v>
      </c>
      <c r="AE508" t="s">
        <v>844</v>
      </c>
      <c r="AF508" t="s">
        <v>372</v>
      </c>
      <c r="AG508" t="s">
        <v>846</v>
      </c>
      <c r="AH508" s="365">
        <v>300002188393111</v>
      </c>
      <c r="AI508" t="s">
        <v>258</v>
      </c>
      <c r="AJ508">
        <v>10204153.68</v>
      </c>
      <c r="AK508">
        <v>123541.35</v>
      </c>
      <c r="AL508" s="365">
        <v>19</v>
      </c>
      <c r="AM508" t="s">
        <v>844</v>
      </c>
      <c r="AN508" t="s">
        <v>3026</v>
      </c>
      <c r="AO508" t="s">
        <v>841</v>
      </c>
      <c r="AP508" s="365">
        <v>62</v>
      </c>
      <c r="AQ508" t="s">
        <v>3762</v>
      </c>
      <c r="AR508" t="s">
        <v>3763</v>
      </c>
      <c r="AS508" t="s">
        <v>3764</v>
      </c>
      <c r="AT508" t="s">
        <v>3765</v>
      </c>
      <c r="AU508" t="s">
        <v>379</v>
      </c>
      <c r="AV508" t="s">
        <v>380</v>
      </c>
      <c r="AW508" t="s">
        <v>381</v>
      </c>
      <c r="AX508"/>
      <c r="AY508" s="365">
        <v>0</v>
      </c>
      <c r="AZ508" s="365">
        <v>2024</v>
      </c>
      <c r="BA508" s="366">
        <v>45607</v>
      </c>
      <c r="BB508" s="367">
        <v>45621</v>
      </c>
      <c r="BC508" t="s">
        <v>878</v>
      </c>
      <c r="BD508" t="s">
        <v>261</v>
      </c>
      <c r="BE508">
        <v>123541.35</v>
      </c>
      <c r="BF508">
        <v>2976.9</v>
      </c>
      <c r="BG508"/>
      <c r="BH508" s="368">
        <v>2976.9</v>
      </c>
    </row>
    <row r="509" spans="1:60" ht="15.6">
      <c r="A509" s="345" t="str">
        <f t="shared" si="14"/>
        <v>yes</v>
      </c>
      <c r="B509" s="345" t="str">
        <f>IF(A509="no","N/A",IF(ISNA(VLOOKUP(P509,'Cost Type'!$A$4:$B$8,2,0)),"Impl",VLOOKUP(Q509,'Cost Type'!$A$4:$B$8,2,0)))</f>
        <v>Impl</v>
      </c>
      <c r="C509" s="345" t="str">
        <f>IF(B509="Impl",VLOOKUP(AB509,'Mapping Activities to outputs'!$B:$C,2,0),"N/A")</f>
        <v>Output 2</v>
      </c>
      <c r="F509" s="346">
        <f t="shared" si="15"/>
        <v>11000</v>
      </c>
      <c r="G509" t="s">
        <v>362</v>
      </c>
      <c r="H509" t="s">
        <v>363</v>
      </c>
      <c r="I509" t="s">
        <v>364</v>
      </c>
      <c r="J509" t="s">
        <v>365</v>
      </c>
      <c r="K509" t="s">
        <v>157</v>
      </c>
      <c r="L509" t="s">
        <v>366</v>
      </c>
      <c r="M509" t="s">
        <v>1950</v>
      </c>
      <c r="N509" t="s">
        <v>262</v>
      </c>
      <c r="P509" s="365">
        <v>72635</v>
      </c>
      <c r="Q509" t="s">
        <v>4128</v>
      </c>
      <c r="R509" t="s">
        <v>368</v>
      </c>
      <c r="S509" t="s">
        <v>369</v>
      </c>
      <c r="T509" t="s">
        <v>263</v>
      </c>
      <c r="U509" t="s">
        <v>370</v>
      </c>
      <c r="V509" t="s">
        <v>265</v>
      </c>
      <c r="W509" t="s">
        <v>252</v>
      </c>
      <c r="X509" t="s">
        <v>264</v>
      </c>
      <c r="Y509" t="s">
        <v>371</v>
      </c>
      <c r="Z509" t="s">
        <v>832</v>
      </c>
      <c r="AA509" t="s">
        <v>832</v>
      </c>
      <c r="AB509" t="s">
        <v>447</v>
      </c>
      <c r="AC509" t="s">
        <v>158</v>
      </c>
      <c r="AD509" t="s">
        <v>2</v>
      </c>
      <c r="AE509" t="s">
        <v>844</v>
      </c>
      <c r="AF509" t="s">
        <v>372</v>
      </c>
      <c r="AG509" t="s">
        <v>846</v>
      </c>
      <c r="AH509" s="365">
        <v>300002188393111</v>
      </c>
      <c r="AI509" t="s">
        <v>258</v>
      </c>
      <c r="AJ509">
        <v>10204153.68</v>
      </c>
      <c r="AK509">
        <v>456500</v>
      </c>
      <c r="AL509" s="365">
        <v>18</v>
      </c>
      <c r="AM509" t="s">
        <v>844</v>
      </c>
      <c r="AN509" t="s">
        <v>3026</v>
      </c>
      <c r="AO509" t="s">
        <v>841</v>
      </c>
      <c r="AP509" s="365">
        <v>63</v>
      </c>
      <c r="AQ509" t="s">
        <v>3762</v>
      </c>
      <c r="AR509" t="s">
        <v>3766</v>
      </c>
      <c r="AS509" t="s">
        <v>3764</v>
      </c>
      <c r="AT509" t="s">
        <v>3765</v>
      </c>
      <c r="AU509" t="s">
        <v>379</v>
      </c>
      <c r="AV509" t="s">
        <v>380</v>
      </c>
      <c r="AW509" t="s">
        <v>381</v>
      </c>
      <c r="AX509"/>
      <c r="AY509" s="365">
        <v>0</v>
      </c>
      <c r="AZ509" s="365">
        <v>2024</v>
      </c>
      <c r="BA509" s="366">
        <v>45607</v>
      </c>
      <c r="BB509" s="367">
        <v>45621</v>
      </c>
      <c r="BC509" t="s">
        <v>847</v>
      </c>
      <c r="BD509" t="s">
        <v>261</v>
      </c>
      <c r="BE509">
        <v>456500</v>
      </c>
      <c r="BF509">
        <v>11000</v>
      </c>
      <c r="BG509"/>
      <c r="BH509" s="368">
        <v>11000</v>
      </c>
    </row>
    <row r="510" spans="1:60" ht="15.6">
      <c r="A510" s="345" t="str">
        <f t="shared" si="14"/>
        <v>yes</v>
      </c>
      <c r="B510" s="345" t="str">
        <f>IF(A510="no","N/A",IF(ISNA(VLOOKUP(P510,'Cost Type'!$A$4:$B$8,2,0)),"Impl",VLOOKUP(Q510,'Cost Type'!$A$4:$B$8,2,0)))</f>
        <v>Impl</v>
      </c>
      <c r="C510" s="345" t="str">
        <f>IF(B510="Impl",VLOOKUP(AB510,'Mapping Activities to outputs'!$B:$C,2,0),"N/A")</f>
        <v>Output 3</v>
      </c>
      <c r="F510" s="346">
        <f t="shared" si="15"/>
        <v>31122.14</v>
      </c>
      <c r="G510" t="s">
        <v>362</v>
      </c>
      <c r="H510" t="s">
        <v>363</v>
      </c>
      <c r="I510" t="s">
        <v>364</v>
      </c>
      <c r="J510" t="s">
        <v>365</v>
      </c>
      <c r="K510" t="s">
        <v>157</v>
      </c>
      <c r="L510" t="s">
        <v>366</v>
      </c>
      <c r="M510" t="s">
        <v>1950</v>
      </c>
      <c r="N510" t="s">
        <v>262</v>
      </c>
      <c r="P510" s="365">
        <v>72635</v>
      </c>
      <c r="Q510" t="s">
        <v>4128</v>
      </c>
      <c r="R510" t="s">
        <v>368</v>
      </c>
      <c r="S510" t="s">
        <v>369</v>
      </c>
      <c r="T510" t="s">
        <v>263</v>
      </c>
      <c r="U510" t="s">
        <v>370</v>
      </c>
      <c r="V510" t="s">
        <v>265</v>
      </c>
      <c r="W510" t="s">
        <v>252</v>
      </c>
      <c r="X510" t="s">
        <v>264</v>
      </c>
      <c r="Y510" t="s">
        <v>371</v>
      </c>
      <c r="Z510" t="s">
        <v>832</v>
      </c>
      <c r="AA510" t="s">
        <v>832</v>
      </c>
      <c r="AB510" t="s">
        <v>449</v>
      </c>
      <c r="AC510" t="s">
        <v>158</v>
      </c>
      <c r="AD510" t="s">
        <v>2</v>
      </c>
      <c r="AE510" t="s">
        <v>844</v>
      </c>
      <c r="AF510" t="s">
        <v>372</v>
      </c>
      <c r="AG510" t="s">
        <v>846</v>
      </c>
      <c r="AH510" s="365">
        <v>300002188393111</v>
      </c>
      <c r="AI510" t="s">
        <v>258</v>
      </c>
      <c r="AJ510">
        <v>10204153.68</v>
      </c>
      <c r="AK510">
        <v>1291567.1499999999</v>
      </c>
      <c r="AL510" s="365">
        <v>17</v>
      </c>
      <c r="AM510" t="s">
        <v>844</v>
      </c>
      <c r="AN510" t="s">
        <v>3026</v>
      </c>
      <c r="AO510" t="s">
        <v>841</v>
      </c>
      <c r="AP510" s="365">
        <v>64</v>
      </c>
      <c r="AQ510" t="s">
        <v>3762</v>
      </c>
      <c r="AR510" t="s">
        <v>3767</v>
      </c>
      <c r="AS510" t="s">
        <v>3764</v>
      </c>
      <c r="AT510" t="s">
        <v>3765</v>
      </c>
      <c r="AU510" t="s">
        <v>379</v>
      </c>
      <c r="AV510" t="s">
        <v>380</v>
      </c>
      <c r="AW510" t="s">
        <v>381</v>
      </c>
      <c r="AX510"/>
      <c r="AY510" s="365">
        <v>0</v>
      </c>
      <c r="AZ510" s="365">
        <v>2024</v>
      </c>
      <c r="BA510" s="366">
        <v>45607</v>
      </c>
      <c r="BB510" s="367">
        <v>45621</v>
      </c>
      <c r="BC510" t="s">
        <v>839</v>
      </c>
      <c r="BD510" t="s">
        <v>261</v>
      </c>
      <c r="BE510">
        <v>1291567.1499999999</v>
      </c>
      <c r="BF510">
        <v>31122.14</v>
      </c>
      <c r="BG510"/>
      <c r="BH510" s="368">
        <v>31122.14</v>
      </c>
    </row>
    <row r="511" spans="1:60" ht="15.6">
      <c r="A511" s="345" t="str">
        <f t="shared" si="14"/>
        <v>yes</v>
      </c>
      <c r="B511" s="345" t="str">
        <f>IF(A511="no","N/A",IF(ISNA(VLOOKUP(P511,'Cost Type'!$A$4:$B$8,2,0)),"Impl",VLOOKUP(Q511,'Cost Type'!$A$4:$B$8,2,0)))</f>
        <v>Impl</v>
      </c>
      <c r="C511" s="345" t="e">
        <f>IF(B511="Impl",VLOOKUP(AB511,'Mapping Activities to outputs'!$B:$C,2,0),"N/A")</f>
        <v>#N/A</v>
      </c>
      <c r="E511" s="345" t="s">
        <v>4623</v>
      </c>
      <c r="F511" s="346">
        <f t="shared" si="15"/>
        <v>6424.1</v>
      </c>
      <c r="G511" t="s">
        <v>3283</v>
      </c>
      <c r="H511" t="s">
        <v>3284</v>
      </c>
      <c r="I511" t="s">
        <v>446</v>
      </c>
      <c r="J511" t="s">
        <v>3285</v>
      </c>
      <c r="K511" t="s">
        <v>399</v>
      </c>
      <c r="L511" t="s">
        <v>3286</v>
      </c>
      <c r="M511" t="s">
        <v>2039</v>
      </c>
      <c r="N511" t="s">
        <v>262</v>
      </c>
      <c r="P511" s="365">
        <v>72410</v>
      </c>
      <c r="Q511" t="s">
        <v>3287</v>
      </c>
      <c r="R511" t="s">
        <v>368</v>
      </c>
      <c r="S511" t="s">
        <v>369</v>
      </c>
      <c r="T511" t="s">
        <v>263</v>
      </c>
      <c r="U511" t="s">
        <v>370</v>
      </c>
      <c r="V511" t="s">
        <v>265</v>
      </c>
      <c r="W511" t="s">
        <v>252</v>
      </c>
      <c r="X511" t="s">
        <v>264</v>
      </c>
      <c r="Y511" t="s">
        <v>371</v>
      </c>
      <c r="Z511" t="s">
        <v>399</v>
      </c>
      <c r="AA511" t="s">
        <v>399</v>
      </c>
      <c r="AB511" t="s">
        <v>399</v>
      </c>
      <c r="AC511" t="s">
        <v>158</v>
      </c>
      <c r="AD511" t="s">
        <v>2</v>
      </c>
      <c r="AE511" t="s">
        <v>3288</v>
      </c>
      <c r="AF511" t="s">
        <v>3286</v>
      </c>
      <c r="AG511"/>
      <c r="AH511" s="365"/>
      <c r="AI511"/>
      <c r="AJ511"/>
      <c r="AK511"/>
      <c r="AL511" s="365"/>
      <c r="AM511"/>
      <c r="AN511" t="s">
        <v>399</v>
      </c>
      <c r="AO511" t="s">
        <v>399</v>
      </c>
      <c r="AP511" s="365">
        <v>1506</v>
      </c>
      <c r="AQ511" t="s">
        <v>3289</v>
      </c>
      <c r="AR511" t="s">
        <v>2837</v>
      </c>
      <c r="AS511" t="s">
        <v>3290</v>
      </c>
      <c r="AT511" t="s">
        <v>3291</v>
      </c>
      <c r="AU511" t="s">
        <v>3292</v>
      </c>
      <c r="AV511" t="s">
        <v>380</v>
      </c>
      <c r="AW511" t="s">
        <v>412</v>
      </c>
      <c r="AX511"/>
      <c r="AY511" s="365"/>
      <c r="AZ511" s="365">
        <v>2024</v>
      </c>
      <c r="BA511" s="366">
        <v>45596</v>
      </c>
      <c r="BB511" s="367">
        <v>45621</v>
      </c>
      <c r="BC511" t="s">
        <v>399</v>
      </c>
      <c r="BD511" t="s">
        <v>261</v>
      </c>
      <c r="BE511">
        <v>266600</v>
      </c>
      <c r="BF511">
        <v>6424.1</v>
      </c>
      <c r="BG511"/>
      <c r="BH511" s="368">
        <v>6424.1</v>
      </c>
    </row>
    <row r="512" spans="1:60" ht="15.6">
      <c r="A512" s="345" t="str">
        <f t="shared" si="14"/>
        <v>yes</v>
      </c>
      <c r="B512" s="345" t="str">
        <f>IF(A512="no","N/A",IF(ISNA(VLOOKUP(P512,'Cost Type'!$A$4:$B$8,2,0)),"Impl",VLOOKUP(Q512,'Cost Type'!$A$4:$B$8,2,0)))</f>
        <v>Impl</v>
      </c>
      <c r="C512" s="345" t="e">
        <f>IF(B512="Impl",VLOOKUP(AB512,'Mapping Activities to outputs'!$B:$C,2,0),"N/A")</f>
        <v>#N/A</v>
      </c>
      <c r="E512" s="345" t="s">
        <v>4623</v>
      </c>
      <c r="F512" s="346">
        <f t="shared" si="15"/>
        <v>-6424.1</v>
      </c>
      <c r="G512" t="s">
        <v>3283</v>
      </c>
      <c r="H512" t="s">
        <v>3284</v>
      </c>
      <c r="I512" t="s">
        <v>446</v>
      </c>
      <c r="J512" t="s">
        <v>3285</v>
      </c>
      <c r="K512" t="s">
        <v>399</v>
      </c>
      <c r="L512" t="s">
        <v>3286</v>
      </c>
      <c r="M512" t="s">
        <v>1950</v>
      </c>
      <c r="N512" t="s">
        <v>262</v>
      </c>
      <c r="P512" s="365">
        <v>72410</v>
      </c>
      <c r="Q512" t="s">
        <v>3287</v>
      </c>
      <c r="R512" t="s">
        <v>368</v>
      </c>
      <c r="S512" t="s">
        <v>369</v>
      </c>
      <c r="T512" t="s">
        <v>263</v>
      </c>
      <c r="U512" t="s">
        <v>370</v>
      </c>
      <c r="V512" t="s">
        <v>265</v>
      </c>
      <c r="W512" t="s">
        <v>252</v>
      </c>
      <c r="X512" t="s">
        <v>264</v>
      </c>
      <c r="Y512" t="s">
        <v>371</v>
      </c>
      <c r="Z512" t="s">
        <v>399</v>
      </c>
      <c r="AA512" t="s">
        <v>399</v>
      </c>
      <c r="AB512" t="s">
        <v>399</v>
      </c>
      <c r="AC512" t="s">
        <v>158</v>
      </c>
      <c r="AD512" t="s">
        <v>2</v>
      </c>
      <c r="AE512" t="s">
        <v>3288</v>
      </c>
      <c r="AF512" t="s">
        <v>3286</v>
      </c>
      <c r="AG512"/>
      <c r="AH512" s="365"/>
      <c r="AI512"/>
      <c r="AJ512"/>
      <c r="AK512"/>
      <c r="AL512" s="365"/>
      <c r="AM512"/>
      <c r="AN512" t="s">
        <v>399</v>
      </c>
      <c r="AO512" t="s">
        <v>399</v>
      </c>
      <c r="AP512" s="365">
        <v>22501</v>
      </c>
      <c r="AQ512" t="s">
        <v>3293</v>
      </c>
      <c r="AR512" t="s">
        <v>2837</v>
      </c>
      <c r="AS512" t="s">
        <v>3294</v>
      </c>
      <c r="AT512" t="s">
        <v>3295</v>
      </c>
      <c r="AU512" t="s">
        <v>3292</v>
      </c>
      <c r="AV512" t="s">
        <v>380</v>
      </c>
      <c r="AW512" t="s">
        <v>412</v>
      </c>
      <c r="AX512"/>
      <c r="AY512" s="365"/>
      <c r="AZ512" s="365">
        <v>2024</v>
      </c>
      <c r="BA512" s="366">
        <v>45597</v>
      </c>
      <c r="BB512" s="367">
        <v>45621</v>
      </c>
      <c r="BC512" t="s">
        <v>399</v>
      </c>
      <c r="BD512" t="s">
        <v>261</v>
      </c>
      <c r="BE512">
        <v>-266600</v>
      </c>
      <c r="BF512"/>
      <c r="BG512">
        <v>6424.1</v>
      </c>
      <c r="BH512" s="368">
        <v>-6424.1</v>
      </c>
    </row>
    <row r="513" spans="1:60" ht="15.6">
      <c r="A513" s="345" t="str">
        <f t="shared" si="14"/>
        <v>yes</v>
      </c>
      <c r="B513" s="345" t="str">
        <f>IF(A513="no","N/A",IF(ISNA(VLOOKUP(P513,'Cost Type'!$A$4:$B$8,2,0)),"Impl",VLOOKUP(Q513,'Cost Type'!$A$4:$B$8,2,0)))</f>
        <v>Impl</v>
      </c>
      <c r="C513" s="345" t="e">
        <f>IF(B513="Impl",VLOOKUP(AB513,'Mapping Activities to outputs'!$B:$C,2,0),"N/A")</f>
        <v>#N/A</v>
      </c>
      <c r="E513" s="345" t="s">
        <v>4623</v>
      </c>
      <c r="F513" s="346">
        <f t="shared" si="15"/>
        <v>2000</v>
      </c>
      <c r="G513" t="s">
        <v>3283</v>
      </c>
      <c r="H513" t="s">
        <v>3284</v>
      </c>
      <c r="I513" t="s">
        <v>446</v>
      </c>
      <c r="J513" t="s">
        <v>3285</v>
      </c>
      <c r="K513" t="s">
        <v>399</v>
      </c>
      <c r="L513" t="s">
        <v>3286</v>
      </c>
      <c r="M513" t="s">
        <v>2039</v>
      </c>
      <c r="N513" t="s">
        <v>262</v>
      </c>
      <c r="P513" s="365">
        <v>75709</v>
      </c>
      <c r="Q513" t="s">
        <v>3296</v>
      </c>
      <c r="R513" t="s">
        <v>368</v>
      </c>
      <c r="S513" t="s">
        <v>369</v>
      </c>
      <c r="T513" t="s">
        <v>263</v>
      </c>
      <c r="U513" t="s">
        <v>370</v>
      </c>
      <c r="V513" t="s">
        <v>265</v>
      </c>
      <c r="W513" t="s">
        <v>252</v>
      </c>
      <c r="X513" t="s">
        <v>264</v>
      </c>
      <c r="Y513" t="s">
        <v>371</v>
      </c>
      <c r="Z513" t="s">
        <v>399</v>
      </c>
      <c r="AA513" t="s">
        <v>399</v>
      </c>
      <c r="AB513" t="s">
        <v>399</v>
      </c>
      <c r="AC513" t="s">
        <v>158</v>
      </c>
      <c r="AD513" t="s">
        <v>2</v>
      </c>
      <c r="AE513" t="s">
        <v>3181</v>
      </c>
      <c r="AF513" t="s">
        <v>3286</v>
      </c>
      <c r="AG513"/>
      <c r="AH513" s="365"/>
      <c r="AI513"/>
      <c r="AJ513"/>
      <c r="AK513"/>
      <c r="AL513" s="365"/>
      <c r="AM513"/>
      <c r="AN513" t="s">
        <v>399</v>
      </c>
      <c r="AO513" t="s">
        <v>399</v>
      </c>
      <c r="AP513" s="365">
        <v>1936</v>
      </c>
      <c r="AQ513" t="s">
        <v>3289</v>
      </c>
      <c r="AR513" t="s">
        <v>2837</v>
      </c>
      <c r="AS513" t="s">
        <v>3290</v>
      </c>
      <c r="AT513" t="s">
        <v>3291</v>
      </c>
      <c r="AU513" t="s">
        <v>3292</v>
      </c>
      <c r="AV513" t="s">
        <v>380</v>
      </c>
      <c r="AW513" t="s">
        <v>412</v>
      </c>
      <c r="AX513"/>
      <c r="AY513" s="365"/>
      <c r="AZ513" s="365">
        <v>2024</v>
      </c>
      <c r="BA513" s="366">
        <v>45596</v>
      </c>
      <c r="BB513" s="367">
        <v>45621</v>
      </c>
      <c r="BC513" t="s">
        <v>399</v>
      </c>
      <c r="BD513" t="s">
        <v>261</v>
      </c>
      <c r="BE513">
        <v>81200.02</v>
      </c>
      <c r="BF513">
        <v>2000</v>
      </c>
      <c r="BG513"/>
      <c r="BH513" s="368">
        <v>2000</v>
      </c>
    </row>
    <row r="514" spans="1:60" ht="15.6">
      <c r="A514" s="345" t="str">
        <f t="shared" si="14"/>
        <v>yes</v>
      </c>
      <c r="B514" s="345" t="str">
        <f>IF(A514="no","N/A",IF(ISNA(VLOOKUP(P514,'Cost Type'!$A$4:$B$8,2,0)),"Impl",VLOOKUP(Q514,'Cost Type'!$A$4:$B$8,2,0)))</f>
        <v>Impl</v>
      </c>
      <c r="C514" s="345" t="e">
        <f>IF(B514="Impl",VLOOKUP(AB514,'Mapping Activities to outputs'!$B:$C,2,0),"N/A")</f>
        <v>#N/A</v>
      </c>
      <c r="E514" s="345" t="s">
        <v>4623</v>
      </c>
      <c r="F514" s="346">
        <f t="shared" si="15"/>
        <v>-2000</v>
      </c>
      <c r="G514" t="s">
        <v>3283</v>
      </c>
      <c r="H514" t="s">
        <v>3284</v>
      </c>
      <c r="I514" t="s">
        <v>446</v>
      </c>
      <c r="J514" t="s">
        <v>3285</v>
      </c>
      <c r="K514" t="s">
        <v>399</v>
      </c>
      <c r="L514" t="s">
        <v>3286</v>
      </c>
      <c r="M514" t="s">
        <v>1950</v>
      </c>
      <c r="N514" t="s">
        <v>262</v>
      </c>
      <c r="P514" s="365">
        <v>75709</v>
      </c>
      <c r="Q514" t="s">
        <v>3296</v>
      </c>
      <c r="R514" t="s">
        <v>368</v>
      </c>
      <c r="S514" t="s">
        <v>369</v>
      </c>
      <c r="T514" t="s">
        <v>263</v>
      </c>
      <c r="U514" t="s">
        <v>370</v>
      </c>
      <c r="V514" t="s">
        <v>265</v>
      </c>
      <c r="W514" t="s">
        <v>252</v>
      </c>
      <c r="X514" t="s">
        <v>264</v>
      </c>
      <c r="Y514" t="s">
        <v>371</v>
      </c>
      <c r="Z514" t="s">
        <v>399</v>
      </c>
      <c r="AA514" t="s">
        <v>399</v>
      </c>
      <c r="AB514" t="s">
        <v>399</v>
      </c>
      <c r="AC514" t="s">
        <v>158</v>
      </c>
      <c r="AD514" t="s">
        <v>2</v>
      </c>
      <c r="AE514" t="s">
        <v>3181</v>
      </c>
      <c r="AF514" t="s">
        <v>3286</v>
      </c>
      <c r="AG514"/>
      <c r="AH514" s="365"/>
      <c r="AI514"/>
      <c r="AJ514"/>
      <c r="AK514"/>
      <c r="AL514" s="365"/>
      <c r="AM514"/>
      <c r="AN514" t="s">
        <v>399</v>
      </c>
      <c r="AO514" t="s">
        <v>399</v>
      </c>
      <c r="AP514" s="365">
        <v>28041</v>
      </c>
      <c r="AQ514" t="s">
        <v>3293</v>
      </c>
      <c r="AR514" t="s">
        <v>2837</v>
      </c>
      <c r="AS514" t="s">
        <v>3294</v>
      </c>
      <c r="AT514" t="s">
        <v>3295</v>
      </c>
      <c r="AU514" t="s">
        <v>3292</v>
      </c>
      <c r="AV514" t="s">
        <v>380</v>
      </c>
      <c r="AW514" t="s">
        <v>412</v>
      </c>
      <c r="AX514"/>
      <c r="AY514" s="365"/>
      <c r="AZ514" s="365">
        <v>2024</v>
      </c>
      <c r="BA514" s="366">
        <v>45597</v>
      </c>
      <c r="BB514" s="367">
        <v>45621</v>
      </c>
      <c r="BC514" t="s">
        <v>399</v>
      </c>
      <c r="BD514" t="s">
        <v>261</v>
      </c>
      <c r="BE514">
        <v>-81200.02</v>
      </c>
      <c r="BF514"/>
      <c r="BG514">
        <v>2000</v>
      </c>
      <c r="BH514" s="368">
        <v>-2000</v>
      </c>
    </row>
    <row r="515" spans="1:60" ht="15.6">
      <c r="A515" s="345" t="str">
        <f t="shared" ref="A515:A578" si="16">IF(X515="30000",IF(P515&gt;60000,"yes","no"),"no")</f>
        <v>yes</v>
      </c>
      <c r="B515" s="345" t="str">
        <f>IF(A515="no","N/A",IF(ISNA(VLOOKUP(P515,'Cost Type'!$A$4:$B$8,2,0)),"Impl",VLOOKUP(Q515,'Cost Type'!$A$4:$B$8,2,0)))</f>
        <v>Impl</v>
      </c>
      <c r="C515" s="345" t="str">
        <f>IF(B515="Impl",VLOOKUP(AB515,'Mapping Activities to outputs'!$B:$C,2,0),"N/A")</f>
        <v>Output 2</v>
      </c>
      <c r="F515" s="346">
        <f t="shared" ref="F515:F578" si="17">BH515</f>
        <v>2400</v>
      </c>
      <c r="G515" t="s">
        <v>362</v>
      </c>
      <c r="H515" t="s">
        <v>363</v>
      </c>
      <c r="I515" t="s">
        <v>364</v>
      </c>
      <c r="J515" t="s">
        <v>365</v>
      </c>
      <c r="K515" t="s">
        <v>157</v>
      </c>
      <c r="L515" t="s">
        <v>366</v>
      </c>
      <c r="M515" t="s">
        <v>1950</v>
      </c>
      <c r="N515" t="s">
        <v>262</v>
      </c>
      <c r="P515" s="365">
        <v>71305</v>
      </c>
      <c r="Q515" t="s">
        <v>4133</v>
      </c>
      <c r="R515" t="s">
        <v>368</v>
      </c>
      <c r="S515" t="s">
        <v>369</v>
      </c>
      <c r="T515" t="s">
        <v>263</v>
      </c>
      <c r="U515" t="s">
        <v>370</v>
      </c>
      <c r="V515" t="s">
        <v>265</v>
      </c>
      <c r="W515" t="s">
        <v>252</v>
      </c>
      <c r="X515" t="s">
        <v>264</v>
      </c>
      <c r="Y515" t="s">
        <v>371</v>
      </c>
      <c r="Z515" t="s">
        <v>250</v>
      </c>
      <c r="AA515" t="s">
        <v>250</v>
      </c>
      <c r="AB515" t="s">
        <v>65</v>
      </c>
      <c r="AC515" t="s">
        <v>158</v>
      </c>
      <c r="AD515" t="s">
        <v>2</v>
      </c>
      <c r="AE515" t="s">
        <v>791</v>
      </c>
      <c r="AF515" t="s">
        <v>372</v>
      </c>
      <c r="AG515" t="s">
        <v>795</v>
      </c>
      <c r="AH515" s="365">
        <v>300002197031288</v>
      </c>
      <c r="AI515" t="s">
        <v>258</v>
      </c>
      <c r="AJ515">
        <v>99600</v>
      </c>
      <c r="AK515">
        <v>99600</v>
      </c>
      <c r="AL515" s="365">
        <v>1</v>
      </c>
      <c r="AM515" t="s">
        <v>791</v>
      </c>
      <c r="AN515" t="s">
        <v>3189</v>
      </c>
      <c r="AO515" t="s">
        <v>788</v>
      </c>
      <c r="AP515" s="365">
        <v>334</v>
      </c>
      <c r="AQ515" t="s">
        <v>3762</v>
      </c>
      <c r="AR515" t="s">
        <v>3785</v>
      </c>
      <c r="AS515" t="s">
        <v>3764</v>
      </c>
      <c r="AT515" t="s">
        <v>3786</v>
      </c>
      <c r="AU515" t="s">
        <v>379</v>
      </c>
      <c r="AV515" t="s">
        <v>380</v>
      </c>
      <c r="AW515" t="s">
        <v>3170</v>
      </c>
      <c r="AX515" t="s">
        <v>3190</v>
      </c>
      <c r="AY515" s="365">
        <v>1</v>
      </c>
      <c r="AZ515" s="365">
        <v>2024</v>
      </c>
      <c r="BA515" s="366">
        <v>45621</v>
      </c>
      <c r="BB515" s="367">
        <v>45621</v>
      </c>
      <c r="BC515" t="s">
        <v>271</v>
      </c>
      <c r="BD515" t="s">
        <v>261</v>
      </c>
      <c r="BE515">
        <v>99600</v>
      </c>
      <c r="BF515">
        <v>2400</v>
      </c>
      <c r="BG515"/>
      <c r="BH515" s="368">
        <v>2400</v>
      </c>
    </row>
    <row r="516" spans="1:60" ht="15.6">
      <c r="A516" s="345" t="str">
        <f t="shared" si="16"/>
        <v>yes</v>
      </c>
      <c r="B516" s="345" t="str">
        <f>IF(A516="no","N/A",IF(ISNA(VLOOKUP(P516,'Cost Type'!$A$4:$B$8,2,0)),"Impl",VLOOKUP(Q516,'Cost Type'!$A$4:$B$8,2,0)))</f>
        <v>Impl</v>
      </c>
      <c r="C516" s="345" t="str">
        <f>IF(B516="Impl",VLOOKUP(AB516,'Mapping Activities to outputs'!$B:$C,2,0),"N/A")</f>
        <v>Output 2</v>
      </c>
      <c r="F516" s="346">
        <f t="shared" si="17"/>
        <v>489.2</v>
      </c>
      <c r="G516" t="s">
        <v>362</v>
      </c>
      <c r="H516" t="s">
        <v>363</v>
      </c>
      <c r="I516" t="s">
        <v>364</v>
      </c>
      <c r="J516" t="s">
        <v>365</v>
      </c>
      <c r="K516" t="s">
        <v>157</v>
      </c>
      <c r="L516" t="s">
        <v>4063</v>
      </c>
      <c r="M516" t="s">
        <v>1950</v>
      </c>
      <c r="N516" t="s">
        <v>262</v>
      </c>
      <c r="P516" s="365">
        <v>76125</v>
      </c>
      <c r="Q516" t="s">
        <v>4139</v>
      </c>
      <c r="R516" t="s">
        <v>368</v>
      </c>
      <c r="S516" t="s">
        <v>369</v>
      </c>
      <c r="T516" t="s">
        <v>263</v>
      </c>
      <c r="U516" t="s">
        <v>370</v>
      </c>
      <c r="V516" t="s">
        <v>265</v>
      </c>
      <c r="W516" t="s">
        <v>252</v>
      </c>
      <c r="X516" t="s">
        <v>264</v>
      </c>
      <c r="Y516" t="s">
        <v>371</v>
      </c>
      <c r="Z516" t="s">
        <v>832</v>
      </c>
      <c r="AA516" t="s">
        <v>832</v>
      </c>
      <c r="AB516" t="s">
        <v>447</v>
      </c>
      <c r="AC516" t="s">
        <v>158</v>
      </c>
      <c r="AD516" t="s">
        <v>2</v>
      </c>
      <c r="AE516" t="s">
        <v>844</v>
      </c>
      <c r="AF516" t="s">
        <v>372</v>
      </c>
      <c r="AG516" t="s">
        <v>846</v>
      </c>
      <c r="AH516" s="365">
        <v>300002188393111</v>
      </c>
      <c r="AI516" t="s">
        <v>258</v>
      </c>
      <c r="AJ516">
        <v>10204153.68</v>
      </c>
      <c r="AK516">
        <v>-220418.47</v>
      </c>
      <c r="AL516" s="365">
        <v>23</v>
      </c>
      <c r="AM516" t="s">
        <v>844</v>
      </c>
      <c r="AN516" t="s">
        <v>3026</v>
      </c>
      <c r="AO516" t="s">
        <v>841</v>
      </c>
      <c r="AP516" s="365">
        <v>111</v>
      </c>
      <c r="AQ516" t="s">
        <v>4075</v>
      </c>
      <c r="AR516" t="s">
        <v>4077</v>
      </c>
      <c r="AS516" t="s">
        <v>4076</v>
      </c>
      <c r="AT516" t="s">
        <v>3765</v>
      </c>
      <c r="AU516" t="s">
        <v>379</v>
      </c>
      <c r="AV516" t="s">
        <v>380</v>
      </c>
      <c r="AW516" t="s">
        <v>381</v>
      </c>
      <c r="AX516"/>
      <c r="AY516" s="365">
        <v>0</v>
      </c>
      <c r="AZ516" s="365">
        <v>2024</v>
      </c>
      <c r="BA516" s="366">
        <v>45607</v>
      </c>
      <c r="BB516" s="367">
        <v>45621</v>
      </c>
      <c r="BC516" t="s">
        <v>399</v>
      </c>
      <c r="BD516" t="s">
        <v>261</v>
      </c>
      <c r="BE516">
        <v>0</v>
      </c>
      <c r="BF516">
        <v>489.2</v>
      </c>
      <c r="BG516"/>
      <c r="BH516" s="368">
        <v>489.2</v>
      </c>
    </row>
    <row r="517" spans="1:60" ht="15.6">
      <c r="A517" s="345" t="str">
        <f t="shared" si="16"/>
        <v>yes</v>
      </c>
      <c r="B517" s="345" t="str">
        <f>IF(A517="no","N/A",IF(ISNA(VLOOKUP(P517,'Cost Type'!$A$4:$B$8,2,0)),"Impl",VLOOKUP(Q517,'Cost Type'!$A$4:$B$8,2,0)))</f>
        <v>Impl</v>
      </c>
      <c r="C517" s="345" t="str">
        <f>IF(B517="Impl",VLOOKUP(AB517,'Mapping Activities to outputs'!$B:$C,2,0),"N/A")</f>
        <v>MC</v>
      </c>
      <c r="F517" s="346">
        <f t="shared" si="17"/>
        <v>252</v>
      </c>
      <c r="G517" t="s">
        <v>362</v>
      </c>
      <c r="H517" t="s">
        <v>363</v>
      </c>
      <c r="I517" t="s">
        <v>364</v>
      </c>
      <c r="J517" t="s">
        <v>365</v>
      </c>
      <c r="K517" t="s">
        <v>157</v>
      </c>
      <c r="L517" t="s">
        <v>366</v>
      </c>
      <c r="M517" t="s">
        <v>1950</v>
      </c>
      <c r="N517" t="s">
        <v>262</v>
      </c>
      <c r="P517" s="365">
        <v>71635</v>
      </c>
      <c r="Q517" t="s">
        <v>4144</v>
      </c>
      <c r="R517" t="s">
        <v>368</v>
      </c>
      <c r="S517" t="s">
        <v>369</v>
      </c>
      <c r="T517" t="s">
        <v>263</v>
      </c>
      <c r="U517" t="s">
        <v>370</v>
      </c>
      <c r="V517" t="s">
        <v>265</v>
      </c>
      <c r="W517" t="s">
        <v>252</v>
      </c>
      <c r="X517" t="s">
        <v>264</v>
      </c>
      <c r="Y517" t="s">
        <v>371</v>
      </c>
      <c r="Z517" t="s">
        <v>250</v>
      </c>
      <c r="AA517" t="s">
        <v>250</v>
      </c>
      <c r="AB517" t="s">
        <v>89</v>
      </c>
      <c r="AC517" t="s">
        <v>158</v>
      </c>
      <c r="AD517" t="s">
        <v>2</v>
      </c>
      <c r="AE517" t="s">
        <v>1617</v>
      </c>
      <c r="AF517" t="s">
        <v>372</v>
      </c>
      <c r="AG517" t="s">
        <v>3020</v>
      </c>
      <c r="AH517" s="365">
        <v>300002190698214</v>
      </c>
      <c r="AI517" t="s">
        <v>258</v>
      </c>
      <c r="AJ517">
        <v>12518</v>
      </c>
      <c r="AK517">
        <v>10458</v>
      </c>
      <c r="AL517" s="365">
        <v>2</v>
      </c>
      <c r="AM517" t="s">
        <v>1617</v>
      </c>
      <c r="AN517" t="s">
        <v>1293</v>
      </c>
      <c r="AO517" t="s">
        <v>1294</v>
      </c>
      <c r="AP517" s="365">
        <v>192</v>
      </c>
      <c r="AQ517" t="s">
        <v>3772</v>
      </c>
      <c r="AR517" t="s">
        <v>3776</v>
      </c>
      <c r="AS517" t="s">
        <v>3774</v>
      </c>
      <c r="AT517" t="s">
        <v>3775</v>
      </c>
      <c r="AU517" t="s">
        <v>379</v>
      </c>
      <c r="AV517" t="s">
        <v>380</v>
      </c>
      <c r="AW517" t="s">
        <v>381</v>
      </c>
      <c r="AX517"/>
      <c r="AY517" s="365">
        <v>0</v>
      </c>
      <c r="AZ517" s="365">
        <v>2024</v>
      </c>
      <c r="BA517" s="366">
        <v>45617</v>
      </c>
      <c r="BB517" s="367">
        <v>45621</v>
      </c>
      <c r="BC517" t="s">
        <v>501</v>
      </c>
      <c r="BD517" t="s">
        <v>261</v>
      </c>
      <c r="BE517">
        <v>10458</v>
      </c>
      <c r="BF517">
        <v>252</v>
      </c>
      <c r="BG517"/>
      <c r="BH517" s="368">
        <v>252</v>
      </c>
    </row>
    <row r="518" spans="1:60" ht="15.6">
      <c r="A518" s="345" t="str">
        <f t="shared" si="16"/>
        <v>yes</v>
      </c>
      <c r="B518" s="345" t="str">
        <f>IF(A518="no","N/A",IF(ISNA(VLOOKUP(P518,'Cost Type'!$A$4:$B$8,2,0)),"Impl",VLOOKUP(Q518,'Cost Type'!$A$4:$B$8,2,0)))</f>
        <v>Impl</v>
      </c>
      <c r="C518" s="345" t="str">
        <f>IF(B518="Impl",VLOOKUP(AB518,'Mapping Activities to outputs'!$B:$C,2,0),"N/A")</f>
        <v>MC</v>
      </c>
      <c r="F518" s="346">
        <f t="shared" si="17"/>
        <v>252</v>
      </c>
      <c r="G518" t="s">
        <v>362</v>
      </c>
      <c r="H518" t="s">
        <v>363</v>
      </c>
      <c r="I518" t="s">
        <v>364</v>
      </c>
      <c r="J518" t="s">
        <v>365</v>
      </c>
      <c r="K518" t="s">
        <v>157</v>
      </c>
      <c r="L518" t="s">
        <v>366</v>
      </c>
      <c r="M518" t="s">
        <v>1950</v>
      </c>
      <c r="N518" t="s">
        <v>262</v>
      </c>
      <c r="P518" s="365">
        <v>71635</v>
      </c>
      <c r="Q518" t="s">
        <v>4144</v>
      </c>
      <c r="R518" t="s">
        <v>368</v>
      </c>
      <c r="S518" t="s">
        <v>369</v>
      </c>
      <c r="T518" t="s">
        <v>263</v>
      </c>
      <c r="U518" t="s">
        <v>370</v>
      </c>
      <c r="V518" t="s">
        <v>265</v>
      </c>
      <c r="W518" t="s">
        <v>252</v>
      </c>
      <c r="X518" t="s">
        <v>264</v>
      </c>
      <c r="Y518" t="s">
        <v>371</v>
      </c>
      <c r="Z518" t="s">
        <v>250</v>
      </c>
      <c r="AA518" t="s">
        <v>250</v>
      </c>
      <c r="AB518" t="s">
        <v>89</v>
      </c>
      <c r="AC518" t="s">
        <v>158</v>
      </c>
      <c r="AD518" t="s">
        <v>2</v>
      </c>
      <c r="AE518" t="s">
        <v>1624</v>
      </c>
      <c r="AF518" t="s">
        <v>372</v>
      </c>
      <c r="AG518" t="s">
        <v>3020</v>
      </c>
      <c r="AH518" s="365">
        <v>300002190788757</v>
      </c>
      <c r="AI518" t="s">
        <v>258</v>
      </c>
      <c r="AJ518">
        <v>25238</v>
      </c>
      <c r="AK518">
        <v>10458</v>
      </c>
      <c r="AL518" s="365">
        <v>1</v>
      </c>
      <c r="AM518" t="s">
        <v>1624</v>
      </c>
      <c r="AN518" t="s">
        <v>1443</v>
      </c>
      <c r="AO518" t="s">
        <v>1444</v>
      </c>
      <c r="AP518" s="365">
        <v>191</v>
      </c>
      <c r="AQ518" t="s">
        <v>3772</v>
      </c>
      <c r="AR518" t="s">
        <v>3779</v>
      </c>
      <c r="AS518" t="s">
        <v>3774</v>
      </c>
      <c r="AT518" t="s">
        <v>3775</v>
      </c>
      <c r="AU518" t="s">
        <v>379</v>
      </c>
      <c r="AV518" t="s">
        <v>380</v>
      </c>
      <c r="AW518" t="s">
        <v>381</v>
      </c>
      <c r="AX518"/>
      <c r="AY518" s="365">
        <v>0</v>
      </c>
      <c r="AZ518" s="365">
        <v>2024</v>
      </c>
      <c r="BA518" s="366">
        <v>45617</v>
      </c>
      <c r="BB518" s="367">
        <v>45621</v>
      </c>
      <c r="BC518" t="s">
        <v>271</v>
      </c>
      <c r="BD518" t="s">
        <v>261</v>
      </c>
      <c r="BE518">
        <v>10458</v>
      </c>
      <c r="BF518">
        <v>252</v>
      </c>
      <c r="BG518"/>
      <c r="BH518" s="368">
        <v>252</v>
      </c>
    </row>
    <row r="519" spans="1:60" ht="15.6">
      <c r="A519" s="345" t="str">
        <f t="shared" si="16"/>
        <v>yes</v>
      </c>
      <c r="B519" s="345" t="str">
        <f>IF(A519="no","N/A",IF(ISNA(VLOOKUP(P519,'Cost Type'!$A$4:$B$8,2,0)),"Impl",VLOOKUP(P519,'Cost Type'!$A$4:$B$8,2,0)))</f>
        <v>GMS</v>
      </c>
      <c r="C519" s="345" t="str">
        <f>IF(B519="Impl",VLOOKUP(AB519,'Mapping Activities to outputs'!$B:$C,2,0),"N/A")</f>
        <v>N/A</v>
      </c>
      <c r="F519" s="346">
        <f t="shared" si="17"/>
        <v>238.15</v>
      </c>
      <c r="G519" t="s">
        <v>413</v>
      </c>
      <c r="H519" t="s">
        <v>414</v>
      </c>
      <c r="I519" t="s">
        <v>415</v>
      </c>
      <c r="J519" t="s">
        <v>416</v>
      </c>
      <c r="K519" t="s">
        <v>157</v>
      </c>
      <c r="L519" t="s">
        <v>413</v>
      </c>
      <c r="M519" t="s">
        <v>1950</v>
      </c>
      <c r="N519" t="s">
        <v>262</v>
      </c>
      <c r="P519" s="365">
        <v>75105</v>
      </c>
      <c r="Q519" t="s">
        <v>417</v>
      </c>
      <c r="R519" t="s">
        <v>368</v>
      </c>
      <c r="S519" t="s">
        <v>369</v>
      </c>
      <c r="T519" t="s">
        <v>263</v>
      </c>
      <c r="U519" t="s">
        <v>370</v>
      </c>
      <c r="V519" t="s">
        <v>265</v>
      </c>
      <c r="W519" t="s">
        <v>252</v>
      </c>
      <c r="X519" t="s">
        <v>264</v>
      </c>
      <c r="Y519" t="s">
        <v>371</v>
      </c>
      <c r="Z519" t="s">
        <v>832</v>
      </c>
      <c r="AA519" t="s">
        <v>832</v>
      </c>
      <c r="AB519" t="s">
        <v>448</v>
      </c>
      <c r="AC519" t="s">
        <v>158</v>
      </c>
      <c r="AD519" t="s">
        <v>2</v>
      </c>
      <c r="AE519" t="s">
        <v>2187</v>
      </c>
      <c r="AF519" t="s">
        <v>419</v>
      </c>
      <c r="AG519"/>
      <c r="AH519" s="365"/>
      <c r="AI519"/>
      <c r="AJ519"/>
      <c r="AK519"/>
      <c r="AL519" s="365"/>
      <c r="AM519"/>
      <c r="AN519" t="s">
        <v>399</v>
      </c>
      <c r="AO519" t="s">
        <v>399</v>
      </c>
      <c r="AP519" s="365">
        <v>43</v>
      </c>
      <c r="AQ519" t="s">
        <v>2188</v>
      </c>
      <c r="AR519" t="s">
        <v>2189</v>
      </c>
      <c r="AS519" t="s">
        <v>2190</v>
      </c>
      <c r="AT519" t="s">
        <v>2191</v>
      </c>
      <c r="AU519" t="s">
        <v>379</v>
      </c>
      <c r="AV519" t="s">
        <v>380</v>
      </c>
      <c r="AW519" t="s">
        <v>412</v>
      </c>
      <c r="AX519"/>
      <c r="AY519" s="365"/>
      <c r="AZ519" s="365">
        <v>2024</v>
      </c>
      <c r="BA519" s="366">
        <v>45607</v>
      </c>
      <c r="BB519" s="367">
        <v>45622</v>
      </c>
      <c r="BC519" t="s">
        <v>399</v>
      </c>
      <c r="BD519" t="s">
        <v>261</v>
      </c>
      <c r="BE519">
        <v>9883.31</v>
      </c>
      <c r="BF519">
        <v>238.15</v>
      </c>
      <c r="BG519"/>
      <c r="BH519" s="368">
        <v>238.15</v>
      </c>
    </row>
    <row r="520" spans="1:60" ht="15.6">
      <c r="A520" s="345" t="str">
        <f t="shared" si="16"/>
        <v>yes</v>
      </c>
      <c r="B520" s="345" t="str">
        <f>IF(A520="no","N/A",IF(ISNA(VLOOKUP(P520,'Cost Type'!$A$4:$B$8,2,0)),"Impl",VLOOKUP(P520,'Cost Type'!$A$4:$B$8,2,0)))</f>
        <v>GMS</v>
      </c>
      <c r="C520" s="345" t="str">
        <f>IF(B520="Impl",VLOOKUP(AB520,'Mapping Activities to outputs'!$B:$C,2,0),"N/A")</f>
        <v>N/A</v>
      </c>
      <c r="F520" s="346">
        <f t="shared" si="17"/>
        <v>880</v>
      </c>
      <c r="G520" t="s">
        <v>413</v>
      </c>
      <c r="H520" t="s">
        <v>414</v>
      </c>
      <c r="I520" t="s">
        <v>415</v>
      </c>
      <c r="J520" t="s">
        <v>416</v>
      </c>
      <c r="K520" t="s">
        <v>157</v>
      </c>
      <c r="L520" t="s">
        <v>413</v>
      </c>
      <c r="M520" t="s">
        <v>1950</v>
      </c>
      <c r="N520" t="s">
        <v>262</v>
      </c>
      <c r="P520" s="365">
        <v>75105</v>
      </c>
      <c r="Q520" t="s">
        <v>417</v>
      </c>
      <c r="R520" t="s">
        <v>368</v>
      </c>
      <c r="S520" t="s">
        <v>369</v>
      </c>
      <c r="T520" t="s">
        <v>263</v>
      </c>
      <c r="U520" t="s">
        <v>370</v>
      </c>
      <c r="V520" t="s">
        <v>265</v>
      </c>
      <c r="W520" t="s">
        <v>252</v>
      </c>
      <c r="X520" t="s">
        <v>264</v>
      </c>
      <c r="Y520" t="s">
        <v>371</v>
      </c>
      <c r="Z520" t="s">
        <v>832</v>
      </c>
      <c r="AA520" t="s">
        <v>832</v>
      </c>
      <c r="AB520" t="s">
        <v>447</v>
      </c>
      <c r="AC520" t="s">
        <v>158</v>
      </c>
      <c r="AD520" t="s">
        <v>2</v>
      </c>
      <c r="AE520" t="s">
        <v>2194</v>
      </c>
      <c r="AF520" t="s">
        <v>419</v>
      </c>
      <c r="AG520"/>
      <c r="AH520" s="365"/>
      <c r="AI520"/>
      <c r="AJ520"/>
      <c r="AK520"/>
      <c r="AL520" s="365"/>
      <c r="AM520"/>
      <c r="AN520" t="s">
        <v>399</v>
      </c>
      <c r="AO520" t="s">
        <v>399</v>
      </c>
      <c r="AP520" s="365">
        <v>44</v>
      </c>
      <c r="AQ520" t="s">
        <v>2188</v>
      </c>
      <c r="AR520" t="s">
        <v>2195</v>
      </c>
      <c r="AS520" t="s">
        <v>2190</v>
      </c>
      <c r="AT520" t="s">
        <v>2191</v>
      </c>
      <c r="AU520" t="s">
        <v>379</v>
      </c>
      <c r="AV520" t="s">
        <v>380</v>
      </c>
      <c r="AW520" t="s">
        <v>412</v>
      </c>
      <c r="AX520"/>
      <c r="AY520" s="365"/>
      <c r="AZ520" s="365">
        <v>2024</v>
      </c>
      <c r="BA520" s="366">
        <v>45607</v>
      </c>
      <c r="BB520" s="367">
        <v>45622</v>
      </c>
      <c r="BC520" t="s">
        <v>399</v>
      </c>
      <c r="BD520" t="s">
        <v>261</v>
      </c>
      <c r="BE520">
        <v>36520</v>
      </c>
      <c r="BF520">
        <v>880</v>
      </c>
      <c r="BG520"/>
      <c r="BH520" s="368">
        <v>880</v>
      </c>
    </row>
    <row r="521" spans="1:60" ht="15.6">
      <c r="A521" s="345" t="str">
        <f t="shared" si="16"/>
        <v>yes</v>
      </c>
      <c r="B521" s="345" t="str">
        <f>IF(A521="no","N/A",IF(ISNA(VLOOKUP(P521,'Cost Type'!$A$4:$B$8,2,0)),"Impl",VLOOKUP(P521,'Cost Type'!$A$4:$B$8,2,0)))</f>
        <v>GMS</v>
      </c>
      <c r="C521" s="345" t="str">
        <f>IF(B521="Impl",VLOOKUP(AB521,'Mapping Activities to outputs'!$B:$C,2,0),"N/A")</f>
        <v>N/A</v>
      </c>
      <c r="F521" s="346">
        <f t="shared" si="17"/>
        <v>2489.77</v>
      </c>
      <c r="G521" t="s">
        <v>413</v>
      </c>
      <c r="H521" t="s">
        <v>414</v>
      </c>
      <c r="I521" t="s">
        <v>415</v>
      </c>
      <c r="J521" t="s">
        <v>416</v>
      </c>
      <c r="K521" t="s">
        <v>157</v>
      </c>
      <c r="L521" t="s">
        <v>413</v>
      </c>
      <c r="M521" t="s">
        <v>1950</v>
      </c>
      <c r="N521" t="s">
        <v>262</v>
      </c>
      <c r="P521" s="365">
        <v>75105</v>
      </c>
      <c r="Q521" t="s">
        <v>417</v>
      </c>
      <c r="R521" t="s">
        <v>368</v>
      </c>
      <c r="S521" t="s">
        <v>369</v>
      </c>
      <c r="T521" t="s">
        <v>263</v>
      </c>
      <c r="U521" t="s">
        <v>370</v>
      </c>
      <c r="V521" t="s">
        <v>265</v>
      </c>
      <c r="W521" t="s">
        <v>252</v>
      </c>
      <c r="X521" t="s">
        <v>264</v>
      </c>
      <c r="Y521" t="s">
        <v>371</v>
      </c>
      <c r="Z521" t="s">
        <v>832</v>
      </c>
      <c r="AA521" t="s">
        <v>832</v>
      </c>
      <c r="AB521" t="s">
        <v>449</v>
      </c>
      <c r="AC521" t="s">
        <v>158</v>
      </c>
      <c r="AD521" t="s">
        <v>2</v>
      </c>
      <c r="AE521" t="s">
        <v>2196</v>
      </c>
      <c r="AF521" t="s">
        <v>419</v>
      </c>
      <c r="AG521"/>
      <c r="AH521" s="365"/>
      <c r="AI521"/>
      <c r="AJ521"/>
      <c r="AK521"/>
      <c r="AL521" s="365"/>
      <c r="AM521"/>
      <c r="AN521" t="s">
        <v>399</v>
      </c>
      <c r="AO521" t="s">
        <v>399</v>
      </c>
      <c r="AP521" s="365">
        <v>45</v>
      </c>
      <c r="AQ521" t="s">
        <v>2188</v>
      </c>
      <c r="AR521" t="s">
        <v>2197</v>
      </c>
      <c r="AS521" t="s">
        <v>2190</v>
      </c>
      <c r="AT521" t="s">
        <v>2191</v>
      </c>
      <c r="AU521" t="s">
        <v>379</v>
      </c>
      <c r="AV521" t="s">
        <v>380</v>
      </c>
      <c r="AW521" t="s">
        <v>412</v>
      </c>
      <c r="AX521"/>
      <c r="AY521" s="365"/>
      <c r="AZ521" s="365">
        <v>2024</v>
      </c>
      <c r="BA521" s="366">
        <v>45607</v>
      </c>
      <c r="BB521" s="367">
        <v>45622</v>
      </c>
      <c r="BC521" t="s">
        <v>399</v>
      </c>
      <c r="BD521" t="s">
        <v>261</v>
      </c>
      <c r="BE521">
        <v>103325.37</v>
      </c>
      <c r="BF521">
        <v>2489.77</v>
      </c>
      <c r="BG521"/>
      <c r="BH521" s="368">
        <v>2489.77</v>
      </c>
    </row>
    <row r="522" spans="1:60" ht="15.6">
      <c r="A522" s="345" t="str">
        <f t="shared" si="16"/>
        <v>yes</v>
      </c>
      <c r="B522" s="345" t="str">
        <f>IF(A522="no","N/A",IF(ISNA(VLOOKUP(P522,'Cost Type'!$A$4:$B$8,2,0)),"Impl",VLOOKUP(P522,'Cost Type'!$A$4:$B$8,2,0)))</f>
        <v>GMS</v>
      </c>
      <c r="C522" s="345" t="str">
        <f>IF(B522="Impl",VLOOKUP(AB522,'Mapping Activities to outputs'!$B:$C,2,0),"N/A")</f>
        <v>N/A</v>
      </c>
      <c r="F522" s="346">
        <f t="shared" si="17"/>
        <v>117.99000000000001</v>
      </c>
      <c r="G522" t="s">
        <v>413</v>
      </c>
      <c r="H522" t="s">
        <v>414</v>
      </c>
      <c r="I522" t="s">
        <v>415</v>
      </c>
      <c r="J522" t="s">
        <v>416</v>
      </c>
      <c r="K522" t="s">
        <v>157</v>
      </c>
      <c r="L522" t="s">
        <v>413</v>
      </c>
      <c r="M522" t="s">
        <v>1950</v>
      </c>
      <c r="N522" t="s">
        <v>262</v>
      </c>
      <c r="P522" s="365">
        <v>75105</v>
      </c>
      <c r="Q522" t="s">
        <v>417</v>
      </c>
      <c r="R522" t="s">
        <v>368</v>
      </c>
      <c r="S522" t="s">
        <v>369</v>
      </c>
      <c r="T522" t="s">
        <v>263</v>
      </c>
      <c r="U522" t="s">
        <v>370</v>
      </c>
      <c r="V522" t="s">
        <v>265</v>
      </c>
      <c r="W522" t="s">
        <v>252</v>
      </c>
      <c r="X522" t="s">
        <v>264</v>
      </c>
      <c r="Y522" t="s">
        <v>371</v>
      </c>
      <c r="Z522" t="s">
        <v>250</v>
      </c>
      <c r="AA522" t="s">
        <v>250</v>
      </c>
      <c r="AB522" t="s">
        <v>89</v>
      </c>
      <c r="AC522" t="s">
        <v>158</v>
      </c>
      <c r="AD522" t="s">
        <v>2</v>
      </c>
      <c r="AE522" t="s">
        <v>2415</v>
      </c>
      <c r="AF522" t="s">
        <v>419</v>
      </c>
      <c r="AG522"/>
      <c r="AH522" s="365"/>
      <c r="AI522"/>
      <c r="AJ522"/>
      <c r="AK522"/>
      <c r="AL522" s="365"/>
      <c r="AM522"/>
      <c r="AN522" t="s">
        <v>399</v>
      </c>
      <c r="AO522" t="s">
        <v>399</v>
      </c>
      <c r="AP522" s="365">
        <v>144</v>
      </c>
      <c r="AQ522" t="s">
        <v>2188</v>
      </c>
      <c r="AR522" t="s">
        <v>2416</v>
      </c>
      <c r="AS522" t="s">
        <v>2190</v>
      </c>
      <c r="AT522" t="s">
        <v>2417</v>
      </c>
      <c r="AU522" t="s">
        <v>379</v>
      </c>
      <c r="AV522" t="s">
        <v>380</v>
      </c>
      <c r="AW522" t="s">
        <v>412</v>
      </c>
      <c r="AX522"/>
      <c r="AY522" s="365"/>
      <c r="AZ522" s="365">
        <v>2024</v>
      </c>
      <c r="BA522" s="366">
        <v>45617</v>
      </c>
      <c r="BB522" s="367">
        <v>45622</v>
      </c>
      <c r="BC522" t="s">
        <v>399</v>
      </c>
      <c r="BD522" t="s">
        <v>261</v>
      </c>
      <c r="BE522">
        <v>4896.4800000000005</v>
      </c>
      <c r="BF522">
        <v>117.99000000000001</v>
      </c>
      <c r="BG522"/>
      <c r="BH522" s="368">
        <v>117.99000000000001</v>
      </c>
    </row>
    <row r="523" spans="1:60" ht="15.6">
      <c r="A523" s="345" t="str">
        <f t="shared" si="16"/>
        <v>yes</v>
      </c>
      <c r="B523" s="345" t="str">
        <f>IF(A523="no","N/A",IF(ISNA(VLOOKUP(P523,'Cost Type'!$A$4:$B$8,2,0)),"Impl",VLOOKUP(P523,'Cost Type'!$A$4:$B$8,2,0)))</f>
        <v>GMS</v>
      </c>
      <c r="C523" s="345" t="str">
        <f>IF(B523="Impl",VLOOKUP(AB523,'Mapping Activities to outputs'!$B:$C,2,0),"N/A")</f>
        <v>N/A</v>
      </c>
      <c r="F523" s="346">
        <f t="shared" si="17"/>
        <v>192</v>
      </c>
      <c r="G523" t="s">
        <v>413</v>
      </c>
      <c r="H523" t="s">
        <v>414</v>
      </c>
      <c r="I523" t="s">
        <v>415</v>
      </c>
      <c r="J523" t="s">
        <v>416</v>
      </c>
      <c r="K523" t="s">
        <v>157</v>
      </c>
      <c r="L523" t="s">
        <v>413</v>
      </c>
      <c r="M523" t="s">
        <v>1950</v>
      </c>
      <c r="N523" t="s">
        <v>262</v>
      </c>
      <c r="P523" s="365">
        <v>75105</v>
      </c>
      <c r="Q523" t="s">
        <v>417</v>
      </c>
      <c r="R523" t="s">
        <v>368</v>
      </c>
      <c r="S523" t="s">
        <v>369</v>
      </c>
      <c r="T523" t="s">
        <v>263</v>
      </c>
      <c r="U523" t="s">
        <v>370</v>
      </c>
      <c r="V523" t="s">
        <v>265</v>
      </c>
      <c r="W523" t="s">
        <v>252</v>
      </c>
      <c r="X523" t="s">
        <v>264</v>
      </c>
      <c r="Y523" t="s">
        <v>371</v>
      </c>
      <c r="Z523" t="s">
        <v>250</v>
      </c>
      <c r="AA523" t="s">
        <v>250</v>
      </c>
      <c r="AB523" t="s">
        <v>65</v>
      </c>
      <c r="AC523" t="s">
        <v>158</v>
      </c>
      <c r="AD523" t="s">
        <v>2</v>
      </c>
      <c r="AE523" t="s">
        <v>2567</v>
      </c>
      <c r="AF523" t="s">
        <v>419</v>
      </c>
      <c r="AG523"/>
      <c r="AH523" s="365"/>
      <c r="AI523"/>
      <c r="AJ523"/>
      <c r="AK523"/>
      <c r="AL523" s="365"/>
      <c r="AM523"/>
      <c r="AN523" t="s">
        <v>399</v>
      </c>
      <c r="AO523" t="s">
        <v>399</v>
      </c>
      <c r="AP523" s="365">
        <v>547</v>
      </c>
      <c r="AQ523" t="s">
        <v>2188</v>
      </c>
      <c r="AR523" t="s">
        <v>2568</v>
      </c>
      <c r="AS523" t="s">
        <v>2190</v>
      </c>
      <c r="AT523" t="s">
        <v>1955</v>
      </c>
      <c r="AU523" t="s">
        <v>379</v>
      </c>
      <c r="AV523" t="s">
        <v>380</v>
      </c>
      <c r="AW523" t="s">
        <v>412</v>
      </c>
      <c r="AX523"/>
      <c r="AY523" s="365"/>
      <c r="AZ523" s="365">
        <v>2024</v>
      </c>
      <c r="BA523" s="366">
        <v>45621</v>
      </c>
      <c r="BB523" s="367">
        <v>45622</v>
      </c>
      <c r="BC523" t="s">
        <v>399</v>
      </c>
      <c r="BD523" t="s">
        <v>261</v>
      </c>
      <c r="BE523">
        <v>7968</v>
      </c>
      <c r="BF523">
        <v>192</v>
      </c>
      <c r="BG523"/>
      <c r="BH523" s="368">
        <v>192</v>
      </c>
    </row>
    <row r="524" spans="1:60" ht="15.6">
      <c r="A524" s="345" t="str">
        <f t="shared" si="16"/>
        <v>yes</v>
      </c>
      <c r="B524" s="345" t="str">
        <f>IF(A524="no","N/A",IF(ISNA(VLOOKUP(P524,'Cost Type'!$A$4:$B$8,2,0)),"Impl",VLOOKUP(Q524,'Cost Type'!$A$4:$B$8,2,0)))</f>
        <v>Impl</v>
      </c>
      <c r="C524" s="345" t="str">
        <f>IF(B524="Impl",VLOOKUP(AB524,'Mapping Activities to outputs'!$B:$C,2,0),"N/A")</f>
        <v>Output 2</v>
      </c>
      <c r="F524" s="346">
        <f t="shared" si="17"/>
        <v>8651.07</v>
      </c>
      <c r="G524" t="s">
        <v>362</v>
      </c>
      <c r="H524" t="s">
        <v>363</v>
      </c>
      <c r="I524" t="s">
        <v>364</v>
      </c>
      <c r="J524" t="s">
        <v>365</v>
      </c>
      <c r="K524" t="s">
        <v>157</v>
      </c>
      <c r="L524" t="s">
        <v>366</v>
      </c>
      <c r="M524" t="s">
        <v>1950</v>
      </c>
      <c r="N524" t="s">
        <v>262</v>
      </c>
      <c r="P524" s="365">
        <v>75709</v>
      </c>
      <c r="Q524" t="s">
        <v>3296</v>
      </c>
      <c r="R524" t="s">
        <v>368</v>
      </c>
      <c r="S524" t="s">
        <v>369</v>
      </c>
      <c r="T524" t="s">
        <v>263</v>
      </c>
      <c r="U524" t="s">
        <v>370</v>
      </c>
      <c r="V524" t="s">
        <v>265</v>
      </c>
      <c r="W524" t="s">
        <v>252</v>
      </c>
      <c r="X524" t="s">
        <v>264</v>
      </c>
      <c r="Y524" t="s">
        <v>371</v>
      </c>
      <c r="Z524" t="s">
        <v>250</v>
      </c>
      <c r="AA524" t="s">
        <v>250</v>
      </c>
      <c r="AB524" t="s">
        <v>58</v>
      </c>
      <c r="AC524" t="s">
        <v>158</v>
      </c>
      <c r="AD524" t="s">
        <v>2</v>
      </c>
      <c r="AE524" t="s">
        <v>771</v>
      </c>
      <c r="AF524" t="s">
        <v>372</v>
      </c>
      <c r="AG524" t="s">
        <v>3191</v>
      </c>
      <c r="AH524" s="365">
        <v>300002200836378</v>
      </c>
      <c r="AI524" t="s">
        <v>258</v>
      </c>
      <c r="AJ524">
        <v>359019.41000000003</v>
      </c>
      <c r="AK524">
        <v>359019.41000000003</v>
      </c>
      <c r="AL524" s="365">
        <v>1</v>
      </c>
      <c r="AM524" t="s">
        <v>771</v>
      </c>
      <c r="AN524" t="s">
        <v>384</v>
      </c>
      <c r="AO524" t="s">
        <v>464</v>
      </c>
      <c r="AP524" s="365">
        <v>960</v>
      </c>
      <c r="AQ524" t="s">
        <v>3792</v>
      </c>
      <c r="AR524" t="s">
        <v>3793</v>
      </c>
      <c r="AS524" t="s">
        <v>3794</v>
      </c>
      <c r="AT524" t="s">
        <v>3795</v>
      </c>
      <c r="AU524" t="s">
        <v>379</v>
      </c>
      <c r="AV524" t="s">
        <v>380</v>
      </c>
      <c r="AW524" t="s">
        <v>3192</v>
      </c>
      <c r="AX524" t="s">
        <v>3193</v>
      </c>
      <c r="AY524" s="365">
        <v>1</v>
      </c>
      <c r="AZ524" s="365">
        <v>2024</v>
      </c>
      <c r="BA524" s="366">
        <v>45622</v>
      </c>
      <c r="BB524" s="367">
        <v>45622</v>
      </c>
      <c r="BC524" t="s">
        <v>271</v>
      </c>
      <c r="BD524" t="s">
        <v>261</v>
      </c>
      <c r="BE524">
        <v>359019.41000000003</v>
      </c>
      <c r="BF524">
        <v>8651.07</v>
      </c>
      <c r="BG524"/>
      <c r="BH524" s="368">
        <v>8651.07</v>
      </c>
    </row>
    <row r="525" spans="1:60" ht="15.6">
      <c r="A525" s="345" t="str">
        <f t="shared" si="16"/>
        <v>yes</v>
      </c>
      <c r="B525" s="345" t="str">
        <f>IF(A525="no","N/A",IF(ISNA(VLOOKUP(P525,'Cost Type'!$A$4:$B$8,2,0)),"Impl",VLOOKUP(Q525,'Cost Type'!$A$4:$B$8,2,0)))</f>
        <v>Impl</v>
      </c>
      <c r="C525" s="345" t="str">
        <f>IF(B525="Impl",VLOOKUP(AB525,'Mapping Activities to outputs'!$B:$C,2,0),"N/A")</f>
        <v>MC</v>
      </c>
      <c r="F525" s="346">
        <f t="shared" si="17"/>
        <v>222</v>
      </c>
      <c r="G525" t="s">
        <v>362</v>
      </c>
      <c r="H525" t="s">
        <v>363</v>
      </c>
      <c r="I525" t="s">
        <v>364</v>
      </c>
      <c r="J525" t="s">
        <v>365</v>
      </c>
      <c r="K525" t="s">
        <v>157</v>
      </c>
      <c r="L525" t="s">
        <v>366</v>
      </c>
      <c r="M525" t="s">
        <v>1950</v>
      </c>
      <c r="N525" t="s">
        <v>262</v>
      </c>
      <c r="P525" s="365">
        <v>63340</v>
      </c>
      <c r="Q525" t="s">
        <v>4140</v>
      </c>
      <c r="R525" t="s">
        <v>368</v>
      </c>
      <c r="S525" t="s">
        <v>369</v>
      </c>
      <c r="T525" t="s">
        <v>263</v>
      </c>
      <c r="U525" t="s">
        <v>370</v>
      </c>
      <c r="V525" t="s">
        <v>265</v>
      </c>
      <c r="W525" t="s">
        <v>252</v>
      </c>
      <c r="X525" t="s">
        <v>264</v>
      </c>
      <c r="Y525" t="s">
        <v>371</v>
      </c>
      <c r="Z525" t="s">
        <v>250</v>
      </c>
      <c r="AA525" t="s">
        <v>250</v>
      </c>
      <c r="AB525" t="s">
        <v>89</v>
      </c>
      <c r="AC525" t="s">
        <v>158</v>
      </c>
      <c r="AD525" t="s">
        <v>2</v>
      </c>
      <c r="AE525" t="s">
        <v>1626</v>
      </c>
      <c r="AF525" t="s">
        <v>372</v>
      </c>
      <c r="AG525" t="s">
        <v>1626</v>
      </c>
      <c r="AH525" s="365">
        <v>300002198891561</v>
      </c>
      <c r="AI525" t="s">
        <v>258</v>
      </c>
      <c r="AJ525">
        <v>1110</v>
      </c>
      <c r="AK525">
        <v>222</v>
      </c>
      <c r="AL525" s="365">
        <v>2</v>
      </c>
      <c r="AM525" t="s">
        <v>1626</v>
      </c>
      <c r="AN525" t="s">
        <v>1152</v>
      </c>
      <c r="AO525" t="s">
        <v>1153</v>
      </c>
      <c r="AP525" s="365">
        <v>227</v>
      </c>
      <c r="AQ525" t="s">
        <v>4046</v>
      </c>
      <c r="AR525" t="s">
        <v>4047</v>
      </c>
      <c r="AS525" t="s">
        <v>4048</v>
      </c>
      <c r="AT525" t="s">
        <v>3775</v>
      </c>
      <c r="AU525" t="s">
        <v>379</v>
      </c>
      <c r="AV525" t="s">
        <v>380</v>
      </c>
      <c r="AW525" t="s">
        <v>381</v>
      </c>
      <c r="AX525"/>
      <c r="AY525" s="365">
        <v>0</v>
      </c>
      <c r="AZ525" s="365">
        <v>2024</v>
      </c>
      <c r="BA525" s="366">
        <v>45617</v>
      </c>
      <c r="BB525" s="367">
        <v>45622</v>
      </c>
      <c r="BC525" t="s">
        <v>501</v>
      </c>
      <c r="BD525" t="s">
        <v>154</v>
      </c>
      <c r="BE525">
        <v>222</v>
      </c>
      <c r="BF525">
        <v>222</v>
      </c>
      <c r="BG525"/>
      <c r="BH525" s="368">
        <v>222</v>
      </c>
    </row>
    <row r="526" spans="1:60" ht="15.6">
      <c r="A526" s="345" t="str">
        <f t="shared" si="16"/>
        <v>yes</v>
      </c>
      <c r="B526" s="345" t="str">
        <f>IF(A526="no","N/A",IF(ISNA(VLOOKUP(P526,'Cost Type'!$A$4:$B$8,2,0)),"Impl",VLOOKUP(P526,'Cost Type'!$A$4:$B$8,2,0)))</f>
        <v>GMS</v>
      </c>
      <c r="C526" s="345" t="str">
        <f>IF(B526="Impl",VLOOKUP(AB526,'Mapping Activities to outputs'!$B:$C,2,0),"N/A")</f>
        <v>N/A</v>
      </c>
      <c r="F526" s="346">
        <f t="shared" si="17"/>
        <v>692.09</v>
      </c>
      <c r="G526" t="s">
        <v>413</v>
      </c>
      <c r="H526" t="s">
        <v>414</v>
      </c>
      <c r="I526" t="s">
        <v>415</v>
      </c>
      <c r="J526" t="s">
        <v>416</v>
      </c>
      <c r="K526" t="s">
        <v>157</v>
      </c>
      <c r="L526" t="s">
        <v>413</v>
      </c>
      <c r="M526" t="s">
        <v>1950</v>
      </c>
      <c r="N526" t="s">
        <v>262</v>
      </c>
      <c r="P526" s="365">
        <v>75105</v>
      </c>
      <c r="Q526" t="s">
        <v>417</v>
      </c>
      <c r="R526" t="s">
        <v>368</v>
      </c>
      <c r="S526" t="s">
        <v>369</v>
      </c>
      <c r="T526" t="s">
        <v>263</v>
      </c>
      <c r="U526" t="s">
        <v>370</v>
      </c>
      <c r="V526" t="s">
        <v>265</v>
      </c>
      <c r="W526" t="s">
        <v>252</v>
      </c>
      <c r="X526" t="s">
        <v>264</v>
      </c>
      <c r="Y526" t="s">
        <v>371</v>
      </c>
      <c r="Z526" t="s">
        <v>250</v>
      </c>
      <c r="AA526" t="s">
        <v>250</v>
      </c>
      <c r="AB526" t="s">
        <v>58</v>
      </c>
      <c r="AC526" t="s">
        <v>158</v>
      </c>
      <c r="AD526" t="s">
        <v>2</v>
      </c>
      <c r="AE526" t="s">
        <v>2491</v>
      </c>
      <c r="AF526" t="s">
        <v>419</v>
      </c>
      <c r="AG526"/>
      <c r="AH526" s="365"/>
      <c r="AI526"/>
      <c r="AJ526"/>
      <c r="AK526"/>
      <c r="AL526" s="365"/>
      <c r="AM526"/>
      <c r="AN526" t="s">
        <v>399</v>
      </c>
      <c r="AO526" t="s">
        <v>399</v>
      </c>
      <c r="AP526" s="365">
        <v>313</v>
      </c>
      <c r="AQ526" t="s">
        <v>2492</v>
      </c>
      <c r="AR526" t="s">
        <v>2493</v>
      </c>
      <c r="AS526" t="s">
        <v>2494</v>
      </c>
      <c r="AT526" t="s">
        <v>2391</v>
      </c>
      <c r="AU526" t="s">
        <v>379</v>
      </c>
      <c r="AV526" t="s">
        <v>380</v>
      </c>
      <c r="AW526" t="s">
        <v>412</v>
      </c>
      <c r="AX526"/>
      <c r="AY526" s="365"/>
      <c r="AZ526" s="365">
        <v>2024</v>
      </c>
      <c r="BA526" s="366">
        <v>45622</v>
      </c>
      <c r="BB526" s="367">
        <v>45623</v>
      </c>
      <c r="BC526" t="s">
        <v>399</v>
      </c>
      <c r="BD526" t="s">
        <v>261</v>
      </c>
      <c r="BE526">
        <v>28721.55</v>
      </c>
      <c r="BF526">
        <v>692.09</v>
      </c>
      <c r="BG526"/>
      <c r="BH526" s="368">
        <v>692.09</v>
      </c>
    </row>
    <row r="527" spans="1:60" ht="15.6">
      <c r="A527" s="345" t="str">
        <f t="shared" si="16"/>
        <v>yes</v>
      </c>
      <c r="B527" s="345" t="str">
        <f>IF(A527="no","N/A",IF(ISNA(VLOOKUP(P527,'Cost Type'!$A$4:$B$8,2,0)),"Impl",VLOOKUP(P527,'Cost Type'!$A$4:$B$8,2,0)))</f>
        <v>GMS</v>
      </c>
      <c r="C527" s="345" t="str">
        <f>IF(B527="Impl",VLOOKUP(AB527,'Mapping Activities to outputs'!$B:$C,2,0),"N/A")</f>
        <v>N/A</v>
      </c>
      <c r="F527" s="346">
        <f t="shared" si="17"/>
        <v>17.760000000000002</v>
      </c>
      <c r="G527" t="s">
        <v>413</v>
      </c>
      <c r="H527" t="s">
        <v>414</v>
      </c>
      <c r="I527" t="s">
        <v>415</v>
      </c>
      <c r="J527" t="s">
        <v>416</v>
      </c>
      <c r="K527" t="s">
        <v>157</v>
      </c>
      <c r="L527" t="s">
        <v>413</v>
      </c>
      <c r="M527" t="s">
        <v>1950</v>
      </c>
      <c r="N527" t="s">
        <v>262</v>
      </c>
      <c r="P527" s="365">
        <v>75105</v>
      </c>
      <c r="Q527" t="s">
        <v>417</v>
      </c>
      <c r="R527" t="s">
        <v>368</v>
      </c>
      <c r="S527" t="s">
        <v>369</v>
      </c>
      <c r="T527" t="s">
        <v>263</v>
      </c>
      <c r="U527" t="s">
        <v>370</v>
      </c>
      <c r="V527" t="s">
        <v>265</v>
      </c>
      <c r="W527" t="s">
        <v>252</v>
      </c>
      <c r="X527" t="s">
        <v>264</v>
      </c>
      <c r="Y527" t="s">
        <v>371</v>
      </c>
      <c r="Z527" t="s">
        <v>250</v>
      </c>
      <c r="AA527" t="s">
        <v>250</v>
      </c>
      <c r="AB527" t="s">
        <v>89</v>
      </c>
      <c r="AC527" t="s">
        <v>158</v>
      </c>
      <c r="AD527" t="s">
        <v>2</v>
      </c>
      <c r="AE527" t="s">
        <v>2608</v>
      </c>
      <c r="AF527" t="s">
        <v>419</v>
      </c>
      <c r="AG527"/>
      <c r="AH527" s="365"/>
      <c r="AI527"/>
      <c r="AJ527"/>
      <c r="AK527"/>
      <c r="AL527" s="365"/>
      <c r="AM527"/>
      <c r="AN527" t="s">
        <v>399</v>
      </c>
      <c r="AO527" t="s">
        <v>399</v>
      </c>
      <c r="AP527" s="365">
        <v>91</v>
      </c>
      <c r="AQ527" t="s">
        <v>2492</v>
      </c>
      <c r="AR527" t="s">
        <v>2609</v>
      </c>
      <c r="AS527" t="s">
        <v>2494</v>
      </c>
      <c r="AT527" t="s">
        <v>2417</v>
      </c>
      <c r="AU527" t="s">
        <v>379</v>
      </c>
      <c r="AV527" t="s">
        <v>380</v>
      </c>
      <c r="AW527" t="s">
        <v>412</v>
      </c>
      <c r="AX527"/>
      <c r="AY527" s="365"/>
      <c r="AZ527" s="365">
        <v>2024</v>
      </c>
      <c r="BA527" s="366">
        <v>45617</v>
      </c>
      <c r="BB527" s="367">
        <v>45623</v>
      </c>
      <c r="BC527" t="s">
        <v>399</v>
      </c>
      <c r="BD527" t="s">
        <v>154</v>
      </c>
      <c r="BE527">
        <v>17.760000000000002</v>
      </c>
      <c r="BF527">
        <v>17.760000000000002</v>
      </c>
      <c r="BG527"/>
      <c r="BH527" s="368">
        <v>17.760000000000002</v>
      </c>
    </row>
    <row r="528" spans="1:60" ht="15.6">
      <c r="A528" s="345" t="str">
        <f t="shared" si="16"/>
        <v>yes</v>
      </c>
      <c r="B528" s="345" t="str">
        <f>IF(A528="no","N/A",IF(ISNA(VLOOKUP(P528,'Cost Type'!$A$4:$B$8,2,0)),"Impl",VLOOKUP(Q528,'Cost Type'!$A$4:$B$8,2,0)))</f>
        <v>Impl</v>
      </c>
      <c r="C528" s="345" t="str">
        <f>IF(B528="Impl",VLOOKUP(AB528,'Mapping Activities to outputs'!$B:$C,2,0),"N/A")</f>
        <v>Output 2</v>
      </c>
      <c r="F528" s="346">
        <f t="shared" si="17"/>
        <v>2000</v>
      </c>
      <c r="G528" t="s">
        <v>362</v>
      </c>
      <c r="H528" t="s">
        <v>363</v>
      </c>
      <c r="I528" t="s">
        <v>364</v>
      </c>
      <c r="J528" t="s">
        <v>365</v>
      </c>
      <c r="K528" t="s">
        <v>157</v>
      </c>
      <c r="L528" t="s">
        <v>366</v>
      </c>
      <c r="M528" t="s">
        <v>1950</v>
      </c>
      <c r="N528" t="s">
        <v>262</v>
      </c>
      <c r="P528" s="365">
        <v>75709</v>
      </c>
      <c r="Q528" t="s">
        <v>3296</v>
      </c>
      <c r="R528" t="s">
        <v>368</v>
      </c>
      <c r="S528" t="s">
        <v>369</v>
      </c>
      <c r="T528" t="s">
        <v>263</v>
      </c>
      <c r="U528" t="s">
        <v>370</v>
      </c>
      <c r="V528" t="s">
        <v>265</v>
      </c>
      <c r="W528" t="s">
        <v>252</v>
      </c>
      <c r="X528" t="s">
        <v>264</v>
      </c>
      <c r="Y528" t="s">
        <v>371</v>
      </c>
      <c r="Z528" t="s">
        <v>250</v>
      </c>
      <c r="AA528" t="s">
        <v>250</v>
      </c>
      <c r="AB528" t="s">
        <v>52</v>
      </c>
      <c r="AC528" t="s">
        <v>158</v>
      </c>
      <c r="AD528" t="s">
        <v>2</v>
      </c>
      <c r="AE528" t="s">
        <v>714</v>
      </c>
      <c r="AF528" t="s">
        <v>372</v>
      </c>
      <c r="AG528" t="s">
        <v>716</v>
      </c>
      <c r="AH528" s="365">
        <v>300002204804415</v>
      </c>
      <c r="AI528" t="s">
        <v>258</v>
      </c>
      <c r="AJ528">
        <v>591164.76</v>
      </c>
      <c r="AK528">
        <v>591164.76</v>
      </c>
      <c r="AL528" s="365">
        <v>1</v>
      </c>
      <c r="AM528" t="s">
        <v>714</v>
      </c>
      <c r="AN528" t="s">
        <v>3154</v>
      </c>
      <c r="AO528" t="s">
        <v>718</v>
      </c>
      <c r="AP528" s="365">
        <v>771</v>
      </c>
      <c r="AQ528" t="s">
        <v>3797</v>
      </c>
      <c r="AR528" t="s">
        <v>3798</v>
      </c>
      <c r="AS528" t="s">
        <v>3799</v>
      </c>
      <c r="AT528" t="s">
        <v>3800</v>
      </c>
      <c r="AU528" t="s">
        <v>379</v>
      </c>
      <c r="AV528" t="s">
        <v>380</v>
      </c>
      <c r="AW528" t="s">
        <v>3194</v>
      </c>
      <c r="AX528" t="s">
        <v>3195</v>
      </c>
      <c r="AY528" s="365">
        <v>1</v>
      </c>
      <c r="AZ528" s="365">
        <v>2024</v>
      </c>
      <c r="BA528" s="366">
        <v>45623</v>
      </c>
      <c r="BB528" s="367">
        <v>45623</v>
      </c>
      <c r="BC528" t="s">
        <v>271</v>
      </c>
      <c r="BD528" t="s">
        <v>261</v>
      </c>
      <c r="BE528">
        <v>83000</v>
      </c>
      <c r="BF528">
        <v>2000</v>
      </c>
      <c r="BG528"/>
      <c r="BH528" s="368">
        <v>2000</v>
      </c>
    </row>
    <row r="529" spans="1:60" ht="15.6">
      <c r="A529" s="345" t="str">
        <f t="shared" si="16"/>
        <v>yes</v>
      </c>
      <c r="B529" s="345" t="str">
        <f>IF(A529="no","N/A",IF(ISNA(VLOOKUP(P529,'Cost Type'!$A$4:$B$8,2,0)),"Impl",VLOOKUP(Q529,'Cost Type'!$A$4:$B$8,2,0)))</f>
        <v>Impl</v>
      </c>
      <c r="C529" s="345" t="str">
        <f>IF(B529="Impl",VLOOKUP(AB529,'Mapping Activities to outputs'!$B:$C,2,0),"N/A")</f>
        <v>Output 2</v>
      </c>
      <c r="F529" s="346">
        <f t="shared" si="17"/>
        <v>8815.0400000000009</v>
      </c>
      <c r="G529" t="s">
        <v>362</v>
      </c>
      <c r="H529" t="s">
        <v>363</v>
      </c>
      <c r="I529" t="s">
        <v>364</v>
      </c>
      <c r="J529" t="s">
        <v>365</v>
      </c>
      <c r="K529" t="s">
        <v>157</v>
      </c>
      <c r="L529" t="s">
        <v>366</v>
      </c>
      <c r="M529" t="s">
        <v>1950</v>
      </c>
      <c r="N529" t="s">
        <v>262</v>
      </c>
      <c r="P529" s="365">
        <v>75709</v>
      </c>
      <c r="Q529" t="s">
        <v>3296</v>
      </c>
      <c r="R529" t="s">
        <v>2775</v>
      </c>
      <c r="S529" t="s">
        <v>2776</v>
      </c>
      <c r="T529" t="s">
        <v>263</v>
      </c>
      <c r="U529" t="s">
        <v>370</v>
      </c>
      <c r="V529" t="s">
        <v>265</v>
      </c>
      <c r="W529" t="s">
        <v>252</v>
      </c>
      <c r="X529" t="s">
        <v>264</v>
      </c>
      <c r="Y529" t="s">
        <v>371</v>
      </c>
      <c r="Z529" t="s">
        <v>250</v>
      </c>
      <c r="AA529" t="s">
        <v>250</v>
      </c>
      <c r="AB529" t="s">
        <v>52</v>
      </c>
      <c r="AC529" t="s">
        <v>158</v>
      </c>
      <c r="AD529" t="s">
        <v>2</v>
      </c>
      <c r="AE529" t="s">
        <v>722</v>
      </c>
      <c r="AF529" t="s">
        <v>372</v>
      </c>
      <c r="AG529" t="s">
        <v>3149</v>
      </c>
      <c r="AH529" s="365">
        <v>300002205442469</v>
      </c>
      <c r="AI529" t="s">
        <v>258</v>
      </c>
      <c r="AJ529">
        <v>365824.08</v>
      </c>
      <c r="AK529">
        <v>365824.08</v>
      </c>
      <c r="AL529" s="365">
        <v>1</v>
      </c>
      <c r="AM529" t="s">
        <v>722</v>
      </c>
      <c r="AN529" t="s">
        <v>384</v>
      </c>
      <c r="AO529" t="s">
        <v>464</v>
      </c>
      <c r="AP529" s="365">
        <v>772</v>
      </c>
      <c r="AQ529" t="s">
        <v>3797</v>
      </c>
      <c r="AR529" t="s">
        <v>4062</v>
      </c>
      <c r="AS529" t="s">
        <v>3799</v>
      </c>
      <c r="AT529" t="s">
        <v>3800</v>
      </c>
      <c r="AU529" t="s">
        <v>379</v>
      </c>
      <c r="AV529" t="s">
        <v>380</v>
      </c>
      <c r="AW529" t="s">
        <v>3225</v>
      </c>
      <c r="AX529" t="s">
        <v>3278</v>
      </c>
      <c r="AY529" s="365">
        <v>1</v>
      </c>
      <c r="AZ529" s="365">
        <v>2024</v>
      </c>
      <c r="BA529" s="366">
        <v>45623</v>
      </c>
      <c r="BB529" s="367">
        <v>45623</v>
      </c>
      <c r="BC529" t="s">
        <v>271</v>
      </c>
      <c r="BD529" t="s">
        <v>261</v>
      </c>
      <c r="BE529">
        <v>365824.08</v>
      </c>
      <c r="BF529">
        <v>8815.0400000000009</v>
      </c>
      <c r="BG529"/>
      <c r="BH529" s="368">
        <v>8815.0400000000009</v>
      </c>
    </row>
    <row r="530" spans="1:60" ht="15.6">
      <c r="A530" s="345" t="str">
        <f t="shared" si="16"/>
        <v>yes</v>
      </c>
      <c r="B530" s="345" t="str">
        <f>IF(A530="no","N/A",IF(ISNA(VLOOKUP(P530,'Cost Type'!$A$4:$B$8,2,0)),"Impl",VLOOKUP(Q530,'Cost Type'!$A$4:$B$8,2,0)))</f>
        <v>Impl</v>
      </c>
      <c r="C530" s="345" t="str">
        <f>IF(B530="Impl",VLOOKUP(AB530,'Mapping Activities to outputs'!$B:$C,2,0),"N/A")</f>
        <v>MC</v>
      </c>
      <c r="F530" s="346">
        <f t="shared" si="17"/>
        <v>565.06000000000006</v>
      </c>
      <c r="G530" t="s">
        <v>362</v>
      </c>
      <c r="H530" t="s">
        <v>363</v>
      </c>
      <c r="I530" t="s">
        <v>364</v>
      </c>
      <c r="J530" t="s">
        <v>365</v>
      </c>
      <c r="K530" t="s">
        <v>157</v>
      </c>
      <c r="L530" t="s">
        <v>366</v>
      </c>
      <c r="M530" t="s">
        <v>1950</v>
      </c>
      <c r="N530" t="s">
        <v>262</v>
      </c>
      <c r="P530" s="365">
        <v>71620</v>
      </c>
      <c r="Q530" t="s">
        <v>4124</v>
      </c>
      <c r="R530" t="s">
        <v>368</v>
      </c>
      <c r="S530" t="s">
        <v>369</v>
      </c>
      <c r="T530" t="s">
        <v>263</v>
      </c>
      <c r="U530" t="s">
        <v>370</v>
      </c>
      <c r="V530" t="s">
        <v>265</v>
      </c>
      <c r="W530" t="s">
        <v>252</v>
      </c>
      <c r="X530" t="s">
        <v>264</v>
      </c>
      <c r="Y530" t="s">
        <v>371</v>
      </c>
      <c r="Z530" t="s">
        <v>250</v>
      </c>
      <c r="AA530" t="s">
        <v>250</v>
      </c>
      <c r="AB530" t="s">
        <v>89</v>
      </c>
      <c r="AC530" t="s">
        <v>158</v>
      </c>
      <c r="AD530" t="s">
        <v>2</v>
      </c>
      <c r="AE530" t="s">
        <v>1631</v>
      </c>
      <c r="AF530" t="s">
        <v>372</v>
      </c>
      <c r="AG530" t="s">
        <v>3020</v>
      </c>
      <c r="AH530" s="365">
        <v>300002190768814</v>
      </c>
      <c r="AI530" t="s">
        <v>258</v>
      </c>
      <c r="AJ530">
        <v>23450</v>
      </c>
      <c r="AK530">
        <v>23450</v>
      </c>
      <c r="AL530" s="365">
        <v>1</v>
      </c>
      <c r="AM530" t="s">
        <v>1631</v>
      </c>
      <c r="AN530" t="s">
        <v>1443</v>
      </c>
      <c r="AO530" t="s">
        <v>1444</v>
      </c>
      <c r="AP530" s="365">
        <v>117</v>
      </c>
      <c r="AQ530" t="s">
        <v>3768</v>
      </c>
      <c r="AR530" t="s">
        <v>3778</v>
      </c>
      <c r="AS530" t="s">
        <v>3770</v>
      </c>
      <c r="AT530" t="s">
        <v>3775</v>
      </c>
      <c r="AU530" t="s">
        <v>379</v>
      </c>
      <c r="AV530" t="s">
        <v>380</v>
      </c>
      <c r="AW530" t="s">
        <v>381</v>
      </c>
      <c r="AX530"/>
      <c r="AY530" s="365">
        <v>0</v>
      </c>
      <c r="AZ530" s="365">
        <v>2024</v>
      </c>
      <c r="BA530" s="366">
        <v>45617</v>
      </c>
      <c r="BB530" s="367">
        <v>45624</v>
      </c>
      <c r="BC530" t="s">
        <v>271</v>
      </c>
      <c r="BD530" t="s">
        <v>261</v>
      </c>
      <c r="BE530">
        <v>23450</v>
      </c>
      <c r="BF530">
        <v>565.06000000000006</v>
      </c>
      <c r="BG530"/>
      <c r="BH530" s="368">
        <v>565.06000000000006</v>
      </c>
    </row>
    <row r="531" spans="1:60" ht="15.6">
      <c r="A531" s="345" t="str">
        <f t="shared" si="16"/>
        <v>yes</v>
      </c>
      <c r="B531" s="345" t="str">
        <f>IF(A531="no","N/A",IF(ISNA(VLOOKUP(P531,'Cost Type'!$A$4:$B$8,2,0)),"Impl",VLOOKUP(Q531,'Cost Type'!$A$4:$B$8,2,0)))</f>
        <v>Impl</v>
      </c>
      <c r="C531" s="345" t="str">
        <f>IF(B531="Impl",VLOOKUP(AB531,'Mapping Activities to outputs'!$B:$C,2,0),"N/A")</f>
        <v>MC</v>
      </c>
      <c r="F531" s="346">
        <f t="shared" si="17"/>
        <v>51.800000000000004</v>
      </c>
      <c r="G531" t="s">
        <v>362</v>
      </c>
      <c r="H531" t="s">
        <v>363</v>
      </c>
      <c r="I531" t="s">
        <v>364</v>
      </c>
      <c r="J531" t="s">
        <v>365</v>
      </c>
      <c r="K531" t="s">
        <v>157</v>
      </c>
      <c r="L531" t="s">
        <v>366</v>
      </c>
      <c r="M531" t="s">
        <v>1950</v>
      </c>
      <c r="N531" t="s">
        <v>262</v>
      </c>
      <c r="P531" s="365">
        <v>71620</v>
      </c>
      <c r="Q531" t="s">
        <v>4124</v>
      </c>
      <c r="R531" t="s">
        <v>368</v>
      </c>
      <c r="S531" t="s">
        <v>369</v>
      </c>
      <c r="T531" t="s">
        <v>263</v>
      </c>
      <c r="U531" t="s">
        <v>370</v>
      </c>
      <c r="V531" t="s">
        <v>265</v>
      </c>
      <c r="W531" t="s">
        <v>252</v>
      </c>
      <c r="X531" t="s">
        <v>264</v>
      </c>
      <c r="Y531" t="s">
        <v>371</v>
      </c>
      <c r="Z531" t="s">
        <v>250</v>
      </c>
      <c r="AA531" t="s">
        <v>250</v>
      </c>
      <c r="AB531" t="s">
        <v>89</v>
      </c>
      <c r="AC531" t="s">
        <v>158</v>
      </c>
      <c r="AD531" t="s">
        <v>2</v>
      </c>
      <c r="AE531" t="s">
        <v>1635</v>
      </c>
      <c r="AF531" t="s">
        <v>372</v>
      </c>
      <c r="AG531"/>
      <c r="AH531" s="365">
        <v>300002196992790</v>
      </c>
      <c r="AI531" t="s">
        <v>258</v>
      </c>
      <c r="AJ531">
        <v>2149.85</v>
      </c>
      <c r="AK531">
        <v>2149.85</v>
      </c>
      <c r="AL531" s="365">
        <v>1</v>
      </c>
      <c r="AM531" t="s">
        <v>1635</v>
      </c>
      <c r="AN531" t="s">
        <v>1531</v>
      </c>
      <c r="AO531" t="s">
        <v>1532</v>
      </c>
      <c r="AP531" s="365">
        <v>34</v>
      </c>
      <c r="AQ531" t="s">
        <v>3768</v>
      </c>
      <c r="AR531" t="s">
        <v>3781</v>
      </c>
      <c r="AS531" t="s">
        <v>3770</v>
      </c>
      <c r="AT531" t="s">
        <v>3782</v>
      </c>
      <c r="AU531" t="s">
        <v>379</v>
      </c>
      <c r="AV531" t="s">
        <v>380</v>
      </c>
      <c r="AW531" t="s">
        <v>381</v>
      </c>
      <c r="AX531"/>
      <c r="AY531" s="365">
        <v>0</v>
      </c>
      <c r="AZ531" s="365">
        <v>2024</v>
      </c>
      <c r="BA531" s="366">
        <v>45620</v>
      </c>
      <c r="BB531" s="367">
        <v>45624</v>
      </c>
      <c r="BC531" t="s">
        <v>271</v>
      </c>
      <c r="BD531" t="s">
        <v>261</v>
      </c>
      <c r="BE531">
        <v>2149.85</v>
      </c>
      <c r="BF531">
        <v>51.800000000000004</v>
      </c>
      <c r="BG531"/>
      <c r="BH531" s="368">
        <v>51.800000000000004</v>
      </c>
    </row>
    <row r="532" spans="1:60" ht="15.6">
      <c r="A532" s="345" t="str">
        <f t="shared" si="16"/>
        <v>yes</v>
      </c>
      <c r="B532" s="345" t="str">
        <f>IF(A532="no","N/A",IF(ISNA(VLOOKUP(P532,'Cost Type'!$A$4:$B$8,2,0)),"Impl",VLOOKUP(Q532,'Cost Type'!$A$4:$B$8,2,0)))</f>
        <v>Impl</v>
      </c>
      <c r="C532" s="345" t="str">
        <f>IF(B532="Impl",VLOOKUP(AB532,'Mapping Activities to outputs'!$B:$C,2,0),"N/A")</f>
        <v>MC</v>
      </c>
      <c r="F532" s="346">
        <f t="shared" si="17"/>
        <v>233.3</v>
      </c>
      <c r="G532" t="s">
        <v>362</v>
      </c>
      <c r="H532" t="s">
        <v>363</v>
      </c>
      <c r="I532" t="s">
        <v>364</v>
      </c>
      <c r="J532" t="s">
        <v>365</v>
      </c>
      <c r="K532" t="s">
        <v>157</v>
      </c>
      <c r="L532" t="s">
        <v>366</v>
      </c>
      <c r="M532" t="s">
        <v>1950</v>
      </c>
      <c r="N532" t="s">
        <v>262</v>
      </c>
      <c r="P532" s="365">
        <v>71620</v>
      </c>
      <c r="Q532" t="s">
        <v>4124</v>
      </c>
      <c r="R532" t="s">
        <v>368</v>
      </c>
      <c r="S532" t="s">
        <v>369</v>
      </c>
      <c r="T532" t="s">
        <v>263</v>
      </c>
      <c r="U532" t="s">
        <v>370</v>
      </c>
      <c r="V532" t="s">
        <v>265</v>
      </c>
      <c r="W532" t="s">
        <v>252</v>
      </c>
      <c r="X532" t="s">
        <v>264</v>
      </c>
      <c r="Y532" t="s">
        <v>371</v>
      </c>
      <c r="Z532" t="s">
        <v>250</v>
      </c>
      <c r="AA532" t="s">
        <v>250</v>
      </c>
      <c r="AB532" t="s">
        <v>89</v>
      </c>
      <c r="AC532" t="s">
        <v>158</v>
      </c>
      <c r="AD532" t="s">
        <v>2</v>
      </c>
      <c r="AE532" t="s">
        <v>1638</v>
      </c>
      <c r="AF532" t="s">
        <v>372</v>
      </c>
      <c r="AG532" t="s">
        <v>3020</v>
      </c>
      <c r="AH532" s="365">
        <v>300002197008905</v>
      </c>
      <c r="AI532" t="s">
        <v>258</v>
      </c>
      <c r="AJ532">
        <v>14911</v>
      </c>
      <c r="AK532">
        <v>9682</v>
      </c>
      <c r="AL532" s="365">
        <v>1</v>
      </c>
      <c r="AM532" t="s">
        <v>1638</v>
      </c>
      <c r="AN532" t="s">
        <v>1531</v>
      </c>
      <c r="AO532" t="s">
        <v>1532</v>
      </c>
      <c r="AP532" s="365">
        <v>35</v>
      </c>
      <c r="AQ532" t="s">
        <v>3768</v>
      </c>
      <c r="AR532" t="s">
        <v>3784</v>
      </c>
      <c r="AS532" t="s">
        <v>3770</v>
      </c>
      <c r="AT532" t="s">
        <v>3782</v>
      </c>
      <c r="AU532" t="s">
        <v>379</v>
      </c>
      <c r="AV532" t="s">
        <v>380</v>
      </c>
      <c r="AW532" t="s">
        <v>381</v>
      </c>
      <c r="AX532"/>
      <c r="AY532" s="365">
        <v>0</v>
      </c>
      <c r="AZ532" s="365">
        <v>2024</v>
      </c>
      <c r="BA532" s="366">
        <v>45620</v>
      </c>
      <c r="BB532" s="367">
        <v>45624</v>
      </c>
      <c r="BC532" t="s">
        <v>271</v>
      </c>
      <c r="BD532" t="s">
        <v>261</v>
      </c>
      <c r="BE532">
        <v>9682</v>
      </c>
      <c r="BF532">
        <v>233.3</v>
      </c>
      <c r="BG532"/>
      <c r="BH532" s="368">
        <v>233.3</v>
      </c>
    </row>
    <row r="533" spans="1:60" ht="15.6">
      <c r="A533" s="345" t="str">
        <f t="shared" si="16"/>
        <v>yes</v>
      </c>
      <c r="B533" s="345" t="str">
        <f>IF(A533="no","N/A",IF(ISNA(VLOOKUP(P533,'Cost Type'!$A$4:$B$8,2,0)),"Impl",VLOOKUP(Q533,'Cost Type'!$A$4:$B$8,2,0)))</f>
        <v>Impl</v>
      </c>
      <c r="C533" s="345" t="str">
        <f>IF(B533="Impl",VLOOKUP(AB533,'Mapping Activities to outputs'!$B:$C,2,0),"N/A")</f>
        <v>MC</v>
      </c>
      <c r="F533" s="346">
        <f t="shared" si="17"/>
        <v>233.3</v>
      </c>
      <c r="G533" t="s">
        <v>362</v>
      </c>
      <c r="H533" t="s">
        <v>363</v>
      </c>
      <c r="I533" t="s">
        <v>364</v>
      </c>
      <c r="J533" t="s">
        <v>365</v>
      </c>
      <c r="K533" t="s">
        <v>157</v>
      </c>
      <c r="L533" t="s">
        <v>366</v>
      </c>
      <c r="M533" t="s">
        <v>1950</v>
      </c>
      <c r="N533" t="s">
        <v>262</v>
      </c>
      <c r="P533" s="365">
        <v>71620</v>
      </c>
      <c r="Q533" t="s">
        <v>4124</v>
      </c>
      <c r="R533" t="s">
        <v>368</v>
      </c>
      <c r="S533" t="s">
        <v>369</v>
      </c>
      <c r="T533" t="s">
        <v>263</v>
      </c>
      <c r="U533" t="s">
        <v>370</v>
      </c>
      <c r="V533" t="s">
        <v>265</v>
      </c>
      <c r="W533" t="s">
        <v>252</v>
      </c>
      <c r="X533" t="s">
        <v>264</v>
      </c>
      <c r="Y533" t="s">
        <v>371</v>
      </c>
      <c r="Z533" t="s">
        <v>250</v>
      </c>
      <c r="AA533" t="s">
        <v>250</v>
      </c>
      <c r="AB533" t="s">
        <v>89</v>
      </c>
      <c r="AC533" t="s">
        <v>158</v>
      </c>
      <c r="AD533" t="s">
        <v>2</v>
      </c>
      <c r="AE533" t="s">
        <v>1647</v>
      </c>
      <c r="AF533" t="s">
        <v>372</v>
      </c>
      <c r="AG533" t="s">
        <v>3020</v>
      </c>
      <c r="AH533" s="365">
        <v>300002203127965</v>
      </c>
      <c r="AI533" t="s">
        <v>258</v>
      </c>
      <c r="AJ533">
        <v>9682</v>
      </c>
      <c r="AK533">
        <v>9682</v>
      </c>
      <c r="AL533" s="365">
        <v>1</v>
      </c>
      <c r="AM533" t="s">
        <v>1647</v>
      </c>
      <c r="AN533" t="s">
        <v>1648</v>
      </c>
      <c r="AO533" t="s">
        <v>1649</v>
      </c>
      <c r="AP533" s="365">
        <v>125</v>
      </c>
      <c r="AQ533" t="s">
        <v>3768</v>
      </c>
      <c r="AR533" t="s">
        <v>3796</v>
      </c>
      <c r="AS533" t="s">
        <v>3770</v>
      </c>
      <c r="AT533" t="s">
        <v>3795</v>
      </c>
      <c r="AU533" t="s">
        <v>379</v>
      </c>
      <c r="AV533" t="s">
        <v>380</v>
      </c>
      <c r="AW533" t="s">
        <v>381</v>
      </c>
      <c r="AX533"/>
      <c r="AY533" s="365">
        <v>0</v>
      </c>
      <c r="AZ533" s="365">
        <v>2024</v>
      </c>
      <c r="BA533" s="366">
        <v>45622</v>
      </c>
      <c r="BB533" s="367">
        <v>45624</v>
      </c>
      <c r="BC533" t="s">
        <v>271</v>
      </c>
      <c r="BD533" t="s">
        <v>261</v>
      </c>
      <c r="BE533">
        <v>9682</v>
      </c>
      <c r="BF533">
        <v>233.3</v>
      </c>
      <c r="BG533"/>
      <c r="BH533" s="368">
        <v>233.3</v>
      </c>
    </row>
    <row r="534" spans="1:60" ht="15.6">
      <c r="A534" s="345" t="str">
        <f t="shared" si="16"/>
        <v>yes</v>
      </c>
      <c r="B534" s="345" t="str">
        <f>IF(A534="no","N/A",IF(ISNA(VLOOKUP(P534,'Cost Type'!$A$4:$B$8,2,0)),"Impl",VLOOKUP(P534,'Cost Type'!$A$4:$B$8,2,0)))</f>
        <v>GMS</v>
      </c>
      <c r="C534" s="345" t="str">
        <f>IF(B534="Impl",VLOOKUP(AB534,'Mapping Activities to outputs'!$B:$C,2,0),"N/A")</f>
        <v>N/A</v>
      </c>
      <c r="F534" s="346">
        <f t="shared" si="17"/>
        <v>160</v>
      </c>
      <c r="G534" t="s">
        <v>413</v>
      </c>
      <c r="H534" t="s">
        <v>414</v>
      </c>
      <c r="I534" t="s">
        <v>415</v>
      </c>
      <c r="J534" t="s">
        <v>416</v>
      </c>
      <c r="K534" t="s">
        <v>157</v>
      </c>
      <c r="L534" t="s">
        <v>413</v>
      </c>
      <c r="M534" t="s">
        <v>1950</v>
      </c>
      <c r="N534" t="s">
        <v>262</v>
      </c>
      <c r="P534" s="365">
        <v>75105</v>
      </c>
      <c r="Q534" t="s">
        <v>417</v>
      </c>
      <c r="R534" t="s">
        <v>368</v>
      </c>
      <c r="S534" t="s">
        <v>369</v>
      </c>
      <c r="T534" t="s">
        <v>263</v>
      </c>
      <c r="U534" t="s">
        <v>370</v>
      </c>
      <c r="V534" t="s">
        <v>265</v>
      </c>
      <c r="W534" t="s">
        <v>252</v>
      </c>
      <c r="X534" t="s">
        <v>264</v>
      </c>
      <c r="Y534" t="s">
        <v>371</v>
      </c>
      <c r="Z534" t="s">
        <v>250</v>
      </c>
      <c r="AA534" t="s">
        <v>250</v>
      </c>
      <c r="AB534" t="s">
        <v>52</v>
      </c>
      <c r="AC534" t="s">
        <v>158</v>
      </c>
      <c r="AD534" t="s">
        <v>2</v>
      </c>
      <c r="AE534" t="s">
        <v>2537</v>
      </c>
      <c r="AF534" t="s">
        <v>419</v>
      </c>
      <c r="AG534"/>
      <c r="AH534" s="365"/>
      <c r="AI534"/>
      <c r="AJ534"/>
      <c r="AK534"/>
      <c r="AL534" s="365"/>
      <c r="AM534"/>
      <c r="AN534" t="s">
        <v>399</v>
      </c>
      <c r="AO534" t="s">
        <v>399</v>
      </c>
      <c r="AP534" s="365">
        <v>457</v>
      </c>
      <c r="AQ534" t="s">
        <v>2538</v>
      </c>
      <c r="AR534" t="s">
        <v>2539</v>
      </c>
      <c r="AS534" t="s">
        <v>2540</v>
      </c>
      <c r="AT534" t="s">
        <v>2006</v>
      </c>
      <c r="AU534" t="s">
        <v>379</v>
      </c>
      <c r="AV534" t="s">
        <v>380</v>
      </c>
      <c r="AW534" t="s">
        <v>412</v>
      </c>
      <c r="AX534"/>
      <c r="AY534" s="365"/>
      <c r="AZ534" s="365">
        <v>2024</v>
      </c>
      <c r="BA534" s="366">
        <v>45623</v>
      </c>
      <c r="BB534" s="367">
        <v>45624</v>
      </c>
      <c r="BC534" t="s">
        <v>399</v>
      </c>
      <c r="BD534" t="s">
        <v>261</v>
      </c>
      <c r="BE534">
        <v>6640</v>
      </c>
      <c r="BF534">
        <v>160</v>
      </c>
      <c r="BG534"/>
      <c r="BH534" s="368">
        <v>160</v>
      </c>
    </row>
    <row r="535" spans="1:60" ht="15.6">
      <c r="A535" s="345" t="str">
        <f t="shared" si="16"/>
        <v>yes</v>
      </c>
      <c r="B535" s="345" t="str">
        <f>IF(A535="no","N/A",IF(ISNA(VLOOKUP(P535,'Cost Type'!$A$4:$B$8,2,0)),"Impl",VLOOKUP(P535,'Cost Type'!$A$4:$B$8,2,0)))</f>
        <v>GMS</v>
      </c>
      <c r="C535" s="345" t="str">
        <f>IF(B535="Impl",VLOOKUP(AB535,'Mapping Activities to outputs'!$B:$C,2,0),"N/A")</f>
        <v>N/A</v>
      </c>
      <c r="F535" s="346">
        <f t="shared" si="17"/>
        <v>705.2</v>
      </c>
      <c r="G535" t="s">
        <v>413</v>
      </c>
      <c r="H535" t="s">
        <v>414</v>
      </c>
      <c r="I535" t="s">
        <v>415</v>
      </c>
      <c r="J535" t="s">
        <v>416</v>
      </c>
      <c r="K535" t="s">
        <v>157</v>
      </c>
      <c r="L535" t="s">
        <v>413</v>
      </c>
      <c r="M535" t="s">
        <v>1950</v>
      </c>
      <c r="N535" t="s">
        <v>262</v>
      </c>
      <c r="P535" s="365">
        <v>75105</v>
      </c>
      <c r="Q535" t="s">
        <v>417</v>
      </c>
      <c r="R535" t="s">
        <v>2775</v>
      </c>
      <c r="S535" t="s">
        <v>2776</v>
      </c>
      <c r="T535" t="s">
        <v>263</v>
      </c>
      <c r="U535" t="s">
        <v>370</v>
      </c>
      <c r="V535" t="s">
        <v>265</v>
      </c>
      <c r="W535" t="s">
        <v>252</v>
      </c>
      <c r="X535" t="s">
        <v>264</v>
      </c>
      <c r="Y535" t="s">
        <v>371</v>
      </c>
      <c r="Z535" t="s">
        <v>250</v>
      </c>
      <c r="AA535" t="s">
        <v>250</v>
      </c>
      <c r="AB535" t="s">
        <v>52</v>
      </c>
      <c r="AC535" t="s">
        <v>158</v>
      </c>
      <c r="AD535" t="s">
        <v>2</v>
      </c>
      <c r="AE535" t="s">
        <v>2786</v>
      </c>
      <c r="AF535" t="s">
        <v>419</v>
      </c>
      <c r="AG535"/>
      <c r="AH535" s="365"/>
      <c r="AI535"/>
      <c r="AJ535"/>
      <c r="AK535"/>
      <c r="AL535" s="365"/>
      <c r="AM535"/>
      <c r="AN535" t="s">
        <v>399</v>
      </c>
      <c r="AO535" t="s">
        <v>399</v>
      </c>
      <c r="AP535" s="365">
        <v>459</v>
      </c>
      <c r="AQ535" t="s">
        <v>2538</v>
      </c>
      <c r="AR535" t="s">
        <v>2787</v>
      </c>
      <c r="AS535" t="s">
        <v>2540</v>
      </c>
      <c r="AT535" t="s">
        <v>2006</v>
      </c>
      <c r="AU535" t="s">
        <v>379</v>
      </c>
      <c r="AV535" t="s">
        <v>380</v>
      </c>
      <c r="AW535" t="s">
        <v>412</v>
      </c>
      <c r="AX535"/>
      <c r="AY535" s="365"/>
      <c r="AZ535" s="365">
        <v>2024</v>
      </c>
      <c r="BA535" s="366">
        <v>45623</v>
      </c>
      <c r="BB535" s="367">
        <v>45624</v>
      </c>
      <c r="BC535" t="s">
        <v>399</v>
      </c>
      <c r="BD535" t="s">
        <v>261</v>
      </c>
      <c r="BE535">
        <v>29265.93</v>
      </c>
      <c r="BF535">
        <v>705.2</v>
      </c>
      <c r="BG535"/>
      <c r="BH535" s="368">
        <v>705.2</v>
      </c>
    </row>
    <row r="536" spans="1:60" ht="15.6">
      <c r="A536" s="345" t="str">
        <f t="shared" si="16"/>
        <v>yes</v>
      </c>
      <c r="B536" s="345" t="str">
        <f>IF(A536="no","N/A",IF(ISNA(VLOOKUP(P536,'Cost Type'!$A$4:$B$8,2,0)),"Impl",VLOOKUP(Q536,'Cost Type'!$A$4:$B$8,2,0)))</f>
        <v>Impl</v>
      </c>
      <c r="C536" s="345" t="str">
        <f>IF(B536="Impl",VLOOKUP(AB536,'Mapping Activities to outputs'!$B:$C,2,0),"N/A")</f>
        <v>MC</v>
      </c>
      <c r="F536" s="346">
        <f t="shared" si="17"/>
        <v>35.18</v>
      </c>
      <c r="G536" t="s">
        <v>362</v>
      </c>
      <c r="H536" t="s">
        <v>363</v>
      </c>
      <c r="I536" t="s">
        <v>364</v>
      </c>
      <c r="J536" t="s">
        <v>365</v>
      </c>
      <c r="K536" t="s">
        <v>157</v>
      </c>
      <c r="L536" t="s">
        <v>366</v>
      </c>
      <c r="M536" t="s">
        <v>1950</v>
      </c>
      <c r="N536" t="s">
        <v>262</v>
      </c>
      <c r="P536" s="365">
        <v>71635</v>
      </c>
      <c r="Q536" t="s">
        <v>4144</v>
      </c>
      <c r="R536" t="s">
        <v>368</v>
      </c>
      <c r="S536" t="s">
        <v>369</v>
      </c>
      <c r="T536" t="s">
        <v>263</v>
      </c>
      <c r="U536" t="s">
        <v>370</v>
      </c>
      <c r="V536" t="s">
        <v>265</v>
      </c>
      <c r="W536" t="s">
        <v>252</v>
      </c>
      <c r="X536" t="s">
        <v>264</v>
      </c>
      <c r="Y536" t="s">
        <v>371</v>
      </c>
      <c r="Z536" t="s">
        <v>250</v>
      </c>
      <c r="AA536" t="s">
        <v>250</v>
      </c>
      <c r="AB536" t="s">
        <v>89</v>
      </c>
      <c r="AC536" t="s">
        <v>158</v>
      </c>
      <c r="AD536" t="s">
        <v>2</v>
      </c>
      <c r="AE536" t="s">
        <v>1628</v>
      </c>
      <c r="AF536" t="s">
        <v>372</v>
      </c>
      <c r="AG536"/>
      <c r="AH536" s="365">
        <v>300002188476272</v>
      </c>
      <c r="AI536" t="s">
        <v>258</v>
      </c>
      <c r="AJ536">
        <v>1460</v>
      </c>
      <c r="AK536">
        <v>1460</v>
      </c>
      <c r="AL536" s="365">
        <v>1</v>
      </c>
      <c r="AM536" t="s">
        <v>1628</v>
      </c>
      <c r="AN536" t="s">
        <v>1584</v>
      </c>
      <c r="AO536" t="s">
        <v>1585</v>
      </c>
      <c r="AP536" s="365">
        <v>41</v>
      </c>
      <c r="AQ536" t="s">
        <v>3768</v>
      </c>
      <c r="AR536" t="s">
        <v>3769</v>
      </c>
      <c r="AS536" t="s">
        <v>3770</v>
      </c>
      <c r="AT536" t="s">
        <v>3771</v>
      </c>
      <c r="AU536" t="s">
        <v>379</v>
      </c>
      <c r="AV536" t="s">
        <v>380</v>
      </c>
      <c r="AW536" t="s">
        <v>381</v>
      </c>
      <c r="AX536"/>
      <c r="AY536" s="365">
        <v>0</v>
      </c>
      <c r="AZ536" s="365">
        <v>2024</v>
      </c>
      <c r="BA536" s="366">
        <v>45616</v>
      </c>
      <c r="BB536" s="367">
        <v>45624</v>
      </c>
      <c r="BC536" t="s">
        <v>271</v>
      </c>
      <c r="BD536" t="s">
        <v>261</v>
      </c>
      <c r="BE536">
        <v>1460</v>
      </c>
      <c r="BF536">
        <v>35.18</v>
      </c>
      <c r="BG536"/>
      <c r="BH536" s="368">
        <v>35.18</v>
      </c>
    </row>
    <row r="537" spans="1:60" ht="15.6">
      <c r="A537" s="345" t="str">
        <f t="shared" si="16"/>
        <v>yes</v>
      </c>
      <c r="B537" s="345" t="str">
        <f>IF(A537="no","N/A",IF(ISNA(VLOOKUP(P537,'Cost Type'!$A$4:$B$8,2,0)),"Impl",VLOOKUP(Q537,'Cost Type'!$A$4:$B$8,2,0)))</f>
        <v>Impl</v>
      </c>
      <c r="C537" s="345" t="str">
        <f>IF(B537="Impl",VLOOKUP(AB537,'Mapping Activities to outputs'!$B:$C,2,0),"N/A")</f>
        <v>MC</v>
      </c>
      <c r="F537" s="346">
        <f t="shared" si="17"/>
        <v>126</v>
      </c>
      <c r="G537" t="s">
        <v>362</v>
      </c>
      <c r="H537" t="s">
        <v>363</v>
      </c>
      <c r="I537" t="s">
        <v>364</v>
      </c>
      <c r="J537" t="s">
        <v>365</v>
      </c>
      <c r="K537" t="s">
        <v>157</v>
      </c>
      <c r="L537" t="s">
        <v>366</v>
      </c>
      <c r="M537" t="s">
        <v>1950</v>
      </c>
      <c r="N537" t="s">
        <v>262</v>
      </c>
      <c r="P537" s="365">
        <v>71635</v>
      </c>
      <c r="Q537" t="s">
        <v>4144</v>
      </c>
      <c r="R537" t="s">
        <v>368</v>
      </c>
      <c r="S537" t="s">
        <v>369</v>
      </c>
      <c r="T537" t="s">
        <v>263</v>
      </c>
      <c r="U537" t="s">
        <v>370</v>
      </c>
      <c r="V537" t="s">
        <v>265</v>
      </c>
      <c r="W537" t="s">
        <v>252</v>
      </c>
      <c r="X537" t="s">
        <v>264</v>
      </c>
      <c r="Y537" t="s">
        <v>371</v>
      </c>
      <c r="Z537" t="s">
        <v>250</v>
      </c>
      <c r="AA537" t="s">
        <v>250</v>
      </c>
      <c r="AB537" t="s">
        <v>89</v>
      </c>
      <c r="AC537" t="s">
        <v>158</v>
      </c>
      <c r="AD537" t="s">
        <v>2</v>
      </c>
      <c r="AE537" t="s">
        <v>1638</v>
      </c>
      <c r="AF537" t="s">
        <v>372</v>
      </c>
      <c r="AG537" t="s">
        <v>3020</v>
      </c>
      <c r="AH537" s="365">
        <v>300002197008905</v>
      </c>
      <c r="AI537" t="s">
        <v>258</v>
      </c>
      <c r="AJ537">
        <v>14911</v>
      </c>
      <c r="AK537">
        <v>5229</v>
      </c>
      <c r="AL537" s="365">
        <v>2</v>
      </c>
      <c r="AM537" t="s">
        <v>1638</v>
      </c>
      <c r="AN537" t="s">
        <v>1531</v>
      </c>
      <c r="AO537" t="s">
        <v>1532</v>
      </c>
      <c r="AP537" s="365">
        <v>52</v>
      </c>
      <c r="AQ537" t="s">
        <v>3768</v>
      </c>
      <c r="AR537" t="s">
        <v>3783</v>
      </c>
      <c r="AS537" t="s">
        <v>3770</v>
      </c>
      <c r="AT537" t="s">
        <v>3782</v>
      </c>
      <c r="AU537" t="s">
        <v>379</v>
      </c>
      <c r="AV537" t="s">
        <v>380</v>
      </c>
      <c r="AW537" t="s">
        <v>381</v>
      </c>
      <c r="AX537"/>
      <c r="AY537" s="365">
        <v>0</v>
      </c>
      <c r="AZ537" s="365">
        <v>2024</v>
      </c>
      <c r="BA537" s="366">
        <v>45620</v>
      </c>
      <c r="BB537" s="367">
        <v>45624</v>
      </c>
      <c r="BC537" t="s">
        <v>501</v>
      </c>
      <c r="BD537" t="s">
        <v>261</v>
      </c>
      <c r="BE537">
        <v>5229</v>
      </c>
      <c r="BF537">
        <v>126</v>
      </c>
      <c r="BG537"/>
      <c r="BH537" s="368">
        <v>126</v>
      </c>
    </row>
    <row r="538" spans="1:60" ht="15.6">
      <c r="A538" s="345" t="str">
        <f t="shared" si="16"/>
        <v>yes</v>
      </c>
      <c r="B538" s="345" t="str">
        <f>IF(A538="no","N/A",IF(ISNA(VLOOKUP(P538,'Cost Type'!$A$4:$B$8,2,0)),"Impl",VLOOKUP(Q538,'Cost Type'!$A$4:$B$8,2,0)))</f>
        <v>Impl</v>
      </c>
      <c r="C538" s="345" t="str">
        <f>IF(B538="Impl",VLOOKUP(AB538,'Mapping Activities to outputs'!$B:$C,2,0),"N/A")</f>
        <v>MC</v>
      </c>
      <c r="F538" s="346">
        <f t="shared" si="17"/>
        <v>57.980000000000004</v>
      </c>
      <c r="G538" t="s">
        <v>362</v>
      </c>
      <c r="H538" t="s">
        <v>363</v>
      </c>
      <c r="I538" t="s">
        <v>364</v>
      </c>
      <c r="J538" t="s">
        <v>365</v>
      </c>
      <c r="K538" t="s">
        <v>157</v>
      </c>
      <c r="L538" t="s">
        <v>366</v>
      </c>
      <c r="M538" t="s">
        <v>1950</v>
      </c>
      <c r="N538" t="s">
        <v>262</v>
      </c>
      <c r="P538" s="365">
        <v>71635</v>
      </c>
      <c r="Q538" t="s">
        <v>4144</v>
      </c>
      <c r="R538" t="s">
        <v>368</v>
      </c>
      <c r="S538" t="s">
        <v>369</v>
      </c>
      <c r="T538" t="s">
        <v>263</v>
      </c>
      <c r="U538" t="s">
        <v>370</v>
      </c>
      <c r="V538" t="s">
        <v>265</v>
      </c>
      <c r="W538" t="s">
        <v>252</v>
      </c>
      <c r="X538" t="s">
        <v>264</v>
      </c>
      <c r="Y538" t="s">
        <v>371</v>
      </c>
      <c r="Z538" t="s">
        <v>250</v>
      </c>
      <c r="AA538" t="s">
        <v>250</v>
      </c>
      <c r="AB538" t="s">
        <v>89</v>
      </c>
      <c r="AC538" t="s">
        <v>158</v>
      </c>
      <c r="AD538" t="s">
        <v>2</v>
      </c>
      <c r="AE538" t="s">
        <v>1643</v>
      </c>
      <c r="AF538" t="s">
        <v>372</v>
      </c>
      <c r="AG538"/>
      <c r="AH538" s="365">
        <v>300002197232510</v>
      </c>
      <c r="AI538" t="s">
        <v>258</v>
      </c>
      <c r="AJ538">
        <v>2406.16</v>
      </c>
      <c r="AK538">
        <v>2406.16</v>
      </c>
      <c r="AL538" s="365">
        <v>1</v>
      </c>
      <c r="AM538" t="s">
        <v>1643</v>
      </c>
      <c r="AN538" t="s">
        <v>1531</v>
      </c>
      <c r="AO538" t="s">
        <v>1532</v>
      </c>
      <c r="AP538" s="365">
        <v>50</v>
      </c>
      <c r="AQ538" t="s">
        <v>3768</v>
      </c>
      <c r="AR538" t="s">
        <v>3787</v>
      </c>
      <c r="AS538" t="s">
        <v>3770</v>
      </c>
      <c r="AT538" t="s">
        <v>3782</v>
      </c>
      <c r="AU538" t="s">
        <v>379</v>
      </c>
      <c r="AV538" t="s">
        <v>380</v>
      </c>
      <c r="AW538" t="s">
        <v>381</v>
      </c>
      <c r="AX538"/>
      <c r="AY538" s="365">
        <v>0</v>
      </c>
      <c r="AZ538" s="365">
        <v>2024</v>
      </c>
      <c r="BA538" s="366">
        <v>45620</v>
      </c>
      <c r="BB538" s="367">
        <v>45624</v>
      </c>
      <c r="BC538" t="s">
        <v>271</v>
      </c>
      <c r="BD538" t="s">
        <v>261</v>
      </c>
      <c r="BE538">
        <v>2406.16</v>
      </c>
      <c r="BF538">
        <v>57.980000000000004</v>
      </c>
      <c r="BG538"/>
      <c r="BH538" s="368">
        <v>57.980000000000004</v>
      </c>
    </row>
    <row r="539" spans="1:60" ht="15.6">
      <c r="A539" s="345" t="str">
        <f t="shared" si="16"/>
        <v>yes</v>
      </c>
      <c r="B539" s="345" t="str">
        <f>IF(A539="no","N/A",IF(ISNA(VLOOKUP(P539,'Cost Type'!$A$4:$B$8,2,0)),"Impl",VLOOKUP(Q539,'Cost Type'!$A$4:$B$8,2,0)))</f>
        <v>Impl</v>
      </c>
      <c r="C539" s="345" t="str">
        <f>IF(B539="Impl",VLOOKUP(AB539,'Mapping Activities to outputs'!$B:$C,2,0),"N/A")</f>
        <v>MC</v>
      </c>
      <c r="F539" s="346">
        <f t="shared" si="17"/>
        <v>68.69</v>
      </c>
      <c r="G539" t="s">
        <v>362</v>
      </c>
      <c r="H539" t="s">
        <v>363</v>
      </c>
      <c r="I539" t="s">
        <v>364</v>
      </c>
      <c r="J539" t="s">
        <v>365</v>
      </c>
      <c r="K539" t="s">
        <v>157</v>
      </c>
      <c r="L539" t="s">
        <v>366</v>
      </c>
      <c r="M539" t="s">
        <v>1950</v>
      </c>
      <c r="N539" t="s">
        <v>262</v>
      </c>
      <c r="P539" s="365">
        <v>71635</v>
      </c>
      <c r="Q539" t="s">
        <v>4144</v>
      </c>
      <c r="R539" t="s">
        <v>368</v>
      </c>
      <c r="S539" t="s">
        <v>369</v>
      </c>
      <c r="T539" t="s">
        <v>263</v>
      </c>
      <c r="U539" t="s">
        <v>370</v>
      </c>
      <c r="V539" t="s">
        <v>265</v>
      </c>
      <c r="W539" t="s">
        <v>252</v>
      </c>
      <c r="X539" t="s">
        <v>264</v>
      </c>
      <c r="Y539" t="s">
        <v>371</v>
      </c>
      <c r="Z539" t="s">
        <v>250</v>
      </c>
      <c r="AA539" t="s">
        <v>250</v>
      </c>
      <c r="AB539" t="s">
        <v>89</v>
      </c>
      <c r="AC539" t="s">
        <v>158</v>
      </c>
      <c r="AD539" t="s">
        <v>2</v>
      </c>
      <c r="AE539" t="s">
        <v>1645</v>
      </c>
      <c r="AF539" t="s">
        <v>372</v>
      </c>
      <c r="AG539"/>
      <c r="AH539" s="365">
        <v>300002197245536</v>
      </c>
      <c r="AI539" t="s">
        <v>258</v>
      </c>
      <c r="AJ539">
        <v>2850.5</v>
      </c>
      <c r="AK539">
        <v>2850.5</v>
      </c>
      <c r="AL539" s="365">
        <v>1</v>
      </c>
      <c r="AM539" t="s">
        <v>1645</v>
      </c>
      <c r="AN539" t="s">
        <v>1531</v>
      </c>
      <c r="AO539" t="s">
        <v>1532</v>
      </c>
      <c r="AP539" s="365">
        <v>51</v>
      </c>
      <c r="AQ539" t="s">
        <v>3768</v>
      </c>
      <c r="AR539" t="s">
        <v>3788</v>
      </c>
      <c r="AS539" t="s">
        <v>3770</v>
      </c>
      <c r="AT539" t="s">
        <v>3782</v>
      </c>
      <c r="AU539" t="s">
        <v>379</v>
      </c>
      <c r="AV539" t="s">
        <v>380</v>
      </c>
      <c r="AW539" t="s">
        <v>381</v>
      </c>
      <c r="AX539"/>
      <c r="AY539" s="365">
        <v>0</v>
      </c>
      <c r="AZ539" s="365">
        <v>2024</v>
      </c>
      <c r="BA539" s="366">
        <v>45620</v>
      </c>
      <c r="BB539" s="367">
        <v>45624</v>
      </c>
      <c r="BC539" t="s">
        <v>271</v>
      </c>
      <c r="BD539" t="s">
        <v>261</v>
      </c>
      <c r="BE539">
        <v>2850.5</v>
      </c>
      <c r="BF539">
        <v>68.69</v>
      </c>
      <c r="BG539"/>
      <c r="BH539" s="368">
        <v>68.69</v>
      </c>
    </row>
    <row r="540" spans="1:60" ht="15.6">
      <c r="A540" s="345" t="str">
        <f t="shared" si="16"/>
        <v>yes</v>
      </c>
      <c r="B540" s="345" t="str">
        <f>IF(A540="no","N/A",IF(ISNA(VLOOKUP(P540,'Cost Type'!$A$4:$B$8,2,0)),"Impl",VLOOKUP(P540,'Cost Type'!$A$4:$B$8,2,0)))</f>
        <v>GMS</v>
      </c>
      <c r="C540" s="345" t="str">
        <f>IF(B540="Impl",VLOOKUP(AB540,'Mapping Activities to outputs'!$B:$C,2,0),"N/A")</f>
        <v>N/A</v>
      </c>
      <c r="F540" s="346">
        <f t="shared" si="17"/>
        <v>109.71000000000001</v>
      </c>
      <c r="G540" t="s">
        <v>413</v>
      </c>
      <c r="H540" t="s">
        <v>414</v>
      </c>
      <c r="I540" t="s">
        <v>415</v>
      </c>
      <c r="J540" t="s">
        <v>416</v>
      </c>
      <c r="K540" t="s">
        <v>157</v>
      </c>
      <c r="L540" t="s">
        <v>413</v>
      </c>
      <c r="M540" t="s">
        <v>1950</v>
      </c>
      <c r="N540" t="s">
        <v>262</v>
      </c>
      <c r="P540" s="365">
        <v>75105</v>
      </c>
      <c r="Q540" t="s">
        <v>417</v>
      </c>
      <c r="R540" t="s">
        <v>368</v>
      </c>
      <c r="S540" t="s">
        <v>369</v>
      </c>
      <c r="T540" t="s">
        <v>263</v>
      </c>
      <c r="U540" t="s">
        <v>370</v>
      </c>
      <c r="V540" t="s">
        <v>265</v>
      </c>
      <c r="W540" t="s">
        <v>252</v>
      </c>
      <c r="X540" t="s">
        <v>264</v>
      </c>
      <c r="Y540" t="s">
        <v>371</v>
      </c>
      <c r="Z540" t="s">
        <v>250</v>
      </c>
      <c r="AA540" t="s">
        <v>250</v>
      </c>
      <c r="AB540" t="s">
        <v>89</v>
      </c>
      <c r="AC540" t="s">
        <v>158</v>
      </c>
      <c r="AD540" t="s">
        <v>2</v>
      </c>
      <c r="AE540" t="s">
        <v>2387</v>
      </c>
      <c r="AF540" t="s">
        <v>419</v>
      </c>
      <c r="AG540"/>
      <c r="AH540" s="365"/>
      <c r="AI540"/>
      <c r="AJ540"/>
      <c r="AK540"/>
      <c r="AL540" s="365"/>
      <c r="AM540"/>
      <c r="AN540" t="s">
        <v>399</v>
      </c>
      <c r="AO540" t="s">
        <v>399</v>
      </c>
      <c r="AP540" s="365">
        <v>120</v>
      </c>
      <c r="AQ540" t="s">
        <v>2388</v>
      </c>
      <c r="AR540" t="s">
        <v>2389</v>
      </c>
      <c r="AS540" t="s">
        <v>2390</v>
      </c>
      <c r="AT540" t="s">
        <v>2391</v>
      </c>
      <c r="AU540" t="s">
        <v>379</v>
      </c>
      <c r="AV540" t="s">
        <v>380</v>
      </c>
      <c r="AW540" t="s">
        <v>412</v>
      </c>
      <c r="AX540"/>
      <c r="AY540" s="365"/>
      <c r="AZ540" s="365">
        <v>2024</v>
      </c>
      <c r="BA540" s="366">
        <v>45622</v>
      </c>
      <c r="BB540" s="367">
        <v>45625</v>
      </c>
      <c r="BC540" t="s">
        <v>399</v>
      </c>
      <c r="BD540" t="s">
        <v>261</v>
      </c>
      <c r="BE540">
        <v>4552.76</v>
      </c>
      <c r="BF540">
        <v>109.71000000000001</v>
      </c>
      <c r="BG540"/>
      <c r="BH540" s="368">
        <v>109.71000000000001</v>
      </c>
    </row>
    <row r="541" spans="1:60" ht="15.6">
      <c r="A541" s="345" t="str">
        <f t="shared" si="16"/>
        <v>yes</v>
      </c>
      <c r="B541" s="345" t="str">
        <f>IF(A541="no","N/A",IF(ISNA(VLOOKUP(P541,'Cost Type'!$A$4:$B$8,2,0)),"Impl",VLOOKUP(Q541,'Cost Type'!$A$4:$B$8,2,0)))</f>
        <v>Impl</v>
      </c>
      <c r="C541" s="345" t="str">
        <f>IF(B541="Impl",VLOOKUP(AB541,'Mapping Activities to outputs'!$B:$C,2,0),"N/A")</f>
        <v>Output 1</v>
      </c>
      <c r="F541" s="346">
        <f t="shared" si="17"/>
        <v>180</v>
      </c>
      <c r="G541" t="s">
        <v>362</v>
      </c>
      <c r="H541" t="s">
        <v>363</v>
      </c>
      <c r="I541" t="s">
        <v>364</v>
      </c>
      <c r="J541" t="s">
        <v>365</v>
      </c>
      <c r="K541" t="s">
        <v>157</v>
      </c>
      <c r="L541" t="s">
        <v>366</v>
      </c>
      <c r="M541" t="s">
        <v>1950</v>
      </c>
      <c r="N541" t="s">
        <v>262</v>
      </c>
      <c r="P541" s="365">
        <v>74220</v>
      </c>
      <c r="Q541" t="s">
        <v>435</v>
      </c>
      <c r="R541" t="s">
        <v>368</v>
      </c>
      <c r="S541" t="s">
        <v>369</v>
      </c>
      <c r="T541" t="s">
        <v>263</v>
      </c>
      <c r="U541" t="s">
        <v>370</v>
      </c>
      <c r="V541" t="s">
        <v>265</v>
      </c>
      <c r="W541" t="s">
        <v>252</v>
      </c>
      <c r="X541" t="s">
        <v>264</v>
      </c>
      <c r="Y541" t="s">
        <v>371</v>
      </c>
      <c r="Z541" t="s">
        <v>250</v>
      </c>
      <c r="AA541" t="s">
        <v>250</v>
      </c>
      <c r="AB541" t="s">
        <v>37</v>
      </c>
      <c r="AC541" t="s">
        <v>158</v>
      </c>
      <c r="AD541" t="s">
        <v>2</v>
      </c>
      <c r="AE541" t="s">
        <v>581</v>
      </c>
      <c r="AF541" t="s">
        <v>372</v>
      </c>
      <c r="AG541" t="s">
        <v>583</v>
      </c>
      <c r="AH541" s="365">
        <v>300002198340092</v>
      </c>
      <c r="AI541" t="s">
        <v>258</v>
      </c>
      <c r="AJ541">
        <v>7470</v>
      </c>
      <c r="AK541">
        <v>7470</v>
      </c>
      <c r="AL541" s="365">
        <v>1</v>
      </c>
      <c r="AM541" t="s">
        <v>581</v>
      </c>
      <c r="AN541" t="s">
        <v>3138</v>
      </c>
      <c r="AO541" t="s">
        <v>584</v>
      </c>
      <c r="AP541" s="365">
        <v>37</v>
      </c>
      <c r="AQ541" t="s">
        <v>3789</v>
      </c>
      <c r="AR541" t="s">
        <v>3790</v>
      </c>
      <c r="AS541" t="s">
        <v>3791</v>
      </c>
      <c r="AT541" t="s">
        <v>3761</v>
      </c>
      <c r="AU541" t="s">
        <v>379</v>
      </c>
      <c r="AV541" t="s">
        <v>380</v>
      </c>
      <c r="AW541" t="s">
        <v>381</v>
      </c>
      <c r="AX541"/>
      <c r="AY541" s="365">
        <v>0</v>
      </c>
      <c r="AZ541" s="365">
        <v>2024</v>
      </c>
      <c r="BA541" s="366">
        <v>45615</v>
      </c>
      <c r="BB541" s="367">
        <v>45625</v>
      </c>
      <c r="BC541" t="s">
        <v>271</v>
      </c>
      <c r="BD541" t="s">
        <v>261</v>
      </c>
      <c r="BE541">
        <v>7470</v>
      </c>
      <c r="BF541">
        <v>180</v>
      </c>
      <c r="BG541"/>
      <c r="BH541" s="368">
        <v>180</v>
      </c>
    </row>
    <row r="542" spans="1:60" ht="15.6">
      <c r="A542" s="345" t="str">
        <f t="shared" si="16"/>
        <v>yes</v>
      </c>
      <c r="B542" s="345" t="str">
        <f>IF(A542="no","N/A",IF(ISNA(VLOOKUP(P542,'Cost Type'!$A$4:$B$8,2,0)),"Impl",VLOOKUP(Q542,'Cost Type'!$A$4:$B$8,2,0)))</f>
        <v>Impl</v>
      </c>
      <c r="C542" s="345" t="str">
        <f>IF(B542="Impl",VLOOKUP(AB542,'Mapping Activities to outputs'!$B:$C,2,0),"N/A")</f>
        <v>MC</v>
      </c>
      <c r="F542" s="346">
        <f t="shared" si="17"/>
        <v>27.04</v>
      </c>
      <c r="G542" t="s">
        <v>362</v>
      </c>
      <c r="H542" t="s">
        <v>363</v>
      </c>
      <c r="I542" t="s">
        <v>364</v>
      </c>
      <c r="J542" t="s">
        <v>365</v>
      </c>
      <c r="K542" t="s">
        <v>157</v>
      </c>
      <c r="L542" t="s">
        <v>366</v>
      </c>
      <c r="M542" t="s">
        <v>1950</v>
      </c>
      <c r="N542" t="s">
        <v>262</v>
      </c>
      <c r="P542" s="365">
        <v>71635</v>
      </c>
      <c r="Q542" t="s">
        <v>4144</v>
      </c>
      <c r="R542" t="s">
        <v>368</v>
      </c>
      <c r="S542" t="s">
        <v>369</v>
      </c>
      <c r="T542" t="s">
        <v>263</v>
      </c>
      <c r="U542" t="s">
        <v>370</v>
      </c>
      <c r="V542" t="s">
        <v>265</v>
      </c>
      <c r="W542" t="s">
        <v>252</v>
      </c>
      <c r="X542" t="s">
        <v>264</v>
      </c>
      <c r="Y542" t="s">
        <v>371</v>
      </c>
      <c r="Z542" t="s">
        <v>250</v>
      </c>
      <c r="AA542" t="s">
        <v>250</v>
      </c>
      <c r="AB542" t="s">
        <v>89</v>
      </c>
      <c r="AC542" t="s">
        <v>158</v>
      </c>
      <c r="AD542" t="s">
        <v>2</v>
      </c>
      <c r="AE542" t="s">
        <v>1652</v>
      </c>
      <c r="AF542" t="s">
        <v>372</v>
      </c>
      <c r="AG542"/>
      <c r="AH542" s="365">
        <v>300002206144467</v>
      </c>
      <c r="AI542" t="s">
        <v>258</v>
      </c>
      <c r="AJ542">
        <v>1122.01</v>
      </c>
      <c r="AK542">
        <v>1122.01</v>
      </c>
      <c r="AL542" s="365">
        <v>1</v>
      </c>
      <c r="AM542" t="s">
        <v>1652</v>
      </c>
      <c r="AN542" t="s">
        <v>1443</v>
      </c>
      <c r="AO542" t="s">
        <v>1444</v>
      </c>
      <c r="AP542" s="365">
        <v>80</v>
      </c>
      <c r="AQ542" t="s">
        <v>3789</v>
      </c>
      <c r="AR542" t="s">
        <v>3804</v>
      </c>
      <c r="AS542" t="s">
        <v>3791</v>
      </c>
      <c r="AT542" t="s">
        <v>3800</v>
      </c>
      <c r="AU542" t="s">
        <v>379</v>
      </c>
      <c r="AV542" t="s">
        <v>380</v>
      </c>
      <c r="AW542" t="s">
        <v>381</v>
      </c>
      <c r="AX542"/>
      <c r="AY542" s="365">
        <v>0</v>
      </c>
      <c r="AZ542" s="365">
        <v>2024</v>
      </c>
      <c r="BA542" s="366">
        <v>45623</v>
      </c>
      <c r="BB542" s="367">
        <v>45625</v>
      </c>
      <c r="BC542" t="s">
        <v>271</v>
      </c>
      <c r="BD542" t="s">
        <v>261</v>
      </c>
      <c r="BE542">
        <v>1122.01</v>
      </c>
      <c r="BF542">
        <v>27.04</v>
      </c>
      <c r="BG542"/>
      <c r="BH542" s="368">
        <v>27.04</v>
      </c>
    </row>
    <row r="543" spans="1:60" ht="15.6">
      <c r="A543" s="345" t="str">
        <f t="shared" si="16"/>
        <v>yes</v>
      </c>
      <c r="B543" s="345" t="str">
        <f>IF(A543="no","N/A",IF(ISNA(VLOOKUP(P543,'Cost Type'!$A$4:$B$8,2,0)),"Impl",VLOOKUP(P543,'Cost Type'!$A$4:$B$8,2,0)))</f>
        <v>GMS</v>
      </c>
      <c r="C543" s="345" t="str">
        <f>IF(B543="Impl",VLOOKUP(AB543,'Mapping Activities to outputs'!$B:$C,2,0),"N/A")</f>
        <v>N/A</v>
      </c>
      <c r="F543" s="346">
        <f t="shared" si="17"/>
        <v>309.16000000000003</v>
      </c>
      <c r="G543" t="s">
        <v>413</v>
      </c>
      <c r="H543" t="s">
        <v>414</v>
      </c>
      <c r="I543" t="s">
        <v>415</v>
      </c>
      <c r="J543" t="s">
        <v>416</v>
      </c>
      <c r="K543" t="s">
        <v>157</v>
      </c>
      <c r="L543" t="s">
        <v>413</v>
      </c>
      <c r="M543" t="s">
        <v>1950</v>
      </c>
      <c r="N543" t="s">
        <v>262</v>
      </c>
      <c r="P543" s="365">
        <v>75105</v>
      </c>
      <c r="Q543" t="s">
        <v>417</v>
      </c>
      <c r="R543" t="s">
        <v>368</v>
      </c>
      <c r="S543" t="s">
        <v>369</v>
      </c>
      <c r="T543" t="s">
        <v>263</v>
      </c>
      <c r="U543" t="s">
        <v>370</v>
      </c>
      <c r="V543" t="s">
        <v>265</v>
      </c>
      <c r="W543" t="s">
        <v>252</v>
      </c>
      <c r="X543" t="s">
        <v>264</v>
      </c>
      <c r="Y543" t="s">
        <v>371</v>
      </c>
      <c r="Z543" t="s">
        <v>250</v>
      </c>
      <c r="AA543" t="s">
        <v>250</v>
      </c>
      <c r="AB543" t="s">
        <v>52</v>
      </c>
      <c r="AC543" t="s">
        <v>158</v>
      </c>
      <c r="AD543" t="s">
        <v>2</v>
      </c>
      <c r="AE543" t="s">
        <v>2769</v>
      </c>
      <c r="AF543" t="s">
        <v>419</v>
      </c>
      <c r="AG543"/>
      <c r="AH543" s="365"/>
      <c r="AI543"/>
      <c r="AJ543"/>
      <c r="AK543"/>
      <c r="AL543" s="365"/>
      <c r="AM543"/>
      <c r="AN543" t="s">
        <v>399</v>
      </c>
      <c r="AO543" t="s">
        <v>399</v>
      </c>
      <c r="AP543" s="365">
        <v>1836</v>
      </c>
      <c r="AQ543" t="s">
        <v>2770</v>
      </c>
      <c r="AR543" t="s">
        <v>2771</v>
      </c>
      <c r="AS543" t="s">
        <v>2772</v>
      </c>
      <c r="AT543" t="s">
        <v>2125</v>
      </c>
      <c r="AU543" t="s">
        <v>379</v>
      </c>
      <c r="AV543" t="s">
        <v>380</v>
      </c>
      <c r="AW543" t="s">
        <v>412</v>
      </c>
      <c r="AX543"/>
      <c r="AY543" s="365"/>
      <c r="AZ543" s="365">
        <v>2024</v>
      </c>
      <c r="BA543" s="366">
        <v>45626</v>
      </c>
      <c r="BB543" s="367">
        <v>45626</v>
      </c>
      <c r="BC543" t="s">
        <v>399</v>
      </c>
      <c r="BD543" t="s">
        <v>154</v>
      </c>
      <c r="BE543">
        <v>309.16000000000003</v>
      </c>
      <c r="BF543">
        <v>309.16000000000003</v>
      </c>
      <c r="BG543"/>
      <c r="BH543" s="368">
        <v>309.16000000000003</v>
      </c>
    </row>
    <row r="544" spans="1:60" ht="15.6">
      <c r="A544" s="345" t="str">
        <f t="shared" si="16"/>
        <v>yes</v>
      </c>
      <c r="B544" s="345" t="str">
        <f>IF(A544="no","N/A",IF(ISNA(VLOOKUP(P544,'Cost Type'!$A$4:$B$8,2,0)),"Impl",VLOOKUP(P544,'Cost Type'!$A$4:$B$8,2,0)))</f>
        <v>GMS</v>
      </c>
      <c r="C544" s="345" t="str">
        <f>IF(B544="Impl",VLOOKUP(AB544,'Mapping Activities to outputs'!$B:$C,2,0),"N/A")</f>
        <v>N/A</v>
      </c>
      <c r="F544" s="346">
        <f t="shared" si="17"/>
        <v>513.93000000000006</v>
      </c>
      <c r="G544" t="s">
        <v>413</v>
      </c>
      <c r="H544" t="s">
        <v>414</v>
      </c>
      <c r="I544" t="s">
        <v>415</v>
      </c>
      <c r="J544" t="s">
        <v>416</v>
      </c>
      <c r="K544" t="s">
        <v>157</v>
      </c>
      <c r="L544" t="s">
        <v>413</v>
      </c>
      <c r="M544" t="s">
        <v>1950</v>
      </c>
      <c r="N544" t="s">
        <v>262</v>
      </c>
      <c r="P544" s="365">
        <v>75105</v>
      </c>
      <c r="Q544" t="s">
        <v>417</v>
      </c>
      <c r="R544" t="s">
        <v>368</v>
      </c>
      <c r="S544" t="s">
        <v>369</v>
      </c>
      <c r="T544" t="s">
        <v>263</v>
      </c>
      <c r="U544" t="s">
        <v>370</v>
      </c>
      <c r="V544" t="s">
        <v>265</v>
      </c>
      <c r="W544" t="s">
        <v>252</v>
      </c>
      <c r="X544" t="s">
        <v>264</v>
      </c>
      <c r="Y544" t="s">
        <v>371</v>
      </c>
      <c r="Z544" t="s">
        <v>250</v>
      </c>
      <c r="AA544" t="s">
        <v>250</v>
      </c>
      <c r="AB544" t="s">
        <v>52</v>
      </c>
      <c r="AC544" t="s">
        <v>158</v>
      </c>
      <c r="AD544" t="s">
        <v>2</v>
      </c>
      <c r="AE544" t="s">
        <v>2773</v>
      </c>
      <c r="AF544" t="s">
        <v>419</v>
      </c>
      <c r="AG544"/>
      <c r="AH544" s="365"/>
      <c r="AI544"/>
      <c r="AJ544"/>
      <c r="AK544"/>
      <c r="AL544" s="365"/>
      <c r="AM544"/>
      <c r="AN544" t="s">
        <v>399</v>
      </c>
      <c r="AO544" t="s">
        <v>399</v>
      </c>
      <c r="AP544" s="365">
        <v>1837</v>
      </c>
      <c r="AQ544" t="s">
        <v>2770</v>
      </c>
      <c r="AR544" t="s">
        <v>2774</v>
      </c>
      <c r="AS544" t="s">
        <v>2772</v>
      </c>
      <c r="AT544" t="s">
        <v>2125</v>
      </c>
      <c r="AU544" t="s">
        <v>379</v>
      </c>
      <c r="AV544" t="s">
        <v>380</v>
      </c>
      <c r="AW544" t="s">
        <v>412</v>
      </c>
      <c r="AX544"/>
      <c r="AY544" s="365"/>
      <c r="AZ544" s="365">
        <v>2024</v>
      </c>
      <c r="BA544" s="366">
        <v>45626</v>
      </c>
      <c r="BB544" s="367">
        <v>45626</v>
      </c>
      <c r="BC544" t="s">
        <v>399</v>
      </c>
      <c r="BD544" t="s">
        <v>154</v>
      </c>
      <c r="BE544">
        <v>513.93000000000006</v>
      </c>
      <c r="BF544">
        <v>513.93000000000006</v>
      </c>
      <c r="BG544"/>
      <c r="BH544" s="368">
        <v>513.93000000000006</v>
      </c>
    </row>
    <row r="545" spans="1:60" ht="15.6">
      <c r="A545" s="345" t="str">
        <f t="shared" si="16"/>
        <v>yes</v>
      </c>
      <c r="B545" s="345" t="str">
        <f>IF(A545="no","N/A",IF(ISNA(VLOOKUP(P545,'Cost Type'!$A$4:$B$8,2,0)),"Impl",VLOOKUP(P545,'Cost Type'!$A$4:$B$8,2,0)))</f>
        <v>GMS</v>
      </c>
      <c r="C545" s="345" t="str">
        <f>IF(B545="Impl",VLOOKUP(AB545,'Mapping Activities to outputs'!$B:$C,2,0),"N/A")</f>
        <v>N/A</v>
      </c>
      <c r="F545" s="346">
        <f t="shared" si="17"/>
        <v>14.4</v>
      </c>
      <c r="G545" t="s">
        <v>413</v>
      </c>
      <c r="H545" t="s">
        <v>414</v>
      </c>
      <c r="I545" t="s">
        <v>415</v>
      </c>
      <c r="J545" t="s">
        <v>416</v>
      </c>
      <c r="K545" t="s">
        <v>157</v>
      </c>
      <c r="L545" t="s">
        <v>413</v>
      </c>
      <c r="M545" t="s">
        <v>1950</v>
      </c>
      <c r="N545" t="s">
        <v>262</v>
      </c>
      <c r="P545" s="365">
        <v>75105</v>
      </c>
      <c r="Q545" t="s">
        <v>417</v>
      </c>
      <c r="R545" t="s">
        <v>368</v>
      </c>
      <c r="S545" t="s">
        <v>369</v>
      </c>
      <c r="T545" t="s">
        <v>263</v>
      </c>
      <c r="U545" t="s">
        <v>370</v>
      </c>
      <c r="V545" t="s">
        <v>265</v>
      </c>
      <c r="W545" t="s">
        <v>252</v>
      </c>
      <c r="X545" t="s">
        <v>264</v>
      </c>
      <c r="Y545" t="s">
        <v>371</v>
      </c>
      <c r="Z545" t="s">
        <v>250</v>
      </c>
      <c r="AA545" t="s">
        <v>250</v>
      </c>
      <c r="AB545" t="s">
        <v>37</v>
      </c>
      <c r="AC545" t="s">
        <v>158</v>
      </c>
      <c r="AD545" t="s">
        <v>2</v>
      </c>
      <c r="AE545" t="s">
        <v>1981</v>
      </c>
      <c r="AF545" t="s">
        <v>419</v>
      </c>
      <c r="AG545"/>
      <c r="AH545" s="365"/>
      <c r="AI545"/>
      <c r="AJ545"/>
      <c r="AK545"/>
      <c r="AL545" s="365"/>
      <c r="AM545"/>
      <c r="AN545" t="s">
        <v>399</v>
      </c>
      <c r="AO545" t="s">
        <v>399</v>
      </c>
      <c r="AP545" s="365">
        <v>12</v>
      </c>
      <c r="AQ545" t="s">
        <v>1982</v>
      </c>
      <c r="AR545" t="s">
        <v>1983</v>
      </c>
      <c r="AS545" t="s">
        <v>1984</v>
      </c>
      <c r="AT545" t="s">
        <v>1985</v>
      </c>
      <c r="AU545" t="s">
        <v>379</v>
      </c>
      <c r="AV545" t="s">
        <v>380</v>
      </c>
      <c r="AW545" t="s">
        <v>412</v>
      </c>
      <c r="AX545"/>
      <c r="AY545" s="365"/>
      <c r="AZ545" s="365">
        <v>2024</v>
      </c>
      <c r="BA545" s="366">
        <v>45615</v>
      </c>
      <c r="BB545" s="367">
        <v>45627</v>
      </c>
      <c r="BC545" t="s">
        <v>399</v>
      </c>
      <c r="BD545" t="s">
        <v>261</v>
      </c>
      <c r="BE545">
        <v>597.6</v>
      </c>
      <c r="BF545">
        <v>14.4</v>
      </c>
      <c r="BG545"/>
      <c r="BH545" s="368">
        <v>14.4</v>
      </c>
    </row>
    <row r="546" spans="1:60" ht="15.6">
      <c r="A546" s="345" t="str">
        <f t="shared" si="16"/>
        <v>yes</v>
      </c>
      <c r="B546" s="345" t="str">
        <f>IF(A546="no","N/A",IF(ISNA(VLOOKUP(P546,'Cost Type'!$A$4:$B$8,2,0)),"Impl",VLOOKUP(P546,'Cost Type'!$A$4:$B$8,2,0)))</f>
        <v>GMS</v>
      </c>
      <c r="C546" s="345" t="str">
        <f>IF(B546="Impl",VLOOKUP(AB546,'Mapping Activities to outputs'!$B:$C,2,0),"N/A")</f>
        <v>N/A</v>
      </c>
      <c r="F546" s="346">
        <f t="shared" si="17"/>
        <v>2.16</v>
      </c>
      <c r="G546" t="s">
        <v>413</v>
      </c>
      <c r="H546" t="s">
        <v>414</v>
      </c>
      <c r="I546" t="s">
        <v>415</v>
      </c>
      <c r="J546" t="s">
        <v>416</v>
      </c>
      <c r="K546" t="s">
        <v>157</v>
      </c>
      <c r="L546" t="s">
        <v>413</v>
      </c>
      <c r="M546" t="s">
        <v>1950</v>
      </c>
      <c r="N546" t="s">
        <v>262</v>
      </c>
      <c r="P546" s="365">
        <v>75105</v>
      </c>
      <c r="Q546" t="s">
        <v>417</v>
      </c>
      <c r="R546" t="s">
        <v>368</v>
      </c>
      <c r="S546" t="s">
        <v>369</v>
      </c>
      <c r="T546" t="s">
        <v>263</v>
      </c>
      <c r="U546" t="s">
        <v>370</v>
      </c>
      <c r="V546" t="s">
        <v>265</v>
      </c>
      <c r="W546" t="s">
        <v>252</v>
      </c>
      <c r="X546" t="s">
        <v>264</v>
      </c>
      <c r="Y546" t="s">
        <v>371</v>
      </c>
      <c r="Z546" t="s">
        <v>250</v>
      </c>
      <c r="AA546" t="s">
        <v>250</v>
      </c>
      <c r="AB546" t="s">
        <v>89</v>
      </c>
      <c r="AC546" t="s">
        <v>158</v>
      </c>
      <c r="AD546" t="s">
        <v>2</v>
      </c>
      <c r="AE546" t="s">
        <v>2004</v>
      </c>
      <c r="AF546" t="s">
        <v>419</v>
      </c>
      <c r="AG546"/>
      <c r="AH546" s="365"/>
      <c r="AI546"/>
      <c r="AJ546"/>
      <c r="AK546"/>
      <c r="AL546" s="365"/>
      <c r="AM546"/>
      <c r="AN546" t="s">
        <v>399</v>
      </c>
      <c r="AO546" t="s">
        <v>399</v>
      </c>
      <c r="AP546" s="365">
        <v>13</v>
      </c>
      <c r="AQ546" t="s">
        <v>1982</v>
      </c>
      <c r="AR546" t="s">
        <v>2005</v>
      </c>
      <c r="AS546" t="s">
        <v>1984</v>
      </c>
      <c r="AT546" t="s">
        <v>2006</v>
      </c>
      <c r="AU546" t="s">
        <v>379</v>
      </c>
      <c r="AV546" t="s">
        <v>380</v>
      </c>
      <c r="AW546" t="s">
        <v>412</v>
      </c>
      <c r="AX546"/>
      <c r="AY546" s="365"/>
      <c r="AZ546" s="365">
        <v>2024</v>
      </c>
      <c r="BA546" s="366">
        <v>45623</v>
      </c>
      <c r="BB546" s="367">
        <v>45627</v>
      </c>
      <c r="BC546" t="s">
        <v>399</v>
      </c>
      <c r="BD546" t="s">
        <v>261</v>
      </c>
      <c r="BE546">
        <v>89.76</v>
      </c>
      <c r="BF546">
        <v>2.16</v>
      </c>
      <c r="BG546"/>
      <c r="BH546" s="368">
        <v>2.16</v>
      </c>
    </row>
    <row r="547" spans="1:60" ht="15.6">
      <c r="A547" s="345" t="str">
        <f t="shared" si="16"/>
        <v>yes</v>
      </c>
      <c r="B547" s="345" t="str">
        <f>IF(A547="no","N/A",IF(ISNA(VLOOKUP(P547,'Cost Type'!$A$4:$B$8,2,0)),"Impl",VLOOKUP(Q547,'Cost Type'!$A$4:$B$8,2,0)))</f>
        <v>Impl</v>
      </c>
      <c r="C547" s="345" t="str">
        <f>IF(B547="Impl",VLOOKUP(AB547,'Mapping Activities to outputs'!$B:$C,2,0),"N/A")</f>
        <v>Output 2</v>
      </c>
      <c r="F547" s="346">
        <f t="shared" si="17"/>
        <v>5026.7</v>
      </c>
      <c r="G547" t="s">
        <v>362</v>
      </c>
      <c r="H547" t="s">
        <v>363</v>
      </c>
      <c r="I547" t="s">
        <v>364</v>
      </c>
      <c r="J547" t="s">
        <v>365</v>
      </c>
      <c r="K547" t="s">
        <v>157</v>
      </c>
      <c r="L547" t="s">
        <v>366</v>
      </c>
      <c r="M547" t="s">
        <v>2074</v>
      </c>
      <c r="N547" t="s">
        <v>262</v>
      </c>
      <c r="P547" s="365">
        <v>75709</v>
      </c>
      <c r="Q547" t="s">
        <v>3296</v>
      </c>
      <c r="R547" t="s">
        <v>368</v>
      </c>
      <c r="S547" t="s">
        <v>369</v>
      </c>
      <c r="T547" t="s">
        <v>263</v>
      </c>
      <c r="U547" t="s">
        <v>370</v>
      </c>
      <c r="V547" t="s">
        <v>265</v>
      </c>
      <c r="W547" t="s">
        <v>252</v>
      </c>
      <c r="X547" t="s">
        <v>264</v>
      </c>
      <c r="Y547" t="s">
        <v>371</v>
      </c>
      <c r="Z547" t="s">
        <v>250</v>
      </c>
      <c r="AA547" t="s">
        <v>250</v>
      </c>
      <c r="AB547" t="s">
        <v>67</v>
      </c>
      <c r="AC547" t="s">
        <v>158</v>
      </c>
      <c r="AD547" t="s">
        <v>2</v>
      </c>
      <c r="AE547" t="s">
        <v>809</v>
      </c>
      <c r="AF547" t="s">
        <v>372</v>
      </c>
      <c r="AG547" t="s">
        <v>811</v>
      </c>
      <c r="AH547" s="365">
        <v>300002217215212</v>
      </c>
      <c r="AI547" t="s">
        <v>258</v>
      </c>
      <c r="AJ547">
        <v>208608</v>
      </c>
      <c r="AK547">
        <v>208608</v>
      </c>
      <c r="AL547" s="365">
        <v>1</v>
      </c>
      <c r="AM547" t="s">
        <v>809</v>
      </c>
      <c r="AN547" t="s">
        <v>384</v>
      </c>
      <c r="AO547" t="s">
        <v>464</v>
      </c>
      <c r="AP547" s="365">
        <v>1377</v>
      </c>
      <c r="AQ547" t="s">
        <v>3805</v>
      </c>
      <c r="AR547" t="s">
        <v>3806</v>
      </c>
      <c r="AS547" t="s">
        <v>3807</v>
      </c>
      <c r="AT547" t="s">
        <v>3808</v>
      </c>
      <c r="AU547" t="s">
        <v>379</v>
      </c>
      <c r="AV547" t="s">
        <v>380</v>
      </c>
      <c r="AW547" t="s">
        <v>3197</v>
      </c>
      <c r="AX547" t="s">
        <v>3198</v>
      </c>
      <c r="AY547" s="365">
        <v>1</v>
      </c>
      <c r="AZ547" s="365">
        <v>2024</v>
      </c>
      <c r="BA547" s="366">
        <v>45628</v>
      </c>
      <c r="BB547" s="367">
        <v>45628</v>
      </c>
      <c r="BC547" t="s">
        <v>271</v>
      </c>
      <c r="BD547" t="s">
        <v>261</v>
      </c>
      <c r="BE547">
        <v>208608</v>
      </c>
      <c r="BF547">
        <v>5026.7</v>
      </c>
      <c r="BG547"/>
      <c r="BH547" s="368">
        <v>5026.7</v>
      </c>
    </row>
    <row r="548" spans="1:60" ht="15.6">
      <c r="A548" s="345" t="str">
        <f t="shared" si="16"/>
        <v>yes</v>
      </c>
      <c r="B548" s="345" t="str">
        <f>IF(A548="no","N/A",IF(ISNA(VLOOKUP(P548,'Cost Type'!$A$4:$B$8,2,0)),"Impl",VLOOKUP(P548,'Cost Type'!$A$4:$B$8,2,0)))</f>
        <v>GMS</v>
      </c>
      <c r="C548" s="345" t="str">
        <f>IF(B548="Impl",VLOOKUP(AB548,'Mapping Activities to outputs'!$B:$C,2,0),"N/A")</f>
        <v>N/A</v>
      </c>
      <c r="F548" s="346">
        <f t="shared" si="17"/>
        <v>402.14</v>
      </c>
      <c r="G548" t="s">
        <v>413</v>
      </c>
      <c r="H548" t="s">
        <v>414</v>
      </c>
      <c r="I548" t="s">
        <v>415</v>
      </c>
      <c r="J548" t="s">
        <v>416</v>
      </c>
      <c r="K548" t="s">
        <v>157</v>
      </c>
      <c r="L548" t="s">
        <v>413</v>
      </c>
      <c r="M548" t="s">
        <v>2074</v>
      </c>
      <c r="N548" t="s">
        <v>262</v>
      </c>
      <c r="P548" s="365">
        <v>75105</v>
      </c>
      <c r="Q548" t="s">
        <v>417</v>
      </c>
      <c r="R548" t="s">
        <v>368</v>
      </c>
      <c r="S548" t="s">
        <v>369</v>
      </c>
      <c r="T548" t="s">
        <v>263</v>
      </c>
      <c r="U548" t="s">
        <v>370</v>
      </c>
      <c r="V548" t="s">
        <v>265</v>
      </c>
      <c r="W548" t="s">
        <v>252</v>
      </c>
      <c r="X548" t="s">
        <v>264</v>
      </c>
      <c r="Y548" t="s">
        <v>371</v>
      </c>
      <c r="Z548" t="s">
        <v>250</v>
      </c>
      <c r="AA548" t="s">
        <v>250</v>
      </c>
      <c r="AB548" t="s">
        <v>67</v>
      </c>
      <c r="AC548" t="s">
        <v>158</v>
      </c>
      <c r="AD548" t="s">
        <v>2</v>
      </c>
      <c r="AE548" t="s">
        <v>2507</v>
      </c>
      <c r="AF548" t="s">
        <v>419</v>
      </c>
      <c r="AG548"/>
      <c r="AH548" s="365"/>
      <c r="AI548"/>
      <c r="AJ548"/>
      <c r="AK548"/>
      <c r="AL548" s="365"/>
      <c r="AM548"/>
      <c r="AN548" t="s">
        <v>399</v>
      </c>
      <c r="AO548" t="s">
        <v>399</v>
      </c>
      <c r="AP548" s="365">
        <v>331</v>
      </c>
      <c r="AQ548" t="s">
        <v>2508</v>
      </c>
      <c r="AR548" t="s">
        <v>2509</v>
      </c>
      <c r="AS548" t="s">
        <v>2510</v>
      </c>
      <c r="AT548" t="s">
        <v>2511</v>
      </c>
      <c r="AU548" t="s">
        <v>379</v>
      </c>
      <c r="AV548" t="s">
        <v>380</v>
      </c>
      <c r="AW548" t="s">
        <v>412</v>
      </c>
      <c r="AX548"/>
      <c r="AY548" s="365"/>
      <c r="AZ548" s="365">
        <v>2024</v>
      </c>
      <c r="BA548" s="366">
        <v>45628</v>
      </c>
      <c r="BB548" s="367">
        <v>45629</v>
      </c>
      <c r="BC548" t="s">
        <v>399</v>
      </c>
      <c r="BD548" t="s">
        <v>261</v>
      </c>
      <c r="BE548">
        <v>16688.64</v>
      </c>
      <c r="BF548">
        <v>402.14</v>
      </c>
      <c r="BG548"/>
      <c r="BH548" s="368">
        <v>402.14</v>
      </c>
    </row>
    <row r="549" spans="1:60" ht="15.6">
      <c r="A549" s="345" t="str">
        <f t="shared" si="16"/>
        <v>yes</v>
      </c>
      <c r="B549" s="345" t="str">
        <f>IF(A549="no","N/A",IF(ISNA(VLOOKUP(P549,'Cost Type'!$A$4:$B$8,2,0)),"Impl",VLOOKUP(P549,'Cost Type'!$A$4:$B$8,2,0)))</f>
        <v>DPC</v>
      </c>
      <c r="C549" s="345" t="str">
        <f>IF(B549="Impl",VLOOKUP(AB549,'Mapping Activities to outputs'!$B:$C,2,0),"N/A")</f>
        <v>N/A</v>
      </c>
      <c r="F549" s="346">
        <f t="shared" si="17"/>
        <v>-7965.3</v>
      </c>
      <c r="G549" t="s">
        <v>362</v>
      </c>
      <c r="H549" t="s">
        <v>363</v>
      </c>
      <c r="I549" t="s">
        <v>364</v>
      </c>
      <c r="J549" t="s">
        <v>365</v>
      </c>
      <c r="K549" t="s">
        <v>157</v>
      </c>
      <c r="L549" t="s">
        <v>366</v>
      </c>
      <c r="M549" t="s">
        <v>1950</v>
      </c>
      <c r="N549" t="s">
        <v>262</v>
      </c>
      <c r="P549" s="365">
        <v>64397</v>
      </c>
      <c r="Q549" t="s">
        <v>4125</v>
      </c>
      <c r="R549" t="s">
        <v>368</v>
      </c>
      <c r="S549" t="s">
        <v>369</v>
      </c>
      <c r="T549" t="s">
        <v>263</v>
      </c>
      <c r="U549" t="s">
        <v>370</v>
      </c>
      <c r="V549" t="s">
        <v>265</v>
      </c>
      <c r="W549" t="s">
        <v>252</v>
      </c>
      <c r="X549" t="s">
        <v>264</v>
      </c>
      <c r="Y549" t="s">
        <v>371</v>
      </c>
      <c r="Z549" t="s">
        <v>250</v>
      </c>
      <c r="AA549" t="s">
        <v>250</v>
      </c>
      <c r="AB549" t="s">
        <v>120</v>
      </c>
      <c r="AC549" t="s">
        <v>158</v>
      </c>
      <c r="AD549" t="s">
        <v>2</v>
      </c>
      <c r="AE549" t="s">
        <v>1890</v>
      </c>
      <c r="AF549" t="s">
        <v>372</v>
      </c>
      <c r="AG549" t="s">
        <v>3279</v>
      </c>
      <c r="AH549" s="365">
        <v>300001801155629</v>
      </c>
      <c r="AI549" t="s">
        <v>258</v>
      </c>
      <c r="AJ549">
        <v>0</v>
      </c>
      <c r="AK549">
        <v>-7965.3</v>
      </c>
      <c r="AL549" s="365">
        <v>7</v>
      </c>
      <c r="AM549" t="s">
        <v>1890</v>
      </c>
      <c r="AN549" t="s">
        <v>1073</v>
      </c>
      <c r="AO549" t="s">
        <v>1073</v>
      </c>
      <c r="AP549" s="365">
        <v>293</v>
      </c>
      <c r="AQ549" t="s">
        <v>3801</v>
      </c>
      <c r="AR549" t="s">
        <v>4086</v>
      </c>
      <c r="AS549" t="s">
        <v>3803</v>
      </c>
      <c r="AT549" t="s">
        <v>3707</v>
      </c>
      <c r="AU549" t="s">
        <v>379</v>
      </c>
      <c r="AV549" t="s">
        <v>380</v>
      </c>
      <c r="AW549" t="s">
        <v>381</v>
      </c>
      <c r="AX549"/>
      <c r="AY549" s="365">
        <v>0</v>
      </c>
      <c r="AZ549" s="365">
        <v>2024</v>
      </c>
      <c r="BA549" s="366">
        <v>45597</v>
      </c>
      <c r="BB549" s="367">
        <v>45630</v>
      </c>
      <c r="BC549" t="s">
        <v>1905</v>
      </c>
      <c r="BD549" t="s">
        <v>154</v>
      </c>
      <c r="BE549">
        <v>-7965.3</v>
      </c>
      <c r="BF549"/>
      <c r="BG549">
        <v>7965.3</v>
      </c>
      <c r="BH549" s="368">
        <v>-7965.3</v>
      </c>
    </row>
    <row r="550" spans="1:60" ht="15.6">
      <c r="A550" s="345" t="str">
        <f t="shared" si="16"/>
        <v>yes</v>
      </c>
      <c r="B550" s="345" t="str">
        <f>IF(A550="no","N/A",IF(ISNA(VLOOKUP(P550,'Cost Type'!$A$4:$B$8,2,0)),"Impl",VLOOKUP(Q550,'Cost Type'!$A$4:$B$8,2,0)))</f>
        <v>Impl</v>
      </c>
      <c r="C550" s="345" t="str">
        <f>IF(B550="Impl",VLOOKUP(AB550,'Mapping Activities to outputs'!$B:$C,2,0),"N/A")</f>
        <v>MC</v>
      </c>
      <c r="F550" s="346">
        <f t="shared" si="17"/>
        <v>348.55</v>
      </c>
      <c r="G550" t="s">
        <v>362</v>
      </c>
      <c r="H550" t="s">
        <v>363</v>
      </c>
      <c r="I550" t="s">
        <v>364</v>
      </c>
      <c r="J550" t="s">
        <v>365</v>
      </c>
      <c r="K550" t="s">
        <v>157</v>
      </c>
      <c r="L550" t="s">
        <v>366</v>
      </c>
      <c r="M550" t="s">
        <v>1950</v>
      </c>
      <c r="N550" t="s">
        <v>262</v>
      </c>
      <c r="P550" s="365">
        <v>73410</v>
      </c>
      <c r="Q550" t="s">
        <v>3310</v>
      </c>
      <c r="R550" t="s">
        <v>368</v>
      </c>
      <c r="S550" t="s">
        <v>369</v>
      </c>
      <c r="T550" t="s">
        <v>263</v>
      </c>
      <c r="U550" t="s">
        <v>370</v>
      </c>
      <c r="V550" t="s">
        <v>265</v>
      </c>
      <c r="W550" t="s">
        <v>252</v>
      </c>
      <c r="X550" t="s">
        <v>264</v>
      </c>
      <c r="Y550" t="s">
        <v>371</v>
      </c>
      <c r="Z550" t="s">
        <v>250</v>
      </c>
      <c r="AA550" t="s">
        <v>250</v>
      </c>
      <c r="AB550" t="s">
        <v>89</v>
      </c>
      <c r="AC550" t="s">
        <v>158</v>
      </c>
      <c r="AD550" t="s">
        <v>2</v>
      </c>
      <c r="AE550" t="s">
        <v>1655</v>
      </c>
      <c r="AF550" t="s">
        <v>372</v>
      </c>
      <c r="AG550" t="s">
        <v>1657</v>
      </c>
      <c r="AH550" s="365">
        <v>300002205033769</v>
      </c>
      <c r="AI550" t="s">
        <v>258</v>
      </c>
      <c r="AJ550">
        <v>14465</v>
      </c>
      <c r="AK550">
        <v>14465</v>
      </c>
      <c r="AL550" s="365">
        <v>1</v>
      </c>
      <c r="AM550" t="s">
        <v>1655</v>
      </c>
      <c r="AN550" t="s">
        <v>3196</v>
      </c>
      <c r="AO550" t="s">
        <v>1658</v>
      </c>
      <c r="AP550" s="365">
        <v>22</v>
      </c>
      <c r="AQ550" t="s">
        <v>3801</v>
      </c>
      <c r="AR550" t="s">
        <v>3802</v>
      </c>
      <c r="AS550" t="s">
        <v>3803</v>
      </c>
      <c r="AT550" t="s">
        <v>3786</v>
      </c>
      <c r="AU550" t="s">
        <v>379</v>
      </c>
      <c r="AV550" t="s">
        <v>380</v>
      </c>
      <c r="AW550" t="s">
        <v>381</v>
      </c>
      <c r="AX550"/>
      <c r="AY550" s="365">
        <v>0</v>
      </c>
      <c r="AZ550" s="365">
        <v>2024</v>
      </c>
      <c r="BA550" s="366">
        <v>45621</v>
      </c>
      <c r="BB550" s="367">
        <v>45630</v>
      </c>
      <c r="BC550" t="s">
        <v>271</v>
      </c>
      <c r="BD550" t="s">
        <v>261</v>
      </c>
      <c r="BE550">
        <v>14465</v>
      </c>
      <c r="BF550">
        <v>348.55</v>
      </c>
      <c r="BG550"/>
      <c r="BH550" s="368">
        <v>348.55</v>
      </c>
    </row>
    <row r="551" spans="1:60" ht="15.6">
      <c r="A551" s="345" t="str">
        <f t="shared" si="16"/>
        <v>yes</v>
      </c>
      <c r="B551" s="345" t="str">
        <f>IF(A551="no","N/A",IF(ISNA(VLOOKUP(P551,'Cost Type'!$A$4:$B$8,2,0)),"Impl",VLOOKUP(P551,'Cost Type'!$A$4:$B$8,2,0)))</f>
        <v>DPC</v>
      </c>
      <c r="C551" s="345" t="str">
        <f>IF(B551="Impl",VLOOKUP(AB551,'Mapping Activities to outputs'!$B:$C,2,0),"N/A")</f>
        <v>N/A</v>
      </c>
      <c r="F551" s="346">
        <f t="shared" si="17"/>
        <v>7965.3</v>
      </c>
      <c r="G551" t="s">
        <v>362</v>
      </c>
      <c r="H551" t="s">
        <v>363</v>
      </c>
      <c r="I551" t="s">
        <v>364</v>
      </c>
      <c r="J551" t="s">
        <v>365</v>
      </c>
      <c r="K551" t="s">
        <v>157</v>
      </c>
      <c r="L551" t="s">
        <v>366</v>
      </c>
      <c r="M551" t="s">
        <v>1950</v>
      </c>
      <c r="N551" t="s">
        <v>262</v>
      </c>
      <c r="P551" s="365">
        <v>74596</v>
      </c>
      <c r="Q551" t="s">
        <v>4142</v>
      </c>
      <c r="R551" t="s">
        <v>368</v>
      </c>
      <c r="S551" t="s">
        <v>369</v>
      </c>
      <c r="T551" t="s">
        <v>263</v>
      </c>
      <c r="U551" t="s">
        <v>370</v>
      </c>
      <c r="V551" t="s">
        <v>265</v>
      </c>
      <c r="W551" t="s">
        <v>252</v>
      </c>
      <c r="X551" t="s">
        <v>264</v>
      </c>
      <c r="Y551" t="s">
        <v>371</v>
      </c>
      <c r="Z551" t="s">
        <v>250</v>
      </c>
      <c r="AA551" t="s">
        <v>250</v>
      </c>
      <c r="AB551" t="s">
        <v>120</v>
      </c>
      <c r="AC551" t="s">
        <v>158</v>
      </c>
      <c r="AD551" t="s">
        <v>2</v>
      </c>
      <c r="AE551" t="s">
        <v>1890</v>
      </c>
      <c r="AF551" t="s">
        <v>372</v>
      </c>
      <c r="AG551" t="s">
        <v>3279</v>
      </c>
      <c r="AH551" s="365">
        <v>300001801155629</v>
      </c>
      <c r="AI551" t="s">
        <v>258</v>
      </c>
      <c r="AJ551">
        <v>0</v>
      </c>
      <c r="AK551">
        <v>7965.3</v>
      </c>
      <c r="AL551" s="365">
        <v>8</v>
      </c>
      <c r="AM551" t="s">
        <v>1890</v>
      </c>
      <c r="AN551" t="s">
        <v>1073</v>
      </c>
      <c r="AO551" t="s">
        <v>1073</v>
      </c>
      <c r="AP551" s="365">
        <v>410</v>
      </c>
      <c r="AQ551" t="s">
        <v>3801</v>
      </c>
      <c r="AR551" t="s">
        <v>4092</v>
      </c>
      <c r="AS551" t="s">
        <v>3803</v>
      </c>
      <c r="AT551" t="s">
        <v>3707</v>
      </c>
      <c r="AU551" t="s">
        <v>379</v>
      </c>
      <c r="AV551" t="s">
        <v>380</v>
      </c>
      <c r="AW551" t="s">
        <v>381</v>
      </c>
      <c r="AX551"/>
      <c r="AY551" s="365">
        <v>0</v>
      </c>
      <c r="AZ551" s="365">
        <v>2024</v>
      </c>
      <c r="BA551" s="366">
        <v>45597</v>
      </c>
      <c r="BB551" s="367">
        <v>45630</v>
      </c>
      <c r="BC551" t="s">
        <v>1906</v>
      </c>
      <c r="BD551" t="s">
        <v>154</v>
      </c>
      <c r="BE551">
        <v>7965.3</v>
      </c>
      <c r="BF551">
        <v>7965.3</v>
      </c>
      <c r="BG551"/>
      <c r="BH551" s="368">
        <v>7965.3</v>
      </c>
    </row>
    <row r="552" spans="1:60" ht="15.6">
      <c r="A552" s="345" t="str">
        <f t="shared" si="16"/>
        <v>yes</v>
      </c>
      <c r="B552" s="345" t="str">
        <f>IF(A552="no","N/A",IF(ISNA(VLOOKUP(P552,'Cost Type'!$A$4:$B$8,2,0)),"Impl",VLOOKUP(Q552,'Cost Type'!$A$4:$B$8,2,0)))</f>
        <v>Impl</v>
      </c>
      <c r="C552" s="345" t="str">
        <f>IF(B552="Impl",VLOOKUP(AB552,'Mapping Activities to outputs'!$B:$C,2,0),"N/A")</f>
        <v>MC</v>
      </c>
      <c r="F552" s="346">
        <f t="shared" si="17"/>
        <v>233.3</v>
      </c>
      <c r="G552" t="s">
        <v>362</v>
      </c>
      <c r="H552" t="s">
        <v>363</v>
      </c>
      <c r="I552" t="s">
        <v>364</v>
      </c>
      <c r="J552" t="s">
        <v>365</v>
      </c>
      <c r="K552" t="s">
        <v>157</v>
      </c>
      <c r="L552" t="s">
        <v>366</v>
      </c>
      <c r="M552" t="s">
        <v>2074</v>
      </c>
      <c r="N552" t="s">
        <v>262</v>
      </c>
      <c r="P552" s="365">
        <v>71620</v>
      </c>
      <c r="Q552" t="s">
        <v>4124</v>
      </c>
      <c r="R552" t="s">
        <v>368</v>
      </c>
      <c r="S552" t="s">
        <v>369</v>
      </c>
      <c r="T552" t="s">
        <v>263</v>
      </c>
      <c r="U552" t="s">
        <v>370</v>
      </c>
      <c r="V552" t="s">
        <v>265</v>
      </c>
      <c r="W552" t="s">
        <v>252</v>
      </c>
      <c r="X552" t="s">
        <v>264</v>
      </c>
      <c r="Y552" t="s">
        <v>371</v>
      </c>
      <c r="Z552" t="s">
        <v>250</v>
      </c>
      <c r="AA552" t="s">
        <v>250</v>
      </c>
      <c r="AB552" t="s">
        <v>89</v>
      </c>
      <c r="AC552" t="s">
        <v>158</v>
      </c>
      <c r="AD552" t="s">
        <v>2</v>
      </c>
      <c r="AE552" t="s">
        <v>1663</v>
      </c>
      <c r="AF552" t="s">
        <v>372</v>
      </c>
      <c r="AG552" t="s">
        <v>3020</v>
      </c>
      <c r="AH552" s="365">
        <v>300002221475193</v>
      </c>
      <c r="AI552" t="s">
        <v>258</v>
      </c>
      <c r="AJ552">
        <v>9682</v>
      </c>
      <c r="AK552">
        <v>9682</v>
      </c>
      <c r="AL552" s="365">
        <v>1</v>
      </c>
      <c r="AM552" t="s">
        <v>1663</v>
      </c>
      <c r="AN552" t="s">
        <v>1160</v>
      </c>
      <c r="AO552" t="s">
        <v>1161</v>
      </c>
      <c r="AP552" s="365">
        <v>167</v>
      </c>
      <c r="AQ552" t="s">
        <v>3809</v>
      </c>
      <c r="AR552" t="s">
        <v>3810</v>
      </c>
      <c r="AS552" t="s">
        <v>3811</v>
      </c>
      <c r="AT552" t="s">
        <v>3812</v>
      </c>
      <c r="AU552" t="s">
        <v>379</v>
      </c>
      <c r="AV552" t="s">
        <v>380</v>
      </c>
      <c r="AW552" t="s">
        <v>381</v>
      </c>
      <c r="AX552"/>
      <c r="AY552" s="365">
        <v>0</v>
      </c>
      <c r="AZ552" s="365">
        <v>2024</v>
      </c>
      <c r="BA552" s="366">
        <v>45629</v>
      </c>
      <c r="BB552" s="367">
        <v>45631</v>
      </c>
      <c r="BC552" t="s">
        <v>271</v>
      </c>
      <c r="BD552" t="s">
        <v>261</v>
      </c>
      <c r="BE552">
        <v>9682</v>
      </c>
      <c r="BF552">
        <v>233.3</v>
      </c>
      <c r="BG552"/>
      <c r="BH552" s="368">
        <v>233.3</v>
      </c>
    </row>
    <row r="553" spans="1:60" ht="15.6">
      <c r="A553" s="345" t="str">
        <f t="shared" si="16"/>
        <v>yes</v>
      </c>
      <c r="B553" s="345" t="str">
        <f>IF(A553="no","N/A",IF(ISNA(VLOOKUP(P553,'Cost Type'!$A$4:$B$8,2,0)),"Impl",VLOOKUP(P553,'Cost Type'!$A$4:$B$8,2,0)))</f>
        <v>GMS</v>
      </c>
      <c r="C553" s="345" t="str">
        <f>IF(B553="Impl",VLOOKUP(AB553,'Mapping Activities to outputs'!$B:$C,2,0),"N/A")</f>
        <v>N/A</v>
      </c>
      <c r="F553" s="346">
        <f t="shared" si="17"/>
        <v>27.88</v>
      </c>
      <c r="G553" t="s">
        <v>413</v>
      </c>
      <c r="H553" t="s">
        <v>414</v>
      </c>
      <c r="I553" t="s">
        <v>415</v>
      </c>
      <c r="J553" t="s">
        <v>416</v>
      </c>
      <c r="K553" t="s">
        <v>157</v>
      </c>
      <c r="L553" t="s">
        <v>413</v>
      </c>
      <c r="M553" t="s">
        <v>1950</v>
      </c>
      <c r="N553" t="s">
        <v>262</v>
      </c>
      <c r="P553" s="365">
        <v>75105</v>
      </c>
      <c r="Q553" t="s">
        <v>417</v>
      </c>
      <c r="R553" t="s">
        <v>368</v>
      </c>
      <c r="S553" t="s">
        <v>369</v>
      </c>
      <c r="T553" t="s">
        <v>263</v>
      </c>
      <c r="U553" t="s">
        <v>370</v>
      </c>
      <c r="V553" t="s">
        <v>265</v>
      </c>
      <c r="W553" t="s">
        <v>252</v>
      </c>
      <c r="X553" t="s">
        <v>264</v>
      </c>
      <c r="Y553" t="s">
        <v>371</v>
      </c>
      <c r="Z553" t="s">
        <v>250</v>
      </c>
      <c r="AA553" t="s">
        <v>250</v>
      </c>
      <c r="AB553" t="s">
        <v>89</v>
      </c>
      <c r="AC553" t="s">
        <v>158</v>
      </c>
      <c r="AD553" t="s">
        <v>2</v>
      </c>
      <c r="AE553" t="s">
        <v>2126</v>
      </c>
      <c r="AF553" t="s">
        <v>419</v>
      </c>
      <c r="AG553"/>
      <c r="AH553" s="365"/>
      <c r="AI553"/>
      <c r="AJ553"/>
      <c r="AK553"/>
      <c r="AL553" s="365"/>
      <c r="AM553"/>
      <c r="AN553" t="s">
        <v>399</v>
      </c>
      <c r="AO553" t="s">
        <v>399</v>
      </c>
      <c r="AP553" s="365">
        <v>32</v>
      </c>
      <c r="AQ553" t="s">
        <v>2127</v>
      </c>
      <c r="AR553" t="s">
        <v>2128</v>
      </c>
      <c r="AS553" t="s">
        <v>2129</v>
      </c>
      <c r="AT553" t="s">
        <v>1955</v>
      </c>
      <c r="AU553" t="s">
        <v>379</v>
      </c>
      <c r="AV553" t="s">
        <v>380</v>
      </c>
      <c r="AW553" t="s">
        <v>412</v>
      </c>
      <c r="AX553"/>
      <c r="AY553" s="365"/>
      <c r="AZ553" s="365">
        <v>2024</v>
      </c>
      <c r="BA553" s="366">
        <v>45621</v>
      </c>
      <c r="BB553" s="367">
        <v>45631</v>
      </c>
      <c r="BC553" t="s">
        <v>399</v>
      </c>
      <c r="BD553" t="s">
        <v>261</v>
      </c>
      <c r="BE553">
        <v>1157.2</v>
      </c>
      <c r="BF553">
        <v>27.88</v>
      </c>
      <c r="BG553"/>
      <c r="BH553" s="368">
        <v>27.88</v>
      </c>
    </row>
    <row r="554" spans="1:60" ht="15.6">
      <c r="A554" s="345" t="str">
        <f t="shared" si="16"/>
        <v>yes</v>
      </c>
      <c r="B554" s="345" t="str">
        <f>IF(A554="no","N/A",IF(ISNA(VLOOKUP(P554,'Cost Type'!$A$4:$B$8,2,0)),"Impl",VLOOKUP(Q554,'Cost Type'!$A$4:$B$8,2,0)))</f>
        <v>Impl</v>
      </c>
      <c r="C554" s="345" t="str">
        <f>IF(B554="Impl",VLOOKUP(AB554,'Mapping Activities to outputs'!$B:$C,2,0),"N/A")</f>
        <v>MC</v>
      </c>
      <c r="F554" s="346">
        <f t="shared" si="17"/>
        <v>113.12</v>
      </c>
      <c r="G554" t="s">
        <v>362</v>
      </c>
      <c r="H554" t="s">
        <v>363</v>
      </c>
      <c r="I554" t="s">
        <v>364</v>
      </c>
      <c r="J554" t="s">
        <v>365</v>
      </c>
      <c r="K554" t="s">
        <v>157</v>
      </c>
      <c r="L554" t="s">
        <v>366</v>
      </c>
      <c r="M554" t="s">
        <v>2074</v>
      </c>
      <c r="N554" t="s">
        <v>262</v>
      </c>
      <c r="P554" s="365">
        <v>71620</v>
      </c>
      <c r="Q554" t="s">
        <v>4124</v>
      </c>
      <c r="R554" t="s">
        <v>368</v>
      </c>
      <c r="S554" t="s">
        <v>369</v>
      </c>
      <c r="T554" t="s">
        <v>263</v>
      </c>
      <c r="U554" t="s">
        <v>370</v>
      </c>
      <c r="V554" t="s">
        <v>265</v>
      </c>
      <c r="W554" t="s">
        <v>252</v>
      </c>
      <c r="X554" t="s">
        <v>264</v>
      </c>
      <c r="Y554" t="s">
        <v>371</v>
      </c>
      <c r="Z554" t="s">
        <v>250</v>
      </c>
      <c r="AA554" t="s">
        <v>250</v>
      </c>
      <c r="AB554" t="s">
        <v>89</v>
      </c>
      <c r="AC554" t="s">
        <v>158</v>
      </c>
      <c r="AD554" t="s">
        <v>2</v>
      </c>
      <c r="AE554" t="s">
        <v>1665</v>
      </c>
      <c r="AF554" t="s">
        <v>372</v>
      </c>
      <c r="AG554" t="s">
        <v>3020</v>
      </c>
      <c r="AH554" s="365">
        <v>300002224718629</v>
      </c>
      <c r="AI554" t="s">
        <v>258</v>
      </c>
      <c r="AJ554">
        <v>15152.4</v>
      </c>
      <c r="AK554">
        <v>4694.4000000000005</v>
      </c>
      <c r="AL554" s="365">
        <v>2</v>
      </c>
      <c r="AM554" t="s">
        <v>1665</v>
      </c>
      <c r="AN554" t="s">
        <v>1284</v>
      </c>
      <c r="AO554" t="s">
        <v>1285</v>
      </c>
      <c r="AP554" s="365">
        <v>129</v>
      </c>
      <c r="AQ554" t="s">
        <v>3813</v>
      </c>
      <c r="AR554" t="s">
        <v>3814</v>
      </c>
      <c r="AS554" t="s">
        <v>3815</v>
      </c>
      <c r="AT554" t="s">
        <v>3816</v>
      </c>
      <c r="AU554" t="s">
        <v>379</v>
      </c>
      <c r="AV554" t="s">
        <v>380</v>
      </c>
      <c r="AW554" t="s">
        <v>381</v>
      </c>
      <c r="AX554"/>
      <c r="AY554" s="365">
        <v>0</v>
      </c>
      <c r="AZ554" s="365">
        <v>2024</v>
      </c>
      <c r="BA554" s="366">
        <v>45630</v>
      </c>
      <c r="BB554" s="367">
        <v>45632</v>
      </c>
      <c r="BC554" t="s">
        <v>501</v>
      </c>
      <c r="BD554" t="s">
        <v>261</v>
      </c>
      <c r="BE554">
        <v>4694.4000000000005</v>
      </c>
      <c r="BF554">
        <v>113.12</v>
      </c>
      <c r="BG554"/>
      <c r="BH554" s="368">
        <v>113.12</v>
      </c>
    </row>
    <row r="555" spans="1:60" ht="15.6">
      <c r="A555" s="345" t="str">
        <f t="shared" si="16"/>
        <v>yes</v>
      </c>
      <c r="B555" s="345" t="str">
        <f>IF(A555="no","N/A",IF(ISNA(VLOOKUP(P555,'Cost Type'!$A$4:$B$8,2,0)),"Impl",VLOOKUP(P555,'Cost Type'!$A$4:$B$8,2,0)))</f>
        <v>GMS</v>
      </c>
      <c r="C555" s="345" t="str">
        <f>IF(B555="Impl",VLOOKUP(AB555,'Mapping Activities to outputs'!$B:$C,2,0),"N/A")</f>
        <v>N/A</v>
      </c>
      <c r="F555" s="346">
        <f t="shared" si="17"/>
        <v>18.66</v>
      </c>
      <c r="G555" t="s">
        <v>413</v>
      </c>
      <c r="H555" t="s">
        <v>414</v>
      </c>
      <c r="I555" t="s">
        <v>415</v>
      </c>
      <c r="J555" t="s">
        <v>416</v>
      </c>
      <c r="K555" t="s">
        <v>157</v>
      </c>
      <c r="L555" t="s">
        <v>413</v>
      </c>
      <c r="M555" t="s">
        <v>2074</v>
      </c>
      <c r="N555" t="s">
        <v>262</v>
      </c>
      <c r="P555" s="365">
        <v>75105</v>
      </c>
      <c r="Q555" t="s">
        <v>417</v>
      </c>
      <c r="R555" t="s">
        <v>368</v>
      </c>
      <c r="S555" t="s">
        <v>369</v>
      </c>
      <c r="T555" t="s">
        <v>263</v>
      </c>
      <c r="U555" t="s">
        <v>370</v>
      </c>
      <c r="V555" t="s">
        <v>265</v>
      </c>
      <c r="W555" t="s">
        <v>252</v>
      </c>
      <c r="X555" t="s">
        <v>264</v>
      </c>
      <c r="Y555" t="s">
        <v>371</v>
      </c>
      <c r="Z555" t="s">
        <v>250</v>
      </c>
      <c r="AA555" t="s">
        <v>250</v>
      </c>
      <c r="AB555" t="s">
        <v>89</v>
      </c>
      <c r="AC555" t="s">
        <v>158</v>
      </c>
      <c r="AD555" t="s">
        <v>2</v>
      </c>
      <c r="AE555" t="s">
        <v>2353</v>
      </c>
      <c r="AF555" t="s">
        <v>419</v>
      </c>
      <c r="AG555"/>
      <c r="AH555" s="365"/>
      <c r="AI555"/>
      <c r="AJ555"/>
      <c r="AK555"/>
      <c r="AL555" s="365"/>
      <c r="AM555"/>
      <c r="AN555" t="s">
        <v>399</v>
      </c>
      <c r="AO555" t="s">
        <v>399</v>
      </c>
      <c r="AP555" s="365">
        <v>104</v>
      </c>
      <c r="AQ555" t="s">
        <v>2354</v>
      </c>
      <c r="AR555" t="s">
        <v>2355</v>
      </c>
      <c r="AS555" t="s">
        <v>2356</v>
      </c>
      <c r="AT555" t="s">
        <v>2277</v>
      </c>
      <c r="AU555" t="s">
        <v>379</v>
      </c>
      <c r="AV555" t="s">
        <v>380</v>
      </c>
      <c r="AW555" t="s">
        <v>412</v>
      </c>
      <c r="AX555"/>
      <c r="AY555" s="365"/>
      <c r="AZ555" s="365">
        <v>2024</v>
      </c>
      <c r="BA555" s="366">
        <v>45629</v>
      </c>
      <c r="BB555" s="367">
        <v>45632</v>
      </c>
      <c r="BC555" t="s">
        <v>399</v>
      </c>
      <c r="BD555" t="s">
        <v>261</v>
      </c>
      <c r="BE555">
        <v>774.56000000000006</v>
      </c>
      <c r="BF555">
        <v>18.66</v>
      </c>
      <c r="BG555"/>
      <c r="BH555" s="368">
        <v>18.66</v>
      </c>
    </row>
    <row r="556" spans="1:60" ht="15.6">
      <c r="A556" s="345" t="str">
        <f t="shared" si="16"/>
        <v>yes</v>
      </c>
      <c r="B556" s="345" t="str">
        <f>IF(A556="no","N/A",IF(ISNA(VLOOKUP(P556,'Cost Type'!$A$4:$B$8,2,0)),"Impl",VLOOKUP(Q556,'Cost Type'!$A$4:$B$8,2,0)))</f>
        <v>Impl</v>
      </c>
      <c r="C556" s="345" t="str">
        <f>IF(B556="Impl",VLOOKUP(AB556,'Mapping Activities to outputs'!$B:$C,2,0),"N/A")</f>
        <v>MC</v>
      </c>
      <c r="F556" s="346">
        <f t="shared" si="17"/>
        <v>252</v>
      </c>
      <c r="G556" t="s">
        <v>362</v>
      </c>
      <c r="H556" t="s">
        <v>363</v>
      </c>
      <c r="I556" t="s">
        <v>364</v>
      </c>
      <c r="J556" t="s">
        <v>365</v>
      </c>
      <c r="K556" t="s">
        <v>157</v>
      </c>
      <c r="L556" t="s">
        <v>366</v>
      </c>
      <c r="M556" t="s">
        <v>2074</v>
      </c>
      <c r="N556" t="s">
        <v>262</v>
      </c>
      <c r="P556" s="365">
        <v>71635</v>
      </c>
      <c r="Q556" t="s">
        <v>4144</v>
      </c>
      <c r="R556" t="s">
        <v>368</v>
      </c>
      <c r="S556" t="s">
        <v>369</v>
      </c>
      <c r="T556" t="s">
        <v>263</v>
      </c>
      <c r="U556" t="s">
        <v>370</v>
      </c>
      <c r="V556" t="s">
        <v>265</v>
      </c>
      <c r="W556" t="s">
        <v>252</v>
      </c>
      <c r="X556" t="s">
        <v>264</v>
      </c>
      <c r="Y556" t="s">
        <v>371</v>
      </c>
      <c r="Z556" t="s">
        <v>250</v>
      </c>
      <c r="AA556" t="s">
        <v>250</v>
      </c>
      <c r="AB556" t="s">
        <v>89</v>
      </c>
      <c r="AC556" t="s">
        <v>158</v>
      </c>
      <c r="AD556" t="s">
        <v>2</v>
      </c>
      <c r="AE556" t="s">
        <v>1665</v>
      </c>
      <c r="AF556" t="s">
        <v>372</v>
      </c>
      <c r="AG556" t="s">
        <v>3020</v>
      </c>
      <c r="AH556" s="365">
        <v>300002224718629</v>
      </c>
      <c r="AI556" t="s">
        <v>258</v>
      </c>
      <c r="AJ556">
        <v>15152.4</v>
      </c>
      <c r="AK556">
        <v>10458</v>
      </c>
      <c r="AL556" s="365">
        <v>1</v>
      </c>
      <c r="AM556" t="s">
        <v>1665</v>
      </c>
      <c r="AN556" t="s">
        <v>1284</v>
      </c>
      <c r="AO556" t="s">
        <v>1285</v>
      </c>
      <c r="AP556" s="365">
        <v>147</v>
      </c>
      <c r="AQ556" t="s">
        <v>3813</v>
      </c>
      <c r="AR556" t="s">
        <v>3817</v>
      </c>
      <c r="AS556" t="s">
        <v>3815</v>
      </c>
      <c r="AT556" t="s">
        <v>3816</v>
      </c>
      <c r="AU556" t="s">
        <v>379</v>
      </c>
      <c r="AV556" t="s">
        <v>380</v>
      </c>
      <c r="AW556" t="s">
        <v>381</v>
      </c>
      <c r="AX556"/>
      <c r="AY556" s="365">
        <v>0</v>
      </c>
      <c r="AZ556" s="365">
        <v>2024</v>
      </c>
      <c r="BA556" s="366">
        <v>45630</v>
      </c>
      <c r="BB556" s="367">
        <v>45632</v>
      </c>
      <c r="BC556" t="s">
        <v>271</v>
      </c>
      <c r="BD556" t="s">
        <v>261</v>
      </c>
      <c r="BE556">
        <v>10458</v>
      </c>
      <c r="BF556">
        <v>252</v>
      </c>
      <c r="BG556"/>
      <c r="BH556" s="368">
        <v>252</v>
      </c>
    </row>
    <row r="557" spans="1:60" ht="15.6">
      <c r="A557" s="345" t="str">
        <f t="shared" si="16"/>
        <v>yes</v>
      </c>
      <c r="B557" s="345" t="str">
        <f>IF(A557="no","N/A",IF(ISNA(VLOOKUP(P557,'Cost Type'!$A$4:$B$8,2,0)),"Impl",VLOOKUP(P557,'Cost Type'!$A$4:$B$8,2,0)))</f>
        <v>GMS</v>
      </c>
      <c r="C557" s="345" t="str">
        <f>IF(B557="Impl",VLOOKUP(AB557,'Mapping Activities to outputs'!$B:$C,2,0),"N/A")</f>
        <v>N/A</v>
      </c>
      <c r="F557" s="346">
        <f t="shared" si="17"/>
        <v>29.21</v>
      </c>
      <c r="G557" t="s">
        <v>413</v>
      </c>
      <c r="H557" t="s">
        <v>414</v>
      </c>
      <c r="I557" t="s">
        <v>415</v>
      </c>
      <c r="J557" t="s">
        <v>416</v>
      </c>
      <c r="K557" t="s">
        <v>157</v>
      </c>
      <c r="L557" t="s">
        <v>413</v>
      </c>
      <c r="M557" t="s">
        <v>2074</v>
      </c>
      <c r="N557" t="s">
        <v>262</v>
      </c>
      <c r="P557" s="365">
        <v>75105</v>
      </c>
      <c r="Q557" t="s">
        <v>417</v>
      </c>
      <c r="R557" t="s">
        <v>368</v>
      </c>
      <c r="S557" t="s">
        <v>369</v>
      </c>
      <c r="T557" t="s">
        <v>263</v>
      </c>
      <c r="U557" t="s">
        <v>370</v>
      </c>
      <c r="V557" t="s">
        <v>265</v>
      </c>
      <c r="W557" t="s">
        <v>252</v>
      </c>
      <c r="X557" t="s">
        <v>264</v>
      </c>
      <c r="Y557" t="s">
        <v>371</v>
      </c>
      <c r="Z557" t="s">
        <v>250</v>
      </c>
      <c r="AA557" t="s">
        <v>250</v>
      </c>
      <c r="AB557" t="s">
        <v>89</v>
      </c>
      <c r="AC557" t="s">
        <v>158</v>
      </c>
      <c r="AD557" t="s">
        <v>2</v>
      </c>
      <c r="AE557" t="s">
        <v>2286</v>
      </c>
      <c r="AF557" t="s">
        <v>419</v>
      </c>
      <c r="AG557"/>
      <c r="AH557" s="365"/>
      <c r="AI557"/>
      <c r="AJ557"/>
      <c r="AK557"/>
      <c r="AL557" s="365"/>
      <c r="AM557"/>
      <c r="AN557" t="s">
        <v>399</v>
      </c>
      <c r="AO557" t="s">
        <v>399</v>
      </c>
      <c r="AP557" s="365">
        <v>76</v>
      </c>
      <c r="AQ557" t="s">
        <v>2287</v>
      </c>
      <c r="AR557" t="s">
        <v>2288</v>
      </c>
      <c r="AS557" t="s">
        <v>2289</v>
      </c>
      <c r="AT557" t="s">
        <v>2290</v>
      </c>
      <c r="AU557" t="s">
        <v>379</v>
      </c>
      <c r="AV557" t="s">
        <v>380</v>
      </c>
      <c r="AW557" t="s">
        <v>412</v>
      </c>
      <c r="AX557"/>
      <c r="AY557" s="365"/>
      <c r="AZ557" s="365">
        <v>2024</v>
      </c>
      <c r="BA557" s="366">
        <v>45630</v>
      </c>
      <c r="BB557" s="367">
        <v>45634</v>
      </c>
      <c r="BC557" t="s">
        <v>399</v>
      </c>
      <c r="BD557" t="s">
        <v>261</v>
      </c>
      <c r="BE557">
        <v>1212.19</v>
      </c>
      <c r="BF557">
        <v>29.21</v>
      </c>
      <c r="BG557"/>
      <c r="BH557" s="368">
        <v>29.21</v>
      </c>
    </row>
    <row r="558" spans="1:60" ht="15.6">
      <c r="A558" s="345" t="str">
        <f t="shared" si="16"/>
        <v>yes</v>
      </c>
      <c r="B558" s="345" t="str">
        <f>IF(A558="no","N/A",IF(ISNA(VLOOKUP(P558,'Cost Type'!$A$4:$B$8,2,0)),"Impl",VLOOKUP(Q558,'Cost Type'!$A$4:$B$8,2,0)))</f>
        <v>Impl</v>
      </c>
      <c r="C558" s="345" t="str">
        <f>IF(B558="Impl",VLOOKUP(AB558,'Mapping Activities to outputs'!$B:$C,2,0),"N/A")</f>
        <v>MC</v>
      </c>
      <c r="F558" s="346">
        <f t="shared" si="17"/>
        <v>226.02</v>
      </c>
      <c r="G558" t="s">
        <v>362</v>
      </c>
      <c r="H558" t="s">
        <v>363</v>
      </c>
      <c r="I558" t="s">
        <v>364</v>
      </c>
      <c r="J558" t="s">
        <v>365</v>
      </c>
      <c r="K558" t="s">
        <v>157</v>
      </c>
      <c r="L558" t="s">
        <v>366</v>
      </c>
      <c r="M558" t="s">
        <v>2074</v>
      </c>
      <c r="N558" t="s">
        <v>262</v>
      </c>
      <c r="P558" s="365">
        <v>71620</v>
      </c>
      <c r="Q558" t="s">
        <v>4124</v>
      </c>
      <c r="R558" t="s">
        <v>368</v>
      </c>
      <c r="S558" t="s">
        <v>369</v>
      </c>
      <c r="T558" t="s">
        <v>263</v>
      </c>
      <c r="U558" t="s">
        <v>370</v>
      </c>
      <c r="V558" t="s">
        <v>265</v>
      </c>
      <c r="W558" t="s">
        <v>252</v>
      </c>
      <c r="X558" t="s">
        <v>264</v>
      </c>
      <c r="Y558" t="s">
        <v>371</v>
      </c>
      <c r="Z558" t="s">
        <v>250</v>
      </c>
      <c r="AA558" t="s">
        <v>250</v>
      </c>
      <c r="AB558" t="s">
        <v>89</v>
      </c>
      <c r="AC558" t="s">
        <v>158</v>
      </c>
      <c r="AD558" t="s">
        <v>2</v>
      </c>
      <c r="AE558" t="s">
        <v>1669</v>
      </c>
      <c r="AF558" t="s">
        <v>372</v>
      </c>
      <c r="AG558" t="s">
        <v>3020</v>
      </c>
      <c r="AH558" s="365">
        <v>300002229981827</v>
      </c>
      <c r="AI558" t="s">
        <v>258</v>
      </c>
      <c r="AJ558">
        <v>9380</v>
      </c>
      <c r="AK558">
        <v>9380</v>
      </c>
      <c r="AL558" s="365">
        <v>1</v>
      </c>
      <c r="AM558" t="s">
        <v>1669</v>
      </c>
      <c r="AN558" t="s">
        <v>1160</v>
      </c>
      <c r="AO558" t="s">
        <v>1161</v>
      </c>
      <c r="AP558" s="365">
        <v>278</v>
      </c>
      <c r="AQ558" t="s">
        <v>3818</v>
      </c>
      <c r="AR558" t="s">
        <v>3819</v>
      </c>
      <c r="AS558" t="s">
        <v>3820</v>
      </c>
      <c r="AT558" t="s">
        <v>3821</v>
      </c>
      <c r="AU558" t="s">
        <v>379</v>
      </c>
      <c r="AV558" t="s">
        <v>380</v>
      </c>
      <c r="AW558" t="s">
        <v>381</v>
      </c>
      <c r="AX558"/>
      <c r="AY558" s="365">
        <v>0</v>
      </c>
      <c r="AZ558" s="365">
        <v>2024</v>
      </c>
      <c r="BA558" s="366">
        <v>45632</v>
      </c>
      <c r="BB558" s="367">
        <v>45635</v>
      </c>
      <c r="BC558" t="s">
        <v>271</v>
      </c>
      <c r="BD558" t="s">
        <v>261</v>
      </c>
      <c r="BE558">
        <v>9380</v>
      </c>
      <c r="BF558">
        <v>226.02</v>
      </c>
      <c r="BG558"/>
      <c r="BH558" s="368">
        <v>226.02</v>
      </c>
    </row>
    <row r="559" spans="1:60" ht="15.6">
      <c r="A559" s="345" t="str">
        <f t="shared" si="16"/>
        <v>yes</v>
      </c>
      <c r="B559" s="345" t="str">
        <f>IF(A559="no","N/A",IF(ISNA(VLOOKUP(P559,'Cost Type'!$A$4:$B$8,2,0)),"Impl",VLOOKUP(Q559,'Cost Type'!$A$4:$B$8,2,0)))</f>
        <v>Impl</v>
      </c>
      <c r="C559" s="345" t="str">
        <f>IF(B559="Impl",VLOOKUP(AB559,'Mapping Activities to outputs'!$B:$C,2,0),"N/A")</f>
        <v>Output 3</v>
      </c>
      <c r="F559" s="346">
        <f t="shared" si="17"/>
        <v>7225.13</v>
      </c>
      <c r="G559" t="s">
        <v>362</v>
      </c>
      <c r="H559" t="s">
        <v>363</v>
      </c>
      <c r="I559" t="s">
        <v>364</v>
      </c>
      <c r="J559" t="s">
        <v>365</v>
      </c>
      <c r="K559" t="s">
        <v>157</v>
      </c>
      <c r="L559" t="s">
        <v>366</v>
      </c>
      <c r="M559" t="s">
        <v>1950</v>
      </c>
      <c r="N559" t="s">
        <v>262</v>
      </c>
      <c r="P559" s="365">
        <v>75709</v>
      </c>
      <c r="Q559" t="s">
        <v>3296</v>
      </c>
      <c r="R559" t="s">
        <v>368</v>
      </c>
      <c r="S559" t="s">
        <v>369</v>
      </c>
      <c r="T559" t="s">
        <v>263</v>
      </c>
      <c r="U559" t="s">
        <v>370</v>
      </c>
      <c r="V559" t="s">
        <v>265</v>
      </c>
      <c r="W559" t="s">
        <v>252</v>
      </c>
      <c r="X559" t="s">
        <v>264</v>
      </c>
      <c r="Y559" t="s">
        <v>371</v>
      </c>
      <c r="Z559" t="s">
        <v>250</v>
      </c>
      <c r="AA559" t="s">
        <v>250</v>
      </c>
      <c r="AB559" t="s">
        <v>73</v>
      </c>
      <c r="AC559" t="s">
        <v>158</v>
      </c>
      <c r="AD559" t="s">
        <v>2</v>
      </c>
      <c r="AE559" t="s">
        <v>918</v>
      </c>
      <c r="AF559" t="s">
        <v>372</v>
      </c>
      <c r="AG559" t="s">
        <v>3201</v>
      </c>
      <c r="AH559" s="365">
        <v>300002234822338</v>
      </c>
      <c r="AI559" t="s">
        <v>258</v>
      </c>
      <c r="AJ559">
        <v>673029.53</v>
      </c>
      <c r="AK559">
        <v>0</v>
      </c>
      <c r="AL559" s="365">
        <v>1</v>
      </c>
      <c r="AM559" t="s">
        <v>918</v>
      </c>
      <c r="AN559" t="s">
        <v>384</v>
      </c>
      <c r="AO559" t="s">
        <v>464</v>
      </c>
      <c r="AP559" s="365">
        <v>143</v>
      </c>
      <c r="AQ559" t="s">
        <v>3825</v>
      </c>
      <c r="AR559" t="s">
        <v>3826</v>
      </c>
      <c r="AS559" t="s">
        <v>3827</v>
      </c>
      <c r="AT559" t="s">
        <v>3828</v>
      </c>
      <c r="AU559" t="s">
        <v>379</v>
      </c>
      <c r="AV559" t="s">
        <v>380</v>
      </c>
      <c r="AW559" t="s">
        <v>3202</v>
      </c>
      <c r="AX559" t="s">
        <v>3203</v>
      </c>
      <c r="AY559" s="365">
        <v>1</v>
      </c>
      <c r="AZ559" s="365">
        <v>2024</v>
      </c>
      <c r="BA559" s="366">
        <v>45625</v>
      </c>
      <c r="BB559" s="367">
        <v>45635</v>
      </c>
      <c r="BC559" t="s">
        <v>271</v>
      </c>
      <c r="BD559" t="s">
        <v>261</v>
      </c>
      <c r="BE559">
        <v>299842.97000000003</v>
      </c>
      <c r="BF559">
        <v>7225.13</v>
      </c>
      <c r="BG559"/>
      <c r="BH559" s="368">
        <v>7225.13</v>
      </c>
    </row>
    <row r="560" spans="1:60" ht="15.6">
      <c r="A560" s="345" t="str">
        <f t="shared" si="16"/>
        <v>yes</v>
      </c>
      <c r="B560" s="345" t="str">
        <f>IF(A560="no","N/A",IF(ISNA(VLOOKUP(P560,'Cost Type'!$A$4:$B$8,2,0)),"Impl",VLOOKUP(Q560,'Cost Type'!$A$4:$B$8,2,0)))</f>
        <v>Impl</v>
      </c>
      <c r="C560" s="345" t="str">
        <f>IF(B560="Impl",VLOOKUP(AB560,'Mapping Activities to outputs'!$B:$C,2,0),"N/A")</f>
        <v>Output 3</v>
      </c>
      <c r="F560" s="346">
        <f t="shared" si="17"/>
        <v>-7225.13</v>
      </c>
      <c r="G560" t="s">
        <v>362</v>
      </c>
      <c r="H560" t="s">
        <v>363</v>
      </c>
      <c r="I560" t="s">
        <v>364</v>
      </c>
      <c r="J560" t="s">
        <v>365</v>
      </c>
      <c r="K560" t="s">
        <v>157</v>
      </c>
      <c r="L560" t="s">
        <v>366</v>
      </c>
      <c r="M560" t="s">
        <v>1950</v>
      </c>
      <c r="N560" t="s">
        <v>262</v>
      </c>
      <c r="P560" s="365">
        <v>75709</v>
      </c>
      <c r="Q560" t="s">
        <v>3296</v>
      </c>
      <c r="R560" t="s">
        <v>368</v>
      </c>
      <c r="S560" t="s">
        <v>369</v>
      </c>
      <c r="T560" t="s">
        <v>263</v>
      </c>
      <c r="U560" t="s">
        <v>370</v>
      </c>
      <c r="V560" t="s">
        <v>265</v>
      </c>
      <c r="W560" t="s">
        <v>252</v>
      </c>
      <c r="X560" t="s">
        <v>264</v>
      </c>
      <c r="Y560" t="s">
        <v>371</v>
      </c>
      <c r="Z560" t="s">
        <v>250</v>
      </c>
      <c r="AA560" t="s">
        <v>250</v>
      </c>
      <c r="AB560" t="s">
        <v>73</v>
      </c>
      <c r="AC560" t="s">
        <v>158</v>
      </c>
      <c r="AD560" t="s">
        <v>2</v>
      </c>
      <c r="AE560" t="s">
        <v>918</v>
      </c>
      <c r="AF560" t="s">
        <v>372</v>
      </c>
      <c r="AG560" t="s">
        <v>3201</v>
      </c>
      <c r="AH560" s="365">
        <v>300002234822338</v>
      </c>
      <c r="AI560" t="s">
        <v>258</v>
      </c>
      <c r="AJ560">
        <v>673029.53</v>
      </c>
      <c r="AK560">
        <v>0</v>
      </c>
      <c r="AL560" s="365">
        <v>1</v>
      </c>
      <c r="AM560" t="s">
        <v>918</v>
      </c>
      <c r="AN560" t="s">
        <v>384</v>
      </c>
      <c r="AO560" t="s">
        <v>464</v>
      </c>
      <c r="AP560" s="365">
        <v>144</v>
      </c>
      <c r="AQ560" t="s">
        <v>3825</v>
      </c>
      <c r="AR560" t="s">
        <v>3826</v>
      </c>
      <c r="AS560" t="s">
        <v>3827</v>
      </c>
      <c r="AT560" t="s">
        <v>3828</v>
      </c>
      <c r="AU560" t="s">
        <v>379</v>
      </c>
      <c r="AV560" t="s">
        <v>380</v>
      </c>
      <c r="AW560" t="s">
        <v>3202</v>
      </c>
      <c r="AX560" t="s">
        <v>3203</v>
      </c>
      <c r="AY560" s="365">
        <v>1</v>
      </c>
      <c r="AZ560" s="365">
        <v>2024</v>
      </c>
      <c r="BA560" s="366">
        <v>45625</v>
      </c>
      <c r="BB560" s="367">
        <v>45635</v>
      </c>
      <c r="BC560" t="s">
        <v>271</v>
      </c>
      <c r="BD560" t="s">
        <v>261</v>
      </c>
      <c r="BE560">
        <v>-299842.97000000003</v>
      </c>
      <c r="BF560"/>
      <c r="BG560">
        <v>7225.13</v>
      </c>
      <c r="BH560" s="368">
        <v>-7225.13</v>
      </c>
    </row>
    <row r="561" spans="1:60" ht="15.6">
      <c r="A561" s="345" t="str">
        <f t="shared" si="16"/>
        <v>yes</v>
      </c>
      <c r="B561" s="345" t="str">
        <f>IF(A561="no","N/A",IF(ISNA(VLOOKUP(P561,'Cost Type'!$A$4:$B$8,2,0)),"Impl",VLOOKUP(Q561,'Cost Type'!$A$4:$B$8,2,0)))</f>
        <v>Impl</v>
      </c>
      <c r="C561" s="345" t="str">
        <f>IF(B561="Impl",VLOOKUP(AB561,'Mapping Activities to outputs'!$B:$C,2,0),"N/A")</f>
        <v>Output 3</v>
      </c>
      <c r="F561" s="346">
        <f t="shared" si="17"/>
        <v>7217.58</v>
      </c>
      <c r="G561" t="s">
        <v>362</v>
      </c>
      <c r="H561" t="s">
        <v>363</v>
      </c>
      <c r="I561" t="s">
        <v>364</v>
      </c>
      <c r="J561" t="s">
        <v>365</v>
      </c>
      <c r="K561" t="s">
        <v>157</v>
      </c>
      <c r="L561" t="s">
        <v>366</v>
      </c>
      <c r="M561" t="s">
        <v>1950</v>
      </c>
      <c r="N561" t="s">
        <v>262</v>
      </c>
      <c r="P561" s="365">
        <v>75709</v>
      </c>
      <c r="Q561" t="s">
        <v>3296</v>
      </c>
      <c r="R561" t="s">
        <v>368</v>
      </c>
      <c r="S561" t="s">
        <v>369</v>
      </c>
      <c r="T561" t="s">
        <v>263</v>
      </c>
      <c r="U561" t="s">
        <v>370</v>
      </c>
      <c r="V561" t="s">
        <v>265</v>
      </c>
      <c r="W561" t="s">
        <v>252</v>
      </c>
      <c r="X561" t="s">
        <v>264</v>
      </c>
      <c r="Y561" t="s">
        <v>371</v>
      </c>
      <c r="Z561" t="s">
        <v>250</v>
      </c>
      <c r="AA561" t="s">
        <v>250</v>
      </c>
      <c r="AB561" t="s">
        <v>73</v>
      </c>
      <c r="AC561" t="s">
        <v>158</v>
      </c>
      <c r="AD561" t="s">
        <v>2</v>
      </c>
      <c r="AE561" t="s">
        <v>918</v>
      </c>
      <c r="AF561" t="s">
        <v>372</v>
      </c>
      <c r="AG561" t="s">
        <v>3201</v>
      </c>
      <c r="AH561" s="365">
        <v>300002234822338</v>
      </c>
      <c r="AI561" t="s">
        <v>258</v>
      </c>
      <c r="AJ561">
        <v>673029.53</v>
      </c>
      <c r="AK561">
        <v>673029.53</v>
      </c>
      <c r="AL561" s="365">
        <v>2</v>
      </c>
      <c r="AM561" t="s">
        <v>918</v>
      </c>
      <c r="AN561" t="s">
        <v>384</v>
      </c>
      <c r="AO561" t="s">
        <v>464</v>
      </c>
      <c r="AP561" s="365">
        <v>142</v>
      </c>
      <c r="AQ561" t="s">
        <v>3825</v>
      </c>
      <c r="AR561" t="s">
        <v>3829</v>
      </c>
      <c r="AS561" t="s">
        <v>3827</v>
      </c>
      <c r="AT561" t="s">
        <v>3828</v>
      </c>
      <c r="AU561" t="s">
        <v>379</v>
      </c>
      <c r="AV561" t="s">
        <v>380</v>
      </c>
      <c r="AW561" t="s">
        <v>3202</v>
      </c>
      <c r="AX561" t="s">
        <v>3203</v>
      </c>
      <c r="AY561" s="365">
        <v>1</v>
      </c>
      <c r="AZ561" s="365">
        <v>2024</v>
      </c>
      <c r="BA561" s="366">
        <v>45625</v>
      </c>
      <c r="BB561" s="367">
        <v>45635</v>
      </c>
      <c r="BC561" t="s">
        <v>501</v>
      </c>
      <c r="BD561" t="s">
        <v>261</v>
      </c>
      <c r="BE561">
        <v>299529.68</v>
      </c>
      <c r="BF561">
        <v>7217.58</v>
      </c>
      <c r="BG561"/>
      <c r="BH561" s="368">
        <v>7217.58</v>
      </c>
    </row>
    <row r="562" spans="1:60" ht="15.6">
      <c r="A562" s="345" t="str">
        <f t="shared" si="16"/>
        <v>yes</v>
      </c>
      <c r="B562" s="345" t="str">
        <f>IF(A562="no","N/A",IF(ISNA(VLOOKUP(P562,'Cost Type'!$A$4:$B$8,2,0)),"Impl",VLOOKUP(Q562,'Cost Type'!$A$4:$B$8,2,0)))</f>
        <v>Impl</v>
      </c>
      <c r="C562" s="345" t="str">
        <f>IF(B562="Impl",VLOOKUP(AB562,'Mapping Activities to outputs'!$B:$C,2,0),"N/A")</f>
        <v>Output 1</v>
      </c>
      <c r="F562" s="346">
        <f t="shared" si="17"/>
        <v>465.06</v>
      </c>
      <c r="G562" t="s">
        <v>362</v>
      </c>
      <c r="H562" t="s">
        <v>363</v>
      </c>
      <c r="I562" t="s">
        <v>364</v>
      </c>
      <c r="J562" t="s">
        <v>365</v>
      </c>
      <c r="K562" t="s">
        <v>157</v>
      </c>
      <c r="L562" t="s">
        <v>366</v>
      </c>
      <c r="M562" t="s">
        <v>2074</v>
      </c>
      <c r="N562" t="s">
        <v>262</v>
      </c>
      <c r="P562" s="365">
        <v>74225</v>
      </c>
      <c r="Q562" t="s">
        <v>4136</v>
      </c>
      <c r="R562" t="s">
        <v>368</v>
      </c>
      <c r="S562" t="s">
        <v>369</v>
      </c>
      <c r="T562" t="s">
        <v>263</v>
      </c>
      <c r="U562" t="s">
        <v>370</v>
      </c>
      <c r="V562" t="s">
        <v>265</v>
      </c>
      <c r="W562" t="s">
        <v>252</v>
      </c>
      <c r="X562" t="s">
        <v>264</v>
      </c>
      <c r="Y562" t="s">
        <v>371</v>
      </c>
      <c r="Z562" t="s">
        <v>250</v>
      </c>
      <c r="AA562" t="s">
        <v>250</v>
      </c>
      <c r="AB562" t="s">
        <v>37</v>
      </c>
      <c r="AC562" t="s">
        <v>158</v>
      </c>
      <c r="AD562" t="s">
        <v>2</v>
      </c>
      <c r="AE562" t="s">
        <v>591</v>
      </c>
      <c r="AF562" t="s">
        <v>372</v>
      </c>
      <c r="AG562" t="s">
        <v>3200</v>
      </c>
      <c r="AH562" s="365">
        <v>300002231106568</v>
      </c>
      <c r="AI562" t="s">
        <v>258</v>
      </c>
      <c r="AJ562">
        <v>19300</v>
      </c>
      <c r="AK562">
        <v>19300</v>
      </c>
      <c r="AL562" s="365">
        <v>1</v>
      </c>
      <c r="AM562" t="s">
        <v>591</v>
      </c>
      <c r="AN562" t="s">
        <v>3058</v>
      </c>
      <c r="AO562" t="s">
        <v>594</v>
      </c>
      <c r="AP562" s="365">
        <v>92</v>
      </c>
      <c r="AQ562" t="s">
        <v>3822</v>
      </c>
      <c r="AR562" t="s">
        <v>3823</v>
      </c>
      <c r="AS562" t="s">
        <v>3824</v>
      </c>
      <c r="AT562" t="s">
        <v>3812</v>
      </c>
      <c r="AU562" t="s">
        <v>3614</v>
      </c>
      <c r="AV562" t="s">
        <v>380</v>
      </c>
      <c r="AW562" t="s">
        <v>381</v>
      </c>
      <c r="AX562"/>
      <c r="AY562" s="365">
        <v>0</v>
      </c>
      <c r="AZ562" s="365">
        <v>2024</v>
      </c>
      <c r="BA562" s="366">
        <v>45629</v>
      </c>
      <c r="BB562" s="367">
        <v>45635</v>
      </c>
      <c r="BC562" t="s">
        <v>271</v>
      </c>
      <c r="BD562" t="s">
        <v>261</v>
      </c>
      <c r="BE562">
        <v>19300</v>
      </c>
      <c r="BF562">
        <v>465.06</v>
      </c>
      <c r="BG562"/>
      <c r="BH562" s="368">
        <v>465.06</v>
      </c>
    </row>
    <row r="563" spans="1:60" ht="15.6">
      <c r="A563" s="345" t="str">
        <f t="shared" si="16"/>
        <v>yes</v>
      </c>
      <c r="B563" s="345" t="str">
        <f>IF(A563="no","N/A",IF(ISNA(VLOOKUP(P563,'Cost Type'!$A$4:$B$8,2,0)),"Impl",VLOOKUP(Q563,'Cost Type'!$A$4:$B$8,2,0)))</f>
        <v>Impl</v>
      </c>
      <c r="C563" s="345" t="str">
        <f>IF(B563="Impl",VLOOKUP(AB563,'Mapping Activities to outputs'!$B:$C,2,0),"N/A")</f>
        <v>MC</v>
      </c>
      <c r="F563" s="346">
        <f t="shared" si="17"/>
        <v>247.16</v>
      </c>
      <c r="G563" t="s">
        <v>362</v>
      </c>
      <c r="H563" t="s">
        <v>363</v>
      </c>
      <c r="I563" t="s">
        <v>364</v>
      </c>
      <c r="J563" t="s">
        <v>365</v>
      </c>
      <c r="K563" t="s">
        <v>157</v>
      </c>
      <c r="L563" t="s">
        <v>366</v>
      </c>
      <c r="M563" t="s">
        <v>2074</v>
      </c>
      <c r="N563" t="s">
        <v>262</v>
      </c>
      <c r="P563" s="365">
        <v>72505</v>
      </c>
      <c r="Q563" t="s">
        <v>4121</v>
      </c>
      <c r="R563" t="s">
        <v>368</v>
      </c>
      <c r="S563" t="s">
        <v>369</v>
      </c>
      <c r="T563" t="s">
        <v>263</v>
      </c>
      <c r="U563" t="s">
        <v>370</v>
      </c>
      <c r="V563" t="s">
        <v>265</v>
      </c>
      <c r="W563" t="s">
        <v>252</v>
      </c>
      <c r="X563" t="s">
        <v>264</v>
      </c>
      <c r="Y563" t="s">
        <v>371</v>
      </c>
      <c r="Z563" t="s">
        <v>250</v>
      </c>
      <c r="AA563" t="s">
        <v>250</v>
      </c>
      <c r="AB563" t="s">
        <v>89</v>
      </c>
      <c r="AC563" t="s">
        <v>158</v>
      </c>
      <c r="AD563" t="s">
        <v>2</v>
      </c>
      <c r="AE563" t="s">
        <v>1677</v>
      </c>
      <c r="AF563" t="s">
        <v>372</v>
      </c>
      <c r="AG563" t="s">
        <v>1679</v>
      </c>
      <c r="AH563" s="365">
        <v>300002236745367</v>
      </c>
      <c r="AI563" t="s">
        <v>258</v>
      </c>
      <c r="AJ563">
        <v>10257.15</v>
      </c>
      <c r="AK563">
        <v>10257.15</v>
      </c>
      <c r="AL563" s="365">
        <v>1</v>
      </c>
      <c r="AM563" t="s">
        <v>1677</v>
      </c>
      <c r="AN563" t="s">
        <v>1541</v>
      </c>
      <c r="AO563" t="s">
        <v>1542</v>
      </c>
      <c r="AP563" s="365">
        <v>177</v>
      </c>
      <c r="AQ563" t="s">
        <v>3830</v>
      </c>
      <c r="AR563" t="s">
        <v>3831</v>
      </c>
      <c r="AS563" t="s">
        <v>3832</v>
      </c>
      <c r="AT563" t="s">
        <v>3821</v>
      </c>
      <c r="AU563" t="s">
        <v>379</v>
      </c>
      <c r="AV563" t="s">
        <v>380</v>
      </c>
      <c r="AW563" t="s">
        <v>381</v>
      </c>
      <c r="AX563"/>
      <c r="AY563" s="365">
        <v>0</v>
      </c>
      <c r="AZ563" s="365">
        <v>2024</v>
      </c>
      <c r="BA563" s="366">
        <v>45632</v>
      </c>
      <c r="BB563" s="367">
        <v>45636</v>
      </c>
      <c r="BC563" t="s">
        <v>271</v>
      </c>
      <c r="BD563" t="s">
        <v>261</v>
      </c>
      <c r="BE563">
        <v>10257.15</v>
      </c>
      <c r="BF563">
        <v>247.16</v>
      </c>
      <c r="BG563"/>
      <c r="BH563" s="368">
        <v>247.16</v>
      </c>
    </row>
    <row r="564" spans="1:60" ht="15.6">
      <c r="A564" s="345" t="str">
        <f t="shared" si="16"/>
        <v>yes</v>
      </c>
      <c r="B564" s="345" t="str">
        <f>IF(A564="no","N/A",IF(ISNA(VLOOKUP(P564,'Cost Type'!$A$4:$B$8,2,0)),"Impl",VLOOKUP(Q564,'Cost Type'!$A$4:$B$8,2,0)))</f>
        <v>Impl</v>
      </c>
      <c r="C564" s="345" t="str">
        <f>IF(B564="Impl",VLOOKUP(AB564,'Mapping Activities to outputs'!$B:$C,2,0),"N/A")</f>
        <v>MC</v>
      </c>
      <c r="F564" s="346">
        <f t="shared" si="17"/>
        <v>31.86</v>
      </c>
      <c r="G564" t="s">
        <v>362</v>
      </c>
      <c r="H564" t="s">
        <v>363</v>
      </c>
      <c r="I564" t="s">
        <v>364</v>
      </c>
      <c r="J564" t="s">
        <v>365</v>
      </c>
      <c r="K564" t="s">
        <v>157</v>
      </c>
      <c r="L564" t="s">
        <v>366</v>
      </c>
      <c r="M564" t="s">
        <v>2074</v>
      </c>
      <c r="N564" t="s">
        <v>262</v>
      </c>
      <c r="P564" s="365">
        <v>72505</v>
      </c>
      <c r="Q564" t="s">
        <v>4121</v>
      </c>
      <c r="R564" t="s">
        <v>368</v>
      </c>
      <c r="S564" t="s">
        <v>369</v>
      </c>
      <c r="T564" t="s">
        <v>263</v>
      </c>
      <c r="U564" t="s">
        <v>370</v>
      </c>
      <c r="V564" t="s">
        <v>265</v>
      </c>
      <c r="W564" t="s">
        <v>252</v>
      </c>
      <c r="X564" t="s">
        <v>264</v>
      </c>
      <c r="Y564" t="s">
        <v>371</v>
      </c>
      <c r="Z564" t="s">
        <v>250</v>
      </c>
      <c r="AA564" t="s">
        <v>250</v>
      </c>
      <c r="AB564" t="s">
        <v>89</v>
      </c>
      <c r="AC564" t="s">
        <v>158</v>
      </c>
      <c r="AD564" t="s">
        <v>2</v>
      </c>
      <c r="AE564" t="s">
        <v>1671</v>
      </c>
      <c r="AF564" t="s">
        <v>372</v>
      </c>
      <c r="AG564" t="s">
        <v>3204</v>
      </c>
      <c r="AH564" s="365">
        <v>300002237390917</v>
      </c>
      <c r="AI564" t="s">
        <v>258</v>
      </c>
      <c r="AJ564">
        <v>1422.3</v>
      </c>
      <c r="AK564">
        <v>1322.3</v>
      </c>
      <c r="AL564" s="365">
        <v>1</v>
      </c>
      <c r="AM564" t="s">
        <v>1671</v>
      </c>
      <c r="AN564" t="s">
        <v>1318</v>
      </c>
      <c r="AO564" t="s">
        <v>1319</v>
      </c>
      <c r="AP564" s="365">
        <v>1000</v>
      </c>
      <c r="AQ564" t="s">
        <v>3830</v>
      </c>
      <c r="AR564" t="s">
        <v>3835</v>
      </c>
      <c r="AS564" t="s">
        <v>3832</v>
      </c>
      <c r="AT564" t="s">
        <v>3834</v>
      </c>
      <c r="AU564" t="s">
        <v>379</v>
      </c>
      <c r="AV564" t="s">
        <v>380</v>
      </c>
      <c r="AW564" t="s">
        <v>381</v>
      </c>
      <c r="AX564"/>
      <c r="AY564" s="365">
        <v>0</v>
      </c>
      <c r="AZ564" s="365">
        <v>2024</v>
      </c>
      <c r="BA564" s="366">
        <v>45635</v>
      </c>
      <c r="BB564" s="367">
        <v>45636</v>
      </c>
      <c r="BC564" t="s">
        <v>271</v>
      </c>
      <c r="BD564" t="s">
        <v>261</v>
      </c>
      <c r="BE564">
        <v>1322.3</v>
      </c>
      <c r="BF564">
        <v>31.86</v>
      </c>
      <c r="BG564"/>
      <c r="BH564" s="368">
        <v>31.86</v>
      </c>
    </row>
    <row r="565" spans="1:60" ht="15.6">
      <c r="A565" s="345" t="str">
        <f t="shared" si="16"/>
        <v>yes</v>
      </c>
      <c r="B565" s="345" t="str">
        <f>IF(A565="no","N/A",IF(ISNA(VLOOKUP(P565,'Cost Type'!$A$4:$B$8,2,0)),"Impl",VLOOKUP(P565,'Cost Type'!$A$4:$B$8,2,0)))</f>
        <v>GMS</v>
      </c>
      <c r="C565" s="345" t="str">
        <f>IF(B565="Impl",VLOOKUP(AB565,'Mapping Activities to outputs'!$B:$C,2,0),"N/A")</f>
        <v>N/A</v>
      </c>
      <c r="F565" s="346">
        <f t="shared" si="17"/>
        <v>577.41</v>
      </c>
      <c r="G565" t="s">
        <v>413</v>
      </c>
      <c r="H565" t="s">
        <v>414</v>
      </c>
      <c r="I565" t="s">
        <v>415</v>
      </c>
      <c r="J565" t="s">
        <v>416</v>
      </c>
      <c r="K565" t="s">
        <v>157</v>
      </c>
      <c r="L565" t="s">
        <v>413</v>
      </c>
      <c r="M565" t="s">
        <v>1950</v>
      </c>
      <c r="N565" t="s">
        <v>262</v>
      </c>
      <c r="P565" s="365">
        <v>75105</v>
      </c>
      <c r="Q565" t="s">
        <v>417</v>
      </c>
      <c r="R565" t="s">
        <v>368</v>
      </c>
      <c r="S565" t="s">
        <v>369</v>
      </c>
      <c r="T565" t="s">
        <v>263</v>
      </c>
      <c r="U565" t="s">
        <v>370</v>
      </c>
      <c r="V565" t="s">
        <v>265</v>
      </c>
      <c r="W565" t="s">
        <v>252</v>
      </c>
      <c r="X565" t="s">
        <v>264</v>
      </c>
      <c r="Y565" t="s">
        <v>371</v>
      </c>
      <c r="Z565" t="s">
        <v>250</v>
      </c>
      <c r="AA565" t="s">
        <v>250</v>
      </c>
      <c r="AB565" t="s">
        <v>73</v>
      </c>
      <c r="AC565" t="s">
        <v>158</v>
      </c>
      <c r="AD565" t="s">
        <v>2</v>
      </c>
      <c r="AE565" t="s">
        <v>2182</v>
      </c>
      <c r="AF565" t="s">
        <v>419</v>
      </c>
      <c r="AG565"/>
      <c r="AH565" s="365"/>
      <c r="AI565"/>
      <c r="AJ565"/>
      <c r="AK565"/>
      <c r="AL565" s="365"/>
      <c r="AM565"/>
      <c r="AN565" t="s">
        <v>399</v>
      </c>
      <c r="AO565" t="s">
        <v>399</v>
      </c>
      <c r="AP565" s="365">
        <v>41</v>
      </c>
      <c r="AQ565" t="s">
        <v>2183</v>
      </c>
      <c r="AR565" t="s">
        <v>2184</v>
      </c>
      <c r="AS565" t="s">
        <v>2185</v>
      </c>
      <c r="AT565" t="s">
        <v>2186</v>
      </c>
      <c r="AU565" t="s">
        <v>379</v>
      </c>
      <c r="AV565" t="s">
        <v>380</v>
      </c>
      <c r="AW565" t="s">
        <v>412</v>
      </c>
      <c r="AX565"/>
      <c r="AY565" s="365"/>
      <c r="AZ565" s="365">
        <v>2024</v>
      </c>
      <c r="BA565" s="366">
        <v>45625</v>
      </c>
      <c r="BB565" s="367">
        <v>45636</v>
      </c>
      <c r="BC565" t="s">
        <v>399</v>
      </c>
      <c r="BD565" t="s">
        <v>261</v>
      </c>
      <c r="BE565">
        <v>23962.37</v>
      </c>
      <c r="BF565">
        <v>577.41</v>
      </c>
      <c r="BG565"/>
      <c r="BH565" s="368">
        <v>577.41</v>
      </c>
    </row>
    <row r="566" spans="1:60" ht="15.6">
      <c r="A566" s="345" t="str">
        <f t="shared" si="16"/>
        <v>yes</v>
      </c>
      <c r="B566" s="345" t="str">
        <f>IF(A566="no","N/A",IF(ISNA(VLOOKUP(P566,'Cost Type'!$A$4:$B$8,2,0)),"Impl",VLOOKUP(P566,'Cost Type'!$A$4:$B$8,2,0)))</f>
        <v>GMS</v>
      </c>
      <c r="C566" s="345" t="str">
        <f>IF(B566="Impl",VLOOKUP(AB566,'Mapping Activities to outputs'!$B:$C,2,0),"N/A")</f>
        <v>N/A</v>
      </c>
      <c r="F566" s="346">
        <f t="shared" si="17"/>
        <v>37.200000000000003</v>
      </c>
      <c r="G566" t="s">
        <v>413</v>
      </c>
      <c r="H566" t="s">
        <v>414</v>
      </c>
      <c r="I566" t="s">
        <v>415</v>
      </c>
      <c r="J566" t="s">
        <v>416</v>
      </c>
      <c r="K566" t="s">
        <v>157</v>
      </c>
      <c r="L566" t="s">
        <v>413</v>
      </c>
      <c r="M566" t="s">
        <v>2074</v>
      </c>
      <c r="N566" t="s">
        <v>262</v>
      </c>
      <c r="P566" s="365">
        <v>75105</v>
      </c>
      <c r="Q566" t="s">
        <v>417</v>
      </c>
      <c r="R566" t="s">
        <v>368</v>
      </c>
      <c r="S566" t="s">
        <v>369</v>
      </c>
      <c r="T566" t="s">
        <v>263</v>
      </c>
      <c r="U566" t="s">
        <v>370</v>
      </c>
      <c r="V566" t="s">
        <v>265</v>
      </c>
      <c r="W566" t="s">
        <v>252</v>
      </c>
      <c r="X566" t="s">
        <v>264</v>
      </c>
      <c r="Y566" t="s">
        <v>371</v>
      </c>
      <c r="Z566" t="s">
        <v>250</v>
      </c>
      <c r="AA566" t="s">
        <v>250</v>
      </c>
      <c r="AB566" t="s">
        <v>37</v>
      </c>
      <c r="AC566" t="s">
        <v>158</v>
      </c>
      <c r="AD566" t="s">
        <v>2</v>
      </c>
      <c r="AE566" t="s">
        <v>2274</v>
      </c>
      <c r="AF566" t="s">
        <v>419</v>
      </c>
      <c r="AG566"/>
      <c r="AH566" s="365"/>
      <c r="AI566"/>
      <c r="AJ566"/>
      <c r="AK566"/>
      <c r="AL566" s="365"/>
      <c r="AM566"/>
      <c r="AN566" t="s">
        <v>399</v>
      </c>
      <c r="AO566" t="s">
        <v>399</v>
      </c>
      <c r="AP566" s="365">
        <v>68</v>
      </c>
      <c r="AQ566" t="s">
        <v>2183</v>
      </c>
      <c r="AR566" t="s">
        <v>2275</v>
      </c>
      <c r="AS566" t="s">
        <v>2276</v>
      </c>
      <c r="AT566" t="s">
        <v>2277</v>
      </c>
      <c r="AU566" t="s">
        <v>379</v>
      </c>
      <c r="AV566" t="s">
        <v>380</v>
      </c>
      <c r="AW566" t="s">
        <v>412</v>
      </c>
      <c r="AX566"/>
      <c r="AY566" s="365"/>
      <c r="AZ566" s="365">
        <v>2024</v>
      </c>
      <c r="BA566" s="366">
        <v>45629</v>
      </c>
      <c r="BB566" s="367">
        <v>45636</v>
      </c>
      <c r="BC566" t="s">
        <v>399</v>
      </c>
      <c r="BD566" t="s">
        <v>261</v>
      </c>
      <c r="BE566">
        <v>1544</v>
      </c>
      <c r="BF566">
        <v>37.200000000000003</v>
      </c>
      <c r="BG566"/>
      <c r="BH566" s="368">
        <v>37.200000000000003</v>
      </c>
    </row>
    <row r="567" spans="1:60" ht="15.6">
      <c r="A567" s="345" t="str">
        <f t="shared" si="16"/>
        <v>yes</v>
      </c>
      <c r="B567" s="345" t="str">
        <f>IF(A567="no","N/A",IF(ISNA(VLOOKUP(P567,'Cost Type'!$A$4:$B$8,2,0)),"Impl",VLOOKUP(P567,'Cost Type'!$A$4:$B$8,2,0)))</f>
        <v>GMS</v>
      </c>
      <c r="C567" s="345" t="str">
        <f>IF(B567="Impl",VLOOKUP(AB567,'Mapping Activities to outputs'!$B:$C,2,0),"N/A")</f>
        <v>N/A</v>
      </c>
      <c r="F567" s="346">
        <f t="shared" si="17"/>
        <v>18.080000000000002</v>
      </c>
      <c r="G567" t="s">
        <v>413</v>
      </c>
      <c r="H567" t="s">
        <v>414</v>
      </c>
      <c r="I567" t="s">
        <v>415</v>
      </c>
      <c r="J567" t="s">
        <v>416</v>
      </c>
      <c r="K567" t="s">
        <v>157</v>
      </c>
      <c r="L567" t="s">
        <v>413</v>
      </c>
      <c r="M567" t="s">
        <v>2074</v>
      </c>
      <c r="N567" t="s">
        <v>262</v>
      </c>
      <c r="P567" s="365">
        <v>75105</v>
      </c>
      <c r="Q567" t="s">
        <v>417</v>
      </c>
      <c r="R567" t="s">
        <v>368</v>
      </c>
      <c r="S567" t="s">
        <v>369</v>
      </c>
      <c r="T567" t="s">
        <v>263</v>
      </c>
      <c r="U567" t="s">
        <v>370</v>
      </c>
      <c r="V567" t="s">
        <v>265</v>
      </c>
      <c r="W567" t="s">
        <v>252</v>
      </c>
      <c r="X567" t="s">
        <v>264</v>
      </c>
      <c r="Y567" t="s">
        <v>371</v>
      </c>
      <c r="Z567" t="s">
        <v>250</v>
      </c>
      <c r="AA567" t="s">
        <v>250</v>
      </c>
      <c r="AB567" t="s">
        <v>89</v>
      </c>
      <c r="AC567" t="s">
        <v>158</v>
      </c>
      <c r="AD567" t="s">
        <v>2</v>
      </c>
      <c r="AE567" t="s">
        <v>2403</v>
      </c>
      <c r="AF567" t="s">
        <v>419</v>
      </c>
      <c r="AG567"/>
      <c r="AH567" s="365"/>
      <c r="AI567"/>
      <c r="AJ567"/>
      <c r="AK567"/>
      <c r="AL567" s="365"/>
      <c r="AM567"/>
      <c r="AN567" t="s">
        <v>399</v>
      </c>
      <c r="AO567" t="s">
        <v>399</v>
      </c>
      <c r="AP567" s="365">
        <v>131</v>
      </c>
      <c r="AQ567" t="s">
        <v>2183</v>
      </c>
      <c r="AR567" t="s">
        <v>2404</v>
      </c>
      <c r="AS567" t="s">
        <v>2276</v>
      </c>
      <c r="AT567" t="s">
        <v>2167</v>
      </c>
      <c r="AU567" t="s">
        <v>379</v>
      </c>
      <c r="AV567" t="s">
        <v>380</v>
      </c>
      <c r="AW567" t="s">
        <v>412</v>
      </c>
      <c r="AX567"/>
      <c r="AY567" s="365"/>
      <c r="AZ567" s="365">
        <v>2024</v>
      </c>
      <c r="BA567" s="366">
        <v>45632</v>
      </c>
      <c r="BB567" s="367">
        <v>45636</v>
      </c>
      <c r="BC567" t="s">
        <v>399</v>
      </c>
      <c r="BD567" t="s">
        <v>261</v>
      </c>
      <c r="BE567">
        <v>750.4</v>
      </c>
      <c r="BF567">
        <v>18.080000000000002</v>
      </c>
      <c r="BG567"/>
      <c r="BH567" s="368">
        <v>18.080000000000002</v>
      </c>
    </row>
    <row r="568" spans="1:60" ht="15.6">
      <c r="A568" s="345" t="str">
        <f t="shared" si="16"/>
        <v>yes</v>
      </c>
      <c r="B568" s="345" t="str">
        <f>IF(A568="no","N/A",IF(ISNA(VLOOKUP(P568,'Cost Type'!$A$4:$B$8,2,0)),"Impl",VLOOKUP(Q568,'Cost Type'!$A$4:$B$8,2,0)))</f>
        <v>Impl</v>
      </c>
      <c r="C568" s="345" t="str">
        <f>IF(B568="Impl",VLOOKUP(AB568,'Mapping Activities to outputs'!$B:$C,2,0),"N/A")</f>
        <v>MC</v>
      </c>
      <c r="F568" s="346">
        <f t="shared" si="17"/>
        <v>2.41</v>
      </c>
      <c r="G568" t="s">
        <v>362</v>
      </c>
      <c r="H568" t="s">
        <v>363</v>
      </c>
      <c r="I568" t="s">
        <v>364</v>
      </c>
      <c r="J568" t="s">
        <v>365</v>
      </c>
      <c r="K568" t="s">
        <v>157</v>
      </c>
      <c r="L568" t="s">
        <v>366</v>
      </c>
      <c r="M568" t="s">
        <v>2074</v>
      </c>
      <c r="N568" t="s">
        <v>262</v>
      </c>
      <c r="P568" s="365">
        <v>72430</v>
      </c>
      <c r="Q568" t="s">
        <v>4137</v>
      </c>
      <c r="R568" t="s">
        <v>368</v>
      </c>
      <c r="S568" t="s">
        <v>369</v>
      </c>
      <c r="T568" t="s">
        <v>263</v>
      </c>
      <c r="U568" t="s">
        <v>370</v>
      </c>
      <c r="V568" t="s">
        <v>265</v>
      </c>
      <c r="W568" t="s">
        <v>252</v>
      </c>
      <c r="X568" t="s">
        <v>264</v>
      </c>
      <c r="Y568" t="s">
        <v>371</v>
      </c>
      <c r="Z568" t="s">
        <v>250</v>
      </c>
      <c r="AA568" t="s">
        <v>250</v>
      </c>
      <c r="AB568" t="s">
        <v>89</v>
      </c>
      <c r="AC568" t="s">
        <v>158</v>
      </c>
      <c r="AD568" t="s">
        <v>2</v>
      </c>
      <c r="AE568" t="s">
        <v>1671</v>
      </c>
      <c r="AF568" t="s">
        <v>372</v>
      </c>
      <c r="AG568" t="s">
        <v>3204</v>
      </c>
      <c r="AH568" s="365">
        <v>300002237390917</v>
      </c>
      <c r="AI568" t="s">
        <v>258</v>
      </c>
      <c r="AJ568">
        <v>1422.3</v>
      </c>
      <c r="AK568">
        <v>100</v>
      </c>
      <c r="AL568" s="365">
        <v>2</v>
      </c>
      <c r="AM568" t="s">
        <v>1671</v>
      </c>
      <c r="AN568" t="s">
        <v>1318</v>
      </c>
      <c r="AO568" t="s">
        <v>1319</v>
      </c>
      <c r="AP568" s="365">
        <v>996</v>
      </c>
      <c r="AQ568" t="s">
        <v>3830</v>
      </c>
      <c r="AR568" t="s">
        <v>3833</v>
      </c>
      <c r="AS568" t="s">
        <v>3832</v>
      </c>
      <c r="AT568" t="s">
        <v>3834</v>
      </c>
      <c r="AU568" t="s">
        <v>379</v>
      </c>
      <c r="AV568" t="s">
        <v>380</v>
      </c>
      <c r="AW568" t="s">
        <v>381</v>
      </c>
      <c r="AX568"/>
      <c r="AY568" s="365">
        <v>0</v>
      </c>
      <c r="AZ568" s="365">
        <v>2024</v>
      </c>
      <c r="BA568" s="366">
        <v>45635</v>
      </c>
      <c r="BB568" s="367">
        <v>45636</v>
      </c>
      <c r="BC568" t="s">
        <v>501</v>
      </c>
      <c r="BD568" t="s">
        <v>261</v>
      </c>
      <c r="BE568">
        <v>100</v>
      </c>
      <c r="BF568">
        <v>2.41</v>
      </c>
      <c r="BG568"/>
      <c r="BH568" s="368">
        <v>2.41</v>
      </c>
    </row>
    <row r="569" spans="1:60" ht="15.6">
      <c r="A569" s="345" t="str">
        <f t="shared" si="16"/>
        <v>yes</v>
      </c>
      <c r="B569" s="345" t="str">
        <f>IF(A569="no","N/A",IF(ISNA(VLOOKUP(P569,'Cost Type'!$A$4:$B$8,2,0)),"Impl",VLOOKUP(P569,'Cost Type'!$A$4:$B$8,2,0)))</f>
        <v>GMS</v>
      </c>
      <c r="C569" s="345" t="str">
        <f>IF(B569="Impl",VLOOKUP(AB569,'Mapping Activities to outputs'!$B:$C,2,0),"N/A")</f>
        <v>N/A</v>
      </c>
      <c r="F569" s="346">
        <f t="shared" si="17"/>
        <v>22.51</v>
      </c>
      <c r="G569" t="s">
        <v>413</v>
      </c>
      <c r="H569" t="s">
        <v>414</v>
      </c>
      <c r="I569" t="s">
        <v>415</v>
      </c>
      <c r="J569" t="s">
        <v>416</v>
      </c>
      <c r="K569" t="s">
        <v>157</v>
      </c>
      <c r="L569" t="s">
        <v>413</v>
      </c>
      <c r="M569" t="s">
        <v>2074</v>
      </c>
      <c r="N569" t="s">
        <v>262</v>
      </c>
      <c r="P569" s="365">
        <v>75105</v>
      </c>
      <c r="Q569" t="s">
        <v>417</v>
      </c>
      <c r="R569" t="s">
        <v>368</v>
      </c>
      <c r="S569" t="s">
        <v>369</v>
      </c>
      <c r="T569" t="s">
        <v>263</v>
      </c>
      <c r="U569" t="s">
        <v>370</v>
      </c>
      <c r="V569" t="s">
        <v>265</v>
      </c>
      <c r="W569" t="s">
        <v>252</v>
      </c>
      <c r="X569" t="s">
        <v>264</v>
      </c>
      <c r="Y569" t="s">
        <v>371</v>
      </c>
      <c r="Z569" t="s">
        <v>250</v>
      </c>
      <c r="AA569" t="s">
        <v>250</v>
      </c>
      <c r="AB569" t="s">
        <v>89</v>
      </c>
      <c r="AC569" t="s">
        <v>158</v>
      </c>
      <c r="AD569" t="s">
        <v>2</v>
      </c>
      <c r="AE569" t="s">
        <v>2392</v>
      </c>
      <c r="AF569" t="s">
        <v>419</v>
      </c>
      <c r="AG569"/>
      <c r="AH569" s="365"/>
      <c r="AI569"/>
      <c r="AJ569"/>
      <c r="AK569"/>
      <c r="AL569" s="365"/>
      <c r="AM569"/>
      <c r="AN569" t="s">
        <v>399</v>
      </c>
      <c r="AO569" t="s">
        <v>399</v>
      </c>
      <c r="AP569" s="365">
        <v>120</v>
      </c>
      <c r="AQ569" t="s">
        <v>2393</v>
      </c>
      <c r="AR569" t="s">
        <v>2394</v>
      </c>
      <c r="AS569" t="s">
        <v>2395</v>
      </c>
      <c r="AT569" t="s">
        <v>2079</v>
      </c>
      <c r="AU569" t="s">
        <v>379</v>
      </c>
      <c r="AV569" t="s">
        <v>380</v>
      </c>
      <c r="AW569" t="s">
        <v>412</v>
      </c>
      <c r="AX569"/>
      <c r="AY569" s="365"/>
      <c r="AZ569" s="365">
        <v>2024</v>
      </c>
      <c r="BA569" s="366">
        <v>45635</v>
      </c>
      <c r="BB569" s="367">
        <v>45637</v>
      </c>
      <c r="BC569" t="s">
        <v>399</v>
      </c>
      <c r="BD569" t="s">
        <v>261</v>
      </c>
      <c r="BE569">
        <v>934.35</v>
      </c>
      <c r="BF569">
        <v>22.51</v>
      </c>
      <c r="BG569"/>
      <c r="BH569" s="368">
        <v>22.51</v>
      </c>
    </row>
    <row r="570" spans="1:60" ht="15.6">
      <c r="A570" s="345" t="str">
        <f t="shared" si="16"/>
        <v>yes</v>
      </c>
      <c r="B570" s="345" t="str">
        <f>IF(A570="no","N/A",IF(ISNA(VLOOKUP(P570,'Cost Type'!$A$4:$B$8,2,0)),"Impl",VLOOKUP(P570,'Cost Type'!$A$4:$B$8,2,0)))</f>
        <v>GMS</v>
      </c>
      <c r="C570" s="345" t="str">
        <f>IF(B570="Impl",VLOOKUP(AB570,'Mapping Activities to outputs'!$B:$C,2,0),"N/A")</f>
        <v>N/A</v>
      </c>
      <c r="F570" s="346">
        <f t="shared" si="17"/>
        <v>296.61</v>
      </c>
      <c r="G570" t="s">
        <v>413</v>
      </c>
      <c r="H570" t="s">
        <v>414</v>
      </c>
      <c r="I570" t="s">
        <v>415</v>
      </c>
      <c r="J570" t="s">
        <v>416</v>
      </c>
      <c r="K570" t="s">
        <v>157</v>
      </c>
      <c r="L570" t="s">
        <v>413</v>
      </c>
      <c r="M570" t="s">
        <v>1950</v>
      </c>
      <c r="N570" t="s">
        <v>262</v>
      </c>
      <c r="P570" s="365">
        <v>75105</v>
      </c>
      <c r="Q570" t="s">
        <v>417</v>
      </c>
      <c r="R570" t="s">
        <v>368</v>
      </c>
      <c r="S570" t="s">
        <v>369</v>
      </c>
      <c r="T570" t="s">
        <v>263</v>
      </c>
      <c r="U570" t="s">
        <v>370</v>
      </c>
      <c r="V570" t="s">
        <v>265</v>
      </c>
      <c r="W570" t="s">
        <v>252</v>
      </c>
      <c r="X570" t="s">
        <v>264</v>
      </c>
      <c r="Y570" t="s">
        <v>371</v>
      </c>
      <c r="Z570" t="s">
        <v>250</v>
      </c>
      <c r="AA570" t="s">
        <v>250</v>
      </c>
      <c r="AB570" t="s">
        <v>52</v>
      </c>
      <c r="AC570" t="s">
        <v>158</v>
      </c>
      <c r="AD570" t="s">
        <v>2</v>
      </c>
      <c r="AE570" t="s">
        <v>2689</v>
      </c>
      <c r="AF570" t="s">
        <v>419</v>
      </c>
      <c r="AG570"/>
      <c r="AH570" s="365"/>
      <c r="AI570"/>
      <c r="AJ570"/>
      <c r="AK570"/>
      <c r="AL570" s="365"/>
      <c r="AM570"/>
      <c r="AN570" t="s">
        <v>399</v>
      </c>
      <c r="AO570" t="s">
        <v>399</v>
      </c>
      <c r="AP570" s="365">
        <v>813</v>
      </c>
      <c r="AQ570" t="s">
        <v>2393</v>
      </c>
      <c r="AR570" t="s">
        <v>2690</v>
      </c>
      <c r="AS570" t="s">
        <v>2691</v>
      </c>
      <c r="AT570" t="s">
        <v>2692</v>
      </c>
      <c r="AU570" t="s">
        <v>379</v>
      </c>
      <c r="AV570" t="s">
        <v>380</v>
      </c>
      <c r="AW570" t="s">
        <v>412</v>
      </c>
      <c r="AX570"/>
      <c r="AY570" s="365"/>
      <c r="AZ570" s="365">
        <v>2024</v>
      </c>
      <c r="BA570" s="366">
        <v>45597</v>
      </c>
      <c r="BB570" s="367">
        <v>45637</v>
      </c>
      <c r="BC570" t="s">
        <v>399</v>
      </c>
      <c r="BD570" t="s">
        <v>154</v>
      </c>
      <c r="BE570">
        <v>296.61</v>
      </c>
      <c r="BF570">
        <v>296.61</v>
      </c>
      <c r="BG570"/>
      <c r="BH570" s="368">
        <v>296.61</v>
      </c>
    </row>
    <row r="571" spans="1:60" ht="15.6">
      <c r="A571" s="345" t="str">
        <f t="shared" si="16"/>
        <v>yes</v>
      </c>
      <c r="B571" s="345" t="str">
        <f>IF(A571="no","N/A",IF(ISNA(VLOOKUP(P571,'Cost Type'!$A$4:$B$8,2,0)),"Impl",VLOOKUP(P571,'Cost Type'!$A$4:$B$8,2,0)))</f>
        <v>GMS</v>
      </c>
      <c r="C571" s="345" t="str">
        <f>IF(B571="Impl",VLOOKUP(AB571,'Mapping Activities to outputs'!$B:$C,2,0),"N/A")</f>
        <v>N/A</v>
      </c>
      <c r="F571" s="346">
        <f t="shared" si="17"/>
        <v>381.32</v>
      </c>
      <c r="G571" t="s">
        <v>413</v>
      </c>
      <c r="H571" t="s">
        <v>414</v>
      </c>
      <c r="I571" t="s">
        <v>415</v>
      </c>
      <c r="J571" t="s">
        <v>416</v>
      </c>
      <c r="K571" t="s">
        <v>157</v>
      </c>
      <c r="L571" t="s">
        <v>413</v>
      </c>
      <c r="M571" t="s">
        <v>1950</v>
      </c>
      <c r="N571" t="s">
        <v>262</v>
      </c>
      <c r="P571" s="365">
        <v>75105</v>
      </c>
      <c r="Q571" t="s">
        <v>417</v>
      </c>
      <c r="R571" t="s">
        <v>368</v>
      </c>
      <c r="S571" t="s">
        <v>369</v>
      </c>
      <c r="T571" t="s">
        <v>263</v>
      </c>
      <c r="U571" t="s">
        <v>370</v>
      </c>
      <c r="V571" t="s">
        <v>265</v>
      </c>
      <c r="W571" t="s">
        <v>252</v>
      </c>
      <c r="X571" t="s">
        <v>264</v>
      </c>
      <c r="Y571" t="s">
        <v>371</v>
      </c>
      <c r="Z571" t="s">
        <v>250</v>
      </c>
      <c r="AA571" t="s">
        <v>250</v>
      </c>
      <c r="AB571" t="s">
        <v>67</v>
      </c>
      <c r="AC571" t="s">
        <v>158</v>
      </c>
      <c r="AD571" t="s">
        <v>2</v>
      </c>
      <c r="AE571" t="s">
        <v>2693</v>
      </c>
      <c r="AF571" t="s">
        <v>419</v>
      </c>
      <c r="AG571"/>
      <c r="AH571" s="365"/>
      <c r="AI571"/>
      <c r="AJ571"/>
      <c r="AK571"/>
      <c r="AL571" s="365"/>
      <c r="AM571"/>
      <c r="AN571" t="s">
        <v>399</v>
      </c>
      <c r="AO571" t="s">
        <v>399</v>
      </c>
      <c r="AP571" s="365">
        <v>814</v>
      </c>
      <c r="AQ571" t="s">
        <v>2393</v>
      </c>
      <c r="AR571" t="s">
        <v>2694</v>
      </c>
      <c r="AS571" t="s">
        <v>2691</v>
      </c>
      <c r="AT571" t="s">
        <v>2692</v>
      </c>
      <c r="AU571" t="s">
        <v>379</v>
      </c>
      <c r="AV571" t="s">
        <v>380</v>
      </c>
      <c r="AW571" t="s">
        <v>412</v>
      </c>
      <c r="AX571"/>
      <c r="AY571" s="365"/>
      <c r="AZ571" s="365">
        <v>2024</v>
      </c>
      <c r="BA571" s="366">
        <v>45597</v>
      </c>
      <c r="BB571" s="367">
        <v>45637</v>
      </c>
      <c r="BC571" t="s">
        <v>399</v>
      </c>
      <c r="BD571" t="s">
        <v>154</v>
      </c>
      <c r="BE571">
        <v>381.32</v>
      </c>
      <c r="BF571">
        <v>381.32</v>
      </c>
      <c r="BG571"/>
      <c r="BH571" s="368">
        <v>381.32</v>
      </c>
    </row>
    <row r="572" spans="1:60" ht="15.6">
      <c r="A572" s="345" t="str">
        <f t="shared" si="16"/>
        <v>yes</v>
      </c>
      <c r="B572" s="345" t="str">
        <f>IF(A572="no","N/A",IF(ISNA(VLOOKUP(P572,'Cost Type'!$A$4:$B$8,2,0)),"Impl",VLOOKUP(P572,'Cost Type'!$A$4:$B$8,2,0)))</f>
        <v>GMS</v>
      </c>
      <c r="C572" s="345" t="str">
        <f>IF(B572="Impl",VLOOKUP(AB572,'Mapping Activities to outputs'!$B:$C,2,0),"N/A")</f>
        <v>N/A</v>
      </c>
      <c r="F572" s="346">
        <f t="shared" si="17"/>
        <v>381.32</v>
      </c>
      <c r="G572" t="s">
        <v>413</v>
      </c>
      <c r="H572" t="s">
        <v>414</v>
      </c>
      <c r="I572" t="s">
        <v>415</v>
      </c>
      <c r="J572" t="s">
        <v>416</v>
      </c>
      <c r="K572" t="s">
        <v>157</v>
      </c>
      <c r="L572" t="s">
        <v>413</v>
      </c>
      <c r="M572" t="s">
        <v>1950</v>
      </c>
      <c r="N572" t="s">
        <v>262</v>
      </c>
      <c r="P572" s="365">
        <v>75105</v>
      </c>
      <c r="Q572" t="s">
        <v>417</v>
      </c>
      <c r="R572" t="s">
        <v>368</v>
      </c>
      <c r="S572" t="s">
        <v>369</v>
      </c>
      <c r="T572" t="s">
        <v>263</v>
      </c>
      <c r="U572" t="s">
        <v>370</v>
      </c>
      <c r="V572" t="s">
        <v>265</v>
      </c>
      <c r="W572" t="s">
        <v>252</v>
      </c>
      <c r="X572" t="s">
        <v>264</v>
      </c>
      <c r="Y572" t="s">
        <v>371</v>
      </c>
      <c r="Z572" t="s">
        <v>250</v>
      </c>
      <c r="AA572" t="s">
        <v>250</v>
      </c>
      <c r="AB572" t="s">
        <v>42</v>
      </c>
      <c r="AC572" t="s">
        <v>158</v>
      </c>
      <c r="AD572" t="s">
        <v>2</v>
      </c>
      <c r="AE572" t="s">
        <v>2695</v>
      </c>
      <c r="AF572" t="s">
        <v>419</v>
      </c>
      <c r="AG572"/>
      <c r="AH572" s="365"/>
      <c r="AI572"/>
      <c r="AJ572"/>
      <c r="AK572"/>
      <c r="AL572" s="365"/>
      <c r="AM572"/>
      <c r="AN572" t="s">
        <v>399</v>
      </c>
      <c r="AO572" t="s">
        <v>399</v>
      </c>
      <c r="AP572" s="365">
        <v>815</v>
      </c>
      <c r="AQ572" t="s">
        <v>2393</v>
      </c>
      <c r="AR572" t="s">
        <v>2696</v>
      </c>
      <c r="AS572" t="s">
        <v>2691</v>
      </c>
      <c r="AT572" t="s">
        <v>2692</v>
      </c>
      <c r="AU572" t="s">
        <v>379</v>
      </c>
      <c r="AV572" t="s">
        <v>380</v>
      </c>
      <c r="AW572" t="s">
        <v>412</v>
      </c>
      <c r="AX572"/>
      <c r="AY572" s="365"/>
      <c r="AZ572" s="365">
        <v>2024</v>
      </c>
      <c r="BA572" s="366">
        <v>45597</v>
      </c>
      <c r="BB572" s="367">
        <v>45637</v>
      </c>
      <c r="BC572" t="s">
        <v>399</v>
      </c>
      <c r="BD572" t="s">
        <v>154</v>
      </c>
      <c r="BE572">
        <v>381.32</v>
      </c>
      <c r="BF572">
        <v>381.32</v>
      </c>
      <c r="BG572"/>
      <c r="BH572" s="368">
        <v>381.32</v>
      </c>
    </row>
    <row r="573" spans="1:60" ht="15.6">
      <c r="A573" s="345" t="str">
        <f t="shared" si="16"/>
        <v>yes</v>
      </c>
      <c r="B573" s="345" t="str">
        <f>IF(A573="no","N/A",IF(ISNA(VLOOKUP(P573,'Cost Type'!$A$4:$B$8,2,0)),"Impl",VLOOKUP(P573,'Cost Type'!$A$4:$B$8,2,0)))</f>
        <v>GMS</v>
      </c>
      <c r="C573" s="345" t="str">
        <f>IF(B573="Impl",VLOOKUP(AB573,'Mapping Activities to outputs'!$B:$C,2,0),"N/A")</f>
        <v>N/A</v>
      </c>
      <c r="F573" s="346">
        <f t="shared" si="17"/>
        <v>406.3</v>
      </c>
      <c r="G573" t="s">
        <v>413</v>
      </c>
      <c r="H573" t="s">
        <v>414</v>
      </c>
      <c r="I573" t="s">
        <v>415</v>
      </c>
      <c r="J573" t="s">
        <v>416</v>
      </c>
      <c r="K573" t="s">
        <v>157</v>
      </c>
      <c r="L573" t="s">
        <v>413</v>
      </c>
      <c r="M573" t="s">
        <v>1950</v>
      </c>
      <c r="N573" t="s">
        <v>262</v>
      </c>
      <c r="P573" s="365">
        <v>75105</v>
      </c>
      <c r="Q573" t="s">
        <v>417</v>
      </c>
      <c r="R573" t="s">
        <v>368</v>
      </c>
      <c r="S573" t="s">
        <v>369</v>
      </c>
      <c r="T573" t="s">
        <v>263</v>
      </c>
      <c r="U573" t="s">
        <v>370</v>
      </c>
      <c r="V573" t="s">
        <v>265</v>
      </c>
      <c r="W573" t="s">
        <v>252</v>
      </c>
      <c r="X573" t="s">
        <v>264</v>
      </c>
      <c r="Y573" t="s">
        <v>371</v>
      </c>
      <c r="Z573" t="s">
        <v>250</v>
      </c>
      <c r="AA573" t="s">
        <v>250</v>
      </c>
      <c r="AB573" t="s">
        <v>82</v>
      </c>
      <c r="AC573" t="s">
        <v>158</v>
      </c>
      <c r="AD573" t="s">
        <v>2</v>
      </c>
      <c r="AE573" t="s">
        <v>2697</v>
      </c>
      <c r="AF573" t="s">
        <v>419</v>
      </c>
      <c r="AG573"/>
      <c r="AH573" s="365"/>
      <c r="AI573"/>
      <c r="AJ573"/>
      <c r="AK573"/>
      <c r="AL573" s="365"/>
      <c r="AM573"/>
      <c r="AN573" t="s">
        <v>399</v>
      </c>
      <c r="AO573" t="s">
        <v>399</v>
      </c>
      <c r="AP573" s="365">
        <v>816</v>
      </c>
      <c r="AQ573" t="s">
        <v>2393</v>
      </c>
      <c r="AR573" t="s">
        <v>2698</v>
      </c>
      <c r="AS573" t="s">
        <v>2691</v>
      </c>
      <c r="AT573" t="s">
        <v>2692</v>
      </c>
      <c r="AU573" t="s">
        <v>379</v>
      </c>
      <c r="AV573" t="s">
        <v>380</v>
      </c>
      <c r="AW573" t="s">
        <v>412</v>
      </c>
      <c r="AX573"/>
      <c r="AY573" s="365"/>
      <c r="AZ573" s="365">
        <v>2024</v>
      </c>
      <c r="BA573" s="366">
        <v>45597</v>
      </c>
      <c r="BB573" s="367">
        <v>45637</v>
      </c>
      <c r="BC573" t="s">
        <v>399</v>
      </c>
      <c r="BD573" t="s">
        <v>154</v>
      </c>
      <c r="BE573">
        <v>406.3</v>
      </c>
      <c r="BF573">
        <v>406.3</v>
      </c>
      <c r="BG573"/>
      <c r="BH573" s="368">
        <v>406.3</v>
      </c>
    </row>
    <row r="574" spans="1:60" ht="15.6">
      <c r="A574" s="345" t="str">
        <f t="shared" si="16"/>
        <v>yes</v>
      </c>
      <c r="B574" s="345" t="str">
        <f>IF(A574="no","N/A",IF(ISNA(VLOOKUP(P574,'Cost Type'!$A$4:$B$8,2,0)),"Impl",VLOOKUP(P574,'Cost Type'!$A$4:$B$8,2,0)))</f>
        <v>GMS</v>
      </c>
      <c r="C574" s="345" t="str">
        <f>IF(B574="Impl",VLOOKUP(AB574,'Mapping Activities to outputs'!$B:$C,2,0),"N/A")</f>
        <v>N/A</v>
      </c>
      <c r="F574" s="346">
        <f t="shared" si="17"/>
        <v>1128.98</v>
      </c>
      <c r="G574" t="s">
        <v>413</v>
      </c>
      <c r="H574" t="s">
        <v>414</v>
      </c>
      <c r="I574" t="s">
        <v>415</v>
      </c>
      <c r="J574" t="s">
        <v>416</v>
      </c>
      <c r="K574" t="s">
        <v>157</v>
      </c>
      <c r="L574" t="s">
        <v>413</v>
      </c>
      <c r="M574" t="s">
        <v>1950</v>
      </c>
      <c r="N574" t="s">
        <v>262</v>
      </c>
      <c r="P574" s="365">
        <v>75105</v>
      </c>
      <c r="Q574" t="s">
        <v>417</v>
      </c>
      <c r="R574" t="s">
        <v>368</v>
      </c>
      <c r="S574" t="s">
        <v>369</v>
      </c>
      <c r="T574" t="s">
        <v>263</v>
      </c>
      <c r="U574" t="s">
        <v>370</v>
      </c>
      <c r="V574" t="s">
        <v>265</v>
      </c>
      <c r="W574" t="s">
        <v>252</v>
      </c>
      <c r="X574" t="s">
        <v>264</v>
      </c>
      <c r="Y574" t="s">
        <v>371</v>
      </c>
      <c r="Z574" t="s">
        <v>250</v>
      </c>
      <c r="AA574" t="s">
        <v>250</v>
      </c>
      <c r="AB574" t="s">
        <v>89</v>
      </c>
      <c r="AC574" t="s">
        <v>158</v>
      </c>
      <c r="AD574" t="s">
        <v>2</v>
      </c>
      <c r="AE574" t="s">
        <v>2699</v>
      </c>
      <c r="AF574" t="s">
        <v>419</v>
      </c>
      <c r="AG574"/>
      <c r="AH574" s="365"/>
      <c r="AI574"/>
      <c r="AJ574"/>
      <c r="AK574"/>
      <c r="AL574" s="365"/>
      <c r="AM574"/>
      <c r="AN574" t="s">
        <v>399</v>
      </c>
      <c r="AO574" t="s">
        <v>399</v>
      </c>
      <c r="AP574" s="365">
        <v>817</v>
      </c>
      <c r="AQ574" t="s">
        <v>2393</v>
      </c>
      <c r="AR574" t="s">
        <v>2700</v>
      </c>
      <c r="AS574" t="s">
        <v>2691</v>
      </c>
      <c r="AT574" t="s">
        <v>2692</v>
      </c>
      <c r="AU574" t="s">
        <v>379</v>
      </c>
      <c r="AV574" t="s">
        <v>380</v>
      </c>
      <c r="AW574" t="s">
        <v>412</v>
      </c>
      <c r="AX574"/>
      <c r="AY574" s="365"/>
      <c r="AZ574" s="365">
        <v>2024</v>
      </c>
      <c r="BA574" s="366">
        <v>45597</v>
      </c>
      <c r="BB574" s="367">
        <v>45637</v>
      </c>
      <c r="BC574" t="s">
        <v>399</v>
      </c>
      <c r="BD574" t="s">
        <v>154</v>
      </c>
      <c r="BE574">
        <v>1128.98</v>
      </c>
      <c r="BF574">
        <v>1128.98</v>
      </c>
      <c r="BG574"/>
      <c r="BH574" s="368">
        <v>1128.98</v>
      </c>
    </row>
    <row r="575" spans="1:60" ht="15.6">
      <c r="A575" s="345" t="str">
        <f t="shared" si="16"/>
        <v>yes</v>
      </c>
      <c r="B575" s="345" t="str">
        <f>IF(A575="no","N/A",IF(ISNA(VLOOKUP(P575,'Cost Type'!$A$4:$B$8,2,0)),"Impl",VLOOKUP(Q575,'Cost Type'!$A$4:$B$8,2,0)))</f>
        <v>Impl</v>
      </c>
      <c r="C575" s="345" t="str">
        <f>IF(B575="Impl",VLOOKUP(AB575,'Mapping Activities to outputs'!$B:$C,2,0),"N/A")</f>
        <v>MC</v>
      </c>
      <c r="F575" s="346">
        <f t="shared" si="17"/>
        <v>3766.03</v>
      </c>
      <c r="G575" t="s">
        <v>2788</v>
      </c>
      <c r="H575" t="s">
        <v>2789</v>
      </c>
      <c r="I575" t="s">
        <v>415</v>
      </c>
      <c r="J575" t="s">
        <v>416</v>
      </c>
      <c r="K575" t="s">
        <v>157</v>
      </c>
      <c r="L575" t="s">
        <v>2788</v>
      </c>
      <c r="M575" t="s">
        <v>1950</v>
      </c>
      <c r="N575" t="s">
        <v>262</v>
      </c>
      <c r="P575" s="365">
        <v>67405</v>
      </c>
      <c r="Q575" t="s">
        <v>2790</v>
      </c>
      <c r="R575" t="s">
        <v>368</v>
      </c>
      <c r="S575" t="s">
        <v>369</v>
      </c>
      <c r="T575" t="s">
        <v>263</v>
      </c>
      <c r="U575" t="s">
        <v>370</v>
      </c>
      <c r="V575" t="s">
        <v>265</v>
      </c>
      <c r="W575" t="s">
        <v>252</v>
      </c>
      <c r="X575" t="s">
        <v>264</v>
      </c>
      <c r="Y575" t="s">
        <v>371</v>
      </c>
      <c r="Z575" t="s">
        <v>250</v>
      </c>
      <c r="AA575" t="s">
        <v>250</v>
      </c>
      <c r="AB575" t="s">
        <v>89</v>
      </c>
      <c r="AC575" t="s">
        <v>158</v>
      </c>
      <c r="AD575" t="s">
        <v>2</v>
      </c>
      <c r="AE575" t="s">
        <v>2820</v>
      </c>
      <c r="AF575" t="s">
        <v>419</v>
      </c>
      <c r="AG575"/>
      <c r="AH575" s="365"/>
      <c r="AI575"/>
      <c r="AJ575"/>
      <c r="AK575"/>
      <c r="AL575" s="365"/>
      <c r="AM575"/>
      <c r="AN575" t="s">
        <v>399</v>
      </c>
      <c r="AO575" t="s">
        <v>399</v>
      </c>
      <c r="AP575" s="365">
        <v>3161</v>
      </c>
      <c r="AQ575" t="s">
        <v>2821</v>
      </c>
      <c r="AR575" t="s">
        <v>2822</v>
      </c>
      <c r="AS575" t="s">
        <v>2823</v>
      </c>
      <c r="AT575" t="s">
        <v>2824</v>
      </c>
      <c r="AU575" t="s">
        <v>379</v>
      </c>
      <c r="AV575" t="s">
        <v>380</v>
      </c>
      <c r="AW575" t="s">
        <v>412</v>
      </c>
      <c r="AX575"/>
      <c r="AY575" s="365"/>
      <c r="AZ575" s="365">
        <v>2024</v>
      </c>
      <c r="BA575" s="366">
        <v>45597</v>
      </c>
      <c r="BB575" s="367">
        <v>45637</v>
      </c>
      <c r="BC575" t="s">
        <v>399</v>
      </c>
      <c r="BD575" t="s">
        <v>154</v>
      </c>
      <c r="BE575">
        <v>3766.03</v>
      </c>
      <c r="BF575">
        <v>3766.03</v>
      </c>
      <c r="BG575"/>
      <c r="BH575" s="368">
        <v>3766.03</v>
      </c>
    </row>
    <row r="576" spans="1:60" ht="15.6">
      <c r="A576" s="345" t="str">
        <f t="shared" si="16"/>
        <v>yes</v>
      </c>
      <c r="B576" s="345" t="str">
        <f>IF(A576="no","N/A",IF(ISNA(VLOOKUP(P576,'Cost Type'!$A$4:$B$8,2,0)),"Impl",VLOOKUP(Q576,'Cost Type'!$A$4:$B$8,2,0)))</f>
        <v>Impl</v>
      </c>
      <c r="C576" s="345" t="str">
        <f>IF(B576="Impl",VLOOKUP(AB576,'Mapping Activities to outputs'!$B:$C,2,0),"N/A")</f>
        <v>MC</v>
      </c>
      <c r="F576" s="346">
        <f t="shared" si="17"/>
        <v>865.48</v>
      </c>
      <c r="G576" t="s">
        <v>2788</v>
      </c>
      <c r="H576" t="s">
        <v>2789</v>
      </c>
      <c r="I576" t="s">
        <v>415</v>
      </c>
      <c r="J576" t="s">
        <v>416</v>
      </c>
      <c r="K576" t="s">
        <v>157</v>
      </c>
      <c r="L576" t="s">
        <v>2788</v>
      </c>
      <c r="M576" t="s">
        <v>1950</v>
      </c>
      <c r="N576" t="s">
        <v>262</v>
      </c>
      <c r="P576" s="365">
        <v>71475</v>
      </c>
      <c r="Q576" t="s">
        <v>2842</v>
      </c>
      <c r="R576" t="s">
        <v>368</v>
      </c>
      <c r="S576" t="s">
        <v>369</v>
      </c>
      <c r="T576" t="s">
        <v>263</v>
      </c>
      <c r="U576" t="s">
        <v>370</v>
      </c>
      <c r="V576" t="s">
        <v>265</v>
      </c>
      <c r="W576" t="s">
        <v>252</v>
      </c>
      <c r="X576" t="s">
        <v>264</v>
      </c>
      <c r="Y576" t="s">
        <v>371</v>
      </c>
      <c r="Z576" t="s">
        <v>250</v>
      </c>
      <c r="AA576" t="s">
        <v>250</v>
      </c>
      <c r="AB576" t="s">
        <v>89</v>
      </c>
      <c r="AC576" t="s">
        <v>158</v>
      </c>
      <c r="AD576" t="s">
        <v>2</v>
      </c>
      <c r="AE576" t="s">
        <v>2871</v>
      </c>
      <c r="AF576" t="s">
        <v>419</v>
      </c>
      <c r="AG576"/>
      <c r="AH576" s="365"/>
      <c r="AI576"/>
      <c r="AJ576"/>
      <c r="AK576"/>
      <c r="AL576" s="365"/>
      <c r="AM576"/>
      <c r="AN576" t="s">
        <v>399</v>
      </c>
      <c r="AO576" t="s">
        <v>399</v>
      </c>
      <c r="AP576" s="365">
        <v>3492</v>
      </c>
      <c r="AQ576" t="s">
        <v>2821</v>
      </c>
      <c r="AR576" t="s">
        <v>2872</v>
      </c>
      <c r="AS576" t="s">
        <v>2823</v>
      </c>
      <c r="AT576" t="s">
        <v>2824</v>
      </c>
      <c r="AU576" t="s">
        <v>379</v>
      </c>
      <c r="AV576" t="s">
        <v>380</v>
      </c>
      <c r="AW576" t="s">
        <v>412</v>
      </c>
      <c r="AX576"/>
      <c r="AY576" s="365"/>
      <c r="AZ576" s="365">
        <v>2024</v>
      </c>
      <c r="BA576" s="366">
        <v>45597</v>
      </c>
      <c r="BB576" s="367">
        <v>45637</v>
      </c>
      <c r="BC576" t="s">
        <v>399</v>
      </c>
      <c r="BD576" t="s">
        <v>154</v>
      </c>
      <c r="BE576">
        <v>865.48</v>
      </c>
      <c r="BF576">
        <v>865.48</v>
      </c>
      <c r="BG576"/>
      <c r="BH576" s="368">
        <v>865.48</v>
      </c>
    </row>
    <row r="577" spans="1:60" ht="15.6">
      <c r="A577" s="345" t="str">
        <f t="shared" si="16"/>
        <v>yes</v>
      </c>
      <c r="B577" s="345" t="str">
        <f>IF(A577="no","N/A",IF(ISNA(VLOOKUP(P577,'Cost Type'!$A$4:$B$8,2,0)),"Impl",VLOOKUP(Q577,'Cost Type'!$A$4:$B$8,2,0)))</f>
        <v>Impl</v>
      </c>
      <c r="C577" s="345" t="str">
        <f>IF(B577="Impl",VLOOKUP(AB577,'Mapping Activities to outputs'!$B:$C,2,0),"N/A")</f>
        <v>MC</v>
      </c>
      <c r="F577" s="346">
        <f t="shared" si="17"/>
        <v>908.80000000000007</v>
      </c>
      <c r="G577" t="s">
        <v>2788</v>
      </c>
      <c r="H577" t="s">
        <v>2789</v>
      </c>
      <c r="I577" t="s">
        <v>415</v>
      </c>
      <c r="J577" t="s">
        <v>416</v>
      </c>
      <c r="K577" t="s">
        <v>157</v>
      </c>
      <c r="L577" t="s">
        <v>2788</v>
      </c>
      <c r="M577" t="s">
        <v>1950</v>
      </c>
      <c r="N577" t="s">
        <v>262</v>
      </c>
      <c r="P577" s="365">
        <v>71475</v>
      </c>
      <c r="Q577" t="s">
        <v>2842</v>
      </c>
      <c r="R577" t="s">
        <v>368</v>
      </c>
      <c r="S577" t="s">
        <v>369</v>
      </c>
      <c r="T577" t="s">
        <v>263</v>
      </c>
      <c r="U577" t="s">
        <v>370</v>
      </c>
      <c r="V577" t="s">
        <v>265</v>
      </c>
      <c r="W577" t="s">
        <v>252</v>
      </c>
      <c r="X577" t="s">
        <v>264</v>
      </c>
      <c r="Y577" t="s">
        <v>371</v>
      </c>
      <c r="Z577" t="s">
        <v>250</v>
      </c>
      <c r="AA577" t="s">
        <v>250</v>
      </c>
      <c r="AB577" t="s">
        <v>89</v>
      </c>
      <c r="AC577" t="s">
        <v>158</v>
      </c>
      <c r="AD577" t="s">
        <v>2</v>
      </c>
      <c r="AE577" t="s">
        <v>2873</v>
      </c>
      <c r="AF577" t="s">
        <v>419</v>
      </c>
      <c r="AG577"/>
      <c r="AH577" s="365"/>
      <c r="AI577"/>
      <c r="AJ577"/>
      <c r="AK577"/>
      <c r="AL577" s="365"/>
      <c r="AM577"/>
      <c r="AN577" t="s">
        <v>399</v>
      </c>
      <c r="AO577" t="s">
        <v>399</v>
      </c>
      <c r="AP577" s="365">
        <v>3493</v>
      </c>
      <c r="AQ577" t="s">
        <v>2821</v>
      </c>
      <c r="AR577" t="s">
        <v>2874</v>
      </c>
      <c r="AS577" t="s">
        <v>2823</v>
      </c>
      <c r="AT577" t="s">
        <v>2824</v>
      </c>
      <c r="AU577" t="s">
        <v>379</v>
      </c>
      <c r="AV577" t="s">
        <v>380</v>
      </c>
      <c r="AW577" t="s">
        <v>412</v>
      </c>
      <c r="AX577"/>
      <c r="AY577" s="365"/>
      <c r="AZ577" s="365">
        <v>2024</v>
      </c>
      <c r="BA577" s="366">
        <v>45597</v>
      </c>
      <c r="BB577" s="367">
        <v>45637</v>
      </c>
      <c r="BC577" t="s">
        <v>399</v>
      </c>
      <c r="BD577" t="s">
        <v>154</v>
      </c>
      <c r="BE577">
        <v>908.80000000000007</v>
      </c>
      <c r="BF577">
        <v>908.80000000000007</v>
      </c>
      <c r="BG577"/>
      <c r="BH577" s="368">
        <v>908.80000000000007</v>
      </c>
    </row>
    <row r="578" spans="1:60" ht="15.6">
      <c r="A578" s="345" t="str">
        <f t="shared" si="16"/>
        <v>yes</v>
      </c>
      <c r="B578" s="345" t="str">
        <f>IF(A578="no","N/A",IF(ISNA(VLOOKUP(P578,'Cost Type'!$A$4:$B$8,2,0)),"Impl",VLOOKUP(Q578,'Cost Type'!$A$4:$B$8,2,0)))</f>
        <v>Impl</v>
      </c>
      <c r="C578" s="345" t="str">
        <f>IF(B578="Impl",VLOOKUP(AB578,'Mapping Activities to outputs'!$B:$C,2,0),"N/A")</f>
        <v>MC</v>
      </c>
      <c r="F578" s="346">
        <f t="shared" si="17"/>
        <v>1292.69</v>
      </c>
      <c r="G578" t="s">
        <v>2788</v>
      </c>
      <c r="H578" t="s">
        <v>2789</v>
      </c>
      <c r="I578" t="s">
        <v>415</v>
      </c>
      <c r="J578" t="s">
        <v>416</v>
      </c>
      <c r="K578" t="s">
        <v>157</v>
      </c>
      <c r="L578" t="s">
        <v>2788</v>
      </c>
      <c r="M578" t="s">
        <v>1950</v>
      </c>
      <c r="N578" t="s">
        <v>262</v>
      </c>
      <c r="P578" s="365">
        <v>71475</v>
      </c>
      <c r="Q578" t="s">
        <v>2842</v>
      </c>
      <c r="R578" t="s">
        <v>368</v>
      </c>
      <c r="S578" t="s">
        <v>369</v>
      </c>
      <c r="T578" t="s">
        <v>263</v>
      </c>
      <c r="U578" t="s">
        <v>370</v>
      </c>
      <c r="V578" t="s">
        <v>265</v>
      </c>
      <c r="W578" t="s">
        <v>252</v>
      </c>
      <c r="X578" t="s">
        <v>264</v>
      </c>
      <c r="Y578" t="s">
        <v>371</v>
      </c>
      <c r="Z578" t="s">
        <v>250</v>
      </c>
      <c r="AA578" t="s">
        <v>250</v>
      </c>
      <c r="AB578" t="s">
        <v>89</v>
      </c>
      <c r="AC578" t="s">
        <v>158</v>
      </c>
      <c r="AD578" t="s">
        <v>2</v>
      </c>
      <c r="AE578" t="s">
        <v>2875</v>
      </c>
      <c r="AF578" t="s">
        <v>419</v>
      </c>
      <c r="AG578"/>
      <c r="AH578" s="365"/>
      <c r="AI578"/>
      <c r="AJ578"/>
      <c r="AK578"/>
      <c r="AL578" s="365"/>
      <c r="AM578"/>
      <c r="AN578" t="s">
        <v>399</v>
      </c>
      <c r="AO578" t="s">
        <v>399</v>
      </c>
      <c r="AP578" s="365">
        <v>3494</v>
      </c>
      <c r="AQ578" t="s">
        <v>2821</v>
      </c>
      <c r="AR578" t="s">
        <v>2876</v>
      </c>
      <c r="AS578" t="s">
        <v>2823</v>
      </c>
      <c r="AT578" t="s">
        <v>2824</v>
      </c>
      <c r="AU578" t="s">
        <v>379</v>
      </c>
      <c r="AV578" t="s">
        <v>380</v>
      </c>
      <c r="AW578" t="s">
        <v>412</v>
      </c>
      <c r="AX578"/>
      <c r="AY578" s="365"/>
      <c r="AZ578" s="365">
        <v>2024</v>
      </c>
      <c r="BA578" s="366">
        <v>45597</v>
      </c>
      <c r="BB578" s="367">
        <v>45637</v>
      </c>
      <c r="BC578" t="s">
        <v>399</v>
      </c>
      <c r="BD578" t="s">
        <v>154</v>
      </c>
      <c r="BE578">
        <v>1292.69</v>
      </c>
      <c r="BF578">
        <v>1292.69</v>
      </c>
      <c r="BG578"/>
      <c r="BH578" s="368">
        <v>1292.69</v>
      </c>
    </row>
    <row r="579" spans="1:60" ht="15.6">
      <c r="A579" s="345" t="str">
        <f t="shared" ref="A579:A642" si="18">IF(X579="30000",IF(P579&gt;60000,"yes","no"),"no")</f>
        <v>yes</v>
      </c>
      <c r="B579" s="345" t="str">
        <f>IF(A579="no","N/A",IF(ISNA(VLOOKUP(P579,'Cost Type'!$A$4:$B$8,2,0)),"Impl",VLOOKUP(Q579,'Cost Type'!$A$4:$B$8,2,0)))</f>
        <v>Impl</v>
      </c>
      <c r="C579" s="345" t="str">
        <f>IF(B579="Impl",VLOOKUP(AB579,'Mapping Activities to outputs'!$B:$C,2,0),"N/A")</f>
        <v>MC</v>
      </c>
      <c r="F579" s="346">
        <f t="shared" ref="F579:F642" si="19">BH579</f>
        <v>2841.78</v>
      </c>
      <c r="G579" t="s">
        <v>2788</v>
      </c>
      <c r="H579" t="s">
        <v>2789</v>
      </c>
      <c r="I579" t="s">
        <v>415</v>
      </c>
      <c r="J579" t="s">
        <v>416</v>
      </c>
      <c r="K579" t="s">
        <v>157</v>
      </c>
      <c r="L579" t="s">
        <v>2788</v>
      </c>
      <c r="M579" t="s">
        <v>1950</v>
      </c>
      <c r="N579" t="s">
        <v>262</v>
      </c>
      <c r="P579" s="365">
        <v>71475</v>
      </c>
      <c r="Q579" t="s">
        <v>2842</v>
      </c>
      <c r="R579" t="s">
        <v>368</v>
      </c>
      <c r="S579" t="s">
        <v>369</v>
      </c>
      <c r="T579" t="s">
        <v>263</v>
      </c>
      <c r="U579" t="s">
        <v>370</v>
      </c>
      <c r="V579" t="s">
        <v>265</v>
      </c>
      <c r="W579" t="s">
        <v>252</v>
      </c>
      <c r="X579" t="s">
        <v>264</v>
      </c>
      <c r="Y579" t="s">
        <v>371</v>
      </c>
      <c r="Z579" t="s">
        <v>250</v>
      </c>
      <c r="AA579" t="s">
        <v>250</v>
      </c>
      <c r="AB579" t="s">
        <v>89</v>
      </c>
      <c r="AC579" t="s">
        <v>158</v>
      </c>
      <c r="AD579" t="s">
        <v>2</v>
      </c>
      <c r="AE579" t="s">
        <v>2877</v>
      </c>
      <c r="AF579" t="s">
        <v>419</v>
      </c>
      <c r="AG579"/>
      <c r="AH579" s="365"/>
      <c r="AI579"/>
      <c r="AJ579"/>
      <c r="AK579"/>
      <c r="AL579" s="365"/>
      <c r="AM579"/>
      <c r="AN579" t="s">
        <v>399</v>
      </c>
      <c r="AO579" t="s">
        <v>399</v>
      </c>
      <c r="AP579" s="365">
        <v>3495</v>
      </c>
      <c r="AQ579" t="s">
        <v>2821</v>
      </c>
      <c r="AR579" t="s">
        <v>2878</v>
      </c>
      <c r="AS579" t="s">
        <v>2823</v>
      </c>
      <c r="AT579" t="s">
        <v>2824</v>
      </c>
      <c r="AU579" t="s">
        <v>379</v>
      </c>
      <c r="AV579" t="s">
        <v>380</v>
      </c>
      <c r="AW579" t="s">
        <v>412</v>
      </c>
      <c r="AX579"/>
      <c r="AY579" s="365"/>
      <c r="AZ579" s="365">
        <v>2024</v>
      </c>
      <c r="BA579" s="366">
        <v>45597</v>
      </c>
      <c r="BB579" s="367">
        <v>45637</v>
      </c>
      <c r="BC579" t="s">
        <v>399</v>
      </c>
      <c r="BD579" t="s">
        <v>154</v>
      </c>
      <c r="BE579">
        <v>2841.78</v>
      </c>
      <c r="BF579">
        <v>2841.78</v>
      </c>
      <c r="BG579"/>
      <c r="BH579" s="368">
        <v>2841.78</v>
      </c>
    </row>
    <row r="580" spans="1:60" ht="15.6">
      <c r="A580" s="345" t="str">
        <f t="shared" si="18"/>
        <v>yes</v>
      </c>
      <c r="B580" s="345" t="str">
        <f>IF(A580="no","N/A",IF(ISNA(VLOOKUP(P580,'Cost Type'!$A$4:$B$8,2,0)),"Impl",VLOOKUP(Q580,'Cost Type'!$A$4:$B$8,2,0)))</f>
        <v>Impl</v>
      </c>
      <c r="C580" s="345" t="str">
        <f>IF(B580="Impl",VLOOKUP(AB580,'Mapping Activities to outputs'!$B:$C,2,0),"N/A")</f>
        <v>Output 2</v>
      </c>
      <c r="F580" s="346">
        <f t="shared" si="19"/>
        <v>4766.54</v>
      </c>
      <c r="G580" t="s">
        <v>2788</v>
      </c>
      <c r="H580" t="s">
        <v>2789</v>
      </c>
      <c r="I580" t="s">
        <v>415</v>
      </c>
      <c r="J580" t="s">
        <v>416</v>
      </c>
      <c r="K580" t="s">
        <v>157</v>
      </c>
      <c r="L580" t="s">
        <v>2788</v>
      </c>
      <c r="M580" t="s">
        <v>1950</v>
      </c>
      <c r="N580" t="s">
        <v>262</v>
      </c>
      <c r="P580" s="365">
        <v>71475</v>
      </c>
      <c r="Q580" t="s">
        <v>2842</v>
      </c>
      <c r="R580" t="s">
        <v>368</v>
      </c>
      <c r="S580" t="s">
        <v>369</v>
      </c>
      <c r="T580" t="s">
        <v>263</v>
      </c>
      <c r="U580" t="s">
        <v>370</v>
      </c>
      <c r="V580" t="s">
        <v>265</v>
      </c>
      <c r="W580" t="s">
        <v>252</v>
      </c>
      <c r="X580" t="s">
        <v>264</v>
      </c>
      <c r="Y580" t="s">
        <v>371</v>
      </c>
      <c r="Z580" t="s">
        <v>250</v>
      </c>
      <c r="AA580" t="s">
        <v>250</v>
      </c>
      <c r="AB580" t="s">
        <v>67</v>
      </c>
      <c r="AC580" t="s">
        <v>158</v>
      </c>
      <c r="AD580" t="s">
        <v>2</v>
      </c>
      <c r="AE580" t="s">
        <v>2879</v>
      </c>
      <c r="AF580" t="s">
        <v>419</v>
      </c>
      <c r="AG580"/>
      <c r="AH580" s="365"/>
      <c r="AI580"/>
      <c r="AJ580"/>
      <c r="AK580"/>
      <c r="AL580" s="365"/>
      <c r="AM580"/>
      <c r="AN580" t="s">
        <v>399</v>
      </c>
      <c r="AO580" t="s">
        <v>399</v>
      </c>
      <c r="AP580" s="365">
        <v>3496</v>
      </c>
      <c r="AQ580" t="s">
        <v>2821</v>
      </c>
      <c r="AR580" t="s">
        <v>2880</v>
      </c>
      <c r="AS580" t="s">
        <v>2823</v>
      </c>
      <c r="AT580" t="s">
        <v>2824</v>
      </c>
      <c r="AU580" t="s">
        <v>379</v>
      </c>
      <c r="AV580" t="s">
        <v>380</v>
      </c>
      <c r="AW580" t="s">
        <v>412</v>
      </c>
      <c r="AX580"/>
      <c r="AY580" s="365"/>
      <c r="AZ580" s="365">
        <v>2024</v>
      </c>
      <c r="BA580" s="366">
        <v>45597</v>
      </c>
      <c r="BB580" s="367">
        <v>45637</v>
      </c>
      <c r="BC580" t="s">
        <v>399</v>
      </c>
      <c r="BD580" t="s">
        <v>154</v>
      </c>
      <c r="BE580">
        <v>4766.54</v>
      </c>
      <c r="BF580">
        <v>4766.54</v>
      </c>
      <c r="BG580"/>
      <c r="BH580" s="368">
        <v>4766.54</v>
      </c>
    </row>
    <row r="581" spans="1:60" ht="15.6">
      <c r="A581" s="345" t="str">
        <f t="shared" si="18"/>
        <v>yes</v>
      </c>
      <c r="B581" s="345" t="str">
        <f>IF(A581="no","N/A",IF(ISNA(VLOOKUP(P581,'Cost Type'!$A$4:$B$8,2,0)),"Impl",VLOOKUP(Q581,'Cost Type'!$A$4:$B$8,2,0)))</f>
        <v>Impl</v>
      </c>
      <c r="C581" s="345" t="str">
        <f>IF(B581="Impl",VLOOKUP(AB581,'Mapping Activities to outputs'!$B:$C,2,0),"N/A")</f>
        <v>Output 3</v>
      </c>
      <c r="F581" s="346">
        <f t="shared" si="19"/>
        <v>5078.71</v>
      </c>
      <c r="G581" t="s">
        <v>2788</v>
      </c>
      <c r="H581" t="s">
        <v>2789</v>
      </c>
      <c r="I581" t="s">
        <v>415</v>
      </c>
      <c r="J581" t="s">
        <v>416</v>
      </c>
      <c r="K581" t="s">
        <v>157</v>
      </c>
      <c r="L581" t="s">
        <v>2788</v>
      </c>
      <c r="M581" t="s">
        <v>1950</v>
      </c>
      <c r="N581" t="s">
        <v>262</v>
      </c>
      <c r="P581" s="365">
        <v>71475</v>
      </c>
      <c r="Q581" t="s">
        <v>2842</v>
      </c>
      <c r="R581" t="s">
        <v>368</v>
      </c>
      <c r="S581" t="s">
        <v>369</v>
      </c>
      <c r="T581" t="s">
        <v>263</v>
      </c>
      <c r="U581" t="s">
        <v>370</v>
      </c>
      <c r="V581" t="s">
        <v>265</v>
      </c>
      <c r="W581" t="s">
        <v>252</v>
      </c>
      <c r="X581" t="s">
        <v>264</v>
      </c>
      <c r="Y581" t="s">
        <v>371</v>
      </c>
      <c r="Z581" t="s">
        <v>250</v>
      </c>
      <c r="AA581" t="s">
        <v>250</v>
      </c>
      <c r="AB581" t="s">
        <v>82</v>
      </c>
      <c r="AC581" t="s">
        <v>158</v>
      </c>
      <c r="AD581" t="s">
        <v>2</v>
      </c>
      <c r="AE581" t="s">
        <v>2881</v>
      </c>
      <c r="AF581" t="s">
        <v>419</v>
      </c>
      <c r="AG581"/>
      <c r="AH581" s="365"/>
      <c r="AI581"/>
      <c r="AJ581"/>
      <c r="AK581"/>
      <c r="AL581" s="365"/>
      <c r="AM581"/>
      <c r="AN581" t="s">
        <v>399</v>
      </c>
      <c r="AO581" t="s">
        <v>399</v>
      </c>
      <c r="AP581" s="365">
        <v>3497</v>
      </c>
      <c r="AQ581" t="s">
        <v>2821</v>
      </c>
      <c r="AR581" t="s">
        <v>2882</v>
      </c>
      <c r="AS581" t="s">
        <v>2823</v>
      </c>
      <c r="AT581" t="s">
        <v>2824</v>
      </c>
      <c r="AU581" t="s">
        <v>379</v>
      </c>
      <c r="AV581" t="s">
        <v>380</v>
      </c>
      <c r="AW581" t="s">
        <v>412</v>
      </c>
      <c r="AX581"/>
      <c r="AY581" s="365"/>
      <c r="AZ581" s="365">
        <v>2024</v>
      </c>
      <c r="BA581" s="366">
        <v>45597</v>
      </c>
      <c r="BB581" s="367">
        <v>45637</v>
      </c>
      <c r="BC581" t="s">
        <v>399</v>
      </c>
      <c r="BD581" t="s">
        <v>154</v>
      </c>
      <c r="BE581">
        <v>5078.71</v>
      </c>
      <c r="BF581">
        <v>5078.71</v>
      </c>
      <c r="BG581"/>
      <c r="BH581" s="368">
        <v>5078.71</v>
      </c>
    </row>
    <row r="582" spans="1:60" ht="15.6">
      <c r="A582" s="345" t="str">
        <f t="shared" si="18"/>
        <v>yes</v>
      </c>
      <c r="B582" s="345" t="str">
        <f>IF(A582="no","N/A",IF(ISNA(VLOOKUP(P582,'Cost Type'!$A$4:$B$8,2,0)),"Impl",VLOOKUP(Q582,'Cost Type'!$A$4:$B$8,2,0)))</f>
        <v>Impl</v>
      </c>
      <c r="C582" s="345" t="str">
        <f>IF(B582="Impl",VLOOKUP(AB582,'Mapping Activities to outputs'!$B:$C,2,0),"N/A")</f>
        <v>MC</v>
      </c>
      <c r="F582" s="346">
        <f t="shared" si="19"/>
        <v>534.04</v>
      </c>
      <c r="G582" t="s">
        <v>2788</v>
      </c>
      <c r="H582" t="s">
        <v>2789</v>
      </c>
      <c r="I582" t="s">
        <v>415</v>
      </c>
      <c r="J582" t="s">
        <v>416</v>
      </c>
      <c r="K582" t="s">
        <v>157</v>
      </c>
      <c r="L582" t="s">
        <v>2788</v>
      </c>
      <c r="M582" t="s">
        <v>1950</v>
      </c>
      <c r="N582" t="s">
        <v>262</v>
      </c>
      <c r="P582" s="365">
        <v>71475</v>
      </c>
      <c r="Q582" t="s">
        <v>2842</v>
      </c>
      <c r="R582" t="s">
        <v>368</v>
      </c>
      <c r="S582" t="s">
        <v>369</v>
      </c>
      <c r="T582" t="s">
        <v>263</v>
      </c>
      <c r="U582" t="s">
        <v>370</v>
      </c>
      <c r="V582" t="s">
        <v>265</v>
      </c>
      <c r="W582" t="s">
        <v>252</v>
      </c>
      <c r="X582" t="s">
        <v>264</v>
      </c>
      <c r="Y582" t="s">
        <v>371</v>
      </c>
      <c r="Z582" t="s">
        <v>250</v>
      </c>
      <c r="AA582" t="s">
        <v>250</v>
      </c>
      <c r="AB582" t="s">
        <v>89</v>
      </c>
      <c r="AC582" t="s">
        <v>158</v>
      </c>
      <c r="AD582" t="s">
        <v>2</v>
      </c>
      <c r="AE582" t="s">
        <v>2942</v>
      </c>
      <c r="AF582" t="s">
        <v>419</v>
      </c>
      <c r="AG582"/>
      <c r="AH582" s="365"/>
      <c r="AI582"/>
      <c r="AJ582"/>
      <c r="AK582"/>
      <c r="AL582" s="365"/>
      <c r="AM582"/>
      <c r="AN582" t="s">
        <v>399</v>
      </c>
      <c r="AO582" t="s">
        <v>399</v>
      </c>
      <c r="AP582" s="365">
        <v>3729</v>
      </c>
      <c r="AQ582" t="s">
        <v>2943</v>
      </c>
      <c r="AR582" t="s">
        <v>2944</v>
      </c>
      <c r="AS582" t="s">
        <v>2945</v>
      </c>
      <c r="AT582" t="s">
        <v>2824</v>
      </c>
      <c r="AU582" t="s">
        <v>379</v>
      </c>
      <c r="AV582" t="s">
        <v>380</v>
      </c>
      <c r="AW582" t="s">
        <v>412</v>
      </c>
      <c r="AX582"/>
      <c r="AY582" s="365"/>
      <c r="AZ582" s="365">
        <v>2024</v>
      </c>
      <c r="BA582" s="366">
        <v>45597</v>
      </c>
      <c r="BB582" s="367">
        <v>45637</v>
      </c>
      <c r="BC582" t="s">
        <v>399</v>
      </c>
      <c r="BD582" t="s">
        <v>154</v>
      </c>
      <c r="BE582">
        <v>534.04</v>
      </c>
      <c r="BF582">
        <v>534.04</v>
      </c>
      <c r="BG582"/>
      <c r="BH582" s="368">
        <v>534.04</v>
      </c>
    </row>
    <row r="583" spans="1:60" ht="15.6">
      <c r="A583" s="345" t="str">
        <f t="shared" si="18"/>
        <v>yes</v>
      </c>
      <c r="B583" s="345" t="str">
        <f>IF(A583="no","N/A",IF(ISNA(VLOOKUP(P583,'Cost Type'!$A$4:$B$8,2,0)),"Impl",VLOOKUP(Q583,'Cost Type'!$A$4:$B$8,2,0)))</f>
        <v>Impl</v>
      </c>
      <c r="C583" s="345" t="str">
        <f>IF(B583="Impl",VLOOKUP(AB583,'Mapping Activities to outputs'!$B:$C,2,0),"N/A")</f>
        <v>MC</v>
      </c>
      <c r="F583" s="346">
        <f t="shared" si="19"/>
        <v>897.79</v>
      </c>
      <c r="G583" t="s">
        <v>2788</v>
      </c>
      <c r="H583" t="s">
        <v>2789</v>
      </c>
      <c r="I583" t="s">
        <v>415</v>
      </c>
      <c r="J583" t="s">
        <v>416</v>
      </c>
      <c r="K583" t="s">
        <v>157</v>
      </c>
      <c r="L583" t="s">
        <v>2788</v>
      </c>
      <c r="M583" t="s">
        <v>1950</v>
      </c>
      <c r="N583" t="s">
        <v>262</v>
      </c>
      <c r="P583" s="365">
        <v>71475</v>
      </c>
      <c r="Q583" t="s">
        <v>2842</v>
      </c>
      <c r="R583" t="s">
        <v>368</v>
      </c>
      <c r="S583" t="s">
        <v>369</v>
      </c>
      <c r="T583" t="s">
        <v>263</v>
      </c>
      <c r="U583" t="s">
        <v>370</v>
      </c>
      <c r="V583" t="s">
        <v>265</v>
      </c>
      <c r="W583" t="s">
        <v>252</v>
      </c>
      <c r="X583" t="s">
        <v>264</v>
      </c>
      <c r="Y583" t="s">
        <v>371</v>
      </c>
      <c r="Z583" t="s">
        <v>250</v>
      </c>
      <c r="AA583" t="s">
        <v>250</v>
      </c>
      <c r="AB583" t="s">
        <v>89</v>
      </c>
      <c r="AC583" t="s">
        <v>158</v>
      </c>
      <c r="AD583" t="s">
        <v>2</v>
      </c>
      <c r="AE583" t="s">
        <v>2946</v>
      </c>
      <c r="AF583" t="s">
        <v>419</v>
      </c>
      <c r="AG583"/>
      <c r="AH583" s="365"/>
      <c r="AI583"/>
      <c r="AJ583"/>
      <c r="AK583"/>
      <c r="AL583" s="365"/>
      <c r="AM583"/>
      <c r="AN583" t="s">
        <v>399</v>
      </c>
      <c r="AO583" t="s">
        <v>399</v>
      </c>
      <c r="AP583" s="365">
        <v>3730</v>
      </c>
      <c r="AQ583" t="s">
        <v>2943</v>
      </c>
      <c r="AR583" t="s">
        <v>2947</v>
      </c>
      <c r="AS583" t="s">
        <v>2945</v>
      </c>
      <c r="AT583" t="s">
        <v>2824</v>
      </c>
      <c r="AU583" t="s">
        <v>379</v>
      </c>
      <c r="AV583" t="s">
        <v>380</v>
      </c>
      <c r="AW583" t="s">
        <v>412</v>
      </c>
      <c r="AX583"/>
      <c r="AY583" s="365"/>
      <c r="AZ583" s="365">
        <v>2024</v>
      </c>
      <c r="BA583" s="366">
        <v>45597</v>
      </c>
      <c r="BB583" s="367">
        <v>45637</v>
      </c>
      <c r="BC583" t="s">
        <v>399</v>
      </c>
      <c r="BD583" t="s">
        <v>154</v>
      </c>
      <c r="BE583">
        <v>897.79</v>
      </c>
      <c r="BF583">
        <v>897.79</v>
      </c>
      <c r="BG583"/>
      <c r="BH583" s="368">
        <v>897.79</v>
      </c>
    </row>
    <row r="584" spans="1:60" ht="15.6">
      <c r="A584" s="345" t="str">
        <f t="shared" si="18"/>
        <v>yes</v>
      </c>
      <c r="B584" s="345" t="str">
        <f>IF(A584="no","N/A",IF(ISNA(VLOOKUP(P584,'Cost Type'!$A$4:$B$8,2,0)),"Impl",VLOOKUP(Q584,'Cost Type'!$A$4:$B$8,2,0)))</f>
        <v>Impl</v>
      </c>
      <c r="C584" s="345" t="str">
        <f>IF(B584="Impl",VLOOKUP(AB584,'Mapping Activities to outputs'!$B:$C,2,0),"N/A")</f>
        <v>MC</v>
      </c>
      <c r="F584" s="346">
        <f t="shared" si="19"/>
        <v>1318.1200000000001</v>
      </c>
      <c r="G584" t="s">
        <v>2788</v>
      </c>
      <c r="H584" t="s">
        <v>2789</v>
      </c>
      <c r="I584" t="s">
        <v>415</v>
      </c>
      <c r="J584" t="s">
        <v>416</v>
      </c>
      <c r="K584" t="s">
        <v>157</v>
      </c>
      <c r="L584" t="s">
        <v>2788</v>
      </c>
      <c r="M584" t="s">
        <v>1950</v>
      </c>
      <c r="N584" t="s">
        <v>262</v>
      </c>
      <c r="P584" s="365">
        <v>71475</v>
      </c>
      <c r="Q584" t="s">
        <v>2842</v>
      </c>
      <c r="R584" t="s">
        <v>368</v>
      </c>
      <c r="S584" t="s">
        <v>369</v>
      </c>
      <c r="T584" t="s">
        <v>263</v>
      </c>
      <c r="U584" t="s">
        <v>370</v>
      </c>
      <c r="V584" t="s">
        <v>265</v>
      </c>
      <c r="W584" t="s">
        <v>252</v>
      </c>
      <c r="X584" t="s">
        <v>264</v>
      </c>
      <c r="Y584" t="s">
        <v>371</v>
      </c>
      <c r="Z584" t="s">
        <v>250</v>
      </c>
      <c r="AA584" t="s">
        <v>250</v>
      </c>
      <c r="AB584" t="s">
        <v>89</v>
      </c>
      <c r="AC584" t="s">
        <v>158</v>
      </c>
      <c r="AD584" t="s">
        <v>2</v>
      </c>
      <c r="AE584" t="s">
        <v>2948</v>
      </c>
      <c r="AF584" t="s">
        <v>419</v>
      </c>
      <c r="AG584"/>
      <c r="AH584" s="365"/>
      <c r="AI584"/>
      <c r="AJ584"/>
      <c r="AK584"/>
      <c r="AL584" s="365"/>
      <c r="AM584"/>
      <c r="AN584" t="s">
        <v>399</v>
      </c>
      <c r="AO584" t="s">
        <v>399</v>
      </c>
      <c r="AP584" s="365">
        <v>3731</v>
      </c>
      <c r="AQ584" t="s">
        <v>2943</v>
      </c>
      <c r="AR584" t="s">
        <v>2949</v>
      </c>
      <c r="AS584" t="s">
        <v>2945</v>
      </c>
      <c r="AT584" t="s">
        <v>2824</v>
      </c>
      <c r="AU584" t="s">
        <v>379</v>
      </c>
      <c r="AV584" t="s">
        <v>380</v>
      </c>
      <c r="AW584" t="s">
        <v>412</v>
      </c>
      <c r="AX584"/>
      <c r="AY584" s="365"/>
      <c r="AZ584" s="365">
        <v>2024</v>
      </c>
      <c r="BA584" s="366">
        <v>45597</v>
      </c>
      <c r="BB584" s="367">
        <v>45637</v>
      </c>
      <c r="BC584" t="s">
        <v>399</v>
      </c>
      <c r="BD584" t="s">
        <v>154</v>
      </c>
      <c r="BE584">
        <v>1318.1200000000001</v>
      </c>
      <c r="BF584">
        <v>1318.1200000000001</v>
      </c>
      <c r="BG584"/>
      <c r="BH584" s="368">
        <v>1318.1200000000001</v>
      </c>
    </row>
    <row r="585" spans="1:60" ht="15.6">
      <c r="A585" s="345" t="str">
        <f t="shared" si="18"/>
        <v>yes</v>
      </c>
      <c r="B585" s="345" t="str">
        <f>IF(A585="no","N/A",IF(ISNA(VLOOKUP(P585,'Cost Type'!$A$4:$B$8,2,0)),"Impl",VLOOKUP(Q585,'Cost Type'!$A$4:$B$8,2,0)))</f>
        <v>Impl</v>
      </c>
      <c r="C585" s="345" t="str">
        <f>IF(B585="Impl",VLOOKUP(AB585,'Mapping Activities to outputs'!$B:$C,2,0),"N/A")</f>
        <v>MC</v>
      </c>
      <c r="F585" s="346">
        <f t="shared" si="19"/>
        <v>1687.68</v>
      </c>
      <c r="G585" t="s">
        <v>2788</v>
      </c>
      <c r="H585" t="s">
        <v>2789</v>
      </c>
      <c r="I585" t="s">
        <v>415</v>
      </c>
      <c r="J585" t="s">
        <v>416</v>
      </c>
      <c r="K585" t="s">
        <v>157</v>
      </c>
      <c r="L585" t="s">
        <v>2788</v>
      </c>
      <c r="M585" t="s">
        <v>1950</v>
      </c>
      <c r="N585" t="s">
        <v>262</v>
      </c>
      <c r="P585" s="365">
        <v>71475</v>
      </c>
      <c r="Q585" t="s">
        <v>2842</v>
      </c>
      <c r="R585" t="s">
        <v>368</v>
      </c>
      <c r="S585" t="s">
        <v>369</v>
      </c>
      <c r="T585" t="s">
        <v>263</v>
      </c>
      <c r="U585" t="s">
        <v>370</v>
      </c>
      <c r="V585" t="s">
        <v>265</v>
      </c>
      <c r="W585" t="s">
        <v>252</v>
      </c>
      <c r="X585" t="s">
        <v>264</v>
      </c>
      <c r="Y585" t="s">
        <v>371</v>
      </c>
      <c r="Z585" t="s">
        <v>250</v>
      </c>
      <c r="AA585" t="s">
        <v>250</v>
      </c>
      <c r="AB585" t="s">
        <v>89</v>
      </c>
      <c r="AC585" t="s">
        <v>158</v>
      </c>
      <c r="AD585" t="s">
        <v>2</v>
      </c>
      <c r="AE585" t="s">
        <v>2950</v>
      </c>
      <c r="AF585" t="s">
        <v>419</v>
      </c>
      <c r="AG585"/>
      <c r="AH585" s="365"/>
      <c r="AI585"/>
      <c r="AJ585"/>
      <c r="AK585"/>
      <c r="AL585" s="365"/>
      <c r="AM585"/>
      <c r="AN585" t="s">
        <v>399</v>
      </c>
      <c r="AO585" t="s">
        <v>399</v>
      </c>
      <c r="AP585" s="365">
        <v>3732</v>
      </c>
      <c r="AQ585" t="s">
        <v>2943</v>
      </c>
      <c r="AR585" t="s">
        <v>2951</v>
      </c>
      <c r="AS585" t="s">
        <v>2945</v>
      </c>
      <c r="AT585" t="s">
        <v>2824</v>
      </c>
      <c r="AU585" t="s">
        <v>379</v>
      </c>
      <c r="AV585" t="s">
        <v>380</v>
      </c>
      <c r="AW585" t="s">
        <v>412</v>
      </c>
      <c r="AX585"/>
      <c r="AY585" s="365"/>
      <c r="AZ585" s="365">
        <v>2024</v>
      </c>
      <c r="BA585" s="366">
        <v>45597</v>
      </c>
      <c r="BB585" s="367">
        <v>45637</v>
      </c>
      <c r="BC585" t="s">
        <v>399</v>
      </c>
      <c r="BD585" t="s">
        <v>154</v>
      </c>
      <c r="BE585">
        <v>1687.68</v>
      </c>
      <c r="BF585">
        <v>1687.68</v>
      </c>
      <c r="BG585"/>
      <c r="BH585" s="368">
        <v>1687.68</v>
      </c>
    </row>
    <row r="586" spans="1:60" ht="15.6">
      <c r="A586" s="345" t="str">
        <f t="shared" si="18"/>
        <v>yes</v>
      </c>
      <c r="B586" s="345" t="str">
        <f>IF(A586="no","N/A",IF(ISNA(VLOOKUP(P586,'Cost Type'!$A$4:$B$8,2,0)),"Impl",VLOOKUP(Q586,'Cost Type'!$A$4:$B$8,2,0)))</f>
        <v>Impl</v>
      </c>
      <c r="C586" s="345" t="str">
        <f>IF(B586="Impl",VLOOKUP(AB586,'Mapping Activities to outputs'!$B:$C,2,0),"N/A")</f>
        <v>Output 2</v>
      </c>
      <c r="F586" s="346">
        <f t="shared" si="19"/>
        <v>3707.57</v>
      </c>
      <c r="G586" t="s">
        <v>2788</v>
      </c>
      <c r="H586" t="s">
        <v>2789</v>
      </c>
      <c r="I586" t="s">
        <v>415</v>
      </c>
      <c r="J586" t="s">
        <v>416</v>
      </c>
      <c r="K586" t="s">
        <v>157</v>
      </c>
      <c r="L586" t="s">
        <v>2788</v>
      </c>
      <c r="M586" t="s">
        <v>1950</v>
      </c>
      <c r="N586" t="s">
        <v>262</v>
      </c>
      <c r="P586" s="365">
        <v>71475</v>
      </c>
      <c r="Q586" t="s">
        <v>2842</v>
      </c>
      <c r="R586" t="s">
        <v>368</v>
      </c>
      <c r="S586" t="s">
        <v>369</v>
      </c>
      <c r="T586" t="s">
        <v>263</v>
      </c>
      <c r="U586" t="s">
        <v>370</v>
      </c>
      <c r="V586" t="s">
        <v>265</v>
      </c>
      <c r="W586" t="s">
        <v>252</v>
      </c>
      <c r="X586" t="s">
        <v>264</v>
      </c>
      <c r="Y586" t="s">
        <v>371</v>
      </c>
      <c r="Z586" t="s">
        <v>250</v>
      </c>
      <c r="AA586" t="s">
        <v>250</v>
      </c>
      <c r="AB586" t="s">
        <v>52</v>
      </c>
      <c r="AC586" t="s">
        <v>158</v>
      </c>
      <c r="AD586" t="s">
        <v>2</v>
      </c>
      <c r="AE586" t="s">
        <v>2952</v>
      </c>
      <c r="AF586" t="s">
        <v>419</v>
      </c>
      <c r="AG586"/>
      <c r="AH586" s="365"/>
      <c r="AI586"/>
      <c r="AJ586"/>
      <c r="AK586"/>
      <c r="AL586" s="365"/>
      <c r="AM586"/>
      <c r="AN586" t="s">
        <v>399</v>
      </c>
      <c r="AO586" t="s">
        <v>399</v>
      </c>
      <c r="AP586" s="365">
        <v>3733</v>
      </c>
      <c r="AQ586" t="s">
        <v>2943</v>
      </c>
      <c r="AR586" t="s">
        <v>2953</v>
      </c>
      <c r="AS586" t="s">
        <v>2945</v>
      </c>
      <c r="AT586" t="s">
        <v>2824</v>
      </c>
      <c r="AU586" t="s">
        <v>379</v>
      </c>
      <c r="AV586" t="s">
        <v>380</v>
      </c>
      <c r="AW586" t="s">
        <v>412</v>
      </c>
      <c r="AX586"/>
      <c r="AY586" s="365"/>
      <c r="AZ586" s="365">
        <v>2024</v>
      </c>
      <c r="BA586" s="366">
        <v>45597</v>
      </c>
      <c r="BB586" s="367">
        <v>45637</v>
      </c>
      <c r="BC586" t="s">
        <v>399</v>
      </c>
      <c r="BD586" t="s">
        <v>154</v>
      </c>
      <c r="BE586">
        <v>3707.57</v>
      </c>
      <c r="BF586">
        <v>3707.57</v>
      </c>
      <c r="BG586"/>
      <c r="BH586" s="368">
        <v>3707.57</v>
      </c>
    </row>
    <row r="587" spans="1:60" ht="15.6">
      <c r="A587" s="345" t="str">
        <f t="shared" si="18"/>
        <v>yes</v>
      </c>
      <c r="B587" s="345" t="str">
        <f>IF(A587="no","N/A",IF(ISNA(VLOOKUP(P587,'Cost Type'!$A$4:$B$8,2,0)),"Impl",VLOOKUP(Q587,'Cost Type'!$A$4:$B$8,2,0)))</f>
        <v>Impl</v>
      </c>
      <c r="C587" s="345" t="str">
        <f>IF(B587="Impl",VLOOKUP(AB587,'Mapping Activities to outputs'!$B:$C,2,0),"N/A")</f>
        <v>Output 1</v>
      </c>
      <c r="F587" s="346">
        <f t="shared" si="19"/>
        <v>4766.54</v>
      </c>
      <c r="G587" t="s">
        <v>2788</v>
      </c>
      <c r="H587" t="s">
        <v>2789</v>
      </c>
      <c r="I587" t="s">
        <v>415</v>
      </c>
      <c r="J587" t="s">
        <v>416</v>
      </c>
      <c r="K587" t="s">
        <v>157</v>
      </c>
      <c r="L587" t="s">
        <v>2788</v>
      </c>
      <c r="M587" t="s">
        <v>1950</v>
      </c>
      <c r="N587" t="s">
        <v>262</v>
      </c>
      <c r="P587" s="365">
        <v>71475</v>
      </c>
      <c r="Q587" t="s">
        <v>2842</v>
      </c>
      <c r="R587" t="s">
        <v>368</v>
      </c>
      <c r="S587" t="s">
        <v>369</v>
      </c>
      <c r="T587" t="s">
        <v>263</v>
      </c>
      <c r="U587" t="s">
        <v>370</v>
      </c>
      <c r="V587" t="s">
        <v>265</v>
      </c>
      <c r="W587" t="s">
        <v>252</v>
      </c>
      <c r="X587" t="s">
        <v>264</v>
      </c>
      <c r="Y587" t="s">
        <v>371</v>
      </c>
      <c r="Z587" t="s">
        <v>250</v>
      </c>
      <c r="AA587" t="s">
        <v>250</v>
      </c>
      <c r="AB587" t="s">
        <v>42</v>
      </c>
      <c r="AC587" t="s">
        <v>158</v>
      </c>
      <c r="AD587" t="s">
        <v>2</v>
      </c>
      <c r="AE587" t="s">
        <v>2954</v>
      </c>
      <c r="AF587" t="s">
        <v>419</v>
      </c>
      <c r="AG587"/>
      <c r="AH587" s="365"/>
      <c r="AI587"/>
      <c r="AJ587"/>
      <c r="AK587"/>
      <c r="AL587" s="365"/>
      <c r="AM587"/>
      <c r="AN587" t="s">
        <v>399</v>
      </c>
      <c r="AO587" t="s">
        <v>399</v>
      </c>
      <c r="AP587" s="365">
        <v>3734</v>
      </c>
      <c r="AQ587" t="s">
        <v>2943</v>
      </c>
      <c r="AR587" t="s">
        <v>2955</v>
      </c>
      <c r="AS587" t="s">
        <v>2945</v>
      </c>
      <c r="AT587" t="s">
        <v>2824</v>
      </c>
      <c r="AU587" t="s">
        <v>379</v>
      </c>
      <c r="AV587" t="s">
        <v>380</v>
      </c>
      <c r="AW587" t="s">
        <v>412</v>
      </c>
      <c r="AX587"/>
      <c r="AY587" s="365"/>
      <c r="AZ587" s="365">
        <v>2024</v>
      </c>
      <c r="BA587" s="366">
        <v>45597</v>
      </c>
      <c r="BB587" s="367">
        <v>45637</v>
      </c>
      <c r="BC587" t="s">
        <v>399</v>
      </c>
      <c r="BD587" t="s">
        <v>154</v>
      </c>
      <c r="BE587">
        <v>4766.54</v>
      </c>
      <c r="BF587">
        <v>4766.54</v>
      </c>
      <c r="BG587"/>
      <c r="BH587" s="368">
        <v>4766.54</v>
      </c>
    </row>
    <row r="588" spans="1:60" ht="15.6">
      <c r="A588" s="345" t="str">
        <f t="shared" si="18"/>
        <v>no</v>
      </c>
      <c r="B588" s="345" t="str">
        <f>IF(A588="no","N/A",IF(ISNA(VLOOKUP(Q588,'Cost Type'!$A$4:$B$8,2,0)),"Impl",VLOOKUP(Q588,'Cost Type'!$A$4:$B$8,2,0)))</f>
        <v>N/A</v>
      </c>
      <c r="C588" s="345" t="str">
        <f>IF(B588="Impl",VLOOKUP(AB588,'Mapping Activities to outputs'!$B:$C,2,0),"N/A")</f>
        <v>N/A</v>
      </c>
      <c r="F588" s="346">
        <f t="shared" si="19"/>
        <v>-865.48</v>
      </c>
      <c r="G588" t="s">
        <v>2788</v>
      </c>
      <c r="H588" t="s">
        <v>2789</v>
      </c>
      <c r="I588" t="s">
        <v>415</v>
      </c>
      <c r="J588" t="s">
        <v>416</v>
      </c>
      <c r="K588" t="s">
        <v>157</v>
      </c>
      <c r="L588" t="s">
        <v>2788</v>
      </c>
      <c r="M588" t="s">
        <v>1950</v>
      </c>
      <c r="N588" t="s">
        <v>262</v>
      </c>
      <c r="P588" s="365">
        <v>67105</v>
      </c>
      <c r="Q588" t="s">
        <v>3017</v>
      </c>
      <c r="R588" t="s">
        <v>368</v>
      </c>
      <c r="S588" t="s">
        <v>369</v>
      </c>
      <c r="T588" t="s">
        <v>263</v>
      </c>
      <c r="U588" t="s">
        <v>370</v>
      </c>
      <c r="V588" t="s">
        <v>265</v>
      </c>
      <c r="W588" t="s">
        <v>252</v>
      </c>
      <c r="X588" t="s">
        <v>3018</v>
      </c>
      <c r="Y588" t="s">
        <v>3019</v>
      </c>
      <c r="Z588" t="s">
        <v>250</v>
      </c>
      <c r="AA588" t="s">
        <v>250</v>
      </c>
      <c r="AB588" t="s">
        <v>89</v>
      </c>
      <c r="AC588" t="s">
        <v>158</v>
      </c>
      <c r="AD588" t="s">
        <v>2</v>
      </c>
      <c r="AE588" t="s">
        <v>2871</v>
      </c>
      <c r="AF588" t="s">
        <v>419</v>
      </c>
      <c r="AG588"/>
      <c r="AH588" s="365"/>
      <c r="AI588"/>
      <c r="AJ588"/>
      <c r="AK588"/>
      <c r="AL588" s="365"/>
      <c r="AM588"/>
      <c r="AN588" t="s">
        <v>399</v>
      </c>
      <c r="AO588" t="s">
        <v>399</v>
      </c>
      <c r="AP588" s="365">
        <v>2540</v>
      </c>
      <c r="AQ588" t="s">
        <v>2821</v>
      </c>
      <c r="AR588" t="s">
        <v>2872</v>
      </c>
      <c r="AS588" t="s">
        <v>2823</v>
      </c>
      <c r="AT588" t="s">
        <v>2824</v>
      </c>
      <c r="AU588" t="s">
        <v>379</v>
      </c>
      <c r="AV588" t="s">
        <v>380</v>
      </c>
      <c r="AW588" t="s">
        <v>412</v>
      </c>
      <c r="AX588"/>
      <c r="AY588" s="365"/>
      <c r="AZ588" s="365">
        <v>2024</v>
      </c>
      <c r="BA588" s="366">
        <v>45597</v>
      </c>
      <c r="BB588" s="367">
        <v>45637</v>
      </c>
      <c r="BC588" t="s">
        <v>399</v>
      </c>
      <c r="BD588" t="s">
        <v>154</v>
      </c>
      <c r="BE588">
        <v>-865.48</v>
      </c>
      <c r="BF588"/>
      <c r="BG588">
        <v>865.48</v>
      </c>
      <c r="BH588" s="368">
        <v>-865.48</v>
      </c>
    </row>
    <row r="589" spans="1:60" ht="15.6">
      <c r="A589" s="345" t="str">
        <f t="shared" si="18"/>
        <v>no</v>
      </c>
      <c r="B589" s="345" t="str">
        <f>IF(A589="no","N/A",IF(ISNA(VLOOKUP(Q589,'Cost Type'!$A$4:$B$8,2,0)),"Impl",VLOOKUP(Q589,'Cost Type'!$A$4:$B$8,2,0)))</f>
        <v>N/A</v>
      </c>
      <c r="C589" s="345" t="str">
        <f>IF(B589="Impl",VLOOKUP(AB589,'Mapping Activities to outputs'!$B:$C,2,0),"N/A")</f>
        <v>N/A</v>
      </c>
      <c r="F589" s="346">
        <f t="shared" si="19"/>
        <v>-908.80000000000007</v>
      </c>
      <c r="G589" t="s">
        <v>2788</v>
      </c>
      <c r="H589" t="s">
        <v>2789</v>
      </c>
      <c r="I589" t="s">
        <v>415</v>
      </c>
      <c r="J589" t="s">
        <v>416</v>
      </c>
      <c r="K589" t="s">
        <v>157</v>
      </c>
      <c r="L589" t="s">
        <v>2788</v>
      </c>
      <c r="M589" t="s">
        <v>1950</v>
      </c>
      <c r="N589" t="s">
        <v>262</v>
      </c>
      <c r="P589" s="365">
        <v>67105</v>
      </c>
      <c r="Q589" t="s">
        <v>3017</v>
      </c>
      <c r="R589" t="s">
        <v>368</v>
      </c>
      <c r="S589" t="s">
        <v>369</v>
      </c>
      <c r="T589" t="s">
        <v>263</v>
      </c>
      <c r="U589" t="s">
        <v>370</v>
      </c>
      <c r="V589" t="s">
        <v>265</v>
      </c>
      <c r="W589" t="s">
        <v>252</v>
      </c>
      <c r="X589" t="s">
        <v>3018</v>
      </c>
      <c r="Y589" t="s">
        <v>3019</v>
      </c>
      <c r="Z589" t="s">
        <v>250</v>
      </c>
      <c r="AA589" t="s">
        <v>250</v>
      </c>
      <c r="AB589" t="s">
        <v>89</v>
      </c>
      <c r="AC589" t="s">
        <v>158</v>
      </c>
      <c r="AD589" t="s">
        <v>2</v>
      </c>
      <c r="AE589" t="s">
        <v>2873</v>
      </c>
      <c r="AF589" t="s">
        <v>419</v>
      </c>
      <c r="AG589"/>
      <c r="AH589" s="365"/>
      <c r="AI589"/>
      <c r="AJ589"/>
      <c r="AK589"/>
      <c r="AL589" s="365"/>
      <c r="AM589"/>
      <c r="AN589" t="s">
        <v>399</v>
      </c>
      <c r="AO589" t="s">
        <v>399</v>
      </c>
      <c r="AP589" s="365">
        <v>2541</v>
      </c>
      <c r="AQ589" t="s">
        <v>2821</v>
      </c>
      <c r="AR589" t="s">
        <v>2874</v>
      </c>
      <c r="AS589" t="s">
        <v>2823</v>
      </c>
      <c r="AT589" t="s">
        <v>2824</v>
      </c>
      <c r="AU589" t="s">
        <v>379</v>
      </c>
      <c r="AV589" t="s">
        <v>380</v>
      </c>
      <c r="AW589" t="s">
        <v>412</v>
      </c>
      <c r="AX589"/>
      <c r="AY589" s="365"/>
      <c r="AZ589" s="365">
        <v>2024</v>
      </c>
      <c r="BA589" s="366">
        <v>45597</v>
      </c>
      <c r="BB589" s="367">
        <v>45637</v>
      </c>
      <c r="BC589" t="s">
        <v>399</v>
      </c>
      <c r="BD589" t="s">
        <v>154</v>
      </c>
      <c r="BE589">
        <v>-908.80000000000007</v>
      </c>
      <c r="BF589"/>
      <c r="BG589">
        <v>908.80000000000007</v>
      </c>
      <c r="BH589" s="368">
        <v>-908.80000000000007</v>
      </c>
    </row>
    <row r="590" spans="1:60" ht="15.6">
      <c r="A590" s="345" t="str">
        <f t="shared" si="18"/>
        <v>no</v>
      </c>
      <c r="B590" s="345" t="str">
        <f>IF(A590="no","N/A",IF(ISNA(VLOOKUP(Q590,'Cost Type'!$A$4:$B$8,2,0)),"Impl",VLOOKUP(Q590,'Cost Type'!$A$4:$B$8,2,0)))</f>
        <v>N/A</v>
      </c>
      <c r="C590" s="345" t="str">
        <f>IF(B590="Impl",VLOOKUP(AB590,'Mapping Activities to outputs'!$B:$C,2,0),"N/A")</f>
        <v>N/A</v>
      </c>
      <c r="F590" s="346">
        <f t="shared" si="19"/>
        <v>-1292.69</v>
      </c>
      <c r="G590" t="s">
        <v>2788</v>
      </c>
      <c r="H590" t="s">
        <v>2789</v>
      </c>
      <c r="I590" t="s">
        <v>415</v>
      </c>
      <c r="J590" t="s">
        <v>416</v>
      </c>
      <c r="K590" t="s">
        <v>157</v>
      </c>
      <c r="L590" t="s">
        <v>2788</v>
      </c>
      <c r="M590" t="s">
        <v>1950</v>
      </c>
      <c r="N590" t="s">
        <v>262</v>
      </c>
      <c r="P590" s="365">
        <v>67105</v>
      </c>
      <c r="Q590" t="s">
        <v>3017</v>
      </c>
      <c r="R590" t="s">
        <v>368</v>
      </c>
      <c r="S590" t="s">
        <v>369</v>
      </c>
      <c r="T590" t="s">
        <v>263</v>
      </c>
      <c r="U590" t="s">
        <v>370</v>
      </c>
      <c r="V590" t="s">
        <v>265</v>
      </c>
      <c r="W590" t="s">
        <v>252</v>
      </c>
      <c r="X590" t="s">
        <v>3018</v>
      </c>
      <c r="Y590" t="s">
        <v>3019</v>
      </c>
      <c r="Z590" t="s">
        <v>250</v>
      </c>
      <c r="AA590" t="s">
        <v>250</v>
      </c>
      <c r="AB590" t="s">
        <v>89</v>
      </c>
      <c r="AC590" t="s">
        <v>158</v>
      </c>
      <c r="AD590" t="s">
        <v>2</v>
      </c>
      <c r="AE590" t="s">
        <v>2875</v>
      </c>
      <c r="AF590" t="s">
        <v>419</v>
      </c>
      <c r="AG590"/>
      <c r="AH590" s="365"/>
      <c r="AI590"/>
      <c r="AJ590"/>
      <c r="AK590"/>
      <c r="AL590" s="365"/>
      <c r="AM590"/>
      <c r="AN590" t="s">
        <v>399</v>
      </c>
      <c r="AO590" t="s">
        <v>399</v>
      </c>
      <c r="AP590" s="365">
        <v>2542</v>
      </c>
      <c r="AQ590" t="s">
        <v>2821</v>
      </c>
      <c r="AR590" t="s">
        <v>2876</v>
      </c>
      <c r="AS590" t="s">
        <v>2823</v>
      </c>
      <c r="AT590" t="s">
        <v>2824</v>
      </c>
      <c r="AU590" t="s">
        <v>379</v>
      </c>
      <c r="AV590" t="s">
        <v>380</v>
      </c>
      <c r="AW590" t="s">
        <v>412</v>
      </c>
      <c r="AX590"/>
      <c r="AY590" s="365"/>
      <c r="AZ590" s="365">
        <v>2024</v>
      </c>
      <c r="BA590" s="366">
        <v>45597</v>
      </c>
      <c r="BB590" s="367">
        <v>45637</v>
      </c>
      <c r="BC590" t="s">
        <v>399</v>
      </c>
      <c r="BD590" t="s">
        <v>154</v>
      </c>
      <c r="BE590">
        <v>-1292.69</v>
      </c>
      <c r="BF590"/>
      <c r="BG590">
        <v>1292.69</v>
      </c>
      <c r="BH590" s="368">
        <v>-1292.69</v>
      </c>
    </row>
    <row r="591" spans="1:60" ht="15.6">
      <c r="A591" s="345" t="str">
        <f t="shared" si="18"/>
        <v>no</v>
      </c>
      <c r="B591" s="345" t="str">
        <f>IF(A591="no","N/A",IF(ISNA(VLOOKUP(Q591,'Cost Type'!$A$4:$B$8,2,0)),"Impl",VLOOKUP(Q591,'Cost Type'!$A$4:$B$8,2,0)))</f>
        <v>N/A</v>
      </c>
      <c r="C591" s="345" t="str">
        <f>IF(B591="Impl",VLOOKUP(AB591,'Mapping Activities to outputs'!$B:$C,2,0),"N/A")</f>
        <v>N/A</v>
      </c>
      <c r="F591" s="346">
        <f t="shared" si="19"/>
        <v>-2841.78</v>
      </c>
      <c r="G591" t="s">
        <v>2788</v>
      </c>
      <c r="H591" t="s">
        <v>2789</v>
      </c>
      <c r="I591" t="s">
        <v>415</v>
      </c>
      <c r="J591" t="s">
        <v>416</v>
      </c>
      <c r="K591" t="s">
        <v>157</v>
      </c>
      <c r="L591" t="s">
        <v>2788</v>
      </c>
      <c r="M591" t="s">
        <v>1950</v>
      </c>
      <c r="N591" t="s">
        <v>262</v>
      </c>
      <c r="P591" s="365">
        <v>67105</v>
      </c>
      <c r="Q591" t="s">
        <v>3017</v>
      </c>
      <c r="R591" t="s">
        <v>368</v>
      </c>
      <c r="S591" t="s">
        <v>369</v>
      </c>
      <c r="T591" t="s">
        <v>263</v>
      </c>
      <c r="U591" t="s">
        <v>370</v>
      </c>
      <c r="V591" t="s">
        <v>265</v>
      </c>
      <c r="W591" t="s">
        <v>252</v>
      </c>
      <c r="X591" t="s">
        <v>3018</v>
      </c>
      <c r="Y591" t="s">
        <v>3019</v>
      </c>
      <c r="Z591" t="s">
        <v>250</v>
      </c>
      <c r="AA591" t="s">
        <v>250</v>
      </c>
      <c r="AB591" t="s">
        <v>89</v>
      </c>
      <c r="AC591" t="s">
        <v>158</v>
      </c>
      <c r="AD591" t="s">
        <v>2</v>
      </c>
      <c r="AE591" t="s">
        <v>2877</v>
      </c>
      <c r="AF591" t="s">
        <v>419</v>
      </c>
      <c r="AG591"/>
      <c r="AH591" s="365"/>
      <c r="AI591"/>
      <c r="AJ591"/>
      <c r="AK591"/>
      <c r="AL591" s="365"/>
      <c r="AM591"/>
      <c r="AN591" t="s">
        <v>399</v>
      </c>
      <c r="AO591" t="s">
        <v>399</v>
      </c>
      <c r="AP591" s="365">
        <v>2543</v>
      </c>
      <c r="AQ591" t="s">
        <v>2821</v>
      </c>
      <c r="AR591" t="s">
        <v>2878</v>
      </c>
      <c r="AS591" t="s">
        <v>2823</v>
      </c>
      <c r="AT591" t="s">
        <v>2824</v>
      </c>
      <c r="AU591" t="s">
        <v>379</v>
      </c>
      <c r="AV591" t="s">
        <v>380</v>
      </c>
      <c r="AW591" t="s">
        <v>412</v>
      </c>
      <c r="AX591"/>
      <c r="AY591" s="365"/>
      <c r="AZ591" s="365">
        <v>2024</v>
      </c>
      <c r="BA591" s="366">
        <v>45597</v>
      </c>
      <c r="BB591" s="367">
        <v>45637</v>
      </c>
      <c r="BC591" t="s">
        <v>399</v>
      </c>
      <c r="BD591" t="s">
        <v>154</v>
      </c>
      <c r="BE591">
        <v>-2841.78</v>
      </c>
      <c r="BF591"/>
      <c r="BG591">
        <v>2841.78</v>
      </c>
      <c r="BH591" s="368">
        <v>-2841.78</v>
      </c>
    </row>
    <row r="592" spans="1:60" ht="15.6">
      <c r="A592" s="345" t="str">
        <f t="shared" si="18"/>
        <v>no</v>
      </c>
      <c r="B592" s="345" t="str">
        <f>IF(A592="no","N/A",IF(ISNA(VLOOKUP(Q592,'Cost Type'!$A$4:$B$8,2,0)),"Impl",VLOOKUP(Q592,'Cost Type'!$A$4:$B$8,2,0)))</f>
        <v>N/A</v>
      </c>
      <c r="C592" s="345" t="str">
        <f>IF(B592="Impl",VLOOKUP(AB592,'Mapping Activities to outputs'!$B:$C,2,0),"N/A")</f>
        <v>N/A</v>
      </c>
      <c r="F592" s="346">
        <f t="shared" si="19"/>
        <v>-3766.03</v>
      </c>
      <c r="G592" t="s">
        <v>2788</v>
      </c>
      <c r="H592" t="s">
        <v>2789</v>
      </c>
      <c r="I592" t="s">
        <v>415</v>
      </c>
      <c r="J592" t="s">
        <v>416</v>
      </c>
      <c r="K592" t="s">
        <v>157</v>
      </c>
      <c r="L592" t="s">
        <v>2788</v>
      </c>
      <c r="M592" t="s">
        <v>1950</v>
      </c>
      <c r="N592" t="s">
        <v>262</v>
      </c>
      <c r="P592" s="365">
        <v>67105</v>
      </c>
      <c r="Q592" t="s">
        <v>3017</v>
      </c>
      <c r="R592" t="s">
        <v>368</v>
      </c>
      <c r="S592" t="s">
        <v>369</v>
      </c>
      <c r="T592" t="s">
        <v>263</v>
      </c>
      <c r="U592" t="s">
        <v>370</v>
      </c>
      <c r="V592" t="s">
        <v>265</v>
      </c>
      <c r="W592" t="s">
        <v>252</v>
      </c>
      <c r="X592" t="s">
        <v>3018</v>
      </c>
      <c r="Y592" t="s">
        <v>3019</v>
      </c>
      <c r="Z592" t="s">
        <v>250</v>
      </c>
      <c r="AA592" t="s">
        <v>250</v>
      </c>
      <c r="AB592" t="s">
        <v>89</v>
      </c>
      <c r="AC592" t="s">
        <v>158</v>
      </c>
      <c r="AD592" t="s">
        <v>2</v>
      </c>
      <c r="AE592" t="s">
        <v>2820</v>
      </c>
      <c r="AF592" t="s">
        <v>419</v>
      </c>
      <c r="AG592"/>
      <c r="AH592" s="365"/>
      <c r="AI592"/>
      <c r="AJ592"/>
      <c r="AK592"/>
      <c r="AL592" s="365"/>
      <c r="AM592"/>
      <c r="AN592" t="s">
        <v>399</v>
      </c>
      <c r="AO592" t="s">
        <v>399</v>
      </c>
      <c r="AP592" s="365">
        <v>2544</v>
      </c>
      <c r="AQ592" t="s">
        <v>2821</v>
      </c>
      <c r="AR592" t="s">
        <v>2822</v>
      </c>
      <c r="AS592" t="s">
        <v>2823</v>
      </c>
      <c r="AT592" t="s">
        <v>2824</v>
      </c>
      <c r="AU592" t="s">
        <v>379</v>
      </c>
      <c r="AV592" t="s">
        <v>380</v>
      </c>
      <c r="AW592" t="s">
        <v>412</v>
      </c>
      <c r="AX592"/>
      <c r="AY592" s="365"/>
      <c r="AZ592" s="365">
        <v>2024</v>
      </c>
      <c r="BA592" s="366">
        <v>45597</v>
      </c>
      <c r="BB592" s="367">
        <v>45637</v>
      </c>
      <c r="BC592" t="s">
        <v>399</v>
      </c>
      <c r="BD592" t="s">
        <v>154</v>
      </c>
      <c r="BE592">
        <v>-3766.03</v>
      </c>
      <c r="BF592"/>
      <c r="BG592">
        <v>3766.03</v>
      </c>
      <c r="BH592" s="368">
        <v>-3766.03</v>
      </c>
    </row>
    <row r="593" spans="1:60" ht="15.6">
      <c r="A593" s="345" t="str">
        <f t="shared" si="18"/>
        <v>no</v>
      </c>
      <c r="B593" s="345" t="str">
        <f>IF(A593="no","N/A",IF(ISNA(VLOOKUP(Q593,'Cost Type'!$A$4:$B$8,2,0)),"Impl",VLOOKUP(Q593,'Cost Type'!$A$4:$B$8,2,0)))</f>
        <v>N/A</v>
      </c>
      <c r="C593" s="345" t="str">
        <f>IF(B593="Impl",VLOOKUP(AB593,'Mapping Activities to outputs'!$B:$C,2,0),"N/A")</f>
        <v>N/A</v>
      </c>
      <c r="F593" s="346">
        <f t="shared" si="19"/>
        <v>-4766.54</v>
      </c>
      <c r="G593" t="s">
        <v>2788</v>
      </c>
      <c r="H593" t="s">
        <v>2789</v>
      </c>
      <c r="I593" t="s">
        <v>415</v>
      </c>
      <c r="J593" t="s">
        <v>416</v>
      </c>
      <c r="K593" t="s">
        <v>157</v>
      </c>
      <c r="L593" t="s">
        <v>2788</v>
      </c>
      <c r="M593" t="s">
        <v>1950</v>
      </c>
      <c r="N593" t="s">
        <v>262</v>
      </c>
      <c r="P593" s="365">
        <v>67105</v>
      </c>
      <c r="Q593" t="s">
        <v>3017</v>
      </c>
      <c r="R593" t="s">
        <v>368</v>
      </c>
      <c r="S593" t="s">
        <v>369</v>
      </c>
      <c r="T593" t="s">
        <v>263</v>
      </c>
      <c r="U593" t="s">
        <v>370</v>
      </c>
      <c r="V593" t="s">
        <v>265</v>
      </c>
      <c r="W593" t="s">
        <v>252</v>
      </c>
      <c r="X593" t="s">
        <v>3018</v>
      </c>
      <c r="Y593" t="s">
        <v>3019</v>
      </c>
      <c r="Z593" t="s">
        <v>250</v>
      </c>
      <c r="AA593" t="s">
        <v>250</v>
      </c>
      <c r="AB593" t="s">
        <v>67</v>
      </c>
      <c r="AC593" t="s">
        <v>158</v>
      </c>
      <c r="AD593" t="s">
        <v>2</v>
      </c>
      <c r="AE593" t="s">
        <v>2879</v>
      </c>
      <c r="AF593" t="s">
        <v>419</v>
      </c>
      <c r="AG593"/>
      <c r="AH593" s="365"/>
      <c r="AI593"/>
      <c r="AJ593"/>
      <c r="AK593"/>
      <c r="AL593" s="365"/>
      <c r="AM593"/>
      <c r="AN593" t="s">
        <v>399</v>
      </c>
      <c r="AO593" t="s">
        <v>399</v>
      </c>
      <c r="AP593" s="365">
        <v>2545</v>
      </c>
      <c r="AQ593" t="s">
        <v>2821</v>
      </c>
      <c r="AR593" t="s">
        <v>2880</v>
      </c>
      <c r="AS593" t="s">
        <v>2823</v>
      </c>
      <c r="AT593" t="s">
        <v>2824</v>
      </c>
      <c r="AU593" t="s">
        <v>379</v>
      </c>
      <c r="AV593" t="s">
        <v>380</v>
      </c>
      <c r="AW593" t="s">
        <v>412</v>
      </c>
      <c r="AX593"/>
      <c r="AY593" s="365"/>
      <c r="AZ593" s="365">
        <v>2024</v>
      </c>
      <c r="BA593" s="366">
        <v>45597</v>
      </c>
      <c r="BB593" s="367">
        <v>45637</v>
      </c>
      <c r="BC593" t="s">
        <v>399</v>
      </c>
      <c r="BD593" t="s">
        <v>154</v>
      </c>
      <c r="BE593">
        <v>-4766.54</v>
      </c>
      <c r="BF593"/>
      <c r="BG593">
        <v>4766.54</v>
      </c>
      <c r="BH593" s="368">
        <v>-4766.54</v>
      </c>
    </row>
    <row r="594" spans="1:60" ht="15.6">
      <c r="A594" s="345" t="str">
        <f t="shared" si="18"/>
        <v>no</v>
      </c>
      <c r="B594" s="345" t="str">
        <f>IF(A594="no","N/A",IF(ISNA(VLOOKUP(Q594,'Cost Type'!$A$4:$B$8,2,0)),"Impl",VLOOKUP(Q594,'Cost Type'!$A$4:$B$8,2,0)))</f>
        <v>N/A</v>
      </c>
      <c r="C594" s="345" t="str">
        <f>IF(B594="Impl",VLOOKUP(AB594,'Mapping Activities to outputs'!$B:$C,2,0),"N/A")</f>
        <v>N/A</v>
      </c>
      <c r="F594" s="346">
        <f t="shared" si="19"/>
        <v>-5078.71</v>
      </c>
      <c r="G594" t="s">
        <v>2788</v>
      </c>
      <c r="H594" t="s">
        <v>2789</v>
      </c>
      <c r="I594" t="s">
        <v>415</v>
      </c>
      <c r="J594" t="s">
        <v>416</v>
      </c>
      <c r="K594" t="s">
        <v>157</v>
      </c>
      <c r="L594" t="s">
        <v>2788</v>
      </c>
      <c r="M594" t="s">
        <v>1950</v>
      </c>
      <c r="N594" t="s">
        <v>262</v>
      </c>
      <c r="P594" s="365">
        <v>67105</v>
      </c>
      <c r="Q594" t="s">
        <v>3017</v>
      </c>
      <c r="R594" t="s">
        <v>368</v>
      </c>
      <c r="S594" t="s">
        <v>369</v>
      </c>
      <c r="T594" t="s">
        <v>263</v>
      </c>
      <c r="U594" t="s">
        <v>370</v>
      </c>
      <c r="V594" t="s">
        <v>265</v>
      </c>
      <c r="W594" t="s">
        <v>252</v>
      </c>
      <c r="X594" t="s">
        <v>3018</v>
      </c>
      <c r="Y594" t="s">
        <v>3019</v>
      </c>
      <c r="Z594" t="s">
        <v>250</v>
      </c>
      <c r="AA594" t="s">
        <v>250</v>
      </c>
      <c r="AB594" t="s">
        <v>82</v>
      </c>
      <c r="AC594" t="s">
        <v>158</v>
      </c>
      <c r="AD594" t="s">
        <v>2</v>
      </c>
      <c r="AE594" t="s">
        <v>2881</v>
      </c>
      <c r="AF594" t="s">
        <v>419</v>
      </c>
      <c r="AG594"/>
      <c r="AH594" s="365"/>
      <c r="AI594"/>
      <c r="AJ594"/>
      <c r="AK594"/>
      <c r="AL594" s="365"/>
      <c r="AM594"/>
      <c r="AN594" t="s">
        <v>399</v>
      </c>
      <c r="AO594" t="s">
        <v>399</v>
      </c>
      <c r="AP594" s="365">
        <v>2546</v>
      </c>
      <c r="AQ594" t="s">
        <v>2821</v>
      </c>
      <c r="AR594" t="s">
        <v>2882</v>
      </c>
      <c r="AS594" t="s">
        <v>2823</v>
      </c>
      <c r="AT594" t="s">
        <v>2824</v>
      </c>
      <c r="AU594" t="s">
        <v>379</v>
      </c>
      <c r="AV594" t="s">
        <v>380</v>
      </c>
      <c r="AW594" t="s">
        <v>412</v>
      </c>
      <c r="AX594"/>
      <c r="AY594" s="365"/>
      <c r="AZ594" s="365">
        <v>2024</v>
      </c>
      <c r="BA594" s="366">
        <v>45597</v>
      </c>
      <c r="BB594" s="367">
        <v>45637</v>
      </c>
      <c r="BC594" t="s">
        <v>399</v>
      </c>
      <c r="BD594" t="s">
        <v>154</v>
      </c>
      <c r="BE594">
        <v>-5078.71</v>
      </c>
      <c r="BF594"/>
      <c r="BG594">
        <v>5078.71</v>
      </c>
      <c r="BH594" s="368">
        <v>-5078.71</v>
      </c>
    </row>
    <row r="595" spans="1:60" ht="15.6">
      <c r="A595" s="345" t="str">
        <f t="shared" si="18"/>
        <v>no</v>
      </c>
      <c r="B595" s="345" t="str">
        <f>IF(A595="no","N/A",IF(ISNA(VLOOKUP(Q595,'Cost Type'!$A$4:$B$8,2,0)),"Impl",VLOOKUP(Q595,'Cost Type'!$A$4:$B$8,2,0)))</f>
        <v>N/A</v>
      </c>
      <c r="C595" s="345" t="str">
        <f>IF(B595="Impl",VLOOKUP(AB595,'Mapping Activities to outputs'!$B:$C,2,0),"N/A")</f>
        <v>N/A</v>
      </c>
      <c r="F595" s="346">
        <f t="shared" si="19"/>
        <v>-534.04</v>
      </c>
      <c r="G595" t="s">
        <v>2788</v>
      </c>
      <c r="H595" t="s">
        <v>2789</v>
      </c>
      <c r="I595" t="s">
        <v>415</v>
      </c>
      <c r="J595" t="s">
        <v>416</v>
      </c>
      <c r="K595" t="s">
        <v>157</v>
      </c>
      <c r="L595" t="s">
        <v>2788</v>
      </c>
      <c r="M595" t="s">
        <v>1950</v>
      </c>
      <c r="N595" t="s">
        <v>262</v>
      </c>
      <c r="P595" s="365">
        <v>67105</v>
      </c>
      <c r="Q595" t="s">
        <v>3017</v>
      </c>
      <c r="R595" t="s">
        <v>368</v>
      </c>
      <c r="S595" t="s">
        <v>369</v>
      </c>
      <c r="T595" t="s">
        <v>263</v>
      </c>
      <c r="U595" t="s">
        <v>370</v>
      </c>
      <c r="V595" t="s">
        <v>265</v>
      </c>
      <c r="W595" t="s">
        <v>252</v>
      </c>
      <c r="X595" t="s">
        <v>3018</v>
      </c>
      <c r="Y595" t="s">
        <v>3019</v>
      </c>
      <c r="Z595" t="s">
        <v>250</v>
      </c>
      <c r="AA595" t="s">
        <v>250</v>
      </c>
      <c r="AB595" t="s">
        <v>89</v>
      </c>
      <c r="AC595" t="s">
        <v>158</v>
      </c>
      <c r="AD595" t="s">
        <v>2</v>
      </c>
      <c r="AE595" t="s">
        <v>2942</v>
      </c>
      <c r="AF595" t="s">
        <v>419</v>
      </c>
      <c r="AG595"/>
      <c r="AH595" s="365"/>
      <c r="AI595"/>
      <c r="AJ595"/>
      <c r="AK595"/>
      <c r="AL595" s="365"/>
      <c r="AM595"/>
      <c r="AN595" t="s">
        <v>399</v>
      </c>
      <c r="AO595" t="s">
        <v>399</v>
      </c>
      <c r="AP595" s="365">
        <v>2809</v>
      </c>
      <c r="AQ595" t="s">
        <v>2943</v>
      </c>
      <c r="AR595" t="s">
        <v>2944</v>
      </c>
      <c r="AS595" t="s">
        <v>2945</v>
      </c>
      <c r="AT595" t="s">
        <v>2824</v>
      </c>
      <c r="AU595" t="s">
        <v>379</v>
      </c>
      <c r="AV595" t="s">
        <v>380</v>
      </c>
      <c r="AW595" t="s">
        <v>412</v>
      </c>
      <c r="AX595"/>
      <c r="AY595" s="365"/>
      <c r="AZ595" s="365">
        <v>2024</v>
      </c>
      <c r="BA595" s="366">
        <v>45597</v>
      </c>
      <c r="BB595" s="367">
        <v>45637</v>
      </c>
      <c r="BC595" t="s">
        <v>399</v>
      </c>
      <c r="BD595" t="s">
        <v>154</v>
      </c>
      <c r="BE595">
        <v>-534.04</v>
      </c>
      <c r="BF595"/>
      <c r="BG595">
        <v>534.04</v>
      </c>
      <c r="BH595" s="368">
        <v>-534.04</v>
      </c>
    </row>
    <row r="596" spans="1:60" ht="15.6">
      <c r="A596" s="345" t="str">
        <f t="shared" si="18"/>
        <v>no</v>
      </c>
      <c r="B596" s="345" t="str">
        <f>IF(A596="no","N/A",IF(ISNA(VLOOKUP(Q596,'Cost Type'!$A$4:$B$8,2,0)),"Impl",VLOOKUP(Q596,'Cost Type'!$A$4:$B$8,2,0)))</f>
        <v>N/A</v>
      </c>
      <c r="C596" s="345" t="str">
        <f>IF(B596="Impl",VLOOKUP(AB596,'Mapping Activities to outputs'!$B:$C,2,0),"N/A")</f>
        <v>N/A</v>
      </c>
      <c r="F596" s="346">
        <f t="shared" si="19"/>
        <v>-897.79</v>
      </c>
      <c r="G596" t="s">
        <v>2788</v>
      </c>
      <c r="H596" t="s">
        <v>2789</v>
      </c>
      <c r="I596" t="s">
        <v>415</v>
      </c>
      <c r="J596" t="s">
        <v>416</v>
      </c>
      <c r="K596" t="s">
        <v>157</v>
      </c>
      <c r="L596" t="s">
        <v>2788</v>
      </c>
      <c r="M596" t="s">
        <v>1950</v>
      </c>
      <c r="N596" t="s">
        <v>262</v>
      </c>
      <c r="P596" s="365">
        <v>67105</v>
      </c>
      <c r="Q596" t="s">
        <v>3017</v>
      </c>
      <c r="R596" t="s">
        <v>368</v>
      </c>
      <c r="S596" t="s">
        <v>369</v>
      </c>
      <c r="T596" t="s">
        <v>263</v>
      </c>
      <c r="U596" t="s">
        <v>370</v>
      </c>
      <c r="V596" t="s">
        <v>265</v>
      </c>
      <c r="W596" t="s">
        <v>252</v>
      </c>
      <c r="X596" t="s">
        <v>3018</v>
      </c>
      <c r="Y596" t="s">
        <v>3019</v>
      </c>
      <c r="Z596" t="s">
        <v>250</v>
      </c>
      <c r="AA596" t="s">
        <v>250</v>
      </c>
      <c r="AB596" t="s">
        <v>89</v>
      </c>
      <c r="AC596" t="s">
        <v>158</v>
      </c>
      <c r="AD596" t="s">
        <v>2</v>
      </c>
      <c r="AE596" t="s">
        <v>2946</v>
      </c>
      <c r="AF596" t="s">
        <v>419</v>
      </c>
      <c r="AG596"/>
      <c r="AH596" s="365"/>
      <c r="AI596"/>
      <c r="AJ596"/>
      <c r="AK596"/>
      <c r="AL596" s="365"/>
      <c r="AM596"/>
      <c r="AN596" t="s">
        <v>399</v>
      </c>
      <c r="AO596" t="s">
        <v>399</v>
      </c>
      <c r="AP596" s="365">
        <v>2810</v>
      </c>
      <c r="AQ596" t="s">
        <v>2943</v>
      </c>
      <c r="AR596" t="s">
        <v>2947</v>
      </c>
      <c r="AS596" t="s">
        <v>2945</v>
      </c>
      <c r="AT596" t="s">
        <v>2824</v>
      </c>
      <c r="AU596" t="s">
        <v>379</v>
      </c>
      <c r="AV596" t="s">
        <v>380</v>
      </c>
      <c r="AW596" t="s">
        <v>412</v>
      </c>
      <c r="AX596"/>
      <c r="AY596" s="365"/>
      <c r="AZ596" s="365">
        <v>2024</v>
      </c>
      <c r="BA596" s="366">
        <v>45597</v>
      </c>
      <c r="BB596" s="367">
        <v>45637</v>
      </c>
      <c r="BC596" t="s">
        <v>399</v>
      </c>
      <c r="BD596" t="s">
        <v>154</v>
      </c>
      <c r="BE596">
        <v>-897.79</v>
      </c>
      <c r="BF596"/>
      <c r="BG596">
        <v>897.79</v>
      </c>
      <c r="BH596" s="368">
        <v>-897.79</v>
      </c>
    </row>
    <row r="597" spans="1:60" ht="15.6">
      <c r="A597" s="345" t="str">
        <f t="shared" si="18"/>
        <v>no</v>
      </c>
      <c r="B597" s="345" t="str">
        <f>IF(A597="no","N/A",IF(ISNA(VLOOKUP(Q597,'Cost Type'!$A$4:$B$8,2,0)),"Impl",VLOOKUP(Q597,'Cost Type'!$A$4:$B$8,2,0)))</f>
        <v>N/A</v>
      </c>
      <c r="C597" s="345" t="str">
        <f>IF(B597="Impl",VLOOKUP(AB597,'Mapping Activities to outputs'!$B:$C,2,0),"N/A")</f>
        <v>N/A</v>
      </c>
      <c r="F597" s="346">
        <f t="shared" si="19"/>
        <v>-1318.1200000000001</v>
      </c>
      <c r="G597" t="s">
        <v>2788</v>
      </c>
      <c r="H597" t="s">
        <v>2789</v>
      </c>
      <c r="I597" t="s">
        <v>415</v>
      </c>
      <c r="J597" t="s">
        <v>416</v>
      </c>
      <c r="K597" t="s">
        <v>157</v>
      </c>
      <c r="L597" t="s">
        <v>2788</v>
      </c>
      <c r="M597" t="s">
        <v>1950</v>
      </c>
      <c r="N597" t="s">
        <v>262</v>
      </c>
      <c r="P597" s="365">
        <v>67105</v>
      </c>
      <c r="Q597" t="s">
        <v>3017</v>
      </c>
      <c r="R597" t="s">
        <v>368</v>
      </c>
      <c r="S597" t="s">
        <v>369</v>
      </c>
      <c r="T597" t="s">
        <v>263</v>
      </c>
      <c r="U597" t="s">
        <v>370</v>
      </c>
      <c r="V597" t="s">
        <v>265</v>
      </c>
      <c r="W597" t="s">
        <v>252</v>
      </c>
      <c r="X597" t="s">
        <v>3018</v>
      </c>
      <c r="Y597" t="s">
        <v>3019</v>
      </c>
      <c r="Z597" t="s">
        <v>250</v>
      </c>
      <c r="AA597" t="s">
        <v>250</v>
      </c>
      <c r="AB597" t="s">
        <v>89</v>
      </c>
      <c r="AC597" t="s">
        <v>158</v>
      </c>
      <c r="AD597" t="s">
        <v>2</v>
      </c>
      <c r="AE597" t="s">
        <v>2948</v>
      </c>
      <c r="AF597" t="s">
        <v>419</v>
      </c>
      <c r="AG597"/>
      <c r="AH597" s="365"/>
      <c r="AI597"/>
      <c r="AJ597"/>
      <c r="AK597"/>
      <c r="AL597" s="365"/>
      <c r="AM597"/>
      <c r="AN597" t="s">
        <v>399</v>
      </c>
      <c r="AO597" t="s">
        <v>399</v>
      </c>
      <c r="AP597" s="365">
        <v>2811</v>
      </c>
      <c r="AQ597" t="s">
        <v>2943</v>
      </c>
      <c r="AR597" t="s">
        <v>2949</v>
      </c>
      <c r="AS597" t="s">
        <v>2945</v>
      </c>
      <c r="AT597" t="s">
        <v>2824</v>
      </c>
      <c r="AU597" t="s">
        <v>379</v>
      </c>
      <c r="AV597" t="s">
        <v>380</v>
      </c>
      <c r="AW597" t="s">
        <v>412</v>
      </c>
      <c r="AX597"/>
      <c r="AY597" s="365"/>
      <c r="AZ597" s="365">
        <v>2024</v>
      </c>
      <c r="BA597" s="366">
        <v>45597</v>
      </c>
      <c r="BB597" s="367">
        <v>45637</v>
      </c>
      <c r="BC597" t="s">
        <v>399</v>
      </c>
      <c r="BD597" t="s">
        <v>154</v>
      </c>
      <c r="BE597">
        <v>-1318.1200000000001</v>
      </c>
      <c r="BF597"/>
      <c r="BG597">
        <v>1318.1200000000001</v>
      </c>
      <c r="BH597" s="368">
        <v>-1318.1200000000001</v>
      </c>
    </row>
    <row r="598" spans="1:60" ht="15.6">
      <c r="A598" s="345" t="str">
        <f t="shared" si="18"/>
        <v>no</v>
      </c>
      <c r="B598" s="345" t="str">
        <f>IF(A598="no","N/A",IF(ISNA(VLOOKUP(Q598,'Cost Type'!$A$4:$B$8,2,0)),"Impl",VLOOKUP(Q598,'Cost Type'!$A$4:$B$8,2,0)))</f>
        <v>N/A</v>
      </c>
      <c r="C598" s="345" t="str">
        <f>IF(B598="Impl",VLOOKUP(AB598,'Mapping Activities to outputs'!$B:$C,2,0),"N/A")</f>
        <v>N/A</v>
      </c>
      <c r="F598" s="346">
        <f t="shared" si="19"/>
        <v>-1687.68</v>
      </c>
      <c r="G598" t="s">
        <v>2788</v>
      </c>
      <c r="H598" t="s">
        <v>2789</v>
      </c>
      <c r="I598" t="s">
        <v>415</v>
      </c>
      <c r="J598" t="s">
        <v>416</v>
      </c>
      <c r="K598" t="s">
        <v>157</v>
      </c>
      <c r="L598" t="s">
        <v>2788</v>
      </c>
      <c r="M598" t="s">
        <v>1950</v>
      </c>
      <c r="N598" t="s">
        <v>262</v>
      </c>
      <c r="P598" s="365">
        <v>67105</v>
      </c>
      <c r="Q598" t="s">
        <v>3017</v>
      </c>
      <c r="R598" t="s">
        <v>368</v>
      </c>
      <c r="S598" t="s">
        <v>369</v>
      </c>
      <c r="T598" t="s">
        <v>263</v>
      </c>
      <c r="U598" t="s">
        <v>370</v>
      </c>
      <c r="V598" t="s">
        <v>265</v>
      </c>
      <c r="W598" t="s">
        <v>252</v>
      </c>
      <c r="X598" t="s">
        <v>3018</v>
      </c>
      <c r="Y598" t="s">
        <v>3019</v>
      </c>
      <c r="Z598" t="s">
        <v>250</v>
      </c>
      <c r="AA598" t="s">
        <v>250</v>
      </c>
      <c r="AB598" t="s">
        <v>89</v>
      </c>
      <c r="AC598" t="s">
        <v>158</v>
      </c>
      <c r="AD598" t="s">
        <v>2</v>
      </c>
      <c r="AE598" t="s">
        <v>2950</v>
      </c>
      <c r="AF598" t="s">
        <v>419</v>
      </c>
      <c r="AG598"/>
      <c r="AH598" s="365"/>
      <c r="AI598"/>
      <c r="AJ598"/>
      <c r="AK598"/>
      <c r="AL598" s="365"/>
      <c r="AM598"/>
      <c r="AN598" t="s">
        <v>399</v>
      </c>
      <c r="AO598" t="s">
        <v>399</v>
      </c>
      <c r="AP598" s="365">
        <v>2812</v>
      </c>
      <c r="AQ598" t="s">
        <v>2943</v>
      </c>
      <c r="AR598" t="s">
        <v>2951</v>
      </c>
      <c r="AS598" t="s">
        <v>2945</v>
      </c>
      <c r="AT598" t="s">
        <v>2824</v>
      </c>
      <c r="AU598" t="s">
        <v>379</v>
      </c>
      <c r="AV598" t="s">
        <v>380</v>
      </c>
      <c r="AW598" t="s">
        <v>412</v>
      </c>
      <c r="AX598"/>
      <c r="AY598" s="365"/>
      <c r="AZ598" s="365">
        <v>2024</v>
      </c>
      <c r="BA598" s="366">
        <v>45597</v>
      </c>
      <c r="BB598" s="367">
        <v>45637</v>
      </c>
      <c r="BC598" t="s">
        <v>399</v>
      </c>
      <c r="BD598" t="s">
        <v>154</v>
      </c>
      <c r="BE598">
        <v>-1687.68</v>
      </c>
      <c r="BF598"/>
      <c r="BG598">
        <v>1687.68</v>
      </c>
      <c r="BH598" s="368">
        <v>-1687.68</v>
      </c>
    </row>
    <row r="599" spans="1:60" ht="15.6">
      <c r="A599" s="345" t="str">
        <f t="shared" si="18"/>
        <v>no</v>
      </c>
      <c r="B599" s="345" t="str">
        <f>IF(A599="no","N/A",IF(ISNA(VLOOKUP(Q599,'Cost Type'!$A$4:$B$8,2,0)),"Impl",VLOOKUP(Q599,'Cost Type'!$A$4:$B$8,2,0)))</f>
        <v>N/A</v>
      </c>
      <c r="C599" s="345" t="str">
        <f>IF(B599="Impl",VLOOKUP(AB599,'Mapping Activities to outputs'!$B:$C,2,0),"N/A")</f>
        <v>N/A</v>
      </c>
      <c r="F599" s="346">
        <f t="shared" si="19"/>
        <v>-3707.57</v>
      </c>
      <c r="G599" t="s">
        <v>2788</v>
      </c>
      <c r="H599" t="s">
        <v>2789</v>
      </c>
      <c r="I599" t="s">
        <v>415</v>
      </c>
      <c r="J599" t="s">
        <v>416</v>
      </c>
      <c r="K599" t="s">
        <v>157</v>
      </c>
      <c r="L599" t="s">
        <v>2788</v>
      </c>
      <c r="M599" t="s">
        <v>1950</v>
      </c>
      <c r="N599" t="s">
        <v>262</v>
      </c>
      <c r="P599" s="365">
        <v>67105</v>
      </c>
      <c r="Q599" t="s">
        <v>3017</v>
      </c>
      <c r="R599" t="s">
        <v>368</v>
      </c>
      <c r="S599" t="s">
        <v>369</v>
      </c>
      <c r="T599" t="s">
        <v>263</v>
      </c>
      <c r="U599" t="s">
        <v>370</v>
      </c>
      <c r="V599" t="s">
        <v>265</v>
      </c>
      <c r="W599" t="s">
        <v>252</v>
      </c>
      <c r="X599" t="s">
        <v>3018</v>
      </c>
      <c r="Y599" t="s">
        <v>3019</v>
      </c>
      <c r="Z599" t="s">
        <v>250</v>
      </c>
      <c r="AA599" t="s">
        <v>250</v>
      </c>
      <c r="AB599" t="s">
        <v>52</v>
      </c>
      <c r="AC599" t="s">
        <v>158</v>
      </c>
      <c r="AD599" t="s">
        <v>2</v>
      </c>
      <c r="AE599" t="s">
        <v>2952</v>
      </c>
      <c r="AF599" t="s">
        <v>419</v>
      </c>
      <c r="AG599"/>
      <c r="AH599" s="365"/>
      <c r="AI599"/>
      <c r="AJ599"/>
      <c r="AK599"/>
      <c r="AL599" s="365"/>
      <c r="AM599"/>
      <c r="AN599" t="s">
        <v>399</v>
      </c>
      <c r="AO599" t="s">
        <v>399</v>
      </c>
      <c r="AP599" s="365">
        <v>2813</v>
      </c>
      <c r="AQ599" t="s">
        <v>2943</v>
      </c>
      <c r="AR599" t="s">
        <v>2953</v>
      </c>
      <c r="AS599" t="s">
        <v>2945</v>
      </c>
      <c r="AT599" t="s">
        <v>2824</v>
      </c>
      <c r="AU599" t="s">
        <v>379</v>
      </c>
      <c r="AV599" t="s">
        <v>380</v>
      </c>
      <c r="AW599" t="s">
        <v>412</v>
      </c>
      <c r="AX599"/>
      <c r="AY599" s="365"/>
      <c r="AZ599" s="365">
        <v>2024</v>
      </c>
      <c r="BA599" s="366">
        <v>45597</v>
      </c>
      <c r="BB599" s="367">
        <v>45637</v>
      </c>
      <c r="BC599" t="s">
        <v>399</v>
      </c>
      <c r="BD599" t="s">
        <v>154</v>
      </c>
      <c r="BE599">
        <v>-3707.57</v>
      </c>
      <c r="BF599"/>
      <c r="BG599">
        <v>3707.57</v>
      </c>
      <c r="BH599" s="368">
        <v>-3707.57</v>
      </c>
    </row>
    <row r="600" spans="1:60" ht="15.6">
      <c r="A600" s="345" t="str">
        <f t="shared" si="18"/>
        <v>no</v>
      </c>
      <c r="B600" s="345" t="str">
        <f>IF(A600="no","N/A",IF(ISNA(VLOOKUP(Q600,'Cost Type'!$A$4:$B$8,2,0)),"Impl",VLOOKUP(Q600,'Cost Type'!$A$4:$B$8,2,0)))</f>
        <v>N/A</v>
      </c>
      <c r="C600" s="345" t="str">
        <f>IF(B600="Impl",VLOOKUP(AB600,'Mapping Activities to outputs'!$B:$C,2,0),"N/A")</f>
        <v>N/A</v>
      </c>
      <c r="F600" s="346">
        <f t="shared" si="19"/>
        <v>-4766.54</v>
      </c>
      <c r="G600" t="s">
        <v>2788</v>
      </c>
      <c r="H600" t="s">
        <v>2789</v>
      </c>
      <c r="I600" t="s">
        <v>415</v>
      </c>
      <c r="J600" t="s">
        <v>416</v>
      </c>
      <c r="K600" t="s">
        <v>157</v>
      </c>
      <c r="L600" t="s">
        <v>2788</v>
      </c>
      <c r="M600" t="s">
        <v>1950</v>
      </c>
      <c r="N600" t="s">
        <v>262</v>
      </c>
      <c r="P600" s="365">
        <v>67105</v>
      </c>
      <c r="Q600" t="s">
        <v>3017</v>
      </c>
      <c r="R600" t="s">
        <v>368</v>
      </c>
      <c r="S600" t="s">
        <v>369</v>
      </c>
      <c r="T600" t="s">
        <v>263</v>
      </c>
      <c r="U600" t="s">
        <v>370</v>
      </c>
      <c r="V600" t="s">
        <v>265</v>
      </c>
      <c r="W600" t="s">
        <v>252</v>
      </c>
      <c r="X600" t="s">
        <v>3018</v>
      </c>
      <c r="Y600" t="s">
        <v>3019</v>
      </c>
      <c r="Z600" t="s">
        <v>250</v>
      </c>
      <c r="AA600" t="s">
        <v>250</v>
      </c>
      <c r="AB600" t="s">
        <v>42</v>
      </c>
      <c r="AC600" t="s">
        <v>158</v>
      </c>
      <c r="AD600" t="s">
        <v>2</v>
      </c>
      <c r="AE600" t="s">
        <v>2954</v>
      </c>
      <c r="AF600" t="s">
        <v>419</v>
      </c>
      <c r="AG600"/>
      <c r="AH600" s="365"/>
      <c r="AI600"/>
      <c r="AJ600"/>
      <c r="AK600"/>
      <c r="AL600" s="365"/>
      <c r="AM600"/>
      <c r="AN600" t="s">
        <v>399</v>
      </c>
      <c r="AO600" t="s">
        <v>399</v>
      </c>
      <c r="AP600" s="365">
        <v>2814</v>
      </c>
      <c r="AQ600" t="s">
        <v>2943</v>
      </c>
      <c r="AR600" t="s">
        <v>2955</v>
      </c>
      <c r="AS600" t="s">
        <v>2945</v>
      </c>
      <c r="AT600" t="s">
        <v>2824</v>
      </c>
      <c r="AU600" t="s">
        <v>379</v>
      </c>
      <c r="AV600" t="s">
        <v>380</v>
      </c>
      <c r="AW600" t="s">
        <v>412</v>
      </c>
      <c r="AX600"/>
      <c r="AY600" s="365"/>
      <c r="AZ600" s="365">
        <v>2024</v>
      </c>
      <c r="BA600" s="366">
        <v>45597</v>
      </c>
      <c r="BB600" s="367">
        <v>45637</v>
      </c>
      <c r="BC600" t="s">
        <v>399</v>
      </c>
      <c r="BD600" t="s">
        <v>154</v>
      </c>
      <c r="BE600">
        <v>-4766.54</v>
      </c>
      <c r="BF600"/>
      <c r="BG600">
        <v>4766.54</v>
      </c>
      <c r="BH600" s="368">
        <v>-4766.54</v>
      </c>
    </row>
    <row r="601" spans="1:60" ht="15.6">
      <c r="A601" s="345" t="str">
        <f t="shared" si="18"/>
        <v>yes</v>
      </c>
      <c r="B601" s="345" t="str">
        <f>IF(A601="no","N/A",IF(ISNA(VLOOKUP(P601,'Cost Type'!$A$4:$B$8,2,0)),"Impl",VLOOKUP(Q601,'Cost Type'!$A$4:$B$8,2,0)))</f>
        <v>Impl</v>
      </c>
      <c r="C601" s="345" t="str">
        <f>IF(B601="Impl",VLOOKUP(AB601,'Mapping Activities to outputs'!$B:$C,2,0),"N/A")</f>
        <v>Output 3</v>
      </c>
      <c r="F601" s="346">
        <f t="shared" si="19"/>
        <v>5100.49</v>
      </c>
      <c r="G601" t="s">
        <v>362</v>
      </c>
      <c r="H601" t="s">
        <v>363</v>
      </c>
      <c r="I601" t="s">
        <v>364</v>
      </c>
      <c r="J601" t="s">
        <v>365</v>
      </c>
      <c r="K601" t="s">
        <v>157</v>
      </c>
      <c r="L601" t="s">
        <v>366</v>
      </c>
      <c r="M601" t="s">
        <v>1950</v>
      </c>
      <c r="N601" t="s">
        <v>262</v>
      </c>
      <c r="P601" s="365">
        <v>75709</v>
      </c>
      <c r="Q601" t="s">
        <v>3296</v>
      </c>
      <c r="R601" t="s">
        <v>368</v>
      </c>
      <c r="S601" t="s">
        <v>369</v>
      </c>
      <c r="T601" t="s">
        <v>263</v>
      </c>
      <c r="U601" t="s">
        <v>370</v>
      </c>
      <c r="V601" t="s">
        <v>265</v>
      </c>
      <c r="W601" t="s">
        <v>252</v>
      </c>
      <c r="X601" t="s">
        <v>264</v>
      </c>
      <c r="Y601" t="s">
        <v>371</v>
      </c>
      <c r="Z601" t="s">
        <v>250</v>
      </c>
      <c r="AA601" t="s">
        <v>250</v>
      </c>
      <c r="AB601" t="s">
        <v>80</v>
      </c>
      <c r="AC601" t="s">
        <v>158</v>
      </c>
      <c r="AD601" t="s">
        <v>2</v>
      </c>
      <c r="AE601" t="s">
        <v>984</v>
      </c>
      <c r="AF601" t="s">
        <v>372</v>
      </c>
      <c r="AG601" t="s">
        <v>3149</v>
      </c>
      <c r="AH601" s="365">
        <v>300002242985262</v>
      </c>
      <c r="AI601" t="s">
        <v>258</v>
      </c>
      <c r="AJ601">
        <v>211670.49</v>
      </c>
      <c r="AK601">
        <v>211670.49</v>
      </c>
      <c r="AL601" s="365">
        <v>1</v>
      </c>
      <c r="AM601" t="s">
        <v>984</v>
      </c>
      <c r="AN601" t="s">
        <v>384</v>
      </c>
      <c r="AO601" t="s">
        <v>464</v>
      </c>
      <c r="AP601" s="365">
        <v>39</v>
      </c>
      <c r="AQ601" t="s">
        <v>3840</v>
      </c>
      <c r="AR601" t="s">
        <v>3841</v>
      </c>
      <c r="AS601" t="s">
        <v>3842</v>
      </c>
      <c r="AT601" t="s">
        <v>3786</v>
      </c>
      <c r="AU601" t="s">
        <v>3199</v>
      </c>
      <c r="AV601" t="s">
        <v>380</v>
      </c>
      <c r="AW601" t="s">
        <v>3206</v>
      </c>
      <c r="AX601" t="s">
        <v>3207</v>
      </c>
      <c r="AY601" s="365">
        <v>1</v>
      </c>
      <c r="AZ601" s="365">
        <v>2024</v>
      </c>
      <c r="BA601" s="366">
        <v>45621</v>
      </c>
      <c r="BB601" s="367">
        <v>45637</v>
      </c>
      <c r="BC601" t="s">
        <v>271</v>
      </c>
      <c r="BD601" t="s">
        <v>261</v>
      </c>
      <c r="BE601">
        <v>211670.49</v>
      </c>
      <c r="BF601">
        <v>5100.49</v>
      </c>
      <c r="BG601"/>
      <c r="BH601" s="368">
        <v>5100.49</v>
      </c>
    </row>
    <row r="602" spans="1:60" ht="15.6">
      <c r="A602" s="345" t="str">
        <f t="shared" si="18"/>
        <v>yes</v>
      </c>
      <c r="B602" s="345" t="str">
        <f>IF(A602="no","N/A",IF(ISNA(VLOOKUP(P602,'Cost Type'!$A$4:$B$8,2,0)),"Impl",VLOOKUP(Q602,'Cost Type'!$A$4:$B$8,2,0)))</f>
        <v>Impl</v>
      </c>
      <c r="C602" s="345" t="str">
        <f>IF(B602="Impl",VLOOKUP(AB602,'Mapping Activities to outputs'!$B:$C,2,0),"N/A")</f>
        <v>Output 2</v>
      </c>
      <c r="F602" s="346">
        <f t="shared" si="19"/>
        <v>3200</v>
      </c>
      <c r="G602" t="s">
        <v>362</v>
      </c>
      <c r="H602" t="s">
        <v>363</v>
      </c>
      <c r="I602" t="s">
        <v>364</v>
      </c>
      <c r="J602" t="s">
        <v>365</v>
      </c>
      <c r="K602" t="s">
        <v>157</v>
      </c>
      <c r="L602" t="s">
        <v>366</v>
      </c>
      <c r="M602" t="s">
        <v>2074</v>
      </c>
      <c r="N602" t="s">
        <v>262</v>
      </c>
      <c r="P602" s="365">
        <v>71305</v>
      </c>
      <c r="Q602" t="s">
        <v>4133</v>
      </c>
      <c r="R602" t="s">
        <v>368</v>
      </c>
      <c r="S602" t="s">
        <v>369</v>
      </c>
      <c r="T602" t="s">
        <v>263</v>
      </c>
      <c r="U602" t="s">
        <v>370</v>
      </c>
      <c r="V602" t="s">
        <v>265</v>
      </c>
      <c r="W602" t="s">
        <v>252</v>
      </c>
      <c r="X602" t="s">
        <v>264</v>
      </c>
      <c r="Y602" t="s">
        <v>371</v>
      </c>
      <c r="Z602" t="s">
        <v>250</v>
      </c>
      <c r="AA602" t="s">
        <v>250</v>
      </c>
      <c r="AB602" t="s">
        <v>65</v>
      </c>
      <c r="AC602" t="s">
        <v>158</v>
      </c>
      <c r="AD602" t="s">
        <v>2</v>
      </c>
      <c r="AE602" t="s">
        <v>797</v>
      </c>
      <c r="AF602" t="s">
        <v>372</v>
      </c>
      <c r="AG602" t="s">
        <v>801</v>
      </c>
      <c r="AH602" s="365">
        <v>300002243353528</v>
      </c>
      <c r="AI602" t="s">
        <v>258</v>
      </c>
      <c r="AJ602">
        <v>132800</v>
      </c>
      <c r="AK602">
        <v>132800</v>
      </c>
      <c r="AL602" s="365">
        <v>1</v>
      </c>
      <c r="AM602" t="s">
        <v>797</v>
      </c>
      <c r="AN602" t="s">
        <v>3189</v>
      </c>
      <c r="AO602" t="s">
        <v>788</v>
      </c>
      <c r="AP602" s="365">
        <v>35</v>
      </c>
      <c r="AQ602" t="s">
        <v>3836</v>
      </c>
      <c r="AR602" t="s">
        <v>3843</v>
      </c>
      <c r="AS602" t="s">
        <v>3838</v>
      </c>
      <c r="AT602" t="s">
        <v>3821</v>
      </c>
      <c r="AU602" t="s">
        <v>379</v>
      </c>
      <c r="AV602" t="s">
        <v>380</v>
      </c>
      <c r="AW602" t="s">
        <v>3170</v>
      </c>
      <c r="AX602" t="s">
        <v>3190</v>
      </c>
      <c r="AY602" s="365">
        <v>2</v>
      </c>
      <c r="AZ602" s="365">
        <v>2024</v>
      </c>
      <c r="BA602" s="366">
        <v>45632</v>
      </c>
      <c r="BB602" s="367">
        <v>45637</v>
      </c>
      <c r="BC602" t="s">
        <v>271</v>
      </c>
      <c r="BD602" t="s">
        <v>261</v>
      </c>
      <c r="BE602">
        <v>132800</v>
      </c>
      <c r="BF602">
        <v>3200</v>
      </c>
      <c r="BG602"/>
      <c r="BH602" s="368">
        <v>3200</v>
      </c>
    </row>
    <row r="603" spans="1:60" ht="15.6">
      <c r="A603" s="345" t="str">
        <f t="shared" si="18"/>
        <v>yes</v>
      </c>
      <c r="B603" s="345" t="str">
        <f>IF(A603="no","N/A",IF(ISNA(VLOOKUP(P603,'Cost Type'!$A$4:$B$8,2,0)),"Impl",VLOOKUP(Q603,'Cost Type'!$A$4:$B$8,2,0)))</f>
        <v>Impl</v>
      </c>
      <c r="C603" s="345" t="str">
        <f>IF(B603="Impl",VLOOKUP(AB603,'Mapping Activities to outputs'!$B:$C,2,0),"N/A")</f>
        <v>Output 1</v>
      </c>
      <c r="F603" s="346">
        <f t="shared" si="19"/>
        <v>378.31</v>
      </c>
      <c r="G603" t="s">
        <v>362</v>
      </c>
      <c r="H603" t="s">
        <v>363</v>
      </c>
      <c r="I603" t="s">
        <v>364</v>
      </c>
      <c r="J603" t="s">
        <v>365</v>
      </c>
      <c r="K603" t="s">
        <v>157</v>
      </c>
      <c r="L603" t="s">
        <v>366</v>
      </c>
      <c r="M603" t="s">
        <v>2074</v>
      </c>
      <c r="N603" t="s">
        <v>262</v>
      </c>
      <c r="P603" s="365">
        <v>74215</v>
      </c>
      <c r="Q603" t="s">
        <v>433</v>
      </c>
      <c r="R603" t="s">
        <v>368</v>
      </c>
      <c r="S603" t="s">
        <v>369</v>
      </c>
      <c r="T603" t="s">
        <v>263</v>
      </c>
      <c r="U603" t="s">
        <v>370</v>
      </c>
      <c r="V603" t="s">
        <v>265</v>
      </c>
      <c r="W603" t="s">
        <v>252</v>
      </c>
      <c r="X603" t="s">
        <v>264</v>
      </c>
      <c r="Y603" t="s">
        <v>371</v>
      </c>
      <c r="Z603" t="s">
        <v>250</v>
      </c>
      <c r="AA603" t="s">
        <v>250</v>
      </c>
      <c r="AB603" t="s">
        <v>37</v>
      </c>
      <c r="AC603" t="s">
        <v>158</v>
      </c>
      <c r="AD603" t="s">
        <v>2</v>
      </c>
      <c r="AE603" t="s">
        <v>598</v>
      </c>
      <c r="AF603" t="s">
        <v>372</v>
      </c>
      <c r="AG603" t="s">
        <v>3205</v>
      </c>
      <c r="AH603" s="365">
        <v>300002239926187</v>
      </c>
      <c r="AI603" t="s">
        <v>258</v>
      </c>
      <c r="AJ603">
        <v>15700</v>
      </c>
      <c r="AK603">
        <v>15700</v>
      </c>
      <c r="AL603" s="365">
        <v>1</v>
      </c>
      <c r="AM603" t="s">
        <v>598</v>
      </c>
      <c r="AN603" t="s">
        <v>3058</v>
      </c>
      <c r="AO603" t="s">
        <v>594</v>
      </c>
      <c r="AP603" s="365">
        <v>614</v>
      </c>
      <c r="AQ603" t="s">
        <v>3836</v>
      </c>
      <c r="AR603" t="s">
        <v>3837</v>
      </c>
      <c r="AS603" t="s">
        <v>3838</v>
      </c>
      <c r="AT603" t="s">
        <v>3839</v>
      </c>
      <c r="AU603" t="s">
        <v>379</v>
      </c>
      <c r="AV603" t="s">
        <v>380</v>
      </c>
      <c r="AW603" t="s">
        <v>381</v>
      </c>
      <c r="AX603"/>
      <c r="AY603" s="365">
        <v>0</v>
      </c>
      <c r="AZ603" s="365">
        <v>2024</v>
      </c>
      <c r="BA603" s="366">
        <v>45636</v>
      </c>
      <c r="BB603" s="367">
        <v>45637</v>
      </c>
      <c r="BC603" t="s">
        <v>271</v>
      </c>
      <c r="BD603" t="s">
        <v>261</v>
      </c>
      <c r="BE603">
        <v>15700</v>
      </c>
      <c r="BF603">
        <v>378.31</v>
      </c>
      <c r="BG603"/>
      <c r="BH603" s="368">
        <v>378.31</v>
      </c>
    </row>
    <row r="604" spans="1:60" ht="15.6">
      <c r="A604" s="345" t="str">
        <f t="shared" si="18"/>
        <v>yes</v>
      </c>
      <c r="B604" s="345" t="str">
        <f>IF(A604="no","N/A",IF(ISNA(VLOOKUP(P604,'Cost Type'!$A$4:$B$8,2,0)),"Impl",VLOOKUP(Q604,'Cost Type'!$A$4:$B$8,2,0)))</f>
        <v>Impl</v>
      </c>
      <c r="C604" s="345" t="str">
        <f>IF(B604="Impl",VLOOKUP(AB604,'Mapping Activities to outputs'!$B:$C,2,0),"N/A")</f>
        <v>MC</v>
      </c>
      <c r="F604" s="346">
        <f t="shared" si="19"/>
        <v>-105.54</v>
      </c>
      <c r="G604" t="s">
        <v>362</v>
      </c>
      <c r="H604" t="s">
        <v>363</v>
      </c>
      <c r="I604" t="s">
        <v>364</v>
      </c>
      <c r="J604" t="s">
        <v>365</v>
      </c>
      <c r="K604" t="s">
        <v>157</v>
      </c>
      <c r="L604" t="s">
        <v>3320</v>
      </c>
      <c r="M604" t="s">
        <v>2074</v>
      </c>
      <c r="N604" t="s">
        <v>262</v>
      </c>
      <c r="P604" s="365">
        <v>71620</v>
      </c>
      <c r="Q604" t="s">
        <v>4124</v>
      </c>
      <c r="R604" t="s">
        <v>368</v>
      </c>
      <c r="S604" t="s">
        <v>369</v>
      </c>
      <c r="T604" t="s">
        <v>263</v>
      </c>
      <c r="U604" t="s">
        <v>370</v>
      </c>
      <c r="V604" t="s">
        <v>265</v>
      </c>
      <c r="W604" t="s">
        <v>252</v>
      </c>
      <c r="X604" t="s">
        <v>264</v>
      </c>
      <c r="Y604" t="s">
        <v>371</v>
      </c>
      <c r="Z604" t="s">
        <v>250</v>
      </c>
      <c r="AA604" t="s">
        <v>250</v>
      </c>
      <c r="AB604" t="s">
        <v>89</v>
      </c>
      <c r="AC604" t="s">
        <v>158</v>
      </c>
      <c r="AD604" t="s">
        <v>2</v>
      </c>
      <c r="AE604" t="s">
        <v>1682</v>
      </c>
      <c r="AF604" t="s">
        <v>372</v>
      </c>
      <c r="AG604"/>
      <c r="AH604" s="365">
        <v>300002245955740</v>
      </c>
      <c r="AI604" t="s">
        <v>1681</v>
      </c>
      <c r="AJ604">
        <v>-4380</v>
      </c>
      <c r="AK604">
        <v>-4380</v>
      </c>
      <c r="AL604" s="365">
        <v>1</v>
      </c>
      <c r="AM604" t="s">
        <v>1682</v>
      </c>
      <c r="AN604" t="s">
        <v>1125</v>
      </c>
      <c r="AO604" t="s">
        <v>1126</v>
      </c>
      <c r="AP604" s="365">
        <v>992</v>
      </c>
      <c r="AQ604" t="s">
        <v>3321</v>
      </c>
      <c r="AR604" t="s">
        <v>1684</v>
      </c>
      <c r="AS604" t="s">
        <v>3322</v>
      </c>
      <c r="AT604" t="s">
        <v>3323</v>
      </c>
      <c r="AU604" t="s">
        <v>379</v>
      </c>
      <c r="AV604" t="s">
        <v>380</v>
      </c>
      <c r="AW604" t="s">
        <v>381</v>
      </c>
      <c r="AX604"/>
      <c r="AY604" s="365">
        <v>0</v>
      </c>
      <c r="AZ604" s="365">
        <v>2024</v>
      </c>
      <c r="BA604" s="366">
        <v>45637</v>
      </c>
      <c r="BB604" s="367">
        <v>45638</v>
      </c>
      <c r="BC604" t="s">
        <v>399</v>
      </c>
      <c r="BD604" t="s">
        <v>261</v>
      </c>
      <c r="BE604">
        <v>-4380</v>
      </c>
      <c r="BF604"/>
      <c r="BG604">
        <v>105.54</v>
      </c>
      <c r="BH604" s="368">
        <v>-105.54</v>
      </c>
    </row>
    <row r="605" spans="1:60" ht="15.6">
      <c r="A605" s="345" t="str">
        <f t="shared" si="18"/>
        <v>yes</v>
      </c>
      <c r="B605" s="345" t="str">
        <f>IF(A605="no","N/A",IF(ISNA(VLOOKUP(P605,'Cost Type'!$A$4:$B$8,2,0)),"Impl",VLOOKUP(Q605,'Cost Type'!$A$4:$B$8,2,0)))</f>
        <v>Impl</v>
      </c>
      <c r="C605" s="345" t="str">
        <f>IF(B605="Impl",VLOOKUP(AB605,'Mapping Activities to outputs'!$B:$C,2,0),"N/A")</f>
        <v>MC</v>
      </c>
      <c r="F605" s="346">
        <f t="shared" si="19"/>
        <v>334.78000000000003</v>
      </c>
      <c r="G605" t="s">
        <v>362</v>
      </c>
      <c r="H605" t="s">
        <v>363</v>
      </c>
      <c r="I605" t="s">
        <v>364</v>
      </c>
      <c r="J605" t="s">
        <v>365</v>
      </c>
      <c r="K605" t="s">
        <v>157</v>
      </c>
      <c r="L605" t="s">
        <v>366</v>
      </c>
      <c r="M605" t="s">
        <v>2074</v>
      </c>
      <c r="N605" t="s">
        <v>262</v>
      </c>
      <c r="P605" s="365">
        <v>71620</v>
      </c>
      <c r="Q605" t="s">
        <v>4124</v>
      </c>
      <c r="R605" t="s">
        <v>368</v>
      </c>
      <c r="S605" t="s">
        <v>369</v>
      </c>
      <c r="T605" t="s">
        <v>263</v>
      </c>
      <c r="U605" t="s">
        <v>370</v>
      </c>
      <c r="V605" t="s">
        <v>265</v>
      </c>
      <c r="W605" t="s">
        <v>252</v>
      </c>
      <c r="X605" t="s">
        <v>264</v>
      </c>
      <c r="Y605" t="s">
        <v>371</v>
      </c>
      <c r="Z605" t="s">
        <v>250</v>
      </c>
      <c r="AA605" t="s">
        <v>250</v>
      </c>
      <c r="AB605" t="s">
        <v>89</v>
      </c>
      <c r="AC605" t="s">
        <v>158</v>
      </c>
      <c r="AD605" t="s">
        <v>2</v>
      </c>
      <c r="AE605" t="s">
        <v>1688</v>
      </c>
      <c r="AF605" t="s">
        <v>372</v>
      </c>
      <c r="AG605" t="s">
        <v>3020</v>
      </c>
      <c r="AH605" s="365">
        <v>300002244909351</v>
      </c>
      <c r="AI605" t="s">
        <v>258</v>
      </c>
      <c r="AJ605">
        <v>24351.200000000001</v>
      </c>
      <c r="AK605">
        <v>13893.2</v>
      </c>
      <c r="AL605" s="365">
        <v>2</v>
      </c>
      <c r="AM605" t="s">
        <v>1688</v>
      </c>
      <c r="AN605" t="s">
        <v>1443</v>
      </c>
      <c r="AO605" t="s">
        <v>1444</v>
      </c>
      <c r="AP605" s="365">
        <v>927</v>
      </c>
      <c r="AQ605" t="s">
        <v>3845</v>
      </c>
      <c r="AR605" t="s">
        <v>3848</v>
      </c>
      <c r="AS605" t="s">
        <v>3847</v>
      </c>
      <c r="AT605" t="s">
        <v>3323</v>
      </c>
      <c r="AU605" t="s">
        <v>379</v>
      </c>
      <c r="AV605" t="s">
        <v>380</v>
      </c>
      <c r="AW605" t="s">
        <v>381</v>
      </c>
      <c r="AX605"/>
      <c r="AY605" s="365">
        <v>0</v>
      </c>
      <c r="AZ605" s="365">
        <v>2024</v>
      </c>
      <c r="BA605" s="366">
        <v>45637</v>
      </c>
      <c r="BB605" s="367">
        <v>45638</v>
      </c>
      <c r="BC605" t="s">
        <v>501</v>
      </c>
      <c r="BD605" t="s">
        <v>261</v>
      </c>
      <c r="BE605">
        <v>13893.2</v>
      </c>
      <c r="BF605">
        <v>334.78000000000003</v>
      </c>
      <c r="BG605"/>
      <c r="BH605" s="368">
        <v>334.78000000000003</v>
      </c>
    </row>
    <row r="606" spans="1:60" ht="15.6">
      <c r="A606" s="345" t="str">
        <f t="shared" si="18"/>
        <v>yes</v>
      </c>
      <c r="B606" s="345" t="str">
        <f>IF(A606="no","N/A",IF(ISNA(VLOOKUP(P606,'Cost Type'!$A$4:$B$8,2,0)),"Impl",VLOOKUP(Q606,'Cost Type'!$A$4:$B$8,2,0)))</f>
        <v>Impl</v>
      </c>
      <c r="C606" s="345" t="str">
        <f>IF(B606="Impl",VLOOKUP(AB606,'Mapping Activities to outputs'!$B:$C,2,0),"N/A")</f>
        <v>MC</v>
      </c>
      <c r="F606" s="346">
        <f t="shared" si="19"/>
        <v>178.07</v>
      </c>
      <c r="G606" t="s">
        <v>362</v>
      </c>
      <c r="H606" t="s">
        <v>363</v>
      </c>
      <c r="I606" t="s">
        <v>364</v>
      </c>
      <c r="J606" t="s">
        <v>365</v>
      </c>
      <c r="K606" t="s">
        <v>157</v>
      </c>
      <c r="L606" t="s">
        <v>366</v>
      </c>
      <c r="M606" t="s">
        <v>2074</v>
      </c>
      <c r="N606" t="s">
        <v>262</v>
      </c>
      <c r="P606" s="365">
        <v>71620</v>
      </c>
      <c r="Q606" t="s">
        <v>4124</v>
      </c>
      <c r="R606" t="s">
        <v>368</v>
      </c>
      <c r="S606" t="s">
        <v>369</v>
      </c>
      <c r="T606" t="s">
        <v>263</v>
      </c>
      <c r="U606" t="s">
        <v>370</v>
      </c>
      <c r="V606" t="s">
        <v>265</v>
      </c>
      <c r="W606" t="s">
        <v>252</v>
      </c>
      <c r="X606" t="s">
        <v>264</v>
      </c>
      <c r="Y606" t="s">
        <v>371</v>
      </c>
      <c r="Z606" t="s">
        <v>250</v>
      </c>
      <c r="AA606" t="s">
        <v>250</v>
      </c>
      <c r="AB606" t="s">
        <v>89</v>
      </c>
      <c r="AC606" t="s">
        <v>158</v>
      </c>
      <c r="AD606" t="s">
        <v>2</v>
      </c>
      <c r="AE606" t="s">
        <v>1690</v>
      </c>
      <c r="AF606" t="s">
        <v>372</v>
      </c>
      <c r="AG606" t="s">
        <v>3020</v>
      </c>
      <c r="AH606" s="365">
        <v>300002244925438</v>
      </c>
      <c r="AI606" t="s">
        <v>258</v>
      </c>
      <c r="AJ606">
        <v>17848</v>
      </c>
      <c r="AK606">
        <v>7390</v>
      </c>
      <c r="AL606" s="365">
        <v>1</v>
      </c>
      <c r="AM606" t="s">
        <v>1690</v>
      </c>
      <c r="AN606" t="s">
        <v>1443</v>
      </c>
      <c r="AO606" t="s">
        <v>1444</v>
      </c>
      <c r="AP606" s="365">
        <v>926</v>
      </c>
      <c r="AQ606" t="s">
        <v>3845</v>
      </c>
      <c r="AR606" t="s">
        <v>3849</v>
      </c>
      <c r="AS606" t="s">
        <v>3847</v>
      </c>
      <c r="AT606" t="s">
        <v>3323</v>
      </c>
      <c r="AU606" t="s">
        <v>379</v>
      </c>
      <c r="AV606" t="s">
        <v>380</v>
      </c>
      <c r="AW606" t="s">
        <v>381</v>
      </c>
      <c r="AX606"/>
      <c r="AY606" s="365">
        <v>0</v>
      </c>
      <c r="AZ606" s="365">
        <v>2024</v>
      </c>
      <c r="BA606" s="366">
        <v>45637</v>
      </c>
      <c r="BB606" s="367">
        <v>45638</v>
      </c>
      <c r="BC606" t="s">
        <v>271</v>
      </c>
      <c r="BD606" t="s">
        <v>261</v>
      </c>
      <c r="BE606">
        <v>7390</v>
      </c>
      <c r="BF606">
        <v>178.07</v>
      </c>
      <c r="BG606"/>
      <c r="BH606" s="368">
        <v>178.07</v>
      </c>
    </row>
    <row r="607" spans="1:60" ht="15.6">
      <c r="A607" s="345" t="str">
        <f t="shared" si="18"/>
        <v>yes</v>
      </c>
      <c r="B607" s="345" t="str">
        <f>IF(A607="no","N/A",IF(ISNA(VLOOKUP(P607,'Cost Type'!$A$4:$B$8,2,0)),"Impl",VLOOKUP(P607,'Cost Type'!$A$4:$B$8,2,0)))</f>
        <v>GMS</v>
      </c>
      <c r="C607" s="345" t="str">
        <f>IF(B607="Impl",VLOOKUP(AB607,'Mapping Activities to outputs'!$B:$C,2,0),"N/A")</f>
        <v>N/A</v>
      </c>
      <c r="F607" s="346">
        <f t="shared" si="19"/>
        <v>408.04</v>
      </c>
      <c r="G607" t="s">
        <v>413</v>
      </c>
      <c r="H607" t="s">
        <v>414</v>
      </c>
      <c r="I607" t="s">
        <v>415</v>
      </c>
      <c r="J607" t="s">
        <v>416</v>
      </c>
      <c r="K607" t="s">
        <v>157</v>
      </c>
      <c r="L607" t="s">
        <v>413</v>
      </c>
      <c r="M607" t="s">
        <v>1950</v>
      </c>
      <c r="N607" t="s">
        <v>262</v>
      </c>
      <c r="P607" s="365">
        <v>75105</v>
      </c>
      <c r="Q607" t="s">
        <v>417</v>
      </c>
      <c r="R607" t="s">
        <v>368</v>
      </c>
      <c r="S607" t="s">
        <v>369</v>
      </c>
      <c r="T607" t="s">
        <v>263</v>
      </c>
      <c r="U607" t="s">
        <v>370</v>
      </c>
      <c r="V607" t="s">
        <v>265</v>
      </c>
      <c r="W607" t="s">
        <v>252</v>
      </c>
      <c r="X607" t="s">
        <v>264</v>
      </c>
      <c r="Y607" t="s">
        <v>371</v>
      </c>
      <c r="Z607" t="s">
        <v>250</v>
      </c>
      <c r="AA607" t="s">
        <v>250</v>
      </c>
      <c r="AB607" t="s">
        <v>80</v>
      </c>
      <c r="AC607" t="s">
        <v>158</v>
      </c>
      <c r="AD607" t="s">
        <v>2</v>
      </c>
      <c r="AE607" t="s">
        <v>1951</v>
      </c>
      <c r="AF607" t="s">
        <v>419</v>
      </c>
      <c r="AG607"/>
      <c r="AH607" s="365"/>
      <c r="AI607"/>
      <c r="AJ607"/>
      <c r="AK607"/>
      <c r="AL607" s="365"/>
      <c r="AM607"/>
      <c r="AN607" t="s">
        <v>399</v>
      </c>
      <c r="AO607" t="s">
        <v>399</v>
      </c>
      <c r="AP607" s="365">
        <v>4</v>
      </c>
      <c r="AQ607" t="s">
        <v>1952</v>
      </c>
      <c r="AR607" t="s">
        <v>1953</v>
      </c>
      <c r="AS607" t="s">
        <v>1954</v>
      </c>
      <c r="AT607" t="s">
        <v>1955</v>
      </c>
      <c r="AU607" t="s">
        <v>379</v>
      </c>
      <c r="AV607" t="s">
        <v>380</v>
      </c>
      <c r="AW607" t="s">
        <v>412</v>
      </c>
      <c r="AX607"/>
      <c r="AY607" s="365"/>
      <c r="AZ607" s="365">
        <v>2024</v>
      </c>
      <c r="BA607" s="366">
        <v>45621</v>
      </c>
      <c r="BB607" s="367">
        <v>45638</v>
      </c>
      <c r="BC607" t="s">
        <v>399</v>
      </c>
      <c r="BD607" t="s">
        <v>261</v>
      </c>
      <c r="BE607">
        <v>16933.64</v>
      </c>
      <c r="BF607">
        <v>408.04</v>
      </c>
      <c r="BG607"/>
      <c r="BH607" s="368">
        <v>408.04</v>
      </c>
    </row>
    <row r="608" spans="1:60" ht="15.6">
      <c r="A608" s="345" t="str">
        <f t="shared" si="18"/>
        <v>yes</v>
      </c>
      <c r="B608" s="345" t="str">
        <f>IF(A608="no","N/A",IF(ISNA(VLOOKUP(P608,'Cost Type'!$A$4:$B$8,2,0)),"Impl",VLOOKUP(P608,'Cost Type'!$A$4:$B$8,2,0)))</f>
        <v>GMS</v>
      </c>
      <c r="C608" s="345" t="str">
        <f>IF(B608="Impl",VLOOKUP(AB608,'Mapping Activities to outputs'!$B:$C,2,0),"N/A")</f>
        <v>N/A</v>
      </c>
      <c r="F608" s="346">
        <f t="shared" si="19"/>
        <v>256</v>
      </c>
      <c r="G608" t="s">
        <v>413</v>
      </c>
      <c r="H608" t="s">
        <v>414</v>
      </c>
      <c r="I608" t="s">
        <v>415</v>
      </c>
      <c r="J608" t="s">
        <v>416</v>
      </c>
      <c r="K608" t="s">
        <v>157</v>
      </c>
      <c r="L608" t="s">
        <v>413</v>
      </c>
      <c r="M608" t="s">
        <v>2074</v>
      </c>
      <c r="N608" t="s">
        <v>262</v>
      </c>
      <c r="P608" s="365">
        <v>75105</v>
      </c>
      <c r="Q608" t="s">
        <v>417</v>
      </c>
      <c r="R608" t="s">
        <v>368</v>
      </c>
      <c r="S608" t="s">
        <v>369</v>
      </c>
      <c r="T608" t="s">
        <v>263</v>
      </c>
      <c r="U608" t="s">
        <v>370</v>
      </c>
      <c r="V608" t="s">
        <v>265</v>
      </c>
      <c r="W608" t="s">
        <v>252</v>
      </c>
      <c r="X608" t="s">
        <v>264</v>
      </c>
      <c r="Y608" t="s">
        <v>371</v>
      </c>
      <c r="Z608" t="s">
        <v>250</v>
      </c>
      <c r="AA608" t="s">
        <v>250</v>
      </c>
      <c r="AB608" t="s">
        <v>65</v>
      </c>
      <c r="AC608" t="s">
        <v>158</v>
      </c>
      <c r="AD608" t="s">
        <v>2</v>
      </c>
      <c r="AE608" t="s">
        <v>2164</v>
      </c>
      <c r="AF608" t="s">
        <v>419</v>
      </c>
      <c r="AG608"/>
      <c r="AH608" s="365"/>
      <c r="AI608"/>
      <c r="AJ608"/>
      <c r="AK608"/>
      <c r="AL608" s="365"/>
      <c r="AM608"/>
      <c r="AN608" t="s">
        <v>399</v>
      </c>
      <c r="AO608" t="s">
        <v>399</v>
      </c>
      <c r="AP608" s="365">
        <v>37</v>
      </c>
      <c r="AQ608" t="s">
        <v>1952</v>
      </c>
      <c r="AR608" t="s">
        <v>2165</v>
      </c>
      <c r="AS608" t="s">
        <v>2166</v>
      </c>
      <c r="AT608" t="s">
        <v>2167</v>
      </c>
      <c r="AU608" t="s">
        <v>379</v>
      </c>
      <c r="AV608" t="s">
        <v>380</v>
      </c>
      <c r="AW608" t="s">
        <v>412</v>
      </c>
      <c r="AX608"/>
      <c r="AY608" s="365"/>
      <c r="AZ608" s="365">
        <v>2024</v>
      </c>
      <c r="BA608" s="366">
        <v>45632</v>
      </c>
      <c r="BB608" s="367">
        <v>45638</v>
      </c>
      <c r="BC608" t="s">
        <v>399</v>
      </c>
      <c r="BD608" t="s">
        <v>261</v>
      </c>
      <c r="BE608">
        <v>10624</v>
      </c>
      <c r="BF608">
        <v>256</v>
      </c>
      <c r="BG608"/>
      <c r="BH608" s="368">
        <v>256</v>
      </c>
    </row>
    <row r="609" spans="1:60" ht="15.6">
      <c r="A609" s="345" t="str">
        <f t="shared" si="18"/>
        <v>yes</v>
      </c>
      <c r="B609" s="345" t="str">
        <f>IF(A609="no","N/A",IF(ISNA(VLOOKUP(P609,'Cost Type'!$A$4:$B$8,2,0)),"Impl",VLOOKUP(P609,'Cost Type'!$A$4:$B$8,2,0)))</f>
        <v>GMS</v>
      </c>
      <c r="C609" s="345" t="str">
        <f>IF(B609="Impl",VLOOKUP(AB609,'Mapping Activities to outputs'!$B:$C,2,0),"N/A")</f>
        <v>N/A</v>
      </c>
      <c r="F609" s="346">
        <f t="shared" si="19"/>
        <v>30.27</v>
      </c>
      <c r="G609" t="s">
        <v>413</v>
      </c>
      <c r="H609" t="s">
        <v>414</v>
      </c>
      <c r="I609" t="s">
        <v>415</v>
      </c>
      <c r="J609" t="s">
        <v>416</v>
      </c>
      <c r="K609" t="s">
        <v>157</v>
      </c>
      <c r="L609" t="s">
        <v>413</v>
      </c>
      <c r="M609" t="s">
        <v>2074</v>
      </c>
      <c r="N609" t="s">
        <v>262</v>
      </c>
      <c r="P609" s="365">
        <v>75105</v>
      </c>
      <c r="Q609" t="s">
        <v>417</v>
      </c>
      <c r="R609" t="s">
        <v>368</v>
      </c>
      <c r="S609" t="s">
        <v>369</v>
      </c>
      <c r="T609" t="s">
        <v>263</v>
      </c>
      <c r="U609" t="s">
        <v>370</v>
      </c>
      <c r="V609" t="s">
        <v>265</v>
      </c>
      <c r="W609" t="s">
        <v>252</v>
      </c>
      <c r="X609" t="s">
        <v>264</v>
      </c>
      <c r="Y609" t="s">
        <v>371</v>
      </c>
      <c r="Z609" t="s">
        <v>250</v>
      </c>
      <c r="AA609" t="s">
        <v>250</v>
      </c>
      <c r="AB609" t="s">
        <v>37</v>
      </c>
      <c r="AC609" t="s">
        <v>158</v>
      </c>
      <c r="AD609" t="s">
        <v>2</v>
      </c>
      <c r="AE609" t="s">
        <v>2300</v>
      </c>
      <c r="AF609" t="s">
        <v>419</v>
      </c>
      <c r="AG609"/>
      <c r="AH609" s="365"/>
      <c r="AI609"/>
      <c r="AJ609"/>
      <c r="AK609"/>
      <c r="AL609" s="365"/>
      <c r="AM609"/>
      <c r="AN609" t="s">
        <v>399</v>
      </c>
      <c r="AO609" t="s">
        <v>399</v>
      </c>
      <c r="AP609" s="365">
        <v>79</v>
      </c>
      <c r="AQ609" t="s">
        <v>1952</v>
      </c>
      <c r="AR609" t="s">
        <v>2301</v>
      </c>
      <c r="AS609" t="s">
        <v>2166</v>
      </c>
      <c r="AT609" t="s">
        <v>2222</v>
      </c>
      <c r="AU609" t="s">
        <v>379</v>
      </c>
      <c r="AV609" t="s">
        <v>380</v>
      </c>
      <c r="AW609" t="s">
        <v>412</v>
      </c>
      <c r="AX609"/>
      <c r="AY609" s="365"/>
      <c r="AZ609" s="365">
        <v>2024</v>
      </c>
      <c r="BA609" s="366">
        <v>45636</v>
      </c>
      <c r="BB609" s="367">
        <v>45638</v>
      </c>
      <c r="BC609" t="s">
        <v>399</v>
      </c>
      <c r="BD609" t="s">
        <v>261</v>
      </c>
      <c r="BE609">
        <v>1256</v>
      </c>
      <c r="BF609">
        <v>30.27</v>
      </c>
      <c r="BG609"/>
      <c r="BH609" s="368">
        <v>30.27</v>
      </c>
    </row>
    <row r="610" spans="1:60" ht="15.6">
      <c r="A610" s="345" t="str">
        <f t="shared" si="18"/>
        <v>yes</v>
      </c>
      <c r="B610" s="345" t="str">
        <f>IF(A610="no","N/A",IF(ISNA(VLOOKUP(P610,'Cost Type'!$A$4:$B$8,2,0)),"Impl",VLOOKUP(Q610,'Cost Type'!$A$4:$B$8,2,0)))</f>
        <v>Impl</v>
      </c>
      <c r="C610" s="345" t="str">
        <f>IF(B610="Impl",VLOOKUP(AB610,'Mapping Activities to outputs'!$B:$C,2,0),"N/A")</f>
        <v>Output 1</v>
      </c>
      <c r="F610" s="346">
        <f t="shared" si="19"/>
        <v>3052.64</v>
      </c>
      <c r="G610" t="s">
        <v>362</v>
      </c>
      <c r="H610" t="s">
        <v>363</v>
      </c>
      <c r="I610" t="s">
        <v>364</v>
      </c>
      <c r="J610" t="s">
        <v>365</v>
      </c>
      <c r="K610" t="s">
        <v>157</v>
      </c>
      <c r="L610" t="s">
        <v>366</v>
      </c>
      <c r="M610" t="s">
        <v>2074</v>
      </c>
      <c r="N610" t="s">
        <v>262</v>
      </c>
      <c r="P610" s="365">
        <v>72605</v>
      </c>
      <c r="Q610" t="s">
        <v>4129</v>
      </c>
      <c r="R610" t="s">
        <v>368</v>
      </c>
      <c r="S610" t="s">
        <v>369</v>
      </c>
      <c r="T610" t="s">
        <v>263</v>
      </c>
      <c r="U610" t="s">
        <v>370</v>
      </c>
      <c r="V610" t="s">
        <v>265</v>
      </c>
      <c r="W610" t="s">
        <v>252</v>
      </c>
      <c r="X610" t="s">
        <v>264</v>
      </c>
      <c r="Y610" t="s">
        <v>371</v>
      </c>
      <c r="Z610" t="s">
        <v>250</v>
      </c>
      <c r="AA610" t="s">
        <v>250</v>
      </c>
      <c r="AB610" t="s">
        <v>40</v>
      </c>
      <c r="AC610" t="s">
        <v>158</v>
      </c>
      <c r="AD610" t="s">
        <v>2</v>
      </c>
      <c r="AE610" t="s">
        <v>622</v>
      </c>
      <c r="AF610" t="s">
        <v>372</v>
      </c>
      <c r="AG610" t="s">
        <v>624</v>
      </c>
      <c r="AH610" s="365">
        <v>300002243354208</v>
      </c>
      <c r="AI610" t="s">
        <v>258</v>
      </c>
      <c r="AJ610">
        <v>126684.5</v>
      </c>
      <c r="AK610">
        <v>126684.5</v>
      </c>
      <c r="AL610" s="365">
        <v>1</v>
      </c>
      <c r="AM610" t="s">
        <v>622</v>
      </c>
      <c r="AN610" t="s">
        <v>3053</v>
      </c>
      <c r="AO610" t="s">
        <v>609</v>
      </c>
      <c r="AP610" s="365">
        <v>55</v>
      </c>
      <c r="AQ610" t="s">
        <v>3321</v>
      </c>
      <c r="AR610" t="s">
        <v>3844</v>
      </c>
      <c r="AS610" t="s">
        <v>3322</v>
      </c>
      <c r="AT610" t="s">
        <v>3834</v>
      </c>
      <c r="AU610" t="s">
        <v>379</v>
      </c>
      <c r="AV610" t="s">
        <v>380</v>
      </c>
      <c r="AW610" t="s">
        <v>381</v>
      </c>
      <c r="AX610"/>
      <c r="AY610" s="365">
        <v>0</v>
      </c>
      <c r="AZ610" s="365">
        <v>2024</v>
      </c>
      <c r="BA610" s="366">
        <v>45635</v>
      </c>
      <c r="BB610" s="367">
        <v>45638</v>
      </c>
      <c r="BC610" t="s">
        <v>271</v>
      </c>
      <c r="BD610" t="s">
        <v>261</v>
      </c>
      <c r="BE610">
        <v>126684.5</v>
      </c>
      <c r="BF610">
        <v>3052.64</v>
      </c>
      <c r="BG610"/>
      <c r="BH610" s="368">
        <v>3052.64</v>
      </c>
    </row>
    <row r="611" spans="1:60" ht="15.6">
      <c r="A611" s="345" t="str">
        <f t="shared" si="18"/>
        <v>yes</v>
      </c>
      <c r="B611" s="345" t="str">
        <f>IF(A611="no","N/A",IF(ISNA(VLOOKUP(P611,'Cost Type'!$A$4:$B$8,2,0)),"Impl",VLOOKUP(Q611,'Cost Type'!$A$4:$B$8,2,0)))</f>
        <v>Impl</v>
      </c>
      <c r="C611" s="345" t="str">
        <f>IF(B611="Impl",VLOOKUP(AB611,'Mapping Activities to outputs'!$B:$C,2,0),"N/A")</f>
        <v>MC</v>
      </c>
      <c r="F611" s="346">
        <f t="shared" si="19"/>
        <v>174.17000000000002</v>
      </c>
      <c r="G611" t="s">
        <v>362</v>
      </c>
      <c r="H611" t="s">
        <v>363</v>
      </c>
      <c r="I611" t="s">
        <v>364</v>
      </c>
      <c r="J611" t="s">
        <v>365</v>
      </c>
      <c r="K611" t="s">
        <v>157</v>
      </c>
      <c r="L611" t="s">
        <v>366</v>
      </c>
      <c r="M611" t="s">
        <v>1950</v>
      </c>
      <c r="N611" t="s">
        <v>262</v>
      </c>
      <c r="P611" s="365">
        <v>74210</v>
      </c>
      <c r="Q611" t="s">
        <v>4138</v>
      </c>
      <c r="R611" t="s">
        <v>368</v>
      </c>
      <c r="S611" t="s">
        <v>369</v>
      </c>
      <c r="T611" t="s">
        <v>263</v>
      </c>
      <c r="U611" t="s">
        <v>370</v>
      </c>
      <c r="V611" t="s">
        <v>265</v>
      </c>
      <c r="W611" t="s">
        <v>252</v>
      </c>
      <c r="X611" t="s">
        <v>264</v>
      </c>
      <c r="Y611" t="s">
        <v>371</v>
      </c>
      <c r="Z611" t="s">
        <v>250</v>
      </c>
      <c r="AA611" t="s">
        <v>250</v>
      </c>
      <c r="AB611" t="s">
        <v>89</v>
      </c>
      <c r="AC611" t="s">
        <v>158</v>
      </c>
      <c r="AD611" t="s">
        <v>2</v>
      </c>
      <c r="AE611" t="s">
        <v>1693</v>
      </c>
      <c r="AF611" t="s">
        <v>372</v>
      </c>
      <c r="AG611" t="s">
        <v>1694</v>
      </c>
      <c r="AH611" s="365">
        <v>300002248345205</v>
      </c>
      <c r="AI611" t="s">
        <v>258</v>
      </c>
      <c r="AJ611">
        <v>65051.24</v>
      </c>
      <c r="AK611">
        <v>7227.91</v>
      </c>
      <c r="AL611" s="365">
        <v>3</v>
      </c>
      <c r="AM611" t="s">
        <v>1693</v>
      </c>
      <c r="AN611" t="s">
        <v>3126</v>
      </c>
      <c r="AO611" t="s">
        <v>1266</v>
      </c>
      <c r="AP611" s="365">
        <v>9</v>
      </c>
      <c r="AQ611" t="s">
        <v>3856</v>
      </c>
      <c r="AR611" t="s">
        <v>3857</v>
      </c>
      <c r="AS611" t="s">
        <v>3858</v>
      </c>
      <c r="AT611" t="s">
        <v>3859</v>
      </c>
      <c r="AU611" t="s">
        <v>379</v>
      </c>
      <c r="AV611" t="s">
        <v>380</v>
      </c>
      <c r="AW611" t="s">
        <v>3164</v>
      </c>
      <c r="AX611" t="s">
        <v>3165</v>
      </c>
      <c r="AY611" s="365">
        <v>3</v>
      </c>
      <c r="AZ611" s="365">
        <v>2024</v>
      </c>
      <c r="BA611" s="366">
        <v>45626</v>
      </c>
      <c r="BB611" s="367">
        <v>45638</v>
      </c>
      <c r="BC611" t="s">
        <v>515</v>
      </c>
      <c r="BD611" t="s">
        <v>261</v>
      </c>
      <c r="BE611">
        <v>7227.91</v>
      </c>
      <c r="BF611">
        <v>174.17000000000002</v>
      </c>
      <c r="BG611"/>
      <c r="BH611" s="368">
        <v>174.17000000000002</v>
      </c>
    </row>
    <row r="612" spans="1:60" ht="15.6">
      <c r="A612" s="345" t="str">
        <f t="shared" si="18"/>
        <v>yes</v>
      </c>
      <c r="B612" s="345" t="str">
        <f>IF(A612="no","N/A",IF(ISNA(VLOOKUP(P612,'Cost Type'!$A$4:$B$8,2,0)),"Impl",VLOOKUP(Q612,'Cost Type'!$A$4:$B$8,2,0)))</f>
        <v>Impl</v>
      </c>
      <c r="C612" s="345" t="str">
        <f>IF(B612="Impl",VLOOKUP(AB612,'Mapping Activities to outputs'!$B:$C,2,0),"N/A")</f>
        <v>MC</v>
      </c>
      <c r="F612" s="346">
        <f t="shared" si="19"/>
        <v>252</v>
      </c>
      <c r="G612" t="s">
        <v>362</v>
      </c>
      <c r="H612" t="s">
        <v>363</v>
      </c>
      <c r="I612" t="s">
        <v>364</v>
      </c>
      <c r="J612" t="s">
        <v>365</v>
      </c>
      <c r="K612" t="s">
        <v>157</v>
      </c>
      <c r="L612" t="s">
        <v>366</v>
      </c>
      <c r="M612" t="s">
        <v>2074</v>
      </c>
      <c r="N612" t="s">
        <v>262</v>
      </c>
      <c r="P612" s="365">
        <v>71635</v>
      </c>
      <c r="Q612" t="s">
        <v>4144</v>
      </c>
      <c r="R612" t="s">
        <v>368</v>
      </c>
      <c r="S612" t="s">
        <v>369</v>
      </c>
      <c r="T612" t="s">
        <v>263</v>
      </c>
      <c r="U612" t="s">
        <v>370</v>
      </c>
      <c r="V612" t="s">
        <v>265</v>
      </c>
      <c r="W612" t="s">
        <v>252</v>
      </c>
      <c r="X612" t="s">
        <v>264</v>
      </c>
      <c r="Y612" t="s">
        <v>371</v>
      </c>
      <c r="Z612" t="s">
        <v>250</v>
      </c>
      <c r="AA612" t="s">
        <v>250</v>
      </c>
      <c r="AB612" t="s">
        <v>89</v>
      </c>
      <c r="AC612" t="s">
        <v>158</v>
      </c>
      <c r="AD612" t="s">
        <v>2</v>
      </c>
      <c r="AE612" t="s">
        <v>1688</v>
      </c>
      <c r="AF612" t="s">
        <v>372</v>
      </c>
      <c r="AG612" t="s">
        <v>3020</v>
      </c>
      <c r="AH612" s="365">
        <v>300002244909351</v>
      </c>
      <c r="AI612" t="s">
        <v>258</v>
      </c>
      <c r="AJ612">
        <v>24351.200000000001</v>
      </c>
      <c r="AK612">
        <v>10458</v>
      </c>
      <c r="AL612" s="365">
        <v>1</v>
      </c>
      <c r="AM612" t="s">
        <v>1688</v>
      </c>
      <c r="AN612" t="s">
        <v>1443</v>
      </c>
      <c r="AO612" t="s">
        <v>1444</v>
      </c>
      <c r="AP612" s="365">
        <v>970</v>
      </c>
      <c r="AQ612" t="s">
        <v>3845</v>
      </c>
      <c r="AR612" t="s">
        <v>3846</v>
      </c>
      <c r="AS612" t="s">
        <v>3847</v>
      </c>
      <c r="AT612" t="s">
        <v>3323</v>
      </c>
      <c r="AU612" t="s">
        <v>379</v>
      </c>
      <c r="AV612" t="s">
        <v>380</v>
      </c>
      <c r="AW612" t="s">
        <v>381</v>
      </c>
      <c r="AX612"/>
      <c r="AY612" s="365">
        <v>0</v>
      </c>
      <c r="AZ612" s="365">
        <v>2024</v>
      </c>
      <c r="BA612" s="366">
        <v>45637</v>
      </c>
      <c r="BB612" s="367">
        <v>45638</v>
      </c>
      <c r="BC612" t="s">
        <v>271</v>
      </c>
      <c r="BD612" t="s">
        <v>261</v>
      </c>
      <c r="BE612">
        <v>10458</v>
      </c>
      <c r="BF612">
        <v>252</v>
      </c>
      <c r="BG612"/>
      <c r="BH612" s="368">
        <v>252</v>
      </c>
    </row>
    <row r="613" spans="1:60" ht="15.6">
      <c r="A613" s="345" t="str">
        <f t="shared" si="18"/>
        <v>yes</v>
      </c>
      <c r="B613" s="345" t="str">
        <f>IF(A613="no","N/A",IF(ISNA(VLOOKUP(P613,'Cost Type'!$A$4:$B$8,2,0)),"Impl",VLOOKUP(Q613,'Cost Type'!$A$4:$B$8,2,0)))</f>
        <v>Impl</v>
      </c>
      <c r="C613" s="345" t="str">
        <f>IF(B613="Impl",VLOOKUP(AB613,'Mapping Activities to outputs'!$B:$C,2,0),"N/A")</f>
        <v>MC</v>
      </c>
      <c r="F613" s="346">
        <f t="shared" si="19"/>
        <v>252</v>
      </c>
      <c r="G613" t="s">
        <v>362</v>
      </c>
      <c r="H613" t="s">
        <v>363</v>
      </c>
      <c r="I613" t="s">
        <v>364</v>
      </c>
      <c r="J613" t="s">
        <v>365</v>
      </c>
      <c r="K613" t="s">
        <v>157</v>
      </c>
      <c r="L613" t="s">
        <v>366</v>
      </c>
      <c r="M613" t="s">
        <v>2074</v>
      </c>
      <c r="N613" t="s">
        <v>262</v>
      </c>
      <c r="P613" s="365">
        <v>71635</v>
      </c>
      <c r="Q613" t="s">
        <v>4144</v>
      </c>
      <c r="R613" t="s">
        <v>368</v>
      </c>
      <c r="S613" t="s">
        <v>369</v>
      </c>
      <c r="T613" t="s">
        <v>263</v>
      </c>
      <c r="U613" t="s">
        <v>370</v>
      </c>
      <c r="V613" t="s">
        <v>265</v>
      </c>
      <c r="W613" t="s">
        <v>252</v>
      </c>
      <c r="X613" t="s">
        <v>264</v>
      </c>
      <c r="Y613" t="s">
        <v>371</v>
      </c>
      <c r="Z613" t="s">
        <v>250</v>
      </c>
      <c r="AA613" t="s">
        <v>250</v>
      </c>
      <c r="AB613" t="s">
        <v>89</v>
      </c>
      <c r="AC613" t="s">
        <v>158</v>
      </c>
      <c r="AD613" t="s">
        <v>2</v>
      </c>
      <c r="AE613" t="s">
        <v>1690</v>
      </c>
      <c r="AF613" t="s">
        <v>372</v>
      </c>
      <c r="AG613" t="s">
        <v>3020</v>
      </c>
      <c r="AH613" s="365">
        <v>300002244925438</v>
      </c>
      <c r="AI613" t="s">
        <v>258</v>
      </c>
      <c r="AJ613">
        <v>17848</v>
      </c>
      <c r="AK613">
        <v>10458</v>
      </c>
      <c r="AL613" s="365">
        <v>2</v>
      </c>
      <c r="AM613" t="s">
        <v>1690</v>
      </c>
      <c r="AN613" t="s">
        <v>1443</v>
      </c>
      <c r="AO613" t="s">
        <v>1444</v>
      </c>
      <c r="AP613" s="365">
        <v>969</v>
      </c>
      <c r="AQ613" t="s">
        <v>3845</v>
      </c>
      <c r="AR613" t="s">
        <v>3850</v>
      </c>
      <c r="AS613" t="s">
        <v>3847</v>
      </c>
      <c r="AT613" t="s">
        <v>3323</v>
      </c>
      <c r="AU613" t="s">
        <v>379</v>
      </c>
      <c r="AV613" t="s">
        <v>380</v>
      </c>
      <c r="AW613" t="s">
        <v>381</v>
      </c>
      <c r="AX613"/>
      <c r="AY613" s="365">
        <v>0</v>
      </c>
      <c r="AZ613" s="365">
        <v>2024</v>
      </c>
      <c r="BA613" s="366">
        <v>45637</v>
      </c>
      <c r="BB613" s="367">
        <v>45638</v>
      </c>
      <c r="BC613" t="s">
        <v>501</v>
      </c>
      <c r="BD613" t="s">
        <v>261</v>
      </c>
      <c r="BE613">
        <v>10458</v>
      </c>
      <c r="BF613">
        <v>252</v>
      </c>
      <c r="BG613"/>
      <c r="BH613" s="368">
        <v>252</v>
      </c>
    </row>
    <row r="614" spans="1:60" ht="15.6">
      <c r="A614" s="345" t="str">
        <f t="shared" si="18"/>
        <v>yes</v>
      </c>
      <c r="B614" s="345" t="str">
        <f>IF(A614="no","N/A",IF(ISNA(VLOOKUP(P614,'Cost Type'!$A$4:$B$8,2,0)),"Impl",VLOOKUP(Q614,'Cost Type'!$A$4:$B$8,2,0)))</f>
        <v>Impl</v>
      </c>
      <c r="C614" s="345" t="str">
        <f>IF(B614="Impl",VLOOKUP(AB614,'Mapping Activities to outputs'!$B:$C,2,0),"N/A")</f>
        <v>MC</v>
      </c>
      <c r="F614" s="346">
        <f t="shared" si="19"/>
        <v>104.25</v>
      </c>
      <c r="G614" t="s">
        <v>362</v>
      </c>
      <c r="H614" t="s">
        <v>363</v>
      </c>
      <c r="I614" t="s">
        <v>364</v>
      </c>
      <c r="J614" t="s">
        <v>365</v>
      </c>
      <c r="K614" t="s">
        <v>157</v>
      </c>
      <c r="L614" t="s">
        <v>366</v>
      </c>
      <c r="M614" t="s">
        <v>2074</v>
      </c>
      <c r="N614" t="s">
        <v>262</v>
      </c>
      <c r="P614" s="365">
        <v>71635</v>
      </c>
      <c r="Q614" t="s">
        <v>4144</v>
      </c>
      <c r="R614" t="s">
        <v>368</v>
      </c>
      <c r="S614" t="s">
        <v>369</v>
      </c>
      <c r="T614" t="s">
        <v>263</v>
      </c>
      <c r="U614" t="s">
        <v>370</v>
      </c>
      <c r="V614" t="s">
        <v>265</v>
      </c>
      <c r="W614" t="s">
        <v>252</v>
      </c>
      <c r="X614" t="s">
        <v>264</v>
      </c>
      <c r="Y614" t="s">
        <v>371</v>
      </c>
      <c r="Z614" t="s">
        <v>250</v>
      </c>
      <c r="AA614" t="s">
        <v>250</v>
      </c>
      <c r="AB614" t="s">
        <v>89</v>
      </c>
      <c r="AC614" t="s">
        <v>158</v>
      </c>
      <c r="AD614" t="s">
        <v>2</v>
      </c>
      <c r="AE614" t="s">
        <v>1685</v>
      </c>
      <c r="AF614" t="s">
        <v>372</v>
      </c>
      <c r="AG614"/>
      <c r="AH614" s="365">
        <v>300002245071745</v>
      </c>
      <c r="AI614" t="s">
        <v>258</v>
      </c>
      <c r="AJ614">
        <v>4326.2700000000004</v>
      </c>
      <c r="AK614">
        <v>4326.2700000000004</v>
      </c>
      <c r="AL614" s="365">
        <v>1</v>
      </c>
      <c r="AM614" t="s">
        <v>1685</v>
      </c>
      <c r="AN614" t="s">
        <v>1284</v>
      </c>
      <c r="AO614" t="s">
        <v>1285</v>
      </c>
      <c r="AP614" s="365">
        <v>968</v>
      </c>
      <c r="AQ614" t="s">
        <v>3845</v>
      </c>
      <c r="AR614" t="s">
        <v>3851</v>
      </c>
      <c r="AS614" t="s">
        <v>3847</v>
      </c>
      <c r="AT614" t="s">
        <v>3323</v>
      </c>
      <c r="AU614" t="s">
        <v>379</v>
      </c>
      <c r="AV614" t="s">
        <v>380</v>
      </c>
      <c r="AW614" t="s">
        <v>381</v>
      </c>
      <c r="AX614"/>
      <c r="AY614" s="365">
        <v>0</v>
      </c>
      <c r="AZ614" s="365">
        <v>2024</v>
      </c>
      <c r="BA614" s="366">
        <v>45637</v>
      </c>
      <c r="BB614" s="367">
        <v>45638</v>
      </c>
      <c r="BC614" t="s">
        <v>271</v>
      </c>
      <c r="BD614" t="s">
        <v>261</v>
      </c>
      <c r="BE614">
        <v>4326.2700000000004</v>
      </c>
      <c r="BF614">
        <v>104.25</v>
      </c>
      <c r="BG614"/>
      <c r="BH614" s="368">
        <v>104.25</v>
      </c>
    </row>
    <row r="615" spans="1:60" ht="15.6">
      <c r="A615" s="345" t="str">
        <f t="shared" si="18"/>
        <v>yes</v>
      </c>
      <c r="B615" s="345" t="str">
        <f>IF(A615="no","N/A",IF(ISNA(VLOOKUP(P615,'Cost Type'!$A$4:$B$8,2,0)),"Impl",VLOOKUP(P615,'Cost Type'!$A$4:$B$8,2,0)))</f>
        <v>GMS</v>
      </c>
      <c r="C615" s="345" t="str">
        <f>IF(B615="Impl",VLOOKUP(AB615,'Mapping Activities to outputs'!$B:$C,2,0),"N/A")</f>
        <v>N/A</v>
      </c>
      <c r="F615" s="346">
        <f t="shared" si="19"/>
        <v>244.21</v>
      </c>
      <c r="G615" t="s">
        <v>413</v>
      </c>
      <c r="H615" t="s">
        <v>414</v>
      </c>
      <c r="I615" t="s">
        <v>415</v>
      </c>
      <c r="J615" t="s">
        <v>416</v>
      </c>
      <c r="K615" t="s">
        <v>157</v>
      </c>
      <c r="L615" t="s">
        <v>413</v>
      </c>
      <c r="M615" t="s">
        <v>2074</v>
      </c>
      <c r="N615" t="s">
        <v>262</v>
      </c>
      <c r="P615" s="365">
        <v>75105</v>
      </c>
      <c r="Q615" t="s">
        <v>417</v>
      </c>
      <c r="R615" t="s">
        <v>368</v>
      </c>
      <c r="S615" t="s">
        <v>369</v>
      </c>
      <c r="T615" t="s">
        <v>263</v>
      </c>
      <c r="U615" t="s">
        <v>370</v>
      </c>
      <c r="V615" t="s">
        <v>265</v>
      </c>
      <c r="W615" t="s">
        <v>252</v>
      </c>
      <c r="X615" t="s">
        <v>264</v>
      </c>
      <c r="Y615" t="s">
        <v>371</v>
      </c>
      <c r="Z615" t="s">
        <v>250</v>
      </c>
      <c r="AA615" t="s">
        <v>250</v>
      </c>
      <c r="AB615" t="s">
        <v>40</v>
      </c>
      <c r="AC615" t="s">
        <v>158</v>
      </c>
      <c r="AD615" t="s">
        <v>2</v>
      </c>
      <c r="AE615" t="s">
        <v>2075</v>
      </c>
      <c r="AF615" t="s">
        <v>419</v>
      </c>
      <c r="AG615"/>
      <c r="AH615" s="365"/>
      <c r="AI615"/>
      <c r="AJ615"/>
      <c r="AK615"/>
      <c r="AL615" s="365"/>
      <c r="AM615"/>
      <c r="AN615" t="s">
        <v>399</v>
      </c>
      <c r="AO615" t="s">
        <v>399</v>
      </c>
      <c r="AP615" s="365">
        <v>24</v>
      </c>
      <c r="AQ615" t="s">
        <v>2076</v>
      </c>
      <c r="AR615" t="s">
        <v>2077</v>
      </c>
      <c r="AS615" t="s">
        <v>2078</v>
      </c>
      <c r="AT615" t="s">
        <v>2079</v>
      </c>
      <c r="AU615" t="s">
        <v>379</v>
      </c>
      <c r="AV615" t="s">
        <v>380</v>
      </c>
      <c r="AW615" t="s">
        <v>412</v>
      </c>
      <c r="AX615"/>
      <c r="AY615" s="365"/>
      <c r="AZ615" s="365">
        <v>2024</v>
      </c>
      <c r="BA615" s="366">
        <v>45635</v>
      </c>
      <c r="BB615" s="367">
        <v>45639</v>
      </c>
      <c r="BC615" t="s">
        <v>399</v>
      </c>
      <c r="BD615" t="s">
        <v>261</v>
      </c>
      <c r="BE615">
        <v>10134.76</v>
      </c>
      <c r="BF615">
        <v>244.21</v>
      </c>
      <c r="BG615"/>
      <c r="BH615" s="368">
        <v>244.21</v>
      </c>
    </row>
    <row r="616" spans="1:60" ht="15.6">
      <c r="A616" s="345" t="str">
        <f t="shared" si="18"/>
        <v>yes</v>
      </c>
      <c r="B616" s="345" t="str">
        <f>IF(A616="no","N/A",IF(ISNA(VLOOKUP(P616,'Cost Type'!$A$4:$B$8,2,0)),"Impl",VLOOKUP(P616,'Cost Type'!$A$4:$B$8,2,0)))</f>
        <v>GMS</v>
      </c>
      <c r="C616" s="345" t="str">
        <f>IF(B616="Impl",VLOOKUP(AB616,'Mapping Activities to outputs'!$B:$C,2,0),"N/A")</f>
        <v>N/A</v>
      </c>
      <c r="F616" s="346">
        <f t="shared" si="19"/>
        <v>13.93</v>
      </c>
      <c r="G616" t="s">
        <v>413</v>
      </c>
      <c r="H616" t="s">
        <v>414</v>
      </c>
      <c r="I616" t="s">
        <v>415</v>
      </c>
      <c r="J616" t="s">
        <v>416</v>
      </c>
      <c r="K616" t="s">
        <v>157</v>
      </c>
      <c r="L616" t="s">
        <v>413</v>
      </c>
      <c r="M616" t="s">
        <v>1950</v>
      </c>
      <c r="N616" t="s">
        <v>262</v>
      </c>
      <c r="P616" s="365">
        <v>75105</v>
      </c>
      <c r="Q616" t="s">
        <v>417</v>
      </c>
      <c r="R616" t="s">
        <v>368</v>
      </c>
      <c r="S616" t="s">
        <v>369</v>
      </c>
      <c r="T616" t="s">
        <v>263</v>
      </c>
      <c r="U616" t="s">
        <v>370</v>
      </c>
      <c r="V616" t="s">
        <v>265</v>
      </c>
      <c r="W616" t="s">
        <v>252</v>
      </c>
      <c r="X616" t="s">
        <v>264</v>
      </c>
      <c r="Y616" t="s">
        <v>371</v>
      </c>
      <c r="Z616" t="s">
        <v>250</v>
      </c>
      <c r="AA616" t="s">
        <v>250</v>
      </c>
      <c r="AB616" t="s">
        <v>89</v>
      </c>
      <c r="AC616" t="s">
        <v>158</v>
      </c>
      <c r="AD616" t="s">
        <v>2</v>
      </c>
      <c r="AE616" t="s">
        <v>2122</v>
      </c>
      <c r="AF616" t="s">
        <v>419</v>
      </c>
      <c r="AG616"/>
      <c r="AH616" s="365"/>
      <c r="AI616"/>
      <c r="AJ616"/>
      <c r="AK616"/>
      <c r="AL616" s="365"/>
      <c r="AM616"/>
      <c r="AN616" t="s">
        <v>399</v>
      </c>
      <c r="AO616" t="s">
        <v>399</v>
      </c>
      <c r="AP616" s="365">
        <v>31</v>
      </c>
      <c r="AQ616" t="s">
        <v>2076</v>
      </c>
      <c r="AR616" t="s">
        <v>2123</v>
      </c>
      <c r="AS616" t="s">
        <v>2124</v>
      </c>
      <c r="AT616" t="s">
        <v>2125</v>
      </c>
      <c r="AU616" t="s">
        <v>379</v>
      </c>
      <c r="AV616" t="s">
        <v>380</v>
      </c>
      <c r="AW616" t="s">
        <v>412</v>
      </c>
      <c r="AX616"/>
      <c r="AY616" s="365"/>
      <c r="AZ616" s="365">
        <v>2024</v>
      </c>
      <c r="BA616" s="366">
        <v>45626</v>
      </c>
      <c r="BB616" s="367">
        <v>45639</v>
      </c>
      <c r="BC616" t="s">
        <v>399</v>
      </c>
      <c r="BD616" t="s">
        <v>261</v>
      </c>
      <c r="BE616">
        <v>578.23</v>
      </c>
      <c r="BF616">
        <v>13.93</v>
      </c>
      <c r="BG616"/>
      <c r="BH616" s="368">
        <v>13.93</v>
      </c>
    </row>
    <row r="617" spans="1:60" ht="15.6">
      <c r="A617" s="345" t="str">
        <f t="shared" si="18"/>
        <v>yes</v>
      </c>
      <c r="B617" s="345" t="str">
        <f>IF(A617="no","N/A",IF(ISNA(VLOOKUP(P617,'Cost Type'!$A$4:$B$8,2,0)),"Impl",VLOOKUP(P617,'Cost Type'!$A$4:$B$8,2,0)))</f>
        <v>GMS</v>
      </c>
      <c r="C617" s="345" t="str">
        <f>IF(B617="Impl",VLOOKUP(AB617,'Mapping Activities to outputs'!$B:$C,2,0),"N/A")</f>
        <v>N/A</v>
      </c>
      <c r="F617" s="346">
        <f t="shared" si="19"/>
        <v>89.69</v>
      </c>
      <c r="G617" t="s">
        <v>413</v>
      </c>
      <c r="H617" t="s">
        <v>414</v>
      </c>
      <c r="I617" t="s">
        <v>415</v>
      </c>
      <c r="J617" t="s">
        <v>416</v>
      </c>
      <c r="K617" t="s">
        <v>157</v>
      </c>
      <c r="L617" t="s">
        <v>413</v>
      </c>
      <c r="M617" t="s">
        <v>2074</v>
      </c>
      <c r="N617" t="s">
        <v>262</v>
      </c>
      <c r="P617" s="365">
        <v>75105</v>
      </c>
      <c r="Q617" t="s">
        <v>417</v>
      </c>
      <c r="R617" t="s">
        <v>368</v>
      </c>
      <c r="S617" t="s">
        <v>369</v>
      </c>
      <c r="T617" t="s">
        <v>263</v>
      </c>
      <c r="U617" t="s">
        <v>370</v>
      </c>
      <c r="V617" t="s">
        <v>265</v>
      </c>
      <c r="W617" t="s">
        <v>252</v>
      </c>
      <c r="X617" t="s">
        <v>264</v>
      </c>
      <c r="Y617" t="s">
        <v>371</v>
      </c>
      <c r="Z617" t="s">
        <v>250</v>
      </c>
      <c r="AA617" t="s">
        <v>250</v>
      </c>
      <c r="AB617" t="s">
        <v>89</v>
      </c>
      <c r="AC617" t="s">
        <v>158</v>
      </c>
      <c r="AD617" t="s">
        <v>2</v>
      </c>
      <c r="AE617" t="s">
        <v>2422</v>
      </c>
      <c r="AF617" t="s">
        <v>419</v>
      </c>
      <c r="AG617"/>
      <c r="AH617" s="365"/>
      <c r="AI617"/>
      <c r="AJ617"/>
      <c r="AK617"/>
      <c r="AL617" s="365"/>
      <c r="AM617"/>
      <c r="AN617" t="s">
        <v>399</v>
      </c>
      <c r="AO617" t="s">
        <v>399</v>
      </c>
      <c r="AP617" s="365">
        <v>147</v>
      </c>
      <c r="AQ617" t="s">
        <v>2076</v>
      </c>
      <c r="AR617" t="s">
        <v>2423</v>
      </c>
      <c r="AS617" t="s">
        <v>2078</v>
      </c>
      <c r="AT617" t="s">
        <v>2121</v>
      </c>
      <c r="AU617" t="s">
        <v>379</v>
      </c>
      <c r="AV617" t="s">
        <v>380</v>
      </c>
      <c r="AW617" t="s">
        <v>412</v>
      </c>
      <c r="AX617"/>
      <c r="AY617" s="365"/>
      <c r="AZ617" s="365">
        <v>2024</v>
      </c>
      <c r="BA617" s="366">
        <v>45637</v>
      </c>
      <c r="BB617" s="367">
        <v>45639</v>
      </c>
      <c r="BC617" t="s">
        <v>399</v>
      </c>
      <c r="BD617" t="s">
        <v>261</v>
      </c>
      <c r="BE617">
        <v>3722.04</v>
      </c>
      <c r="BF617">
        <v>89.69</v>
      </c>
      <c r="BG617"/>
      <c r="BH617" s="368">
        <v>89.69</v>
      </c>
    </row>
    <row r="618" spans="1:60" ht="15.6">
      <c r="A618" s="345" t="str">
        <f t="shared" si="18"/>
        <v>yes</v>
      </c>
      <c r="B618" s="345" t="str">
        <f>IF(A618="no","N/A",IF(ISNA(VLOOKUP(P618,'Cost Type'!$A$4:$B$8,2,0)),"Impl",VLOOKUP(P618,'Cost Type'!$A$4:$B$8,2,0)))</f>
        <v>GMS</v>
      </c>
      <c r="C618" s="345" t="str">
        <f>IF(B618="Impl",VLOOKUP(AB618,'Mapping Activities to outputs'!$B:$C,2,0),"N/A")</f>
        <v>N/A</v>
      </c>
      <c r="F618" s="346">
        <f t="shared" si="19"/>
        <v>-8.44</v>
      </c>
      <c r="G618" t="s">
        <v>413</v>
      </c>
      <c r="H618" t="s">
        <v>414</v>
      </c>
      <c r="I618" t="s">
        <v>415</v>
      </c>
      <c r="J618" t="s">
        <v>416</v>
      </c>
      <c r="K618" t="s">
        <v>157</v>
      </c>
      <c r="L618" t="s">
        <v>413</v>
      </c>
      <c r="M618" t="s">
        <v>2074</v>
      </c>
      <c r="N618" t="s">
        <v>262</v>
      </c>
      <c r="P618" s="365">
        <v>75105</v>
      </c>
      <c r="Q618" t="s">
        <v>417</v>
      </c>
      <c r="R618" t="s">
        <v>368</v>
      </c>
      <c r="S618" t="s">
        <v>369</v>
      </c>
      <c r="T618" t="s">
        <v>263</v>
      </c>
      <c r="U618" t="s">
        <v>370</v>
      </c>
      <c r="V618" t="s">
        <v>265</v>
      </c>
      <c r="W618" t="s">
        <v>252</v>
      </c>
      <c r="X618" t="s">
        <v>264</v>
      </c>
      <c r="Y618" t="s">
        <v>371</v>
      </c>
      <c r="Z618" t="s">
        <v>250</v>
      </c>
      <c r="AA618" t="s">
        <v>250</v>
      </c>
      <c r="AB618" t="s">
        <v>89</v>
      </c>
      <c r="AC618" t="s">
        <v>158</v>
      </c>
      <c r="AD618" t="s">
        <v>2</v>
      </c>
      <c r="AE618" t="s">
        <v>2424</v>
      </c>
      <c r="AF618" t="s">
        <v>419</v>
      </c>
      <c r="AG618"/>
      <c r="AH618" s="365"/>
      <c r="AI618"/>
      <c r="AJ618"/>
      <c r="AK618"/>
      <c r="AL618" s="365"/>
      <c r="AM618"/>
      <c r="AN618" t="s">
        <v>399</v>
      </c>
      <c r="AO618" t="s">
        <v>399</v>
      </c>
      <c r="AP618" s="365">
        <v>148</v>
      </c>
      <c r="AQ618" t="s">
        <v>2076</v>
      </c>
      <c r="AR618" t="s">
        <v>2425</v>
      </c>
      <c r="AS618" t="s">
        <v>2078</v>
      </c>
      <c r="AT618" t="s">
        <v>2121</v>
      </c>
      <c r="AU618" t="s">
        <v>379</v>
      </c>
      <c r="AV618" t="s">
        <v>380</v>
      </c>
      <c r="AW618" t="s">
        <v>412</v>
      </c>
      <c r="AX618"/>
      <c r="AY618" s="365"/>
      <c r="AZ618" s="365">
        <v>2024</v>
      </c>
      <c r="BA618" s="366">
        <v>45637</v>
      </c>
      <c r="BB618" s="367">
        <v>45639</v>
      </c>
      <c r="BC618" t="s">
        <v>399</v>
      </c>
      <c r="BD618" t="s">
        <v>261</v>
      </c>
      <c r="BE618">
        <v>-350.40000000000003</v>
      </c>
      <c r="BF618"/>
      <c r="BG618">
        <v>8.44</v>
      </c>
      <c r="BH618" s="368">
        <v>-8.44</v>
      </c>
    </row>
    <row r="619" spans="1:60" ht="15.6">
      <c r="A619" s="345" t="str">
        <f t="shared" si="18"/>
        <v>yes</v>
      </c>
      <c r="B619" s="345" t="str">
        <f>IF(A619="no","N/A",IF(ISNA(VLOOKUP(P619,'Cost Type'!$A$4:$B$8,2,0)),"Impl",VLOOKUP(Q619,'Cost Type'!$A$4:$B$8,2,0)))</f>
        <v>Impl</v>
      </c>
      <c r="C619" s="345" t="str">
        <f>IF(B619="Impl",VLOOKUP(AB619,'Mapping Activities to outputs'!$B:$C,2,0),"N/A")</f>
        <v>Output 3</v>
      </c>
      <c r="F619" s="346">
        <f t="shared" si="19"/>
        <v>6189.29</v>
      </c>
      <c r="G619" t="s">
        <v>362</v>
      </c>
      <c r="H619" t="s">
        <v>363</v>
      </c>
      <c r="I619" t="s">
        <v>364</v>
      </c>
      <c r="J619" t="s">
        <v>365</v>
      </c>
      <c r="K619" t="s">
        <v>157</v>
      </c>
      <c r="L619" t="s">
        <v>366</v>
      </c>
      <c r="M619" t="s">
        <v>2074</v>
      </c>
      <c r="N619" t="s">
        <v>262</v>
      </c>
      <c r="P619" s="365">
        <v>75709</v>
      </c>
      <c r="Q619" t="s">
        <v>3296</v>
      </c>
      <c r="R619" t="s">
        <v>368</v>
      </c>
      <c r="S619" t="s">
        <v>369</v>
      </c>
      <c r="T619" t="s">
        <v>263</v>
      </c>
      <c r="U619" t="s">
        <v>370</v>
      </c>
      <c r="V619" t="s">
        <v>265</v>
      </c>
      <c r="W619" t="s">
        <v>252</v>
      </c>
      <c r="X619" t="s">
        <v>264</v>
      </c>
      <c r="Y619" t="s">
        <v>371</v>
      </c>
      <c r="Z619" t="s">
        <v>250</v>
      </c>
      <c r="AA619" t="s">
        <v>250</v>
      </c>
      <c r="AB619" t="s">
        <v>77</v>
      </c>
      <c r="AC619" t="s">
        <v>158</v>
      </c>
      <c r="AD619" t="s">
        <v>2</v>
      </c>
      <c r="AE619" t="s">
        <v>960</v>
      </c>
      <c r="AF619" t="s">
        <v>372</v>
      </c>
      <c r="AG619" t="s">
        <v>3149</v>
      </c>
      <c r="AH619" s="365">
        <v>300002252217026</v>
      </c>
      <c r="AI619" t="s">
        <v>258</v>
      </c>
      <c r="AJ619">
        <v>478134.2</v>
      </c>
      <c r="AK619">
        <v>478134.2</v>
      </c>
      <c r="AL619" s="365">
        <v>1</v>
      </c>
      <c r="AM619" t="s">
        <v>960</v>
      </c>
      <c r="AN619" t="s">
        <v>3154</v>
      </c>
      <c r="AO619" t="s">
        <v>718</v>
      </c>
      <c r="AP619" s="365">
        <v>73</v>
      </c>
      <c r="AQ619" t="s">
        <v>3864</v>
      </c>
      <c r="AR619" t="s">
        <v>3870</v>
      </c>
      <c r="AS619" t="s">
        <v>3865</v>
      </c>
      <c r="AT619" t="s">
        <v>3839</v>
      </c>
      <c r="AU619" t="s">
        <v>379</v>
      </c>
      <c r="AV619" t="s">
        <v>380</v>
      </c>
      <c r="AW619" t="s">
        <v>3225</v>
      </c>
      <c r="AX619" t="s">
        <v>3226</v>
      </c>
      <c r="AY619" s="365">
        <v>1</v>
      </c>
      <c r="AZ619" s="365">
        <v>2024</v>
      </c>
      <c r="BA619" s="366">
        <v>45636</v>
      </c>
      <c r="BB619" s="367">
        <v>45639</v>
      </c>
      <c r="BC619" t="s">
        <v>271</v>
      </c>
      <c r="BD619" t="s">
        <v>261</v>
      </c>
      <c r="BE619">
        <v>256855.59</v>
      </c>
      <c r="BF619">
        <v>6189.29</v>
      </c>
      <c r="BG619"/>
      <c r="BH619" s="368">
        <v>6189.29</v>
      </c>
    </row>
    <row r="620" spans="1:60" ht="15.6">
      <c r="A620" s="345" t="str">
        <f t="shared" si="18"/>
        <v>yes</v>
      </c>
      <c r="B620" s="345" t="str">
        <f>IF(A620="no","N/A",IF(ISNA(VLOOKUP(P620,'Cost Type'!$A$4:$B$8,2,0)),"Impl",VLOOKUP(Q620,'Cost Type'!$A$4:$B$8,2,0)))</f>
        <v>Impl</v>
      </c>
      <c r="C620" s="345" t="str">
        <f>IF(B620="Impl",VLOOKUP(AB620,'Mapping Activities to outputs'!$B:$C,2,0),"N/A")</f>
        <v>Output 1</v>
      </c>
      <c r="F620" s="346">
        <f t="shared" si="19"/>
        <v>-11</v>
      </c>
      <c r="G620" t="s">
        <v>395</v>
      </c>
      <c r="H620" t="s">
        <v>396</v>
      </c>
      <c r="I620" t="s">
        <v>364</v>
      </c>
      <c r="J620" t="s">
        <v>365</v>
      </c>
      <c r="K620" t="s">
        <v>157</v>
      </c>
      <c r="L620" t="s">
        <v>397</v>
      </c>
      <c r="M620" t="s">
        <v>2074</v>
      </c>
      <c r="N620" t="s">
        <v>262</v>
      </c>
      <c r="P620" s="365">
        <v>76135</v>
      </c>
      <c r="Q620" t="s">
        <v>3282</v>
      </c>
      <c r="R620" t="s">
        <v>368</v>
      </c>
      <c r="S620" t="s">
        <v>369</v>
      </c>
      <c r="T620" t="s">
        <v>263</v>
      </c>
      <c r="U620" t="s">
        <v>370</v>
      </c>
      <c r="V620" t="s">
        <v>265</v>
      </c>
      <c r="W620" t="s">
        <v>252</v>
      </c>
      <c r="X620" t="s">
        <v>264</v>
      </c>
      <c r="Y620" t="s">
        <v>371</v>
      </c>
      <c r="Z620" t="s">
        <v>250</v>
      </c>
      <c r="AA620" t="s">
        <v>250</v>
      </c>
      <c r="AB620" t="s">
        <v>40</v>
      </c>
      <c r="AC620" t="s">
        <v>158</v>
      </c>
      <c r="AD620" t="s">
        <v>2</v>
      </c>
      <c r="AE620" t="s">
        <v>625</v>
      </c>
      <c r="AF620" t="s">
        <v>398</v>
      </c>
      <c r="AG620" t="s">
        <v>624</v>
      </c>
      <c r="AH620" s="365">
        <v>300002243354208</v>
      </c>
      <c r="AI620" t="s">
        <v>258</v>
      </c>
      <c r="AJ620">
        <v>126684.5</v>
      </c>
      <c r="AK620">
        <v>126684.5</v>
      </c>
      <c r="AL620" s="365">
        <v>1</v>
      </c>
      <c r="AM620" t="s">
        <v>622</v>
      </c>
      <c r="AN620" t="s">
        <v>3053</v>
      </c>
      <c r="AO620" t="s">
        <v>609</v>
      </c>
      <c r="AP620" s="365">
        <v>5949</v>
      </c>
      <c r="AQ620" t="s">
        <v>3208</v>
      </c>
      <c r="AR620" t="s">
        <v>3209</v>
      </c>
      <c r="AS620" t="s">
        <v>3210</v>
      </c>
      <c r="AT620" t="s">
        <v>3211</v>
      </c>
      <c r="AU620" t="s">
        <v>379</v>
      </c>
      <c r="AV620" t="s">
        <v>380</v>
      </c>
      <c r="AW620" t="s">
        <v>381</v>
      </c>
      <c r="AX620"/>
      <c r="AY620" s="365">
        <v>0</v>
      </c>
      <c r="AZ620" s="365">
        <v>2024</v>
      </c>
      <c r="BA620" s="366">
        <v>45639</v>
      </c>
      <c r="BB620" s="367">
        <v>45639</v>
      </c>
      <c r="BC620" t="s">
        <v>399</v>
      </c>
      <c r="BD620" t="s">
        <v>261</v>
      </c>
      <c r="BE620">
        <v>0</v>
      </c>
      <c r="BF620"/>
      <c r="BG620">
        <v>11</v>
      </c>
      <c r="BH620" s="368">
        <v>-11</v>
      </c>
    </row>
    <row r="621" spans="1:60" ht="15.6">
      <c r="A621" s="345" t="str">
        <f t="shared" si="18"/>
        <v>yes</v>
      </c>
      <c r="B621" s="345" t="str">
        <f>IF(A621="no","N/A",IF(ISNA(VLOOKUP(P621,'Cost Type'!$A$4:$B$8,2,0)),"Impl",VLOOKUP(Q621,'Cost Type'!$A$4:$B$8,2,0)))</f>
        <v>Impl</v>
      </c>
      <c r="C621" s="345" t="str">
        <f>IF(B621="Impl",VLOOKUP(AB621,'Mapping Activities to outputs'!$B:$C,2,0),"N/A")</f>
        <v>Output 1</v>
      </c>
      <c r="F621" s="346">
        <f t="shared" si="19"/>
        <v>1696.93</v>
      </c>
      <c r="G621" t="s">
        <v>362</v>
      </c>
      <c r="H621" t="s">
        <v>363</v>
      </c>
      <c r="I621" t="s">
        <v>364</v>
      </c>
      <c r="J621" t="s">
        <v>365</v>
      </c>
      <c r="K621" t="s">
        <v>157</v>
      </c>
      <c r="L621" t="s">
        <v>366</v>
      </c>
      <c r="M621" t="s">
        <v>2074</v>
      </c>
      <c r="N621" t="s">
        <v>262</v>
      </c>
      <c r="P621" s="365">
        <v>72165</v>
      </c>
      <c r="Q621" t="s">
        <v>3319</v>
      </c>
      <c r="R621" t="s">
        <v>368</v>
      </c>
      <c r="S621" t="s">
        <v>369</v>
      </c>
      <c r="T621" t="s">
        <v>263</v>
      </c>
      <c r="U621" t="s">
        <v>370</v>
      </c>
      <c r="V621" t="s">
        <v>265</v>
      </c>
      <c r="W621" t="s">
        <v>252</v>
      </c>
      <c r="X621" t="s">
        <v>264</v>
      </c>
      <c r="Y621" t="s">
        <v>371</v>
      </c>
      <c r="Z621" t="s">
        <v>250</v>
      </c>
      <c r="AA621" t="s">
        <v>250</v>
      </c>
      <c r="AB621" t="s">
        <v>27</v>
      </c>
      <c r="AC621" t="s">
        <v>158</v>
      </c>
      <c r="AD621" t="s">
        <v>2</v>
      </c>
      <c r="AE621" t="s">
        <v>509</v>
      </c>
      <c r="AF621" t="s">
        <v>372</v>
      </c>
      <c r="AG621" t="s">
        <v>511</v>
      </c>
      <c r="AH621" s="365">
        <v>300002251537893</v>
      </c>
      <c r="AI621" t="s">
        <v>258</v>
      </c>
      <c r="AJ621">
        <v>774648</v>
      </c>
      <c r="AK621">
        <v>0</v>
      </c>
      <c r="AL621" s="365">
        <v>1</v>
      </c>
      <c r="AM621" t="s">
        <v>509</v>
      </c>
      <c r="AN621" t="s">
        <v>3166</v>
      </c>
      <c r="AO621" t="s">
        <v>471</v>
      </c>
      <c r="AP621" s="365">
        <v>458</v>
      </c>
      <c r="AQ621" t="s">
        <v>3860</v>
      </c>
      <c r="AR621" t="s">
        <v>3861</v>
      </c>
      <c r="AS621" t="s">
        <v>3862</v>
      </c>
      <c r="AT621" t="s">
        <v>3863</v>
      </c>
      <c r="AU621" t="s">
        <v>379</v>
      </c>
      <c r="AV621" t="s">
        <v>380</v>
      </c>
      <c r="AW621" t="s">
        <v>3167</v>
      </c>
      <c r="AX621" t="s">
        <v>3168</v>
      </c>
      <c r="AY621" s="365">
        <v>3</v>
      </c>
      <c r="AZ621" s="365">
        <v>2024</v>
      </c>
      <c r="BA621" s="366">
        <v>45639</v>
      </c>
      <c r="BB621" s="367">
        <v>45639</v>
      </c>
      <c r="BC621" t="s">
        <v>271</v>
      </c>
      <c r="BD621" t="s">
        <v>261</v>
      </c>
      <c r="BE621">
        <v>70422.55</v>
      </c>
      <c r="BF621">
        <v>1696.93</v>
      </c>
      <c r="BG621"/>
      <c r="BH621" s="368">
        <v>1696.93</v>
      </c>
    </row>
    <row r="622" spans="1:60" ht="15.6">
      <c r="A622" s="345" t="str">
        <f t="shared" si="18"/>
        <v>yes</v>
      </c>
      <c r="B622" s="345" t="str">
        <f>IF(A622="no","N/A",IF(ISNA(VLOOKUP(P622,'Cost Type'!$A$4:$B$8,2,0)),"Impl",VLOOKUP(Q622,'Cost Type'!$A$4:$B$8,2,0)))</f>
        <v>Impl</v>
      </c>
      <c r="C622" s="345" t="str">
        <f>IF(B622="Impl",VLOOKUP(AB622,'Mapping Activities to outputs'!$B:$C,2,0),"N/A")</f>
        <v>Output 1</v>
      </c>
      <c r="F622" s="346">
        <f t="shared" si="19"/>
        <v>-1696.93</v>
      </c>
      <c r="G622" t="s">
        <v>362</v>
      </c>
      <c r="H622" t="s">
        <v>363</v>
      </c>
      <c r="I622" t="s">
        <v>364</v>
      </c>
      <c r="J622" t="s">
        <v>365</v>
      </c>
      <c r="K622" t="s">
        <v>157</v>
      </c>
      <c r="L622" t="s">
        <v>366</v>
      </c>
      <c r="M622" t="s">
        <v>2074</v>
      </c>
      <c r="N622" t="s">
        <v>262</v>
      </c>
      <c r="P622" s="365">
        <v>72165</v>
      </c>
      <c r="Q622" t="s">
        <v>3319</v>
      </c>
      <c r="R622" t="s">
        <v>368</v>
      </c>
      <c r="S622" t="s">
        <v>369</v>
      </c>
      <c r="T622" t="s">
        <v>263</v>
      </c>
      <c r="U622" t="s">
        <v>370</v>
      </c>
      <c r="V622" t="s">
        <v>265</v>
      </c>
      <c r="W622" t="s">
        <v>252</v>
      </c>
      <c r="X622" t="s">
        <v>264</v>
      </c>
      <c r="Y622" t="s">
        <v>371</v>
      </c>
      <c r="Z622" t="s">
        <v>250</v>
      </c>
      <c r="AA622" t="s">
        <v>250</v>
      </c>
      <c r="AB622" t="s">
        <v>27</v>
      </c>
      <c r="AC622" t="s">
        <v>158</v>
      </c>
      <c r="AD622" t="s">
        <v>2</v>
      </c>
      <c r="AE622" t="s">
        <v>509</v>
      </c>
      <c r="AF622" t="s">
        <v>372</v>
      </c>
      <c r="AG622" t="s">
        <v>511</v>
      </c>
      <c r="AH622" s="365">
        <v>300002251537893</v>
      </c>
      <c r="AI622" t="s">
        <v>258</v>
      </c>
      <c r="AJ622">
        <v>774648</v>
      </c>
      <c r="AK622">
        <v>0</v>
      </c>
      <c r="AL622" s="365">
        <v>1</v>
      </c>
      <c r="AM622" t="s">
        <v>509</v>
      </c>
      <c r="AN622" t="s">
        <v>3166</v>
      </c>
      <c r="AO622" t="s">
        <v>471</v>
      </c>
      <c r="AP622" s="365">
        <v>1047</v>
      </c>
      <c r="AQ622" t="s">
        <v>3864</v>
      </c>
      <c r="AR622" t="s">
        <v>3861</v>
      </c>
      <c r="AS622" t="s">
        <v>3865</v>
      </c>
      <c r="AT622" t="s">
        <v>3863</v>
      </c>
      <c r="AU622" t="s">
        <v>379</v>
      </c>
      <c r="AV622" t="s">
        <v>380</v>
      </c>
      <c r="AW622" t="s">
        <v>3167</v>
      </c>
      <c r="AX622" t="s">
        <v>3168</v>
      </c>
      <c r="AY622" s="365">
        <v>3</v>
      </c>
      <c r="AZ622" s="365">
        <v>2024</v>
      </c>
      <c r="BA622" s="366">
        <v>45639</v>
      </c>
      <c r="BB622" s="367">
        <v>45639</v>
      </c>
      <c r="BC622" t="s">
        <v>271</v>
      </c>
      <c r="BD622" t="s">
        <v>261</v>
      </c>
      <c r="BE622">
        <v>-70422.55</v>
      </c>
      <c r="BF622"/>
      <c r="BG622">
        <v>1696.93</v>
      </c>
      <c r="BH622" s="368">
        <v>-1696.93</v>
      </c>
    </row>
    <row r="623" spans="1:60" ht="15.6">
      <c r="A623" s="345" t="str">
        <f t="shared" si="18"/>
        <v>yes</v>
      </c>
      <c r="B623" s="345" t="str">
        <f>IF(A623="no","N/A",IF(ISNA(VLOOKUP(P623,'Cost Type'!$A$4:$B$8,2,0)),"Impl",VLOOKUP(Q623,'Cost Type'!$A$4:$B$8,2,0)))</f>
        <v>Impl</v>
      </c>
      <c r="C623" s="345" t="str">
        <f>IF(B623="Impl",VLOOKUP(AB623,'Mapping Activities to outputs'!$B:$C,2,0),"N/A")</f>
        <v>Output 1</v>
      </c>
      <c r="F623" s="346">
        <f t="shared" si="19"/>
        <v>3393.86</v>
      </c>
      <c r="G623" t="s">
        <v>362</v>
      </c>
      <c r="H623" t="s">
        <v>363</v>
      </c>
      <c r="I623" t="s">
        <v>364</v>
      </c>
      <c r="J623" t="s">
        <v>365</v>
      </c>
      <c r="K623" t="s">
        <v>157</v>
      </c>
      <c r="L623" t="s">
        <v>366</v>
      </c>
      <c r="M623" t="s">
        <v>2074</v>
      </c>
      <c r="N623" t="s">
        <v>262</v>
      </c>
      <c r="P623" s="365">
        <v>72165</v>
      </c>
      <c r="Q623" t="s">
        <v>3319</v>
      </c>
      <c r="R623" t="s">
        <v>368</v>
      </c>
      <c r="S623" t="s">
        <v>369</v>
      </c>
      <c r="T623" t="s">
        <v>263</v>
      </c>
      <c r="U623" t="s">
        <v>370</v>
      </c>
      <c r="V623" t="s">
        <v>265</v>
      </c>
      <c r="W623" t="s">
        <v>252</v>
      </c>
      <c r="X623" t="s">
        <v>264</v>
      </c>
      <c r="Y623" t="s">
        <v>371</v>
      </c>
      <c r="Z623" t="s">
        <v>250</v>
      </c>
      <c r="AA623" t="s">
        <v>250</v>
      </c>
      <c r="AB623" t="s">
        <v>27</v>
      </c>
      <c r="AC623" t="s">
        <v>158</v>
      </c>
      <c r="AD623" t="s">
        <v>2</v>
      </c>
      <c r="AE623" t="s">
        <v>509</v>
      </c>
      <c r="AF623" t="s">
        <v>372</v>
      </c>
      <c r="AG623" t="s">
        <v>511</v>
      </c>
      <c r="AH623" s="365">
        <v>300002251537893</v>
      </c>
      <c r="AI623" t="s">
        <v>258</v>
      </c>
      <c r="AJ623">
        <v>774648</v>
      </c>
      <c r="AK623">
        <v>774648</v>
      </c>
      <c r="AL623" s="365">
        <v>3</v>
      </c>
      <c r="AM623" t="s">
        <v>509</v>
      </c>
      <c r="AN623" t="s">
        <v>3166</v>
      </c>
      <c r="AO623" t="s">
        <v>471</v>
      </c>
      <c r="AP623" s="365">
        <v>1046</v>
      </c>
      <c r="AQ623" t="s">
        <v>3864</v>
      </c>
      <c r="AR623" t="s">
        <v>3866</v>
      </c>
      <c r="AS623" t="s">
        <v>3865</v>
      </c>
      <c r="AT623" t="s">
        <v>3863</v>
      </c>
      <c r="AU623" t="s">
        <v>379</v>
      </c>
      <c r="AV623" t="s">
        <v>380</v>
      </c>
      <c r="AW623" t="s">
        <v>3167</v>
      </c>
      <c r="AX623" t="s">
        <v>3168</v>
      </c>
      <c r="AY623" s="365">
        <v>3</v>
      </c>
      <c r="AZ623" s="365">
        <v>2024</v>
      </c>
      <c r="BA623" s="366">
        <v>45639</v>
      </c>
      <c r="BB623" s="367">
        <v>45639</v>
      </c>
      <c r="BC623" t="s">
        <v>515</v>
      </c>
      <c r="BD623" t="s">
        <v>261</v>
      </c>
      <c r="BE623">
        <v>140845.1</v>
      </c>
      <c r="BF623">
        <v>3393.86</v>
      </c>
      <c r="BG623"/>
      <c r="BH623" s="368">
        <v>3393.86</v>
      </c>
    </row>
    <row r="624" spans="1:60" ht="15.6">
      <c r="A624" s="345" t="str">
        <f t="shared" si="18"/>
        <v>yes</v>
      </c>
      <c r="B624" s="345" t="str">
        <f>IF(A624="no","N/A",IF(ISNA(VLOOKUP(P624,'Cost Type'!$A$4:$B$8,2,0)),"Impl",VLOOKUP(Q624,'Cost Type'!$A$4:$B$8,2,0)))</f>
        <v>Impl</v>
      </c>
      <c r="C624" s="345" t="str">
        <f>IF(B624="Impl",VLOOKUP(AB624,'Mapping Activities to outputs'!$B:$C,2,0),"N/A")</f>
        <v>Output 2</v>
      </c>
      <c r="F624" s="346">
        <f t="shared" si="19"/>
        <v>4360.42</v>
      </c>
      <c r="G624" t="s">
        <v>362</v>
      </c>
      <c r="H624" t="s">
        <v>363</v>
      </c>
      <c r="I624" t="s">
        <v>364</v>
      </c>
      <c r="J624" t="s">
        <v>365</v>
      </c>
      <c r="K624" t="s">
        <v>157</v>
      </c>
      <c r="L624" t="s">
        <v>366</v>
      </c>
      <c r="M624" t="s">
        <v>1950</v>
      </c>
      <c r="N624" t="s">
        <v>262</v>
      </c>
      <c r="P624" s="365">
        <v>75709</v>
      </c>
      <c r="Q624" t="s">
        <v>3296</v>
      </c>
      <c r="R624" t="s">
        <v>368</v>
      </c>
      <c r="S624" t="s">
        <v>369</v>
      </c>
      <c r="T624" t="s">
        <v>263</v>
      </c>
      <c r="U624" t="s">
        <v>370</v>
      </c>
      <c r="V624" t="s">
        <v>265</v>
      </c>
      <c r="W624" t="s">
        <v>252</v>
      </c>
      <c r="X624" t="s">
        <v>264</v>
      </c>
      <c r="Y624" t="s">
        <v>371</v>
      </c>
      <c r="Z624" t="s">
        <v>250</v>
      </c>
      <c r="AA624" t="s">
        <v>250</v>
      </c>
      <c r="AB624" t="s">
        <v>67</v>
      </c>
      <c r="AC624" t="s">
        <v>158</v>
      </c>
      <c r="AD624" t="s">
        <v>2</v>
      </c>
      <c r="AE624" t="s">
        <v>814</v>
      </c>
      <c r="AF624" t="s">
        <v>372</v>
      </c>
      <c r="AG624" t="s">
        <v>3228</v>
      </c>
      <c r="AH624" s="365">
        <v>300002252255433</v>
      </c>
      <c r="AI624" t="s">
        <v>258</v>
      </c>
      <c r="AJ624">
        <v>180957.32</v>
      </c>
      <c r="AK624">
        <v>180957.32</v>
      </c>
      <c r="AL624" s="365">
        <v>1</v>
      </c>
      <c r="AM624" t="s">
        <v>814</v>
      </c>
      <c r="AN624" t="s">
        <v>384</v>
      </c>
      <c r="AO624" t="s">
        <v>464</v>
      </c>
      <c r="AP624" s="365">
        <v>105</v>
      </c>
      <c r="AQ624" t="s">
        <v>3871</v>
      </c>
      <c r="AR624" t="s">
        <v>3874</v>
      </c>
      <c r="AS624" t="s">
        <v>3875</v>
      </c>
      <c r="AT624" t="s">
        <v>3859</v>
      </c>
      <c r="AU624" t="s">
        <v>379</v>
      </c>
      <c r="AV624" t="s">
        <v>380</v>
      </c>
      <c r="AW624" t="s">
        <v>381</v>
      </c>
      <c r="AX624"/>
      <c r="AY624" s="365">
        <v>0</v>
      </c>
      <c r="AZ624" s="365">
        <v>2024</v>
      </c>
      <c r="BA624" s="366">
        <v>45626</v>
      </c>
      <c r="BB624" s="367">
        <v>45640</v>
      </c>
      <c r="BC624" t="s">
        <v>271</v>
      </c>
      <c r="BD624" t="s">
        <v>261</v>
      </c>
      <c r="BE624">
        <v>180957.32</v>
      </c>
      <c r="BF624">
        <v>4360.42</v>
      </c>
      <c r="BG624"/>
      <c r="BH624" s="368">
        <v>4360.42</v>
      </c>
    </row>
    <row r="625" spans="1:60" ht="15.6">
      <c r="A625" s="345" t="str">
        <f t="shared" si="18"/>
        <v>yes</v>
      </c>
      <c r="B625" s="345" t="str">
        <f>IF(A625="no","N/A",IF(ISNA(VLOOKUP(P625,'Cost Type'!$A$4:$B$8,2,0)),"Impl",VLOOKUP(Q625,'Cost Type'!$A$4:$B$8,2,0)))</f>
        <v>Impl</v>
      </c>
      <c r="C625" s="345" t="str">
        <f>IF(B625="Impl",VLOOKUP(AB625,'Mapping Activities to outputs'!$B:$C,2,0),"N/A")</f>
        <v>MC</v>
      </c>
      <c r="F625" s="346">
        <f t="shared" si="19"/>
        <v>447.59000000000003</v>
      </c>
      <c r="G625" t="s">
        <v>362</v>
      </c>
      <c r="H625" t="s">
        <v>363</v>
      </c>
      <c r="I625" t="s">
        <v>364</v>
      </c>
      <c r="J625" t="s">
        <v>365</v>
      </c>
      <c r="K625" t="s">
        <v>157</v>
      </c>
      <c r="L625" t="s">
        <v>366</v>
      </c>
      <c r="M625" t="s">
        <v>2074</v>
      </c>
      <c r="N625" t="s">
        <v>262</v>
      </c>
      <c r="P625" s="365">
        <v>73410</v>
      </c>
      <c r="Q625" t="s">
        <v>3310</v>
      </c>
      <c r="R625" t="s">
        <v>368</v>
      </c>
      <c r="S625" t="s">
        <v>369</v>
      </c>
      <c r="T625" t="s">
        <v>263</v>
      </c>
      <c r="U625" t="s">
        <v>370</v>
      </c>
      <c r="V625" t="s">
        <v>265</v>
      </c>
      <c r="W625" t="s">
        <v>252</v>
      </c>
      <c r="X625" t="s">
        <v>264</v>
      </c>
      <c r="Y625" t="s">
        <v>371</v>
      </c>
      <c r="Z625" t="s">
        <v>250</v>
      </c>
      <c r="AA625" t="s">
        <v>250</v>
      </c>
      <c r="AB625" t="s">
        <v>89</v>
      </c>
      <c r="AC625" t="s">
        <v>158</v>
      </c>
      <c r="AD625" t="s">
        <v>2</v>
      </c>
      <c r="AE625" t="s">
        <v>1696</v>
      </c>
      <c r="AF625" t="s">
        <v>372</v>
      </c>
      <c r="AG625" t="s">
        <v>1698</v>
      </c>
      <c r="AH625" s="365">
        <v>300002252217077</v>
      </c>
      <c r="AI625" t="s">
        <v>258</v>
      </c>
      <c r="AJ625">
        <v>18575</v>
      </c>
      <c r="AK625">
        <v>18575</v>
      </c>
      <c r="AL625" s="365">
        <v>1</v>
      </c>
      <c r="AM625" t="s">
        <v>1696</v>
      </c>
      <c r="AN625" t="s">
        <v>3169</v>
      </c>
      <c r="AO625" t="s">
        <v>1456</v>
      </c>
      <c r="AP625" s="365">
        <v>41</v>
      </c>
      <c r="AQ625" t="s">
        <v>3871</v>
      </c>
      <c r="AR625" t="s">
        <v>3872</v>
      </c>
      <c r="AS625" t="s">
        <v>3873</v>
      </c>
      <c r="AT625" t="s">
        <v>3323</v>
      </c>
      <c r="AU625" t="s">
        <v>379</v>
      </c>
      <c r="AV625" t="s">
        <v>380</v>
      </c>
      <c r="AW625" t="s">
        <v>381</v>
      </c>
      <c r="AX625"/>
      <c r="AY625" s="365">
        <v>0</v>
      </c>
      <c r="AZ625" s="365">
        <v>2024</v>
      </c>
      <c r="BA625" s="366">
        <v>45637</v>
      </c>
      <c r="BB625" s="367">
        <v>45640</v>
      </c>
      <c r="BC625" t="s">
        <v>271</v>
      </c>
      <c r="BD625" t="s">
        <v>261</v>
      </c>
      <c r="BE625">
        <v>18575</v>
      </c>
      <c r="BF625">
        <v>447.59000000000003</v>
      </c>
      <c r="BG625"/>
      <c r="BH625" s="368">
        <v>447.59000000000003</v>
      </c>
    </row>
    <row r="626" spans="1:60" ht="15.6">
      <c r="A626" s="345" t="str">
        <f t="shared" si="18"/>
        <v>yes</v>
      </c>
      <c r="B626" s="345" t="str">
        <f>IF(A626="no","N/A",IF(ISNA(VLOOKUP(P626,'Cost Type'!$A$4:$B$8,2,0)),"Impl",VLOOKUP(Q626,'Cost Type'!$A$4:$B$8,2,0)))</f>
        <v>Impl</v>
      </c>
      <c r="C626" s="345" t="str">
        <f>IF(B626="Impl",VLOOKUP(AB626,'Mapping Activities to outputs'!$B:$C,2,0),"N/A")</f>
        <v>MC</v>
      </c>
      <c r="F626" s="346">
        <f t="shared" si="19"/>
        <v>40.17</v>
      </c>
      <c r="G626" t="s">
        <v>362</v>
      </c>
      <c r="H626" t="s">
        <v>363</v>
      </c>
      <c r="I626" t="s">
        <v>364</v>
      </c>
      <c r="J626" t="s">
        <v>365</v>
      </c>
      <c r="K626" t="s">
        <v>157</v>
      </c>
      <c r="L626" t="s">
        <v>366</v>
      </c>
      <c r="M626" t="s">
        <v>2074</v>
      </c>
      <c r="N626" t="s">
        <v>262</v>
      </c>
      <c r="P626" s="365">
        <v>71635</v>
      </c>
      <c r="Q626" t="s">
        <v>4144</v>
      </c>
      <c r="R626" t="s">
        <v>368</v>
      </c>
      <c r="S626" t="s">
        <v>369</v>
      </c>
      <c r="T626" t="s">
        <v>263</v>
      </c>
      <c r="U626" t="s">
        <v>370</v>
      </c>
      <c r="V626" t="s">
        <v>265</v>
      </c>
      <c r="W626" t="s">
        <v>252</v>
      </c>
      <c r="X626" t="s">
        <v>264</v>
      </c>
      <c r="Y626" t="s">
        <v>371</v>
      </c>
      <c r="Z626" t="s">
        <v>250</v>
      </c>
      <c r="AA626" t="s">
        <v>250</v>
      </c>
      <c r="AB626" t="s">
        <v>89</v>
      </c>
      <c r="AC626" t="s">
        <v>158</v>
      </c>
      <c r="AD626" t="s">
        <v>2</v>
      </c>
      <c r="AE626" t="s">
        <v>1700</v>
      </c>
      <c r="AF626" t="s">
        <v>372</v>
      </c>
      <c r="AG626"/>
      <c r="AH626" s="365">
        <v>300002247301437</v>
      </c>
      <c r="AI626" t="s">
        <v>258</v>
      </c>
      <c r="AJ626">
        <v>1667</v>
      </c>
      <c r="AK626">
        <v>1667</v>
      </c>
      <c r="AL626" s="365">
        <v>1</v>
      </c>
      <c r="AM626" t="s">
        <v>1700</v>
      </c>
      <c r="AN626" t="s">
        <v>1293</v>
      </c>
      <c r="AO626" t="s">
        <v>1294</v>
      </c>
      <c r="AP626" s="365">
        <v>43</v>
      </c>
      <c r="AQ626" t="s">
        <v>3852</v>
      </c>
      <c r="AR626" t="s">
        <v>3853</v>
      </c>
      <c r="AS626" t="s">
        <v>3854</v>
      </c>
      <c r="AT626" t="s">
        <v>3855</v>
      </c>
      <c r="AU626" t="s">
        <v>379</v>
      </c>
      <c r="AV626" t="s">
        <v>380</v>
      </c>
      <c r="AW626" t="s">
        <v>381</v>
      </c>
      <c r="AX626"/>
      <c r="AY626" s="365">
        <v>0</v>
      </c>
      <c r="AZ626" s="365">
        <v>2024</v>
      </c>
      <c r="BA626" s="366">
        <v>45638</v>
      </c>
      <c r="BB626" s="367">
        <v>45640</v>
      </c>
      <c r="BC626" t="s">
        <v>271</v>
      </c>
      <c r="BD626" t="s">
        <v>261</v>
      </c>
      <c r="BE626">
        <v>1667</v>
      </c>
      <c r="BF626">
        <v>40.17</v>
      </c>
      <c r="BG626"/>
      <c r="BH626" s="368">
        <v>40.17</v>
      </c>
    </row>
    <row r="627" spans="1:60" ht="15.6">
      <c r="A627" s="345" t="str">
        <f t="shared" si="18"/>
        <v>yes</v>
      </c>
      <c r="B627" s="345" t="str">
        <f>IF(A627="no","N/A",IF(ISNA(VLOOKUP(P627,'Cost Type'!$A$4:$B$8,2,0)),"Impl",VLOOKUP(P627,'Cost Type'!$A$4:$B$8,2,0)))</f>
        <v>GMS</v>
      </c>
      <c r="C627" s="345" t="str">
        <f>IF(B627="Impl",VLOOKUP(AB627,'Mapping Activities to outputs'!$B:$C,2,0),"N/A")</f>
        <v>N/A</v>
      </c>
      <c r="F627" s="346">
        <f t="shared" si="19"/>
        <v>495.14</v>
      </c>
      <c r="G627" t="s">
        <v>413</v>
      </c>
      <c r="H627" t="s">
        <v>414</v>
      </c>
      <c r="I627" t="s">
        <v>415</v>
      </c>
      <c r="J627" t="s">
        <v>416</v>
      </c>
      <c r="K627" t="s">
        <v>157</v>
      </c>
      <c r="L627" t="s">
        <v>413</v>
      </c>
      <c r="M627" t="s">
        <v>2074</v>
      </c>
      <c r="N627" t="s">
        <v>262</v>
      </c>
      <c r="P627" s="365">
        <v>75105</v>
      </c>
      <c r="Q627" t="s">
        <v>417</v>
      </c>
      <c r="R627" t="s">
        <v>368</v>
      </c>
      <c r="S627" t="s">
        <v>369</v>
      </c>
      <c r="T627" t="s">
        <v>263</v>
      </c>
      <c r="U627" t="s">
        <v>370</v>
      </c>
      <c r="V627" t="s">
        <v>265</v>
      </c>
      <c r="W627" t="s">
        <v>252</v>
      </c>
      <c r="X627" t="s">
        <v>264</v>
      </c>
      <c r="Y627" t="s">
        <v>371</v>
      </c>
      <c r="Z627" t="s">
        <v>250</v>
      </c>
      <c r="AA627" t="s">
        <v>250</v>
      </c>
      <c r="AB627" t="s">
        <v>77</v>
      </c>
      <c r="AC627" t="s">
        <v>158</v>
      </c>
      <c r="AD627" t="s">
        <v>2</v>
      </c>
      <c r="AE627" t="s">
        <v>2218</v>
      </c>
      <c r="AF627" t="s">
        <v>419</v>
      </c>
      <c r="AG627"/>
      <c r="AH627" s="365"/>
      <c r="AI627"/>
      <c r="AJ627"/>
      <c r="AK627"/>
      <c r="AL627" s="365"/>
      <c r="AM627"/>
      <c r="AN627" t="s">
        <v>399</v>
      </c>
      <c r="AO627" t="s">
        <v>399</v>
      </c>
      <c r="AP627" s="365">
        <v>49</v>
      </c>
      <c r="AQ627" t="s">
        <v>2219</v>
      </c>
      <c r="AR627" t="s">
        <v>2220</v>
      </c>
      <c r="AS627" t="s">
        <v>2221</v>
      </c>
      <c r="AT627" t="s">
        <v>2222</v>
      </c>
      <c r="AU627" t="s">
        <v>379</v>
      </c>
      <c r="AV627" t="s">
        <v>380</v>
      </c>
      <c r="AW627" t="s">
        <v>412</v>
      </c>
      <c r="AX627"/>
      <c r="AY627" s="365"/>
      <c r="AZ627" s="365">
        <v>2024</v>
      </c>
      <c r="BA627" s="366">
        <v>45636</v>
      </c>
      <c r="BB627" s="367">
        <v>45641</v>
      </c>
      <c r="BC627" t="s">
        <v>399</v>
      </c>
      <c r="BD627" t="s">
        <v>261</v>
      </c>
      <c r="BE627">
        <v>20548.45</v>
      </c>
      <c r="BF627">
        <v>495.14</v>
      </c>
      <c r="BG627"/>
      <c r="BH627" s="368">
        <v>495.14</v>
      </c>
    </row>
    <row r="628" spans="1:60" ht="15.6">
      <c r="A628" s="345" t="str">
        <f t="shared" si="18"/>
        <v>yes</v>
      </c>
      <c r="B628" s="345" t="str">
        <f>IF(A628="no","N/A",IF(ISNA(VLOOKUP(P628,'Cost Type'!$A$4:$B$8,2,0)),"Impl",VLOOKUP(P628,'Cost Type'!$A$4:$B$8,2,0)))</f>
        <v>GMS</v>
      </c>
      <c r="C628" s="345" t="str">
        <f>IF(B628="Impl",VLOOKUP(AB628,'Mapping Activities to outputs'!$B:$C,2,0),"N/A")</f>
        <v>N/A</v>
      </c>
      <c r="F628" s="346">
        <f t="shared" si="19"/>
        <v>35.81</v>
      </c>
      <c r="G628" t="s">
        <v>413</v>
      </c>
      <c r="H628" t="s">
        <v>414</v>
      </c>
      <c r="I628" t="s">
        <v>415</v>
      </c>
      <c r="J628" t="s">
        <v>416</v>
      </c>
      <c r="K628" t="s">
        <v>157</v>
      </c>
      <c r="L628" t="s">
        <v>413</v>
      </c>
      <c r="M628" t="s">
        <v>2074</v>
      </c>
      <c r="N628" t="s">
        <v>262</v>
      </c>
      <c r="P628" s="365">
        <v>75105</v>
      </c>
      <c r="Q628" t="s">
        <v>417</v>
      </c>
      <c r="R628" t="s">
        <v>368</v>
      </c>
      <c r="S628" t="s">
        <v>369</v>
      </c>
      <c r="T628" t="s">
        <v>263</v>
      </c>
      <c r="U628" t="s">
        <v>370</v>
      </c>
      <c r="V628" t="s">
        <v>265</v>
      </c>
      <c r="W628" t="s">
        <v>252</v>
      </c>
      <c r="X628" t="s">
        <v>264</v>
      </c>
      <c r="Y628" t="s">
        <v>371</v>
      </c>
      <c r="Z628" t="s">
        <v>250</v>
      </c>
      <c r="AA628" t="s">
        <v>250</v>
      </c>
      <c r="AB628" t="s">
        <v>89</v>
      </c>
      <c r="AC628" t="s">
        <v>158</v>
      </c>
      <c r="AD628" t="s">
        <v>2</v>
      </c>
      <c r="AE628" t="s">
        <v>2320</v>
      </c>
      <c r="AF628" t="s">
        <v>419</v>
      </c>
      <c r="AG628"/>
      <c r="AH628" s="365"/>
      <c r="AI628"/>
      <c r="AJ628"/>
      <c r="AK628"/>
      <c r="AL628" s="365"/>
      <c r="AM628"/>
      <c r="AN628" t="s">
        <v>399</v>
      </c>
      <c r="AO628" t="s">
        <v>399</v>
      </c>
      <c r="AP628" s="365">
        <v>87</v>
      </c>
      <c r="AQ628" t="s">
        <v>2219</v>
      </c>
      <c r="AR628" t="s">
        <v>2321</v>
      </c>
      <c r="AS628" t="s">
        <v>2221</v>
      </c>
      <c r="AT628" t="s">
        <v>2121</v>
      </c>
      <c r="AU628" t="s">
        <v>379</v>
      </c>
      <c r="AV628" t="s">
        <v>380</v>
      </c>
      <c r="AW628" t="s">
        <v>412</v>
      </c>
      <c r="AX628"/>
      <c r="AY628" s="365"/>
      <c r="AZ628" s="365">
        <v>2024</v>
      </c>
      <c r="BA628" s="366">
        <v>45637</v>
      </c>
      <c r="BB628" s="367">
        <v>45641</v>
      </c>
      <c r="BC628" t="s">
        <v>399</v>
      </c>
      <c r="BD628" t="s">
        <v>261</v>
      </c>
      <c r="BE628">
        <v>1486</v>
      </c>
      <c r="BF628">
        <v>35.81</v>
      </c>
      <c r="BG628"/>
      <c r="BH628" s="368">
        <v>35.81</v>
      </c>
    </row>
    <row r="629" spans="1:60" ht="15.6">
      <c r="A629" s="345" t="str">
        <f t="shared" si="18"/>
        <v>yes</v>
      </c>
      <c r="B629" s="345" t="str">
        <f>IF(A629="no","N/A",IF(ISNA(VLOOKUP(P629,'Cost Type'!$A$4:$B$8,2,0)),"Impl",VLOOKUP(P629,'Cost Type'!$A$4:$B$8,2,0)))</f>
        <v>GMS</v>
      </c>
      <c r="C629" s="345" t="str">
        <f>IF(B629="Impl",VLOOKUP(AB629,'Mapping Activities to outputs'!$B:$C,2,0),"N/A")</f>
        <v>N/A</v>
      </c>
      <c r="F629" s="346">
        <f t="shared" si="19"/>
        <v>348.83</v>
      </c>
      <c r="G629" t="s">
        <v>413</v>
      </c>
      <c r="H629" t="s">
        <v>414</v>
      </c>
      <c r="I629" t="s">
        <v>415</v>
      </c>
      <c r="J629" t="s">
        <v>416</v>
      </c>
      <c r="K629" t="s">
        <v>157</v>
      </c>
      <c r="L629" t="s">
        <v>413</v>
      </c>
      <c r="M629" t="s">
        <v>1950</v>
      </c>
      <c r="N629" t="s">
        <v>262</v>
      </c>
      <c r="P629" s="365">
        <v>75105</v>
      </c>
      <c r="Q629" t="s">
        <v>417</v>
      </c>
      <c r="R629" t="s">
        <v>368</v>
      </c>
      <c r="S629" t="s">
        <v>369</v>
      </c>
      <c r="T629" t="s">
        <v>263</v>
      </c>
      <c r="U629" t="s">
        <v>370</v>
      </c>
      <c r="V629" t="s">
        <v>265</v>
      </c>
      <c r="W629" t="s">
        <v>252</v>
      </c>
      <c r="X629" t="s">
        <v>264</v>
      </c>
      <c r="Y629" t="s">
        <v>371</v>
      </c>
      <c r="Z629" t="s">
        <v>250</v>
      </c>
      <c r="AA629" t="s">
        <v>250</v>
      </c>
      <c r="AB629" t="s">
        <v>67</v>
      </c>
      <c r="AC629" t="s">
        <v>158</v>
      </c>
      <c r="AD629" t="s">
        <v>2</v>
      </c>
      <c r="AE629" t="s">
        <v>2405</v>
      </c>
      <c r="AF629" t="s">
        <v>419</v>
      </c>
      <c r="AG629"/>
      <c r="AH629" s="365"/>
      <c r="AI629"/>
      <c r="AJ629"/>
      <c r="AK629"/>
      <c r="AL629" s="365"/>
      <c r="AM629"/>
      <c r="AN629" t="s">
        <v>399</v>
      </c>
      <c r="AO629" t="s">
        <v>399</v>
      </c>
      <c r="AP629" s="365">
        <v>133</v>
      </c>
      <c r="AQ629" t="s">
        <v>2219</v>
      </c>
      <c r="AR629" t="s">
        <v>2406</v>
      </c>
      <c r="AS629" t="s">
        <v>2407</v>
      </c>
      <c r="AT629" t="s">
        <v>2125</v>
      </c>
      <c r="AU629" t="s">
        <v>379</v>
      </c>
      <c r="AV629" t="s">
        <v>380</v>
      </c>
      <c r="AW629" t="s">
        <v>412</v>
      </c>
      <c r="AX629"/>
      <c r="AY629" s="365"/>
      <c r="AZ629" s="365">
        <v>2024</v>
      </c>
      <c r="BA629" s="366">
        <v>45626</v>
      </c>
      <c r="BB629" s="367">
        <v>45641</v>
      </c>
      <c r="BC629" t="s">
        <v>399</v>
      </c>
      <c r="BD629" t="s">
        <v>261</v>
      </c>
      <c r="BE629">
        <v>14476.59</v>
      </c>
      <c r="BF629">
        <v>348.83</v>
      </c>
      <c r="BG629"/>
      <c r="BH629" s="368">
        <v>348.83</v>
      </c>
    </row>
    <row r="630" spans="1:60" ht="15.6">
      <c r="A630" s="345" t="str">
        <f t="shared" si="18"/>
        <v>yes</v>
      </c>
      <c r="B630" s="345" t="str">
        <f>IF(A630="no","N/A",IF(ISNA(VLOOKUP(P630,'Cost Type'!$A$4:$B$8,2,0)),"Impl",VLOOKUP(P630,'Cost Type'!$A$4:$B$8,2,0)))</f>
        <v>GMS</v>
      </c>
      <c r="C630" s="345" t="str">
        <f>IF(B630="Impl",VLOOKUP(AB630,'Mapping Activities to outputs'!$B:$C,2,0),"N/A")</f>
        <v>N/A</v>
      </c>
      <c r="F630" s="346">
        <f t="shared" si="19"/>
        <v>3.21</v>
      </c>
      <c r="G630" t="s">
        <v>413</v>
      </c>
      <c r="H630" t="s">
        <v>414</v>
      </c>
      <c r="I630" t="s">
        <v>415</v>
      </c>
      <c r="J630" t="s">
        <v>416</v>
      </c>
      <c r="K630" t="s">
        <v>157</v>
      </c>
      <c r="L630" t="s">
        <v>413</v>
      </c>
      <c r="M630" t="s">
        <v>2074</v>
      </c>
      <c r="N630" t="s">
        <v>262</v>
      </c>
      <c r="P630" s="365">
        <v>75105</v>
      </c>
      <c r="Q630" t="s">
        <v>417</v>
      </c>
      <c r="R630" t="s">
        <v>368</v>
      </c>
      <c r="S630" t="s">
        <v>369</v>
      </c>
      <c r="T630" t="s">
        <v>263</v>
      </c>
      <c r="U630" t="s">
        <v>370</v>
      </c>
      <c r="V630" t="s">
        <v>265</v>
      </c>
      <c r="W630" t="s">
        <v>252</v>
      </c>
      <c r="X630" t="s">
        <v>264</v>
      </c>
      <c r="Y630" t="s">
        <v>371</v>
      </c>
      <c r="Z630" t="s">
        <v>250</v>
      </c>
      <c r="AA630" t="s">
        <v>250</v>
      </c>
      <c r="AB630" t="s">
        <v>89</v>
      </c>
      <c r="AC630" t="s">
        <v>158</v>
      </c>
      <c r="AD630" t="s">
        <v>2</v>
      </c>
      <c r="AE630" t="s">
        <v>2450</v>
      </c>
      <c r="AF630" t="s">
        <v>419</v>
      </c>
      <c r="AG630"/>
      <c r="AH630" s="365"/>
      <c r="AI630"/>
      <c r="AJ630"/>
      <c r="AK630"/>
      <c r="AL630" s="365"/>
      <c r="AM630"/>
      <c r="AN630" t="s">
        <v>399</v>
      </c>
      <c r="AO630" t="s">
        <v>399</v>
      </c>
      <c r="AP630" s="365">
        <v>235</v>
      </c>
      <c r="AQ630" t="s">
        <v>2219</v>
      </c>
      <c r="AR630" t="s">
        <v>2451</v>
      </c>
      <c r="AS630" t="s">
        <v>2221</v>
      </c>
      <c r="AT630" t="s">
        <v>2452</v>
      </c>
      <c r="AU630" t="s">
        <v>379</v>
      </c>
      <c r="AV630" t="s">
        <v>380</v>
      </c>
      <c r="AW630" t="s">
        <v>412</v>
      </c>
      <c r="AX630"/>
      <c r="AY630" s="365"/>
      <c r="AZ630" s="365">
        <v>2024</v>
      </c>
      <c r="BA630" s="366">
        <v>45638</v>
      </c>
      <c r="BB630" s="367">
        <v>45641</v>
      </c>
      <c r="BC630" t="s">
        <v>399</v>
      </c>
      <c r="BD630" t="s">
        <v>261</v>
      </c>
      <c r="BE630">
        <v>133.36000000000001</v>
      </c>
      <c r="BF630">
        <v>3.21</v>
      </c>
      <c r="BG630"/>
      <c r="BH630" s="368">
        <v>3.21</v>
      </c>
    </row>
    <row r="631" spans="1:60" ht="15.6">
      <c r="A631" s="345" t="str">
        <f t="shared" si="18"/>
        <v>yes</v>
      </c>
      <c r="B631" s="345" t="str">
        <f>IF(A631="no","N/A",IF(ISNA(VLOOKUP(P631,'Cost Type'!$A$4:$B$8,2,0)),"Impl",VLOOKUP(P631,'Cost Type'!$A$4:$B$8,2,0)))</f>
        <v>GMS</v>
      </c>
      <c r="C631" s="345" t="str">
        <f>IF(B631="Impl",VLOOKUP(AB631,'Mapping Activities to outputs'!$B:$C,2,0),"N/A")</f>
        <v>N/A</v>
      </c>
      <c r="F631" s="346">
        <f t="shared" si="19"/>
        <v>270.53000000000003</v>
      </c>
      <c r="G631" t="s">
        <v>413</v>
      </c>
      <c r="H631" t="s">
        <v>414</v>
      </c>
      <c r="I631" t="s">
        <v>415</v>
      </c>
      <c r="J631" t="s">
        <v>416</v>
      </c>
      <c r="K631" t="s">
        <v>157</v>
      </c>
      <c r="L631" t="s">
        <v>413</v>
      </c>
      <c r="M631" t="s">
        <v>2074</v>
      </c>
      <c r="N631" t="s">
        <v>262</v>
      </c>
      <c r="P631" s="365">
        <v>75105</v>
      </c>
      <c r="Q631" t="s">
        <v>417</v>
      </c>
      <c r="R631" t="s">
        <v>368</v>
      </c>
      <c r="S631" t="s">
        <v>369</v>
      </c>
      <c r="T631" t="s">
        <v>263</v>
      </c>
      <c r="U631" t="s">
        <v>370</v>
      </c>
      <c r="V631" t="s">
        <v>265</v>
      </c>
      <c r="W631" t="s">
        <v>252</v>
      </c>
      <c r="X631" t="s">
        <v>264</v>
      </c>
      <c r="Y631" t="s">
        <v>371</v>
      </c>
      <c r="Z631" t="s">
        <v>250</v>
      </c>
      <c r="AA631" t="s">
        <v>250</v>
      </c>
      <c r="AB631" t="s">
        <v>27</v>
      </c>
      <c r="AC631" t="s">
        <v>158</v>
      </c>
      <c r="AD631" t="s">
        <v>2</v>
      </c>
      <c r="AE631" t="s">
        <v>2517</v>
      </c>
      <c r="AF631" t="s">
        <v>419</v>
      </c>
      <c r="AG631"/>
      <c r="AH631" s="365"/>
      <c r="AI631"/>
      <c r="AJ631"/>
      <c r="AK631"/>
      <c r="AL631" s="365"/>
      <c r="AM631"/>
      <c r="AN631" t="s">
        <v>399</v>
      </c>
      <c r="AO631" t="s">
        <v>399</v>
      </c>
      <c r="AP631" s="365">
        <v>357</v>
      </c>
      <c r="AQ631" t="s">
        <v>2219</v>
      </c>
      <c r="AR631" t="s">
        <v>2518</v>
      </c>
      <c r="AS631" t="s">
        <v>2221</v>
      </c>
      <c r="AT631" t="s">
        <v>2359</v>
      </c>
      <c r="AU631" t="s">
        <v>379</v>
      </c>
      <c r="AV631" t="s">
        <v>380</v>
      </c>
      <c r="AW631" t="s">
        <v>412</v>
      </c>
      <c r="AX631"/>
      <c r="AY631" s="365"/>
      <c r="AZ631" s="365">
        <v>2024</v>
      </c>
      <c r="BA631" s="366">
        <v>45639</v>
      </c>
      <c r="BB631" s="367">
        <v>45641</v>
      </c>
      <c r="BC631" t="s">
        <v>399</v>
      </c>
      <c r="BD631" t="s">
        <v>261</v>
      </c>
      <c r="BE631">
        <v>11267.61</v>
      </c>
      <c r="BF631">
        <v>270.53000000000003</v>
      </c>
      <c r="BG631"/>
      <c r="BH631" s="368">
        <v>270.53000000000003</v>
      </c>
    </row>
    <row r="632" spans="1:60" ht="15.6">
      <c r="A632" s="345" t="str">
        <f t="shared" si="18"/>
        <v>yes</v>
      </c>
      <c r="B632" s="345" t="str">
        <f>IF(A632="no","N/A",IF(ISNA(VLOOKUP(P632,'Cost Type'!$A$4:$B$8,2,0)),"Impl",VLOOKUP(Q632,'Cost Type'!$A$4:$B$8,2,0)))</f>
        <v>Impl</v>
      </c>
      <c r="C632" s="345" t="str">
        <f>IF(B632="Impl",VLOOKUP(AB632,'Mapping Activities to outputs'!$B:$C,2,0),"N/A")</f>
        <v>MC</v>
      </c>
      <c r="F632" s="346">
        <f t="shared" si="19"/>
        <v>1544.3700000000001</v>
      </c>
      <c r="G632" t="s">
        <v>362</v>
      </c>
      <c r="H632" t="s">
        <v>363</v>
      </c>
      <c r="I632" t="s">
        <v>364</v>
      </c>
      <c r="J632" t="s">
        <v>365</v>
      </c>
      <c r="K632" t="s">
        <v>157</v>
      </c>
      <c r="L632" t="s">
        <v>366</v>
      </c>
      <c r="M632" t="s">
        <v>2074</v>
      </c>
      <c r="N632" t="s">
        <v>262</v>
      </c>
      <c r="P632" s="365">
        <v>73410</v>
      </c>
      <c r="Q632" t="s">
        <v>3310</v>
      </c>
      <c r="R632" t="s">
        <v>368</v>
      </c>
      <c r="S632" t="s">
        <v>369</v>
      </c>
      <c r="T632" t="s">
        <v>263</v>
      </c>
      <c r="U632" t="s">
        <v>370</v>
      </c>
      <c r="V632" t="s">
        <v>265</v>
      </c>
      <c r="W632" t="s">
        <v>252</v>
      </c>
      <c r="X632" t="s">
        <v>264</v>
      </c>
      <c r="Y632" t="s">
        <v>371</v>
      </c>
      <c r="Z632" t="s">
        <v>250</v>
      </c>
      <c r="AA632" t="s">
        <v>250</v>
      </c>
      <c r="AB632" t="s">
        <v>89</v>
      </c>
      <c r="AC632" t="s">
        <v>158</v>
      </c>
      <c r="AD632" t="s">
        <v>2</v>
      </c>
      <c r="AE632" t="s">
        <v>1703</v>
      </c>
      <c r="AF632" t="s">
        <v>372</v>
      </c>
      <c r="AG632" t="s">
        <v>1707</v>
      </c>
      <c r="AH632" s="365">
        <v>300002257648742</v>
      </c>
      <c r="AI632" t="s">
        <v>258</v>
      </c>
      <c r="AJ632">
        <v>64323</v>
      </c>
      <c r="AK632">
        <v>64323</v>
      </c>
      <c r="AL632" s="365">
        <v>1</v>
      </c>
      <c r="AM632" t="s">
        <v>1703</v>
      </c>
      <c r="AN632" t="s">
        <v>3068</v>
      </c>
      <c r="AO632" t="s">
        <v>1038</v>
      </c>
      <c r="AP632" s="365">
        <v>1197</v>
      </c>
      <c r="AQ632" t="s">
        <v>3885</v>
      </c>
      <c r="AR632" t="s">
        <v>3886</v>
      </c>
      <c r="AS632" t="s">
        <v>3887</v>
      </c>
      <c r="AT632" t="s">
        <v>3882</v>
      </c>
      <c r="AU632" t="s">
        <v>379</v>
      </c>
      <c r="AV632" t="s">
        <v>380</v>
      </c>
      <c r="AW632" t="s">
        <v>3237</v>
      </c>
      <c r="AX632" t="s">
        <v>3238</v>
      </c>
      <c r="AY632" s="365">
        <v>1</v>
      </c>
      <c r="AZ632" s="365">
        <v>2024</v>
      </c>
      <c r="BA632" s="366">
        <v>45642</v>
      </c>
      <c r="BB632" s="367">
        <v>45642</v>
      </c>
      <c r="BC632" t="s">
        <v>271</v>
      </c>
      <c r="BD632" t="s">
        <v>261</v>
      </c>
      <c r="BE632">
        <v>64323</v>
      </c>
      <c r="BF632">
        <v>1544.3700000000001</v>
      </c>
      <c r="BG632"/>
      <c r="BH632" s="368">
        <v>1544.3700000000001</v>
      </c>
    </row>
    <row r="633" spans="1:60" ht="15.6">
      <c r="A633" s="345" t="str">
        <f t="shared" si="18"/>
        <v>yes</v>
      </c>
      <c r="B633" s="345" t="str">
        <f>IF(A633="no","N/A",IF(ISNA(VLOOKUP(P633,'Cost Type'!$A$4:$B$8,2,0)),"Impl",VLOOKUP(Q633,'Cost Type'!$A$4:$B$8,2,0)))</f>
        <v>Impl</v>
      </c>
      <c r="C633" s="345" t="str">
        <f>IF(B633="Impl",VLOOKUP(AB633,'Mapping Activities to outputs'!$B:$C,2,0),"N/A")</f>
        <v>MC</v>
      </c>
      <c r="F633" s="346">
        <f t="shared" si="19"/>
        <v>-2.12</v>
      </c>
      <c r="G633" t="s">
        <v>395</v>
      </c>
      <c r="H633" t="s">
        <v>396</v>
      </c>
      <c r="I633" t="s">
        <v>364</v>
      </c>
      <c r="J633" t="s">
        <v>365</v>
      </c>
      <c r="K633" t="s">
        <v>157</v>
      </c>
      <c r="L633" t="s">
        <v>397</v>
      </c>
      <c r="M633" t="s">
        <v>2074</v>
      </c>
      <c r="N633" t="s">
        <v>262</v>
      </c>
      <c r="P633" s="365">
        <v>76135</v>
      </c>
      <c r="Q633" t="s">
        <v>3282</v>
      </c>
      <c r="R633" t="s">
        <v>368</v>
      </c>
      <c r="S633" t="s">
        <v>369</v>
      </c>
      <c r="T633" t="s">
        <v>263</v>
      </c>
      <c r="U633" t="s">
        <v>370</v>
      </c>
      <c r="V633" t="s">
        <v>265</v>
      </c>
      <c r="W633" t="s">
        <v>252</v>
      </c>
      <c r="X633" t="s">
        <v>264</v>
      </c>
      <c r="Y633" t="s">
        <v>371</v>
      </c>
      <c r="Z633" t="s">
        <v>250</v>
      </c>
      <c r="AA633" t="s">
        <v>250</v>
      </c>
      <c r="AB633" t="s">
        <v>89</v>
      </c>
      <c r="AC633" t="s">
        <v>158</v>
      </c>
      <c r="AD633" t="s">
        <v>2</v>
      </c>
      <c r="AE633" t="s">
        <v>1689</v>
      </c>
      <c r="AF633" t="s">
        <v>398</v>
      </c>
      <c r="AG633" t="s">
        <v>3020</v>
      </c>
      <c r="AH633" s="365">
        <v>300002244909351</v>
      </c>
      <c r="AI633" t="s">
        <v>258</v>
      </c>
      <c r="AJ633">
        <v>24351.200000000001</v>
      </c>
      <c r="AK633">
        <v>10458</v>
      </c>
      <c r="AL633" s="365">
        <v>1</v>
      </c>
      <c r="AM633" t="s">
        <v>1688</v>
      </c>
      <c r="AN633" t="s">
        <v>1443</v>
      </c>
      <c r="AO633" t="s">
        <v>1444</v>
      </c>
      <c r="AP633" s="365">
        <v>4841</v>
      </c>
      <c r="AQ633" t="s">
        <v>3212</v>
      </c>
      <c r="AR633" t="s">
        <v>3213</v>
      </c>
      <c r="AS633" t="s">
        <v>3214</v>
      </c>
      <c r="AT633" t="s">
        <v>3215</v>
      </c>
      <c r="AU633" t="s">
        <v>379</v>
      </c>
      <c r="AV633" t="s">
        <v>380</v>
      </c>
      <c r="AW633" t="s">
        <v>381</v>
      </c>
      <c r="AX633"/>
      <c r="AY633" s="365">
        <v>0</v>
      </c>
      <c r="AZ633" s="365">
        <v>2024</v>
      </c>
      <c r="BA633" s="366">
        <v>45642</v>
      </c>
      <c r="BB633" s="367">
        <v>45642</v>
      </c>
      <c r="BC633" t="s">
        <v>399</v>
      </c>
      <c r="BD633" t="s">
        <v>261</v>
      </c>
      <c r="BE633">
        <v>0</v>
      </c>
      <c r="BF633"/>
      <c r="BG633">
        <v>2.12</v>
      </c>
      <c r="BH633" s="368">
        <v>-2.12</v>
      </c>
    </row>
    <row r="634" spans="1:60" ht="15.6">
      <c r="A634" s="345" t="str">
        <f t="shared" si="18"/>
        <v>yes</v>
      </c>
      <c r="B634" s="345" t="str">
        <f>IF(A634="no","N/A",IF(ISNA(VLOOKUP(P634,'Cost Type'!$A$4:$B$8,2,0)),"Impl",VLOOKUP(Q634,'Cost Type'!$A$4:$B$8,2,0)))</f>
        <v>Impl</v>
      </c>
      <c r="C634" s="345" t="str">
        <f>IF(B634="Impl",VLOOKUP(AB634,'Mapping Activities to outputs'!$B:$C,2,0),"N/A")</f>
        <v>MC</v>
      </c>
      <c r="F634" s="346">
        <f t="shared" si="19"/>
        <v>-1.55</v>
      </c>
      <c r="G634" t="s">
        <v>395</v>
      </c>
      <c r="H634" t="s">
        <v>396</v>
      </c>
      <c r="I634" t="s">
        <v>364</v>
      </c>
      <c r="J634" t="s">
        <v>365</v>
      </c>
      <c r="K634" t="s">
        <v>157</v>
      </c>
      <c r="L634" t="s">
        <v>397</v>
      </c>
      <c r="M634" t="s">
        <v>2074</v>
      </c>
      <c r="N634" t="s">
        <v>262</v>
      </c>
      <c r="P634" s="365">
        <v>76135</v>
      </c>
      <c r="Q634" t="s">
        <v>3282</v>
      </c>
      <c r="R634" t="s">
        <v>368</v>
      </c>
      <c r="S634" t="s">
        <v>369</v>
      </c>
      <c r="T634" t="s">
        <v>263</v>
      </c>
      <c r="U634" t="s">
        <v>370</v>
      </c>
      <c r="V634" t="s">
        <v>265</v>
      </c>
      <c r="W634" t="s">
        <v>252</v>
      </c>
      <c r="X634" t="s">
        <v>264</v>
      </c>
      <c r="Y634" t="s">
        <v>371</v>
      </c>
      <c r="Z634" t="s">
        <v>250</v>
      </c>
      <c r="AA634" t="s">
        <v>250</v>
      </c>
      <c r="AB634" t="s">
        <v>89</v>
      </c>
      <c r="AC634" t="s">
        <v>158</v>
      </c>
      <c r="AD634" t="s">
        <v>2</v>
      </c>
      <c r="AE634" t="s">
        <v>1689</v>
      </c>
      <c r="AF634" t="s">
        <v>398</v>
      </c>
      <c r="AG634" t="s">
        <v>3020</v>
      </c>
      <c r="AH634" s="365">
        <v>300002244925438</v>
      </c>
      <c r="AI634" t="s">
        <v>258</v>
      </c>
      <c r="AJ634">
        <v>17848</v>
      </c>
      <c r="AK634">
        <v>10458</v>
      </c>
      <c r="AL634" s="365">
        <v>2</v>
      </c>
      <c r="AM634" t="s">
        <v>1690</v>
      </c>
      <c r="AN634" t="s">
        <v>1443</v>
      </c>
      <c r="AO634" t="s">
        <v>1444</v>
      </c>
      <c r="AP634" s="365">
        <v>4840</v>
      </c>
      <c r="AQ634" t="s">
        <v>3212</v>
      </c>
      <c r="AR634" t="s">
        <v>3216</v>
      </c>
      <c r="AS634" t="s">
        <v>3214</v>
      </c>
      <c r="AT634" t="s">
        <v>3215</v>
      </c>
      <c r="AU634" t="s">
        <v>379</v>
      </c>
      <c r="AV634" t="s">
        <v>380</v>
      </c>
      <c r="AW634" t="s">
        <v>381</v>
      </c>
      <c r="AX634"/>
      <c r="AY634" s="365">
        <v>0</v>
      </c>
      <c r="AZ634" s="365">
        <v>2024</v>
      </c>
      <c r="BA634" s="366">
        <v>45642</v>
      </c>
      <c r="BB634" s="367">
        <v>45642</v>
      </c>
      <c r="BC634" t="s">
        <v>399</v>
      </c>
      <c r="BD634" t="s">
        <v>261</v>
      </c>
      <c r="BE634">
        <v>0</v>
      </c>
      <c r="BF634"/>
      <c r="BG634">
        <v>1.55</v>
      </c>
      <c r="BH634" s="368">
        <v>-1.55</v>
      </c>
    </row>
    <row r="635" spans="1:60" ht="15.6">
      <c r="A635" s="345" t="str">
        <f t="shared" si="18"/>
        <v>yes</v>
      </c>
      <c r="B635" s="345" t="str">
        <f>IF(A635="no","N/A",IF(ISNA(VLOOKUP(P635,'Cost Type'!$A$4:$B$8,2,0)),"Impl",VLOOKUP(Q635,'Cost Type'!$A$4:$B$8,2,0)))</f>
        <v>Impl</v>
      </c>
      <c r="C635" s="345" t="str">
        <f>IF(B635="Impl",VLOOKUP(AB635,'Mapping Activities to outputs'!$B:$C,2,0),"N/A")</f>
        <v>MC</v>
      </c>
      <c r="F635" s="346">
        <f t="shared" si="19"/>
        <v>-0.38</v>
      </c>
      <c r="G635" t="s">
        <v>395</v>
      </c>
      <c r="H635" t="s">
        <v>396</v>
      </c>
      <c r="I635" t="s">
        <v>364</v>
      </c>
      <c r="J635" t="s">
        <v>365</v>
      </c>
      <c r="K635" t="s">
        <v>157</v>
      </c>
      <c r="L635" t="s">
        <v>397</v>
      </c>
      <c r="M635" t="s">
        <v>2074</v>
      </c>
      <c r="N635" t="s">
        <v>262</v>
      </c>
      <c r="P635" s="365">
        <v>76135</v>
      </c>
      <c r="Q635" t="s">
        <v>3282</v>
      </c>
      <c r="R635" t="s">
        <v>368</v>
      </c>
      <c r="S635" t="s">
        <v>369</v>
      </c>
      <c r="T635" t="s">
        <v>263</v>
      </c>
      <c r="U635" t="s">
        <v>370</v>
      </c>
      <c r="V635" t="s">
        <v>265</v>
      </c>
      <c r="W635" t="s">
        <v>252</v>
      </c>
      <c r="X635" t="s">
        <v>264</v>
      </c>
      <c r="Y635" t="s">
        <v>371</v>
      </c>
      <c r="Z635" t="s">
        <v>250</v>
      </c>
      <c r="AA635" t="s">
        <v>250</v>
      </c>
      <c r="AB635" t="s">
        <v>89</v>
      </c>
      <c r="AC635" t="s">
        <v>158</v>
      </c>
      <c r="AD635" t="s">
        <v>2</v>
      </c>
      <c r="AE635" t="s">
        <v>1687</v>
      </c>
      <c r="AF635" t="s">
        <v>398</v>
      </c>
      <c r="AG635"/>
      <c r="AH635" s="365">
        <v>300002245071745</v>
      </c>
      <c r="AI635" t="s">
        <v>258</v>
      </c>
      <c r="AJ635">
        <v>4326.2700000000004</v>
      </c>
      <c r="AK635">
        <v>4326.2700000000004</v>
      </c>
      <c r="AL635" s="365">
        <v>1</v>
      </c>
      <c r="AM635" t="s">
        <v>1685</v>
      </c>
      <c r="AN635" t="s">
        <v>1284</v>
      </c>
      <c r="AO635" t="s">
        <v>1285</v>
      </c>
      <c r="AP635" s="365">
        <v>4839</v>
      </c>
      <c r="AQ635" t="s">
        <v>3212</v>
      </c>
      <c r="AR635" t="s">
        <v>3217</v>
      </c>
      <c r="AS635" t="s">
        <v>3214</v>
      </c>
      <c r="AT635" t="s">
        <v>3215</v>
      </c>
      <c r="AU635" t="s">
        <v>379</v>
      </c>
      <c r="AV635" t="s">
        <v>380</v>
      </c>
      <c r="AW635" t="s">
        <v>381</v>
      </c>
      <c r="AX635"/>
      <c r="AY635" s="365">
        <v>0</v>
      </c>
      <c r="AZ635" s="365">
        <v>2024</v>
      </c>
      <c r="BA635" s="366">
        <v>45642</v>
      </c>
      <c r="BB635" s="367">
        <v>45642</v>
      </c>
      <c r="BC635" t="s">
        <v>399</v>
      </c>
      <c r="BD635" t="s">
        <v>261</v>
      </c>
      <c r="BE635">
        <v>0</v>
      </c>
      <c r="BF635"/>
      <c r="BG635">
        <v>0.38</v>
      </c>
      <c r="BH635" s="368">
        <v>-0.38</v>
      </c>
    </row>
    <row r="636" spans="1:60" ht="15.6">
      <c r="A636" s="345" t="str">
        <f t="shared" si="18"/>
        <v>yes</v>
      </c>
      <c r="B636" s="345" t="str">
        <f>IF(A636="no","N/A",IF(ISNA(VLOOKUP(P636,'Cost Type'!$A$4:$B$8,2,0)),"Impl",VLOOKUP(P636,'Cost Type'!$A$4:$B$8,2,0)))</f>
        <v>GMS</v>
      </c>
      <c r="C636" s="345" t="str">
        <f>IF(B636="Impl",VLOOKUP(AB636,'Mapping Activities to outputs'!$B:$C,2,0),"N/A")</f>
        <v>N/A</v>
      </c>
      <c r="F636" s="346">
        <f t="shared" si="19"/>
        <v>123.55</v>
      </c>
      <c r="G636" t="s">
        <v>413</v>
      </c>
      <c r="H636" t="s">
        <v>414</v>
      </c>
      <c r="I636" t="s">
        <v>415</v>
      </c>
      <c r="J636" t="s">
        <v>416</v>
      </c>
      <c r="K636" t="s">
        <v>157</v>
      </c>
      <c r="L636" t="s">
        <v>413</v>
      </c>
      <c r="M636" t="s">
        <v>2074</v>
      </c>
      <c r="N636" t="s">
        <v>262</v>
      </c>
      <c r="P636" s="365">
        <v>75105</v>
      </c>
      <c r="Q636" t="s">
        <v>417</v>
      </c>
      <c r="R636" t="s">
        <v>368</v>
      </c>
      <c r="S636" t="s">
        <v>369</v>
      </c>
      <c r="T636" t="s">
        <v>263</v>
      </c>
      <c r="U636" t="s">
        <v>370</v>
      </c>
      <c r="V636" t="s">
        <v>265</v>
      </c>
      <c r="W636" t="s">
        <v>252</v>
      </c>
      <c r="X636" t="s">
        <v>264</v>
      </c>
      <c r="Y636" t="s">
        <v>371</v>
      </c>
      <c r="Z636" t="s">
        <v>250</v>
      </c>
      <c r="AA636" t="s">
        <v>250</v>
      </c>
      <c r="AB636" t="s">
        <v>89</v>
      </c>
      <c r="AC636" t="s">
        <v>158</v>
      </c>
      <c r="AD636" t="s">
        <v>2</v>
      </c>
      <c r="AE636" t="s">
        <v>2533</v>
      </c>
      <c r="AF636" t="s">
        <v>419</v>
      </c>
      <c r="AG636"/>
      <c r="AH636" s="365"/>
      <c r="AI636"/>
      <c r="AJ636"/>
      <c r="AK636"/>
      <c r="AL636" s="365"/>
      <c r="AM636"/>
      <c r="AN636" t="s">
        <v>399</v>
      </c>
      <c r="AO636" t="s">
        <v>399</v>
      </c>
      <c r="AP636" s="365">
        <v>454</v>
      </c>
      <c r="AQ636" t="s">
        <v>2534</v>
      </c>
      <c r="AR636" t="s">
        <v>2535</v>
      </c>
      <c r="AS636" t="s">
        <v>2536</v>
      </c>
      <c r="AT636" t="s">
        <v>2237</v>
      </c>
      <c r="AU636" t="s">
        <v>379</v>
      </c>
      <c r="AV636" t="s">
        <v>380</v>
      </c>
      <c r="AW636" t="s">
        <v>412</v>
      </c>
      <c r="AX636"/>
      <c r="AY636" s="365"/>
      <c r="AZ636" s="365">
        <v>2024</v>
      </c>
      <c r="BA636" s="366">
        <v>45642</v>
      </c>
      <c r="BB636" s="367">
        <v>45643</v>
      </c>
      <c r="BC636" t="s">
        <v>399</v>
      </c>
      <c r="BD636" t="s">
        <v>261</v>
      </c>
      <c r="BE636">
        <v>5145.84</v>
      </c>
      <c r="BF636">
        <v>123.55</v>
      </c>
      <c r="BG636"/>
      <c r="BH636" s="368">
        <v>123.55</v>
      </c>
    </row>
    <row r="637" spans="1:60" ht="15.6">
      <c r="A637" s="345" t="str">
        <f t="shared" si="18"/>
        <v>yes</v>
      </c>
      <c r="B637" s="345" t="str">
        <f>IF(A637="no","N/A",IF(ISNA(VLOOKUP(P637,'Cost Type'!$A$4:$B$8,2,0)),"Impl",VLOOKUP(Q637,'Cost Type'!$A$4:$B$8,2,0)))</f>
        <v>Impl</v>
      </c>
      <c r="C637" s="345" t="str">
        <f>IF(B637="Impl",VLOOKUP(AB637,'Mapping Activities to outputs'!$B:$C,2,0),"N/A")</f>
        <v>MC</v>
      </c>
      <c r="F637" s="346">
        <f t="shared" si="19"/>
        <v>301.43</v>
      </c>
      <c r="G637" t="s">
        <v>362</v>
      </c>
      <c r="H637" t="s">
        <v>363</v>
      </c>
      <c r="I637" t="s">
        <v>364</v>
      </c>
      <c r="J637" t="s">
        <v>365</v>
      </c>
      <c r="K637" t="s">
        <v>157</v>
      </c>
      <c r="L637" t="s">
        <v>366</v>
      </c>
      <c r="M637" t="s">
        <v>2074</v>
      </c>
      <c r="N637" t="s">
        <v>262</v>
      </c>
      <c r="P637" s="365">
        <v>62335</v>
      </c>
      <c r="Q637" t="s">
        <v>4130</v>
      </c>
      <c r="R637" t="s">
        <v>368</v>
      </c>
      <c r="S637" t="s">
        <v>369</v>
      </c>
      <c r="T637" t="s">
        <v>263</v>
      </c>
      <c r="U637" t="s">
        <v>370</v>
      </c>
      <c r="V637" t="s">
        <v>265</v>
      </c>
      <c r="W637" t="s">
        <v>252</v>
      </c>
      <c r="X637" t="s">
        <v>264</v>
      </c>
      <c r="Y637" t="s">
        <v>371</v>
      </c>
      <c r="Z637" t="s">
        <v>250</v>
      </c>
      <c r="AA637" t="s">
        <v>250</v>
      </c>
      <c r="AB637" t="s">
        <v>89</v>
      </c>
      <c r="AC637" t="s">
        <v>158</v>
      </c>
      <c r="AD637" t="s">
        <v>2</v>
      </c>
      <c r="AE637" t="s">
        <v>1712</v>
      </c>
      <c r="AF637" t="s">
        <v>372</v>
      </c>
      <c r="AG637" t="s">
        <v>1712</v>
      </c>
      <c r="AH637" s="365">
        <v>300002257943950</v>
      </c>
      <c r="AI637" t="s">
        <v>258</v>
      </c>
      <c r="AJ637">
        <v>1507.14</v>
      </c>
      <c r="AK637">
        <v>301.43</v>
      </c>
      <c r="AL637" s="365">
        <v>2</v>
      </c>
      <c r="AM637" t="s">
        <v>1712</v>
      </c>
      <c r="AN637" t="s">
        <v>1152</v>
      </c>
      <c r="AO637" t="s">
        <v>1153</v>
      </c>
      <c r="AP637" s="365">
        <v>976</v>
      </c>
      <c r="AQ637" t="s">
        <v>3876</v>
      </c>
      <c r="AR637" t="s">
        <v>4049</v>
      </c>
      <c r="AS637" t="s">
        <v>3878</v>
      </c>
      <c r="AT637" t="s">
        <v>3882</v>
      </c>
      <c r="AU637" t="s">
        <v>379</v>
      </c>
      <c r="AV637" t="s">
        <v>380</v>
      </c>
      <c r="AW637" t="s">
        <v>381</v>
      </c>
      <c r="AX637"/>
      <c r="AY637" s="365">
        <v>0</v>
      </c>
      <c r="AZ637" s="365">
        <v>2024</v>
      </c>
      <c r="BA637" s="366">
        <v>45642</v>
      </c>
      <c r="BB637" s="367">
        <v>45643</v>
      </c>
      <c r="BC637" t="s">
        <v>501</v>
      </c>
      <c r="BD637" t="s">
        <v>154</v>
      </c>
      <c r="BE637">
        <v>301.43</v>
      </c>
      <c r="BF637">
        <v>301.43</v>
      </c>
      <c r="BG637"/>
      <c r="BH637" s="368">
        <v>301.43</v>
      </c>
    </row>
    <row r="638" spans="1:60" ht="15.6">
      <c r="A638" s="345" t="str">
        <f t="shared" si="18"/>
        <v>yes</v>
      </c>
      <c r="B638" s="345" t="str">
        <f>IF(A638="no","N/A",IF(ISNA(VLOOKUP(P638,'Cost Type'!$A$4:$B$8,2,0)),"Impl",VLOOKUP(Q638,'Cost Type'!$A$4:$B$8,2,0)))</f>
        <v>Impl</v>
      </c>
      <c r="C638" s="345" t="str">
        <f>IF(B638="Impl",VLOOKUP(AB638,'Mapping Activities to outputs'!$B:$C,2,0),"N/A")</f>
        <v>Output 3</v>
      </c>
      <c r="F638" s="346">
        <f t="shared" si="19"/>
        <v>1850</v>
      </c>
      <c r="G638" t="s">
        <v>362</v>
      </c>
      <c r="H638" t="s">
        <v>363</v>
      </c>
      <c r="I638" t="s">
        <v>364</v>
      </c>
      <c r="J638" t="s">
        <v>365</v>
      </c>
      <c r="K638" t="s">
        <v>157</v>
      </c>
      <c r="L638" t="s">
        <v>366</v>
      </c>
      <c r="M638" t="s">
        <v>2074</v>
      </c>
      <c r="N638" t="s">
        <v>262</v>
      </c>
      <c r="P638" s="365">
        <v>75709</v>
      </c>
      <c r="Q638" t="s">
        <v>3296</v>
      </c>
      <c r="R638" t="s">
        <v>368</v>
      </c>
      <c r="S638" t="s">
        <v>369</v>
      </c>
      <c r="T638" t="s">
        <v>263</v>
      </c>
      <c r="U638" t="s">
        <v>370</v>
      </c>
      <c r="V638" t="s">
        <v>265</v>
      </c>
      <c r="W638" t="s">
        <v>252</v>
      </c>
      <c r="X638" t="s">
        <v>264</v>
      </c>
      <c r="Y638" t="s">
        <v>371</v>
      </c>
      <c r="Z638" t="s">
        <v>250</v>
      </c>
      <c r="AA638" t="s">
        <v>250</v>
      </c>
      <c r="AB638" t="s">
        <v>75</v>
      </c>
      <c r="AC638" t="s">
        <v>158</v>
      </c>
      <c r="AD638" t="s">
        <v>2</v>
      </c>
      <c r="AE638" t="s">
        <v>923</v>
      </c>
      <c r="AF638" t="s">
        <v>372</v>
      </c>
      <c r="AG638" t="s">
        <v>3234</v>
      </c>
      <c r="AH638" s="365">
        <v>300002257059689</v>
      </c>
      <c r="AI638" t="s">
        <v>258</v>
      </c>
      <c r="AJ638">
        <v>912781.74</v>
      </c>
      <c r="AK638">
        <v>912781.74</v>
      </c>
      <c r="AL638" s="365">
        <v>1</v>
      </c>
      <c r="AM638" t="s">
        <v>923</v>
      </c>
      <c r="AN638" t="s">
        <v>3154</v>
      </c>
      <c r="AO638" t="s">
        <v>718</v>
      </c>
      <c r="AP638" s="365">
        <v>1793</v>
      </c>
      <c r="AQ638" t="s">
        <v>3879</v>
      </c>
      <c r="AR638" t="s">
        <v>3880</v>
      </c>
      <c r="AS638" t="s">
        <v>3881</v>
      </c>
      <c r="AT638" t="s">
        <v>3882</v>
      </c>
      <c r="AU638" t="s">
        <v>379</v>
      </c>
      <c r="AV638" t="s">
        <v>380</v>
      </c>
      <c r="AW638" t="s">
        <v>3197</v>
      </c>
      <c r="AX638" t="s">
        <v>3236</v>
      </c>
      <c r="AY638" s="365">
        <v>1</v>
      </c>
      <c r="AZ638" s="365">
        <v>2024</v>
      </c>
      <c r="BA638" s="366">
        <v>45642</v>
      </c>
      <c r="BB638" s="367">
        <v>45643</v>
      </c>
      <c r="BC638" t="s">
        <v>271</v>
      </c>
      <c r="BD638" t="s">
        <v>261</v>
      </c>
      <c r="BE638">
        <v>76774.990000000005</v>
      </c>
      <c r="BF638">
        <v>1850</v>
      </c>
      <c r="BG638"/>
      <c r="BH638" s="368">
        <v>1850</v>
      </c>
    </row>
    <row r="639" spans="1:60" ht="15.6">
      <c r="A639" s="345" t="str">
        <f t="shared" si="18"/>
        <v>yes</v>
      </c>
      <c r="B639" s="345" t="str">
        <f>IF(A639="no","N/A",IF(ISNA(VLOOKUP(P639,'Cost Type'!$A$4:$B$8,2,0)),"Impl",VLOOKUP(Q639,'Cost Type'!$A$4:$B$8,2,0)))</f>
        <v>Impl</v>
      </c>
      <c r="C639" s="345" t="str">
        <f>IF(B639="Impl",VLOOKUP(AB639,'Mapping Activities to outputs'!$B:$C,2,0),"N/A")</f>
        <v>Output 3</v>
      </c>
      <c r="F639" s="346">
        <f t="shared" si="19"/>
        <v>2350</v>
      </c>
      <c r="G639" t="s">
        <v>362</v>
      </c>
      <c r="H639" t="s">
        <v>363</v>
      </c>
      <c r="I639" t="s">
        <v>364</v>
      </c>
      <c r="J639" t="s">
        <v>365</v>
      </c>
      <c r="K639" t="s">
        <v>157</v>
      </c>
      <c r="L639" t="s">
        <v>366</v>
      </c>
      <c r="M639" t="s">
        <v>2074</v>
      </c>
      <c r="N639" t="s">
        <v>262</v>
      </c>
      <c r="P639" s="365">
        <v>75709</v>
      </c>
      <c r="Q639" t="s">
        <v>3296</v>
      </c>
      <c r="R639" t="s">
        <v>368</v>
      </c>
      <c r="S639" t="s">
        <v>369</v>
      </c>
      <c r="T639" t="s">
        <v>263</v>
      </c>
      <c r="U639" t="s">
        <v>370</v>
      </c>
      <c r="V639" t="s">
        <v>265</v>
      </c>
      <c r="W639" t="s">
        <v>252</v>
      </c>
      <c r="X639" t="s">
        <v>264</v>
      </c>
      <c r="Y639" t="s">
        <v>371</v>
      </c>
      <c r="Z639" t="s">
        <v>250</v>
      </c>
      <c r="AA639" t="s">
        <v>250</v>
      </c>
      <c r="AB639" t="s">
        <v>77</v>
      </c>
      <c r="AC639" t="s">
        <v>158</v>
      </c>
      <c r="AD639" t="s">
        <v>2</v>
      </c>
      <c r="AE639" t="s">
        <v>923</v>
      </c>
      <c r="AF639" t="s">
        <v>372</v>
      </c>
      <c r="AG639" t="s">
        <v>3234</v>
      </c>
      <c r="AH639" s="365">
        <v>300002257059689</v>
      </c>
      <c r="AI639" t="s">
        <v>258</v>
      </c>
      <c r="AJ639">
        <v>912781.74</v>
      </c>
      <c r="AK639">
        <v>912781.74</v>
      </c>
      <c r="AL639" s="365">
        <v>1</v>
      </c>
      <c r="AM639" t="s">
        <v>923</v>
      </c>
      <c r="AN639" t="s">
        <v>3154</v>
      </c>
      <c r="AO639" t="s">
        <v>718</v>
      </c>
      <c r="AP639" s="365">
        <v>1794</v>
      </c>
      <c r="AQ639" t="s">
        <v>3879</v>
      </c>
      <c r="AR639" t="s">
        <v>3883</v>
      </c>
      <c r="AS639" t="s">
        <v>3881</v>
      </c>
      <c r="AT639" t="s">
        <v>3882</v>
      </c>
      <c r="AU639" t="s">
        <v>379</v>
      </c>
      <c r="AV639" t="s">
        <v>380</v>
      </c>
      <c r="AW639" t="s">
        <v>3197</v>
      </c>
      <c r="AX639" t="s">
        <v>3236</v>
      </c>
      <c r="AY639" s="365">
        <v>1</v>
      </c>
      <c r="AZ639" s="365">
        <v>2024</v>
      </c>
      <c r="BA639" s="366">
        <v>45642</v>
      </c>
      <c r="BB639" s="367">
        <v>45643</v>
      </c>
      <c r="BC639" t="s">
        <v>271</v>
      </c>
      <c r="BD639" t="s">
        <v>261</v>
      </c>
      <c r="BE639">
        <v>97524.99</v>
      </c>
      <c r="BF639">
        <v>2350</v>
      </c>
      <c r="BG639"/>
      <c r="BH639" s="368">
        <v>2350</v>
      </c>
    </row>
    <row r="640" spans="1:60" ht="15.6">
      <c r="A640" s="345" t="str">
        <f t="shared" si="18"/>
        <v>yes</v>
      </c>
      <c r="B640" s="345" t="str">
        <f>IF(A640="no","N/A",IF(ISNA(VLOOKUP(P640,'Cost Type'!$A$4:$B$8,2,0)),"Impl",VLOOKUP(Q640,'Cost Type'!$A$4:$B$8,2,0)))</f>
        <v>Impl</v>
      </c>
      <c r="C640" s="345" t="str">
        <f>IF(B640="Impl",VLOOKUP(AB640,'Mapping Activities to outputs'!$B:$C,2,0),"N/A")</f>
        <v>Output 3</v>
      </c>
      <c r="F640" s="346">
        <f t="shared" si="19"/>
        <v>2650</v>
      </c>
      <c r="G640" t="s">
        <v>362</v>
      </c>
      <c r="H640" t="s">
        <v>363</v>
      </c>
      <c r="I640" t="s">
        <v>364</v>
      </c>
      <c r="J640" t="s">
        <v>365</v>
      </c>
      <c r="K640" t="s">
        <v>157</v>
      </c>
      <c r="L640" t="s">
        <v>366</v>
      </c>
      <c r="M640" t="s">
        <v>2074</v>
      </c>
      <c r="N640" t="s">
        <v>262</v>
      </c>
      <c r="P640" s="365">
        <v>75709</v>
      </c>
      <c r="Q640" t="s">
        <v>3296</v>
      </c>
      <c r="R640" t="s">
        <v>368</v>
      </c>
      <c r="S640" t="s">
        <v>369</v>
      </c>
      <c r="T640" t="s">
        <v>263</v>
      </c>
      <c r="U640" t="s">
        <v>370</v>
      </c>
      <c r="V640" t="s">
        <v>265</v>
      </c>
      <c r="W640" t="s">
        <v>252</v>
      </c>
      <c r="X640" t="s">
        <v>264</v>
      </c>
      <c r="Y640" t="s">
        <v>371</v>
      </c>
      <c r="Z640" t="s">
        <v>250</v>
      </c>
      <c r="AA640" t="s">
        <v>250</v>
      </c>
      <c r="AB640" t="s">
        <v>73</v>
      </c>
      <c r="AC640" t="s">
        <v>158</v>
      </c>
      <c r="AD640" t="s">
        <v>2</v>
      </c>
      <c r="AE640" t="s">
        <v>923</v>
      </c>
      <c r="AF640" t="s">
        <v>372</v>
      </c>
      <c r="AG640" t="s">
        <v>3234</v>
      </c>
      <c r="AH640" s="365">
        <v>300002257059689</v>
      </c>
      <c r="AI640" t="s">
        <v>258</v>
      </c>
      <c r="AJ640">
        <v>912781.74</v>
      </c>
      <c r="AK640">
        <v>912781.74</v>
      </c>
      <c r="AL640" s="365">
        <v>1</v>
      </c>
      <c r="AM640" t="s">
        <v>923</v>
      </c>
      <c r="AN640" t="s">
        <v>3154</v>
      </c>
      <c r="AO640" t="s">
        <v>718</v>
      </c>
      <c r="AP640" s="365">
        <v>1795</v>
      </c>
      <c r="AQ640" t="s">
        <v>3879</v>
      </c>
      <c r="AR640" t="s">
        <v>3884</v>
      </c>
      <c r="AS640" t="s">
        <v>3881</v>
      </c>
      <c r="AT640" t="s">
        <v>3882</v>
      </c>
      <c r="AU640" t="s">
        <v>379</v>
      </c>
      <c r="AV640" t="s">
        <v>380</v>
      </c>
      <c r="AW640" t="s">
        <v>3197</v>
      </c>
      <c r="AX640" t="s">
        <v>3236</v>
      </c>
      <c r="AY640" s="365">
        <v>1</v>
      </c>
      <c r="AZ640" s="365">
        <v>2024</v>
      </c>
      <c r="BA640" s="366">
        <v>45642</v>
      </c>
      <c r="BB640" s="367">
        <v>45643</v>
      </c>
      <c r="BC640" t="s">
        <v>271</v>
      </c>
      <c r="BD640" t="s">
        <v>261</v>
      </c>
      <c r="BE640">
        <v>109974.99</v>
      </c>
      <c r="BF640">
        <v>2650</v>
      </c>
      <c r="BG640"/>
      <c r="BH640" s="368">
        <v>2650</v>
      </c>
    </row>
    <row r="641" spans="1:60" ht="15.6">
      <c r="A641" s="345" t="str">
        <f t="shared" si="18"/>
        <v>yes</v>
      </c>
      <c r="B641" s="345" t="str">
        <f>IF(A641="no","N/A",IF(ISNA(VLOOKUP(P641,'Cost Type'!$A$4:$B$8,2,0)),"Impl",VLOOKUP(Q641,'Cost Type'!$A$4:$B$8,2,0)))</f>
        <v>Impl</v>
      </c>
      <c r="C641" s="345" t="str">
        <f>IF(B641="Impl",VLOOKUP(AB641,'Mapping Activities to outputs'!$B:$C,2,0),"N/A")</f>
        <v>Output 2</v>
      </c>
      <c r="F641" s="346">
        <f t="shared" si="19"/>
        <v>-108.06</v>
      </c>
      <c r="G641" t="s">
        <v>362</v>
      </c>
      <c r="H641" t="s">
        <v>363</v>
      </c>
      <c r="I641" t="s">
        <v>364</v>
      </c>
      <c r="J641" t="s">
        <v>365</v>
      </c>
      <c r="K641" t="s">
        <v>157</v>
      </c>
      <c r="L641" t="s">
        <v>366</v>
      </c>
      <c r="M641" t="s">
        <v>2074</v>
      </c>
      <c r="N641" t="s">
        <v>262</v>
      </c>
      <c r="P641" s="365">
        <v>75709</v>
      </c>
      <c r="Q641" t="s">
        <v>3296</v>
      </c>
      <c r="R641" t="s">
        <v>368</v>
      </c>
      <c r="S641" t="s">
        <v>369</v>
      </c>
      <c r="T641" t="s">
        <v>263</v>
      </c>
      <c r="U641" t="s">
        <v>370</v>
      </c>
      <c r="V641" t="s">
        <v>265</v>
      </c>
      <c r="W641" t="s">
        <v>252</v>
      </c>
      <c r="X641" t="s">
        <v>264</v>
      </c>
      <c r="Y641" t="s">
        <v>371</v>
      </c>
      <c r="Z641" t="s">
        <v>250</v>
      </c>
      <c r="AA641" t="s">
        <v>250</v>
      </c>
      <c r="AB641" t="s">
        <v>58</v>
      </c>
      <c r="AC641" t="s">
        <v>158</v>
      </c>
      <c r="AD641" t="s">
        <v>2</v>
      </c>
      <c r="AE641" t="s">
        <v>776</v>
      </c>
      <c r="AF641" t="s">
        <v>372</v>
      </c>
      <c r="AG641" t="s">
        <v>3149</v>
      </c>
      <c r="AH641" s="365">
        <v>300002261496819</v>
      </c>
      <c r="AI641" t="s">
        <v>258</v>
      </c>
      <c r="AJ641">
        <v>688189.19000000006</v>
      </c>
      <c r="AK641">
        <v>688189.19000000006</v>
      </c>
      <c r="AL641" s="365">
        <v>1</v>
      </c>
      <c r="AM641" t="s">
        <v>776</v>
      </c>
      <c r="AN641" t="s">
        <v>3150</v>
      </c>
      <c r="AO641" t="s">
        <v>528</v>
      </c>
      <c r="AP641" s="365">
        <v>5</v>
      </c>
      <c r="AQ641" t="s">
        <v>3888</v>
      </c>
      <c r="AR641" t="s">
        <v>3889</v>
      </c>
      <c r="AS641" t="s">
        <v>3890</v>
      </c>
      <c r="AT641" t="s">
        <v>3323</v>
      </c>
      <c r="AU641" t="s">
        <v>379</v>
      </c>
      <c r="AV641" t="s">
        <v>380</v>
      </c>
      <c r="AW641" t="s">
        <v>3240</v>
      </c>
      <c r="AX641" t="s">
        <v>3241</v>
      </c>
      <c r="AY641" s="365">
        <v>1</v>
      </c>
      <c r="AZ641" s="365">
        <v>2024</v>
      </c>
      <c r="BA641" s="366">
        <v>45637</v>
      </c>
      <c r="BB641" s="367">
        <v>45643</v>
      </c>
      <c r="BC641" t="s">
        <v>271</v>
      </c>
      <c r="BD641" t="s">
        <v>261</v>
      </c>
      <c r="BE641">
        <v>0</v>
      </c>
      <c r="BF641"/>
      <c r="BG641">
        <v>108.06</v>
      </c>
      <c r="BH641" s="368">
        <v>-108.06</v>
      </c>
    </row>
    <row r="642" spans="1:60" ht="15.6">
      <c r="A642" s="345" t="str">
        <f t="shared" si="18"/>
        <v>yes</v>
      </c>
      <c r="B642" s="345" t="str">
        <f>IF(A642="no","N/A",IF(ISNA(VLOOKUP(P642,'Cost Type'!$A$4:$B$8,2,0)),"Impl",VLOOKUP(Q642,'Cost Type'!$A$4:$B$8,2,0)))</f>
        <v>Impl</v>
      </c>
      <c r="C642" s="345" t="str">
        <f>IF(B642="Impl",VLOOKUP(AB642,'Mapping Activities to outputs'!$B:$C,2,0),"N/A")</f>
        <v>Output 2</v>
      </c>
      <c r="F642" s="346">
        <f t="shared" si="19"/>
        <v>6406.7300000000005</v>
      </c>
      <c r="G642" t="s">
        <v>362</v>
      </c>
      <c r="H642" t="s">
        <v>363</v>
      </c>
      <c r="I642" t="s">
        <v>364</v>
      </c>
      <c r="J642" t="s">
        <v>365</v>
      </c>
      <c r="K642" t="s">
        <v>157</v>
      </c>
      <c r="L642" t="s">
        <v>366</v>
      </c>
      <c r="M642" t="s">
        <v>2074</v>
      </c>
      <c r="N642" t="s">
        <v>262</v>
      </c>
      <c r="P642" s="365">
        <v>75709</v>
      </c>
      <c r="Q642" t="s">
        <v>3296</v>
      </c>
      <c r="R642" t="s">
        <v>368</v>
      </c>
      <c r="S642" t="s">
        <v>369</v>
      </c>
      <c r="T642" t="s">
        <v>263</v>
      </c>
      <c r="U642" t="s">
        <v>370</v>
      </c>
      <c r="V642" t="s">
        <v>265</v>
      </c>
      <c r="W642" t="s">
        <v>252</v>
      </c>
      <c r="X642" t="s">
        <v>264</v>
      </c>
      <c r="Y642" t="s">
        <v>371</v>
      </c>
      <c r="Z642" t="s">
        <v>250</v>
      </c>
      <c r="AA642" t="s">
        <v>250</v>
      </c>
      <c r="AB642" t="s">
        <v>58</v>
      </c>
      <c r="AC642" t="s">
        <v>158</v>
      </c>
      <c r="AD642" t="s">
        <v>2</v>
      </c>
      <c r="AE642" t="s">
        <v>776</v>
      </c>
      <c r="AF642" t="s">
        <v>372</v>
      </c>
      <c r="AG642" t="s">
        <v>3149</v>
      </c>
      <c r="AH642" s="365">
        <v>300002261496819</v>
      </c>
      <c r="AI642" t="s">
        <v>258</v>
      </c>
      <c r="AJ642">
        <v>688189.19000000006</v>
      </c>
      <c r="AK642">
        <v>688189.19000000006</v>
      </c>
      <c r="AL642" s="365">
        <v>1</v>
      </c>
      <c r="AM642" t="s">
        <v>776</v>
      </c>
      <c r="AN642" t="s">
        <v>3150</v>
      </c>
      <c r="AO642" t="s">
        <v>528</v>
      </c>
      <c r="AP642" s="365">
        <v>30</v>
      </c>
      <c r="AQ642" t="s">
        <v>3888</v>
      </c>
      <c r="AR642" t="s">
        <v>3889</v>
      </c>
      <c r="AS642" t="s">
        <v>3891</v>
      </c>
      <c r="AT642" t="s">
        <v>3323</v>
      </c>
      <c r="AU642" t="s">
        <v>379</v>
      </c>
      <c r="AV642" t="s">
        <v>380</v>
      </c>
      <c r="AW642" t="s">
        <v>3240</v>
      </c>
      <c r="AX642" t="s">
        <v>3241</v>
      </c>
      <c r="AY642" s="365">
        <v>1</v>
      </c>
      <c r="AZ642" s="365">
        <v>2024</v>
      </c>
      <c r="BA642" s="366">
        <v>45637</v>
      </c>
      <c r="BB642" s="367">
        <v>45643</v>
      </c>
      <c r="BC642" t="s">
        <v>271</v>
      </c>
      <c r="BD642" t="s">
        <v>261</v>
      </c>
      <c r="BE642">
        <v>261394.66</v>
      </c>
      <c r="BF642">
        <v>6406.7300000000005</v>
      </c>
      <c r="BG642"/>
      <c r="BH642" s="368">
        <v>6406.7300000000005</v>
      </c>
    </row>
    <row r="643" spans="1:60" ht="15.6">
      <c r="A643" s="345" t="str">
        <f t="shared" ref="A643:A706" si="20">IF(X643="30000",IF(P643&gt;60000,"yes","no"),"no")</f>
        <v>yes</v>
      </c>
      <c r="B643" s="345" t="str">
        <f>IF(A643="no","N/A",IF(ISNA(VLOOKUP(P643,'Cost Type'!$A$4:$B$8,2,0)),"Impl",VLOOKUP(Q643,'Cost Type'!$A$4:$B$8,2,0)))</f>
        <v>Impl</v>
      </c>
      <c r="C643" s="345" t="str">
        <f>IF(B643="Impl",VLOOKUP(AB643,'Mapping Activities to outputs'!$B:$C,2,0),"N/A")</f>
        <v>MC</v>
      </c>
      <c r="F643" s="346">
        <f t="shared" ref="F643:F706" si="21">BH643</f>
        <v>25.21</v>
      </c>
      <c r="G643" t="s">
        <v>362</v>
      </c>
      <c r="H643" t="s">
        <v>363</v>
      </c>
      <c r="I643" t="s">
        <v>364</v>
      </c>
      <c r="J643" t="s">
        <v>365</v>
      </c>
      <c r="K643" t="s">
        <v>157</v>
      </c>
      <c r="L643" t="s">
        <v>366</v>
      </c>
      <c r="M643" t="s">
        <v>2074</v>
      </c>
      <c r="N643" t="s">
        <v>262</v>
      </c>
      <c r="P643" s="365">
        <v>73410</v>
      </c>
      <c r="Q643" t="s">
        <v>3310</v>
      </c>
      <c r="R643" t="s">
        <v>368</v>
      </c>
      <c r="S643" t="s">
        <v>369</v>
      </c>
      <c r="T643" t="s">
        <v>263</v>
      </c>
      <c r="U643" t="s">
        <v>370</v>
      </c>
      <c r="V643" t="s">
        <v>265</v>
      </c>
      <c r="W643" t="s">
        <v>252</v>
      </c>
      <c r="X643" t="s">
        <v>264</v>
      </c>
      <c r="Y643" t="s">
        <v>371</v>
      </c>
      <c r="Z643" t="s">
        <v>250</v>
      </c>
      <c r="AA643" t="s">
        <v>250</v>
      </c>
      <c r="AB643" t="s">
        <v>89</v>
      </c>
      <c r="AC643" t="s">
        <v>158</v>
      </c>
      <c r="AD643" t="s">
        <v>2</v>
      </c>
      <c r="AE643" t="s">
        <v>1708</v>
      </c>
      <c r="AF643" t="s">
        <v>372</v>
      </c>
      <c r="AG643" t="s">
        <v>3230</v>
      </c>
      <c r="AH643" s="365">
        <v>300002256821325</v>
      </c>
      <c r="AI643" t="s">
        <v>258</v>
      </c>
      <c r="AJ643">
        <v>1050</v>
      </c>
      <c r="AK643">
        <v>1050</v>
      </c>
      <c r="AL643" s="365">
        <v>1</v>
      </c>
      <c r="AM643" t="s">
        <v>1708</v>
      </c>
      <c r="AN643" t="s">
        <v>1436</v>
      </c>
      <c r="AO643" t="s">
        <v>1437</v>
      </c>
      <c r="AP643" s="365">
        <v>126</v>
      </c>
      <c r="AQ643" t="s">
        <v>3876</v>
      </c>
      <c r="AR643" t="s">
        <v>3877</v>
      </c>
      <c r="AS643" t="s">
        <v>3878</v>
      </c>
      <c r="AT643" t="s">
        <v>3863</v>
      </c>
      <c r="AU643" t="s">
        <v>379</v>
      </c>
      <c r="AV643" t="s">
        <v>380</v>
      </c>
      <c r="AW643" t="s">
        <v>381</v>
      </c>
      <c r="AX643"/>
      <c r="AY643" s="365">
        <v>0</v>
      </c>
      <c r="AZ643" s="365">
        <v>2024</v>
      </c>
      <c r="BA643" s="366">
        <v>45639</v>
      </c>
      <c r="BB643" s="367">
        <v>45643</v>
      </c>
      <c r="BC643" t="s">
        <v>271</v>
      </c>
      <c r="BD643" t="s">
        <v>261</v>
      </c>
      <c r="BE643">
        <v>1050</v>
      </c>
      <c r="BF643">
        <v>25.21</v>
      </c>
      <c r="BG643"/>
      <c r="BH643" s="368">
        <v>25.21</v>
      </c>
    </row>
    <row r="644" spans="1:60" ht="15.6">
      <c r="A644" s="345" t="str">
        <f t="shared" si="20"/>
        <v>yes</v>
      </c>
      <c r="B644" s="345" t="str">
        <f>IF(A644="no","N/A",IF(ISNA(VLOOKUP(P644,'Cost Type'!$A$4:$B$8,2,0)),"Impl",VLOOKUP(Q644,'Cost Type'!$A$4:$B$8,2,0)))</f>
        <v>Impl</v>
      </c>
      <c r="C644" s="345" t="str">
        <f>IF(B644="Impl",VLOOKUP(AB644,'Mapping Activities to outputs'!$B:$C,2,0),"N/A")</f>
        <v>MC</v>
      </c>
      <c r="F644" s="346">
        <f t="shared" si="21"/>
        <v>-0.15</v>
      </c>
      <c r="G644" t="s">
        <v>395</v>
      </c>
      <c r="H644" t="s">
        <v>396</v>
      </c>
      <c r="I644" t="s">
        <v>364</v>
      </c>
      <c r="J644" t="s">
        <v>365</v>
      </c>
      <c r="K644" t="s">
        <v>157</v>
      </c>
      <c r="L644" t="s">
        <v>397</v>
      </c>
      <c r="M644" t="s">
        <v>2074</v>
      </c>
      <c r="N644" t="s">
        <v>262</v>
      </c>
      <c r="P644" s="365">
        <v>76135</v>
      </c>
      <c r="Q644" t="s">
        <v>3282</v>
      </c>
      <c r="R644" t="s">
        <v>368</v>
      </c>
      <c r="S644" t="s">
        <v>369</v>
      </c>
      <c r="T644" t="s">
        <v>263</v>
      </c>
      <c r="U644" t="s">
        <v>370</v>
      </c>
      <c r="V644" t="s">
        <v>265</v>
      </c>
      <c r="W644" t="s">
        <v>252</v>
      </c>
      <c r="X644" t="s">
        <v>264</v>
      </c>
      <c r="Y644" t="s">
        <v>371</v>
      </c>
      <c r="Z644" t="s">
        <v>250</v>
      </c>
      <c r="AA644" t="s">
        <v>250</v>
      </c>
      <c r="AB644" t="s">
        <v>89</v>
      </c>
      <c r="AC644" t="s">
        <v>158</v>
      </c>
      <c r="AD644" t="s">
        <v>2</v>
      </c>
      <c r="AE644" t="s">
        <v>1702</v>
      </c>
      <c r="AF644" t="s">
        <v>398</v>
      </c>
      <c r="AG644"/>
      <c r="AH644" s="365">
        <v>300002247301437</v>
      </c>
      <c r="AI644" t="s">
        <v>258</v>
      </c>
      <c r="AJ644">
        <v>1667</v>
      </c>
      <c r="AK644">
        <v>1667</v>
      </c>
      <c r="AL644" s="365">
        <v>1</v>
      </c>
      <c r="AM644" t="s">
        <v>1700</v>
      </c>
      <c r="AN644" t="s">
        <v>1293</v>
      </c>
      <c r="AO644" t="s">
        <v>1294</v>
      </c>
      <c r="AP644" s="365">
        <v>5585</v>
      </c>
      <c r="AQ644" t="s">
        <v>3218</v>
      </c>
      <c r="AR644" t="s">
        <v>3219</v>
      </c>
      <c r="AS644" t="s">
        <v>3220</v>
      </c>
      <c r="AT644" t="s">
        <v>3221</v>
      </c>
      <c r="AU644" t="s">
        <v>379</v>
      </c>
      <c r="AV644" t="s">
        <v>380</v>
      </c>
      <c r="AW644" t="s">
        <v>381</v>
      </c>
      <c r="AX644"/>
      <c r="AY644" s="365">
        <v>0</v>
      </c>
      <c r="AZ644" s="365">
        <v>2024</v>
      </c>
      <c r="BA644" s="366">
        <v>45643</v>
      </c>
      <c r="BB644" s="367">
        <v>45643</v>
      </c>
      <c r="BC644" t="s">
        <v>399</v>
      </c>
      <c r="BD644" t="s">
        <v>261</v>
      </c>
      <c r="BE644">
        <v>0</v>
      </c>
      <c r="BF644"/>
      <c r="BG644">
        <v>0.15</v>
      </c>
      <c r="BH644" s="368">
        <v>-0.15</v>
      </c>
    </row>
    <row r="645" spans="1:60" ht="15.6">
      <c r="A645" s="345" t="str">
        <f t="shared" si="20"/>
        <v>yes</v>
      </c>
      <c r="B645" s="345" t="str">
        <f>IF(A645="no","N/A",IF(ISNA(VLOOKUP(P645,'Cost Type'!$A$4:$B$8,2,0)),"Impl",VLOOKUP(Q645,'Cost Type'!$A$4:$B$8,2,0)))</f>
        <v>Impl</v>
      </c>
      <c r="C645" s="345" t="str">
        <f>IF(B645="Impl",VLOOKUP(AB645,'Mapping Activities to outputs'!$B:$C,2,0),"N/A")</f>
        <v>MC</v>
      </c>
      <c r="F645" s="346">
        <f t="shared" si="21"/>
        <v>-0.63</v>
      </c>
      <c r="G645" t="s">
        <v>395</v>
      </c>
      <c r="H645" t="s">
        <v>396</v>
      </c>
      <c r="I645" t="s">
        <v>364</v>
      </c>
      <c r="J645" t="s">
        <v>365</v>
      </c>
      <c r="K645" t="s">
        <v>157</v>
      </c>
      <c r="L645" t="s">
        <v>397</v>
      </c>
      <c r="M645" t="s">
        <v>2074</v>
      </c>
      <c r="N645" t="s">
        <v>262</v>
      </c>
      <c r="P645" s="365">
        <v>76135</v>
      </c>
      <c r="Q645" t="s">
        <v>3282</v>
      </c>
      <c r="R645" t="s">
        <v>368</v>
      </c>
      <c r="S645" t="s">
        <v>369</v>
      </c>
      <c r="T645" t="s">
        <v>263</v>
      </c>
      <c r="U645" t="s">
        <v>370</v>
      </c>
      <c r="V645" t="s">
        <v>265</v>
      </c>
      <c r="W645" t="s">
        <v>252</v>
      </c>
      <c r="X645" t="s">
        <v>264</v>
      </c>
      <c r="Y645" t="s">
        <v>371</v>
      </c>
      <c r="Z645" t="s">
        <v>250</v>
      </c>
      <c r="AA645" t="s">
        <v>250</v>
      </c>
      <c r="AB645" t="s">
        <v>89</v>
      </c>
      <c r="AC645" t="s">
        <v>158</v>
      </c>
      <c r="AD645" t="s">
        <v>2</v>
      </c>
      <c r="AE645" t="s">
        <v>1695</v>
      </c>
      <c r="AF645" t="s">
        <v>398</v>
      </c>
      <c r="AG645" t="s">
        <v>1694</v>
      </c>
      <c r="AH645" s="365">
        <v>300002248345205</v>
      </c>
      <c r="AI645" t="s">
        <v>258</v>
      </c>
      <c r="AJ645">
        <v>65051.24</v>
      </c>
      <c r="AK645">
        <v>7227.91</v>
      </c>
      <c r="AL645" s="365">
        <v>3</v>
      </c>
      <c r="AM645" t="s">
        <v>1693</v>
      </c>
      <c r="AN645" t="s">
        <v>3126</v>
      </c>
      <c r="AO645" t="s">
        <v>1266</v>
      </c>
      <c r="AP645" s="365">
        <v>5586</v>
      </c>
      <c r="AQ645" t="s">
        <v>3218</v>
      </c>
      <c r="AR645" t="s">
        <v>3222</v>
      </c>
      <c r="AS645" t="s">
        <v>3220</v>
      </c>
      <c r="AT645" t="s">
        <v>3221</v>
      </c>
      <c r="AU645" t="s">
        <v>379</v>
      </c>
      <c r="AV645" t="s">
        <v>380</v>
      </c>
      <c r="AW645" t="s">
        <v>3164</v>
      </c>
      <c r="AX645" t="s">
        <v>3165</v>
      </c>
      <c r="AY645" s="365">
        <v>3</v>
      </c>
      <c r="AZ645" s="365">
        <v>2024</v>
      </c>
      <c r="BA645" s="366">
        <v>45643</v>
      </c>
      <c r="BB645" s="367">
        <v>45643</v>
      </c>
      <c r="BC645" t="s">
        <v>399</v>
      </c>
      <c r="BD645" t="s">
        <v>261</v>
      </c>
      <c r="BE645">
        <v>0</v>
      </c>
      <c r="BF645"/>
      <c r="BG645">
        <v>0.63</v>
      </c>
      <c r="BH645" s="368">
        <v>-0.63</v>
      </c>
    </row>
    <row r="646" spans="1:60" ht="15.6">
      <c r="A646" s="345" t="str">
        <f t="shared" si="20"/>
        <v>yes</v>
      </c>
      <c r="B646" s="345" t="str">
        <f>IF(A646="no","N/A",IF(ISNA(VLOOKUP(P646,'Cost Type'!$A$4:$B$8,2,0)),"Impl",VLOOKUP(Q646,'Cost Type'!$A$4:$B$8,2,0)))</f>
        <v>Impl</v>
      </c>
      <c r="C646" s="345" t="str">
        <f>IF(B646="Impl",VLOOKUP(AB646,'Mapping Activities to outputs'!$B:$C,2,0),"N/A")</f>
        <v>Output 1</v>
      </c>
      <c r="F646" s="346">
        <f t="shared" si="21"/>
        <v>-12.23</v>
      </c>
      <c r="G646" t="s">
        <v>395</v>
      </c>
      <c r="H646" t="s">
        <v>396</v>
      </c>
      <c r="I646" t="s">
        <v>364</v>
      </c>
      <c r="J646" t="s">
        <v>365</v>
      </c>
      <c r="K646" t="s">
        <v>157</v>
      </c>
      <c r="L646" t="s">
        <v>397</v>
      </c>
      <c r="M646" t="s">
        <v>2074</v>
      </c>
      <c r="N646" t="s">
        <v>262</v>
      </c>
      <c r="P646" s="365">
        <v>76135</v>
      </c>
      <c r="Q646" t="s">
        <v>3282</v>
      </c>
      <c r="R646" t="s">
        <v>368</v>
      </c>
      <c r="S646" t="s">
        <v>369</v>
      </c>
      <c r="T646" t="s">
        <v>263</v>
      </c>
      <c r="U646" t="s">
        <v>370</v>
      </c>
      <c r="V646" t="s">
        <v>265</v>
      </c>
      <c r="W646" t="s">
        <v>252</v>
      </c>
      <c r="X646" t="s">
        <v>264</v>
      </c>
      <c r="Y646" t="s">
        <v>371</v>
      </c>
      <c r="Z646" t="s">
        <v>250</v>
      </c>
      <c r="AA646" t="s">
        <v>250</v>
      </c>
      <c r="AB646" t="s">
        <v>27</v>
      </c>
      <c r="AC646" t="s">
        <v>158</v>
      </c>
      <c r="AD646" t="s">
        <v>2</v>
      </c>
      <c r="AE646" t="s">
        <v>512</v>
      </c>
      <c r="AF646" t="s">
        <v>398</v>
      </c>
      <c r="AG646" t="s">
        <v>511</v>
      </c>
      <c r="AH646" s="365">
        <v>300002251537893</v>
      </c>
      <c r="AI646" t="s">
        <v>258</v>
      </c>
      <c r="AJ646">
        <v>774648</v>
      </c>
      <c r="AK646">
        <v>0</v>
      </c>
      <c r="AL646" s="365">
        <v>1</v>
      </c>
      <c r="AM646" t="s">
        <v>509</v>
      </c>
      <c r="AN646" t="s">
        <v>3166</v>
      </c>
      <c r="AO646" t="s">
        <v>471</v>
      </c>
      <c r="AP646" s="365">
        <v>5588</v>
      </c>
      <c r="AQ646" t="s">
        <v>3218</v>
      </c>
      <c r="AR646" t="s">
        <v>3223</v>
      </c>
      <c r="AS646" t="s">
        <v>3220</v>
      </c>
      <c r="AT646" t="s">
        <v>3221</v>
      </c>
      <c r="AU646" t="s">
        <v>379</v>
      </c>
      <c r="AV646" t="s">
        <v>380</v>
      </c>
      <c r="AW646" t="s">
        <v>3167</v>
      </c>
      <c r="AX646" t="s">
        <v>3168</v>
      </c>
      <c r="AY646" s="365">
        <v>3</v>
      </c>
      <c r="AZ646" s="365">
        <v>2024</v>
      </c>
      <c r="BA646" s="366">
        <v>45643</v>
      </c>
      <c r="BB646" s="367">
        <v>45643</v>
      </c>
      <c r="BC646" t="s">
        <v>399</v>
      </c>
      <c r="BD646" t="s">
        <v>261</v>
      </c>
      <c r="BE646">
        <v>0</v>
      </c>
      <c r="BF646"/>
      <c r="BG646">
        <v>12.23</v>
      </c>
      <c r="BH646" s="368">
        <v>-12.23</v>
      </c>
    </row>
    <row r="647" spans="1:60" ht="15.6">
      <c r="A647" s="345" t="str">
        <f t="shared" si="20"/>
        <v>yes</v>
      </c>
      <c r="B647" s="345" t="str">
        <f>IF(A647="no","N/A",IF(ISNA(VLOOKUP(P647,'Cost Type'!$A$4:$B$8,2,0)),"Impl",VLOOKUP(Q647,'Cost Type'!$A$4:$B$8,2,0)))</f>
        <v>Impl</v>
      </c>
      <c r="C647" s="345" t="str">
        <f>IF(B647="Impl",VLOOKUP(AB647,'Mapping Activities to outputs'!$B:$C,2,0),"N/A")</f>
        <v>Output 3</v>
      </c>
      <c r="F647" s="346">
        <f t="shared" si="21"/>
        <v>-22.29</v>
      </c>
      <c r="G647" t="s">
        <v>395</v>
      </c>
      <c r="H647" t="s">
        <v>396</v>
      </c>
      <c r="I647" t="s">
        <v>364</v>
      </c>
      <c r="J647" t="s">
        <v>365</v>
      </c>
      <c r="K647" t="s">
        <v>157</v>
      </c>
      <c r="L647" t="s">
        <v>397</v>
      </c>
      <c r="M647" t="s">
        <v>2074</v>
      </c>
      <c r="N647" t="s">
        <v>262</v>
      </c>
      <c r="P647" s="365">
        <v>76135</v>
      </c>
      <c r="Q647" t="s">
        <v>3282</v>
      </c>
      <c r="R647" t="s">
        <v>368</v>
      </c>
      <c r="S647" t="s">
        <v>369</v>
      </c>
      <c r="T647" t="s">
        <v>263</v>
      </c>
      <c r="U647" t="s">
        <v>370</v>
      </c>
      <c r="V647" t="s">
        <v>265</v>
      </c>
      <c r="W647" t="s">
        <v>252</v>
      </c>
      <c r="X647" t="s">
        <v>264</v>
      </c>
      <c r="Y647" t="s">
        <v>371</v>
      </c>
      <c r="Z647" t="s">
        <v>250</v>
      </c>
      <c r="AA647" t="s">
        <v>250</v>
      </c>
      <c r="AB647" t="s">
        <v>77</v>
      </c>
      <c r="AC647" t="s">
        <v>158</v>
      </c>
      <c r="AD647" t="s">
        <v>2</v>
      </c>
      <c r="AE647" t="s">
        <v>964</v>
      </c>
      <c r="AF647" t="s">
        <v>398</v>
      </c>
      <c r="AG647" t="s">
        <v>3149</v>
      </c>
      <c r="AH647" s="365">
        <v>300002252217026</v>
      </c>
      <c r="AI647" t="s">
        <v>258</v>
      </c>
      <c r="AJ647">
        <v>478134.2</v>
      </c>
      <c r="AK647">
        <v>478134.2</v>
      </c>
      <c r="AL647" s="365">
        <v>1</v>
      </c>
      <c r="AM647" t="s">
        <v>960</v>
      </c>
      <c r="AN647" t="s">
        <v>3154</v>
      </c>
      <c r="AO647" t="s">
        <v>718</v>
      </c>
      <c r="AP647" s="365">
        <v>5590</v>
      </c>
      <c r="AQ647" t="s">
        <v>3218</v>
      </c>
      <c r="AR647" t="s">
        <v>3224</v>
      </c>
      <c r="AS647" t="s">
        <v>3220</v>
      </c>
      <c r="AT647" t="s">
        <v>3221</v>
      </c>
      <c r="AU647" t="s">
        <v>379</v>
      </c>
      <c r="AV647" t="s">
        <v>380</v>
      </c>
      <c r="AW647" t="s">
        <v>3225</v>
      </c>
      <c r="AX647" t="s">
        <v>3226</v>
      </c>
      <c r="AY647" s="365">
        <v>1</v>
      </c>
      <c r="AZ647" s="365">
        <v>2024</v>
      </c>
      <c r="BA647" s="366">
        <v>45643</v>
      </c>
      <c r="BB647" s="367">
        <v>45643</v>
      </c>
      <c r="BC647" t="s">
        <v>399</v>
      </c>
      <c r="BD647" t="s">
        <v>261</v>
      </c>
      <c r="BE647">
        <v>0</v>
      </c>
      <c r="BF647"/>
      <c r="BG647">
        <v>22.29</v>
      </c>
      <c r="BH647" s="368">
        <v>-22.29</v>
      </c>
    </row>
    <row r="648" spans="1:60" ht="15.6">
      <c r="A648" s="345" t="str">
        <f t="shared" si="20"/>
        <v>yes</v>
      </c>
      <c r="B648" s="345" t="str">
        <f>IF(A648="no","N/A",IF(ISNA(VLOOKUP(P648,'Cost Type'!$A$4:$B$8,2,0)),"Impl",VLOOKUP(Q648,'Cost Type'!$A$4:$B$8,2,0)))</f>
        <v>Impl</v>
      </c>
      <c r="C648" s="345" t="str">
        <f>IF(B648="Impl",VLOOKUP(AB648,'Mapping Activities to outputs'!$B:$C,2,0),"N/A")</f>
        <v>MC</v>
      </c>
      <c r="F648" s="346">
        <f t="shared" si="21"/>
        <v>-1.61</v>
      </c>
      <c r="G648" t="s">
        <v>395</v>
      </c>
      <c r="H648" t="s">
        <v>396</v>
      </c>
      <c r="I648" t="s">
        <v>364</v>
      </c>
      <c r="J648" t="s">
        <v>365</v>
      </c>
      <c r="K648" t="s">
        <v>157</v>
      </c>
      <c r="L648" t="s">
        <v>397</v>
      </c>
      <c r="M648" t="s">
        <v>2074</v>
      </c>
      <c r="N648" t="s">
        <v>262</v>
      </c>
      <c r="P648" s="365">
        <v>76135</v>
      </c>
      <c r="Q648" t="s">
        <v>3282</v>
      </c>
      <c r="R648" t="s">
        <v>368</v>
      </c>
      <c r="S648" t="s">
        <v>369</v>
      </c>
      <c r="T648" t="s">
        <v>263</v>
      </c>
      <c r="U648" t="s">
        <v>370</v>
      </c>
      <c r="V648" t="s">
        <v>265</v>
      </c>
      <c r="W648" t="s">
        <v>252</v>
      </c>
      <c r="X648" t="s">
        <v>264</v>
      </c>
      <c r="Y648" t="s">
        <v>371</v>
      </c>
      <c r="Z648" t="s">
        <v>250</v>
      </c>
      <c r="AA648" t="s">
        <v>250</v>
      </c>
      <c r="AB648" t="s">
        <v>89</v>
      </c>
      <c r="AC648" t="s">
        <v>158</v>
      </c>
      <c r="AD648" t="s">
        <v>2</v>
      </c>
      <c r="AE648" t="s">
        <v>1699</v>
      </c>
      <c r="AF648" t="s">
        <v>398</v>
      </c>
      <c r="AG648" t="s">
        <v>1698</v>
      </c>
      <c r="AH648" s="365">
        <v>300002252217077</v>
      </c>
      <c r="AI648" t="s">
        <v>258</v>
      </c>
      <c r="AJ648">
        <v>18575</v>
      </c>
      <c r="AK648">
        <v>18575</v>
      </c>
      <c r="AL648" s="365">
        <v>1</v>
      </c>
      <c r="AM648" t="s">
        <v>1696</v>
      </c>
      <c r="AN648" t="s">
        <v>3169</v>
      </c>
      <c r="AO648" t="s">
        <v>1456</v>
      </c>
      <c r="AP648" s="365">
        <v>5587</v>
      </c>
      <c r="AQ648" t="s">
        <v>3218</v>
      </c>
      <c r="AR648" t="s">
        <v>3227</v>
      </c>
      <c r="AS648" t="s">
        <v>3220</v>
      </c>
      <c r="AT648" t="s">
        <v>3221</v>
      </c>
      <c r="AU648" t="s">
        <v>379</v>
      </c>
      <c r="AV648" t="s">
        <v>380</v>
      </c>
      <c r="AW648" t="s">
        <v>381</v>
      </c>
      <c r="AX648"/>
      <c r="AY648" s="365">
        <v>0</v>
      </c>
      <c r="AZ648" s="365">
        <v>2024</v>
      </c>
      <c r="BA648" s="366">
        <v>45643</v>
      </c>
      <c r="BB648" s="367">
        <v>45643</v>
      </c>
      <c r="BC648" t="s">
        <v>399</v>
      </c>
      <c r="BD648" t="s">
        <v>261</v>
      </c>
      <c r="BE648">
        <v>0</v>
      </c>
      <c r="BF648"/>
      <c r="BG648">
        <v>1.61</v>
      </c>
      <c r="BH648" s="368">
        <v>-1.61</v>
      </c>
    </row>
    <row r="649" spans="1:60" ht="15.6">
      <c r="A649" s="345" t="str">
        <f t="shared" si="20"/>
        <v>yes</v>
      </c>
      <c r="B649" s="345" t="str">
        <f>IF(A649="no","N/A",IF(ISNA(VLOOKUP(P649,'Cost Type'!$A$4:$B$8,2,0)),"Impl",VLOOKUP(Q649,'Cost Type'!$A$4:$B$8,2,0)))</f>
        <v>Impl</v>
      </c>
      <c r="C649" s="345" t="str">
        <f>IF(B649="Impl",VLOOKUP(AB649,'Mapping Activities to outputs'!$B:$C,2,0),"N/A")</f>
        <v>Output 2</v>
      </c>
      <c r="F649" s="346">
        <f t="shared" si="21"/>
        <v>-15.71</v>
      </c>
      <c r="G649" t="s">
        <v>395</v>
      </c>
      <c r="H649" t="s">
        <v>396</v>
      </c>
      <c r="I649" t="s">
        <v>364</v>
      </c>
      <c r="J649" t="s">
        <v>365</v>
      </c>
      <c r="K649" t="s">
        <v>157</v>
      </c>
      <c r="L649" t="s">
        <v>397</v>
      </c>
      <c r="M649" t="s">
        <v>2074</v>
      </c>
      <c r="N649" t="s">
        <v>262</v>
      </c>
      <c r="P649" s="365">
        <v>76135</v>
      </c>
      <c r="Q649" t="s">
        <v>3282</v>
      </c>
      <c r="R649" t="s">
        <v>368</v>
      </c>
      <c r="S649" t="s">
        <v>369</v>
      </c>
      <c r="T649" t="s">
        <v>263</v>
      </c>
      <c r="U649" t="s">
        <v>370</v>
      </c>
      <c r="V649" t="s">
        <v>265</v>
      </c>
      <c r="W649" t="s">
        <v>252</v>
      </c>
      <c r="X649" t="s">
        <v>264</v>
      </c>
      <c r="Y649" t="s">
        <v>371</v>
      </c>
      <c r="Z649" t="s">
        <v>250</v>
      </c>
      <c r="AA649" t="s">
        <v>250</v>
      </c>
      <c r="AB649" t="s">
        <v>67</v>
      </c>
      <c r="AC649" t="s">
        <v>158</v>
      </c>
      <c r="AD649" t="s">
        <v>2</v>
      </c>
      <c r="AE649" t="s">
        <v>817</v>
      </c>
      <c r="AF649" t="s">
        <v>398</v>
      </c>
      <c r="AG649" t="s">
        <v>3228</v>
      </c>
      <c r="AH649" s="365">
        <v>300002252255433</v>
      </c>
      <c r="AI649" t="s">
        <v>258</v>
      </c>
      <c r="AJ649">
        <v>180957.32</v>
      </c>
      <c r="AK649">
        <v>180957.32</v>
      </c>
      <c r="AL649" s="365">
        <v>1</v>
      </c>
      <c r="AM649" t="s">
        <v>814</v>
      </c>
      <c r="AN649" t="s">
        <v>384</v>
      </c>
      <c r="AO649" t="s">
        <v>464</v>
      </c>
      <c r="AP649" s="365">
        <v>5589</v>
      </c>
      <c r="AQ649" t="s">
        <v>3218</v>
      </c>
      <c r="AR649" t="s">
        <v>3229</v>
      </c>
      <c r="AS649" t="s">
        <v>3220</v>
      </c>
      <c r="AT649" t="s">
        <v>3221</v>
      </c>
      <c r="AU649" t="s">
        <v>379</v>
      </c>
      <c r="AV649" t="s">
        <v>380</v>
      </c>
      <c r="AW649" t="s">
        <v>381</v>
      </c>
      <c r="AX649"/>
      <c r="AY649" s="365">
        <v>0</v>
      </c>
      <c r="AZ649" s="365">
        <v>2024</v>
      </c>
      <c r="BA649" s="366">
        <v>45643</v>
      </c>
      <c r="BB649" s="367">
        <v>45643</v>
      </c>
      <c r="BC649" t="s">
        <v>399</v>
      </c>
      <c r="BD649" t="s">
        <v>261</v>
      </c>
      <c r="BE649">
        <v>0</v>
      </c>
      <c r="BF649"/>
      <c r="BG649">
        <v>15.71</v>
      </c>
      <c r="BH649" s="368">
        <v>-15.71</v>
      </c>
    </row>
    <row r="650" spans="1:60" ht="15.6">
      <c r="A650" s="345" t="str">
        <f t="shared" si="20"/>
        <v>yes</v>
      </c>
      <c r="B650" s="345" t="str">
        <f>IF(A650="no","N/A",IF(ISNA(VLOOKUP(P650,'Cost Type'!$A$4:$B$8,2,0)),"Impl",VLOOKUP(Q650,'Cost Type'!$A$4:$B$8,2,0)))</f>
        <v>Impl</v>
      </c>
      <c r="C650" s="345" t="str">
        <f>IF(B650="Impl",VLOOKUP(AB650,'Mapping Activities to outputs'!$B:$C,2,0),"N/A")</f>
        <v>MC</v>
      </c>
      <c r="F650" s="346">
        <f t="shared" si="21"/>
        <v>14.41</v>
      </c>
      <c r="G650" t="s">
        <v>362</v>
      </c>
      <c r="H650" t="s">
        <v>363</v>
      </c>
      <c r="I650" t="s">
        <v>364</v>
      </c>
      <c r="J650" t="s">
        <v>365</v>
      </c>
      <c r="K650" t="s">
        <v>157</v>
      </c>
      <c r="L650" t="s">
        <v>366</v>
      </c>
      <c r="M650" t="s">
        <v>2074</v>
      </c>
      <c r="N650" t="s">
        <v>262</v>
      </c>
      <c r="P650" s="365">
        <v>71620</v>
      </c>
      <c r="Q650" t="s">
        <v>4124</v>
      </c>
      <c r="R650" t="s">
        <v>368</v>
      </c>
      <c r="S650" t="s">
        <v>369</v>
      </c>
      <c r="T650" t="s">
        <v>263</v>
      </c>
      <c r="U650" t="s">
        <v>370</v>
      </c>
      <c r="V650" t="s">
        <v>265</v>
      </c>
      <c r="W650" t="s">
        <v>252</v>
      </c>
      <c r="X650" t="s">
        <v>264</v>
      </c>
      <c r="Y650" t="s">
        <v>371</v>
      </c>
      <c r="Z650" t="s">
        <v>250</v>
      </c>
      <c r="AA650" t="s">
        <v>250</v>
      </c>
      <c r="AB650" t="s">
        <v>89</v>
      </c>
      <c r="AC650" t="s">
        <v>158</v>
      </c>
      <c r="AD650" t="s">
        <v>2</v>
      </c>
      <c r="AE650" t="s">
        <v>1716</v>
      </c>
      <c r="AF650" t="s">
        <v>372</v>
      </c>
      <c r="AG650"/>
      <c r="AH650" s="365">
        <v>300002251618658</v>
      </c>
      <c r="AI650" t="s">
        <v>258</v>
      </c>
      <c r="AJ650">
        <v>600</v>
      </c>
      <c r="AK650">
        <v>600</v>
      </c>
      <c r="AL650" s="365">
        <v>1</v>
      </c>
      <c r="AM650" t="s">
        <v>1716</v>
      </c>
      <c r="AN650" t="s">
        <v>1160</v>
      </c>
      <c r="AO650" t="s">
        <v>1161</v>
      </c>
      <c r="AP650" s="365">
        <v>56</v>
      </c>
      <c r="AQ650" t="s">
        <v>3867</v>
      </c>
      <c r="AR650" t="s">
        <v>3868</v>
      </c>
      <c r="AS650" t="s">
        <v>3869</v>
      </c>
      <c r="AT650" t="s">
        <v>3863</v>
      </c>
      <c r="AU650" t="s">
        <v>379</v>
      </c>
      <c r="AV650" t="s">
        <v>380</v>
      </c>
      <c r="AW650" t="s">
        <v>381</v>
      </c>
      <c r="AX650"/>
      <c r="AY650" s="365">
        <v>0</v>
      </c>
      <c r="AZ650" s="365">
        <v>2024</v>
      </c>
      <c r="BA650" s="366">
        <v>45639</v>
      </c>
      <c r="BB650" s="367">
        <v>45644</v>
      </c>
      <c r="BC650" t="s">
        <v>271</v>
      </c>
      <c r="BD650" t="s">
        <v>261</v>
      </c>
      <c r="BE650">
        <v>600</v>
      </c>
      <c r="BF650">
        <v>14.41</v>
      </c>
      <c r="BG650"/>
      <c r="BH650" s="368">
        <v>14.41</v>
      </c>
    </row>
    <row r="651" spans="1:60" ht="15.6">
      <c r="A651" s="345" t="str">
        <f t="shared" si="20"/>
        <v>yes</v>
      </c>
      <c r="B651" s="345" t="str">
        <f>IF(A651="no","N/A",IF(ISNA(VLOOKUP(P651,'Cost Type'!$A$4:$B$8,2,0)),"Impl",VLOOKUP(P651,'Cost Type'!$A$4:$B$8,2,0)))</f>
        <v>GMS</v>
      </c>
      <c r="C651" s="345" t="str">
        <f>IF(B651="Impl",VLOOKUP(AB651,'Mapping Activities to outputs'!$B:$C,2,0),"N/A")</f>
        <v>N/A</v>
      </c>
      <c r="F651" s="346">
        <f t="shared" si="21"/>
        <v>503.89</v>
      </c>
      <c r="G651" t="s">
        <v>413</v>
      </c>
      <c r="H651" t="s">
        <v>414</v>
      </c>
      <c r="I651" t="s">
        <v>415</v>
      </c>
      <c r="J651" t="s">
        <v>416</v>
      </c>
      <c r="K651" t="s">
        <v>157</v>
      </c>
      <c r="L651" t="s">
        <v>413</v>
      </c>
      <c r="M651" t="s">
        <v>2074</v>
      </c>
      <c r="N651" t="s">
        <v>262</v>
      </c>
      <c r="P651" s="365">
        <v>75105</v>
      </c>
      <c r="Q651" t="s">
        <v>417</v>
      </c>
      <c r="R651" t="s">
        <v>368</v>
      </c>
      <c r="S651" t="s">
        <v>369</v>
      </c>
      <c r="T651" t="s">
        <v>263</v>
      </c>
      <c r="U651" t="s">
        <v>370</v>
      </c>
      <c r="V651" t="s">
        <v>265</v>
      </c>
      <c r="W651" t="s">
        <v>252</v>
      </c>
      <c r="X651" t="s">
        <v>264</v>
      </c>
      <c r="Y651" t="s">
        <v>371</v>
      </c>
      <c r="Z651" t="s">
        <v>250</v>
      </c>
      <c r="AA651" t="s">
        <v>250</v>
      </c>
      <c r="AB651" t="s">
        <v>58</v>
      </c>
      <c r="AC651" t="s">
        <v>158</v>
      </c>
      <c r="AD651" t="s">
        <v>2</v>
      </c>
      <c r="AE651" t="s">
        <v>2117</v>
      </c>
      <c r="AF651" t="s">
        <v>419</v>
      </c>
      <c r="AG651"/>
      <c r="AH651" s="365"/>
      <c r="AI651"/>
      <c r="AJ651"/>
      <c r="AK651"/>
      <c r="AL651" s="365"/>
      <c r="AM651"/>
      <c r="AN651" t="s">
        <v>399</v>
      </c>
      <c r="AO651" t="s">
        <v>399</v>
      </c>
      <c r="AP651" s="365">
        <v>29</v>
      </c>
      <c r="AQ651" t="s">
        <v>2118</v>
      </c>
      <c r="AR651" t="s">
        <v>2119</v>
      </c>
      <c r="AS651" t="s">
        <v>2120</v>
      </c>
      <c r="AT651" t="s">
        <v>2121</v>
      </c>
      <c r="AU651" t="s">
        <v>379</v>
      </c>
      <c r="AV651" t="s">
        <v>380</v>
      </c>
      <c r="AW651" t="s">
        <v>412</v>
      </c>
      <c r="AX651"/>
      <c r="AY651" s="365"/>
      <c r="AZ651" s="365">
        <v>2024</v>
      </c>
      <c r="BA651" s="366">
        <v>45637</v>
      </c>
      <c r="BB651" s="367">
        <v>45644</v>
      </c>
      <c r="BC651" t="s">
        <v>399</v>
      </c>
      <c r="BD651" t="s">
        <v>261</v>
      </c>
      <c r="BE651">
        <v>20911.57</v>
      </c>
      <c r="BF651">
        <v>503.89</v>
      </c>
      <c r="BG651"/>
      <c r="BH651" s="368">
        <v>503.89</v>
      </c>
    </row>
    <row r="652" spans="1:60" ht="15.6">
      <c r="A652" s="345" t="str">
        <f t="shared" si="20"/>
        <v>yes</v>
      </c>
      <c r="B652" s="345" t="str">
        <f>IF(A652="no","N/A",IF(ISNA(VLOOKUP(P652,'Cost Type'!$A$4:$B$8,2,0)),"Impl",VLOOKUP(P652,'Cost Type'!$A$4:$B$8,2,0)))</f>
        <v>GMS</v>
      </c>
      <c r="C652" s="345" t="str">
        <f>IF(B652="Impl",VLOOKUP(AB652,'Mapping Activities to outputs'!$B:$C,2,0),"N/A")</f>
        <v>N/A</v>
      </c>
      <c r="F652" s="346">
        <f t="shared" si="21"/>
        <v>2.02</v>
      </c>
      <c r="G652" t="s">
        <v>413</v>
      </c>
      <c r="H652" t="s">
        <v>414</v>
      </c>
      <c r="I652" t="s">
        <v>415</v>
      </c>
      <c r="J652" t="s">
        <v>416</v>
      </c>
      <c r="K652" t="s">
        <v>157</v>
      </c>
      <c r="L652" t="s">
        <v>413</v>
      </c>
      <c r="M652" t="s">
        <v>2074</v>
      </c>
      <c r="N652" t="s">
        <v>262</v>
      </c>
      <c r="P652" s="365">
        <v>75105</v>
      </c>
      <c r="Q652" t="s">
        <v>417</v>
      </c>
      <c r="R652" t="s">
        <v>368</v>
      </c>
      <c r="S652" t="s">
        <v>369</v>
      </c>
      <c r="T652" t="s">
        <v>263</v>
      </c>
      <c r="U652" t="s">
        <v>370</v>
      </c>
      <c r="V652" t="s">
        <v>265</v>
      </c>
      <c r="W652" t="s">
        <v>252</v>
      </c>
      <c r="X652" t="s">
        <v>264</v>
      </c>
      <c r="Y652" t="s">
        <v>371</v>
      </c>
      <c r="Z652" t="s">
        <v>250</v>
      </c>
      <c r="AA652" t="s">
        <v>250</v>
      </c>
      <c r="AB652" t="s">
        <v>89</v>
      </c>
      <c r="AC652" t="s">
        <v>158</v>
      </c>
      <c r="AD652" t="s">
        <v>2</v>
      </c>
      <c r="AE652" t="s">
        <v>2357</v>
      </c>
      <c r="AF652" t="s">
        <v>419</v>
      </c>
      <c r="AG652"/>
      <c r="AH652" s="365"/>
      <c r="AI652"/>
      <c r="AJ652"/>
      <c r="AK652"/>
      <c r="AL652" s="365"/>
      <c r="AM652"/>
      <c r="AN652" t="s">
        <v>399</v>
      </c>
      <c r="AO652" t="s">
        <v>399</v>
      </c>
      <c r="AP652" s="365">
        <v>106</v>
      </c>
      <c r="AQ652" t="s">
        <v>2118</v>
      </c>
      <c r="AR652" t="s">
        <v>2358</v>
      </c>
      <c r="AS652" t="s">
        <v>2120</v>
      </c>
      <c r="AT652" t="s">
        <v>2359</v>
      </c>
      <c r="AU652" t="s">
        <v>379</v>
      </c>
      <c r="AV652" t="s">
        <v>380</v>
      </c>
      <c r="AW652" t="s">
        <v>412</v>
      </c>
      <c r="AX652"/>
      <c r="AY652" s="365"/>
      <c r="AZ652" s="365">
        <v>2024</v>
      </c>
      <c r="BA652" s="366">
        <v>45639</v>
      </c>
      <c r="BB652" s="367">
        <v>45644</v>
      </c>
      <c r="BC652" t="s">
        <v>399</v>
      </c>
      <c r="BD652" t="s">
        <v>261</v>
      </c>
      <c r="BE652">
        <v>84</v>
      </c>
      <c r="BF652">
        <v>2.02</v>
      </c>
      <c r="BG652"/>
      <c r="BH652" s="368">
        <v>2.02</v>
      </c>
    </row>
    <row r="653" spans="1:60" ht="15.6">
      <c r="A653" s="345" t="str">
        <f t="shared" si="20"/>
        <v>yes</v>
      </c>
      <c r="B653" s="345" t="str">
        <f>IF(A653="no","N/A",IF(ISNA(VLOOKUP(P653,'Cost Type'!$A$4:$B$8,2,0)),"Impl",VLOOKUP(P653,'Cost Type'!$A$4:$B$8,2,0)))</f>
        <v>GMS</v>
      </c>
      <c r="C653" s="345" t="str">
        <f>IF(B653="Impl",VLOOKUP(AB653,'Mapping Activities to outputs'!$B:$C,2,0),"N/A")</f>
        <v>N/A</v>
      </c>
      <c r="F653" s="346">
        <f t="shared" si="21"/>
        <v>147.47</v>
      </c>
      <c r="G653" t="s">
        <v>413</v>
      </c>
      <c r="H653" t="s">
        <v>414</v>
      </c>
      <c r="I653" t="s">
        <v>415</v>
      </c>
      <c r="J653" t="s">
        <v>416</v>
      </c>
      <c r="K653" t="s">
        <v>157</v>
      </c>
      <c r="L653" t="s">
        <v>413</v>
      </c>
      <c r="M653" t="s">
        <v>2074</v>
      </c>
      <c r="N653" t="s">
        <v>262</v>
      </c>
      <c r="P653" s="365">
        <v>75105</v>
      </c>
      <c r="Q653" t="s">
        <v>417</v>
      </c>
      <c r="R653" t="s">
        <v>368</v>
      </c>
      <c r="S653" t="s">
        <v>369</v>
      </c>
      <c r="T653" t="s">
        <v>263</v>
      </c>
      <c r="U653" t="s">
        <v>370</v>
      </c>
      <c r="V653" t="s">
        <v>265</v>
      </c>
      <c r="W653" t="s">
        <v>252</v>
      </c>
      <c r="X653" t="s">
        <v>264</v>
      </c>
      <c r="Y653" t="s">
        <v>371</v>
      </c>
      <c r="Z653" t="s">
        <v>250</v>
      </c>
      <c r="AA653" t="s">
        <v>250</v>
      </c>
      <c r="AB653" t="s">
        <v>75</v>
      </c>
      <c r="AC653" t="s">
        <v>158</v>
      </c>
      <c r="AD653" t="s">
        <v>2</v>
      </c>
      <c r="AE653" t="s">
        <v>2473</v>
      </c>
      <c r="AF653" t="s">
        <v>419</v>
      </c>
      <c r="AG653"/>
      <c r="AH653" s="365"/>
      <c r="AI653"/>
      <c r="AJ653"/>
      <c r="AK653"/>
      <c r="AL653" s="365"/>
      <c r="AM653"/>
      <c r="AN653" t="s">
        <v>399</v>
      </c>
      <c r="AO653" t="s">
        <v>399</v>
      </c>
      <c r="AP653" s="365">
        <v>282</v>
      </c>
      <c r="AQ653" t="s">
        <v>2118</v>
      </c>
      <c r="AR653" t="s">
        <v>2474</v>
      </c>
      <c r="AS653" t="s">
        <v>2120</v>
      </c>
      <c r="AT653" t="s">
        <v>2237</v>
      </c>
      <c r="AU653" t="s">
        <v>379</v>
      </c>
      <c r="AV653" t="s">
        <v>380</v>
      </c>
      <c r="AW653" t="s">
        <v>412</v>
      </c>
      <c r="AX653"/>
      <c r="AY653" s="365"/>
      <c r="AZ653" s="365">
        <v>2024</v>
      </c>
      <c r="BA653" s="366">
        <v>45642</v>
      </c>
      <c r="BB653" s="367">
        <v>45644</v>
      </c>
      <c r="BC653" t="s">
        <v>399</v>
      </c>
      <c r="BD653" t="s">
        <v>261</v>
      </c>
      <c r="BE653">
        <v>6142</v>
      </c>
      <c r="BF653">
        <v>147.47</v>
      </c>
      <c r="BG653"/>
      <c r="BH653" s="368">
        <v>147.47</v>
      </c>
    </row>
    <row r="654" spans="1:60" ht="15.6">
      <c r="A654" s="345" t="str">
        <f t="shared" si="20"/>
        <v>yes</v>
      </c>
      <c r="B654" s="345" t="str">
        <f>IF(A654="no","N/A",IF(ISNA(VLOOKUP(P654,'Cost Type'!$A$4:$B$8,2,0)),"Impl",VLOOKUP(P654,'Cost Type'!$A$4:$B$8,2,0)))</f>
        <v>GMS</v>
      </c>
      <c r="C654" s="345" t="str">
        <f>IF(B654="Impl",VLOOKUP(AB654,'Mapping Activities to outputs'!$B:$C,2,0),"N/A")</f>
        <v>N/A</v>
      </c>
      <c r="F654" s="346">
        <f t="shared" si="21"/>
        <v>187.32</v>
      </c>
      <c r="G654" t="s">
        <v>413</v>
      </c>
      <c r="H654" t="s">
        <v>414</v>
      </c>
      <c r="I654" t="s">
        <v>415</v>
      </c>
      <c r="J654" t="s">
        <v>416</v>
      </c>
      <c r="K654" t="s">
        <v>157</v>
      </c>
      <c r="L654" t="s">
        <v>413</v>
      </c>
      <c r="M654" t="s">
        <v>2074</v>
      </c>
      <c r="N654" t="s">
        <v>262</v>
      </c>
      <c r="P654" s="365">
        <v>75105</v>
      </c>
      <c r="Q654" t="s">
        <v>417</v>
      </c>
      <c r="R654" t="s">
        <v>368</v>
      </c>
      <c r="S654" t="s">
        <v>369</v>
      </c>
      <c r="T654" t="s">
        <v>263</v>
      </c>
      <c r="U654" t="s">
        <v>370</v>
      </c>
      <c r="V654" t="s">
        <v>265</v>
      </c>
      <c r="W654" t="s">
        <v>252</v>
      </c>
      <c r="X654" t="s">
        <v>264</v>
      </c>
      <c r="Y654" t="s">
        <v>371</v>
      </c>
      <c r="Z654" t="s">
        <v>250</v>
      </c>
      <c r="AA654" t="s">
        <v>250</v>
      </c>
      <c r="AB654" t="s">
        <v>77</v>
      </c>
      <c r="AC654" t="s">
        <v>158</v>
      </c>
      <c r="AD654" t="s">
        <v>2</v>
      </c>
      <c r="AE654" t="s">
        <v>2480</v>
      </c>
      <c r="AF654" t="s">
        <v>419</v>
      </c>
      <c r="AG654"/>
      <c r="AH654" s="365"/>
      <c r="AI654"/>
      <c r="AJ654"/>
      <c r="AK654"/>
      <c r="AL654" s="365"/>
      <c r="AM654"/>
      <c r="AN654" t="s">
        <v>399</v>
      </c>
      <c r="AO654" t="s">
        <v>399</v>
      </c>
      <c r="AP654" s="365">
        <v>283</v>
      </c>
      <c r="AQ654" t="s">
        <v>2118</v>
      </c>
      <c r="AR654" t="s">
        <v>2481</v>
      </c>
      <c r="AS654" t="s">
        <v>2120</v>
      </c>
      <c r="AT654" t="s">
        <v>2237</v>
      </c>
      <c r="AU654" t="s">
        <v>379</v>
      </c>
      <c r="AV654" t="s">
        <v>380</v>
      </c>
      <c r="AW654" t="s">
        <v>412</v>
      </c>
      <c r="AX654"/>
      <c r="AY654" s="365"/>
      <c r="AZ654" s="365">
        <v>2024</v>
      </c>
      <c r="BA654" s="366">
        <v>45642</v>
      </c>
      <c r="BB654" s="367">
        <v>45644</v>
      </c>
      <c r="BC654" t="s">
        <v>399</v>
      </c>
      <c r="BD654" t="s">
        <v>261</v>
      </c>
      <c r="BE654">
        <v>7802</v>
      </c>
      <c r="BF654">
        <v>187.32</v>
      </c>
      <c r="BG654"/>
      <c r="BH654" s="368">
        <v>187.32</v>
      </c>
    </row>
    <row r="655" spans="1:60" ht="15.6">
      <c r="A655" s="345" t="str">
        <f t="shared" si="20"/>
        <v>yes</v>
      </c>
      <c r="B655" s="345" t="str">
        <f>IF(A655="no","N/A",IF(ISNA(VLOOKUP(P655,'Cost Type'!$A$4:$B$8,2,0)),"Impl",VLOOKUP(P655,'Cost Type'!$A$4:$B$8,2,0)))</f>
        <v>GMS</v>
      </c>
      <c r="C655" s="345" t="str">
        <f>IF(B655="Impl",VLOOKUP(AB655,'Mapping Activities to outputs'!$B:$C,2,0),"N/A")</f>
        <v>N/A</v>
      </c>
      <c r="F655" s="346">
        <f t="shared" si="21"/>
        <v>211.24</v>
      </c>
      <c r="G655" t="s">
        <v>413</v>
      </c>
      <c r="H655" t="s">
        <v>414</v>
      </c>
      <c r="I655" t="s">
        <v>415</v>
      </c>
      <c r="J655" t="s">
        <v>416</v>
      </c>
      <c r="K655" t="s">
        <v>157</v>
      </c>
      <c r="L655" t="s">
        <v>413</v>
      </c>
      <c r="M655" t="s">
        <v>2074</v>
      </c>
      <c r="N655" t="s">
        <v>262</v>
      </c>
      <c r="P655" s="365">
        <v>75105</v>
      </c>
      <c r="Q655" t="s">
        <v>417</v>
      </c>
      <c r="R655" t="s">
        <v>368</v>
      </c>
      <c r="S655" t="s">
        <v>369</v>
      </c>
      <c r="T655" t="s">
        <v>263</v>
      </c>
      <c r="U655" t="s">
        <v>370</v>
      </c>
      <c r="V655" t="s">
        <v>265</v>
      </c>
      <c r="W655" t="s">
        <v>252</v>
      </c>
      <c r="X655" t="s">
        <v>264</v>
      </c>
      <c r="Y655" t="s">
        <v>371</v>
      </c>
      <c r="Z655" t="s">
        <v>250</v>
      </c>
      <c r="AA655" t="s">
        <v>250</v>
      </c>
      <c r="AB655" t="s">
        <v>73</v>
      </c>
      <c r="AC655" t="s">
        <v>158</v>
      </c>
      <c r="AD655" t="s">
        <v>2</v>
      </c>
      <c r="AE655" t="s">
        <v>2482</v>
      </c>
      <c r="AF655" t="s">
        <v>419</v>
      </c>
      <c r="AG655"/>
      <c r="AH655" s="365"/>
      <c r="AI655"/>
      <c r="AJ655"/>
      <c r="AK655"/>
      <c r="AL655" s="365"/>
      <c r="AM655"/>
      <c r="AN655" t="s">
        <v>399</v>
      </c>
      <c r="AO655" t="s">
        <v>399</v>
      </c>
      <c r="AP655" s="365">
        <v>284</v>
      </c>
      <c r="AQ655" t="s">
        <v>2118</v>
      </c>
      <c r="AR655" t="s">
        <v>2483</v>
      </c>
      <c r="AS655" t="s">
        <v>2120</v>
      </c>
      <c r="AT655" t="s">
        <v>2237</v>
      </c>
      <c r="AU655" t="s">
        <v>379</v>
      </c>
      <c r="AV655" t="s">
        <v>380</v>
      </c>
      <c r="AW655" t="s">
        <v>412</v>
      </c>
      <c r="AX655"/>
      <c r="AY655" s="365"/>
      <c r="AZ655" s="365">
        <v>2024</v>
      </c>
      <c r="BA655" s="366">
        <v>45642</v>
      </c>
      <c r="BB655" s="367">
        <v>45644</v>
      </c>
      <c r="BC655" t="s">
        <v>399</v>
      </c>
      <c r="BD655" t="s">
        <v>261</v>
      </c>
      <c r="BE655">
        <v>8798</v>
      </c>
      <c r="BF655">
        <v>211.24</v>
      </c>
      <c r="BG655"/>
      <c r="BH655" s="368">
        <v>211.24</v>
      </c>
    </row>
    <row r="656" spans="1:60" ht="15.6">
      <c r="A656" s="345" t="str">
        <f t="shared" si="20"/>
        <v>yes</v>
      </c>
      <c r="B656" s="345" t="str">
        <f>IF(A656="no","N/A",IF(ISNA(VLOOKUP(P656,'Cost Type'!$A$4:$B$8,2,0)),"Impl",VLOOKUP(P656,'Cost Type'!$A$4:$B$8,2,0)))</f>
        <v>GMS</v>
      </c>
      <c r="C656" s="345" t="str">
        <f>IF(B656="Impl",VLOOKUP(AB656,'Mapping Activities to outputs'!$B:$C,2,0),"N/A")</f>
        <v>N/A</v>
      </c>
      <c r="F656" s="346">
        <f t="shared" si="21"/>
        <v>24.11</v>
      </c>
      <c r="G656" t="s">
        <v>413</v>
      </c>
      <c r="H656" t="s">
        <v>414</v>
      </c>
      <c r="I656" t="s">
        <v>415</v>
      </c>
      <c r="J656" t="s">
        <v>416</v>
      </c>
      <c r="K656" t="s">
        <v>157</v>
      </c>
      <c r="L656" t="s">
        <v>413</v>
      </c>
      <c r="M656" t="s">
        <v>2074</v>
      </c>
      <c r="N656" t="s">
        <v>262</v>
      </c>
      <c r="P656" s="365">
        <v>75105</v>
      </c>
      <c r="Q656" t="s">
        <v>417</v>
      </c>
      <c r="R656" t="s">
        <v>368</v>
      </c>
      <c r="S656" t="s">
        <v>369</v>
      </c>
      <c r="T656" t="s">
        <v>263</v>
      </c>
      <c r="U656" t="s">
        <v>370</v>
      </c>
      <c r="V656" t="s">
        <v>265</v>
      </c>
      <c r="W656" t="s">
        <v>252</v>
      </c>
      <c r="X656" t="s">
        <v>264</v>
      </c>
      <c r="Y656" t="s">
        <v>371</v>
      </c>
      <c r="Z656" t="s">
        <v>250</v>
      </c>
      <c r="AA656" t="s">
        <v>250</v>
      </c>
      <c r="AB656" t="s">
        <v>89</v>
      </c>
      <c r="AC656" t="s">
        <v>158</v>
      </c>
      <c r="AD656" t="s">
        <v>2</v>
      </c>
      <c r="AE656" t="s">
        <v>2650</v>
      </c>
      <c r="AF656" t="s">
        <v>419</v>
      </c>
      <c r="AG656"/>
      <c r="AH656" s="365"/>
      <c r="AI656"/>
      <c r="AJ656"/>
      <c r="AK656"/>
      <c r="AL656" s="365"/>
      <c r="AM656"/>
      <c r="AN656" t="s">
        <v>399</v>
      </c>
      <c r="AO656" t="s">
        <v>399</v>
      </c>
      <c r="AP656" s="365">
        <v>281</v>
      </c>
      <c r="AQ656" t="s">
        <v>2118</v>
      </c>
      <c r="AR656" t="s">
        <v>2651</v>
      </c>
      <c r="AS656" t="s">
        <v>2120</v>
      </c>
      <c r="AT656" t="s">
        <v>2237</v>
      </c>
      <c r="AU656" t="s">
        <v>379</v>
      </c>
      <c r="AV656" t="s">
        <v>380</v>
      </c>
      <c r="AW656" t="s">
        <v>412</v>
      </c>
      <c r="AX656"/>
      <c r="AY656" s="365"/>
      <c r="AZ656" s="365">
        <v>2024</v>
      </c>
      <c r="BA656" s="366">
        <v>45642</v>
      </c>
      <c r="BB656" s="367">
        <v>45644</v>
      </c>
      <c r="BC656" t="s">
        <v>399</v>
      </c>
      <c r="BD656" t="s">
        <v>154</v>
      </c>
      <c r="BE656">
        <v>24.11</v>
      </c>
      <c r="BF656">
        <v>24.11</v>
      </c>
      <c r="BG656"/>
      <c r="BH656" s="368">
        <v>24.11</v>
      </c>
    </row>
    <row r="657" spans="1:60" ht="15.6">
      <c r="A657" s="345" t="str">
        <f t="shared" si="20"/>
        <v>yes</v>
      </c>
      <c r="B657" s="345" t="str">
        <f>IF(A657="no","N/A",IF(ISNA(VLOOKUP(P657,'Cost Type'!$A$4:$B$8,2,0)),"Impl",VLOOKUP(Q657,'Cost Type'!$A$4:$B$8,2,0)))</f>
        <v>Impl</v>
      </c>
      <c r="C657" s="345" t="str">
        <f>IF(B657="Impl",VLOOKUP(AB657,'Mapping Activities to outputs'!$B:$C,2,0),"N/A")</f>
        <v>MC</v>
      </c>
      <c r="F657" s="346">
        <f t="shared" si="21"/>
        <v>3671.86</v>
      </c>
      <c r="G657" t="s">
        <v>362</v>
      </c>
      <c r="H657" t="s">
        <v>363</v>
      </c>
      <c r="I657" t="s">
        <v>364</v>
      </c>
      <c r="J657" t="s">
        <v>365</v>
      </c>
      <c r="K657" t="s">
        <v>157</v>
      </c>
      <c r="L657" t="s">
        <v>366</v>
      </c>
      <c r="M657" t="s">
        <v>2074</v>
      </c>
      <c r="N657" t="s">
        <v>262</v>
      </c>
      <c r="P657" s="365">
        <v>73410</v>
      </c>
      <c r="Q657" t="s">
        <v>3310</v>
      </c>
      <c r="R657" t="s">
        <v>368</v>
      </c>
      <c r="S657" t="s">
        <v>369</v>
      </c>
      <c r="T657" t="s">
        <v>263</v>
      </c>
      <c r="U657" t="s">
        <v>370</v>
      </c>
      <c r="V657" t="s">
        <v>265</v>
      </c>
      <c r="W657" t="s">
        <v>252</v>
      </c>
      <c r="X657" t="s">
        <v>264</v>
      </c>
      <c r="Y657" t="s">
        <v>371</v>
      </c>
      <c r="Z657" t="s">
        <v>250</v>
      </c>
      <c r="AA657" t="s">
        <v>250</v>
      </c>
      <c r="AB657" t="s">
        <v>89</v>
      </c>
      <c r="AC657" t="s">
        <v>158</v>
      </c>
      <c r="AD657" t="s">
        <v>2</v>
      </c>
      <c r="AE657" t="s">
        <v>1720</v>
      </c>
      <c r="AF657" t="s">
        <v>372</v>
      </c>
      <c r="AG657" t="s">
        <v>1724</v>
      </c>
      <c r="AH657" s="365">
        <v>300002264472049</v>
      </c>
      <c r="AI657" t="s">
        <v>258</v>
      </c>
      <c r="AJ657">
        <v>152932.85</v>
      </c>
      <c r="AK657">
        <v>152932.85</v>
      </c>
      <c r="AL657" s="365">
        <v>1</v>
      </c>
      <c r="AM657" t="s">
        <v>1720</v>
      </c>
      <c r="AN657" t="s">
        <v>3105</v>
      </c>
      <c r="AO657" t="s">
        <v>1189</v>
      </c>
      <c r="AP657" s="365">
        <v>173</v>
      </c>
      <c r="AQ657" t="s">
        <v>3892</v>
      </c>
      <c r="AR657" t="s">
        <v>3893</v>
      </c>
      <c r="AS657" t="s">
        <v>3894</v>
      </c>
      <c r="AT657" t="s">
        <v>3882</v>
      </c>
      <c r="AU657" t="s">
        <v>379</v>
      </c>
      <c r="AV657" t="s">
        <v>380</v>
      </c>
      <c r="AW657" t="s">
        <v>3237</v>
      </c>
      <c r="AX657" t="s">
        <v>3242</v>
      </c>
      <c r="AY657" s="365">
        <v>1</v>
      </c>
      <c r="AZ657" s="365">
        <v>2024</v>
      </c>
      <c r="BA657" s="366">
        <v>45642</v>
      </c>
      <c r="BB657" s="367">
        <v>45644</v>
      </c>
      <c r="BC657" t="s">
        <v>271</v>
      </c>
      <c r="BD657" t="s">
        <v>261</v>
      </c>
      <c r="BE657">
        <v>152932.85</v>
      </c>
      <c r="BF657">
        <v>3671.86</v>
      </c>
      <c r="BG657"/>
      <c r="BH657" s="368">
        <v>3671.86</v>
      </c>
    </row>
    <row r="658" spans="1:60" ht="15.6">
      <c r="A658" s="345" t="str">
        <f t="shared" si="20"/>
        <v>yes</v>
      </c>
      <c r="B658" s="345" t="str">
        <f>IF(A658="no","N/A",IF(ISNA(VLOOKUP(P658,'Cost Type'!$A$4:$B$8,2,0)),"Impl",VLOOKUP(Q658,'Cost Type'!$A$4:$B$8,2,0)))</f>
        <v>Impl</v>
      </c>
      <c r="C658" s="345" t="str">
        <f>IF(B658="Impl",VLOOKUP(AB658,'Mapping Activities to outputs'!$B:$C,2,0),"N/A")</f>
        <v>Output 3</v>
      </c>
      <c r="F658" s="346">
        <f t="shared" si="21"/>
        <v>-24.66</v>
      </c>
      <c r="G658" t="s">
        <v>395</v>
      </c>
      <c r="H658" t="s">
        <v>396</v>
      </c>
      <c r="I658" t="s">
        <v>364</v>
      </c>
      <c r="J658" t="s">
        <v>365</v>
      </c>
      <c r="K658" t="s">
        <v>157</v>
      </c>
      <c r="L658" t="s">
        <v>397</v>
      </c>
      <c r="M658" t="s">
        <v>2074</v>
      </c>
      <c r="N658" t="s">
        <v>262</v>
      </c>
      <c r="P658" s="365">
        <v>76135</v>
      </c>
      <c r="Q658" t="s">
        <v>3282</v>
      </c>
      <c r="R658" t="s">
        <v>368</v>
      </c>
      <c r="S658" t="s">
        <v>369</v>
      </c>
      <c r="T658" t="s">
        <v>263</v>
      </c>
      <c r="U658" t="s">
        <v>370</v>
      </c>
      <c r="V658" t="s">
        <v>265</v>
      </c>
      <c r="W658" t="s">
        <v>252</v>
      </c>
      <c r="X658" t="s">
        <v>264</v>
      </c>
      <c r="Y658" t="s">
        <v>371</v>
      </c>
      <c r="Z658" t="s">
        <v>250</v>
      </c>
      <c r="AA658" t="s">
        <v>250</v>
      </c>
      <c r="AB658" t="s">
        <v>73</v>
      </c>
      <c r="AC658" t="s">
        <v>158</v>
      </c>
      <c r="AD658" t="s">
        <v>2</v>
      </c>
      <c r="AE658" t="s">
        <v>927</v>
      </c>
      <c r="AF658" t="s">
        <v>398</v>
      </c>
      <c r="AG658" t="s">
        <v>3234</v>
      </c>
      <c r="AH658" s="365">
        <v>300002257059689</v>
      </c>
      <c r="AI658" t="s">
        <v>258</v>
      </c>
      <c r="AJ658">
        <v>912781.74</v>
      </c>
      <c r="AK658">
        <v>912781.74</v>
      </c>
      <c r="AL658" s="365">
        <v>1</v>
      </c>
      <c r="AM658" t="s">
        <v>923</v>
      </c>
      <c r="AN658" t="s">
        <v>3154</v>
      </c>
      <c r="AO658" t="s">
        <v>718</v>
      </c>
      <c r="AP658" s="365">
        <v>4460</v>
      </c>
      <c r="AQ658" t="s">
        <v>3231</v>
      </c>
      <c r="AR658" t="s">
        <v>3235</v>
      </c>
      <c r="AS658" t="s">
        <v>3232</v>
      </c>
      <c r="AT658" t="s">
        <v>3233</v>
      </c>
      <c r="AU658" t="s">
        <v>379</v>
      </c>
      <c r="AV658" t="s">
        <v>380</v>
      </c>
      <c r="AW658" t="s">
        <v>3197</v>
      </c>
      <c r="AX658" t="s">
        <v>3236</v>
      </c>
      <c r="AY658" s="365">
        <v>1</v>
      </c>
      <c r="AZ658" s="365">
        <v>2024</v>
      </c>
      <c r="BA658" s="366">
        <v>45644</v>
      </c>
      <c r="BB658" s="367">
        <v>45644</v>
      </c>
      <c r="BC658" t="s">
        <v>399</v>
      </c>
      <c r="BD658" t="s">
        <v>261</v>
      </c>
      <c r="BE658">
        <v>0</v>
      </c>
      <c r="BF658"/>
      <c r="BG658">
        <v>24.66</v>
      </c>
      <c r="BH658" s="368">
        <v>-24.66</v>
      </c>
    </row>
    <row r="659" spans="1:60" ht="15.6">
      <c r="A659" s="345" t="str">
        <f t="shared" si="20"/>
        <v>yes</v>
      </c>
      <c r="B659" s="345" t="str">
        <f>IF(A659="no","N/A",IF(ISNA(VLOOKUP(P659,'Cost Type'!$A$4:$B$8,2,0)),"Impl",VLOOKUP(Q659,'Cost Type'!$A$4:$B$8,2,0)))</f>
        <v>Impl</v>
      </c>
      <c r="C659" s="345" t="str">
        <f>IF(B659="Impl",VLOOKUP(AB659,'Mapping Activities to outputs'!$B:$C,2,0),"N/A")</f>
        <v>Output 2</v>
      </c>
      <c r="F659" s="346">
        <f t="shared" si="21"/>
        <v>-22.69</v>
      </c>
      <c r="G659" t="s">
        <v>395</v>
      </c>
      <c r="H659" t="s">
        <v>396</v>
      </c>
      <c r="I659" t="s">
        <v>364</v>
      </c>
      <c r="J659" t="s">
        <v>365</v>
      </c>
      <c r="K659" t="s">
        <v>157</v>
      </c>
      <c r="L659" t="s">
        <v>397</v>
      </c>
      <c r="M659" t="s">
        <v>2074</v>
      </c>
      <c r="N659" t="s">
        <v>262</v>
      </c>
      <c r="P659" s="365">
        <v>76135</v>
      </c>
      <c r="Q659" t="s">
        <v>3282</v>
      </c>
      <c r="R659" t="s">
        <v>368</v>
      </c>
      <c r="S659" t="s">
        <v>369</v>
      </c>
      <c r="T659" t="s">
        <v>263</v>
      </c>
      <c r="U659" t="s">
        <v>370</v>
      </c>
      <c r="V659" t="s">
        <v>265</v>
      </c>
      <c r="W659" t="s">
        <v>252</v>
      </c>
      <c r="X659" t="s">
        <v>264</v>
      </c>
      <c r="Y659" t="s">
        <v>371</v>
      </c>
      <c r="Z659" t="s">
        <v>250</v>
      </c>
      <c r="AA659" t="s">
        <v>250</v>
      </c>
      <c r="AB659" t="s">
        <v>58</v>
      </c>
      <c r="AC659" t="s">
        <v>158</v>
      </c>
      <c r="AD659" t="s">
        <v>2</v>
      </c>
      <c r="AE659" t="s">
        <v>779</v>
      </c>
      <c r="AF659" t="s">
        <v>398</v>
      </c>
      <c r="AG659" t="s">
        <v>3149</v>
      </c>
      <c r="AH659" s="365">
        <v>300002261496819</v>
      </c>
      <c r="AI659" t="s">
        <v>258</v>
      </c>
      <c r="AJ659">
        <v>688189.19000000006</v>
      </c>
      <c r="AK659">
        <v>688189.19000000006</v>
      </c>
      <c r="AL659" s="365">
        <v>1</v>
      </c>
      <c r="AM659" t="s">
        <v>776</v>
      </c>
      <c r="AN659" t="s">
        <v>3150</v>
      </c>
      <c r="AO659" t="s">
        <v>528</v>
      </c>
      <c r="AP659" s="365">
        <v>4459</v>
      </c>
      <c r="AQ659" t="s">
        <v>3231</v>
      </c>
      <c r="AR659" t="s">
        <v>3239</v>
      </c>
      <c r="AS659" t="s">
        <v>3232</v>
      </c>
      <c r="AT659" t="s">
        <v>3233</v>
      </c>
      <c r="AU659" t="s">
        <v>379</v>
      </c>
      <c r="AV659" t="s">
        <v>380</v>
      </c>
      <c r="AW659" t="s">
        <v>3240</v>
      </c>
      <c r="AX659" t="s">
        <v>3241</v>
      </c>
      <c r="AY659" s="365">
        <v>1</v>
      </c>
      <c r="AZ659" s="365">
        <v>2024</v>
      </c>
      <c r="BA659" s="366">
        <v>45644</v>
      </c>
      <c r="BB659" s="367">
        <v>45644</v>
      </c>
      <c r="BC659" t="s">
        <v>399</v>
      </c>
      <c r="BD659" t="s">
        <v>261</v>
      </c>
      <c r="BE659">
        <v>0</v>
      </c>
      <c r="BF659"/>
      <c r="BG659">
        <v>22.69</v>
      </c>
      <c r="BH659" s="368">
        <v>-22.69</v>
      </c>
    </row>
    <row r="660" spans="1:60" ht="15.6">
      <c r="A660" s="345" t="str">
        <f t="shared" si="20"/>
        <v>yes</v>
      </c>
      <c r="B660" s="345" t="str">
        <f>IF(A660="no","N/A",IF(ISNA(VLOOKUP(P660,'Cost Type'!$A$4:$B$8,2,0)),"Impl",VLOOKUP(Q660,'Cost Type'!$A$4:$B$8,2,0)))</f>
        <v>Impl</v>
      </c>
      <c r="C660" s="345" t="str">
        <f>IF(B660="Impl",VLOOKUP(AB660,'Mapping Activities to outputs'!$B:$C,2,0),"N/A")</f>
        <v>MC</v>
      </c>
      <c r="F660" s="346">
        <f t="shared" si="21"/>
        <v>99.75</v>
      </c>
      <c r="G660" t="s">
        <v>362</v>
      </c>
      <c r="H660" t="s">
        <v>363</v>
      </c>
      <c r="I660" t="s">
        <v>364</v>
      </c>
      <c r="J660" t="s">
        <v>365</v>
      </c>
      <c r="K660" t="s">
        <v>157</v>
      </c>
      <c r="L660" t="s">
        <v>366</v>
      </c>
      <c r="M660" t="s">
        <v>2074</v>
      </c>
      <c r="N660" t="s">
        <v>262</v>
      </c>
      <c r="P660" s="365">
        <v>72435</v>
      </c>
      <c r="Q660" t="s">
        <v>4126</v>
      </c>
      <c r="R660" t="s">
        <v>368</v>
      </c>
      <c r="S660" t="s">
        <v>369</v>
      </c>
      <c r="T660" t="s">
        <v>263</v>
      </c>
      <c r="U660" t="s">
        <v>370</v>
      </c>
      <c r="V660" t="s">
        <v>265</v>
      </c>
      <c r="W660" t="s">
        <v>252</v>
      </c>
      <c r="X660" t="s">
        <v>264</v>
      </c>
      <c r="Y660" t="s">
        <v>371</v>
      </c>
      <c r="Z660" t="s">
        <v>250</v>
      </c>
      <c r="AA660" t="s">
        <v>250</v>
      </c>
      <c r="AB660" t="s">
        <v>89</v>
      </c>
      <c r="AC660" t="s">
        <v>158</v>
      </c>
      <c r="AD660" t="s">
        <v>2</v>
      </c>
      <c r="AE660" t="s">
        <v>1728</v>
      </c>
      <c r="AF660" t="s">
        <v>372</v>
      </c>
      <c r="AG660"/>
      <c r="AH660" s="365">
        <v>300002267771973</v>
      </c>
      <c r="AI660" t="s">
        <v>258</v>
      </c>
      <c r="AJ660">
        <v>0</v>
      </c>
      <c r="AK660">
        <v>99.75</v>
      </c>
      <c r="AL660" s="365">
        <v>2</v>
      </c>
      <c r="AM660" t="s">
        <v>1728</v>
      </c>
      <c r="AN660" t="s">
        <v>1073</v>
      </c>
      <c r="AO660" t="s">
        <v>1073</v>
      </c>
      <c r="AP660" s="365">
        <v>1106</v>
      </c>
      <c r="AQ660" t="s">
        <v>4108</v>
      </c>
      <c r="AR660" t="s">
        <v>4109</v>
      </c>
      <c r="AS660" t="s">
        <v>4110</v>
      </c>
      <c r="AT660" t="s">
        <v>3908</v>
      </c>
      <c r="AU660" t="s">
        <v>379</v>
      </c>
      <c r="AV660" t="s">
        <v>380</v>
      </c>
      <c r="AW660" t="s">
        <v>381</v>
      </c>
      <c r="AX660"/>
      <c r="AY660" s="365">
        <v>0</v>
      </c>
      <c r="AZ660" s="365">
        <v>2024</v>
      </c>
      <c r="BA660" s="366">
        <v>45645</v>
      </c>
      <c r="BB660" s="367">
        <v>45645</v>
      </c>
      <c r="BC660" t="s">
        <v>501</v>
      </c>
      <c r="BD660" t="s">
        <v>154</v>
      </c>
      <c r="BE660">
        <v>99.75</v>
      </c>
      <c r="BF660">
        <v>99.75</v>
      </c>
      <c r="BG660"/>
      <c r="BH660" s="368">
        <v>99.75</v>
      </c>
    </row>
    <row r="661" spans="1:60" ht="15.6">
      <c r="A661" s="345" t="str">
        <f t="shared" si="20"/>
        <v>yes</v>
      </c>
      <c r="B661" s="345" t="str">
        <f>IF(A661="no","N/A",IF(ISNA(VLOOKUP(P661,'Cost Type'!$A$4:$B$8,2,0)),"Impl",VLOOKUP(P661,'Cost Type'!$A$4:$B$8,2,0)))</f>
        <v>GMS</v>
      </c>
      <c r="C661" s="345" t="str">
        <f>IF(B661="Impl",VLOOKUP(AB661,'Mapping Activities to outputs'!$B:$C,2,0),"N/A")</f>
        <v>N/A</v>
      </c>
      <c r="F661" s="346">
        <f t="shared" si="21"/>
        <v>294.90000000000003</v>
      </c>
      <c r="G661" t="s">
        <v>413</v>
      </c>
      <c r="H661" t="s">
        <v>414</v>
      </c>
      <c r="I661" t="s">
        <v>415</v>
      </c>
      <c r="J661" t="s">
        <v>416</v>
      </c>
      <c r="K661" t="s">
        <v>157</v>
      </c>
      <c r="L661" t="s">
        <v>413</v>
      </c>
      <c r="M661" t="s">
        <v>2074</v>
      </c>
      <c r="N661" t="s">
        <v>262</v>
      </c>
      <c r="P661" s="365">
        <v>75105</v>
      </c>
      <c r="Q661" t="s">
        <v>417</v>
      </c>
      <c r="R661" t="s">
        <v>368</v>
      </c>
      <c r="S661" t="s">
        <v>369</v>
      </c>
      <c r="T661" t="s">
        <v>263</v>
      </c>
      <c r="U661" t="s">
        <v>370</v>
      </c>
      <c r="V661" t="s">
        <v>265</v>
      </c>
      <c r="W661" t="s">
        <v>252</v>
      </c>
      <c r="X661" t="s">
        <v>264</v>
      </c>
      <c r="Y661" t="s">
        <v>371</v>
      </c>
      <c r="Z661" t="s">
        <v>250</v>
      </c>
      <c r="AA661" t="s">
        <v>250</v>
      </c>
      <c r="AB661" t="s">
        <v>89</v>
      </c>
      <c r="AC661" t="s">
        <v>158</v>
      </c>
      <c r="AD661" t="s">
        <v>2</v>
      </c>
      <c r="AE661" t="s">
        <v>2349</v>
      </c>
      <c r="AF661" t="s">
        <v>419</v>
      </c>
      <c r="AG661"/>
      <c r="AH661" s="365"/>
      <c r="AI661"/>
      <c r="AJ661"/>
      <c r="AK661"/>
      <c r="AL661" s="365"/>
      <c r="AM661"/>
      <c r="AN661" t="s">
        <v>399</v>
      </c>
      <c r="AO661" t="s">
        <v>399</v>
      </c>
      <c r="AP661" s="365">
        <v>103</v>
      </c>
      <c r="AQ661" t="s">
        <v>2350</v>
      </c>
      <c r="AR661" t="s">
        <v>2351</v>
      </c>
      <c r="AS661" t="s">
        <v>2352</v>
      </c>
      <c r="AT661" t="s">
        <v>2237</v>
      </c>
      <c r="AU661" t="s">
        <v>379</v>
      </c>
      <c r="AV661" t="s">
        <v>380</v>
      </c>
      <c r="AW661" t="s">
        <v>412</v>
      </c>
      <c r="AX661"/>
      <c r="AY661" s="365"/>
      <c r="AZ661" s="365">
        <v>2024</v>
      </c>
      <c r="BA661" s="366">
        <v>45642</v>
      </c>
      <c r="BB661" s="367">
        <v>45645</v>
      </c>
      <c r="BC661" t="s">
        <v>399</v>
      </c>
      <c r="BD661" t="s">
        <v>261</v>
      </c>
      <c r="BE661">
        <v>12282.630000000001</v>
      </c>
      <c r="BF661">
        <v>294.90000000000003</v>
      </c>
      <c r="BG661"/>
      <c r="BH661" s="368">
        <v>294.90000000000003</v>
      </c>
    </row>
    <row r="662" spans="1:60" ht="15.6">
      <c r="A662" s="345" t="str">
        <f t="shared" si="20"/>
        <v>yes</v>
      </c>
      <c r="B662" s="345" t="str">
        <f>IF(A662="no","N/A",IF(ISNA(VLOOKUP(P662,'Cost Type'!$A$4:$B$8,2,0)),"Impl",VLOOKUP(Q662,'Cost Type'!$A$4:$B$8,2,0)))</f>
        <v>Impl</v>
      </c>
      <c r="C662" s="345" t="str">
        <f>IF(B662="Impl",VLOOKUP(AB662,'Mapping Activities to outputs'!$B:$C,2,0),"N/A")</f>
        <v>Output 2</v>
      </c>
      <c r="F662" s="346">
        <f t="shared" si="21"/>
        <v>-53.1</v>
      </c>
      <c r="G662" t="s">
        <v>362</v>
      </c>
      <c r="H662" t="s">
        <v>363</v>
      </c>
      <c r="I662" t="s">
        <v>364</v>
      </c>
      <c r="J662" t="s">
        <v>365</v>
      </c>
      <c r="K662" t="s">
        <v>157</v>
      </c>
      <c r="L662" t="s">
        <v>366</v>
      </c>
      <c r="M662" t="s">
        <v>2074</v>
      </c>
      <c r="N662" t="s">
        <v>262</v>
      </c>
      <c r="P662" s="365">
        <v>75709</v>
      </c>
      <c r="Q662" t="s">
        <v>3296</v>
      </c>
      <c r="R662" t="s">
        <v>368</v>
      </c>
      <c r="S662" t="s">
        <v>369</v>
      </c>
      <c r="T662" t="s">
        <v>263</v>
      </c>
      <c r="U662" t="s">
        <v>370</v>
      </c>
      <c r="V662" t="s">
        <v>265</v>
      </c>
      <c r="W662" t="s">
        <v>252</v>
      </c>
      <c r="X662" t="s">
        <v>264</v>
      </c>
      <c r="Y662" t="s">
        <v>371</v>
      </c>
      <c r="Z662" t="s">
        <v>250</v>
      </c>
      <c r="AA662" t="s">
        <v>250</v>
      </c>
      <c r="AB662" t="s">
        <v>58</v>
      </c>
      <c r="AC662" t="s">
        <v>158</v>
      </c>
      <c r="AD662" t="s">
        <v>2</v>
      </c>
      <c r="AE662" t="s">
        <v>782</v>
      </c>
      <c r="AF662" t="s">
        <v>372</v>
      </c>
      <c r="AG662" t="s">
        <v>3149</v>
      </c>
      <c r="AH662" s="365">
        <v>300002264472242</v>
      </c>
      <c r="AI662" t="s">
        <v>258</v>
      </c>
      <c r="AJ662">
        <v>942380.14</v>
      </c>
      <c r="AK662">
        <v>942380.14</v>
      </c>
      <c r="AL662" s="365">
        <v>1</v>
      </c>
      <c r="AM662" t="s">
        <v>782</v>
      </c>
      <c r="AN662" t="s">
        <v>384</v>
      </c>
      <c r="AO662" t="s">
        <v>464</v>
      </c>
      <c r="AP662" s="365">
        <v>14</v>
      </c>
      <c r="AQ662" t="s">
        <v>3895</v>
      </c>
      <c r="AR662" t="s">
        <v>3896</v>
      </c>
      <c r="AS662" t="s">
        <v>3897</v>
      </c>
      <c r="AT662" t="s">
        <v>3882</v>
      </c>
      <c r="AU662" t="s">
        <v>379</v>
      </c>
      <c r="AV662" t="s">
        <v>380</v>
      </c>
      <c r="AW662" t="s">
        <v>3243</v>
      </c>
      <c r="AX662" t="s">
        <v>3244</v>
      </c>
      <c r="AY662" s="365">
        <v>1</v>
      </c>
      <c r="AZ662" s="365">
        <v>2024</v>
      </c>
      <c r="BA662" s="366">
        <v>45642</v>
      </c>
      <c r="BB662" s="367">
        <v>45645</v>
      </c>
      <c r="BC662" t="s">
        <v>271</v>
      </c>
      <c r="BD662" t="s">
        <v>261</v>
      </c>
      <c r="BE662">
        <v>0</v>
      </c>
      <c r="BF662"/>
      <c r="BG662">
        <v>53.1</v>
      </c>
      <c r="BH662" s="368">
        <v>-53.1</v>
      </c>
    </row>
    <row r="663" spans="1:60" ht="15.6">
      <c r="A663" s="345" t="str">
        <f t="shared" si="20"/>
        <v>yes</v>
      </c>
      <c r="B663" s="345" t="str">
        <f>IF(A663="no","N/A",IF(ISNA(VLOOKUP(P663,'Cost Type'!$A$4:$B$8,2,0)),"Impl",VLOOKUP(Q663,'Cost Type'!$A$4:$B$8,2,0)))</f>
        <v>Impl</v>
      </c>
      <c r="C663" s="345" t="str">
        <f>IF(B663="Impl",VLOOKUP(AB663,'Mapping Activities to outputs'!$B:$C,2,0),"N/A")</f>
        <v>Output 2</v>
      </c>
      <c r="F663" s="346">
        <f t="shared" si="21"/>
        <v>14742.220000000001</v>
      </c>
      <c r="G663" t="s">
        <v>362</v>
      </c>
      <c r="H663" t="s">
        <v>363</v>
      </c>
      <c r="I663" t="s">
        <v>364</v>
      </c>
      <c r="J663" t="s">
        <v>365</v>
      </c>
      <c r="K663" t="s">
        <v>157</v>
      </c>
      <c r="L663" t="s">
        <v>366</v>
      </c>
      <c r="M663" t="s">
        <v>2074</v>
      </c>
      <c r="N663" t="s">
        <v>262</v>
      </c>
      <c r="P663" s="365">
        <v>75709</v>
      </c>
      <c r="Q663" t="s">
        <v>3296</v>
      </c>
      <c r="R663" t="s">
        <v>368</v>
      </c>
      <c r="S663" t="s">
        <v>369</v>
      </c>
      <c r="T663" t="s">
        <v>263</v>
      </c>
      <c r="U663" t="s">
        <v>370</v>
      </c>
      <c r="V663" t="s">
        <v>265</v>
      </c>
      <c r="W663" t="s">
        <v>252</v>
      </c>
      <c r="X663" t="s">
        <v>264</v>
      </c>
      <c r="Y663" t="s">
        <v>371</v>
      </c>
      <c r="Z663" t="s">
        <v>250</v>
      </c>
      <c r="AA663" t="s">
        <v>250</v>
      </c>
      <c r="AB663" t="s">
        <v>58</v>
      </c>
      <c r="AC663" t="s">
        <v>158</v>
      </c>
      <c r="AD663" t="s">
        <v>2</v>
      </c>
      <c r="AE663" t="s">
        <v>782</v>
      </c>
      <c r="AF663" t="s">
        <v>372</v>
      </c>
      <c r="AG663" t="s">
        <v>3149</v>
      </c>
      <c r="AH663" s="365">
        <v>300002264472242</v>
      </c>
      <c r="AI663" t="s">
        <v>258</v>
      </c>
      <c r="AJ663">
        <v>942380.14</v>
      </c>
      <c r="AK663">
        <v>942380.14</v>
      </c>
      <c r="AL663" s="365">
        <v>1</v>
      </c>
      <c r="AM663" t="s">
        <v>782</v>
      </c>
      <c r="AN663" t="s">
        <v>384</v>
      </c>
      <c r="AO663" t="s">
        <v>464</v>
      </c>
      <c r="AP663" s="365">
        <v>242</v>
      </c>
      <c r="AQ663" t="s">
        <v>3895</v>
      </c>
      <c r="AR663" t="s">
        <v>3896</v>
      </c>
      <c r="AS663" t="s">
        <v>3898</v>
      </c>
      <c r="AT663" t="s">
        <v>3882</v>
      </c>
      <c r="AU663" t="s">
        <v>379</v>
      </c>
      <c r="AV663" t="s">
        <v>380</v>
      </c>
      <c r="AW663" t="s">
        <v>3243</v>
      </c>
      <c r="AX663" t="s">
        <v>3244</v>
      </c>
      <c r="AY663" s="365">
        <v>1</v>
      </c>
      <c r="AZ663" s="365">
        <v>2024</v>
      </c>
      <c r="BA663" s="366">
        <v>45642</v>
      </c>
      <c r="BB663" s="367">
        <v>45645</v>
      </c>
      <c r="BC663" t="s">
        <v>271</v>
      </c>
      <c r="BD663" t="s">
        <v>261</v>
      </c>
      <c r="BE663">
        <v>611801.91</v>
      </c>
      <c r="BF663">
        <v>14742.220000000001</v>
      </c>
      <c r="BG663"/>
      <c r="BH663" s="368">
        <v>14742.220000000001</v>
      </c>
    </row>
    <row r="664" spans="1:60" ht="15.6">
      <c r="A664" s="345" t="str">
        <f t="shared" si="20"/>
        <v>yes</v>
      </c>
      <c r="B664" s="345" t="str">
        <f>IF(A664="no","N/A",IF(ISNA(VLOOKUP(P664,'Cost Type'!$A$4:$B$8,2,0)),"Impl",VLOOKUP(Q664,'Cost Type'!$A$4:$B$8,2,0)))</f>
        <v>Impl</v>
      </c>
      <c r="C664" s="345" t="str">
        <f>IF(B664="Impl",VLOOKUP(AB664,'Mapping Activities to outputs'!$B:$C,2,0),"N/A")</f>
        <v>MC</v>
      </c>
      <c r="F664" s="346">
        <f t="shared" si="21"/>
        <v>347.88</v>
      </c>
      <c r="G664" t="s">
        <v>362</v>
      </c>
      <c r="H664" t="s">
        <v>363</v>
      </c>
      <c r="I664" t="s">
        <v>364</v>
      </c>
      <c r="J664" t="s">
        <v>365</v>
      </c>
      <c r="K664" t="s">
        <v>157</v>
      </c>
      <c r="L664" t="s">
        <v>366</v>
      </c>
      <c r="M664" t="s">
        <v>2074</v>
      </c>
      <c r="N664" t="s">
        <v>262</v>
      </c>
      <c r="P664" s="365">
        <v>72435</v>
      </c>
      <c r="Q664" t="s">
        <v>4126</v>
      </c>
      <c r="R664" t="s">
        <v>368</v>
      </c>
      <c r="S664" t="s">
        <v>369</v>
      </c>
      <c r="T664" t="s">
        <v>263</v>
      </c>
      <c r="U664" t="s">
        <v>370</v>
      </c>
      <c r="V664" t="s">
        <v>265</v>
      </c>
      <c r="W664" t="s">
        <v>252</v>
      </c>
      <c r="X664" t="s">
        <v>264</v>
      </c>
      <c r="Y664" t="s">
        <v>371</v>
      </c>
      <c r="Z664" t="s">
        <v>250</v>
      </c>
      <c r="AA664" t="s">
        <v>250</v>
      </c>
      <c r="AB664" t="s">
        <v>89</v>
      </c>
      <c r="AC664" t="s">
        <v>158</v>
      </c>
      <c r="AD664" t="s">
        <v>2</v>
      </c>
      <c r="AE664" t="s">
        <v>1732</v>
      </c>
      <c r="AF664" t="s">
        <v>372</v>
      </c>
      <c r="AG664" t="s">
        <v>1733</v>
      </c>
      <c r="AH664" s="365">
        <v>300002270486004</v>
      </c>
      <c r="AI664" t="s">
        <v>258</v>
      </c>
      <c r="AJ664">
        <v>0</v>
      </c>
      <c r="AK664">
        <v>347.88</v>
      </c>
      <c r="AL664" s="365">
        <v>11</v>
      </c>
      <c r="AM664" t="s">
        <v>1732</v>
      </c>
      <c r="AN664" t="s">
        <v>1073</v>
      </c>
      <c r="AO664" t="s">
        <v>1073</v>
      </c>
      <c r="AP664" s="365">
        <v>536</v>
      </c>
      <c r="AQ664" t="s">
        <v>4111</v>
      </c>
      <c r="AR664" t="s">
        <v>4112</v>
      </c>
      <c r="AS664" t="s">
        <v>4113</v>
      </c>
      <c r="AT664" t="s">
        <v>3911</v>
      </c>
      <c r="AU664" t="s">
        <v>379</v>
      </c>
      <c r="AV664" t="s">
        <v>380</v>
      </c>
      <c r="AW664" t="s">
        <v>381</v>
      </c>
      <c r="AX664"/>
      <c r="AY664" s="365">
        <v>0</v>
      </c>
      <c r="AZ664" s="365">
        <v>2024</v>
      </c>
      <c r="BA664" s="366">
        <v>45646</v>
      </c>
      <c r="BB664" s="367">
        <v>45646</v>
      </c>
      <c r="BC664" t="s">
        <v>1734</v>
      </c>
      <c r="BD664" t="s">
        <v>154</v>
      </c>
      <c r="BE664">
        <v>347.88</v>
      </c>
      <c r="BF664">
        <v>347.88</v>
      </c>
      <c r="BG664"/>
      <c r="BH664" s="368">
        <v>347.88</v>
      </c>
    </row>
    <row r="665" spans="1:60" ht="15.6">
      <c r="A665" s="345" t="str">
        <f t="shared" si="20"/>
        <v>yes</v>
      </c>
      <c r="B665" s="345" t="str">
        <f>IF(A665="no","N/A",IF(ISNA(VLOOKUP(P665,'Cost Type'!$A$4:$B$8,2,0)),"Impl",VLOOKUP(Q665,'Cost Type'!$A$4:$B$8,2,0)))</f>
        <v>Impl</v>
      </c>
      <c r="C665" s="345" t="str">
        <f>IF(B665="Impl",VLOOKUP(AB665,'Mapping Activities to outputs'!$B:$C,2,0),"N/A")</f>
        <v>MC</v>
      </c>
      <c r="F665" s="346">
        <f t="shared" si="21"/>
        <v>99.75</v>
      </c>
      <c r="G665" t="s">
        <v>362</v>
      </c>
      <c r="H665" t="s">
        <v>363</v>
      </c>
      <c r="I665" t="s">
        <v>364</v>
      </c>
      <c r="J665" t="s">
        <v>365</v>
      </c>
      <c r="K665" t="s">
        <v>157</v>
      </c>
      <c r="L665" t="s">
        <v>366</v>
      </c>
      <c r="M665" t="s">
        <v>2074</v>
      </c>
      <c r="N665" t="s">
        <v>262</v>
      </c>
      <c r="P665" s="365">
        <v>72435</v>
      </c>
      <c r="Q665" t="s">
        <v>4126</v>
      </c>
      <c r="R665" t="s">
        <v>368</v>
      </c>
      <c r="S665" t="s">
        <v>369</v>
      </c>
      <c r="T665" t="s">
        <v>263</v>
      </c>
      <c r="U665" t="s">
        <v>370</v>
      </c>
      <c r="V665" t="s">
        <v>265</v>
      </c>
      <c r="W665" t="s">
        <v>252</v>
      </c>
      <c r="X665" t="s">
        <v>264</v>
      </c>
      <c r="Y665" t="s">
        <v>371</v>
      </c>
      <c r="Z665" t="s">
        <v>250</v>
      </c>
      <c r="AA665" t="s">
        <v>250</v>
      </c>
      <c r="AB665" t="s">
        <v>89</v>
      </c>
      <c r="AC665" t="s">
        <v>158</v>
      </c>
      <c r="AD665" t="s">
        <v>2</v>
      </c>
      <c r="AE665" t="s">
        <v>1737</v>
      </c>
      <c r="AF665" t="s">
        <v>372</v>
      </c>
      <c r="AG665" t="s">
        <v>1738</v>
      </c>
      <c r="AH665" s="365">
        <v>300002271667530</v>
      </c>
      <c r="AI665" t="s">
        <v>258</v>
      </c>
      <c r="AJ665">
        <v>0</v>
      </c>
      <c r="AK665">
        <v>99.75</v>
      </c>
      <c r="AL665" s="365">
        <v>2</v>
      </c>
      <c r="AM665" t="s">
        <v>1737</v>
      </c>
      <c r="AN665" t="s">
        <v>1073</v>
      </c>
      <c r="AO665" t="s">
        <v>1073</v>
      </c>
      <c r="AP665" s="365">
        <v>524</v>
      </c>
      <c r="AQ665" t="s">
        <v>3281</v>
      </c>
      <c r="AR665" t="s">
        <v>4114</v>
      </c>
      <c r="AS665" t="s">
        <v>4115</v>
      </c>
      <c r="AT665" t="s">
        <v>3911</v>
      </c>
      <c r="AU665" t="s">
        <v>379</v>
      </c>
      <c r="AV665" t="s">
        <v>380</v>
      </c>
      <c r="AW665" t="s">
        <v>381</v>
      </c>
      <c r="AX665"/>
      <c r="AY665" s="365">
        <v>0</v>
      </c>
      <c r="AZ665" s="365">
        <v>2024</v>
      </c>
      <c r="BA665" s="366">
        <v>45646</v>
      </c>
      <c r="BB665" s="367">
        <v>45646</v>
      </c>
      <c r="BC665" t="s">
        <v>501</v>
      </c>
      <c r="BD665" t="s">
        <v>154</v>
      </c>
      <c r="BE665">
        <v>99.75</v>
      </c>
      <c r="BF665">
        <v>99.75</v>
      </c>
      <c r="BG665"/>
      <c r="BH665" s="368">
        <v>99.75</v>
      </c>
    </row>
    <row r="666" spans="1:60" ht="15.6">
      <c r="A666" s="345" t="str">
        <f t="shared" si="20"/>
        <v>yes</v>
      </c>
      <c r="B666" s="345" t="str">
        <f>IF(A666="no","N/A",IF(ISNA(VLOOKUP(P666,'Cost Type'!$A$4:$B$8,2,0)),"Impl",VLOOKUP(P666,'Cost Type'!$A$4:$B$8,2,0)))</f>
        <v>GMS</v>
      </c>
      <c r="C666" s="345" t="str">
        <f>IF(B666="Impl",VLOOKUP(AB666,'Mapping Activities to outputs'!$B:$C,2,0),"N/A")</f>
        <v>N/A</v>
      </c>
      <c r="F666" s="346">
        <f t="shared" si="21"/>
        <v>1175.1300000000001</v>
      </c>
      <c r="G666" t="s">
        <v>413</v>
      </c>
      <c r="H666" t="s">
        <v>414</v>
      </c>
      <c r="I666" t="s">
        <v>415</v>
      </c>
      <c r="J666" t="s">
        <v>416</v>
      </c>
      <c r="K666" t="s">
        <v>157</v>
      </c>
      <c r="L666" t="s">
        <v>413</v>
      </c>
      <c r="M666" t="s">
        <v>2074</v>
      </c>
      <c r="N666" t="s">
        <v>262</v>
      </c>
      <c r="P666" s="365">
        <v>75105</v>
      </c>
      <c r="Q666" t="s">
        <v>417</v>
      </c>
      <c r="R666" t="s">
        <v>368</v>
      </c>
      <c r="S666" t="s">
        <v>369</v>
      </c>
      <c r="T666" t="s">
        <v>263</v>
      </c>
      <c r="U666" t="s">
        <v>370</v>
      </c>
      <c r="V666" t="s">
        <v>265</v>
      </c>
      <c r="W666" t="s">
        <v>252</v>
      </c>
      <c r="X666" t="s">
        <v>264</v>
      </c>
      <c r="Y666" t="s">
        <v>371</v>
      </c>
      <c r="Z666" t="s">
        <v>250</v>
      </c>
      <c r="AA666" t="s">
        <v>250</v>
      </c>
      <c r="AB666" t="s">
        <v>58</v>
      </c>
      <c r="AC666" t="s">
        <v>158</v>
      </c>
      <c r="AD666" t="s">
        <v>2</v>
      </c>
      <c r="AE666" t="s">
        <v>2291</v>
      </c>
      <c r="AF666" t="s">
        <v>419</v>
      </c>
      <c r="AG666"/>
      <c r="AH666" s="365"/>
      <c r="AI666"/>
      <c r="AJ666"/>
      <c r="AK666"/>
      <c r="AL666" s="365"/>
      <c r="AM666"/>
      <c r="AN666" t="s">
        <v>399</v>
      </c>
      <c r="AO666" t="s">
        <v>399</v>
      </c>
      <c r="AP666" s="365">
        <v>77</v>
      </c>
      <c r="AQ666" t="s">
        <v>2292</v>
      </c>
      <c r="AR666" t="s">
        <v>2293</v>
      </c>
      <c r="AS666" t="s">
        <v>2294</v>
      </c>
      <c r="AT666" t="s">
        <v>2237</v>
      </c>
      <c r="AU666" t="s">
        <v>379</v>
      </c>
      <c r="AV666" t="s">
        <v>380</v>
      </c>
      <c r="AW666" t="s">
        <v>412</v>
      </c>
      <c r="AX666"/>
      <c r="AY666" s="365"/>
      <c r="AZ666" s="365">
        <v>2024</v>
      </c>
      <c r="BA666" s="366">
        <v>45642</v>
      </c>
      <c r="BB666" s="367">
        <v>45646</v>
      </c>
      <c r="BC666" t="s">
        <v>399</v>
      </c>
      <c r="BD666" t="s">
        <v>261</v>
      </c>
      <c r="BE666">
        <v>48944.15</v>
      </c>
      <c r="BF666">
        <v>1175.1300000000001</v>
      </c>
      <c r="BG666"/>
      <c r="BH666" s="368">
        <v>1175.1300000000001</v>
      </c>
    </row>
    <row r="667" spans="1:60" ht="15.6">
      <c r="A667" s="345" t="str">
        <f t="shared" si="20"/>
        <v>yes</v>
      </c>
      <c r="B667" s="345" t="str">
        <f>IF(A667="no","N/A",IF(ISNA(VLOOKUP(P667,'Cost Type'!$A$4:$B$8,2,0)),"Impl",VLOOKUP(P667,'Cost Type'!$A$4:$B$8,2,0)))</f>
        <v>GMS</v>
      </c>
      <c r="C667" s="345" t="str">
        <f>IF(B667="Impl",VLOOKUP(AB667,'Mapping Activities to outputs'!$B:$C,2,0),"N/A")</f>
        <v>N/A</v>
      </c>
      <c r="F667" s="346">
        <f t="shared" si="21"/>
        <v>7.98</v>
      </c>
      <c r="G667" t="s">
        <v>413</v>
      </c>
      <c r="H667" t="s">
        <v>414</v>
      </c>
      <c r="I667" t="s">
        <v>415</v>
      </c>
      <c r="J667" t="s">
        <v>416</v>
      </c>
      <c r="K667" t="s">
        <v>157</v>
      </c>
      <c r="L667" t="s">
        <v>413</v>
      </c>
      <c r="M667" t="s">
        <v>2074</v>
      </c>
      <c r="N667" t="s">
        <v>262</v>
      </c>
      <c r="P667" s="365">
        <v>75105</v>
      </c>
      <c r="Q667" t="s">
        <v>417</v>
      </c>
      <c r="R667" t="s">
        <v>368</v>
      </c>
      <c r="S667" t="s">
        <v>369</v>
      </c>
      <c r="T667" t="s">
        <v>263</v>
      </c>
      <c r="U667" t="s">
        <v>370</v>
      </c>
      <c r="V667" t="s">
        <v>265</v>
      </c>
      <c r="W667" t="s">
        <v>252</v>
      </c>
      <c r="X667" t="s">
        <v>264</v>
      </c>
      <c r="Y667" t="s">
        <v>371</v>
      </c>
      <c r="Z667" t="s">
        <v>250</v>
      </c>
      <c r="AA667" t="s">
        <v>250</v>
      </c>
      <c r="AB667" t="s">
        <v>89</v>
      </c>
      <c r="AC667" t="s">
        <v>158</v>
      </c>
      <c r="AD667" t="s">
        <v>2</v>
      </c>
      <c r="AE667" t="s">
        <v>2670</v>
      </c>
      <c r="AF667" t="s">
        <v>419</v>
      </c>
      <c r="AG667"/>
      <c r="AH667" s="365"/>
      <c r="AI667"/>
      <c r="AJ667"/>
      <c r="AK667"/>
      <c r="AL667" s="365"/>
      <c r="AM667"/>
      <c r="AN667" t="s">
        <v>399</v>
      </c>
      <c r="AO667" t="s">
        <v>399</v>
      </c>
      <c r="AP667" s="365">
        <v>619</v>
      </c>
      <c r="AQ667" t="s">
        <v>2292</v>
      </c>
      <c r="AR667" t="s">
        <v>2671</v>
      </c>
      <c r="AS667" t="s">
        <v>2294</v>
      </c>
      <c r="AT667" t="s">
        <v>2672</v>
      </c>
      <c r="AU667" t="s">
        <v>379</v>
      </c>
      <c r="AV667" t="s">
        <v>380</v>
      </c>
      <c r="AW667" t="s">
        <v>412</v>
      </c>
      <c r="AX667"/>
      <c r="AY667" s="365"/>
      <c r="AZ667" s="365">
        <v>2024</v>
      </c>
      <c r="BA667" s="366">
        <v>45645</v>
      </c>
      <c r="BB667" s="367">
        <v>45646</v>
      </c>
      <c r="BC667" t="s">
        <v>399</v>
      </c>
      <c r="BD667" t="s">
        <v>154</v>
      </c>
      <c r="BE667">
        <v>7.98</v>
      </c>
      <c r="BF667">
        <v>7.98</v>
      </c>
      <c r="BG667"/>
      <c r="BH667" s="368">
        <v>7.98</v>
      </c>
    </row>
    <row r="668" spans="1:60" ht="15.6">
      <c r="A668" s="345" t="str">
        <f t="shared" si="20"/>
        <v>yes</v>
      </c>
      <c r="B668" s="345" t="str">
        <f>IF(A668="no","N/A",IF(ISNA(VLOOKUP(P668,'Cost Type'!$A$4:$B$8,2,0)),"Impl",VLOOKUP(Q668,'Cost Type'!$A$4:$B$8,2,0)))</f>
        <v>Impl</v>
      </c>
      <c r="C668" s="345" t="str">
        <f>IF(B668="Impl",VLOOKUP(AB668,'Mapping Activities to outputs'!$B:$C,2,0),"N/A")</f>
        <v>Output 2</v>
      </c>
      <c r="F668" s="346">
        <f t="shared" si="21"/>
        <v>-28.810000000000002</v>
      </c>
      <c r="G668" t="s">
        <v>362</v>
      </c>
      <c r="H668" t="s">
        <v>363</v>
      </c>
      <c r="I668" t="s">
        <v>364</v>
      </c>
      <c r="J668" t="s">
        <v>365</v>
      </c>
      <c r="K668" t="s">
        <v>157</v>
      </c>
      <c r="L668" t="s">
        <v>366</v>
      </c>
      <c r="M668" t="s">
        <v>2074</v>
      </c>
      <c r="N668" t="s">
        <v>262</v>
      </c>
      <c r="P668" s="365">
        <v>75709</v>
      </c>
      <c r="Q668" t="s">
        <v>3296</v>
      </c>
      <c r="R668" t="s">
        <v>368</v>
      </c>
      <c r="S668" t="s">
        <v>369</v>
      </c>
      <c r="T668" t="s">
        <v>263</v>
      </c>
      <c r="U668" t="s">
        <v>370</v>
      </c>
      <c r="V668" t="s">
        <v>265</v>
      </c>
      <c r="W668" t="s">
        <v>252</v>
      </c>
      <c r="X668" t="s">
        <v>264</v>
      </c>
      <c r="Y668" t="s">
        <v>371</v>
      </c>
      <c r="Z668" t="s">
        <v>250</v>
      </c>
      <c r="AA668" t="s">
        <v>250</v>
      </c>
      <c r="AB668" t="s">
        <v>52</v>
      </c>
      <c r="AC668" t="s">
        <v>158</v>
      </c>
      <c r="AD668" t="s">
        <v>2</v>
      </c>
      <c r="AE668" t="s">
        <v>727</v>
      </c>
      <c r="AF668" t="s">
        <v>372</v>
      </c>
      <c r="AG668" t="s">
        <v>3149</v>
      </c>
      <c r="AH668" s="365">
        <v>300002267501419</v>
      </c>
      <c r="AI668" t="s">
        <v>258</v>
      </c>
      <c r="AJ668">
        <v>2716696.87</v>
      </c>
      <c r="AK668">
        <v>2716696.87</v>
      </c>
      <c r="AL668" s="365">
        <v>1</v>
      </c>
      <c r="AM668" t="s">
        <v>727</v>
      </c>
      <c r="AN668" t="s">
        <v>384</v>
      </c>
      <c r="AO668" t="s">
        <v>464</v>
      </c>
      <c r="AP668" s="365">
        <v>36</v>
      </c>
      <c r="AQ668" t="s">
        <v>3903</v>
      </c>
      <c r="AR668" t="s">
        <v>3904</v>
      </c>
      <c r="AS668" t="s">
        <v>3905</v>
      </c>
      <c r="AT668" t="s">
        <v>3882</v>
      </c>
      <c r="AU668" t="s">
        <v>379</v>
      </c>
      <c r="AV668" t="s">
        <v>380</v>
      </c>
      <c r="AW668" t="s">
        <v>3243</v>
      </c>
      <c r="AX668" t="s">
        <v>3245</v>
      </c>
      <c r="AY668" s="365">
        <v>1</v>
      </c>
      <c r="AZ668" s="365">
        <v>2024</v>
      </c>
      <c r="BA668" s="366">
        <v>45642</v>
      </c>
      <c r="BB668" s="367">
        <v>45646</v>
      </c>
      <c r="BC668" t="s">
        <v>271</v>
      </c>
      <c r="BD668" t="s">
        <v>261</v>
      </c>
      <c r="BE668">
        <v>0</v>
      </c>
      <c r="BF668"/>
      <c r="BG668">
        <v>28.810000000000002</v>
      </c>
      <c r="BH668" s="368">
        <v>-28.810000000000002</v>
      </c>
    </row>
    <row r="669" spans="1:60" ht="15.6">
      <c r="A669" s="345" t="str">
        <f t="shared" si="20"/>
        <v>yes</v>
      </c>
      <c r="B669" s="345" t="str">
        <f>IF(A669="no","N/A",IF(ISNA(VLOOKUP(P669,'Cost Type'!$A$4:$B$8,2,0)),"Impl",VLOOKUP(Q669,'Cost Type'!$A$4:$B$8,2,0)))</f>
        <v>Impl</v>
      </c>
      <c r="C669" s="345" t="str">
        <f>IF(B669="Impl",VLOOKUP(AB669,'Mapping Activities to outputs'!$B:$C,2,0),"N/A")</f>
        <v>Output 2</v>
      </c>
      <c r="F669" s="346">
        <f t="shared" si="21"/>
        <v>8000</v>
      </c>
      <c r="G669" t="s">
        <v>362</v>
      </c>
      <c r="H669" t="s">
        <v>363</v>
      </c>
      <c r="I669" t="s">
        <v>364</v>
      </c>
      <c r="J669" t="s">
        <v>365</v>
      </c>
      <c r="K669" t="s">
        <v>157</v>
      </c>
      <c r="L669" t="s">
        <v>366</v>
      </c>
      <c r="M669" t="s">
        <v>2074</v>
      </c>
      <c r="N669" t="s">
        <v>262</v>
      </c>
      <c r="P669" s="365">
        <v>75709</v>
      </c>
      <c r="Q669" t="s">
        <v>3296</v>
      </c>
      <c r="R669" t="s">
        <v>368</v>
      </c>
      <c r="S669" t="s">
        <v>369</v>
      </c>
      <c r="T669" t="s">
        <v>263</v>
      </c>
      <c r="U669" t="s">
        <v>370</v>
      </c>
      <c r="V669" t="s">
        <v>265</v>
      </c>
      <c r="W669" t="s">
        <v>252</v>
      </c>
      <c r="X669" t="s">
        <v>264</v>
      </c>
      <c r="Y669" t="s">
        <v>371</v>
      </c>
      <c r="Z669" t="s">
        <v>250</v>
      </c>
      <c r="AA669" t="s">
        <v>250</v>
      </c>
      <c r="AB669" t="s">
        <v>52</v>
      </c>
      <c r="AC669" t="s">
        <v>158</v>
      </c>
      <c r="AD669" t="s">
        <v>2</v>
      </c>
      <c r="AE669" t="s">
        <v>727</v>
      </c>
      <c r="AF669" t="s">
        <v>372</v>
      </c>
      <c r="AG669" t="s">
        <v>3149</v>
      </c>
      <c r="AH669" s="365">
        <v>300002267501419</v>
      </c>
      <c r="AI669" t="s">
        <v>258</v>
      </c>
      <c r="AJ669">
        <v>2716696.87</v>
      </c>
      <c r="AK669">
        <v>2716696.87</v>
      </c>
      <c r="AL669" s="365">
        <v>1</v>
      </c>
      <c r="AM669" t="s">
        <v>727</v>
      </c>
      <c r="AN669" t="s">
        <v>384</v>
      </c>
      <c r="AO669" t="s">
        <v>464</v>
      </c>
      <c r="AP669" s="365">
        <v>132</v>
      </c>
      <c r="AQ669" t="s">
        <v>3903</v>
      </c>
      <c r="AR669" t="s">
        <v>3904</v>
      </c>
      <c r="AS669" t="s">
        <v>3906</v>
      </c>
      <c r="AT669" t="s">
        <v>3882</v>
      </c>
      <c r="AU669" t="s">
        <v>379</v>
      </c>
      <c r="AV669" t="s">
        <v>380</v>
      </c>
      <c r="AW669" t="s">
        <v>3243</v>
      </c>
      <c r="AX669" t="s">
        <v>3245</v>
      </c>
      <c r="AY669" s="365">
        <v>1</v>
      </c>
      <c r="AZ669" s="365">
        <v>2024</v>
      </c>
      <c r="BA669" s="366">
        <v>45642</v>
      </c>
      <c r="BB669" s="367">
        <v>45646</v>
      </c>
      <c r="BC669" t="s">
        <v>271</v>
      </c>
      <c r="BD669" t="s">
        <v>261</v>
      </c>
      <c r="BE669">
        <v>331999.92</v>
      </c>
      <c r="BF669">
        <v>8000</v>
      </c>
      <c r="BG669"/>
      <c r="BH669" s="368">
        <v>8000</v>
      </c>
    </row>
    <row r="670" spans="1:60" ht="15.6">
      <c r="A670" s="345" t="str">
        <f t="shared" si="20"/>
        <v>yes</v>
      </c>
      <c r="B670" s="345" t="str">
        <f>IF(A670="no","N/A",IF(ISNA(VLOOKUP(P670,'Cost Type'!$A$4:$B$8,2,0)),"Impl",VLOOKUP(Q670,'Cost Type'!$A$4:$B$8,2,0)))</f>
        <v>Impl</v>
      </c>
      <c r="C670" s="345" t="e">
        <f>IF(B670="Impl",VLOOKUP(AB670,'Mapping Activities to outputs'!$B:$C,2,0),"N/A")</f>
        <v>#N/A</v>
      </c>
      <c r="E670" s="345" t="s">
        <v>4623</v>
      </c>
      <c r="F670" s="346">
        <f t="shared" si="21"/>
        <v>5026.7</v>
      </c>
      <c r="G670" t="s">
        <v>3283</v>
      </c>
      <c r="H670" t="s">
        <v>3284</v>
      </c>
      <c r="I670" t="s">
        <v>446</v>
      </c>
      <c r="J670" t="s">
        <v>3285</v>
      </c>
      <c r="K670" t="s">
        <v>399</v>
      </c>
      <c r="L670" t="s">
        <v>3286</v>
      </c>
      <c r="M670" t="s">
        <v>1950</v>
      </c>
      <c r="N670" t="s">
        <v>262</v>
      </c>
      <c r="P670" s="365">
        <v>75709</v>
      </c>
      <c r="Q670" t="s">
        <v>3296</v>
      </c>
      <c r="R670" t="s">
        <v>368</v>
      </c>
      <c r="S670" t="s">
        <v>369</v>
      </c>
      <c r="T670" t="s">
        <v>263</v>
      </c>
      <c r="U670" t="s">
        <v>370</v>
      </c>
      <c r="V670" t="s">
        <v>265</v>
      </c>
      <c r="W670" t="s">
        <v>252</v>
      </c>
      <c r="X670" t="s">
        <v>264</v>
      </c>
      <c r="Y670" t="s">
        <v>371</v>
      </c>
      <c r="Z670" t="s">
        <v>399</v>
      </c>
      <c r="AA670" t="s">
        <v>399</v>
      </c>
      <c r="AB670" t="s">
        <v>399</v>
      </c>
      <c r="AC670" t="s">
        <v>158</v>
      </c>
      <c r="AD670" t="s">
        <v>2</v>
      </c>
      <c r="AE670" t="s">
        <v>3198</v>
      </c>
      <c r="AF670" t="s">
        <v>3286</v>
      </c>
      <c r="AG670"/>
      <c r="AH670" s="365"/>
      <c r="AI670"/>
      <c r="AJ670"/>
      <c r="AK670"/>
      <c r="AL670" s="365"/>
      <c r="AM670"/>
      <c r="AN670" t="s">
        <v>399</v>
      </c>
      <c r="AO670" t="s">
        <v>399</v>
      </c>
      <c r="AP670" s="365">
        <v>1918</v>
      </c>
      <c r="AQ670" t="s">
        <v>3301</v>
      </c>
      <c r="AR670" t="s">
        <v>2837</v>
      </c>
      <c r="AS670" t="s">
        <v>3302</v>
      </c>
      <c r="AT670" t="s">
        <v>3303</v>
      </c>
      <c r="AU670" t="s">
        <v>3292</v>
      </c>
      <c r="AV670" t="s">
        <v>380</v>
      </c>
      <c r="AW670" t="s">
        <v>412</v>
      </c>
      <c r="AX670"/>
      <c r="AY670" s="365"/>
      <c r="AZ670" s="365">
        <v>2024</v>
      </c>
      <c r="BA670" s="366">
        <v>45626</v>
      </c>
      <c r="BB670" s="367">
        <v>45646</v>
      </c>
      <c r="BC670" t="s">
        <v>399</v>
      </c>
      <c r="BD670" t="s">
        <v>261</v>
      </c>
      <c r="BE670">
        <v>208608</v>
      </c>
      <c r="BF670">
        <v>5026.7</v>
      </c>
      <c r="BG670"/>
      <c r="BH670" s="368">
        <v>5026.7</v>
      </c>
    </row>
    <row r="671" spans="1:60" ht="15.6">
      <c r="A671" s="345" t="str">
        <f t="shared" si="20"/>
        <v>yes</v>
      </c>
      <c r="B671" s="345" t="str">
        <f>IF(A671="no","N/A",IF(ISNA(VLOOKUP(P671,'Cost Type'!$A$4:$B$8,2,0)),"Impl",VLOOKUP(Q671,'Cost Type'!$A$4:$B$8,2,0)))</f>
        <v>Impl</v>
      </c>
      <c r="C671" s="345" t="e">
        <f>IF(B671="Impl",VLOOKUP(AB671,'Mapping Activities to outputs'!$B:$C,2,0),"N/A")</f>
        <v>#N/A</v>
      </c>
      <c r="E671" s="345" t="s">
        <v>4623</v>
      </c>
      <c r="F671" s="346">
        <f t="shared" si="21"/>
        <v>-5026.7</v>
      </c>
      <c r="G671" t="s">
        <v>3283</v>
      </c>
      <c r="H671" t="s">
        <v>3284</v>
      </c>
      <c r="I671" t="s">
        <v>446</v>
      </c>
      <c r="J671" t="s">
        <v>3285</v>
      </c>
      <c r="K671" t="s">
        <v>399</v>
      </c>
      <c r="L671" t="s">
        <v>3286</v>
      </c>
      <c r="M671" t="s">
        <v>2074</v>
      </c>
      <c r="N671" t="s">
        <v>262</v>
      </c>
      <c r="P671" s="365">
        <v>75709</v>
      </c>
      <c r="Q671" t="s">
        <v>3296</v>
      </c>
      <c r="R671" t="s">
        <v>368</v>
      </c>
      <c r="S671" t="s">
        <v>369</v>
      </c>
      <c r="T671" t="s">
        <v>263</v>
      </c>
      <c r="U671" t="s">
        <v>370</v>
      </c>
      <c r="V671" t="s">
        <v>265</v>
      </c>
      <c r="W671" t="s">
        <v>252</v>
      </c>
      <c r="X671" t="s">
        <v>264</v>
      </c>
      <c r="Y671" t="s">
        <v>371</v>
      </c>
      <c r="Z671" t="s">
        <v>399</v>
      </c>
      <c r="AA671" t="s">
        <v>399</v>
      </c>
      <c r="AB671" t="s">
        <v>399</v>
      </c>
      <c r="AC671" t="s">
        <v>158</v>
      </c>
      <c r="AD671" t="s">
        <v>2</v>
      </c>
      <c r="AE671" t="s">
        <v>3198</v>
      </c>
      <c r="AF671" t="s">
        <v>3286</v>
      </c>
      <c r="AG671"/>
      <c r="AH671" s="365"/>
      <c r="AI671"/>
      <c r="AJ671"/>
      <c r="AK671"/>
      <c r="AL671" s="365"/>
      <c r="AM671"/>
      <c r="AN671" t="s">
        <v>399</v>
      </c>
      <c r="AO671" t="s">
        <v>399</v>
      </c>
      <c r="AP671" s="365">
        <v>29781</v>
      </c>
      <c r="AQ671" t="s">
        <v>3307</v>
      </c>
      <c r="AR671" t="s">
        <v>2837</v>
      </c>
      <c r="AS671" t="s">
        <v>3308</v>
      </c>
      <c r="AT671" t="s">
        <v>3309</v>
      </c>
      <c r="AU671" t="s">
        <v>3292</v>
      </c>
      <c r="AV671" t="s">
        <v>380</v>
      </c>
      <c r="AW671" t="s">
        <v>412</v>
      </c>
      <c r="AX671"/>
      <c r="AY671" s="365"/>
      <c r="AZ671" s="365">
        <v>2024</v>
      </c>
      <c r="BA671" s="366">
        <v>45627</v>
      </c>
      <c r="BB671" s="367">
        <v>45646</v>
      </c>
      <c r="BC671" t="s">
        <v>399</v>
      </c>
      <c r="BD671" t="s">
        <v>261</v>
      </c>
      <c r="BE671">
        <v>-208608</v>
      </c>
      <c r="BF671"/>
      <c r="BG671">
        <v>5026.7</v>
      </c>
      <c r="BH671" s="368">
        <v>-5026.7</v>
      </c>
    </row>
    <row r="672" spans="1:60" ht="15.6">
      <c r="A672" s="345" t="str">
        <f t="shared" si="20"/>
        <v>yes</v>
      </c>
      <c r="B672" s="345" t="str">
        <f>IF(A672="no","N/A",IF(ISNA(VLOOKUP(P672,'Cost Type'!$A$4:$B$8,2,0)),"Impl",VLOOKUP(Q672,'Cost Type'!$A$4:$B$8,2,0)))</f>
        <v>Impl</v>
      </c>
      <c r="C672" s="345" t="str">
        <f>IF(B672="Impl",VLOOKUP(AB672,'Mapping Activities to outputs'!$B:$C,2,0),"N/A")</f>
        <v>MC</v>
      </c>
      <c r="F672" s="346">
        <f t="shared" si="21"/>
        <v>54.050000000000004</v>
      </c>
      <c r="G672" t="s">
        <v>362</v>
      </c>
      <c r="H672" t="s">
        <v>363</v>
      </c>
      <c r="I672" t="s">
        <v>364</v>
      </c>
      <c r="J672" t="s">
        <v>365</v>
      </c>
      <c r="K672" t="s">
        <v>157</v>
      </c>
      <c r="L672" t="s">
        <v>366</v>
      </c>
      <c r="M672" t="s">
        <v>2074</v>
      </c>
      <c r="N672" t="s">
        <v>262</v>
      </c>
      <c r="P672" s="365">
        <v>71620</v>
      </c>
      <c r="Q672" t="s">
        <v>4124</v>
      </c>
      <c r="R672" t="s">
        <v>368</v>
      </c>
      <c r="S672" t="s">
        <v>369</v>
      </c>
      <c r="T672" t="s">
        <v>263</v>
      </c>
      <c r="U672" t="s">
        <v>370</v>
      </c>
      <c r="V672" t="s">
        <v>265</v>
      </c>
      <c r="W672" t="s">
        <v>252</v>
      </c>
      <c r="X672" t="s">
        <v>264</v>
      </c>
      <c r="Y672" t="s">
        <v>371</v>
      </c>
      <c r="Z672" t="s">
        <v>250</v>
      </c>
      <c r="AA672" t="s">
        <v>250</v>
      </c>
      <c r="AB672" t="s">
        <v>89</v>
      </c>
      <c r="AC672" t="s">
        <v>158</v>
      </c>
      <c r="AD672" t="s">
        <v>2</v>
      </c>
      <c r="AE672" t="s">
        <v>1753</v>
      </c>
      <c r="AF672" t="s">
        <v>372</v>
      </c>
      <c r="AG672"/>
      <c r="AH672" s="365">
        <v>300002265050812</v>
      </c>
      <c r="AI672" t="s">
        <v>258</v>
      </c>
      <c r="AJ672">
        <v>2251.08</v>
      </c>
      <c r="AK672">
        <v>2251.08</v>
      </c>
      <c r="AL672" s="365">
        <v>1</v>
      </c>
      <c r="AM672" t="s">
        <v>1753</v>
      </c>
      <c r="AN672" t="s">
        <v>1531</v>
      </c>
      <c r="AO672" t="s">
        <v>1532</v>
      </c>
      <c r="AP672" s="365">
        <v>35</v>
      </c>
      <c r="AQ672" t="s">
        <v>3899</v>
      </c>
      <c r="AR672" t="s">
        <v>3900</v>
      </c>
      <c r="AS672" t="s">
        <v>3901</v>
      </c>
      <c r="AT672" t="s">
        <v>3902</v>
      </c>
      <c r="AU672" t="s">
        <v>379</v>
      </c>
      <c r="AV672" t="s">
        <v>380</v>
      </c>
      <c r="AW672" t="s">
        <v>381</v>
      </c>
      <c r="AX672"/>
      <c r="AY672" s="365">
        <v>0</v>
      </c>
      <c r="AZ672" s="365">
        <v>2024</v>
      </c>
      <c r="BA672" s="366">
        <v>45644</v>
      </c>
      <c r="BB672" s="367">
        <v>45647</v>
      </c>
      <c r="BC672" t="s">
        <v>271</v>
      </c>
      <c r="BD672" t="s">
        <v>261</v>
      </c>
      <c r="BE672">
        <v>2251.08</v>
      </c>
      <c r="BF672">
        <v>54.050000000000004</v>
      </c>
      <c r="BG672"/>
      <c r="BH672" s="368">
        <v>54.050000000000004</v>
      </c>
    </row>
    <row r="673" spans="1:60" ht="15.6">
      <c r="A673" s="345" t="str">
        <f t="shared" si="20"/>
        <v>yes</v>
      </c>
      <c r="B673" s="345" t="str">
        <f>IF(A673="no","N/A",IF(ISNA(VLOOKUP(P673,'Cost Type'!$A$4:$B$8,2,0)),"Impl",VLOOKUP(Q673,'Cost Type'!$A$4:$B$8,2,0)))</f>
        <v>Impl</v>
      </c>
      <c r="C673" s="345" t="str">
        <f>IF(B673="Impl",VLOOKUP(AB673,'Mapping Activities to outputs'!$B:$C,2,0),"N/A")</f>
        <v>MC</v>
      </c>
      <c r="F673" s="346">
        <f t="shared" si="21"/>
        <v>274.19</v>
      </c>
      <c r="G673" t="s">
        <v>362</v>
      </c>
      <c r="H673" t="s">
        <v>363</v>
      </c>
      <c r="I673" t="s">
        <v>364</v>
      </c>
      <c r="J673" t="s">
        <v>365</v>
      </c>
      <c r="K673" t="s">
        <v>157</v>
      </c>
      <c r="L673" t="s">
        <v>366</v>
      </c>
      <c r="M673" t="s">
        <v>2074</v>
      </c>
      <c r="N673" t="s">
        <v>262</v>
      </c>
      <c r="P673" s="365">
        <v>73410</v>
      </c>
      <c r="Q673" t="s">
        <v>3310</v>
      </c>
      <c r="R673" t="s">
        <v>368</v>
      </c>
      <c r="S673" t="s">
        <v>369</v>
      </c>
      <c r="T673" t="s">
        <v>263</v>
      </c>
      <c r="U673" t="s">
        <v>370</v>
      </c>
      <c r="V673" t="s">
        <v>265</v>
      </c>
      <c r="W673" t="s">
        <v>252</v>
      </c>
      <c r="X673" t="s">
        <v>264</v>
      </c>
      <c r="Y673" t="s">
        <v>371</v>
      </c>
      <c r="Z673" t="s">
        <v>250</v>
      </c>
      <c r="AA673" t="s">
        <v>250</v>
      </c>
      <c r="AB673" t="s">
        <v>89</v>
      </c>
      <c r="AC673" t="s">
        <v>158</v>
      </c>
      <c r="AD673" t="s">
        <v>2</v>
      </c>
      <c r="AE673" t="s">
        <v>1744</v>
      </c>
      <c r="AF673" t="s">
        <v>372</v>
      </c>
      <c r="AG673" t="s">
        <v>1746</v>
      </c>
      <c r="AH673" s="365">
        <v>300002271067584</v>
      </c>
      <c r="AI673" t="s">
        <v>258</v>
      </c>
      <c r="AJ673">
        <v>11420</v>
      </c>
      <c r="AK673">
        <v>11420</v>
      </c>
      <c r="AL673" s="365">
        <v>1</v>
      </c>
      <c r="AM673" t="s">
        <v>1744</v>
      </c>
      <c r="AN673" t="s">
        <v>3196</v>
      </c>
      <c r="AO673" t="s">
        <v>1658</v>
      </c>
      <c r="AP673" s="365">
        <v>121</v>
      </c>
      <c r="AQ673" t="s">
        <v>3899</v>
      </c>
      <c r="AR673" t="s">
        <v>3909</v>
      </c>
      <c r="AS673" t="s">
        <v>3901</v>
      </c>
      <c r="AT673" t="s">
        <v>3908</v>
      </c>
      <c r="AU673" t="s">
        <v>379</v>
      </c>
      <c r="AV673" t="s">
        <v>380</v>
      </c>
      <c r="AW673" t="s">
        <v>381</v>
      </c>
      <c r="AX673"/>
      <c r="AY673" s="365">
        <v>0</v>
      </c>
      <c r="AZ673" s="365">
        <v>2024</v>
      </c>
      <c r="BA673" s="366">
        <v>45645</v>
      </c>
      <c r="BB673" s="367">
        <v>45647</v>
      </c>
      <c r="BC673" t="s">
        <v>271</v>
      </c>
      <c r="BD673" t="s">
        <v>261</v>
      </c>
      <c r="BE673">
        <v>11420</v>
      </c>
      <c r="BF673">
        <v>274.19</v>
      </c>
      <c r="BG673"/>
      <c r="BH673" s="368">
        <v>274.19</v>
      </c>
    </row>
    <row r="674" spans="1:60" ht="15.6">
      <c r="A674" s="345" t="str">
        <f t="shared" si="20"/>
        <v>yes</v>
      </c>
      <c r="B674" s="345" t="str">
        <f>IF(A674="no","N/A",IF(ISNA(VLOOKUP(P674,'Cost Type'!$A$4:$B$8,2,0)),"Impl",VLOOKUP(Q674,'Cost Type'!$A$4:$B$8,2,0)))</f>
        <v>Impl</v>
      </c>
      <c r="C674" s="345" t="str">
        <f>IF(B674="Impl",VLOOKUP(AB674,'Mapping Activities to outputs'!$B:$C,2,0),"N/A")</f>
        <v>MC</v>
      </c>
      <c r="F674" s="346">
        <f t="shared" si="21"/>
        <v>15.610000000000001</v>
      </c>
      <c r="G674" t="s">
        <v>362</v>
      </c>
      <c r="H674" t="s">
        <v>363</v>
      </c>
      <c r="I674" t="s">
        <v>364</v>
      </c>
      <c r="J674" t="s">
        <v>365</v>
      </c>
      <c r="K674" t="s">
        <v>157</v>
      </c>
      <c r="L674" t="s">
        <v>366</v>
      </c>
      <c r="M674" t="s">
        <v>2074</v>
      </c>
      <c r="N674" t="s">
        <v>262</v>
      </c>
      <c r="P674" s="365">
        <v>73410</v>
      </c>
      <c r="Q674" t="s">
        <v>3310</v>
      </c>
      <c r="R674" t="s">
        <v>368</v>
      </c>
      <c r="S674" t="s">
        <v>369</v>
      </c>
      <c r="T674" t="s">
        <v>263</v>
      </c>
      <c r="U674" t="s">
        <v>370</v>
      </c>
      <c r="V674" t="s">
        <v>265</v>
      </c>
      <c r="W674" t="s">
        <v>252</v>
      </c>
      <c r="X674" t="s">
        <v>264</v>
      </c>
      <c r="Y674" t="s">
        <v>371</v>
      </c>
      <c r="Z674" t="s">
        <v>250</v>
      </c>
      <c r="AA674" t="s">
        <v>250</v>
      </c>
      <c r="AB674" t="s">
        <v>89</v>
      </c>
      <c r="AC674" t="s">
        <v>158</v>
      </c>
      <c r="AD674" t="s">
        <v>2</v>
      </c>
      <c r="AE674" t="s">
        <v>1748</v>
      </c>
      <c r="AF674" t="s">
        <v>372</v>
      </c>
      <c r="AG674" t="s">
        <v>1756</v>
      </c>
      <c r="AH674" s="365">
        <v>300002271068324</v>
      </c>
      <c r="AI674" t="s">
        <v>258</v>
      </c>
      <c r="AJ674">
        <v>650</v>
      </c>
      <c r="AK674">
        <v>650</v>
      </c>
      <c r="AL674" s="365">
        <v>1</v>
      </c>
      <c r="AM674" t="s">
        <v>1748</v>
      </c>
      <c r="AN674" t="s">
        <v>1345</v>
      </c>
      <c r="AO674" t="s">
        <v>1346</v>
      </c>
      <c r="AP674" s="365">
        <v>235</v>
      </c>
      <c r="AQ674" t="s">
        <v>3899</v>
      </c>
      <c r="AR674" t="s">
        <v>3910</v>
      </c>
      <c r="AS674" t="s">
        <v>3901</v>
      </c>
      <c r="AT674" t="s">
        <v>3911</v>
      </c>
      <c r="AU674" t="s">
        <v>379</v>
      </c>
      <c r="AV674" t="s">
        <v>380</v>
      </c>
      <c r="AW674" t="s">
        <v>381</v>
      </c>
      <c r="AX674"/>
      <c r="AY674" s="365">
        <v>0</v>
      </c>
      <c r="AZ674" s="365">
        <v>2024</v>
      </c>
      <c r="BA674" s="366">
        <v>45646</v>
      </c>
      <c r="BB674" s="367">
        <v>45647</v>
      </c>
      <c r="BC674" t="s">
        <v>271</v>
      </c>
      <c r="BD674" t="s">
        <v>261</v>
      </c>
      <c r="BE674">
        <v>650</v>
      </c>
      <c r="BF674">
        <v>15.610000000000001</v>
      </c>
      <c r="BG674"/>
      <c r="BH674" s="368">
        <v>15.610000000000001</v>
      </c>
    </row>
    <row r="675" spans="1:60" ht="15.6">
      <c r="A675" s="345" t="str">
        <f t="shared" si="20"/>
        <v>yes</v>
      </c>
      <c r="B675" s="345" t="str">
        <f>IF(A675="no","N/A",IF(ISNA(VLOOKUP(P675,'Cost Type'!$A$4:$B$8,2,0)),"Impl",VLOOKUP(Q675,'Cost Type'!$A$4:$B$8,2,0)))</f>
        <v>Impl</v>
      </c>
      <c r="C675" s="345" t="str">
        <f>IF(B675="Impl",VLOOKUP(AB675,'Mapping Activities to outputs'!$B:$C,2,0),"N/A")</f>
        <v>MC</v>
      </c>
      <c r="F675" s="346">
        <f t="shared" si="21"/>
        <v>18.850000000000001</v>
      </c>
      <c r="G675" t="s">
        <v>362</v>
      </c>
      <c r="H675" t="s">
        <v>363</v>
      </c>
      <c r="I675" t="s">
        <v>364</v>
      </c>
      <c r="J675" t="s">
        <v>365</v>
      </c>
      <c r="K675" t="s">
        <v>157</v>
      </c>
      <c r="L675" t="s">
        <v>366</v>
      </c>
      <c r="M675" t="s">
        <v>2074</v>
      </c>
      <c r="N675" t="s">
        <v>262</v>
      </c>
      <c r="P675" s="365">
        <v>72430</v>
      </c>
      <c r="Q675" t="s">
        <v>4137</v>
      </c>
      <c r="R675" t="s">
        <v>368</v>
      </c>
      <c r="S675" t="s">
        <v>369</v>
      </c>
      <c r="T675" t="s">
        <v>263</v>
      </c>
      <c r="U675" t="s">
        <v>370</v>
      </c>
      <c r="V675" t="s">
        <v>265</v>
      </c>
      <c r="W675" t="s">
        <v>252</v>
      </c>
      <c r="X675" t="s">
        <v>264</v>
      </c>
      <c r="Y675" t="s">
        <v>371</v>
      </c>
      <c r="Z675" t="s">
        <v>250</v>
      </c>
      <c r="AA675" t="s">
        <v>250</v>
      </c>
      <c r="AB675" t="s">
        <v>89</v>
      </c>
      <c r="AC675" t="s">
        <v>158</v>
      </c>
      <c r="AD675" t="s">
        <v>2</v>
      </c>
      <c r="AE675" t="s">
        <v>1739</v>
      </c>
      <c r="AF675" t="s">
        <v>372</v>
      </c>
      <c r="AG675" t="s">
        <v>1741</v>
      </c>
      <c r="AH675" s="365">
        <v>300002268723807</v>
      </c>
      <c r="AI675" t="s">
        <v>258</v>
      </c>
      <c r="AJ675">
        <v>785</v>
      </c>
      <c r="AK675">
        <v>785</v>
      </c>
      <c r="AL675" s="365">
        <v>1</v>
      </c>
      <c r="AM675" t="s">
        <v>1739</v>
      </c>
      <c r="AN675" t="s">
        <v>1318</v>
      </c>
      <c r="AO675" t="s">
        <v>1319</v>
      </c>
      <c r="AP675" s="365">
        <v>102</v>
      </c>
      <c r="AQ675" t="s">
        <v>3899</v>
      </c>
      <c r="AR675" t="s">
        <v>3907</v>
      </c>
      <c r="AS675" t="s">
        <v>3901</v>
      </c>
      <c r="AT675" t="s">
        <v>3908</v>
      </c>
      <c r="AU675" t="s">
        <v>379</v>
      </c>
      <c r="AV675" t="s">
        <v>380</v>
      </c>
      <c r="AW675" t="s">
        <v>381</v>
      </c>
      <c r="AX675"/>
      <c r="AY675" s="365">
        <v>0</v>
      </c>
      <c r="AZ675" s="365">
        <v>2024</v>
      </c>
      <c r="BA675" s="366">
        <v>45645</v>
      </c>
      <c r="BB675" s="367">
        <v>45647</v>
      </c>
      <c r="BC675" t="s">
        <v>271</v>
      </c>
      <c r="BD675" t="s">
        <v>261</v>
      </c>
      <c r="BE675">
        <v>785</v>
      </c>
      <c r="BF675">
        <v>18.850000000000001</v>
      </c>
      <c r="BG675"/>
      <c r="BH675" s="368">
        <v>18.850000000000001</v>
      </c>
    </row>
    <row r="676" spans="1:60" ht="15.6">
      <c r="A676" s="345" t="str">
        <f t="shared" si="20"/>
        <v>yes</v>
      </c>
      <c r="B676" s="345" t="str">
        <f>IF(A676="no","N/A",IF(ISNA(VLOOKUP(P676,'Cost Type'!$A$4:$B$8,2,0)),"Impl",VLOOKUP(P676,'Cost Type'!$A$4:$B$8,2,0)))</f>
        <v>GMS</v>
      </c>
      <c r="C676" s="345" t="str">
        <f>IF(B676="Impl",VLOOKUP(AB676,'Mapping Activities to outputs'!$B:$C,2,0),"N/A")</f>
        <v>N/A</v>
      </c>
      <c r="F676" s="346">
        <f t="shared" si="21"/>
        <v>637.69000000000005</v>
      </c>
      <c r="G676" t="s">
        <v>413</v>
      </c>
      <c r="H676" t="s">
        <v>414</v>
      </c>
      <c r="I676" t="s">
        <v>415</v>
      </c>
      <c r="J676" t="s">
        <v>416</v>
      </c>
      <c r="K676" t="s">
        <v>157</v>
      </c>
      <c r="L676" t="s">
        <v>413</v>
      </c>
      <c r="M676" t="s">
        <v>2074</v>
      </c>
      <c r="N676" t="s">
        <v>262</v>
      </c>
      <c r="P676" s="365">
        <v>75105</v>
      </c>
      <c r="Q676" t="s">
        <v>417</v>
      </c>
      <c r="R676" t="s">
        <v>368</v>
      </c>
      <c r="S676" t="s">
        <v>369</v>
      </c>
      <c r="T676" t="s">
        <v>263</v>
      </c>
      <c r="U676" t="s">
        <v>370</v>
      </c>
      <c r="V676" t="s">
        <v>265</v>
      </c>
      <c r="W676" t="s">
        <v>252</v>
      </c>
      <c r="X676" t="s">
        <v>264</v>
      </c>
      <c r="Y676" t="s">
        <v>371</v>
      </c>
      <c r="Z676" t="s">
        <v>250</v>
      </c>
      <c r="AA676" t="s">
        <v>250</v>
      </c>
      <c r="AB676" t="s">
        <v>52</v>
      </c>
      <c r="AC676" t="s">
        <v>158</v>
      </c>
      <c r="AD676" t="s">
        <v>2</v>
      </c>
      <c r="AE676" t="s">
        <v>2233</v>
      </c>
      <c r="AF676" t="s">
        <v>419</v>
      </c>
      <c r="AG676"/>
      <c r="AH676" s="365"/>
      <c r="AI676"/>
      <c r="AJ676"/>
      <c r="AK676"/>
      <c r="AL676" s="365"/>
      <c r="AM676"/>
      <c r="AN676" t="s">
        <v>399</v>
      </c>
      <c r="AO676" t="s">
        <v>399</v>
      </c>
      <c r="AP676" s="365">
        <v>54</v>
      </c>
      <c r="AQ676" t="s">
        <v>2234</v>
      </c>
      <c r="AR676" t="s">
        <v>2235</v>
      </c>
      <c r="AS676" t="s">
        <v>2236</v>
      </c>
      <c r="AT676" t="s">
        <v>2237</v>
      </c>
      <c r="AU676" t="s">
        <v>379</v>
      </c>
      <c r="AV676" t="s">
        <v>380</v>
      </c>
      <c r="AW676" t="s">
        <v>412</v>
      </c>
      <c r="AX676"/>
      <c r="AY676" s="365"/>
      <c r="AZ676" s="365">
        <v>2024</v>
      </c>
      <c r="BA676" s="366">
        <v>45642</v>
      </c>
      <c r="BB676" s="367">
        <v>45648</v>
      </c>
      <c r="BC676" t="s">
        <v>399</v>
      </c>
      <c r="BD676" t="s">
        <v>261</v>
      </c>
      <c r="BE676">
        <v>26559.99</v>
      </c>
      <c r="BF676">
        <v>637.69000000000005</v>
      </c>
      <c r="BG676"/>
      <c r="BH676" s="368">
        <v>637.69000000000005</v>
      </c>
    </row>
    <row r="677" spans="1:60" ht="15.6">
      <c r="A677" s="345" t="str">
        <f t="shared" si="20"/>
        <v>yes</v>
      </c>
      <c r="B677" s="345" t="str">
        <f>IF(A677="no","N/A",IF(ISNA(VLOOKUP(P677,'Cost Type'!$A$4:$B$8,2,0)),"Impl",VLOOKUP(P677,'Cost Type'!$A$4:$B$8,2,0)))</f>
        <v>GMS</v>
      </c>
      <c r="C677" s="345" t="str">
        <f>IF(B677="Impl",VLOOKUP(AB677,'Mapping Activities to outputs'!$B:$C,2,0),"N/A")</f>
        <v>N/A</v>
      </c>
      <c r="F677" s="346">
        <f t="shared" si="21"/>
        <v>29.02</v>
      </c>
      <c r="G677" t="s">
        <v>413</v>
      </c>
      <c r="H677" t="s">
        <v>414</v>
      </c>
      <c r="I677" t="s">
        <v>415</v>
      </c>
      <c r="J677" t="s">
        <v>416</v>
      </c>
      <c r="K677" t="s">
        <v>157</v>
      </c>
      <c r="L677" t="s">
        <v>413</v>
      </c>
      <c r="M677" t="s">
        <v>2074</v>
      </c>
      <c r="N677" t="s">
        <v>262</v>
      </c>
      <c r="P677" s="365">
        <v>75105</v>
      </c>
      <c r="Q677" t="s">
        <v>417</v>
      </c>
      <c r="R677" t="s">
        <v>368</v>
      </c>
      <c r="S677" t="s">
        <v>369</v>
      </c>
      <c r="T677" t="s">
        <v>263</v>
      </c>
      <c r="U677" t="s">
        <v>370</v>
      </c>
      <c r="V677" t="s">
        <v>265</v>
      </c>
      <c r="W677" t="s">
        <v>252</v>
      </c>
      <c r="X677" t="s">
        <v>264</v>
      </c>
      <c r="Y677" t="s">
        <v>371</v>
      </c>
      <c r="Z677" t="s">
        <v>250</v>
      </c>
      <c r="AA677" t="s">
        <v>250</v>
      </c>
      <c r="AB677" t="s">
        <v>89</v>
      </c>
      <c r="AC677" t="s">
        <v>158</v>
      </c>
      <c r="AD677" t="s">
        <v>2</v>
      </c>
      <c r="AE677" t="s">
        <v>2547</v>
      </c>
      <c r="AF677" t="s">
        <v>419</v>
      </c>
      <c r="AG677"/>
      <c r="AH677" s="365"/>
      <c r="AI677"/>
      <c r="AJ677"/>
      <c r="AK677"/>
      <c r="AL677" s="365"/>
      <c r="AM677"/>
      <c r="AN677" t="s">
        <v>399</v>
      </c>
      <c r="AO677" t="s">
        <v>399</v>
      </c>
      <c r="AP677" s="365">
        <v>493</v>
      </c>
      <c r="AQ677" t="s">
        <v>2234</v>
      </c>
      <c r="AR677" t="s">
        <v>2548</v>
      </c>
      <c r="AS677" t="s">
        <v>2236</v>
      </c>
      <c r="AT677" t="s">
        <v>2549</v>
      </c>
      <c r="AU677" t="s">
        <v>379</v>
      </c>
      <c r="AV677" t="s">
        <v>380</v>
      </c>
      <c r="AW677" t="s">
        <v>412</v>
      </c>
      <c r="AX677"/>
      <c r="AY677" s="365"/>
      <c r="AZ677" s="365">
        <v>2024</v>
      </c>
      <c r="BA677" s="366">
        <v>45646</v>
      </c>
      <c r="BB677" s="367">
        <v>45648</v>
      </c>
      <c r="BC677" t="s">
        <v>399</v>
      </c>
      <c r="BD677" t="s">
        <v>261</v>
      </c>
      <c r="BE677">
        <v>1208.49</v>
      </c>
      <c r="BF677">
        <v>29.02</v>
      </c>
      <c r="BG677"/>
      <c r="BH677" s="368">
        <v>29.02</v>
      </c>
    </row>
    <row r="678" spans="1:60" ht="15.6">
      <c r="A678" s="345" t="str">
        <f t="shared" si="20"/>
        <v>yes</v>
      </c>
      <c r="B678" s="345" t="str">
        <f>IF(A678="no","N/A",IF(ISNA(VLOOKUP(P678,'Cost Type'!$A$4:$B$8,2,0)),"Impl",VLOOKUP(P678,'Cost Type'!$A$4:$B$8,2,0)))</f>
        <v>GMS</v>
      </c>
      <c r="C678" s="345" t="str">
        <f>IF(B678="Impl",VLOOKUP(AB678,'Mapping Activities to outputs'!$B:$C,2,0),"N/A")</f>
        <v>N/A</v>
      </c>
      <c r="F678" s="346">
        <f t="shared" si="21"/>
        <v>7.98</v>
      </c>
      <c r="G678" t="s">
        <v>413</v>
      </c>
      <c r="H678" t="s">
        <v>414</v>
      </c>
      <c r="I678" t="s">
        <v>415</v>
      </c>
      <c r="J678" t="s">
        <v>416</v>
      </c>
      <c r="K678" t="s">
        <v>157</v>
      </c>
      <c r="L678" t="s">
        <v>413</v>
      </c>
      <c r="M678" t="s">
        <v>2074</v>
      </c>
      <c r="N678" t="s">
        <v>262</v>
      </c>
      <c r="P678" s="365">
        <v>75105</v>
      </c>
      <c r="Q678" t="s">
        <v>417</v>
      </c>
      <c r="R678" t="s">
        <v>368</v>
      </c>
      <c r="S678" t="s">
        <v>369</v>
      </c>
      <c r="T678" t="s">
        <v>263</v>
      </c>
      <c r="U678" t="s">
        <v>370</v>
      </c>
      <c r="V678" t="s">
        <v>265</v>
      </c>
      <c r="W678" t="s">
        <v>252</v>
      </c>
      <c r="X678" t="s">
        <v>264</v>
      </c>
      <c r="Y678" t="s">
        <v>371</v>
      </c>
      <c r="Z678" t="s">
        <v>250</v>
      </c>
      <c r="AA678" t="s">
        <v>250</v>
      </c>
      <c r="AB678" t="s">
        <v>89</v>
      </c>
      <c r="AC678" t="s">
        <v>158</v>
      </c>
      <c r="AD678" t="s">
        <v>2</v>
      </c>
      <c r="AE678" t="s">
        <v>2662</v>
      </c>
      <c r="AF678" t="s">
        <v>419</v>
      </c>
      <c r="AG678"/>
      <c r="AH678" s="365"/>
      <c r="AI678"/>
      <c r="AJ678"/>
      <c r="AK678"/>
      <c r="AL678" s="365"/>
      <c r="AM678"/>
      <c r="AN678" t="s">
        <v>399</v>
      </c>
      <c r="AO678" t="s">
        <v>399</v>
      </c>
      <c r="AP678" s="365">
        <v>514</v>
      </c>
      <c r="AQ678" t="s">
        <v>2663</v>
      </c>
      <c r="AR678" t="s">
        <v>2664</v>
      </c>
      <c r="AS678" t="s">
        <v>2665</v>
      </c>
      <c r="AT678" t="s">
        <v>2549</v>
      </c>
      <c r="AU678" t="s">
        <v>379</v>
      </c>
      <c r="AV678" t="s">
        <v>380</v>
      </c>
      <c r="AW678" t="s">
        <v>412</v>
      </c>
      <c r="AX678"/>
      <c r="AY678" s="365"/>
      <c r="AZ678" s="365">
        <v>2024</v>
      </c>
      <c r="BA678" s="366">
        <v>45646</v>
      </c>
      <c r="BB678" s="367">
        <v>45648</v>
      </c>
      <c r="BC678" t="s">
        <v>399</v>
      </c>
      <c r="BD678" t="s">
        <v>154</v>
      </c>
      <c r="BE678">
        <v>7.98</v>
      </c>
      <c r="BF678">
        <v>7.98</v>
      </c>
      <c r="BG678"/>
      <c r="BH678" s="368">
        <v>7.98</v>
      </c>
    </row>
    <row r="679" spans="1:60" ht="15.6">
      <c r="A679" s="345" t="str">
        <f t="shared" si="20"/>
        <v>yes</v>
      </c>
      <c r="B679" s="345" t="str">
        <f>IF(A679="no","N/A",IF(ISNA(VLOOKUP(P679,'Cost Type'!$A$4:$B$8,2,0)),"Impl",VLOOKUP(P679,'Cost Type'!$A$4:$B$8,2,0)))</f>
        <v>GMS</v>
      </c>
      <c r="C679" s="345" t="str">
        <f>IF(B679="Impl",VLOOKUP(AB679,'Mapping Activities to outputs'!$B:$C,2,0),"N/A")</f>
        <v>N/A</v>
      </c>
      <c r="F679" s="346">
        <f t="shared" si="21"/>
        <v>27.830000000000002</v>
      </c>
      <c r="G679" t="s">
        <v>413</v>
      </c>
      <c r="H679" t="s">
        <v>414</v>
      </c>
      <c r="I679" t="s">
        <v>415</v>
      </c>
      <c r="J679" t="s">
        <v>416</v>
      </c>
      <c r="K679" t="s">
        <v>157</v>
      </c>
      <c r="L679" t="s">
        <v>413</v>
      </c>
      <c r="M679" t="s">
        <v>2074</v>
      </c>
      <c r="N679" t="s">
        <v>262</v>
      </c>
      <c r="P679" s="365">
        <v>75105</v>
      </c>
      <c r="Q679" t="s">
        <v>417</v>
      </c>
      <c r="R679" t="s">
        <v>368</v>
      </c>
      <c r="S679" t="s">
        <v>369</v>
      </c>
      <c r="T679" t="s">
        <v>263</v>
      </c>
      <c r="U679" t="s">
        <v>370</v>
      </c>
      <c r="V679" t="s">
        <v>265</v>
      </c>
      <c r="W679" t="s">
        <v>252</v>
      </c>
      <c r="X679" t="s">
        <v>264</v>
      </c>
      <c r="Y679" t="s">
        <v>371</v>
      </c>
      <c r="Z679" t="s">
        <v>250</v>
      </c>
      <c r="AA679" t="s">
        <v>250</v>
      </c>
      <c r="AB679" t="s">
        <v>89</v>
      </c>
      <c r="AC679" t="s">
        <v>158</v>
      </c>
      <c r="AD679" t="s">
        <v>2</v>
      </c>
      <c r="AE679" t="s">
        <v>2666</v>
      </c>
      <c r="AF679" t="s">
        <v>419</v>
      </c>
      <c r="AG679"/>
      <c r="AH679" s="365"/>
      <c r="AI679"/>
      <c r="AJ679"/>
      <c r="AK679"/>
      <c r="AL679" s="365"/>
      <c r="AM679"/>
      <c r="AN679" t="s">
        <v>399</v>
      </c>
      <c r="AO679" t="s">
        <v>399</v>
      </c>
      <c r="AP679" s="365">
        <v>515</v>
      </c>
      <c r="AQ679" t="s">
        <v>2663</v>
      </c>
      <c r="AR679" t="s">
        <v>2667</v>
      </c>
      <c r="AS679" t="s">
        <v>2665</v>
      </c>
      <c r="AT679" t="s">
        <v>2549</v>
      </c>
      <c r="AU679" t="s">
        <v>379</v>
      </c>
      <c r="AV679" t="s">
        <v>380</v>
      </c>
      <c r="AW679" t="s">
        <v>412</v>
      </c>
      <c r="AX679"/>
      <c r="AY679" s="365"/>
      <c r="AZ679" s="365">
        <v>2024</v>
      </c>
      <c r="BA679" s="366">
        <v>45646</v>
      </c>
      <c r="BB679" s="367">
        <v>45648</v>
      </c>
      <c r="BC679" t="s">
        <v>399</v>
      </c>
      <c r="BD679" t="s">
        <v>154</v>
      </c>
      <c r="BE679">
        <v>27.830000000000002</v>
      </c>
      <c r="BF679">
        <v>27.830000000000002</v>
      </c>
      <c r="BG679"/>
      <c r="BH679" s="368">
        <v>27.830000000000002</v>
      </c>
    </row>
    <row r="680" spans="1:60" ht="15.6">
      <c r="A680" s="345" t="str">
        <f t="shared" si="20"/>
        <v>yes</v>
      </c>
      <c r="B680" s="345" t="str">
        <f>IF(A680="no","N/A",IF(ISNA(VLOOKUP(P680,'Cost Type'!$A$4:$B$8,2,0)),"Impl",VLOOKUP(Q680,'Cost Type'!$A$4:$B$8,2,0)))</f>
        <v>Impl</v>
      </c>
      <c r="C680" s="345" t="str">
        <f>IF(B680="Impl",VLOOKUP(AB680,'Mapping Activities to outputs'!$B:$C,2,0),"N/A")</f>
        <v>MC</v>
      </c>
      <c r="F680" s="346">
        <f t="shared" si="21"/>
        <v>24.17</v>
      </c>
      <c r="G680" t="s">
        <v>362</v>
      </c>
      <c r="H680" t="s">
        <v>363</v>
      </c>
      <c r="I680" t="s">
        <v>364</v>
      </c>
      <c r="J680" t="s">
        <v>365</v>
      </c>
      <c r="K680" t="s">
        <v>157</v>
      </c>
      <c r="L680" t="s">
        <v>366</v>
      </c>
      <c r="M680" t="s">
        <v>2074</v>
      </c>
      <c r="N680" t="s">
        <v>262</v>
      </c>
      <c r="P680" s="365">
        <v>71620</v>
      </c>
      <c r="Q680" t="s">
        <v>4124</v>
      </c>
      <c r="R680" t="s">
        <v>368</v>
      </c>
      <c r="S680" t="s">
        <v>369</v>
      </c>
      <c r="T680" t="s">
        <v>263</v>
      </c>
      <c r="U680" t="s">
        <v>370</v>
      </c>
      <c r="V680" t="s">
        <v>265</v>
      </c>
      <c r="W680" t="s">
        <v>252</v>
      </c>
      <c r="X680" t="s">
        <v>264</v>
      </c>
      <c r="Y680" t="s">
        <v>371</v>
      </c>
      <c r="Z680" t="s">
        <v>250</v>
      </c>
      <c r="AA680" t="s">
        <v>250</v>
      </c>
      <c r="AB680" t="s">
        <v>89</v>
      </c>
      <c r="AC680" t="s">
        <v>158</v>
      </c>
      <c r="AD680" t="s">
        <v>2</v>
      </c>
      <c r="AE680" t="s">
        <v>1758</v>
      </c>
      <c r="AF680" t="s">
        <v>372</v>
      </c>
      <c r="AG680"/>
      <c r="AH680" s="365">
        <v>300002277543370</v>
      </c>
      <c r="AI680" t="s">
        <v>258</v>
      </c>
      <c r="AJ680">
        <v>1006.76</v>
      </c>
      <c r="AK680">
        <v>1006.76</v>
      </c>
      <c r="AL680" s="365">
        <v>1</v>
      </c>
      <c r="AM680" t="s">
        <v>1758</v>
      </c>
      <c r="AN680" t="s">
        <v>1443</v>
      </c>
      <c r="AO680" t="s">
        <v>1444</v>
      </c>
      <c r="AP680" s="365">
        <v>849</v>
      </c>
      <c r="AQ680" t="s">
        <v>3915</v>
      </c>
      <c r="AR680" t="s">
        <v>3916</v>
      </c>
      <c r="AS680" t="s">
        <v>3917</v>
      </c>
      <c r="AT680" t="s">
        <v>3918</v>
      </c>
      <c r="AU680" t="s">
        <v>379</v>
      </c>
      <c r="AV680" t="s">
        <v>380</v>
      </c>
      <c r="AW680" t="s">
        <v>381</v>
      </c>
      <c r="AX680"/>
      <c r="AY680" s="365">
        <v>0</v>
      </c>
      <c r="AZ680" s="365">
        <v>2024</v>
      </c>
      <c r="BA680" s="366">
        <v>45649</v>
      </c>
      <c r="BB680" s="367">
        <v>45649</v>
      </c>
      <c r="BC680" t="s">
        <v>271</v>
      </c>
      <c r="BD680" t="s">
        <v>261</v>
      </c>
      <c r="BE680">
        <v>1006.76</v>
      </c>
      <c r="BF680">
        <v>24.17</v>
      </c>
      <c r="BG680"/>
      <c r="BH680" s="368">
        <v>24.17</v>
      </c>
    </row>
    <row r="681" spans="1:60" ht="15.6">
      <c r="A681" s="345" t="str">
        <f t="shared" si="20"/>
        <v>yes</v>
      </c>
      <c r="B681" s="345" t="str">
        <f>IF(A681="no","N/A",IF(ISNA(VLOOKUP(P681,'Cost Type'!$A$4:$B$8,2,0)),"Impl",VLOOKUP(Q681,'Cost Type'!$A$4:$B$8,2,0)))</f>
        <v>Impl</v>
      </c>
      <c r="C681" s="345" t="str">
        <f>IF(B681="Impl",VLOOKUP(AB681,'Mapping Activities to outputs'!$B:$C,2,0),"N/A")</f>
        <v>MC</v>
      </c>
      <c r="F681" s="346">
        <f t="shared" si="21"/>
        <v>24.310000000000002</v>
      </c>
      <c r="G681" t="s">
        <v>362</v>
      </c>
      <c r="H681" t="s">
        <v>363</v>
      </c>
      <c r="I681" t="s">
        <v>364</v>
      </c>
      <c r="J681" t="s">
        <v>365</v>
      </c>
      <c r="K681" t="s">
        <v>157</v>
      </c>
      <c r="L681" t="s">
        <v>366</v>
      </c>
      <c r="M681" t="s">
        <v>2074</v>
      </c>
      <c r="N681" t="s">
        <v>262</v>
      </c>
      <c r="P681" s="365">
        <v>71620</v>
      </c>
      <c r="Q681" t="s">
        <v>4124</v>
      </c>
      <c r="R681" t="s">
        <v>368</v>
      </c>
      <c r="S681" t="s">
        <v>369</v>
      </c>
      <c r="T681" t="s">
        <v>263</v>
      </c>
      <c r="U681" t="s">
        <v>370</v>
      </c>
      <c r="V681" t="s">
        <v>265</v>
      </c>
      <c r="W681" t="s">
        <v>252</v>
      </c>
      <c r="X681" t="s">
        <v>264</v>
      </c>
      <c r="Y681" t="s">
        <v>371</v>
      </c>
      <c r="Z681" t="s">
        <v>250</v>
      </c>
      <c r="AA681" t="s">
        <v>250</v>
      </c>
      <c r="AB681" t="s">
        <v>89</v>
      </c>
      <c r="AC681" t="s">
        <v>158</v>
      </c>
      <c r="AD681" t="s">
        <v>2</v>
      </c>
      <c r="AE681" t="s">
        <v>1761</v>
      </c>
      <c r="AF681" t="s">
        <v>372</v>
      </c>
      <c r="AG681"/>
      <c r="AH681" s="365">
        <v>300002278188523</v>
      </c>
      <c r="AI681" t="s">
        <v>258</v>
      </c>
      <c r="AJ681">
        <v>1012.47</v>
      </c>
      <c r="AK681">
        <v>1012.47</v>
      </c>
      <c r="AL681" s="365">
        <v>1</v>
      </c>
      <c r="AM681" t="s">
        <v>1761</v>
      </c>
      <c r="AN681" t="s">
        <v>1443</v>
      </c>
      <c r="AO681" t="s">
        <v>1444</v>
      </c>
      <c r="AP681" s="365">
        <v>850</v>
      </c>
      <c r="AQ681" t="s">
        <v>3915</v>
      </c>
      <c r="AR681" t="s">
        <v>3919</v>
      </c>
      <c r="AS681" t="s">
        <v>3917</v>
      </c>
      <c r="AT681" t="s">
        <v>3918</v>
      </c>
      <c r="AU681" t="s">
        <v>379</v>
      </c>
      <c r="AV681" t="s">
        <v>380</v>
      </c>
      <c r="AW681" t="s">
        <v>381</v>
      </c>
      <c r="AX681"/>
      <c r="AY681" s="365">
        <v>0</v>
      </c>
      <c r="AZ681" s="365">
        <v>2024</v>
      </c>
      <c r="BA681" s="366">
        <v>45649</v>
      </c>
      <c r="BB681" s="367">
        <v>45649</v>
      </c>
      <c r="BC681" t="s">
        <v>271</v>
      </c>
      <c r="BD681" t="s">
        <v>261</v>
      </c>
      <c r="BE681">
        <v>1012.47</v>
      </c>
      <c r="BF681">
        <v>24.310000000000002</v>
      </c>
      <c r="BG681"/>
      <c r="BH681" s="368">
        <v>24.310000000000002</v>
      </c>
    </row>
    <row r="682" spans="1:60" ht="15.6">
      <c r="A682" s="345" t="str">
        <f t="shared" si="20"/>
        <v>yes</v>
      </c>
      <c r="B682" s="345" t="str">
        <f>IF(A682="no","N/A",IF(ISNA(VLOOKUP(P682,'Cost Type'!$A$4:$B$8,2,0)),"Impl",VLOOKUP(Q682,'Cost Type'!$A$4:$B$8,2,0)))</f>
        <v>Impl</v>
      </c>
      <c r="C682" s="345" t="str">
        <f>IF(B682="Impl",VLOOKUP(AB682,'Mapping Activities to outputs'!$B:$C,2,0),"N/A")</f>
        <v>MC</v>
      </c>
      <c r="F682" s="346">
        <f t="shared" si="21"/>
        <v>9.6</v>
      </c>
      <c r="G682" t="s">
        <v>362</v>
      </c>
      <c r="H682" t="s">
        <v>363</v>
      </c>
      <c r="I682" t="s">
        <v>364</v>
      </c>
      <c r="J682" t="s">
        <v>365</v>
      </c>
      <c r="K682" t="s">
        <v>157</v>
      </c>
      <c r="L682" t="s">
        <v>366</v>
      </c>
      <c r="M682" t="s">
        <v>2074</v>
      </c>
      <c r="N682" t="s">
        <v>262</v>
      </c>
      <c r="P682" s="365">
        <v>73410</v>
      </c>
      <c r="Q682" t="s">
        <v>3310</v>
      </c>
      <c r="R682" t="s">
        <v>368</v>
      </c>
      <c r="S682" t="s">
        <v>369</v>
      </c>
      <c r="T682" t="s">
        <v>263</v>
      </c>
      <c r="U682" t="s">
        <v>370</v>
      </c>
      <c r="V682" t="s">
        <v>265</v>
      </c>
      <c r="W682" t="s">
        <v>252</v>
      </c>
      <c r="X682" t="s">
        <v>264</v>
      </c>
      <c r="Y682" t="s">
        <v>371</v>
      </c>
      <c r="Z682" t="s">
        <v>250</v>
      </c>
      <c r="AA682" t="s">
        <v>250</v>
      </c>
      <c r="AB682" t="s">
        <v>89</v>
      </c>
      <c r="AC682" t="s">
        <v>158</v>
      </c>
      <c r="AD682" t="s">
        <v>2</v>
      </c>
      <c r="AE682" t="s">
        <v>1739</v>
      </c>
      <c r="AF682" t="s">
        <v>372</v>
      </c>
      <c r="AG682" t="s">
        <v>1756</v>
      </c>
      <c r="AH682" s="365">
        <v>300002276377333</v>
      </c>
      <c r="AI682" t="s">
        <v>258</v>
      </c>
      <c r="AJ682">
        <v>400</v>
      </c>
      <c r="AK682">
        <v>400</v>
      </c>
      <c r="AL682" s="365">
        <v>1</v>
      </c>
      <c r="AM682" t="s">
        <v>1739</v>
      </c>
      <c r="AN682" t="s">
        <v>1584</v>
      </c>
      <c r="AO682" t="s">
        <v>1585</v>
      </c>
      <c r="AP682" s="365">
        <v>170</v>
      </c>
      <c r="AQ682" t="s">
        <v>3912</v>
      </c>
      <c r="AR682" t="s">
        <v>3913</v>
      </c>
      <c r="AS682" t="s">
        <v>3914</v>
      </c>
      <c r="AT682" t="s">
        <v>3908</v>
      </c>
      <c r="AU682" t="s">
        <v>379</v>
      </c>
      <c r="AV682" t="s">
        <v>380</v>
      </c>
      <c r="AW682" t="s">
        <v>381</v>
      </c>
      <c r="AX682"/>
      <c r="AY682" s="365">
        <v>0</v>
      </c>
      <c r="AZ682" s="365">
        <v>2024</v>
      </c>
      <c r="BA682" s="366">
        <v>45645</v>
      </c>
      <c r="BB682" s="367">
        <v>45649</v>
      </c>
      <c r="BC682" t="s">
        <v>271</v>
      </c>
      <c r="BD682" t="s">
        <v>261</v>
      </c>
      <c r="BE682">
        <v>400</v>
      </c>
      <c r="BF682">
        <v>9.6</v>
      </c>
      <c r="BG682"/>
      <c r="BH682" s="368">
        <v>9.6</v>
      </c>
    </row>
    <row r="683" spans="1:60" ht="15.6">
      <c r="A683" s="345" t="str">
        <f t="shared" si="20"/>
        <v>yes</v>
      </c>
      <c r="B683" s="345" t="str">
        <f>IF(A683="no","N/A",IF(ISNA(VLOOKUP(P683,'Cost Type'!$A$4:$B$8,2,0)),"Impl",VLOOKUP(P683,'Cost Type'!$A$4:$B$8,2,0)))</f>
        <v>GMS</v>
      </c>
      <c r="C683" s="345" t="str">
        <f>IF(B683="Impl",VLOOKUP(AB683,'Mapping Activities to outputs'!$B:$C,2,0),"N/A")</f>
        <v>N/A</v>
      </c>
      <c r="F683" s="346">
        <f t="shared" si="21"/>
        <v>4.6500000000000004</v>
      </c>
      <c r="G683" t="s">
        <v>413</v>
      </c>
      <c r="H683" t="s">
        <v>414</v>
      </c>
      <c r="I683" t="s">
        <v>415</v>
      </c>
      <c r="J683" t="s">
        <v>416</v>
      </c>
      <c r="K683" t="s">
        <v>157</v>
      </c>
      <c r="L683" t="s">
        <v>413</v>
      </c>
      <c r="M683" t="s">
        <v>2074</v>
      </c>
      <c r="N683" t="s">
        <v>262</v>
      </c>
      <c r="P683" s="365">
        <v>75105</v>
      </c>
      <c r="Q683" t="s">
        <v>417</v>
      </c>
      <c r="R683" t="s">
        <v>368</v>
      </c>
      <c r="S683" t="s">
        <v>369</v>
      </c>
      <c r="T683" t="s">
        <v>263</v>
      </c>
      <c r="U683" t="s">
        <v>370</v>
      </c>
      <c r="V683" t="s">
        <v>265</v>
      </c>
      <c r="W683" t="s">
        <v>252</v>
      </c>
      <c r="X683" t="s">
        <v>264</v>
      </c>
      <c r="Y683" t="s">
        <v>371</v>
      </c>
      <c r="Z683" t="s">
        <v>250</v>
      </c>
      <c r="AA683" t="s">
        <v>250</v>
      </c>
      <c r="AB683" t="s">
        <v>89</v>
      </c>
      <c r="AC683" t="s">
        <v>158</v>
      </c>
      <c r="AD683" t="s">
        <v>2</v>
      </c>
      <c r="AE683" t="s">
        <v>2512</v>
      </c>
      <c r="AF683" t="s">
        <v>419</v>
      </c>
      <c r="AG683"/>
      <c r="AH683" s="365"/>
      <c r="AI683"/>
      <c r="AJ683"/>
      <c r="AK683"/>
      <c r="AL683" s="365"/>
      <c r="AM683"/>
      <c r="AN683" t="s">
        <v>399</v>
      </c>
      <c r="AO683" t="s">
        <v>399</v>
      </c>
      <c r="AP683" s="365">
        <v>355</v>
      </c>
      <c r="AQ683" t="s">
        <v>2513</v>
      </c>
      <c r="AR683" t="s">
        <v>2514</v>
      </c>
      <c r="AS683" t="s">
        <v>2515</v>
      </c>
      <c r="AT683" t="s">
        <v>2516</v>
      </c>
      <c r="AU683" t="s">
        <v>379</v>
      </c>
      <c r="AV683" t="s">
        <v>380</v>
      </c>
      <c r="AW683" t="s">
        <v>412</v>
      </c>
      <c r="AX683"/>
      <c r="AY683" s="365"/>
      <c r="AZ683" s="365">
        <v>2024</v>
      </c>
      <c r="BA683" s="366">
        <v>45649</v>
      </c>
      <c r="BB683" s="367">
        <v>45650</v>
      </c>
      <c r="BC683" t="s">
        <v>399</v>
      </c>
      <c r="BD683" t="s">
        <v>261</v>
      </c>
      <c r="BE683">
        <v>193.54</v>
      </c>
      <c r="BF683">
        <v>4.6500000000000004</v>
      </c>
      <c r="BG683"/>
      <c r="BH683" s="368">
        <v>4.6500000000000004</v>
      </c>
    </row>
    <row r="684" spans="1:60" ht="15.6">
      <c r="A684" s="345" t="str">
        <f t="shared" si="20"/>
        <v>yes</v>
      </c>
      <c r="B684" s="345" t="str">
        <f>IF(A684="no","N/A",IF(ISNA(VLOOKUP(P684,'Cost Type'!$A$4:$B$8,2,0)),"Impl",VLOOKUP(Q684,'Cost Type'!$A$4:$B$8,2,0)))</f>
        <v>Impl</v>
      </c>
      <c r="C684" s="345" t="str">
        <f>IF(B684="Impl",VLOOKUP(AB684,'Mapping Activities to outputs'!$B:$C,2,0),"N/A")</f>
        <v>Output 2</v>
      </c>
      <c r="F684" s="346">
        <f t="shared" si="21"/>
        <v>-20.78</v>
      </c>
      <c r="G684" t="s">
        <v>362</v>
      </c>
      <c r="H684" t="s">
        <v>363</v>
      </c>
      <c r="I684" t="s">
        <v>364</v>
      </c>
      <c r="J684" t="s">
        <v>365</v>
      </c>
      <c r="K684" t="s">
        <v>157</v>
      </c>
      <c r="L684" t="s">
        <v>366</v>
      </c>
      <c r="M684" t="s">
        <v>2074</v>
      </c>
      <c r="N684" t="s">
        <v>262</v>
      </c>
      <c r="P684" s="365">
        <v>75709</v>
      </c>
      <c r="Q684" t="s">
        <v>3296</v>
      </c>
      <c r="R684" t="s">
        <v>368</v>
      </c>
      <c r="S684" t="s">
        <v>369</v>
      </c>
      <c r="T684" t="s">
        <v>263</v>
      </c>
      <c r="U684" t="s">
        <v>370</v>
      </c>
      <c r="V684" t="s">
        <v>265</v>
      </c>
      <c r="W684" t="s">
        <v>252</v>
      </c>
      <c r="X684" t="s">
        <v>264</v>
      </c>
      <c r="Y684" t="s">
        <v>371</v>
      </c>
      <c r="Z684" t="s">
        <v>250</v>
      </c>
      <c r="AA684" t="s">
        <v>250</v>
      </c>
      <c r="AB684" t="s">
        <v>67</v>
      </c>
      <c r="AC684" t="s">
        <v>158</v>
      </c>
      <c r="AD684" t="s">
        <v>2</v>
      </c>
      <c r="AE684" t="s">
        <v>818</v>
      </c>
      <c r="AF684" t="s">
        <v>372</v>
      </c>
      <c r="AG684" t="s">
        <v>3246</v>
      </c>
      <c r="AH684" s="365">
        <v>300002284440464</v>
      </c>
      <c r="AI684" t="s">
        <v>258</v>
      </c>
      <c r="AJ684">
        <v>239468.4</v>
      </c>
      <c r="AK684">
        <v>239468.4</v>
      </c>
      <c r="AL684" s="365">
        <v>1</v>
      </c>
      <c r="AM684" t="s">
        <v>818</v>
      </c>
      <c r="AN684" t="s">
        <v>384</v>
      </c>
      <c r="AO684" t="s">
        <v>464</v>
      </c>
      <c r="AP684" s="365">
        <v>151</v>
      </c>
      <c r="AQ684" t="s">
        <v>3920</v>
      </c>
      <c r="AR684" t="s">
        <v>3921</v>
      </c>
      <c r="AS684" t="s">
        <v>3922</v>
      </c>
      <c r="AT684" t="s">
        <v>3923</v>
      </c>
      <c r="AU684" t="s">
        <v>379</v>
      </c>
      <c r="AV684" t="s">
        <v>380</v>
      </c>
      <c r="AW684" t="s">
        <v>3247</v>
      </c>
      <c r="AX684" t="s">
        <v>3248</v>
      </c>
      <c r="AY684" s="365">
        <v>1</v>
      </c>
      <c r="AZ684" s="365">
        <v>2024</v>
      </c>
      <c r="BA684" s="366">
        <v>45652</v>
      </c>
      <c r="BB684" s="367">
        <v>45652</v>
      </c>
      <c r="BC684" t="s">
        <v>271</v>
      </c>
      <c r="BD684" t="s">
        <v>261</v>
      </c>
      <c r="BE684">
        <v>0</v>
      </c>
      <c r="BF684"/>
      <c r="BG684">
        <v>20.78</v>
      </c>
      <c r="BH684" s="368">
        <v>-20.78</v>
      </c>
    </row>
    <row r="685" spans="1:60" ht="15.6">
      <c r="A685" s="345" t="str">
        <f t="shared" si="20"/>
        <v>yes</v>
      </c>
      <c r="B685" s="345" t="str">
        <f>IF(A685="no","N/A",IF(ISNA(VLOOKUP(P685,'Cost Type'!$A$4:$B$8,2,0)),"Impl",VLOOKUP(Q685,'Cost Type'!$A$4:$B$8,2,0)))</f>
        <v>Impl</v>
      </c>
      <c r="C685" s="345" t="str">
        <f>IF(B685="Impl",VLOOKUP(AB685,'Mapping Activities to outputs'!$B:$C,2,0),"N/A")</f>
        <v>Output 2</v>
      </c>
      <c r="F685" s="346">
        <f t="shared" si="21"/>
        <v>5770.32</v>
      </c>
      <c r="G685" t="s">
        <v>362</v>
      </c>
      <c r="H685" t="s">
        <v>363</v>
      </c>
      <c r="I685" t="s">
        <v>364</v>
      </c>
      <c r="J685" t="s">
        <v>365</v>
      </c>
      <c r="K685" t="s">
        <v>157</v>
      </c>
      <c r="L685" t="s">
        <v>366</v>
      </c>
      <c r="M685" t="s">
        <v>2074</v>
      </c>
      <c r="N685" t="s">
        <v>262</v>
      </c>
      <c r="P685" s="365">
        <v>75709</v>
      </c>
      <c r="Q685" t="s">
        <v>3296</v>
      </c>
      <c r="R685" t="s">
        <v>368</v>
      </c>
      <c r="S685" t="s">
        <v>369</v>
      </c>
      <c r="T685" t="s">
        <v>263</v>
      </c>
      <c r="U685" t="s">
        <v>370</v>
      </c>
      <c r="V685" t="s">
        <v>265</v>
      </c>
      <c r="W685" t="s">
        <v>252</v>
      </c>
      <c r="X685" t="s">
        <v>264</v>
      </c>
      <c r="Y685" t="s">
        <v>371</v>
      </c>
      <c r="Z685" t="s">
        <v>250</v>
      </c>
      <c r="AA685" t="s">
        <v>250</v>
      </c>
      <c r="AB685" t="s">
        <v>67</v>
      </c>
      <c r="AC685" t="s">
        <v>158</v>
      </c>
      <c r="AD685" t="s">
        <v>2</v>
      </c>
      <c r="AE685" t="s">
        <v>818</v>
      </c>
      <c r="AF685" t="s">
        <v>372</v>
      </c>
      <c r="AG685" t="s">
        <v>3246</v>
      </c>
      <c r="AH685" s="365">
        <v>300002284440464</v>
      </c>
      <c r="AI685" t="s">
        <v>258</v>
      </c>
      <c r="AJ685">
        <v>239468.4</v>
      </c>
      <c r="AK685">
        <v>239468.4</v>
      </c>
      <c r="AL685" s="365">
        <v>1</v>
      </c>
      <c r="AM685" t="s">
        <v>818</v>
      </c>
      <c r="AN685" t="s">
        <v>384</v>
      </c>
      <c r="AO685" t="s">
        <v>464</v>
      </c>
      <c r="AP685" s="365">
        <v>1951</v>
      </c>
      <c r="AQ685" t="s">
        <v>3920</v>
      </c>
      <c r="AR685" t="s">
        <v>3921</v>
      </c>
      <c r="AS685" t="s">
        <v>3924</v>
      </c>
      <c r="AT685" t="s">
        <v>3923</v>
      </c>
      <c r="AU685" t="s">
        <v>379</v>
      </c>
      <c r="AV685" t="s">
        <v>380</v>
      </c>
      <c r="AW685" t="s">
        <v>3247</v>
      </c>
      <c r="AX685" t="s">
        <v>3248</v>
      </c>
      <c r="AY685" s="365">
        <v>1</v>
      </c>
      <c r="AZ685" s="365">
        <v>2024</v>
      </c>
      <c r="BA685" s="366">
        <v>45652</v>
      </c>
      <c r="BB685" s="367">
        <v>45652</v>
      </c>
      <c r="BC685" t="s">
        <v>271</v>
      </c>
      <c r="BD685" t="s">
        <v>261</v>
      </c>
      <c r="BE685">
        <v>239468.4</v>
      </c>
      <c r="BF685">
        <v>5770.32</v>
      </c>
      <c r="BG685"/>
      <c r="BH685" s="368">
        <v>5770.32</v>
      </c>
    </row>
    <row r="686" spans="1:60" ht="15.6">
      <c r="A686" s="345" t="str">
        <f t="shared" si="20"/>
        <v>yes</v>
      </c>
      <c r="B686" s="345" t="str">
        <f>IF(A686="no","N/A",IF(ISNA(VLOOKUP(P686,'Cost Type'!$A$4:$B$8,2,0)),"Impl",VLOOKUP(P686,'Cost Type'!$A$4:$B$8,2,0)))</f>
        <v>GMS</v>
      </c>
      <c r="C686" s="345" t="str">
        <f>IF(B686="Impl",VLOOKUP(AB686,'Mapping Activities to outputs'!$B:$C,2,0),"N/A")</f>
        <v>N/A</v>
      </c>
      <c r="F686" s="346">
        <f t="shared" si="21"/>
        <v>459.96000000000004</v>
      </c>
      <c r="G686" t="s">
        <v>413</v>
      </c>
      <c r="H686" t="s">
        <v>414</v>
      </c>
      <c r="I686" t="s">
        <v>415</v>
      </c>
      <c r="J686" t="s">
        <v>416</v>
      </c>
      <c r="K686" t="s">
        <v>157</v>
      </c>
      <c r="L686" t="s">
        <v>413</v>
      </c>
      <c r="M686" t="s">
        <v>2074</v>
      </c>
      <c r="N686" t="s">
        <v>262</v>
      </c>
      <c r="P686" s="365">
        <v>75105</v>
      </c>
      <c r="Q686" t="s">
        <v>417</v>
      </c>
      <c r="R686" t="s">
        <v>368</v>
      </c>
      <c r="S686" t="s">
        <v>369</v>
      </c>
      <c r="T686" t="s">
        <v>263</v>
      </c>
      <c r="U686" t="s">
        <v>370</v>
      </c>
      <c r="V686" t="s">
        <v>265</v>
      </c>
      <c r="W686" t="s">
        <v>252</v>
      </c>
      <c r="X686" t="s">
        <v>264</v>
      </c>
      <c r="Y686" t="s">
        <v>371</v>
      </c>
      <c r="Z686" t="s">
        <v>250</v>
      </c>
      <c r="AA686" t="s">
        <v>250</v>
      </c>
      <c r="AB686" t="s">
        <v>67</v>
      </c>
      <c r="AC686" t="s">
        <v>158</v>
      </c>
      <c r="AD686" t="s">
        <v>2</v>
      </c>
      <c r="AE686" t="s">
        <v>2458</v>
      </c>
      <c r="AF686" t="s">
        <v>419</v>
      </c>
      <c r="AG686"/>
      <c r="AH686" s="365"/>
      <c r="AI686"/>
      <c r="AJ686"/>
      <c r="AK686"/>
      <c r="AL686" s="365"/>
      <c r="AM686"/>
      <c r="AN686" t="s">
        <v>399</v>
      </c>
      <c r="AO686" t="s">
        <v>399</v>
      </c>
      <c r="AP686" s="365">
        <v>258</v>
      </c>
      <c r="AQ686" t="s">
        <v>2459</v>
      </c>
      <c r="AR686" t="s">
        <v>2460</v>
      </c>
      <c r="AS686" t="s">
        <v>2461</v>
      </c>
      <c r="AT686" t="s">
        <v>2462</v>
      </c>
      <c r="AU686" t="s">
        <v>379</v>
      </c>
      <c r="AV686" t="s">
        <v>380</v>
      </c>
      <c r="AW686" t="s">
        <v>412</v>
      </c>
      <c r="AX686"/>
      <c r="AY686" s="365"/>
      <c r="AZ686" s="365">
        <v>2024</v>
      </c>
      <c r="BA686" s="366">
        <v>45652</v>
      </c>
      <c r="BB686" s="367">
        <v>45653</v>
      </c>
      <c r="BC686" t="s">
        <v>399</v>
      </c>
      <c r="BD686" t="s">
        <v>261</v>
      </c>
      <c r="BE686">
        <v>19157.47</v>
      </c>
      <c r="BF686">
        <v>459.96000000000004</v>
      </c>
      <c r="BG686"/>
      <c r="BH686" s="368">
        <v>459.96000000000004</v>
      </c>
    </row>
    <row r="687" spans="1:60" ht="15.6">
      <c r="A687" s="345" t="str">
        <f t="shared" si="20"/>
        <v>yes</v>
      </c>
      <c r="B687" s="345" t="str">
        <f>IF(A687="no","N/A",IF(ISNA(VLOOKUP(P687,'Cost Type'!$A$4:$B$8,2,0)),"Impl",VLOOKUP(Q687,'Cost Type'!$A$4:$B$8,2,0)))</f>
        <v>Impl</v>
      </c>
      <c r="C687" s="345" t="str">
        <f>IF(B687="Impl",VLOOKUP(AB687,'Mapping Activities to outputs'!$B:$C,2,0),"N/A")</f>
        <v>MC</v>
      </c>
      <c r="F687" s="346">
        <f t="shared" si="21"/>
        <v>534.29</v>
      </c>
      <c r="G687" t="s">
        <v>362</v>
      </c>
      <c r="H687" t="s">
        <v>363</v>
      </c>
      <c r="I687" t="s">
        <v>364</v>
      </c>
      <c r="J687" t="s">
        <v>365</v>
      </c>
      <c r="K687" t="s">
        <v>157</v>
      </c>
      <c r="L687" t="s">
        <v>366</v>
      </c>
      <c r="M687" t="s">
        <v>1971</v>
      </c>
      <c r="N687" t="s">
        <v>262</v>
      </c>
      <c r="P687" s="365">
        <v>71620</v>
      </c>
      <c r="Q687" t="s">
        <v>4124</v>
      </c>
      <c r="R687" t="s">
        <v>368</v>
      </c>
      <c r="S687" t="s">
        <v>369</v>
      </c>
      <c r="T687" t="s">
        <v>263</v>
      </c>
      <c r="U687" t="s">
        <v>370</v>
      </c>
      <c r="V687" t="s">
        <v>265</v>
      </c>
      <c r="W687" t="s">
        <v>252</v>
      </c>
      <c r="X687" t="s">
        <v>264</v>
      </c>
      <c r="Y687" t="s">
        <v>371</v>
      </c>
      <c r="Z687" t="s">
        <v>250</v>
      </c>
      <c r="AA687" t="s">
        <v>250</v>
      </c>
      <c r="AB687" t="s">
        <v>89</v>
      </c>
      <c r="AC687" t="s">
        <v>158</v>
      </c>
      <c r="AD687" t="s">
        <v>2</v>
      </c>
      <c r="AE687" t="s">
        <v>1764</v>
      </c>
      <c r="AF687" t="s">
        <v>372</v>
      </c>
      <c r="AG687" t="s">
        <v>3020</v>
      </c>
      <c r="AH687" s="365">
        <v>300002299931483</v>
      </c>
      <c r="AI687" t="s">
        <v>258</v>
      </c>
      <c r="AJ687">
        <v>27732</v>
      </c>
      <c r="AK687">
        <v>22440</v>
      </c>
      <c r="AL687" s="365">
        <v>1</v>
      </c>
      <c r="AM687" t="s">
        <v>1764</v>
      </c>
      <c r="AN687" t="s">
        <v>1375</v>
      </c>
      <c r="AO687" t="s">
        <v>1376</v>
      </c>
      <c r="AP687" s="365">
        <v>365</v>
      </c>
      <c r="AQ687" t="s">
        <v>3925</v>
      </c>
      <c r="AR687" t="s">
        <v>3929</v>
      </c>
      <c r="AS687" t="s">
        <v>3927</v>
      </c>
      <c r="AT687" t="s">
        <v>3928</v>
      </c>
      <c r="AU687" t="s">
        <v>379</v>
      </c>
      <c r="AV687" t="s">
        <v>380</v>
      </c>
      <c r="AW687" t="s">
        <v>381</v>
      </c>
      <c r="AX687"/>
      <c r="AY687" s="365">
        <v>0</v>
      </c>
      <c r="AZ687" s="365">
        <v>2025</v>
      </c>
      <c r="BA687" s="366">
        <v>45659</v>
      </c>
      <c r="BB687" s="367">
        <v>45660</v>
      </c>
      <c r="BC687" t="s">
        <v>271</v>
      </c>
      <c r="BD687" t="s">
        <v>261</v>
      </c>
      <c r="BE687">
        <v>22440</v>
      </c>
      <c r="BF687">
        <v>534.29</v>
      </c>
      <c r="BG687"/>
      <c r="BH687" s="368">
        <v>534.29</v>
      </c>
    </row>
    <row r="688" spans="1:60" ht="15.6">
      <c r="A688" s="345" t="str">
        <f t="shared" si="20"/>
        <v>yes</v>
      </c>
      <c r="B688" s="345" t="str">
        <f>IF(A688="no","N/A",IF(ISNA(VLOOKUP(P688,'Cost Type'!$A$4:$B$8,2,0)),"Impl",VLOOKUP(Q688,'Cost Type'!$A$4:$B$8,2,0)))</f>
        <v>Impl</v>
      </c>
      <c r="C688" s="345" t="str">
        <f>IF(B688="Impl",VLOOKUP(AB688,'Mapping Activities to outputs'!$B:$C,2,0),"N/A")</f>
        <v>MC</v>
      </c>
      <c r="F688" s="346">
        <f t="shared" si="21"/>
        <v>113.10000000000001</v>
      </c>
      <c r="G688" t="s">
        <v>362</v>
      </c>
      <c r="H688" t="s">
        <v>363</v>
      </c>
      <c r="I688" t="s">
        <v>364</v>
      </c>
      <c r="J688" t="s">
        <v>365</v>
      </c>
      <c r="K688" t="s">
        <v>157</v>
      </c>
      <c r="L688" t="s">
        <v>366</v>
      </c>
      <c r="M688" t="s">
        <v>1971</v>
      </c>
      <c r="N688" t="s">
        <v>262</v>
      </c>
      <c r="P688" s="365">
        <v>71620</v>
      </c>
      <c r="Q688" t="s">
        <v>4124</v>
      </c>
      <c r="R688" t="s">
        <v>368</v>
      </c>
      <c r="S688" t="s">
        <v>369</v>
      </c>
      <c r="T688" t="s">
        <v>263</v>
      </c>
      <c r="U688" t="s">
        <v>370</v>
      </c>
      <c r="V688" t="s">
        <v>265</v>
      </c>
      <c r="W688" t="s">
        <v>252</v>
      </c>
      <c r="X688" t="s">
        <v>264</v>
      </c>
      <c r="Y688" t="s">
        <v>371</v>
      </c>
      <c r="Z688" t="s">
        <v>250</v>
      </c>
      <c r="AA688" t="s">
        <v>250</v>
      </c>
      <c r="AB688" t="s">
        <v>89</v>
      </c>
      <c r="AC688" t="s">
        <v>158</v>
      </c>
      <c r="AD688" t="s">
        <v>2</v>
      </c>
      <c r="AE688" t="s">
        <v>1771</v>
      </c>
      <c r="AF688" t="s">
        <v>372</v>
      </c>
      <c r="AG688" t="s">
        <v>3020</v>
      </c>
      <c r="AH688" s="365">
        <v>300002299932534</v>
      </c>
      <c r="AI688" t="s">
        <v>258</v>
      </c>
      <c r="AJ688">
        <v>37774</v>
      </c>
      <c r="AK688">
        <v>4750</v>
      </c>
      <c r="AL688" s="365">
        <v>1</v>
      </c>
      <c r="AM688" t="s">
        <v>1771</v>
      </c>
      <c r="AN688" t="s">
        <v>1125</v>
      </c>
      <c r="AO688" t="s">
        <v>1126</v>
      </c>
      <c r="AP688" s="365">
        <v>363</v>
      </c>
      <c r="AQ688" t="s">
        <v>3925</v>
      </c>
      <c r="AR688" t="s">
        <v>3930</v>
      </c>
      <c r="AS688" t="s">
        <v>3927</v>
      </c>
      <c r="AT688" t="s">
        <v>3928</v>
      </c>
      <c r="AU688" t="s">
        <v>379</v>
      </c>
      <c r="AV688" t="s">
        <v>380</v>
      </c>
      <c r="AW688" t="s">
        <v>381</v>
      </c>
      <c r="AX688"/>
      <c r="AY688" s="365">
        <v>0</v>
      </c>
      <c r="AZ688" s="365">
        <v>2025</v>
      </c>
      <c r="BA688" s="366">
        <v>45659</v>
      </c>
      <c r="BB688" s="367">
        <v>45660</v>
      </c>
      <c r="BC688" t="s">
        <v>271</v>
      </c>
      <c r="BD688" t="s">
        <v>261</v>
      </c>
      <c r="BE688">
        <v>4750</v>
      </c>
      <c r="BF688">
        <v>113.10000000000001</v>
      </c>
      <c r="BG688"/>
      <c r="BH688" s="368">
        <v>113.10000000000001</v>
      </c>
    </row>
    <row r="689" spans="1:60" ht="15.6">
      <c r="A689" s="345" t="str">
        <f t="shared" si="20"/>
        <v>yes</v>
      </c>
      <c r="B689" s="345" t="str">
        <f>IF(A689="no","N/A",IF(ISNA(VLOOKUP(P689,'Cost Type'!$A$4:$B$8,2,0)),"Impl",VLOOKUP(Q689,'Cost Type'!$A$4:$B$8,2,0)))</f>
        <v>Impl</v>
      </c>
      <c r="C689" s="345" t="str">
        <f>IF(B689="Impl",VLOOKUP(AB689,'Mapping Activities to outputs'!$B:$C,2,0),"N/A")</f>
        <v>MC</v>
      </c>
      <c r="F689" s="346">
        <f t="shared" si="21"/>
        <v>534.28</v>
      </c>
      <c r="G689" t="s">
        <v>362</v>
      </c>
      <c r="H689" t="s">
        <v>363</v>
      </c>
      <c r="I689" t="s">
        <v>364</v>
      </c>
      <c r="J689" t="s">
        <v>365</v>
      </c>
      <c r="K689" t="s">
        <v>157</v>
      </c>
      <c r="L689" t="s">
        <v>366</v>
      </c>
      <c r="M689" t="s">
        <v>1971</v>
      </c>
      <c r="N689" t="s">
        <v>262</v>
      </c>
      <c r="P689" s="365">
        <v>71620</v>
      </c>
      <c r="Q689" t="s">
        <v>4124</v>
      </c>
      <c r="R689" t="s">
        <v>368</v>
      </c>
      <c r="S689" t="s">
        <v>369</v>
      </c>
      <c r="T689" t="s">
        <v>263</v>
      </c>
      <c r="U689" t="s">
        <v>370</v>
      </c>
      <c r="V689" t="s">
        <v>265</v>
      </c>
      <c r="W689" t="s">
        <v>252</v>
      </c>
      <c r="X689" t="s">
        <v>264</v>
      </c>
      <c r="Y689" t="s">
        <v>371</v>
      </c>
      <c r="Z689" t="s">
        <v>250</v>
      </c>
      <c r="AA689" t="s">
        <v>250</v>
      </c>
      <c r="AB689" t="s">
        <v>89</v>
      </c>
      <c r="AC689" t="s">
        <v>158</v>
      </c>
      <c r="AD689" t="s">
        <v>2</v>
      </c>
      <c r="AE689" t="s">
        <v>1771</v>
      </c>
      <c r="AF689" t="s">
        <v>372</v>
      </c>
      <c r="AG689" t="s">
        <v>3020</v>
      </c>
      <c r="AH689" s="365">
        <v>300002299932534</v>
      </c>
      <c r="AI689" t="s">
        <v>258</v>
      </c>
      <c r="AJ689">
        <v>37774</v>
      </c>
      <c r="AK689">
        <v>22440</v>
      </c>
      <c r="AL689" s="365">
        <v>3</v>
      </c>
      <c r="AM689" t="s">
        <v>1771</v>
      </c>
      <c r="AN689" t="s">
        <v>1125</v>
      </c>
      <c r="AO689" t="s">
        <v>1126</v>
      </c>
      <c r="AP689" s="365">
        <v>364</v>
      </c>
      <c r="AQ689" t="s">
        <v>3925</v>
      </c>
      <c r="AR689" t="s">
        <v>3932</v>
      </c>
      <c r="AS689" t="s">
        <v>3927</v>
      </c>
      <c r="AT689" t="s">
        <v>3928</v>
      </c>
      <c r="AU689" t="s">
        <v>379</v>
      </c>
      <c r="AV689" t="s">
        <v>380</v>
      </c>
      <c r="AW689" t="s">
        <v>381</v>
      </c>
      <c r="AX689"/>
      <c r="AY689" s="365">
        <v>0</v>
      </c>
      <c r="AZ689" s="365">
        <v>2025</v>
      </c>
      <c r="BA689" s="366">
        <v>45659</v>
      </c>
      <c r="BB689" s="367">
        <v>45660</v>
      </c>
      <c r="BC689" t="s">
        <v>515</v>
      </c>
      <c r="BD689" t="s">
        <v>261</v>
      </c>
      <c r="BE689">
        <v>22440</v>
      </c>
      <c r="BF689">
        <v>534.28</v>
      </c>
      <c r="BG689"/>
      <c r="BH689" s="368">
        <v>534.28</v>
      </c>
    </row>
    <row r="690" spans="1:60" ht="15.6">
      <c r="A690" s="345" t="str">
        <f t="shared" si="20"/>
        <v>yes</v>
      </c>
      <c r="B690" s="345" t="str">
        <f>IF(A690="no","N/A",IF(ISNA(VLOOKUP(P690,'Cost Type'!$A$4:$B$8,2,0)),"Impl",VLOOKUP(Q690,'Cost Type'!$A$4:$B$8,2,0)))</f>
        <v>Impl</v>
      </c>
      <c r="C690" s="345" t="str">
        <f>IF(B690="Impl",VLOOKUP(AB690,'Mapping Activities to outputs'!$B:$C,2,0),"N/A")</f>
        <v>MC</v>
      </c>
      <c r="F690" s="346">
        <f t="shared" si="21"/>
        <v>126</v>
      </c>
      <c r="G690" t="s">
        <v>362</v>
      </c>
      <c r="H690" t="s">
        <v>363</v>
      </c>
      <c r="I690" t="s">
        <v>364</v>
      </c>
      <c r="J690" t="s">
        <v>365</v>
      </c>
      <c r="K690" t="s">
        <v>157</v>
      </c>
      <c r="L690" t="s">
        <v>366</v>
      </c>
      <c r="M690" t="s">
        <v>1971</v>
      </c>
      <c r="N690" t="s">
        <v>262</v>
      </c>
      <c r="P690" s="365">
        <v>71635</v>
      </c>
      <c r="Q690" t="s">
        <v>4144</v>
      </c>
      <c r="R690" t="s">
        <v>368</v>
      </c>
      <c r="S690" t="s">
        <v>369</v>
      </c>
      <c r="T690" t="s">
        <v>263</v>
      </c>
      <c r="U690" t="s">
        <v>370</v>
      </c>
      <c r="V690" t="s">
        <v>265</v>
      </c>
      <c r="W690" t="s">
        <v>252</v>
      </c>
      <c r="X690" t="s">
        <v>264</v>
      </c>
      <c r="Y690" t="s">
        <v>371</v>
      </c>
      <c r="Z690" t="s">
        <v>250</v>
      </c>
      <c r="AA690" t="s">
        <v>250</v>
      </c>
      <c r="AB690" t="s">
        <v>89</v>
      </c>
      <c r="AC690" t="s">
        <v>158</v>
      </c>
      <c r="AD690" t="s">
        <v>2</v>
      </c>
      <c r="AE690" t="s">
        <v>1764</v>
      </c>
      <c r="AF690" t="s">
        <v>372</v>
      </c>
      <c r="AG690" t="s">
        <v>3020</v>
      </c>
      <c r="AH690" s="365">
        <v>300002299931483</v>
      </c>
      <c r="AI690" t="s">
        <v>258</v>
      </c>
      <c r="AJ690">
        <v>27732</v>
      </c>
      <c r="AK690">
        <v>5292</v>
      </c>
      <c r="AL690" s="365">
        <v>2</v>
      </c>
      <c r="AM690" t="s">
        <v>1764</v>
      </c>
      <c r="AN690" t="s">
        <v>1375</v>
      </c>
      <c r="AO690" t="s">
        <v>1376</v>
      </c>
      <c r="AP690" s="365">
        <v>370</v>
      </c>
      <c r="AQ690" t="s">
        <v>3925</v>
      </c>
      <c r="AR690" t="s">
        <v>3926</v>
      </c>
      <c r="AS690" t="s">
        <v>3927</v>
      </c>
      <c r="AT690" t="s">
        <v>3928</v>
      </c>
      <c r="AU690" t="s">
        <v>379</v>
      </c>
      <c r="AV690" t="s">
        <v>380</v>
      </c>
      <c r="AW690" t="s">
        <v>381</v>
      </c>
      <c r="AX690"/>
      <c r="AY690" s="365">
        <v>0</v>
      </c>
      <c r="AZ690" s="365">
        <v>2025</v>
      </c>
      <c r="BA690" s="366">
        <v>45659</v>
      </c>
      <c r="BB690" s="367">
        <v>45660</v>
      </c>
      <c r="BC690" t="s">
        <v>501</v>
      </c>
      <c r="BD690" t="s">
        <v>261</v>
      </c>
      <c r="BE690">
        <v>5292</v>
      </c>
      <c r="BF690">
        <v>126</v>
      </c>
      <c r="BG690"/>
      <c r="BH690" s="368">
        <v>126</v>
      </c>
    </row>
    <row r="691" spans="1:60" ht="15.6">
      <c r="A691" s="345" t="str">
        <f t="shared" si="20"/>
        <v>yes</v>
      </c>
      <c r="B691" s="345" t="str">
        <f>IF(A691="no","N/A",IF(ISNA(VLOOKUP(P691,'Cost Type'!$A$4:$B$8,2,0)),"Impl",VLOOKUP(Q691,'Cost Type'!$A$4:$B$8,2,0)))</f>
        <v>Impl</v>
      </c>
      <c r="C691" s="345" t="str">
        <f>IF(B691="Impl",VLOOKUP(AB691,'Mapping Activities to outputs'!$B:$C,2,0),"N/A")</f>
        <v>MC</v>
      </c>
      <c r="F691" s="346">
        <f t="shared" si="21"/>
        <v>252</v>
      </c>
      <c r="G691" t="s">
        <v>362</v>
      </c>
      <c r="H691" t="s">
        <v>363</v>
      </c>
      <c r="I691" t="s">
        <v>364</v>
      </c>
      <c r="J691" t="s">
        <v>365</v>
      </c>
      <c r="K691" t="s">
        <v>157</v>
      </c>
      <c r="L691" t="s">
        <v>366</v>
      </c>
      <c r="M691" t="s">
        <v>1971</v>
      </c>
      <c r="N691" t="s">
        <v>262</v>
      </c>
      <c r="P691" s="365">
        <v>71635</v>
      </c>
      <c r="Q691" t="s">
        <v>4144</v>
      </c>
      <c r="R691" t="s">
        <v>368</v>
      </c>
      <c r="S691" t="s">
        <v>369</v>
      </c>
      <c r="T691" t="s">
        <v>263</v>
      </c>
      <c r="U691" t="s">
        <v>370</v>
      </c>
      <c r="V691" t="s">
        <v>265</v>
      </c>
      <c r="W691" t="s">
        <v>252</v>
      </c>
      <c r="X691" t="s">
        <v>264</v>
      </c>
      <c r="Y691" t="s">
        <v>371</v>
      </c>
      <c r="Z691" t="s">
        <v>250</v>
      </c>
      <c r="AA691" t="s">
        <v>250</v>
      </c>
      <c r="AB691" t="s">
        <v>89</v>
      </c>
      <c r="AC691" t="s">
        <v>158</v>
      </c>
      <c r="AD691" t="s">
        <v>2</v>
      </c>
      <c r="AE691" t="s">
        <v>1771</v>
      </c>
      <c r="AF691" t="s">
        <v>372</v>
      </c>
      <c r="AG691" t="s">
        <v>3020</v>
      </c>
      <c r="AH691" s="365">
        <v>300002299932534</v>
      </c>
      <c r="AI691" t="s">
        <v>258</v>
      </c>
      <c r="AJ691">
        <v>37774</v>
      </c>
      <c r="AK691">
        <v>10584</v>
      </c>
      <c r="AL691" s="365">
        <v>2</v>
      </c>
      <c r="AM691" t="s">
        <v>1771</v>
      </c>
      <c r="AN691" t="s">
        <v>1125</v>
      </c>
      <c r="AO691" t="s">
        <v>1126</v>
      </c>
      <c r="AP691" s="365">
        <v>371</v>
      </c>
      <c r="AQ691" t="s">
        <v>3925</v>
      </c>
      <c r="AR691" t="s">
        <v>3931</v>
      </c>
      <c r="AS691" t="s">
        <v>3927</v>
      </c>
      <c r="AT691" t="s">
        <v>3928</v>
      </c>
      <c r="AU691" t="s">
        <v>379</v>
      </c>
      <c r="AV691" t="s">
        <v>380</v>
      </c>
      <c r="AW691" t="s">
        <v>381</v>
      </c>
      <c r="AX691"/>
      <c r="AY691" s="365">
        <v>0</v>
      </c>
      <c r="AZ691" s="365">
        <v>2025</v>
      </c>
      <c r="BA691" s="366">
        <v>45659</v>
      </c>
      <c r="BB691" s="367">
        <v>45660</v>
      </c>
      <c r="BC691" t="s">
        <v>501</v>
      </c>
      <c r="BD691" t="s">
        <v>261</v>
      </c>
      <c r="BE691">
        <v>10584</v>
      </c>
      <c r="BF691">
        <v>252</v>
      </c>
      <c r="BG691"/>
      <c r="BH691" s="368">
        <v>252</v>
      </c>
    </row>
    <row r="692" spans="1:60" ht="15.6">
      <c r="A692" s="345" t="str">
        <f t="shared" si="20"/>
        <v>yes</v>
      </c>
      <c r="B692" s="345" t="str">
        <f>IF(A692="no","N/A",IF(ISNA(VLOOKUP(P692,'Cost Type'!$A$4:$B$8,2,0)),"Impl",VLOOKUP(P692,'Cost Type'!$A$4:$B$8,2,0)))</f>
        <v>GMS</v>
      </c>
      <c r="C692" s="345" t="str">
        <f>IF(B692="Impl",VLOOKUP(AB692,'Mapping Activities to outputs'!$B:$C,2,0),"N/A")</f>
        <v>N/A</v>
      </c>
      <c r="F692" s="346">
        <f t="shared" si="21"/>
        <v>125.82000000000001</v>
      </c>
      <c r="G692" t="s">
        <v>413</v>
      </c>
      <c r="H692" t="s">
        <v>414</v>
      </c>
      <c r="I692" t="s">
        <v>415</v>
      </c>
      <c r="J692" t="s">
        <v>416</v>
      </c>
      <c r="K692" t="s">
        <v>157</v>
      </c>
      <c r="L692" t="s">
        <v>413</v>
      </c>
      <c r="M692" t="s">
        <v>1971</v>
      </c>
      <c r="N692" t="s">
        <v>262</v>
      </c>
      <c r="P692" s="365">
        <v>75105</v>
      </c>
      <c r="Q692" t="s">
        <v>417</v>
      </c>
      <c r="R692" t="s">
        <v>368</v>
      </c>
      <c r="S692" t="s">
        <v>369</v>
      </c>
      <c r="T692" t="s">
        <v>263</v>
      </c>
      <c r="U692" t="s">
        <v>370</v>
      </c>
      <c r="V692" t="s">
        <v>265</v>
      </c>
      <c r="W692" t="s">
        <v>252</v>
      </c>
      <c r="X692" t="s">
        <v>264</v>
      </c>
      <c r="Y692" t="s">
        <v>371</v>
      </c>
      <c r="Z692" t="s">
        <v>250</v>
      </c>
      <c r="AA692" t="s">
        <v>250</v>
      </c>
      <c r="AB692" t="s">
        <v>89</v>
      </c>
      <c r="AC692" t="s">
        <v>158</v>
      </c>
      <c r="AD692" t="s">
        <v>2</v>
      </c>
      <c r="AE692" t="s">
        <v>2198</v>
      </c>
      <c r="AF692" t="s">
        <v>419</v>
      </c>
      <c r="AG692"/>
      <c r="AH692" s="365"/>
      <c r="AI692"/>
      <c r="AJ692"/>
      <c r="AK692"/>
      <c r="AL692" s="365"/>
      <c r="AM692"/>
      <c r="AN692" t="s">
        <v>399</v>
      </c>
      <c r="AO692" t="s">
        <v>399</v>
      </c>
      <c r="AP692" s="365">
        <v>48</v>
      </c>
      <c r="AQ692" t="s">
        <v>2199</v>
      </c>
      <c r="AR692" t="s">
        <v>2200</v>
      </c>
      <c r="AS692" t="s">
        <v>2201</v>
      </c>
      <c r="AT692" t="s">
        <v>2202</v>
      </c>
      <c r="AU692" t="s">
        <v>379</v>
      </c>
      <c r="AV692" t="s">
        <v>380</v>
      </c>
      <c r="AW692" t="s">
        <v>412</v>
      </c>
      <c r="AX692"/>
      <c r="AY692" s="365"/>
      <c r="AZ692" s="365">
        <v>2025</v>
      </c>
      <c r="BA692" s="366">
        <v>45659</v>
      </c>
      <c r="BB692" s="367">
        <v>45662</v>
      </c>
      <c r="BC692" t="s">
        <v>399</v>
      </c>
      <c r="BD692" t="s">
        <v>261</v>
      </c>
      <c r="BE692">
        <v>5240.4800000000005</v>
      </c>
      <c r="BF692">
        <v>125.82000000000001</v>
      </c>
      <c r="BG692"/>
      <c r="BH692" s="368">
        <v>125.82000000000001</v>
      </c>
    </row>
    <row r="693" spans="1:60" ht="15.6">
      <c r="A693" s="345" t="str">
        <f t="shared" si="20"/>
        <v>yes</v>
      </c>
      <c r="B693" s="345" t="str">
        <f>IF(A693="no","N/A",IF(ISNA(VLOOKUP(P693,'Cost Type'!$A$4:$B$8,2,0)),"Impl",VLOOKUP(Q693,'Cost Type'!$A$4:$B$8,2,0)))</f>
        <v>Impl</v>
      </c>
      <c r="C693" s="345" t="str">
        <f>IF(B693="Impl",VLOOKUP(AB693,'Mapping Activities to outputs'!$B:$C,2,0),"N/A")</f>
        <v>MC</v>
      </c>
      <c r="F693" s="346">
        <f t="shared" si="21"/>
        <v>111.9</v>
      </c>
      <c r="G693" t="s">
        <v>362</v>
      </c>
      <c r="H693" t="s">
        <v>363</v>
      </c>
      <c r="I693" t="s">
        <v>364</v>
      </c>
      <c r="J693" t="s">
        <v>365</v>
      </c>
      <c r="K693" t="s">
        <v>157</v>
      </c>
      <c r="L693" t="s">
        <v>366</v>
      </c>
      <c r="M693" t="s">
        <v>1971</v>
      </c>
      <c r="N693" t="s">
        <v>262</v>
      </c>
      <c r="P693" s="365">
        <v>73410</v>
      </c>
      <c r="Q693" t="s">
        <v>3310</v>
      </c>
      <c r="R693" t="s">
        <v>368</v>
      </c>
      <c r="S693" t="s">
        <v>369</v>
      </c>
      <c r="T693" t="s">
        <v>263</v>
      </c>
      <c r="U693" t="s">
        <v>370</v>
      </c>
      <c r="V693" t="s">
        <v>265</v>
      </c>
      <c r="W693" t="s">
        <v>252</v>
      </c>
      <c r="X693" t="s">
        <v>264</v>
      </c>
      <c r="Y693" t="s">
        <v>371</v>
      </c>
      <c r="Z693" t="s">
        <v>250</v>
      </c>
      <c r="AA693" t="s">
        <v>250</v>
      </c>
      <c r="AB693" t="s">
        <v>89</v>
      </c>
      <c r="AC693" t="s">
        <v>158</v>
      </c>
      <c r="AD693" t="s">
        <v>2</v>
      </c>
      <c r="AE693" t="s">
        <v>1777</v>
      </c>
      <c r="AF693" t="s">
        <v>372</v>
      </c>
      <c r="AG693" t="s">
        <v>1779</v>
      </c>
      <c r="AH693" s="365">
        <v>300002308639305</v>
      </c>
      <c r="AI693" t="s">
        <v>258</v>
      </c>
      <c r="AJ693">
        <v>4700</v>
      </c>
      <c r="AK693">
        <v>4700</v>
      </c>
      <c r="AL693" s="365">
        <v>1</v>
      </c>
      <c r="AM693" t="s">
        <v>1777</v>
      </c>
      <c r="AN693" t="s">
        <v>3169</v>
      </c>
      <c r="AO693" t="s">
        <v>1456</v>
      </c>
      <c r="AP693" s="365">
        <v>102</v>
      </c>
      <c r="AQ693" t="s">
        <v>3933</v>
      </c>
      <c r="AR693" t="s">
        <v>3934</v>
      </c>
      <c r="AS693" t="s">
        <v>3935</v>
      </c>
      <c r="AT693" t="s">
        <v>3936</v>
      </c>
      <c r="AU693" t="s">
        <v>379</v>
      </c>
      <c r="AV693" t="s">
        <v>380</v>
      </c>
      <c r="AW693" t="s">
        <v>381</v>
      </c>
      <c r="AX693"/>
      <c r="AY693" s="365">
        <v>0</v>
      </c>
      <c r="AZ693" s="365">
        <v>2025</v>
      </c>
      <c r="BA693" s="366">
        <v>45660</v>
      </c>
      <c r="BB693" s="367">
        <v>45663</v>
      </c>
      <c r="BC693" t="s">
        <v>271</v>
      </c>
      <c r="BD693" t="s">
        <v>261</v>
      </c>
      <c r="BE693">
        <v>4700</v>
      </c>
      <c r="BF693">
        <v>111.9</v>
      </c>
      <c r="BG693"/>
      <c r="BH693" s="368">
        <v>111.9</v>
      </c>
    </row>
    <row r="694" spans="1:60" ht="15.6">
      <c r="A694" s="345" t="str">
        <f t="shared" si="20"/>
        <v>yes</v>
      </c>
      <c r="B694" s="345" t="str">
        <f>IF(A694="no","N/A",IF(ISNA(VLOOKUP(P694,'Cost Type'!$A$4:$B$8,2,0)),"Impl",VLOOKUP(P694,'Cost Type'!$A$4:$B$8,2,0)))</f>
        <v>GMS</v>
      </c>
      <c r="C694" s="345" t="str">
        <f>IF(B694="Impl",VLOOKUP(AB694,'Mapping Activities to outputs'!$B:$C,2,0),"N/A")</f>
        <v>N/A</v>
      </c>
      <c r="F694" s="346">
        <f t="shared" si="21"/>
        <v>8.9500000000000011</v>
      </c>
      <c r="G694" t="s">
        <v>413</v>
      </c>
      <c r="H694" t="s">
        <v>414</v>
      </c>
      <c r="I694" t="s">
        <v>415</v>
      </c>
      <c r="J694" t="s">
        <v>416</v>
      </c>
      <c r="K694" t="s">
        <v>157</v>
      </c>
      <c r="L694" t="s">
        <v>413</v>
      </c>
      <c r="M694" t="s">
        <v>1971</v>
      </c>
      <c r="N694" t="s">
        <v>262</v>
      </c>
      <c r="P694" s="365">
        <v>75105</v>
      </c>
      <c r="Q694" t="s">
        <v>417</v>
      </c>
      <c r="R694" t="s">
        <v>368</v>
      </c>
      <c r="S694" t="s">
        <v>369</v>
      </c>
      <c r="T694" t="s">
        <v>263</v>
      </c>
      <c r="U694" t="s">
        <v>370</v>
      </c>
      <c r="V694" t="s">
        <v>265</v>
      </c>
      <c r="W694" t="s">
        <v>252</v>
      </c>
      <c r="X694" t="s">
        <v>264</v>
      </c>
      <c r="Y694" t="s">
        <v>371</v>
      </c>
      <c r="Z694" t="s">
        <v>250</v>
      </c>
      <c r="AA694" t="s">
        <v>250</v>
      </c>
      <c r="AB694" t="s">
        <v>89</v>
      </c>
      <c r="AC694" t="s">
        <v>158</v>
      </c>
      <c r="AD694" t="s">
        <v>2</v>
      </c>
      <c r="AE694" t="s">
        <v>1986</v>
      </c>
      <c r="AF694" t="s">
        <v>419</v>
      </c>
      <c r="AG694"/>
      <c r="AH694" s="365"/>
      <c r="AI694"/>
      <c r="AJ694"/>
      <c r="AK694"/>
      <c r="AL694" s="365"/>
      <c r="AM694"/>
      <c r="AN694" t="s">
        <v>399</v>
      </c>
      <c r="AO694" t="s">
        <v>399</v>
      </c>
      <c r="AP694" s="365">
        <v>12</v>
      </c>
      <c r="AQ694" t="s">
        <v>1987</v>
      </c>
      <c r="AR694" t="s">
        <v>1988</v>
      </c>
      <c r="AS694" t="s">
        <v>1989</v>
      </c>
      <c r="AT694" t="s">
        <v>1990</v>
      </c>
      <c r="AU694" t="s">
        <v>379</v>
      </c>
      <c r="AV694" t="s">
        <v>380</v>
      </c>
      <c r="AW694" t="s">
        <v>412</v>
      </c>
      <c r="AX694"/>
      <c r="AY694" s="365"/>
      <c r="AZ694" s="365">
        <v>2025</v>
      </c>
      <c r="BA694" s="366">
        <v>45660</v>
      </c>
      <c r="BB694" s="367">
        <v>45664</v>
      </c>
      <c r="BC694" t="s">
        <v>399</v>
      </c>
      <c r="BD694" t="s">
        <v>261</v>
      </c>
      <c r="BE694">
        <v>376</v>
      </c>
      <c r="BF694">
        <v>8.9500000000000011</v>
      </c>
      <c r="BG694"/>
      <c r="BH694" s="368">
        <v>8.9500000000000011</v>
      </c>
    </row>
    <row r="695" spans="1:60" ht="15.6">
      <c r="A695" s="345" t="str">
        <f t="shared" si="20"/>
        <v>yes</v>
      </c>
      <c r="B695" s="345" t="str">
        <f>IF(A695="no","N/A",IF(ISNA(VLOOKUP(P695,'Cost Type'!$A$4:$B$8,2,0)),"Impl",VLOOKUP(Q695,'Cost Type'!$A$4:$B$8,2,0)))</f>
        <v>Impl</v>
      </c>
      <c r="C695" s="345" t="str">
        <f>IF(B695="Impl",VLOOKUP(AB695,'Mapping Activities to outputs'!$B:$C,2,0),"N/A")</f>
        <v>MC</v>
      </c>
      <c r="F695" s="346">
        <f t="shared" si="21"/>
        <v>3695.48</v>
      </c>
      <c r="G695" t="s">
        <v>2788</v>
      </c>
      <c r="H695" t="s">
        <v>2789</v>
      </c>
      <c r="I695" t="s">
        <v>415</v>
      </c>
      <c r="J695" t="s">
        <v>416</v>
      </c>
      <c r="K695" t="s">
        <v>157</v>
      </c>
      <c r="L695" t="s">
        <v>2788</v>
      </c>
      <c r="M695" t="s">
        <v>2074</v>
      </c>
      <c r="N695" t="s">
        <v>262</v>
      </c>
      <c r="P695" s="365">
        <v>67405</v>
      </c>
      <c r="Q695" t="s">
        <v>2790</v>
      </c>
      <c r="R695" t="s">
        <v>368</v>
      </c>
      <c r="S695" t="s">
        <v>369</v>
      </c>
      <c r="T695" t="s">
        <v>263</v>
      </c>
      <c r="U695" t="s">
        <v>370</v>
      </c>
      <c r="V695" t="s">
        <v>265</v>
      </c>
      <c r="W695" t="s">
        <v>252</v>
      </c>
      <c r="X695" t="s">
        <v>264</v>
      </c>
      <c r="Y695" t="s">
        <v>371</v>
      </c>
      <c r="Z695" t="s">
        <v>250</v>
      </c>
      <c r="AA695" t="s">
        <v>250</v>
      </c>
      <c r="AB695" t="s">
        <v>89</v>
      </c>
      <c r="AC695" t="s">
        <v>158</v>
      </c>
      <c r="AD695" t="s">
        <v>2</v>
      </c>
      <c r="AE695" t="s">
        <v>2829</v>
      </c>
      <c r="AF695" t="s">
        <v>419</v>
      </c>
      <c r="AG695"/>
      <c r="AH695" s="365"/>
      <c r="AI695"/>
      <c r="AJ695"/>
      <c r="AK695"/>
      <c r="AL695" s="365"/>
      <c r="AM695"/>
      <c r="AN695" t="s">
        <v>399</v>
      </c>
      <c r="AO695" t="s">
        <v>399</v>
      </c>
      <c r="AP695" s="365">
        <v>3191</v>
      </c>
      <c r="AQ695" t="s">
        <v>2830</v>
      </c>
      <c r="AR695" t="s">
        <v>2831</v>
      </c>
      <c r="AS695" t="s">
        <v>2832</v>
      </c>
      <c r="AT695" t="s">
        <v>2833</v>
      </c>
      <c r="AU695" t="s">
        <v>379</v>
      </c>
      <c r="AV695" t="s">
        <v>380</v>
      </c>
      <c r="AW695" t="s">
        <v>412</v>
      </c>
      <c r="AX695"/>
      <c r="AY695" s="365"/>
      <c r="AZ695" s="365">
        <v>2024</v>
      </c>
      <c r="BA695" s="366">
        <v>45627</v>
      </c>
      <c r="BB695" s="367">
        <v>45665</v>
      </c>
      <c r="BC695" t="s">
        <v>399</v>
      </c>
      <c r="BD695" t="s">
        <v>154</v>
      </c>
      <c r="BE695">
        <v>3695.48</v>
      </c>
      <c r="BF695">
        <v>3695.48</v>
      </c>
      <c r="BG695"/>
      <c r="BH695" s="368">
        <v>3695.48</v>
      </c>
    </row>
    <row r="696" spans="1:60" ht="15.6">
      <c r="A696" s="345" t="str">
        <f t="shared" si="20"/>
        <v>yes</v>
      </c>
      <c r="B696" s="345" t="str">
        <f>IF(A696="no","N/A",IF(ISNA(VLOOKUP(P696,'Cost Type'!$A$4:$B$8,2,0)),"Impl",VLOOKUP(Q696,'Cost Type'!$A$4:$B$8,2,0)))</f>
        <v>Impl</v>
      </c>
      <c r="C696" s="345" t="str">
        <f>IF(B696="Impl",VLOOKUP(AB696,'Mapping Activities to outputs'!$B:$C,2,0),"N/A")</f>
        <v>MC</v>
      </c>
      <c r="F696" s="346">
        <f t="shared" si="21"/>
        <v>678.32</v>
      </c>
      <c r="G696" t="s">
        <v>2788</v>
      </c>
      <c r="H696" t="s">
        <v>2789</v>
      </c>
      <c r="I696" t="s">
        <v>415</v>
      </c>
      <c r="J696" t="s">
        <v>416</v>
      </c>
      <c r="K696" t="s">
        <v>157</v>
      </c>
      <c r="L696" t="s">
        <v>2788</v>
      </c>
      <c r="M696" t="s">
        <v>2074</v>
      </c>
      <c r="N696" t="s">
        <v>262</v>
      </c>
      <c r="P696" s="365">
        <v>71475</v>
      </c>
      <c r="Q696" t="s">
        <v>2842</v>
      </c>
      <c r="R696" t="s">
        <v>368</v>
      </c>
      <c r="S696" t="s">
        <v>369</v>
      </c>
      <c r="T696" t="s">
        <v>263</v>
      </c>
      <c r="U696" t="s">
        <v>370</v>
      </c>
      <c r="V696" t="s">
        <v>265</v>
      </c>
      <c r="W696" t="s">
        <v>252</v>
      </c>
      <c r="X696" t="s">
        <v>264</v>
      </c>
      <c r="Y696" t="s">
        <v>371</v>
      </c>
      <c r="Z696" t="s">
        <v>250</v>
      </c>
      <c r="AA696" t="s">
        <v>250</v>
      </c>
      <c r="AB696" t="s">
        <v>89</v>
      </c>
      <c r="AC696" t="s">
        <v>158</v>
      </c>
      <c r="AD696" t="s">
        <v>2</v>
      </c>
      <c r="AE696" t="s">
        <v>2924</v>
      </c>
      <c r="AF696" t="s">
        <v>419</v>
      </c>
      <c r="AG696"/>
      <c r="AH696" s="365"/>
      <c r="AI696"/>
      <c r="AJ696"/>
      <c r="AK696"/>
      <c r="AL696" s="365"/>
      <c r="AM696"/>
      <c r="AN696" t="s">
        <v>399</v>
      </c>
      <c r="AO696" t="s">
        <v>399</v>
      </c>
      <c r="AP696" s="365">
        <v>3715</v>
      </c>
      <c r="AQ696" t="s">
        <v>2830</v>
      </c>
      <c r="AR696" t="s">
        <v>2925</v>
      </c>
      <c r="AS696" t="s">
        <v>2832</v>
      </c>
      <c r="AT696" t="s">
        <v>2833</v>
      </c>
      <c r="AU696" t="s">
        <v>379</v>
      </c>
      <c r="AV696" t="s">
        <v>380</v>
      </c>
      <c r="AW696" t="s">
        <v>412</v>
      </c>
      <c r="AX696"/>
      <c r="AY696" s="365"/>
      <c r="AZ696" s="365">
        <v>2024</v>
      </c>
      <c r="BA696" s="366">
        <v>45627</v>
      </c>
      <c r="BB696" s="367">
        <v>45665</v>
      </c>
      <c r="BC696" t="s">
        <v>399</v>
      </c>
      <c r="BD696" t="s">
        <v>154</v>
      </c>
      <c r="BE696">
        <v>678.32</v>
      </c>
      <c r="BF696">
        <v>678.32</v>
      </c>
      <c r="BG696"/>
      <c r="BH696" s="368">
        <v>678.32</v>
      </c>
    </row>
    <row r="697" spans="1:60" ht="15.6">
      <c r="A697" s="345" t="str">
        <f t="shared" si="20"/>
        <v>yes</v>
      </c>
      <c r="B697" s="345" t="str">
        <f>IF(A697="no","N/A",IF(ISNA(VLOOKUP(P697,'Cost Type'!$A$4:$B$8,2,0)),"Impl",VLOOKUP(Q697,'Cost Type'!$A$4:$B$8,2,0)))</f>
        <v>Impl</v>
      </c>
      <c r="C697" s="345" t="str">
        <f>IF(B697="Impl",VLOOKUP(AB697,'Mapping Activities to outputs'!$B:$C,2,0),"N/A")</f>
        <v>MC</v>
      </c>
      <c r="F697" s="346">
        <f t="shared" si="21"/>
        <v>693.59</v>
      </c>
      <c r="G697" t="s">
        <v>2788</v>
      </c>
      <c r="H697" t="s">
        <v>2789</v>
      </c>
      <c r="I697" t="s">
        <v>415</v>
      </c>
      <c r="J697" t="s">
        <v>416</v>
      </c>
      <c r="K697" t="s">
        <v>157</v>
      </c>
      <c r="L697" t="s">
        <v>2788</v>
      </c>
      <c r="M697" t="s">
        <v>2074</v>
      </c>
      <c r="N697" t="s">
        <v>262</v>
      </c>
      <c r="P697" s="365">
        <v>71475</v>
      </c>
      <c r="Q697" t="s">
        <v>2842</v>
      </c>
      <c r="R697" t="s">
        <v>368</v>
      </c>
      <c r="S697" t="s">
        <v>369</v>
      </c>
      <c r="T697" t="s">
        <v>263</v>
      </c>
      <c r="U697" t="s">
        <v>370</v>
      </c>
      <c r="V697" t="s">
        <v>265</v>
      </c>
      <c r="W697" t="s">
        <v>252</v>
      </c>
      <c r="X697" t="s">
        <v>264</v>
      </c>
      <c r="Y697" t="s">
        <v>371</v>
      </c>
      <c r="Z697" t="s">
        <v>250</v>
      </c>
      <c r="AA697" t="s">
        <v>250</v>
      </c>
      <c r="AB697" t="s">
        <v>89</v>
      </c>
      <c r="AC697" t="s">
        <v>158</v>
      </c>
      <c r="AD697" t="s">
        <v>2</v>
      </c>
      <c r="AE697" t="s">
        <v>2926</v>
      </c>
      <c r="AF697" t="s">
        <v>419</v>
      </c>
      <c r="AG697"/>
      <c r="AH697" s="365"/>
      <c r="AI697"/>
      <c r="AJ697"/>
      <c r="AK697"/>
      <c r="AL697" s="365"/>
      <c r="AM697"/>
      <c r="AN697" t="s">
        <v>399</v>
      </c>
      <c r="AO697" t="s">
        <v>399</v>
      </c>
      <c r="AP697" s="365">
        <v>3716</v>
      </c>
      <c r="AQ697" t="s">
        <v>2830</v>
      </c>
      <c r="AR697" t="s">
        <v>2927</v>
      </c>
      <c r="AS697" t="s">
        <v>2832</v>
      </c>
      <c r="AT697" t="s">
        <v>2833</v>
      </c>
      <c r="AU697" t="s">
        <v>379</v>
      </c>
      <c r="AV697" t="s">
        <v>380</v>
      </c>
      <c r="AW697" t="s">
        <v>412</v>
      </c>
      <c r="AX697"/>
      <c r="AY697" s="365"/>
      <c r="AZ697" s="365">
        <v>2024</v>
      </c>
      <c r="BA697" s="366">
        <v>45627</v>
      </c>
      <c r="BB697" s="367">
        <v>45665</v>
      </c>
      <c r="BC697" t="s">
        <v>399</v>
      </c>
      <c r="BD697" t="s">
        <v>154</v>
      </c>
      <c r="BE697">
        <v>693.59</v>
      </c>
      <c r="BF697">
        <v>693.59</v>
      </c>
      <c r="BG697"/>
      <c r="BH697" s="368">
        <v>693.59</v>
      </c>
    </row>
    <row r="698" spans="1:60" ht="15.6">
      <c r="A698" s="345" t="str">
        <f t="shared" si="20"/>
        <v>yes</v>
      </c>
      <c r="B698" s="345" t="str">
        <f>IF(A698="no","N/A",IF(ISNA(VLOOKUP(P698,'Cost Type'!$A$4:$B$8,2,0)),"Impl",VLOOKUP(Q698,'Cost Type'!$A$4:$B$8,2,0)))</f>
        <v>Impl</v>
      </c>
      <c r="C698" s="345" t="str">
        <f>IF(B698="Impl",VLOOKUP(AB698,'Mapping Activities to outputs'!$B:$C,2,0),"N/A")</f>
        <v>MC</v>
      </c>
      <c r="F698" s="346">
        <f t="shared" si="21"/>
        <v>843.83</v>
      </c>
      <c r="G698" t="s">
        <v>2788</v>
      </c>
      <c r="H698" t="s">
        <v>2789</v>
      </c>
      <c r="I698" t="s">
        <v>415</v>
      </c>
      <c r="J698" t="s">
        <v>416</v>
      </c>
      <c r="K698" t="s">
        <v>157</v>
      </c>
      <c r="L698" t="s">
        <v>2788</v>
      </c>
      <c r="M698" t="s">
        <v>2074</v>
      </c>
      <c r="N698" t="s">
        <v>262</v>
      </c>
      <c r="P698" s="365">
        <v>71475</v>
      </c>
      <c r="Q698" t="s">
        <v>2842</v>
      </c>
      <c r="R698" t="s">
        <v>368</v>
      </c>
      <c r="S698" t="s">
        <v>369</v>
      </c>
      <c r="T698" t="s">
        <v>263</v>
      </c>
      <c r="U698" t="s">
        <v>370</v>
      </c>
      <c r="V698" t="s">
        <v>265</v>
      </c>
      <c r="W698" t="s">
        <v>252</v>
      </c>
      <c r="X698" t="s">
        <v>264</v>
      </c>
      <c r="Y698" t="s">
        <v>371</v>
      </c>
      <c r="Z698" t="s">
        <v>250</v>
      </c>
      <c r="AA698" t="s">
        <v>250</v>
      </c>
      <c r="AB698" t="s">
        <v>89</v>
      </c>
      <c r="AC698" t="s">
        <v>158</v>
      </c>
      <c r="AD698" t="s">
        <v>2</v>
      </c>
      <c r="AE698" t="s">
        <v>2928</v>
      </c>
      <c r="AF698" t="s">
        <v>419</v>
      </c>
      <c r="AG698"/>
      <c r="AH698" s="365"/>
      <c r="AI698"/>
      <c r="AJ698"/>
      <c r="AK698"/>
      <c r="AL698" s="365"/>
      <c r="AM698"/>
      <c r="AN698" t="s">
        <v>399</v>
      </c>
      <c r="AO698" t="s">
        <v>399</v>
      </c>
      <c r="AP698" s="365">
        <v>3717</v>
      </c>
      <c r="AQ698" t="s">
        <v>2830</v>
      </c>
      <c r="AR698" t="s">
        <v>2929</v>
      </c>
      <c r="AS698" t="s">
        <v>2832</v>
      </c>
      <c r="AT698" t="s">
        <v>2833</v>
      </c>
      <c r="AU698" t="s">
        <v>379</v>
      </c>
      <c r="AV698" t="s">
        <v>380</v>
      </c>
      <c r="AW698" t="s">
        <v>412</v>
      </c>
      <c r="AX698"/>
      <c r="AY698" s="365"/>
      <c r="AZ698" s="365">
        <v>2024</v>
      </c>
      <c r="BA698" s="366">
        <v>45627</v>
      </c>
      <c r="BB698" s="367">
        <v>45665</v>
      </c>
      <c r="BC698" t="s">
        <v>399</v>
      </c>
      <c r="BD698" t="s">
        <v>154</v>
      </c>
      <c r="BE698">
        <v>843.83</v>
      </c>
      <c r="BF698">
        <v>843.83</v>
      </c>
      <c r="BG698"/>
      <c r="BH698" s="368">
        <v>843.83</v>
      </c>
    </row>
    <row r="699" spans="1:60" ht="15.6">
      <c r="A699" s="345" t="str">
        <f t="shared" si="20"/>
        <v>yes</v>
      </c>
      <c r="B699" s="345" t="str">
        <f>IF(A699="no","N/A",IF(ISNA(VLOOKUP(P699,'Cost Type'!$A$4:$B$8,2,0)),"Impl",VLOOKUP(Q699,'Cost Type'!$A$4:$B$8,2,0)))</f>
        <v>Impl</v>
      </c>
      <c r="C699" s="345" t="str">
        <f>IF(B699="Impl",VLOOKUP(AB699,'Mapping Activities to outputs'!$B:$C,2,0),"N/A")</f>
        <v>MC</v>
      </c>
      <c r="F699" s="346">
        <f t="shared" si="21"/>
        <v>1214.77</v>
      </c>
      <c r="G699" t="s">
        <v>2788</v>
      </c>
      <c r="H699" t="s">
        <v>2789</v>
      </c>
      <c r="I699" t="s">
        <v>415</v>
      </c>
      <c r="J699" t="s">
        <v>416</v>
      </c>
      <c r="K699" t="s">
        <v>157</v>
      </c>
      <c r="L699" t="s">
        <v>2788</v>
      </c>
      <c r="M699" t="s">
        <v>2074</v>
      </c>
      <c r="N699" t="s">
        <v>262</v>
      </c>
      <c r="P699" s="365">
        <v>71475</v>
      </c>
      <c r="Q699" t="s">
        <v>2842</v>
      </c>
      <c r="R699" t="s">
        <v>368</v>
      </c>
      <c r="S699" t="s">
        <v>369</v>
      </c>
      <c r="T699" t="s">
        <v>263</v>
      </c>
      <c r="U699" t="s">
        <v>370</v>
      </c>
      <c r="V699" t="s">
        <v>265</v>
      </c>
      <c r="W699" t="s">
        <v>252</v>
      </c>
      <c r="X699" t="s">
        <v>264</v>
      </c>
      <c r="Y699" t="s">
        <v>371</v>
      </c>
      <c r="Z699" t="s">
        <v>250</v>
      </c>
      <c r="AA699" t="s">
        <v>250</v>
      </c>
      <c r="AB699" t="s">
        <v>89</v>
      </c>
      <c r="AC699" t="s">
        <v>158</v>
      </c>
      <c r="AD699" t="s">
        <v>2</v>
      </c>
      <c r="AE699" t="s">
        <v>2930</v>
      </c>
      <c r="AF699" t="s">
        <v>419</v>
      </c>
      <c r="AG699"/>
      <c r="AH699" s="365"/>
      <c r="AI699"/>
      <c r="AJ699"/>
      <c r="AK699"/>
      <c r="AL699" s="365"/>
      <c r="AM699"/>
      <c r="AN699" t="s">
        <v>399</v>
      </c>
      <c r="AO699" t="s">
        <v>399</v>
      </c>
      <c r="AP699" s="365">
        <v>3718</v>
      </c>
      <c r="AQ699" t="s">
        <v>2830</v>
      </c>
      <c r="AR699" t="s">
        <v>2931</v>
      </c>
      <c r="AS699" t="s">
        <v>2832</v>
      </c>
      <c r="AT699" t="s">
        <v>2833</v>
      </c>
      <c r="AU699" t="s">
        <v>379</v>
      </c>
      <c r="AV699" t="s">
        <v>380</v>
      </c>
      <c r="AW699" t="s">
        <v>412</v>
      </c>
      <c r="AX699"/>
      <c r="AY699" s="365"/>
      <c r="AZ699" s="365">
        <v>2024</v>
      </c>
      <c r="BA699" s="366">
        <v>45627</v>
      </c>
      <c r="BB699" s="367">
        <v>45665</v>
      </c>
      <c r="BC699" t="s">
        <v>399</v>
      </c>
      <c r="BD699" t="s">
        <v>154</v>
      </c>
      <c r="BE699">
        <v>1214.77</v>
      </c>
      <c r="BF699">
        <v>1214.77</v>
      </c>
      <c r="BG699"/>
      <c r="BH699" s="368">
        <v>1214.77</v>
      </c>
    </row>
    <row r="700" spans="1:60" ht="15.6">
      <c r="A700" s="345" t="str">
        <f t="shared" si="20"/>
        <v>yes</v>
      </c>
      <c r="B700" s="345" t="str">
        <f>IF(A700="no","N/A",IF(ISNA(VLOOKUP(P700,'Cost Type'!$A$4:$B$8,2,0)),"Impl",VLOOKUP(Q700,'Cost Type'!$A$4:$B$8,2,0)))</f>
        <v>Impl</v>
      </c>
      <c r="C700" s="345" t="str">
        <f>IF(B700="Impl",VLOOKUP(AB700,'Mapping Activities to outputs'!$B:$C,2,0),"N/A")</f>
        <v>MC</v>
      </c>
      <c r="F700" s="346">
        <f t="shared" si="21"/>
        <v>1347.5</v>
      </c>
      <c r="G700" t="s">
        <v>2788</v>
      </c>
      <c r="H700" t="s">
        <v>2789</v>
      </c>
      <c r="I700" t="s">
        <v>415</v>
      </c>
      <c r="J700" t="s">
        <v>416</v>
      </c>
      <c r="K700" t="s">
        <v>157</v>
      </c>
      <c r="L700" t="s">
        <v>2788</v>
      </c>
      <c r="M700" t="s">
        <v>2074</v>
      </c>
      <c r="N700" t="s">
        <v>262</v>
      </c>
      <c r="P700" s="365">
        <v>71475</v>
      </c>
      <c r="Q700" t="s">
        <v>2842</v>
      </c>
      <c r="R700" t="s">
        <v>368</v>
      </c>
      <c r="S700" t="s">
        <v>369</v>
      </c>
      <c r="T700" t="s">
        <v>263</v>
      </c>
      <c r="U700" t="s">
        <v>370</v>
      </c>
      <c r="V700" t="s">
        <v>265</v>
      </c>
      <c r="W700" t="s">
        <v>252</v>
      </c>
      <c r="X700" t="s">
        <v>264</v>
      </c>
      <c r="Y700" t="s">
        <v>371</v>
      </c>
      <c r="Z700" t="s">
        <v>250</v>
      </c>
      <c r="AA700" t="s">
        <v>250</v>
      </c>
      <c r="AB700" t="s">
        <v>89</v>
      </c>
      <c r="AC700" t="s">
        <v>158</v>
      </c>
      <c r="AD700" t="s">
        <v>2</v>
      </c>
      <c r="AE700" t="s">
        <v>2932</v>
      </c>
      <c r="AF700" t="s">
        <v>419</v>
      </c>
      <c r="AG700"/>
      <c r="AH700" s="365"/>
      <c r="AI700"/>
      <c r="AJ700"/>
      <c r="AK700"/>
      <c r="AL700" s="365"/>
      <c r="AM700"/>
      <c r="AN700" t="s">
        <v>399</v>
      </c>
      <c r="AO700" t="s">
        <v>399</v>
      </c>
      <c r="AP700" s="365">
        <v>3719</v>
      </c>
      <c r="AQ700" t="s">
        <v>2830</v>
      </c>
      <c r="AR700" t="s">
        <v>2933</v>
      </c>
      <c r="AS700" t="s">
        <v>2832</v>
      </c>
      <c r="AT700" t="s">
        <v>2833</v>
      </c>
      <c r="AU700" t="s">
        <v>379</v>
      </c>
      <c r="AV700" t="s">
        <v>380</v>
      </c>
      <c r="AW700" t="s">
        <v>412</v>
      </c>
      <c r="AX700"/>
      <c r="AY700" s="365"/>
      <c r="AZ700" s="365">
        <v>2024</v>
      </c>
      <c r="BA700" s="366">
        <v>45627</v>
      </c>
      <c r="BB700" s="367">
        <v>45665</v>
      </c>
      <c r="BC700" t="s">
        <v>399</v>
      </c>
      <c r="BD700" t="s">
        <v>154</v>
      </c>
      <c r="BE700">
        <v>1347.5</v>
      </c>
      <c r="BF700">
        <v>1347.5</v>
      </c>
      <c r="BG700"/>
      <c r="BH700" s="368">
        <v>1347.5</v>
      </c>
    </row>
    <row r="701" spans="1:60" ht="15.6">
      <c r="A701" s="345" t="str">
        <f t="shared" si="20"/>
        <v>yes</v>
      </c>
      <c r="B701" s="345" t="str">
        <f>IF(A701="no","N/A",IF(ISNA(VLOOKUP(P701,'Cost Type'!$A$4:$B$8,2,0)),"Impl",VLOOKUP(Q701,'Cost Type'!$A$4:$B$8,2,0)))</f>
        <v>Impl</v>
      </c>
      <c r="C701" s="345" t="str">
        <f>IF(B701="Impl",VLOOKUP(AB701,'Mapping Activities to outputs'!$B:$C,2,0),"N/A")</f>
        <v>MC</v>
      </c>
      <c r="F701" s="346">
        <f t="shared" si="21"/>
        <v>1709.38</v>
      </c>
      <c r="G701" t="s">
        <v>2788</v>
      </c>
      <c r="H701" t="s">
        <v>2789</v>
      </c>
      <c r="I701" t="s">
        <v>415</v>
      </c>
      <c r="J701" t="s">
        <v>416</v>
      </c>
      <c r="K701" t="s">
        <v>157</v>
      </c>
      <c r="L701" t="s">
        <v>2788</v>
      </c>
      <c r="M701" t="s">
        <v>2074</v>
      </c>
      <c r="N701" t="s">
        <v>262</v>
      </c>
      <c r="P701" s="365">
        <v>71475</v>
      </c>
      <c r="Q701" t="s">
        <v>2842</v>
      </c>
      <c r="R701" t="s">
        <v>368</v>
      </c>
      <c r="S701" t="s">
        <v>369</v>
      </c>
      <c r="T701" t="s">
        <v>263</v>
      </c>
      <c r="U701" t="s">
        <v>370</v>
      </c>
      <c r="V701" t="s">
        <v>265</v>
      </c>
      <c r="W701" t="s">
        <v>252</v>
      </c>
      <c r="X701" t="s">
        <v>264</v>
      </c>
      <c r="Y701" t="s">
        <v>371</v>
      </c>
      <c r="Z701" t="s">
        <v>250</v>
      </c>
      <c r="AA701" t="s">
        <v>250</v>
      </c>
      <c r="AB701" t="s">
        <v>89</v>
      </c>
      <c r="AC701" t="s">
        <v>158</v>
      </c>
      <c r="AD701" t="s">
        <v>2</v>
      </c>
      <c r="AE701" t="s">
        <v>2934</v>
      </c>
      <c r="AF701" t="s">
        <v>419</v>
      </c>
      <c r="AG701"/>
      <c r="AH701" s="365"/>
      <c r="AI701"/>
      <c r="AJ701"/>
      <c r="AK701"/>
      <c r="AL701" s="365"/>
      <c r="AM701"/>
      <c r="AN701" t="s">
        <v>399</v>
      </c>
      <c r="AO701" t="s">
        <v>399</v>
      </c>
      <c r="AP701" s="365">
        <v>3720</v>
      </c>
      <c r="AQ701" t="s">
        <v>2830</v>
      </c>
      <c r="AR701" t="s">
        <v>2935</v>
      </c>
      <c r="AS701" t="s">
        <v>2832</v>
      </c>
      <c r="AT701" t="s">
        <v>2833</v>
      </c>
      <c r="AU701" t="s">
        <v>379</v>
      </c>
      <c r="AV701" t="s">
        <v>380</v>
      </c>
      <c r="AW701" t="s">
        <v>412</v>
      </c>
      <c r="AX701"/>
      <c r="AY701" s="365"/>
      <c r="AZ701" s="365">
        <v>2024</v>
      </c>
      <c r="BA701" s="366">
        <v>45627</v>
      </c>
      <c r="BB701" s="367">
        <v>45665</v>
      </c>
      <c r="BC701" t="s">
        <v>399</v>
      </c>
      <c r="BD701" t="s">
        <v>154</v>
      </c>
      <c r="BE701">
        <v>1709.38</v>
      </c>
      <c r="BF701">
        <v>1709.38</v>
      </c>
      <c r="BG701"/>
      <c r="BH701" s="368">
        <v>1709.38</v>
      </c>
    </row>
    <row r="702" spans="1:60" ht="15.6">
      <c r="A702" s="345" t="str">
        <f t="shared" si="20"/>
        <v>yes</v>
      </c>
      <c r="B702" s="345" t="str">
        <f>IF(A702="no","N/A",IF(ISNA(VLOOKUP(P702,'Cost Type'!$A$4:$B$8,2,0)),"Impl",VLOOKUP(Q702,'Cost Type'!$A$4:$B$8,2,0)))</f>
        <v>Impl</v>
      </c>
      <c r="C702" s="345" t="str">
        <f>IF(B702="Impl",VLOOKUP(AB702,'Mapping Activities to outputs'!$B:$C,2,0),"N/A")</f>
        <v>MC</v>
      </c>
      <c r="F702" s="346">
        <f t="shared" si="21"/>
        <v>3473.28</v>
      </c>
      <c r="G702" t="s">
        <v>2788</v>
      </c>
      <c r="H702" t="s">
        <v>2789</v>
      </c>
      <c r="I702" t="s">
        <v>415</v>
      </c>
      <c r="J702" t="s">
        <v>416</v>
      </c>
      <c r="K702" t="s">
        <v>157</v>
      </c>
      <c r="L702" t="s">
        <v>2788</v>
      </c>
      <c r="M702" t="s">
        <v>2074</v>
      </c>
      <c r="N702" t="s">
        <v>262</v>
      </c>
      <c r="P702" s="365">
        <v>71475</v>
      </c>
      <c r="Q702" t="s">
        <v>2842</v>
      </c>
      <c r="R702" t="s">
        <v>368</v>
      </c>
      <c r="S702" t="s">
        <v>369</v>
      </c>
      <c r="T702" t="s">
        <v>263</v>
      </c>
      <c r="U702" t="s">
        <v>370</v>
      </c>
      <c r="V702" t="s">
        <v>265</v>
      </c>
      <c r="W702" t="s">
        <v>252</v>
      </c>
      <c r="X702" t="s">
        <v>264</v>
      </c>
      <c r="Y702" t="s">
        <v>371</v>
      </c>
      <c r="Z702" t="s">
        <v>250</v>
      </c>
      <c r="AA702" t="s">
        <v>250</v>
      </c>
      <c r="AB702" t="s">
        <v>89</v>
      </c>
      <c r="AC702" t="s">
        <v>158</v>
      </c>
      <c r="AD702" t="s">
        <v>2</v>
      </c>
      <c r="AE702" t="s">
        <v>2936</v>
      </c>
      <c r="AF702" t="s">
        <v>419</v>
      </c>
      <c r="AG702"/>
      <c r="AH702" s="365"/>
      <c r="AI702"/>
      <c r="AJ702"/>
      <c r="AK702"/>
      <c r="AL702" s="365"/>
      <c r="AM702"/>
      <c r="AN702" t="s">
        <v>399</v>
      </c>
      <c r="AO702" t="s">
        <v>399</v>
      </c>
      <c r="AP702" s="365">
        <v>3721</v>
      </c>
      <c r="AQ702" t="s">
        <v>2830</v>
      </c>
      <c r="AR702" t="s">
        <v>2937</v>
      </c>
      <c r="AS702" t="s">
        <v>2832</v>
      </c>
      <c r="AT702" t="s">
        <v>2833</v>
      </c>
      <c r="AU702" t="s">
        <v>379</v>
      </c>
      <c r="AV702" t="s">
        <v>380</v>
      </c>
      <c r="AW702" t="s">
        <v>412</v>
      </c>
      <c r="AX702"/>
      <c r="AY702" s="365"/>
      <c r="AZ702" s="365">
        <v>2024</v>
      </c>
      <c r="BA702" s="366">
        <v>45627</v>
      </c>
      <c r="BB702" s="367">
        <v>45665</v>
      </c>
      <c r="BC702" t="s">
        <v>399</v>
      </c>
      <c r="BD702" t="s">
        <v>154</v>
      </c>
      <c r="BE702">
        <v>3473.28</v>
      </c>
      <c r="BF702">
        <v>3473.28</v>
      </c>
      <c r="BG702"/>
      <c r="BH702" s="368">
        <v>3473.28</v>
      </c>
    </row>
    <row r="703" spans="1:60" ht="15.6">
      <c r="A703" s="345" t="str">
        <f t="shared" si="20"/>
        <v>yes</v>
      </c>
      <c r="B703" s="345" t="str">
        <f>IF(A703="no","N/A",IF(ISNA(VLOOKUP(P703,'Cost Type'!$A$4:$B$8,2,0)),"Impl",VLOOKUP(Q703,'Cost Type'!$A$4:$B$8,2,0)))</f>
        <v>Impl</v>
      </c>
      <c r="C703" s="345" t="str">
        <f>IF(B703="Impl",VLOOKUP(AB703,'Mapping Activities to outputs'!$B:$C,2,0),"N/A")</f>
        <v>Output 2</v>
      </c>
      <c r="F703" s="346">
        <f t="shared" si="21"/>
        <v>4766.54</v>
      </c>
      <c r="G703" t="s">
        <v>2788</v>
      </c>
      <c r="H703" t="s">
        <v>2789</v>
      </c>
      <c r="I703" t="s">
        <v>415</v>
      </c>
      <c r="J703" t="s">
        <v>416</v>
      </c>
      <c r="K703" t="s">
        <v>157</v>
      </c>
      <c r="L703" t="s">
        <v>2788</v>
      </c>
      <c r="M703" t="s">
        <v>2074</v>
      </c>
      <c r="N703" t="s">
        <v>262</v>
      </c>
      <c r="P703" s="365">
        <v>71475</v>
      </c>
      <c r="Q703" t="s">
        <v>2842</v>
      </c>
      <c r="R703" t="s">
        <v>368</v>
      </c>
      <c r="S703" t="s">
        <v>369</v>
      </c>
      <c r="T703" t="s">
        <v>263</v>
      </c>
      <c r="U703" t="s">
        <v>370</v>
      </c>
      <c r="V703" t="s">
        <v>265</v>
      </c>
      <c r="W703" t="s">
        <v>252</v>
      </c>
      <c r="X703" t="s">
        <v>264</v>
      </c>
      <c r="Y703" t="s">
        <v>371</v>
      </c>
      <c r="Z703" t="s">
        <v>250</v>
      </c>
      <c r="AA703" t="s">
        <v>250</v>
      </c>
      <c r="AB703" t="s">
        <v>67</v>
      </c>
      <c r="AC703" t="s">
        <v>158</v>
      </c>
      <c r="AD703" t="s">
        <v>2</v>
      </c>
      <c r="AE703" t="s">
        <v>2938</v>
      </c>
      <c r="AF703" t="s">
        <v>419</v>
      </c>
      <c r="AG703"/>
      <c r="AH703" s="365"/>
      <c r="AI703"/>
      <c r="AJ703"/>
      <c r="AK703"/>
      <c r="AL703" s="365"/>
      <c r="AM703"/>
      <c r="AN703" t="s">
        <v>399</v>
      </c>
      <c r="AO703" t="s">
        <v>399</v>
      </c>
      <c r="AP703" s="365">
        <v>3722</v>
      </c>
      <c r="AQ703" t="s">
        <v>2830</v>
      </c>
      <c r="AR703" t="s">
        <v>2939</v>
      </c>
      <c r="AS703" t="s">
        <v>2832</v>
      </c>
      <c r="AT703" t="s">
        <v>2833</v>
      </c>
      <c r="AU703" t="s">
        <v>379</v>
      </c>
      <c r="AV703" t="s">
        <v>380</v>
      </c>
      <c r="AW703" t="s">
        <v>412</v>
      </c>
      <c r="AX703"/>
      <c r="AY703" s="365"/>
      <c r="AZ703" s="365">
        <v>2024</v>
      </c>
      <c r="BA703" s="366">
        <v>45627</v>
      </c>
      <c r="BB703" s="367">
        <v>45665</v>
      </c>
      <c r="BC703" t="s">
        <v>399</v>
      </c>
      <c r="BD703" t="s">
        <v>154</v>
      </c>
      <c r="BE703">
        <v>4766.54</v>
      </c>
      <c r="BF703">
        <v>4766.54</v>
      </c>
      <c r="BG703"/>
      <c r="BH703" s="368">
        <v>4766.54</v>
      </c>
    </row>
    <row r="704" spans="1:60" ht="15.6">
      <c r="A704" s="345" t="str">
        <f t="shared" si="20"/>
        <v>yes</v>
      </c>
      <c r="B704" s="345" t="str">
        <f>IF(A704="no","N/A",IF(ISNA(VLOOKUP(P704,'Cost Type'!$A$4:$B$8,2,0)),"Impl",VLOOKUP(Q704,'Cost Type'!$A$4:$B$8,2,0)))</f>
        <v>Impl</v>
      </c>
      <c r="C704" s="345" t="str">
        <f>IF(B704="Impl",VLOOKUP(AB704,'Mapping Activities to outputs'!$B:$C,2,0),"N/A")</f>
        <v>Output 1</v>
      </c>
      <c r="F704" s="346">
        <f t="shared" si="21"/>
        <v>4766.54</v>
      </c>
      <c r="G704" t="s">
        <v>2788</v>
      </c>
      <c r="H704" t="s">
        <v>2789</v>
      </c>
      <c r="I704" t="s">
        <v>415</v>
      </c>
      <c r="J704" t="s">
        <v>416</v>
      </c>
      <c r="K704" t="s">
        <v>157</v>
      </c>
      <c r="L704" t="s">
        <v>2788</v>
      </c>
      <c r="M704" t="s">
        <v>2074</v>
      </c>
      <c r="N704" t="s">
        <v>262</v>
      </c>
      <c r="P704" s="365">
        <v>71475</v>
      </c>
      <c r="Q704" t="s">
        <v>2842</v>
      </c>
      <c r="R704" t="s">
        <v>368</v>
      </c>
      <c r="S704" t="s">
        <v>369</v>
      </c>
      <c r="T704" t="s">
        <v>263</v>
      </c>
      <c r="U704" t="s">
        <v>370</v>
      </c>
      <c r="V704" t="s">
        <v>265</v>
      </c>
      <c r="W704" t="s">
        <v>252</v>
      </c>
      <c r="X704" t="s">
        <v>264</v>
      </c>
      <c r="Y704" t="s">
        <v>371</v>
      </c>
      <c r="Z704" t="s">
        <v>250</v>
      </c>
      <c r="AA704" t="s">
        <v>250</v>
      </c>
      <c r="AB704" t="s">
        <v>42</v>
      </c>
      <c r="AC704" t="s">
        <v>158</v>
      </c>
      <c r="AD704" t="s">
        <v>2</v>
      </c>
      <c r="AE704" t="s">
        <v>2940</v>
      </c>
      <c r="AF704" t="s">
        <v>419</v>
      </c>
      <c r="AG704"/>
      <c r="AH704" s="365"/>
      <c r="AI704"/>
      <c r="AJ704"/>
      <c r="AK704"/>
      <c r="AL704" s="365"/>
      <c r="AM704"/>
      <c r="AN704" t="s">
        <v>399</v>
      </c>
      <c r="AO704" t="s">
        <v>399</v>
      </c>
      <c r="AP704" s="365">
        <v>3723</v>
      </c>
      <c r="AQ704" t="s">
        <v>2830</v>
      </c>
      <c r="AR704" t="s">
        <v>2941</v>
      </c>
      <c r="AS704" t="s">
        <v>2832</v>
      </c>
      <c r="AT704" t="s">
        <v>2833</v>
      </c>
      <c r="AU704" t="s">
        <v>379</v>
      </c>
      <c r="AV704" t="s">
        <v>380</v>
      </c>
      <c r="AW704" t="s">
        <v>412</v>
      </c>
      <c r="AX704"/>
      <c r="AY704" s="365"/>
      <c r="AZ704" s="365">
        <v>2024</v>
      </c>
      <c r="BA704" s="366">
        <v>45627</v>
      </c>
      <c r="BB704" s="367">
        <v>45665</v>
      </c>
      <c r="BC704" t="s">
        <v>399</v>
      </c>
      <c r="BD704" t="s">
        <v>154</v>
      </c>
      <c r="BE704">
        <v>4766.54</v>
      </c>
      <c r="BF704">
        <v>4766.54</v>
      </c>
      <c r="BG704"/>
      <c r="BH704" s="368">
        <v>4766.54</v>
      </c>
    </row>
    <row r="705" spans="1:60" ht="15.6">
      <c r="A705" s="345" t="str">
        <f t="shared" si="20"/>
        <v>yes</v>
      </c>
      <c r="B705" s="345" t="str">
        <f>IF(A705="no","N/A",IF(ISNA(VLOOKUP(P705,'Cost Type'!$A$4:$B$8,2,0)),"Impl",VLOOKUP(Q705,'Cost Type'!$A$4:$B$8,2,0)))</f>
        <v>Impl</v>
      </c>
      <c r="C705" s="345" t="str">
        <f>IF(B705="Impl",VLOOKUP(AB705,'Mapping Activities to outputs'!$B:$C,2,0),"N/A")</f>
        <v>MC</v>
      </c>
      <c r="F705" s="346">
        <f t="shared" si="21"/>
        <v>534.04</v>
      </c>
      <c r="G705" t="s">
        <v>2788</v>
      </c>
      <c r="H705" t="s">
        <v>2789</v>
      </c>
      <c r="I705" t="s">
        <v>415</v>
      </c>
      <c r="J705" t="s">
        <v>416</v>
      </c>
      <c r="K705" t="s">
        <v>157</v>
      </c>
      <c r="L705" t="s">
        <v>2788</v>
      </c>
      <c r="M705" t="s">
        <v>2074</v>
      </c>
      <c r="N705" t="s">
        <v>262</v>
      </c>
      <c r="P705" s="365">
        <v>71475</v>
      </c>
      <c r="Q705" t="s">
        <v>2842</v>
      </c>
      <c r="R705" t="s">
        <v>368</v>
      </c>
      <c r="S705" t="s">
        <v>369</v>
      </c>
      <c r="T705" t="s">
        <v>263</v>
      </c>
      <c r="U705" t="s">
        <v>370</v>
      </c>
      <c r="V705" t="s">
        <v>265</v>
      </c>
      <c r="W705" t="s">
        <v>252</v>
      </c>
      <c r="X705" t="s">
        <v>264</v>
      </c>
      <c r="Y705" t="s">
        <v>371</v>
      </c>
      <c r="Z705" t="s">
        <v>250</v>
      </c>
      <c r="AA705" t="s">
        <v>250</v>
      </c>
      <c r="AB705" t="s">
        <v>89</v>
      </c>
      <c r="AC705" t="s">
        <v>158</v>
      </c>
      <c r="AD705" t="s">
        <v>2</v>
      </c>
      <c r="AE705" t="s">
        <v>2956</v>
      </c>
      <c r="AF705" t="s">
        <v>419</v>
      </c>
      <c r="AG705"/>
      <c r="AH705" s="365"/>
      <c r="AI705"/>
      <c r="AJ705"/>
      <c r="AK705"/>
      <c r="AL705" s="365"/>
      <c r="AM705"/>
      <c r="AN705" t="s">
        <v>399</v>
      </c>
      <c r="AO705" t="s">
        <v>399</v>
      </c>
      <c r="AP705" s="365">
        <v>3771</v>
      </c>
      <c r="AQ705" t="s">
        <v>2957</v>
      </c>
      <c r="AR705" t="s">
        <v>2958</v>
      </c>
      <c r="AS705" t="s">
        <v>2959</v>
      </c>
      <c r="AT705" t="s">
        <v>2833</v>
      </c>
      <c r="AU705" t="s">
        <v>379</v>
      </c>
      <c r="AV705" t="s">
        <v>380</v>
      </c>
      <c r="AW705" t="s">
        <v>412</v>
      </c>
      <c r="AX705"/>
      <c r="AY705" s="365"/>
      <c r="AZ705" s="365">
        <v>2024</v>
      </c>
      <c r="BA705" s="366">
        <v>45627</v>
      </c>
      <c r="BB705" s="367">
        <v>45665</v>
      </c>
      <c r="BC705" t="s">
        <v>399</v>
      </c>
      <c r="BD705" t="s">
        <v>154</v>
      </c>
      <c r="BE705">
        <v>534.04</v>
      </c>
      <c r="BF705">
        <v>534.04</v>
      </c>
      <c r="BG705"/>
      <c r="BH705" s="368">
        <v>534.04</v>
      </c>
    </row>
    <row r="706" spans="1:60" ht="15.6">
      <c r="A706" s="345" t="str">
        <f t="shared" si="20"/>
        <v>yes</v>
      </c>
      <c r="B706" s="345" t="str">
        <f>IF(A706="no","N/A",IF(ISNA(VLOOKUP(P706,'Cost Type'!$A$4:$B$8,2,0)),"Impl",VLOOKUP(Q706,'Cost Type'!$A$4:$B$8,2,0)))</f>
        <v>Impl</v>
      </c>
      <c r="C706" s="345" t="str">
        <f>IF(B706="Impl",VLOOKUP(AB706,'Mapping Activities to outputs'!$B:$C,2,0),"N/A")</f>
        <v>MC</v>
      </c>
      <c r="F706" s="346">
        <f t="shared" si="21"/>
        <v>767.9</v>
      </c>
      <c r="G706" t="s">
        <v>2788</v>
      </c>
      <c r="H706" t="s">
        <v>2789</v>
      </c>
      <c r="I706" t="s">
        <v>415</v>
      </c>
      <c r="J706" t="s">
        <v>416</v>
      </c>
      <c r="K706" t="s">
        <v>157</v>
      </c>
      <c r="L706" t="s">
        <v>2788</v>
      </c>
      <c r="M706" t="s">
        <v>2074</v>
      </c>
      <c r="N706" t="s">
        <v>262</v>
      </c>
      <c r="P706" s="365">
        <v>71475</v>
      </c>
      <c r="Q706" t="s">
        <v>2842</v>
      </c>
      <c r="R706" t="s">
        <v>368</v>
      </c>
      <c r="S706" t="s">
        <v>369</v>
      </c>
      <c r="T706" t="s">
        <v>263</v>
      </c>
      <c r="U706" t="s">
        <v>370</v>
      </c>
      <c r="V706" t="s">
        <v>265</v>
      </c>
      <c r="W706" t="s">
        <v>252</v>
      </c>
      <c r="X706" t="s">
        <v>264</v>
      </c>
      <c r="Y706" t="s">
        <v>371</v>
      </c>
      <c r="Z706" t="s">
        <v>250</v>
      </c>
      <c r="AA706" t="s">
        <v>250</v>
      </c>
      <c r="AB706" t="s">
        <v>89</v>
      </c>
      <c r="AC706" t="s">
        <v>158</v>
      </c>
      <c r="AD706" t="s">
        <v>2</v>
      </c>
      <c r="AE706" t="s">
        <v>2960</v>
      </c>
      <c r="AF706" t="s">
        <v>419</v>
      </c>
      <c r="AG706"/>
      <c r="AH706" s="365"/>
      <c r="AI706"/>
      <c r="AJ706"/>
      <c r="AK706"/>
      <c r="AL706" s="365"/>
      <c r="AM706"/>
      <c r="AN706" t="s">
        <v>399</v>
      </c>
      <c r="AO706" t="s">
        <v>399</v>
      </c>
      <c r="AP706" s="365">
        <v>3772</v>
      </c>
      <c r="AQ706" t="s">
        <v>2957</v>
      </c>
      <c r="AR706" t="s">
        <v>2961</v>
      </c>
      <c r="AS706" t="s">
        <v>2959</v>
      </c>
      <c r="AT706" t="s">
        <v>2833</v>
      </c>
      <c r="AU706" t="s">
        <v>379</v>
      </c>
      <c r="AV706" t="s">
        <v>380</v>
      </c>
      <c r="AW706" t="s">
        <v>412</v>
      </c>
      <c r="AX706"/>
      <c r="AY706" s="365"/>
      <c r="AZ706" s="365">
        <v>2024</v>
      </c>
      <c r="BA706" s="366">
        <v>45627</v>
      </c>
      <c r="BB706" s="367">
        <v>45665</v>
      </c>
      <c r="BC706" t="s">
        <v>399</v>
      </c>
      <c r="BD706" t="s">
        <v>154</v>
      </c>
      <c r="BE706">
        <v>767.9</v>
      </c>
      <c r="BF706">
        <v>767.9</v>
      </c>
      <c r="BG706"/>
      <c r="BH706" s="368">
        <v>767.9</v>
      </c>
    </row>
    <row r="707" spans="1:60" ht="15.6">
      <c r="A707" s="345" t="str">
        <f t="shared" ref="A707:A770" si="22">IF(X707="30000",IF(P707&gt;60000,"yes","no"),"no")</f>
        <v>yes</v>
      </c>
      <c r="B707" s="345" t="str">
        <f>IF(A707="no","N/A",IF(ISNA(VLOOKUP(P707,'Cost Type'!$A$4:$B$8,2,0)),"Impl",VLOOKUP(Q707,'Cost Type'!$A$4:$B$8,2,0)))</f>
        <v>Impl</v>
      </c>
      <c r="C707" s="345" t="str">
        <f>IF(B707="Impl",VLOOKUP(AB707,'Mapping Activities to outputs'!$B:$C,2,0),"N/A")</f>
        <v>MC</v>
      </c>
      <c r="F707" s="346">
        <f t="shared" ref="F707:F770" si="23">BH707</f>
        <v>847.5</v>
      </c>
      <c r="G707" t="s">
        <v>2788</v>
      </c>
      <c r="H707" t="s">
        <v>2789</v>
      </c>
      <c r="I707" t="s">
        <v>415</v>
      </c>
      <c r="J707" t="s">
        <v>416</v>
      </c>
      <c r="K707" t="s">
        <v>157</v>
      </c>
      <c r="L707" t="s">
        <v>2788</v>
      </c>
      <c r="M707" t="s">
        <v>2074</v>
      </c>
      <c r="N707" t="s">
        <v>262</v>
      </c>
      <c r="P707" s="365">
        <v>71475</v>
      </c>
      <c r="Q707" t="s">
        <v>2842</v>
      </c>
      <c r="R707" t="s">
        <v>368</v>
      </c>
      <c r="S707" t="s">
        <v>369</v>
      </c>
      <c r="T707" t="s">
        <v>263</v>
      </c>
      <c r="U707" t="s">
        <v>370</v>
      </c>
      <c r="V707" t="s">
        <v>265</v>
      </c>
      <c r="W707" t="s">
        <v>252</v>
      </c>
      <c r="X707" t="s">
        <v>264</v>
      </c>
      <c r="Y707" t="s">
        <v>371</v>
      </c>
      <c r="Z707" t="s">
        <v>250</v>
      </c>
      <c r="AA707" t="s">
        <v>250</v>
      </c>
      <c r="AB707" t="s">
        <v>89</v>
      </c>
      <c r="AC707" t="s">
        <v>158</v>
      </c>
      <c r="AD707" t="s">
        <v>2</v>
      </c>
      <c r="AE707" t="s">
        <v>2962</v>
      </c>
      <c r="AF707" t="s">
        <v>419</v>
      </c>
      <c r="AG707"/>
      <c r="AH707" s="365"/>
      <c r="AI707"/>
      <c r="AJ707"/>
      <c r="AK707"/>
      <c r="AL707" s="365"/>
      <c r="AM707"/>
      <c r="AN707" t="s">
        <v>399</v>
      </c>
      <c r="AO707" t="s">
        <v>399</v>
      </c>
      <c r="AP707" s="365">
        <v>3773</v>
      </c>
      <c r="AQ707" t="s">
        <v>2957</v>
      </c>
      <c r="AR707" t="s">
        <v>2963</v>
      </c>
      <c r="AS707" t="s">
        <v>2959</v>
      </c>
      <c r="AT707" t="s">
        <v>2833</v>
      </c>
      <c r="AU707" t="s">
        <v>379</v>
      </c>
      <c r="AV707" t="s">
        <v>380</v>
      </c>
      <c r="AW707" t="s">
        <v>412</v>
      </c>
      <c r="AX707"/>
      <c r="AY707" s="365"/>
      <c r="AZ707" s="365">
        <v>2024</v>
      </c>
      <c r="BA707" s="366">
        <v>45627</v>
      </c>
      <c r="BB707" s="367">
        <v>45665</v>
      </c>
      <c r="BC707" t="s">
        <v>399</v>
      </c>
      <c r="BD707" t="s">
        <v>154</v>
      </c>
      <c r="BE707">
        <v>847.5</v>
      </c>
      <c r="BF707">
        <v>847.5</v>
      </c>
      <c r="BG707"/>
      <c r="BH707" s="368">
        <v>847.5</v>
      </c>
    </row>
    <row r="708" spans="1:60" ht="15.6">
      <c r="A708" s="345" t="str">
        <f t="shared" si="22"/>
        <v>yes</v>
      </c>
      <c r="B708" s="345" t="str">
        <f>IF(A708="no","N/A",IF(ISNA(VLOOKUP(P708,'Cost Type'!$A$4:$B$8,2,0)),"Impl",VLOOKUP(Q708,'Cost Type'!$A$4:$B$8,2,0)))</f>
        <v>Impl</v>
      </c>
      <c r="C708" s="345" t="str">
        <f>IF(B708="Impl",VLOOKUP(AB708,'Mapping Activities to outputs'!$B:$C,2,0),"N/A")</f>
        <v>MC</v>
      </c>
      <c r="F708" s="346">
        <f t="shared" si="23"/>
        <v>865.48</v>
      </c>
      <c r="G708" t="s">
        <v>2788</v>
      </c>
      <c r="H708" t="s">
        <v>2789</v>
      </c>
      <c r="I708" t="s">
        <v>415</v>
      </c>
      <c r="J708" t="s">
        <v>416</v>
      </c>
      <c r="K708" t="s">
        <v>157</v>
      </c>
      <c r="L708" t="s">
        <v>2788</v>
      </c>
      <c r="M708" t="s">
        <v>2074</v>
      </c>
      <c r="N708" t="s">
        <v>262</v>
      </c>
      <c r="P708" s="365">
        <v>71475</v>
      </c>
      <c r="Q708" t="s">
        <v>2842</v>
      </c>
      <c r="R708" t="s">
        <v>368</v>
      </c>
      <c r="S708" t="s">
        <v>369</v>
      </c>
      <c r="T708" t="s">
        <v>263</v>
      </c>
      <c r="U708" t="s">
        <v>370</v>
      </c>
      <c r="V708" t="s">
        <v>265</v>
      </c>
      <c r="W708" t="s">
        <v>252</v>
      </c>
      <c r="X708" t="s">
        <v>264</v>
      </c>
      <c r="Y708" t="s">
        <v>371</v>
      </c>
      <c r="Z708" t="s">
        <v>250</v>
      </c>
      <c r="AA708" t="s">
        <v>250</v>
      </c>
      <c r="AB708" t="s">
        <v>89</v>
      </c>
      <c r="AC708" t="s">
        <v>158</v>
      </c>
      <c r="AD708" t="s">
        <v>2</v>
      </c>
      <c r="AE708" t="s">
        <v>2964</v>
      </c>
      <c r="AF708" t="s">
        <v>419</v>
      </c>
      <c r="AG708"/>
      <c r="AH708" s="365"/>
      <c r="AI708"/>
      <c r="AJ708"/>
      <c r="AK708"/>
      <c r="AL708" s="365"/>
      <c r="AM708"/>
      <c r="AN708" t="s">
        <v>399</v>
      </c>
      <c r="AO708" t="s">
        <v>399</v>
      </c>
      <c r="AP708" s="365">
        <v>3774</v>
      </c>
      <c r="AQ708" t="s">
        <v>2957</v>
      </c>
      <c r="AR708" t="s">
        <v>2965</v>
      </c>
      <c r="AS708" t="s">
        <v>2959</v>
      </c>
      <c r="AT708" t="s">
        <v>2833</v>
      </c>
      <c r="AU708" t="s">
        <v>379</v>
      </c>
      <c r="AV708" t="s">
        <v>380</v>
      </c>
      <c r="AW708" t="s">
        <v>412</v>
      </c>
      <c r="AX708"/>
      <c r="AY708" s="365"/>
      <c r="AZ708" s="365">
        <v>2024</v>
      </c>
      <c r="BA708" s="366">
        <v>45627</v>
      </c>
      <c r="BB708" s="367">
        <v>45665</v>
      </c>
      <c r="BC708" t="s">
        <v>399</v>
      </c>
      <c r="BD708" t="s">
        <v>154</v>
      </c>
      <c r="BE708">
        <v>865.48</v>
      </c>
      <c r="BF708">
        <v>865.48</v>
      </c>
      <c r="BG708"/>
      <c r="BH708" s="368">
        <v>865.48</v>
      </c>
    </row>
    <row r="709" spans="1:60" ht="15.6">
      <c r="A709" s="345" t="str">
        <f t="shared" si="22"/>
        <v>yes</v>
      </c>
      <c r="B709" s="345" t="str">
        <f>IF(A709="no","N/A",IF(ISNA(VLOOKUP(P709,'Cost Type'!$A$4:$B$8,2,0)),"Impl",VLOOKUP(Q709,'Cost Type'!$A$4:$B$8,2,0)))</f>
        <v>Impl</v>
      </c>
      <c r="C709" s="345" t="str">
        <f>IF(B709="Impl",VLOOKUP(AB709,'Mapping Activities to outputs'!$B:$C,2,0),"N/A")</f>
        <v>MC</v>
      </c>
      <c r="F709" s="346">
        <f t="shared" si="23"/>
        <v>865.49</v>
      </c>
      <c r="G709" t="s">
        <v>2788</v>
      </c>
      <c r="H709" t="s">
        <v>2789</v>
      </c>
      <c r="I709" t="s">
        <v>415</v>
      </c>
      <c r="J709" t="s">
        <v>416</v>
      </c>
      <c r="K709" t="s">
        <v>157</v>
      </c>
      <c r="L709" t="s">
        <v>2788</v>
      </c>
      <c r="M709" t="s">
        <v>2074</v>
      </c>
      <c r="N709" t="s">
        <v>262</v>
      </c>
      <c r="P709" s="365">
        <v>71475</v>
      </c>
      <c r="Q709" t="s">
        <v>2842</v>
      </c>
      <c r="R709" t="s">
        <v>368</v>
      </c>
      <c r="S709" t="s">
        <v>369</v>
      </c>
      <c r="T709" t="s">
        <v>263</v>
      </c>
      <c r="U709" t="s">
        <v>370</v>
      </c>
      <c r="V709" t="s">
        <v>265</v>
      </c>
      <c r="W709" t="s">
        <v>252</v>
      </c>
      <c r="X709" t="s">
        <v>264</v>
      </c>
      <c r="Y709" t="s">
        <v>371</v>
      </c>
      <c r="Z709" t="s">
        <v>250</v>
      </c>
      <c r="AA709" t="s">
        <v>250</v>
      </c>
      <c r="AB709" t="s">
        <v>89</v>
      </c>
      <c r="AC709" t="s">
        <v>158</v>
      </c>
      <c r="AD709" t="s">
        <v>2</v>
      </c>
      <c r="AE709" t="s">
        <v>2966</v>
      </c>
      <c r="AF709" t="s">
        <v>419</v>
      </c>
      <c r="AG709"/>
      <c r="AH709" s="365"/>
      <c r="AI709"/>
      <c r="AJ709"/>
      <c r="AK709"/>
      <c r="AL709" s="365"/>
      <c r="AM709"/>
      <c r="AN709" t="s">
        <v>399</v>
      </c>
      <c r="AO709" t="s">
        <v>399</v>
      </c>
      <c r="AP709" s="365">
        <v>3775</v>
      </c>
      <c r="AQ709" t="s">
        <v>2957</v>
      </c>
      <c r="AR709" t="s">
        <v>2967</v>
      </c>
      <c r="AS709" t="s">
        <v>2959</v>
      </c>
      <c r="AT709" t="s">
        <v>2833</v>
      </c>
      <c r="AU709" t="s">
        <v>379</v>
      </c>
      <c r="AV709" t="s">
        <v>380</v>
      </c>
      <c r="AW709" t="s">
        <v>412</v>
      </c>
      <c r="AX709"/>
      <c r="AY709" s="365"/>
      <c r="AZ709" s="365">
        <v>2024</v>
      </c>
      <c r="BA709" s="366">
        <v>45627</v>
      </c>
      <c r="BB709" s="367">
        <v>45665</v>
      </c>
      <c r="BC709" t="s">
        <v>399</v>
      </c>
      <c r="BD709" t="s">
        <v>154</v>
      </c>
      <c r="BE709">
        <v>865.49</v>
      </c>
      <c r="BF709">
        <v>865.49</v>
      </c>
      <c r="BG709"/>
      <c r="BH709" s="368">
        <v>865.49</v>
      </c>
    </row>
    <row r="710" spans="1:60" ht="15.6">
      <c r="A710" s="345" t="str">
        <f t="shared" si="22"/>
        <v>yes</v>
      </c>
      <c r="B710" s="345" t="str">
        <f>IF(A710="no","N/A",IF(ISNA(VLOOKUP(P710,'Cost Type'!$A$4:$B$8,2,0)),"Impl",VLOOKUP(Q710,'Cost Type'!$A$4:$B$8,2,0)))</f>
        <v>Impl</v>
      </c>
      <c r="C710" s="345" t="str">
        <f>IF(B710="Impl",VLOOKUP(AB710,'Mapping Activities to outputs'!$B:$C,2,0),"N/A")</f>
        <v>MC</v>
      </c>
      <c r="F710" s="346">
        <f t="shared" si="23"/>
        <v>866.39</v>
      </c>
      <c r="G710" t="s">
        <v>2788</v>
      </c>
      <c r="H710" t="s">
        <v>2789</v>
      </c>
      <c r="I710" t="s">
        <v>415</v>
      </c>
      <c r="J710" t="s">
        <v>416</v>
      </c>
      <c r="K710" t="s">
        <v>157</v>
      </c>
      <c r="L710" t="s">
        <v>2788</v>
      </c>
      <c r="M710" t="s">
        <v>2074</v>
      </c>
      <c r="N710" t="s">
        <v>262</v>
      </c>
      <c r="P710" s="365">
        <v>71475</v>
      </c>
      <c r="Q710" t="s">
        <v>2842</v>
      </c>
      <c r="R710" t="s">
        <v>368</v>
      </c>
      <c r="S710" t="s">
        <v>369</v>
      </c>
      <c r="T710" t="s">
        <v>263</v>
      </c>
      <c r="U710" t="s">
        <v>370</v>
      </c>
      <c r="V710" t="s">
        <v>265</v>
      </c>
      <c r="W710" t="s">
        <v>252</v>
      </c>
      <c r="X710" t="s">
        <v>264</v>
      </c>
      <c r="Y710" t="s">
        <v>371</v>
      </c>
      <c r="Z710" t="s">
        <v>250</v>
      </c>
      <c r="AA710" t="s">
        <v>250</v>
      </c>
      <c r="AB710" t="s">
        <v>89</v>
      </c>
      <c r="AC710" t="s">
        <v>158</v>
      </c>
      <c r="AD710" t="s">
        <v>2</v>
      </c>
      <c r="AE710" t="s">
        <v>2968</v>
      </c>
      <c r="AF710" t="s">
        <v>419</v>
      </c>
      <c r="AG710"/>
      <c r="AH710" s="365"/>
      <c r="AI710"/>
      <c r="AJ710"/>
      <c r="AK710"/>
      <c r="AL710" s="365"/>
      <c r="AM710"/>
      <c r="AN710" t="s">
        <v>399</v>
      </c>
      <c r="AO710" t="s">
        <v>399</v>
      </c>
      <c r="AP710" s="365">
        <v>3776</v>
      </c>
      <c r="AQ710" t="s">
        <v>2957</v>
      </c>
      <c r="AR710" t="s">
        <v>2969</v>
      </c>
      <c r="AS710" t="s">
        <v>2959</v>
      </c>
      <c r="AT710" t="s">
        <v>2833</v>
      </c>
      <c r="AU710" t="s">
        <v>379</v>
      </c>
      <c r="AV710" t="s">
        <v>380</v>
      </c>
      <c r="AW710" t="s">
        <v>412</v>
      </c>
      <c r="AX710"/>
      <c r="AY710" s="365"/>
      <c r="AZ710" s="365">
        <v>2024</v>
      </c>
      <c r="BA710" s="366">
        <v>45627</v>
      </c>
      <c r="BB710" s="367">
        <v>45665</v>
      </c>
      <c r="BC710" t="s">
        <v>399</v>
      </c>
      <c r="BD710" t="s">
        <v>154</v>
      </c>
      <c r="BE710">
        <v>866.39</v>
      </c>
      <c r="BF710">
        <v>866.39</v>
      </c>
      <c r="BG710"/>
      <c r="BH710" s="368">
        <v>866.39</v>
      </c>
    </row>
    <row r="711" spans="1:60" ht="15.6">
      <c r="A711" s="345" t="str">
        <f t="shared" si="22"/>
        <v>yes</v>
      </c>
      <c r="B711" s="345" t="str">
        <f>IF(A711="no","N/A",IF(ISNA(VLOOKUP(P711,'Cost Type'!$A$4:$B$8,2,0)),"Impl",VLOOKUP(Q711,'Cost Type'!$A$4:$B$8,2,0)))</f>
        <v>Impl</v>
      </c>
      <c r="C711" s="345" t="str">
        <f>IF(B711="Impl",VLOOKUP(AB711,'Mapping Activities to outputs'!$B:$C,2,0),"N/A")</f>
        <v>MC</v>
      </c>
      <c r="F711" s="346">
        <f t="shared" si="23"/>
        <v>1105.43</v>
      </c>
      <c r="G711" t="s">
        <v>2788</v>
      </c>
      <c r="H711" t="s">
        <v>2789</v>
      </c>
      <c r="I711" t="s">
        <v>415</v>
      </c>
      <c r="J711" t="s">
        <v>416</v>
      </c>
      <c r="K711" t="s">
        <v>157</v>
      </c>
      <c r="L711" t="s">
        <v>2788</v>
      </c>
      <c r="M711" t="s">
        <v>2074</v>
      </c>
      <c r="N711" t="s">
        <v>262</v>
      </c>
      <c r="P711" s="365">
        <v>71475</v>
      </c>
      <c r="Q711" t="s">
        <v>2842</v>
      </c>
      <c r="R711" t="s">
        <v>368</v>
      </c>
      <c r="S711" t="s">
        <v>369</v>
      </c>
      <c r="T711" t="s">
        <v>263</v>
      </c>
      <c r="U711" t="s">
        <v>370</v>
      </c>
      <c r="V711" t="s">
        <v>265</v>
      </c>
      <c r="W711" t="s">
        <v>252</v>
      </c>
      <c r="X711" t="s">
        <v>264</v>
      </c>
      <c r="Y711" t="s">
        <v>371</v>
      </c>
      <c r="Z711" t="s">
        <v>250</v>
      </c>
      <c r="AA711" t="s">
        <v>250</v>
      </c>
      <c r="AB711" t="s">
        <v>89</v>
      </c>
      <c r="AC711" t="s">
        <v>158</v>
      </c>
      <c r="AD711" t="s">
        <v>2</v>
      </c>
      <c r="AE711" t="s">
        <v>2970</v>
      </c>
      <c r="AF711" t="s">
        <v>419</v>
      </c>
      <c r="AG711"/>
      <c r="AH711" s="365"/>
      <c r="AI711"/>
      <c r="AJ711"/>
      <c r="AK711"/>
      <c r="AL711" s="365"/>
      <c r="AM711"/>
      <c r="AN711" t="s">
        <v>399</v>
      </c>
      <c r="AO711" t="s">
        <v>399</v>
      </c>
      <c r="AP711" s="365">
        <v>3777</v>
      </c>
      <c r="AQ711" t="s">
        <v>2957</v>
      </c>
      <c r="AR711" t="s">
        <v>2971</v>
      </c>
      <c r="AS711" t="s">
        <v>2959</v>
      </c>
      <c r="AT711" t="s">
        <v>2833</v>
      </c>
      <c r="AU711" t="s">
        <v>379</v>
      </c>
      <c r="AV711" t="s">
        <v>380</v>
      </c>
      <c r="AW711" t="s">
        <v>412</v>
      </c>
      <c r="AX711"/>
      <c r="AY711" s="365"/>
      <c r="AZ711" s="365">
        <v>2024</v>
      </c>
      <c r="BA711" s="366">
        <v>45627</v>
      </c>
      <c r="BB711" s="367">
        <v>45665</v>
      </c>
      <c r="BC711" t="s">
        <v>399</v>
      </c>
      <c r="BD711" t="s">
        <v>154</v>
      </c>
      <c r="BE711">
        <v>1105.43</v>
      </c>
      <c r="BF711">
        <v>1105.43</v>
      </c>
      <c r="BG711"/>
      <c r="BH711" s="368">
        <v>1105.43</v>
      </c>
    </row>
    <row r="712" spans="1:60" ht="15.6">
      <c r="A712" s="345" t="str">
        <f t="shared" si="22"/>
        <v>yes</v>
      </c>
      <c r="B712" s="345" t="str">
        <f>IF(A712="no","N/A",IF(ISNA(VLOOKUP(P712,'Cost Type'!$A$4:$B$8,2,0)),"Impl",VLOOKUP(Q712,'Cost Type'!$A$4:$B$8,2,0)))</f>
        <v>Impl</v>
      </c>
      <c r="C712" s="345" t="str">
        <f>IF(B712="Impl",VLOOKUP(AB712,'Mapping Activities to outputs'!$B:$C,2,0),"N/A")</f>
        <v>MC</v>
      </c>
      <c r="F712" s="346">
        <f t="shared" si="23"/>
        <v>1105.43</v>
      </c>
      <c r="G712" t="s">
        <v>2788</v>
      </c>
      <c r="H712" t="s">
        <v>2789</v>
      </c>
      <c r="I712" t="s">
        <v>415</v>
      </c>
      <c r="J712" t="s">
        <v>416</v>
      </c>
      <c r="K712" t="s">
        <v>157</v>
      </c>
      <c r="L712" t="s">
        <v>2788</v>
      </c>
      <c r="M712" t="s">
        <v>2074</v>
      </c>
      <c r="N712" t="s">
        <v>262</v>
      </c>
      <c r="P712" s="365">
        <v>71475</v>
      </c>
      <c r="Q712" t="s">
        <v>2842</v>
      </c>
      <c r="R712" t="s">
        <v>368</v>
      </c>
      <c r="S712" t="s">
        <v>369</v>
      </c>
      <c r="T712" t="s">
        <v>263</v>
      </c>
      <c r="U712" t="s">
        <v>370</v>
      </c>
      <c r="V712" t="s">
        <v>265</v>
      </c>
      <c r="W712" t="s">
        <v>252</v>
      </c>
      <c r="X712" t="s">
        <v>264</v>
      </c>
      <c r="Y712" t="s">
        <v>371</v>
      </c>
      <c r="Z712" t="s">
        <v>250</v>
      </c>
      <c r="AA712" t="s">
        <v>250</v>
      </c>
      <c r="AB712" t="s">
        <v>89</v>
      </c>
      <c r="AC712" t="s">
        <v>158</v>
      </c>
      <c r="AD712" t="s">
        <v>2</v>
      </c>
      <c r="AE712" t="s">
        <v>2972</v>
      </c>
      <c r="AF712" t="s">
        <v>419</v>
      </c>
      <c r="AG712"/>
      <c r="AH712" s="365"/>
      <c r="AI712"/>
      <c r="AJ712"/>
      <c r="AK712"/>
      <c r="AL712" s="365"/>
      <c r="AM712"/>
      <c r="AN712" t="s">
        <v>399</v>
      </c>
      <c r="AO712" t="s">
        <v>399</v>
      </c>
      <c r="AP712" s="365">
        <v>3778</v>
      </c>
      <c r="AQ712" t="s">
        <v>2957</v>
      </c>
      <c r="AR712" t="s">
        <v>2973</v>
      </c>
      <c r="AS712" t="s">
        <v>2959</v>
      </c>
      <c r="AT712" t="s">
        <v>2833</v>
      </c>
      <c r="AU712" t="s">
        <v>379</v>
      </c>
      <c r="AV712" t="s">
        <v>380</v>
      </c>
      <c r="AW712" t="s">
        <v>412</v>
      </c>
      <c r="AX712"/>
      <c r="AY712" s="365"/>
      <c r="AZ712" s="365">
        <v>2024</v>
      </c>
      <c r="BA712" s="366">
        <v>45627</v>
      </c>
      <c r="BB712" s="367">
        <v>45665</v>
      </c>
      <c r="BC712" t="s">
        <v>399</v>
      </c>
      <c r="BD712" t="s">
        <v>154</v>
      </c>
      <c r="BE712">
        <v>1105.43</v>
      </c>
      <c r="BF712">
        <v>1105.43</v>
      </c>
      <c r="BG712"/>
      <c r="BH712" s="368">
        <v>1105.43</v>
      </c>
    </row>
    <row r="713" spans="1:60" ht="15.6">
      <c r="A713" s="345" t="str">
        <f t="shared" si="22"/>
        <v>yes</v>
      </c>
      <c r="B713" s="345" t="str">
        <f>IF(A713="no","N/A",IF(ISNA(VLOOKUP(P713,'Cost Type'!$A$4:$B$8,2,0)),"Impl",VLOOKUP(Q713,'Cost Type'!$A$4:$B$8,2,0)))</f>
        <v>Impl</v>
      </c>
      <c r="C713" s="345" t="str">
        <f>IF(B713="Impl",VLOOKUP(AB713,'Mapping Activities to outputs'!$B:$C,2,0),"N/A")</f>
        <v>MC</v>
      </c>
      <c r="F713" s="346">
        <f t="shared" si="23"/>
        <v>1191.6300000000001</v>
      </c>
      <c r="G713" t="s">
        <v>2788</v>
      </c>
      <c r="H713" t="s">
        <v>2789</v>
      </c>
      <c r="I713" t="s">
        <v>415</v>
      </c>
      <c r="J713" t="s">
        <v>416</v>
      </c>
      <c r="K713" t="s">
        <v>157</v>
      </c>
      <c r="L713" t="s">
        <v>2788</v>
      </c>
      <c r="M713" t="s">
        <v>2074</v>
      </c>
      <c r="N713" t="s">
        <v>262</v>
      </c>
      <c r="P713" s="365">
        <v>71475</v>
      </c>
      <c r="Q713" t="s">
        <v>2842</v>
      </c>
      <c r="R713" t="s">
        <v>368</v>
      </c>
      <c r="S713" t="s">
        <v>369</v>
      </c>
      <c r="T713" t="s">
        <v>263</v>
      </c>
      <c r="U713" t="s">
        <v>370</v>
      </c>
      <c r="V713" t="s">
        <v>265</v>
      </c>
      <c r="W713" t="s">
        <v>252</v>
      </c>
      <c r="X713" t="s">
        <v>264</v>
      </c>
      <c r="Y713" t="s">
        <v>371</v>
      </c>
      <c r="Z713" t="s">
        <v>250</v>
      </c>
      <c r="AA713" t="s">
        <v>250</v>
      </c>
      <c r="AB713" t="s">
        <v>89</v>
      </c>
      <c r="AC713" t="s">
        <v>158</v>
      </c>
      <c r="AD713" t="s">
        <v>2</v>
      </c>
      <c r="AE713" t="s">
        <v>2974</v>
      </c>
      <c r="AF713" t="s">
        <v>419</v>
      </c>
      <c r="AG713"/>
      <c r="AH713" s="365"/>
      <c r="AI713"/>
      <c r="AJ713"/>
      <c r="AK713"/>
      <c r="AL713" s="365"/>
      <c r="AM713"/>
      <c r="AN713" t="s">
        <v>399</v>
      </c>
      <c r="AO713" t="s">
        <v>399</v>
      </c>
      <c r="AP713" s="365">
        <v>3779</v>
      </c>
      <c r="AQ713" t="s">
        <v>2957</v>
      </c>
      <c r="AR713" t="s">
        <v>2975</v>
      </c>
      <c r="AS713" t="s">
        <v>2959</v>
      </c>
      <c r="AT713" t="s">
        <v>2833</v>
      </c>
      <c r="AU713" t="s">
        <v>379</v>
      </c>
      <c r="AV713" t="s">
        <v>380</v>
      </c>
      <c r="AW713" t="s">
        <v>412</v>
      </c>
      <c r="AX713"/>
      <c r="AY713" s="365"/>
      <c r="AZ713" s="365">
        <v>2024</v>
      </c>
      <c r="BA713" s="366">
        <v>45627</v>
      </c>
      <c r="BB713" s="367">
        <v>45665</v>
      </c>
      <c r="BC713" t="s">
        <v>399</v>
      </c>
      <c r="BD713" t="s">
        <v>154</v>
      </c>
      <c r="BE713">
        <v>1191.6300000000001</v>
      </c>
      <c r="BF713">
        <v>1191.6300000000001</v>
      </c>
      <c r="BG713"/>
      <c r="BH713" s="368">
        <v>1191.6300000000001</v>
      </c>
    </row>
    <row r="714" spans="1:60" ht="15.6">
      <c r="A714" s="345" t="str">
        <f t="shared" si="22"/>
        <v>yes</v>
      </c>
      <c r="B714" s="345" t="str">
        <f>IF(A714="no","N/A",IF(ISNA(VLOOKUP(P714,'Cost Type'!$A$4:$B$8,2,0)),"Impl",VLOOKUP(Q714,'Cost Type'!$A$4:$B$8,2,0)))</f>
        <v>Impl</v>
      </c>
      <c r="C714" s="345" t="str">
        <f>IF(B714="Impl",VLOOKUP(AB714,'Mapping Activities to outputs'!$B:$C,2,0),"N/A")</f>
        <v>MC</v>
      </c>
      <c r="F714" s="346">
        <f t="shared" si="23"/>
        <v>1292.69</v>
      </c>
      <c r="G714" t="s">
        <v>2788</v>
      </c>
      <c r="H714" t="s">
        <v>2789</v>
      </c>
      <c r="I714" t="s">
        <v>415</v>
      </c>
      <c r="J714" t="s">
        <v>416</v>
      </c>
      <c r="K714" t="s">
        <v>157</v>
      </c>
      <c r="L714" t="s">
        <v>2788</v>
      </c>
      <c r="M714" t="s">
        <v>2074</v>
      </c>
      <c r="N714" t="s">
        <v>262</v>
      </c>
      <c r="P714" s="365">
        <v>71475</v>
      </c>
      <c r="Q714" t="s">
        <v>2842</v>
      </c>
      <c r="R714" t="s">
        <v>368</v>
      </c>
      <c r="S714" t="s">
        <v>369</v>
      </c>
      <c r="T714" t="s">
        <v>263</v>
      </c>
      <c r="U714" t="s">
        <v>370</v>
      </c>
      <c r="V714" t="s">
        <v>265</v>
      </c>
      <c r="W714" t="s">
        <v>252</v>
      </c>
      <c r="X714" t="s">
        <v>264</v>
      </c>
      <c r="Y714" t="s">
        <v>371</v>
      </c>
      <c r="Z714" t="s">
        <v>250</v>
      </c>
      <c r="AA714" t="s">
        <v>250</v>
      </c>
      <c r="AB714" t="s">
        <v>89</v>
      </c>
      <c r="AC714" t="s">
        <v>158</v>
      </c>
      <c r="AD714" t="s">
        <v>2</v>
      </c>
      <c r="AE714" t="s">
        <v>2976</v>
      </c>
      <c r="AF714" t="s">
        <v>419</v>
      </c>
      <c r="AG714"/>
      <c r="AH714" s="365"/>
      <c r="AI714"/>
      <c r="AJ714"/>
      <c r="AK714"/>
      <c r="AL714" s="365"/>
      <c r="AM714"/>
      <c r="AN714" t="s">
        <v>399</v>
      </c>
      <c r="AO714" t="s">
        <v>399</v>
      </c>
      <c r="AP714" s="365">
        <v>3780</v>
      </c>
      <c r="AQ714" t="s">
        <v>2957</v>
      </c>
      <c r="AR714" t="s">
        <v>2977</v>
      </c>
      <c r="AS714" t="s">
        <v>2959</v>
      </c>
      <c r="AT714" t="s">
        <v>2833</v>
      </c>
      <c r="AU714" t="s">
        <v>379</v>
      </c>
      <c r="AV714" t="s">
        <v>380</v>
      </c>
      <c r="AW714" t="s">
        <v>412</v>
      </c>
      <c r="AX714"/>
      <c r="AY714" s="365"/>
      <c r="AZ714" s="365">
        <v>2024</v>
      </c>
      <c r="BA714" s="366">
        <v>45627</v>
      </c>
      <c r="BB714" s="367">
        <v>45665</v>
      </c>
      <c r="BC714" t="s">
        <v>399</v>
      </c>
      <c r="BD714" t="s">
        <v>154</v>
      </c>
      <c r="BE714">
        <v>1292.69</v>
      </c>
      <c r="BF714">
        <v>1292.69</v>
      </c>
      <c r="BG714"/>
      <c r="BH714" s="368">
        <v>1292.69</v>
      </c>
    </row>
    <row r="715" spans="1:60" ht="15.6">
      <c r="A715" s="345" t="str">
        <f t="shared" si="22"/>
        <v>yes</v>
      </c>
      <c r="B715" s="345" t="str">
        <f>IF(A715="no","N/A",IF(ISNA(VLOOKUP(P715,'Cost Type'!$A$4:$B$8,2,0)),"Impl",VLOOKUP(Q715,'Cost Type'!$A$4:$B$8,2,0)))</f>
        <v>Impl</v>
      </c>
      <c r="C715" s="345" t="str">
        <f>IF(B715="Impl",VLOOKUP(AB715,'Mapping Activities to outputs'!$B:$C,2,0),"N/A")</f>
        <v>MC</v>
      </c>
      <c r="F715" s="346">
        <f t="shared" si="23"/>
        <v>1985.81</v>
      </c>
      <c r="G715" t="s">
        <v>2788</v>
      </c>
      <c r="H715" t="s">
        <v>2789</v>
      </c>
      <c r="I715" t="s">
        <v>415</v>
      </c>
      <c r="J715" t="s">
        <v>416</v>
      </c>
      <c r="K715" t="s">
        <v>157</v>
      </c>
      <c r="L715" t="s">
        <v>2788</v>
      </c>
      <c r="M715" t="s">
        <v>2074</v>
      </c>
      <c r="N715" t="s">
        <v>262</v>
      </c>
      <c r="P715" s="365">
        <v>71475</v>
      </c>
      <c r="Q715" t="s">
        <v>2842</v>
      </c>
      <c r="R715" t="s">
        <v>368</v>
      </c>
      <c r="S715" t="s">
        <v>369</v>
      </c>
      <c r="T715" t="s">
        <v>263</v>
      </c>
      <c r="U715" t="s">
        <v>370</v>
      </c>
      <c r="V715" t="s">
        <v>265</v>
      </c>
      <c r="W715" t="s">
        <v>252</v>
      </c>
      <c r="X715" t="s">
        <v>264</v>
      </c>
      <c r="Y715" t="s">
        <v>371</v>
      </c>
      <c r="Z715" t="s">
        <v>250</v>
      </c>
      <c r="AA715" t="s">
        <v>250</v>
      </c>
      <c r="AB715" t="s">
        <v>89</v>
      </c>
      <c r="AC715" t="s">
        <v>158</v>
      </c>
      <c r="AD715" t="s">
        <v>2</v>
      </c>
      <c r="AE715" t="s">
        <v>2978</v>
      </c>
      <c r="AF715" t="s">
        <v>419</v>
      </c>
      <c r="AG715"/>
      <c r="AH715" s="365"/>
      <c r="AI715"/>
      <c r="AJ715"/>
      <c r="AK715"/>
      <c r="AL715" s="365"/>
      <c r="AM715"/>
      <c r="AN715" t="s">
        <v>399</v>
      </c>
      <c r="AO715" t="s">
        <v>399</v>
      </c>
      <c r="AP715" s="365">
        <v>3781</v>
      </c>
      <c r="AQ715" t="s">
        <v>2957</v>
      </c>
      <c r="AR715" t="s">
        <v>2979</v>
      </c>
      <c r="AS715" t="s">
        <v>2959</v>
      </c>
      <c r="AT715" t="s">
        <v>2833</v>
      </c>
      <c r="AU715" t="s">
        <v>379</v>
      </c>
      <c r="AV715" t="s">
        <v>380</v>
      </c>
      <c r="AW715" t="s">
        <v>412</v>
      </c>
      <c r="AX715"/>
      <c r="AY715" s="365"/>
      <c r="AZ715" s="365">
        <v>2024</v>
      </c>
      <c r="BA715" s="366">
        <v>45627</v>
      </c>
      <c r="BB715" s="367">
        <v>45665</v>
      </c>
      <c r="BC715" t="s">
        <v>399</v>
      </c>
      <c r="BD715" t="s">
        <v>154</v>
      </c>
      <c r="BE715">
        <v>1985.81</v>
      </c>
      <c r="BF715">
        <v>1985.81</v>
      </c>
      <c r="BG715"/>
      <c r="BH715" s="368">
        <v>1985.81</v>
      </c>
    </row>
    <row r="716" spans="1:60" ht="15.6">
      <c r="A716" s="345" t="str">
        <f t="shared" si="22"/>
        <v>yes</v>
      </c>
      <c r="B716" s="345" t="str">
        <f>IF(A716="no","N/A",IF(ISNA(VLOOKUP(P716,'Cost Type'!$A$4:$B$8,2,0)),"Impl",VLOOKUP(Q716,'Cost Type'!$A$4:$B$8,2,0)))</f>
        <v>Impl</v>
      </c>
      <c r="C716" s="345" t="str">
        <f>IF(B716="Impl",VLOOKUP(AB716,'Mapping Activities to outputs'!$B:$C,2,0),"N/A")</f>
        <v>MC</v>
      </c>
      <c r="F716" s="346">
        <f t="shared" si="23"/>
        <v>2531.5300000000002</v>
      </c>
      <c r="G716" t="s">
        <v>2788</v>
      </c>
      <c r="H716" t="s">
        <v>2789</v>
      </c>
      <c r="I716" t="s">
        <v>415</v>
      </c>
      <c r="J716" t="s">
        <v>416</v>
      </c>
      <c r="K716" t="s">
        <v>157</v>
      </c>
      <c r="L716" t="s">
        <v>2788</v>
      </c>
      <c r="M716" t="s">
        <v>2074</v>
      </c>
      <c r="N716" t="s">
        <v>262</v>
      </c>
      <c r="P716" s="365">
        <v>71475</v>
      </c>
      <c r="Q716" t="s">
        <v>2842</v>
      </c>
      <c r="R716" t="s">
        <v>368</v>
      </c>
      <c r="S716" t="s">
        <v>369</v>
      </c>
      <c r="T716" t="s">
        <v>263</v>
      </c>
      <c r="U716" t="s">
        <v>370</v>
      </c>
      <c r="V716" t="s">
        <v>265</v>
      </c>
      <c r="W716" t="s">
        <v>252</v>
      </c>
      <c r="X716" t="s">
        <v>264</v>
      </c>
      <c r="Y716" t="s">
        <v>371</v>
      </c>
      <c r="Z716" t="s">
        <v>250</v>
      </c>
      <c r="AA716" t="s">
        <v>250</v>
      </c>
      <c r="AB716" t="s">
        <v>89</v>
      </c>
      <c r="AC716" t="s">
        <v>158</v>
      </c>
      <c r="AD716" t="s">
        <v>2</v>
      </c>
      <c r="AE716" t="s">
        <v>2980</v>
      </c>
      <c r="AF716" t="s">
        <v>419</v>
      </c>
      <c r="AG716"/>
      <c r="AH716" s="365"/>
      <c r="AI716"/>
      <c r="AJ716"/>
      <c r="AK716"/>
      <c r="AL716" s="365"/>
      <c r="AM716"/>
      <c r="AN716" t="s">
        <v>399</v>
      </c>
      <c r="AO716" t="s">
        <v>399</v>
      </c>
      <c r="AP716" s="365">
        <v>3782</v>
      </c>
      <c r="AQ716" t="s">
        <v>2957</v>
      </c>
      <c r="AR716" t="s">
        <v>2981</v>
      </c>
      <c r="AS716" t="s">
        <v>2959</v>
      </c>
      <c r="AT716" t="s">
        <v>2833</v>
      </c>
      <c r="AU716" t="s">
        <v>379</v>
      </c>
      <c r="AV716" t="s">
        <v>380</v>
      </c>
      <c r="AW716" t="s">
        <v>412</v>
      </c>
      <c r="AX716"/>
      <c r="AY716" s="365"/>
      <c r="AZ716" s="365">
        <v>2024</v>
      </c>
      <c r="BA716" s="366">
        <v>45627</v>
      </c>
      <c r="BB716" s="367">
        <v>45665</v>
      </c>
      <c r="BC716" t="s">
        <v>399</v>
      </c>
      <c r="BD716" t="s">
        <v>154</v>
      </c>
      <c r="BE716">
        <v>2531.5300000000002</v>
      </c>
      <c r="BF716">
        <v>2531.5300000000002</v>
      </c>
      <c r="BG716"/>
      <c r="BH716" s="368">
        <v>2531.5300000000002</v>
      </c>
    </row>
    <row r="717" spans="1:60" ht="15.6">
      <c r="A717" s="345" t="str">
        <f t="shared" si="22"/>
        <v>yes</v>
      </c>
      <c r="B717" s="345" t="str">
        <f>IF(A717="no","N/A",IF(ISNA(VLOOKUP(P717,'Cost Type'!$A$4:$B$8,2,0)),"Impl",VLOOKUP(Q717,'Cost Type'!$A$4:$B$8,2,0)))</f>
        <v>Impl</v>
      </c>
      <c r="C717" s="345" t="str">
        <f>IF(B717="Impl",VLOOKUP(AB717,'Mapping Activities to outputs'!$B:$C,2,0),"N/A")</f>
        <v>Output 2</v>
      </c>
      <c r="F717" s="346">
        <f t="shared" si="23"/>
        <v>3707.57</v>
      </c>
      <c r="G717" t="s">
        <v>2788</v>
      </c>
      <c r="H717" t="s">
        <v>2789</v>
      </c>
      <c r="I717" t="s">
        <v>415</v>
      </c>
      <c r="J717" t="s">
        <v>416</v>
      </c>
      <c r="K717" t="s">
        <v>157</v>
      </c>
      <c r="L717" t="s">
        <v>2788</v>
      </c>
      <c r="M717" t="s">
        <v>2074</v>
      </c>
      <c r="N717" t="s">
        <v>262</v>
      </c>
      <c r="P717" s="365">
        <v>71475</v>
      </c>
      <c r="Q717" t="s">
        <v>2842</v>
      </c>
      <c r="R717" t="s">
        <v>368</v>
      </c>
      <c r="S717" t="s">
        <v>369</v>
      </c>
      <c r="T717" t="s">
        <v>263</v>
      </c>
      <c r="U717" t="s">
        <v>370</v>
      </c>
      <c r="V717" t="s">
        <v>265</v>
      </c>
      <c r="W717" t="s">
        <v>252</v>
      </c>
      <c r="X717" t="s">
        <v>264</v>
      </c>
      <c r="Y717" t="s">
        <v>371</v>
      </c>
      <c r="Z717" t="s">
        <v>250</v>
      </c>
      <c r="AA717" t="s">
        <v>250</v>
      </c>
      <c r="AB717" t="s">
        <v>52</v>
      </c>
      <c r="AC717" t="s">
        <v>158</v>
      </c>
      <c r="AD717" t="s">
        <v>2</v>
      </c>
      <c r="AE717" t="s">
        <v>2982</v>
      </c>
      <c r="AF717" t="s">
        <v>419</v>
      </c>
      <c r="AG717"/>
      <c r="AH717" s="365"/>
      <c r="AI717"/>
      <c r="AJ717"/>
      <c r="AK717"/>
      <c r="AL717" s="365"/>
      <c r="AM717"/>
      <c r="AN717" t="s">
        <v>399</v>
      </c>
      <c r="AO717" t="s">
        <v>399</v>
      </c>
      <c r="AP717" s="365">
        <v>3783</v>
      </c>
      <c r="AQ717" t="s">
        <v>2957</v>
      </c>
      <c r="AR717" t="s">
        <v>2983</v>
      </c>
      <c r="AS717" t="s">
        <v>2959</v>
      </c>
      <c r="AT717" t="s">
        <v>2833</v>
      </c>
      <c r="AU717" t="s">
        <v>379</v>
      </c>
      <c r="AV717" t="s">
        <v>380</v>
      </c>
      <c r="AW717" t="s">
        <v>412</v>
      </c>
      <c r="AX717"/>
      <c r="AY717" s="365"/>
      <c r="AZ717" s="365">
        <v>2024</v>
      </c>
      <c r="BA717" s="366">
        <v>45627</v>
      </c>
      <c r="BB717" s="367">
        <v>45665</v>
      </c>
      <c r="BC717" t="s">
        <v>399</v>
      </c>
      <c r="BD717" t="s">
        <v>154</v>
      </c>
      <c r="BE717">
        <v>3707.57</v>
      </c>
      <c r="BF717">
        <v>3707.57</v>
      </c>
      <c r="BG717"/>
      <c r="BH717" s="368">
        <v>3707.57</v>
      </c>
    </row>
    <row r="718" spans="1:60" ht="15.6">
      <c r="A718" s="345" t="str">
        <f t="shared" si="22"/>
        <v>yes</v>
      </c>
      <c r="B718" s="345" t="str">
        <f>IF(A718="no","N/A",IF(ISNA(VLOOKUP(P718,'Cost Type'!$A$4:$B$8,2,0)),"Impl",VLOOKUP(Q718,'Cost Type'!$A$4:$B$8,2,0)))</f>
        <v>Impl</v>
      </c>
      <c r="C718" s="345" t="str">
        <f>IF(B718="Impl",VLOOKUP(AB718,'Mapping Activities to outputs'!$B:$C,2,0),"N/A")</f>
        <v>MC</v>
      </c>
      <c r="F718" s="346">
        <f t="shared" si="23"/>
        <v>1112.7</v>
      </c>
      <c r="G718" t="s">
        <v>2788</v>
      </c>
      <c r="H718" t="s">
        <v>2789</v>
      </c>
      <c r="I718" t="s">
        <v>415</v>
      </c>
      <c r="J718" t="s">
        <v>416</v>
      </c>
      <c r="K718" t="s">
        <v>157</v>
      </c>
      <c r="L718" t="s">
        <v>2788</v>
      </c>
      <c r="M718" t="s">
        <v>2074</v>
      </c>
      <c r="N718" t="s">
        <v>262</v>
      </c>
      <c r="P718" s="365">
        <v>71475</v>
      </c>
      <c r="Q718" t="s">
        <v>2842</v>
      </c>
      <c r="R718" t="s">
        <v>368</v>
      </c>
      <c r="S718" t="s">
        <v>369</v>
      </c>
      <c r="T718" t="s">
        <v>263</v>
      </c>
      <c r="U718" t="s">
        <v>370</v>
      </c>
      <c r="V718" t="s">
        <v>265</v>
      </c>
      <c r="W718" t="s">
        <v>252</v>
      </c>
      <c r="X718" t="s">
        <v>264</v>
      </c>
      <c r="Y718" t="s">
        <v>371</v>
      </c>
      <c r="Z718" t="s">
        <v>250</v>
      </c>
      <c r="AA718" t="s">
        <v>250</v>
      </c>
      <c r="AB718" t="s">
        <v>89</v>
      </c>
      <c r="AC718" t="s">
        <v>158</v>
      </c>
      <c r="AD718" t="s">
        <v>2</v>
      </c>
      <c r="AE718" t="s">
        <v>2984</v>
      </c>
      <c r="AF718" t="s">
        <v>419</v>
      </c>
      <c r="AG718"/>
      <c r="AH718" s="365"/>
      <c r="AI718"/>
      <c r="AJ718"/>
      <c r="AK718"/>
      <c r="AL718" s="365"/>
      <c r="AM718"/>
      <c r="AN718" t="s">
        <v>399</v>
      </c>
      <c r="AO718" t="s">
        <v>399</v>
      </c>
      <c r="AP718" s="365">
        <v>3787</v>
      </c>
      <c r="AQ718" t="s">
        <v>2985</v>
      </c>
      <c r="AR718" t="s">
        <v>2986</v>
      </c>
      <c r="AS718" t="s">
        <v>2987</v>
      </c>
      <c r="AT718" t="s">
        <v>2833</v>
      </c>
      <c r="AU718" t="s">
        <v>379</v>
      </c>
      <c r="AV718" t="s">
        <v>380</v>
      </c>
      <c r="AW718" t="s">
        <v>412</v>
      </c>
      <c r="AX718"/>
      <c r="AY718" s="365"/>
      <c r="AZ718" s="365">
        <v>2024</v>
      </c>
      <c r="BA718" s="366">
        <v>45627</v>
      </c>
      <c r="BB718" s="367">
        <v>45665</v>
      </c>
      <c r="BC718" t="s">
        <v>399</v>
      </c>
      <c r="BD718" t="s">
        <v>154</v>
      </c>
      <c r="BE718">
        <v>1112.7</v>
      </c>
      <c r="BF718">
        <v>1112.7</v>
      </c>
      <c r="BG718"/>
      <c r="BH718" s="368">
        <v>1112.7</v>
      </c>
    </row>
    <row r="719" spans="1:60" ht="15.6">
      <c r="A719" s="345" t="str">
        <f t="shared" si="22"/>
        <v>yes</v>
      </c>
      <c r="B719" s="345" t="str">
        <f>IF(A719="no","N/A",IF(ISNA(VLOOKUP(P719,'Cost Type'!$A$4:$B$8,2,0)),"Impl",VLOOKUP(Q719,'Cost Type'!$A$4:$B$8,2,0)))</f>
        <v>Impl</v>
      </c>
      <c r="C719" s="345" t="str">
        <f>IF(B719="Impl",VLOOKUP(AB719,'Mapping Activities to outputs'!$B:$C,2,0),"N/A")</f>
        <v>Output 3</v>
      </c>
      <c r="F719" s="346">
        <f t="shared" si="23"/>
        <v>5078.71</v>
      </c>
      <c r="G719" t="s">
        <v>2788</v>
      </c>
      <c r="H719" t="s">
        <v>2789</v>
      </c>
      <c r="I719" t="s">
        <v>415</v>
      </c>
      <c r="J719" t="s">
        <v>416</v>
      </c>
      <c r="K719" t="s">
        <v>157</v>
      </c>
      <c r="L719" t="s">
        <v>2788</v>
      </c>
      <c r="M719" t="s">
        <v>2074</v>
      </c>
      <c r="N719" t="s">
        <v>262</v>
      </c>
      <c r="P719" s="365">
        <v>71475</v>
      </c>
      <c r="Q719" t="s">
        <v>2842</v>
      </c>
      <c r="R719" t="s">
        <v>368</v>
      </c>
      <c r="S719" t="s">
        <v>369</v>
      </c>
      <c r="T719" t="s">
        <v>263</v>
      </c>
      <c r="U719" t="s">
        <v>370</v>
      </c>
      <c r="V719" t="s">
        <v>265</v>
      </c>
      <c r="W719" t="s">
        <v>252</v>
      </c>
      <c r="X719" t="s">
        <v>264</v>
      </c>
      <c r="Y719" t="s">
        <v>371</v>
      </c>
      <c r="Z719" t="s">
        <v>250</v>
      </c>
      <c r="AA719" t="s">
        <v>250</v>
      </c>
      <c r="AB719" t="s">
        <v>82</v>
      </c>
      <c r="AC719" t="s">
        <v>158</v>
      </c>
      <c r="AD719" t="s">
        <v>2</v>
      </c>
      <c r="AE719" t="s">
        <v>2988</v>
      </c>
      <c r="AF719" t="s">
        <v>419</v>
      </c>
      <c r="AG719"/>
      <c r="AH719" s="365"/>
      <c r="AI719"/>
      <c r="AJ719"/>
      <c r="AK719"/>
      <c r="AL719" s="365"/>
      <c r="AM719"/>
      <c r="AN719" t="s">
        <v>399</v>
      </c>
      <c r="AO719" t="s">
        <v>399</v>
      </c>
      <c r="AP719" s="365">
        <v>3788</v>
      </c>
      <c r="AQ719" t="s">
        <v>2985</v>
      </c>
      <c r="AR719" t="s">
        <v>2989</v>
      </c>
      <c r="AS719" t="s">
        <v>2987</v>
      </c>
      <c r="AT719" t="s">
        <v>2833</v>
      </c>
      <c r="AU719" t="s">
        <v>379</v>
      </c>
      <c r="AV719" t="s">
        <v>380</v>
      </c>
      <c r="AW719" t="s">
        <v>412</v>
      </c>
      <c r="AX719"/>
      <c r="AY719" s="365"/>
      <c r="AZ719" s="365">
        <v>2024</v>
      </c>
      <c r="BA719" s="366">
        <v>45627</v>
      </c>
      <c r="BB719" s="367">
        <v>45665</v>
      </c>
      <c r="BC719" t="s">
        <v>399</v>
      </c>
      <c r="BD719" t="s">
        <v>154</v>
      </c>
      <c r="BE719">
        <v>5078.71</v>
      </c>
      <c r="BF719">
        <v>5078.71</v>
      </c>
      <c r="BG719"/>
      <c r="BH719" s="368">
        <v>5078.71</v>
      </c>
    </row>
    <row r="720" spans="1:60" ht="15.6">
      <c r="A720" s="345" t="str">
        <f t="shared" si="22"/>
        <v>no</v>
      </c>
      <c r="B720" s="345" t="str">
        <f>IF(A720="no","N/A",IF(ISNA(VLOOKUP(Q720,'Cost Type'!$A$4:$B$8,2,0)),"Impl",VLOOKUP(Q720,'Cost Type'!$A$4:$B$8,2,0)))</f>
        <v>N/A</v>
      </c>
      <c r="C720" s="345" t="str">
        <f>IF(B720="Impl",VLOOKUP(AB720,'Mapping Activities to outputs'!$B:$C,2,0),"N/A")</f>
        <v>N/A</v>
      </c>
      <c r="F720" s="346">
        <f t="shared" si="23"/>
        <v>-678.32</v>
      </c>
      <c r="G720" t="s">
        <v>2788</v>
      </c>
      <c r="H720" t="s">
        <v>2789</v>
      </c>
      <c r="I720" t="s">
        <v>415</v>
      </c>
      <c r="J720" t="s">
        <v>416</v>
      </c>
      <c r="K720" t="s">
        <v>157</v>
      </c>
      <c r="L720" t="s">
        <v>2788</v>
      </c>
      <c r="M720" t="s">
        <v>2074</v>
      </c>
      <c r="N720" t="s">
        <v>262</v>
      </c>
      <c r="P720" s="365">
        <v>67105</v>
      </c>
      <c r="Q720" t="s">
        <v>3017</v>
      </c>
      <c r="R720" t="s">
        <v>368</v>
      </c>
      <c r="S720" t="s">
        <v>369</v>
      </c>
      <c r="T720" t="s">
        <v>263</v>
      </c>
      <c r="U720" t="s">
        <v>370</v>
      </c>
      <c r="V720" t="s">
        <v>265</v>
      </c>
      <c r="W720" t="s">
        <v>252</v>
      </c>
      <c r="X720" t="s">
        <v>3018</v>
      </c>
      <c r="Y720" t="s">
        <v>3019</v>
      </c>
      <c r="Z720" t="s">
        <v>250</v>
      </c>
      <c r="AA720" t="s">
        <v>250</v>
      </c>
      <c r="AB720" t="s">
        <v>89</v>
      </c>
      <c r="AC720" t="s">
        <v>158</v>
      </c>
      <c r="AD720" t="s">
        <v>2</v>
      </c>
      <c r="AE720" t="s">
        <v>2924</v>
      </c>
      <c r="AF720" t="s">
        <v>419</v>
      </c>
      <c r="AG720"/>
      <c r="AH720" s="365"/>
      <c r="AI720"/>
      <c r="AJ720"/>
      <c r="AK720"/>
      <c r="AL720" s="365"/>
      <c r="AM720"/>
      <c r="AN720" t="s">
        <v>399</v>
      </c>
      <c r="AO720" t="s">
        <v>399</v>
      </c>
      <c r="AP720" s="365">
        <v>2783</v>
      </c>
      <c r="AQ720" t="s">
        <v>2830</v>
      </c>
      <c r="AR720" t="s">
        <v>2925</v>
      </c>
      <c r="AS720" t="s">
        <v>2832</v>
      </c>
      <c r="AT720" t="s">
        <v>2833</v>
      </c>
      <c r="AU720" t="s">
        <v>379</v>
      </c>
      <c r="AV720" t="s">
        <v>380</v>
      </c>
      <c r="AW720" t="s">
        <v>412</v>
      </c>
      <c r="AX720"/>
      <c r="AY720" s="365"/>
      <c r="AZ720" s="365">
        <v>2024</v>
      </c>
      <c r="BA720" s="366">
        <v>45627</v>
      </c>
      <c r="BB720" s="367">
        <v>45665</v>
      </c>
      <c r="BC720" t="s">
        <v>399</v>
      </c>
      <c r="BD720" t="s">
        <v>154</v>
      </c>
      <c r="BE720">
        <v>-678.32</v>
      </c>
      <c r="BF720"/>
      <c r="BG720">
        <v>678.32</v>
      </c>
      <c r="BH720" s="368">
        <v>-678.32</v>
      </c>
    </row>
    <row r="721" spans="1:60" ht="15.6">
      <c r="A721" s="345" t="str">
        <f t="shared" si="22"/>
        <v>no</v>
      </c>
      <c r="B721" s="345" t="str">
        <f>IF(A721="no","N/A",IF(ISNA(VLOOKUP(Q721,'Cost Type'!$A$4:$B$8,2,0)),"Impl",VLOOKUP(Q721,'Cost Type'!$A$4:$B$8,2,0)))</f>
        <v>N/A</v>
      </c>
      <c r="C721" s="345" t="str">
        <f>IF(B721="Impl",VLOOKUP(AB721,'Mapping Activities to outputs'!$B:$C,2,0),"N/A")</f>
        <v>N/A</v>
      </c>
      <c r="F721" s="346">
        <f t="shared" si="23"/>
        <v>-693.59</v>
      </c>
      <c r="G721" t="s">
        <v>2788</v>
      </c>
      <c r="H721" t="s">
        <v>2789</v>
      </c>
      <c r="I721" t="s">
        <v>415</v>
      </c>
      <c r="J721" t="s">
        <v>416</v>
      </c>
      <c r="K721" t="s">
        <v>157</v>
      </c>
      <c r="L721" t="s">
        <v>2788</v>
      </c>
      <c r="M721" t="s">
        <v>2074</v>
      </c>
      <c r="N721" t="s">
        <v>262</v>
      </c>
      <c r="P721" s="365">
        <v>67105</v>
      </c>
      <c r="Q721" t="s">
        <v>3017</v>
      </c>
      <c r="R721" t="s">
        <v>368</v>
      </c>
      <c r="S721" t="s">
        <v>369</v>
      </c>
      <c r="T721" t="s">
        <v>263</v>
      </c>
      <c r="U721" t="s">
        <v>370</v>
      </c>
      <c r="V721" t="s">
        <v>265</v>
      </c>
      <c r="W721" t="s">
        <v>252</v>
      </c>
      <c r="X721" t="s">
        <v>3018</v>
      </c>
      <c r="Y721" t="s">
        <v>3019</v>
      </c>
      <c r="Z721" t="s">
        <v>250</v>
      </c>
      <c r="AA721" t="s">
        <v>250</v>
      </c>
      <c r="AB721" t="s">
        <v>89</v>
      </c>
      <c r="AC721" t="s">
        <v>158</v>
      </c>
      <c r="AD721" t="s">
        <v>2</v>
      </c>
      <c r="AE721" t="s">
        <v>2926</v>
      </c>
      <c r="AF721" t="s">
        <v>419</v>
      </c>
      <c r="AG721"/>
      <c r="AH721" s="365"/>
      <c r="AI721"/>
      <c r="AJ721"/>
      <c r="AK721"/>
      <c r="AL721" s="365"/>
      <c r="AM721"/>
      <c r="AN721" t="s">
        <v>399</v>
      </c>
      <c r="AO721" t="s">
        <v>399</v>
      </c>
      <c r="AP721" s="365">
        <v>2784</v>
      </c>
      <c r="AQ721" t="s">
        <v>2830</v>
      </c>
      <c r="AR721" t="s">
        <v>2927</v>
      </c>
      <c r="AS721" t="s">
        <v>2832</v>
      </c>
      <c r="AT721" t="s">
        <v>2833</v>
      </c>
      <c r="AU721" t="s">
        <v>379</v>
      </c>
      <c r="AV721" t="s">
        <v>380</v>
      </c>
      <c r="AW721" t="s">
        <v>412</v>
      </c>
      <c r="AX721"/>
      <c r="AY721" s="365"/>
      <c r="AZ721" s="365">
        <v>2024</v>
      </c>
      <c r="BA721" s="366">
        <v>45627</v>
      </c>
      <c r="BB721" s="367">
        <v>45665</v>
      </c>
      <c r="BC721" t="s">
        <v>399</v>
      </c>
      <c r="BD721" t="s">
        <v>154</v>
      </c>
      <c r="BE721">
        <v>-693.59</v>
      </c>
      <c r="BF721"/>
      <c r="BG721">
        <v>693.59</v>
      </c>
      <c r="BH721" s="368">
        <v>-693.59</v>
      </c>
    </row>
    <row r="722" spans="1:60" ht="15.6">
      <c r="A722" s="345" t="str">
        <f t="shared" si="22"/>
        <v>no</v>
      </c>
      <c r="B722" s="345" t="str">
        <f>IF(A722="no","N/A",IF(ISNA(VLOOKUP(Q722,'Cost Type'!$A$4:$B$8,2,0)),"Impl",VLOOKUP(Q722,'Cost Type'!$A$4:$B$8,2,0)))</f>
        <v>N/A</v>
      </c>
      <c r="C722" s="345" t="str">
        <f>IF(B722="Impl",VLOOKUP(AB722,'Mapping Activities to outputs'!$B:$C,2,0),"N/A")</f>
        <v>N/A</v>
      </c>
      <c r="F722" s="346">
        <f t="shared" si="23"/>
        <v>-843.83</v>
      </c>
      <c r="G722" t="s">
        <v>2788</v>
      </c>
      <c r="H722" t="s">
        <v>2789</v>
      </c>
      <c r="I722" t="s">
        <v>415</v>
      </c>
      <c r="J722" t="s">
        <v>416</v>
      </c>
      <c r="K722" t="s">
        <v>157</v>
      </c>
      <c r="L722" t="s">
        <v>2788</v>
      </c>
      <c r="M722" t="s">
        <v>2074</v>
      </c>
      <c r="N722" t="s">
        <v>262</v>
      </c>
      <c r="P722" s="365">
        <v>67105</v>
      </c>
      <c r="Q722" t="s">
        <v>3017</v>
      </c>
      <c r="R722" t="s">
        <v>368</v>
      </c>
      <c r="S722" t="s">
        <v>369</v>
      </c>
      <c r="T722" t="s">
        <v>263</v>
      </c>
      <c r="U722" t="s">
        <v>370</v>
      </c>
      <c r="V722" t="s">
        <v>265</v>
      </c>
      <c r="W722" t="s">
        <v>252</v>
      </c>
      <c r="X722" t="s">
        <v>3018</v>
      </c>
      <c r="Y722" t="s">
        <v>3019</v>
      </c>
      <c r="Z722" t="s">
        <v>250</v>
      </c>
      <c r="AA722" t="s">
        <v>250</v>
      </c>
      <c r="AB722" t="s">
        <v>89</v>
      </c>
      <c r="AC722" t="s">
        <v>158</v>
      </c>
      <c r="AD722" t="s">
        <v>2</v>
      </c>
      <c r="AE722" t="s">
        <v>2928</v>
      </c>
      <c r="AF722" t="s">
        <v>419</v>
      </c>
      <c r="AG722"/>
      <c r="AH722" s="365"/>
      <c r="AI722"/>
      <c r="AJ722"/>
      <c r="AK722"/>
      <c r="AL722" s="365"/>
      <c r="AM722"/>
      <c r="AN722" t="s">
        <v>399</v>
      </c>
      <c r="AO722" t="s">
        <v>399</v>
      </c>
      <c r="AP722" s="365">
        <v>2785</v>
      </c>
      <c r="AQ722" t="s">
        <v>2830</v>
      </c>
      <c r="AR722" t="s">
        <v>2929</v>
      </c>
      <c r="AS722" t="s">
        <v>2832</v>
      </c>
      <c r="AT722" t="s">
        <v>2833</v>
      </c>
      <c r="AU722" t="s">
        <v>379</v>
      </c>
      <c r="AV722" t="s">
        <v>380</v>
      </c>
      <c r="AW722" t="s">
        <v>412</v>
      </c>
      <c r="AX722"/>
      <c r="AY722" s="365"/>
      <c r="AZ722" s="365">
        <v>2024</v>
      </c>
      <c r="BA722" s="366">
        <v>45627</v>
      </c>
      <c r="BB722" s="367">
        <v>45665</v>
      </c>
      <c r="BC722" t="s">
        <v>399</v>
      </c>
      <c r="BD722" t="s">
        <v>154</v>
      </c>
      <c r="BE722">
        <v>-843.83</v>
      </c>
      <c r="BF722"/>
      <c r="BG722">
        <v>843.83</v>
      </c>
      <c r="BH722" s="368">
        <v>-843.83</v>
      </c>
    </row>
    <row r="723" spans="1:60" ht="15.6">
      <c r="A723" s="345" t="str">
        <f t="shared" si="22"/>
        <v>no</v>
      </c>
      <c r="B723" s="345" t="str">
        <f>IF(A723="no","N/A",IF(ISNA(VLOOKUP(Q723,'Cost Type'!$A$4:$B$8,2,0)),"Impl",VLOOKUP(Q723,'Cost Type'!$A$4:$B$8,2,0)))</f>
        <v>N/A</v>
      </c>
      <c r="C723" s="345" t="str">
        <f>IF(B723="Impl",VLOOKUP(AB723,'Mapping Activities to outputs'!$B:$C,2,0),"N/A")</f>
        <v>N/A</v>
      </c>
      <c r="F723" s="346">
        <f t="shared" si="23"/>
        <v>-1214.77</v>
      </c>
      <c r="G723" t="s">
        <v>2788</v>
      </c>
      <c r="H723" t="s">
        <v>2789</v>
      </c>
      <c r="I723" t="s">
        <v>415</v>
      </c>
      <c r="J723" t="s">
        <v>416</v>
      </c>
      <c r="K723" t="s">
        <v>157</v>
      </c>
      <c r="L723" t="s">
        <v>2788</v>
      </c>
      <c r="M723" t="s">
        <v>2074</v>
      </c>
      <c r="N723" t="s">
        <v>262</v>
      </c>
      <c r="P723" s="365">
        <v>67105</v>
      </c>
      <c r="Q723" t="s">
        <v>3017</v>
      </c>
      <c r="R723" t="s">
        <v>368</v>
      </c>
      <c r="S723" t="s">
        <v>369</v>
      </c>
      <c r="T723" t="s">
        <v>263</v>
      </c>
      <c r="U723" t="s">
        <v>370</v>
      </c>
      <c r="V723" t="s">
        <v>265</v>
      </c>
      <c r="W723" t="s">
        <v>252</v>
      </c>
      <c r="X723" t="s">
        <v>3018</v>
      </c>
      <c r="Y723" t="s">
        <v>3019</v>
      </c>
      <c r="Z723" t="s">
        <v>250</v>
      </c>
      <c r="AA723" t="s">
        <v>250</v>
      </c>
      <c r="AB723" t="s">
        <v>89</v>
      </c>
      <c r="AC723" t="s">
        <v>158</v>
      </c>
      <c r="AD723" t="s">
        <v>2</v>
      </c>
      <c r="AE723" t="s">
        <v>2930</v>
      </c>
      <c r="AF723" t="s">
        <v>419</v>
      </c>
      <c r="AG723"/>
      <c r="AH723" s="365"/>
      <c r="AI723"/>
      <c r="AJ723"/>
      <c r="AK723"/>
      <c r="AL723" s="365"/>
      <c r="AM723"/>
      <c r="AN723" t="s">
        <v>399</v>
      </c>
      <c r="AO723" t="s">
        <v>399</v>
      </c>
      <c r="AP723" s="365">
        <v>2786</v>
      </c>
      <c r="AQ723" t="s">
        <v>2830</v>
      </c>
      <c r="AR723" t="s">
        <v>2931</v>
      </c>
      <c r="AS723" t="s">
        <v>2832</v>
      </c>
      <c r="AT723" t="s">
        <v>2833</v>
      </c>
      <c r="AU723" t="s">
        <v>379</v>
      </c>
      <c r="AV723" t="s">
        <v>380</v>
      </c>
      <c r="AW723" t="s">
        <v>412</v>
      </c>
      <c r="AX723"/>
      <c r="AY723" s="365"/>
      <c r="AZ723" s="365">
        <v>2024</v>
      </c>
      <c r="BA723" s="366">
        <v>45627</v>
      </c>
      <c r="BB723" s="367">
        <v>45665</v>
      </c>
      <c r="BC723" t="s">
        <v>399</v>
      </c>
      <c r="BD723" t="s">
        <v>154</v>
      </c>
      <c r="BE723">
        <v>-1214.77</v>
      </c>
      <c r="BF723"/>
      <c r="BG723">
        <v>1214.77</v>
      </c>
      <c r="BH723" s="368">
        <v>-1214.77</v>
      </c>
    </row>
    <row r="724" spans="1:60" ht="15.6">
      <c r="A724" s="345" t="str">
        <f t="shared" si="22"/>
        <v>no</v>
      </c>
      <c r="B724" s="345" t="str">
        <f>IF(A724="no","N/A",IF(ISNA(VLOOKUP(Q724,'Cost Type'!$A$4:$B$8,2,0)),"Impl",VLOOKUP(Q724,'Cost Type'!$A$4:$B$8,2,0)))</f>
        <v>N/A</v>
      </c>
      <c r="C724" s="345" t="str">
        <f>IF(B724="Impl",VLOOKUP(AB724,'Mapping Activities to outputs'!$B:$C,2,0),"N/A")</f>
        <v>N/A</v>
      </c>
      <c r="F724" s="346">
        <f t="shared" si="23"/>
        <v>-1347.5</v>
      </c>
      <c r="G724" t="s">
        <v>2788</v>
      </c>
      <c r="H724" t="s">
        <v>2789</v>
      </c>
      <c r="I724" t="s">
        <v>415</v>
      </c>
      <c r="J724" t="s">
        <v>416</v>
      </c>
      <c r="K724" t="s">
        <v>157</v>
      </c>
      <c r="L724" t="s">
        <v>2788</v>
      </c>
      <c r="M724" t="s">
        <v>2074</v>
      </c>
      <c r="N724" t="s">
        <v>262</v>
      </c>
      <c r="P724" s="365">
        <v>67105</v>
      </c>
      <c r="Q724" t="s">
        <v>3017</v>
      </c>
      <c r="R724" t="s">
        <v>368</v>
      </c>
      <c r="S724" t="s">
        <v>369</v>
      </c>
      <c r="T724" t="s">
        <v>263</v>
      </c>
      <c r="U724" t="s">
        <v>370</v>
      </c>
      <c r="V724" t="s">
        <v>265</v>
      </c>
      <c r="W724" t="s">
        <v>252</v>
      </c>
      <c r="X724" t="s">
        <v>3018</v>
      </c>
      <c r="Y724" t="s">
        <v>3019</v>
      </c>
      <c r="Z724" t="s">
        <v>250</v>
      </c>
      <c r="AA724" t="s">
        <v>250</v>
      </c>
      <c r="AB724" t="s">
        <v>89</v>
      </c>
      <c r="AC724" t="s">
        <v>158</v>
      </c>
      <c r="AD724" t="s">
        <v>2</v>
      </c>
      <c r="AE724" t="s">
        <v>2932</v>
      </c>
      <c r="AF724" t="s">
        <v>419</v>
      </c>
      <c r="AG724"/>
      <c r="AH724" s="365"/>
      <c r="AI724"/>
      <c r="AJ724"/>
      <c r="AK724"/>
      <c r="AL724" s="365"/>
      <c r="AM724"/>
      <c r="AN724" t="s">
        <v>399</v>
      </c>
      <c r="AO724" t="s">
        <v>399</v>
      </c>
      <c r="AP724" s="365">
        <v>2787</v>
      </c>
      <c r="AQ724" t="s">
        <v>2830</v>
      </c>
      <c r="AR724" t="s">
        <v>2933</v>
      </c>
      <c r="AS724" t="s">
        <v>2832</v>
      </c>
      <c r="AT724" t="s">
        <v>2833</v>
      </c>
      <c r="AU724" t="s">
        <v>379</v>
      </c>
      <c r="AV724" t="s">
        <v>380</v>
      </c>
      <c r="AW724" t="s">
        <v>412</v>
      </c>
      <c r="AX724"/>
      <c r="AY724" s="365"/>
      <c r="AZ724" s="365">
        <v>2024</v>
      </c>
      <c r="BA724" s="366">
        <v>45627</v>
      </c>
      <c r="BB724" s="367">
        <v>45665</v>
      </c>
      <c r="BC724" t="s">
        <v>399</v>
      </c>
      <c r="BD724" t="s">
        <v>154</v>
      </c>
      <c r="BE724">
        <v>-1347.5</v>
      </c>
      <c r="BF724"/>
      <c r="BG724">
        <v>1347.5</v>
      </c>
      <c r="BH724" s="368">
        <v>-1347.5</v>
      </c>
    </row>
    <row r="725" spans="1:60" ht="15.6">
      <c r="A725" s="345" t="str">
        <f t="shared" si="22"/>
        <v>no</v>
      </c>
      <c r="B725" s="345" t="str">
        <f>IF(A725="no","N/A",IF(ISNA(VLOOKUP(Q725,'Cost Type'!$A$4:$B$8,2,0)),"Impl",VLOOKUP(Q725,'Cost Type'!$A$4:$B$8,2,0)))</f>
        <v>N/A</v>
      </c>
      <c r="C725" s="345" t="str">
        <f>IF(B725="Impl",VLOOKUP(AB725,'Mapping Activities to outputs'!$B:$C,2,0),"N/A")</f>
        <v>N/A</v>
      </c>
      <c r="F725" s="346">
        <f t="shared" si="23"/>
        <v>-1709.38</v>
      </c>
      <c r="G725" t="s">
        <v>2788</v>
      </c>
      <c r="H725" t="s">
        <v>2789</v>
      </c>
      <c r="I725" t="s">
        <v>415</v>
      </c>
      <c r="J725" t="s">
        <v>416</v>
      </c>
      <c r="K725" t="s">
        <v>157</v>
      </c>
      <c r="L725" t="s">
        <v>2788</v>
      </c>
      <c r="M725" t="s">
        <v>2074</v>
      </c>
      <c r="N725" t="s">
        <v>262</v>
      </c>
      <c r="P725" s="365">
        <v>67105</v>
      </c>
      <c r="Q725" t="s">
        <v>3017</v>
      </c>
      <c r="R725" t="s">
        <v>368</v>
      </c>
      <c r="S725" t="s">
        <v>369</v>
      </c>
      <c r="T725" t="s">
        <v>263</v>
      </c>
      <c r="U725" t="s">
        <v>370</v>
      </c>
      <c r="V725" t="s">
        <v>265</v>
      </c>
      <c r="W725" t="s">
        <v>252</v>
      </c>
      <c r="X725" t="s">
        <v>3018</v>
      </c>
      <c r="Y725" t="s">
        <v>3019</v>
      </c>
      <c r="Z725" t="s">
        <v>250</v>
      </c>
      <c r="AA725" t="s">
        <v>250</v>
      </c>
      <c r="AB725" t="s">
        <v>89</v>
      </c>
      <c r="AC725" t="s">
        <v>158</v>
      </c>
      <c r="AD725" t="s">
        <v>2</v>
      </c>
      <c r="AE725" t="s">
        <v>2934</v>
      </c>
      <c r="AF725" t="s">
        <v>419</v>
      </c>
      <c r="AG725"/>
      <c r="AH725" s="365"/>
      <c r="AI725"/>
      <c r="AJ725"/>
      <c r="AK725"/>
      <c r="AL725" s="365"/>
      <c r="AM725"/>
      <c r="AN725" t="s">
        <v>399</v>
      </c>
      <c r="AO725" t="s">
        <v>399</v>
      </c>
      <c r="AP725" s="365">
        <v>2788</v>
      </c>
      <c r="AQ725" t="s">
        <v>2830</v>
      </c>
      <c r="AR725" t="s">
        <v>2935</v>
      </c>
      <c r="AS725" t="s">
        <v>2832</v>
      </c>
      <c r="AT725" t="s">
        <v>2833</v>
      </c>
      <c r="AU725" t="s">
        <v>379</v>
      </c>
      <c r="AV725" t="s">
        <v>380</v>
      </c>
      <c r="AW725" t="s">
        <v>412</v>
      </c>
      <c r="AX725"/>
      <c r="AY725" s="365"/>
      <c r="AZ725" s="365">
        <v>2024</v>
      </c>
      <c r="BA725" s="366">
        <v>45627</v>
      </c>
      <c r="BB725" s="367">
        <v>45665</v>
      </c>
      <c r="BC725" t="s">
        <v>399</v>
      </c>
      <c r="BD725" t="s">
        <v>154</v>
      </c>
      <c r="BE725">
        <v>-1709.38</v>
      </c>
      <c r="BF725"/>
      <c r="BG725">
        <v>1709.38</v>
      </c>
      <c r="BH725" s="368">
        <v>-1709.38</v>
      </c>
    </row>
    <row r="726" spans="1:60" ht="15.6">
      <c r="A726" s="345" t="str">
        <f t="shared" si="22"/>
        <v>no</v>
      </c>
      <c r="B726" s="345" t="str">
        <f>IF(A726="no","N/A",IF(ISNA(VLOOKUP(Q726,'Cost Type'!$A$4:$B$8,2,0)),"Impl",VLOOKUP(Q726,'Cost Type'!$A$4:$B$8,2,0)))</f>
        <v>N/A</v>
      </c>
      <c r="C726" s="345" t="str">
        <f>IF(B726="Impl",VLOOKUP(AB726,'Mapping Activities to outputs'!$B:$C,2,0),"N/A")</f>
        <v>N/A</v>
      </c>
      <c r="F726" s="346">
        <f t="shared" si="23"/>
        <v>-3473.28</v>
      </c>
      <c r="G726" t="s">
        <v>2788</v>
      </c>
      <c r="H726" t="s">
        <v>2789</v>
      </c>
      <c r="I726" t="s">
        <v>415</v>
      </c>
      <c r="J726" t="s">
        <v>416</v>
      </c>
      <c r="K726" t="s">
        <v>157</v>
      </c>
      <c r="L726" t="s">
        <v>2788</v>
      </c>
      <c r="M726" t="s">
        <v>2074</v>
      </c>
      <c r="N726" t="s">
        <v>262</v>
      </c>
      <c r="P726" s="365">
        <v>67105</v>
      </c>
      <c r="Q726" t="s">
        <v>3017</v>
      </c>
      <c r="R726" t="s">
        <v>368</v>
      </c>
      <c r="S726" t="s">
        <v>369</v>
      </c>
      <c r="T726" t="s">
        <v>263</v>
      </c>
      <c r="U726" t="s">
        <v>370</v>
      </c>
      <c r="V726" t="s">
        <v>265</v>
      </c>
      <c r="W726" t="s">
        <v>252</v>
      </c>
      <c r="X726" t="s">
        <v>3018</v>
      </c>
      <c r="Y726" t="s">
        <v>3019</v>
      </c>
      <c r="Z726" t="s">
        <v>250</v>
      </c>
      <c r="AA726" t="s">
        <v>250</v>
      </c>
      <c r="AB726" t="s">
        <v>89</v>
      </c>
      <c r="AC726" t="s">
        <v>158</v>
      </c>
      <c r="AD726" t="s">
        <v>2</v>
      </c>
      <c r="AE726" t="s">
        <v>2936</v>
      </c>
      <c r="AF726" t="s">
        <v>419</v>
      </c>
      <c r="AG726"/>
      <c r="AH726" s="365"/>
      <c r="AI726"/>
      <c r="AJ726"/>
      <c r="AK726"/>
      <c r="AL726" s="365"/>
      <c r="AM726"/>
      <c r="AN726" t="s">
        <v>399</v>
      </c>
      <c r="AO726" t="s">
        <v>399</v>
      </c>
      <c r="AP726" s="365">
        <v>2789</v>
      </c>
      <c r="AQ726" t="s">
        <v>2830</v>
      </c>
      <c r="AR726" t="s">
        <v>2937</v>
      </c>
      <c r="AS726" t="s">
        <v>2832</v>
      </c>
      <c r="AT726" t="s">
        <v>2833</v>
      </c>
      <c r="AU726" t="s">
        <v>379</v>
      </c>
      <c r="AV726" t="s">
        <v>380</v>
      </c>
      <c r="AW726" t="s">
        <v>412</v>
      </c>
      <c r="AX726"/>
      <c r="AY726" s="365"/>
      <c r="AZ726" s="365">
        <v>2024</v>
      </c>
      <c r="BA726" s="366">
        <v>45627</v>
      </c>
      <c r="BB726" s="367">
        <v>45665</v>
      </c>
      <c r="BC726" t="s">
        <v>399</v>
      </c>
      <c r="BD726" t="s">
        <v>154</v>
      </c>
      <c r="BE726">
        <v>-3473.28</v>
      </c>
      <c r="BF726"/>
      <c r="BG726">
        <v>3473.28</v>
      </c>
      <c r="BH726" s="368">
        <v>-3473.28</v>
      </c>
    </row>
    <row r="727" spans="1:60" ht="15.6">
      <c r="A727" s="345" t="str">
        <f t="shared" si="22"/>
        <v>no</v>
      </c>
      <c r="B727" s="345" t="str">
        <f>IF(A727="no","N/A",IF(ISNA(VLOOKUP(Q727,'Cost Type'!$A$4:$B$8,2,0)),"Impl",VLOOKUP(Q727,'Cost Type'!$A$4:$B$8,2,0)))</f>
        <v>N/A</v>
      </c>
      <c r="C727" s="345" t="str">
        <f>IF(B727="Impl",VLOOKUP(AB727,'Mapping Activities to outputs'!$B:$C,2,0),"N/A")</f>
        <v>N/A</v>
      </c>
      <c r="F727" s="346">
        <f t="shared" si="23"/>
        <v>-3695.48</v>
      </c>
      <c r="G727" t="s">
        <v>2788</v>
      </c>
      <c r="H727" t="s">
        <v>2789</v>
      </c>
      <c r="I727" t="s">
        <v>415</v>
      </c>
      <c r="J727" t="s">
        <v>416</v>
      </c>
      <c r="K727" t="s">
        <v>157</v>
      </c>
      <c r="L727" t="s">
        <v>2788</v>
      </c>
      <c r="M727" t="s">
        <v>2074</v>
      </c>
      <c r="N727" t="s">
        <v>262</v>
      </c>
      <c r="P727" s="365">
        <v>67105</v>
      </c>
      <c r="Q727" t="s">
        <v>3017</v>
      </c>
      <c r="R727" t="s">
        <v>368</v>
      </c>
      <c r="S727" t="s">
        <v>369</v>
      </c>
      <c r="T727" t="s">
        <v>263</v>
      </c>
      <c r="U727" t="s">
        <v>370</v>
      </c>
      <c r="V727" t="s">
        <v>265</v>
      </c>
      <c r="W727" t="s">
        <v>252</v>
      </c>
      <c r="X727" t="s">
        <v>3018</v>
      </c>
      <c r="Y727" t="s">
        <v>3019</v>
      </c>
      <c r="Z727" t="s">
        <v>250</v>
      </c>
      <c r="AA727" t="s">
        <v>250</v>
      </c>
      <c r="AB727" t="s">
        <v>89</v>
      </c>
      <c r="AC727" t="s">
        <v>158</v>
      </c>
      <c r="AD727" t="s">
        <v>2</v>
      </c>
      <c r="AE727" t="s">
        <v>2829</v>
      </c>
      <c r="AF727" t="s">
        <v>419</v>
      </c>
      <c r="AG727"/>
      <c r="AH727" s="365"/>
      <c r="AI727"/>
      <c r="AJ727"/>
      <c r="AK727"/>
      <c r="AL727" s="365"/>
      <c r="AM727"/>
      <c r="AN727" t="s">
        <v>399</v>
      </c>
      <c r="AO727" t="s">
        <v>399</v>
      </c>
      <c r="AP727" s="365">
        <v>2790</v>
      </c>
      <c r="AQ727" t="s">
        <v>2830</v>
      </c>
      <c r="AR727" t="s">
        <v>2831</v>
      </c>
      <c r="AS727" t="s">
        <v>2832</v>
      </c>
      <c r="AT727" t="s">
        <v>2833</v>
      </c>
      <c r="AU727" t="s">
        <v>379</v>
      </c>
      <c r="AV727" t="s">
        <v>380</v>
      </c>
      <c r="AW727" t="s">
        <v>412</v>
      </c>
      <c r="AX727"/>
      <c r="AY727" s="365"/>
      <c r="AZ727" s="365">
        <v>2024</v>
      </c>
      <c r="BA727" s="366">
        <v>45627</v>
      </c>
      <c r="BB727" s="367">
        <v>45665</v>
      </c>
      <c r="BC727" t="s">
        <v>399</v>
      </c>
      <c r="BD727" t="s">
        <v>154</v>
      </c>
      <c r="BE727">
        <v>-3695.48</v>
      </c>
      <c r="BF727"/>
      <c r="BG727">
        <v>3695.48</v>
      </c>
      <c r="BH727" s="368">
        <v>-3695.48</v>
      </c>
    </row>
    <row r="728" spans="1:60" ht="15.6">
      <c r="A728" s="345" t="str">
        <f t="shared" si="22"/>
        <v>no</v>
      </c>
      <c r="B728" s="345" t="str">
        <f>IF(A728="no","N/A",IF(ISNA(VLOOKUP(Q728,'Cost Type'!$A$4:$B$8,2,0)),"Impl",VLOOKUP(Q728,'Cost Type'!$A$4:$B$8,2,0)))</f>
        <v>N/A</v>
      </c>
      <c r="C728" s="345" t="str">
        <f>IF(B728="Impl",VLOOKUP(AB728,'Mapping Activities to outputs'!$B:$C,2,0),"N/A")</f>
        <v>N/A</v>
      </c>
      <c r="F728" s="346">
        <f t="shared" si="23"/>
        <v>-4766.54</v>
      </c>
      <c r="G728" t="s">
        <v>2788</v>
      </c>
      <c r="H728" t="s">
        <v>2789</v>
      </c>
      <c r="I728" t="s">
        <v>415</v>
      </c>
      <c r="J728" t="s">
        <v>416</v>
      </c>
      <c r="K728" t="s">
        <v>157</v>
      </c>
      <c r="L728" t="s">
        <v>2788</v>
      </c>
      <c r="M728" t="s">
        <v>2074</v>
      </c>
      <c r="N728" t="s">
        <v>262</v>
      </c>
      <c r="P728" s="365">
        <v>67105</v>
      </c>
      <c r="Q728" t="s">
        <v>3017</v>
      </c>
      <c r="R728" t="s">
        <v>368</v>
      </c>
      <c r="S728" t="s">
        <v>369</v>
      </c>
      <c r="T728" t="s">
        <v>263</v>
      </c>
      <c r="U728" t="s">
        <v>370</v>
      </c>
      <c r="V728" t="s">
        <v>265</v>
      </c>
      <c r="W728" t="s">
        <v>252</v>
      </c>
      <c r="X728" t="s">
        <v>3018</v>
      </c>
      <c r="Y728" t="s">
        <v>3019</v>
      </c>
      <c r="Z728" t="s">
        <v>250</v>
      </c>
      <c r="AA728" t="s">
        <v>250</v>
      </c>
      <c r="AB728" t="s">
        <v>42</v>
      </c>
      <c r="AC728" t="s">
        <v>158</v>
      </c>
      <c r="AD728" t="s">
        <v>2</v>
      </c>
      <c r="AE728" t="s">
        <v>2940</v>
      </c>
      <c r="AF728" t="s">
        <v>419</v>
      </c>
      <c r="AG728"/>
      <c r="AH728" s="365"/>
      <c r="AI728"/>
      <c r="AJ728"/>
      <c r="AK728"/>
      <c r="AL728" s="365"/>
      <c r="AM728"/>
      <c r="AN728" t="s">
        <v>399</v>
      </c>
      <c r="AO728" t="s">
        <v>399</v>
      </c>
      <c r="AP728" s="365">
        <v>2791</v>
      </c>
      <c r="AQ728" t="s">
        <v>2830</v>
      </c>
      <c r="AR728" t="s">
        <v>2941</v>
      </c>
      <c r="AS728" t="s">
        <v>2832</v>
      </c>
      <c r="AT728" t="s">
        <v>2833</v>
      </c>
      <c r="AU728" t="s">
        <v>379</v>
      </c>
      <c r="AV728" t="s">
        <v>380</v>
      </c>
      <c r="AW728" t="s">
        <v>412</v>
      </c>
      <c r="AX728"/>
      <c r="AY728" s="365"/>
      <c r="AZ728" s="365">
        <v>2024</v>
      </c>
      <c r="BA728" s="366">
        <v>45627</v>
      </c>
      <c r="BB728" s="367">
        <v>45665</v>
      </c>
      <c r="BC728" t="s">
        <v>399</v>
      </c>
      <c r="BD728" t="s">
        <v>154</v>
      </c>
      <c r="BE728">
        <v>-4766.54</v>
      </c>
      <c r="BF728"/>
      <c r="BG728">
        <v>4766.54</v>
      </c>
      <c r="BH728" s="368">
        <v>-4766.54</v>
      </c>
    </row>
    <row r="729" spans="1:60" ht="15.6">
      <c r="A729" s="345" t="str">
        <f t="shared" si="22"/>
        <v>no</v>
      </c>
      <c r="B729" s="345" t="str">
        <f>IF(A729="no","N/A",IF(ISNA(VLOOKUP(Q729,'Cost Type'!$A$4:$B$8,2,0)),"Impl",VLOOKUP(Q729,'Cost Type'!$A$4:$B$8,2,0)))</f>
        <v>N/A</v>
      </c>
      <c r="C729" s="345" t="str">
        <f>IF(B729="Impl",VLOOKUP(AB729,'Mapping Activities to outputs'!$B:$C,2,0),"N/A")</f>
        <v>N/A</v>
      </c>
      <c r="F729" s="346">
        <f t="shared" si="23"/>
        <v>-4766.54</v>
      </c>
      <c r="G729" t="s">
        <v>2788</v>
      </c>
      <c r="H729" t="s">
        <v>2789</v>
      </c>
      <c r="I729" t="s">
        <v>415</v>
      </c>
      <c r="J729" t="s">
        <v>416</v>
      </c>
      <c r="K729" t="s">
        <v>157</v>
      </c>
      <c r="L729" t="s">
        <v>2788</v>
      </c>
      <c r="M729" t="s">
        <v>2074</v>
      </c>
      <c r="N729" t="s">
        <v>262</v>
      </c>
      <c r="P729" s="365">
        <v>67105</v>
      </c>
      <c r="Q729" t="s">
        <v>3017</v>
      </c>
      <c r="R729" t="s">
        <v>368</v>
      </c>
      <c r="S729" t="s">
        <v>369</v>
      </c>
      <c r="T729" t="s">
        <v>263</v>
      </c>
      <c r="U729" t="s">
        <v>370</v>
      </c>
      <c r="V729" t="s">
        <v>265</v>
      </c>
      <c r="W729" t="s">
        <v>252</v>
      </c>
      <c r="X729" t="s">
        <v>3018</v>
      </c>
      <c r="Y729" t="s">
        <v>3019</v>
      </c>
      <c r="Z729" t="s">
        <v>250</v>
      </c>
      <c r="AA729" t="s">
        <v>250</v>
      </c>
      <c r="AB729" t="s">
        <v>67</v>
      </c>
      <c r="AC729" t="s">
        <v>158</v>
      </c>
      <c r="AD729" t="s">
        <v>2</v>
      </c>
      <c r="AE729" t="s">
        <v>2938</v>
      </c>
      <c r="AF729" t="s">
        <v>419</v>
      </c>
      <c r="AG729"/>
      <c r="AH729" s="365"/>
      <c r="AI729"/>
      <c r="AJ729"/>
      <c r="AK729"/>
      <c r="AL729" s="365"/>
      <c r="AM729"/>
      <c r="AN729" t="s">
        <v>399</v>
      </c>
      <c r="AO729" t="s">
        <v>399</v>
      </c>
      <c r="AP729" s="365">
        <v>2792</v>
      </c>
      <c r="AQ729" t="s">
        <v>2830</v>
      </c>
      <c r="AR729" t="s">
        <v>2939</v>
      </c>
      <c r="AS729" t="s">
        <v>2832</v>
      </c>
      <c r="AT729" t="s">
        <v>2833</v>
      </c>
      <c r="AU729" t="s">
        <v>379</v>
      </c>
      <c r="AV729" t="s">
        <v>380</v>
      </c>
      <c r="AW729" t="s">
        <v>412</v>
      </c>
      <c r="AX729"/>
      <c r="AY729" s="365"/>
      <c r="AZ729" s="365">
        <v>2024</v>
      </c>
      <c r="BA729" s="366">
        <v>45627</v>
      </c>
      <c r="BB729" s="367">
        <v>45665</v>
      </c>
      <c r="BC729" t="s">
        <v>399</v>
      </c>
      <c r="BD729" t="s">
        <v>154</v>
      </c>
      <c r="BE729">
        <v>-4766.54</v>
      </c>
      <c r="BF729"/>
      <c r="BG729">
        <v>4766.54</v>
      </c>
      <c r="BH729" s="368">
        <v>-4766.54</v>
      </c>
    </row>
    <row r="730" spans="1:60" ht="15.6">
      <c r="A730" s="345" t="str">
        <f t="shared" si="22"/>
        <v>no</v>
      </c>
      <c r="B730" s="345" t="str">
        <f>IF(A730="no","N/A",IF(ISNA(VLOOKUP(Q730,'Cost Type'!$A$4:$B$8,2,0)),"Impl",VLOOKUP(Q730,'Cost Type'!$A$4:$B$8,2,0)))</f>
        <v>N/A</v>
      </c>
      <c r="C730" s="345" t="str">
        <f>IF(B730="Impl",VLOOKUP(AB730,'Mapping Activities to outputs'!$B:$C,2,0),"N/A")</f>
        <v>N/A</v>
      </c>
      <c r="F730" s="346">
        <f t="shared" si="23"/>
        <v>-534.04</v>
      </c>
      <c r="G730" t="s">
        <v>2788</v>
      </c>
      <c r="H730" t="s">
        <v>2789</v>
      </c>
      <c r="I730" t="s">
        <v>415</v>
      </c>
      <c r="J730" t="s">
        <v>416</v>
      </c>
      <c r="K730" t="s">
        <v>157</v>
      </c>
      <c r="L730" t="s">
        <v>2788</v>
      </c>
      <c r="M730" t="s">
        <v>2074</v>
      </c>
      <c r="N730" t="s">
        <v>262</v>
      </c>
      <c r="P730" s="365">
        <v>67105</v>
      </c>
      <c r="Q730" t="s">
        <v>3017</v>
      </c>
      <c r="R730" t="s">
        <v>368</v>
      </c>
      <c r="S730" t="s">
        <v>369</v>
      </c>
      <c r="T730" t="s">
        <v>263</v>
      </c>
      <c r="U730" t="s">
        <v>370</v>
      </c>
      <c r="V730" t="s">
        <v>265</v>
      </c>
      <c r="W730" t="s">
        <v>252</v>
      </c>
      <c r="X730" t="s">
        <v>3018</v>
      </c>
      <c r="Y730" t="s">
        <v>3019</v>
      </c>
      <c r="Z730" t="s">
        <v>250</v>
      </c>
      <c r="AA730" t="s">
        <v>250</v>
      </c>
      <c r="AB730" t="s">
        <v>89</v>
      </c>
      <c r="AC730" t="s">
        <v>158</v>
      </c>
      <c r="AD730" t="s">
        <v>2</v>
      </c>
      <c r="AE730" t="s">
        <v>2956</v>
      </c>
      <c r="AF730" t="s">
        <v>419</v>
      </c>
      <c r="AG730"/>
      <c r="AH730" s="365"/>
      <c r="AI730"/>
      <c r="AJ730"/>
      <c r="AK730"/>
      <c r="AL730" s="365"/>
      <c r="AM730"/>
      <c r="AN730" t="s">
        <v>399</v>
      </c>
      <c r="AO730" t="s">
        <v>399</v>
      </c>
      <c r="AP730" s="365">
        <v>2824</v>
      </c>
      <c r="AQ730" t="s">
        <v>2957</v>
      </c>
      <c r="AR730" t="s">
        <v>2958</v>
      </c>
      <c r="AS730" t="s">
        <v>2959</v>
      </c>
      <c r="AT730" t="s">
        <v>2833</v>
      </c>
      <c r="AU730" t="s">
        <v>379</v>
      </c>
      <c r="AV730" t="s">
        <v>380</v>
      </c>
      <c r="AW730" t="s">
        <v>412</v>
      </c>
      <c r="AX730"/>
      <c r="AY730" s="365"/>
      <c r="AZ730" s="365">
        <v>2024</v>
      </c>
      <c r="BA730" s="366">
        <v>45627</v>
      </c>
      <c r="BB730" s="367">
        <v>45665</v>
      </c>
      <c r="BC730" t="s">
        <v>399</v>
      </c>
      <c r="BD730" t="s">
        <v>154</v>
      </c>
      <c r="BE730">
        <v>-534.04</v>
      </c>
      <c r="BF730"/>
      <c r="BG730">
        <v>534.04</v>
      </c>
      <c r="BH730" s="368">
        <v>-534.04</v>
      </c>
    </row>
    <row r="731" spans="1:60" ht="15.6">
      <c r="A731" s="345" t="str">
        <f t="shared" si="22"/>
        <v>no</v>
      </c>
      <c r="B731" s="345" t="str">
        <f>IF(A731="no","N/A",IF(ISNA(VLOOKUP(Q731,'Cost Type'!$A$4:$B$8,2,0)),"Impl",VLOOKUP(Q731,'Cost Type'!$A$4:$B$8,2,0)))</f>
        <v>N/A</v>
      </c>
      <c r="C731" s="345" t="str">
        <f>IF(B731="Impl",VLOOKUP(AB731,'Mapping Activities to outputs'!$B:$C,2,0),"N/A")</f>
        <v>N/A</v>
      </c>
      <c r="F731" s="346">
        <f t="shared" si="23"/>
        <v>-767.9</v>
      </c>
      <c r="G731" t="s">
        <v>2788</v>
      </c>
      <c r="H731" t="s">
        <v>2789</v>
      </c>
      <c r="I731" t="s">
        <v>415</v>
      </c>
      <c r="J731" t="s">
        <v>416</v>
      </c>
      <c r="K731" t="s">
        <v>157</v>
      </c>
      <c r="L731" t="s">
        <v>2788</v>
      </c>
      <c r="M731" t="s">
        <v>2074</v>
      </c>
      <c r="N731" t="s">
        <v>262</v>
      </c>
      <c r="P731" s="365">
        <v>67105</v>
      </c>
      <c r="Q731" t="s">
        <v>3017</v>
      </c>
      <c r="R731" t="s">
        <v>368</v>
      </c>
      <c r="S731" t="s">
        <v>369</v>
      </c>
      <c r="T731" t="s">
        <v>263</v>
      </c>
      <c r="U731" t="s">
        <v>370</v>
      </c>
      <c r="V731" t="s">
        <v>265</v>
      </c>
      <c r="W731" t="s">
        <v>252</v>
      </c>
      <c r="X731" t="s">
        <v>3018</v>
      </c>
      <c r="Y731" t="s">
        <v>3019</v>
      </c>
      <c r="Z731" t="s">
        <v>250</v>
      </c>
      <c r="AA731" t="s">
        <v>250</v>
      </c>
      <c r="AB731" t="s">
        <v>89</v>
      </c>
      <c r="AC731" t="s">
        <v>158</v>
      </c>
      <c r="AD731" t="s">
        <v>2</v>
      </c>
      <c r="AE731" t="s">
        <v>2960</v>
      </c>
      <c r="AF731" t="s">
        <v>419</v>
      </c>
      <c r="AG731"/>
      <c r="AH731" s="365"/>
      <c r="AI731"/>
      <c r="AJ731"/>
      <c r="AK731"/>
      <c r="AL731" s="365"/>
      <c r="AM731"/>
      <c r="AN731" t="s">
        <v>399</v>
      </c>
      <c r="AO731" t="s">
        <v>399</v>
      </c>
      <c r="AP731" s="365">
        <v>2825</v>
      </c>
      <c r="AQ731" t="s">
        <v>2957</v>
      </c>
      <c r="AR731" t="s">
        <v>2961</v>
      </c>
      <c r="AS731" t="s">
        <v>2959</v>
      </c>
      <c r="AT731" t="s">
        <v>2833</v>
      </c>
      <c r="AU731" t="s">
        <v>379</v>
      </c>
      <c r="AV731" t="s">
        <v>380</v>
      </c>
      <c r="AW731" t="s">
        <v>412</v>
      </c>
      <c r="AX731"/>
      <c r="AY731" s="365"/>
      <c r="AZ731" s="365">
        <v>2024</v>
      </c>
      <c r="BA731" s="366">
        <v>45627</v>
      </c>
      <c r="BB731" s="367">
        <v>45665</v>
      </c>
      <c r="BC731" t="s">
        <v>399</v>
      </c>
      <c r="BD731" t="s">
        <v>154</v>
      </c>
      <c r="BE731">
        <v>-767.9</v>
      </c>
      <c r="BF731"/>
      <c r="BG731">
        <v>767.9</v>
      </c>
      <c r="BH731" s="368">
        <v>-767.9</v>
      </c>
    </row>
    <row r="732" spans="1:60" ht="15.6">
      <c r="A732" s="345" t="str">
        <f t="shared" si="22"/>
        <v>no</v>
      </c>
      <c r="B732" s="345" t="str">
        <f>IF(A732="no","N/A",IF(ISNA(VLOOKUP(Q732,'Cost Type'!$A$4:$B$8,2,0)),"Impl",VLOOKUP(Q732,'Cost Type'!$A$4:$B$8,2,0)))</f>
        <v>N/A</v>
      </c>
      <c r="C732" s="345" t="str">
        <f>IF(B732="Impl",VLOOKUP(AB732,'Mapping Activities to outputs'!$B:$C,2,0),"N/A")</f>
        <v>N/A</v>
      </c>
      <c r="F732" s="346">
        <f t="shared" si="23"/>
        <v>-847.5</v>
      </c>
      <c r="G732" t="s">
        <v>2788</v>
      </c>
      <c r="H732" t="s">
        <v>2789</v>
      </c>
      <c r="I732" t="s">
        <v>415</v>
      </c>
      <c r="J732" t="s">
        <v>416</v>
      </c>
      <c r="K732" t="s">
        <v>157</v>
      </c>
      <c r="L732" t="s">
        <v>2788</v>
      </c>
      <c r="M732" t="s">
        <v>2074</v>
      </c>
      <c r="N732" t="s">
        <v>262</v>
      </c>
      <c r="P732" s="365">
        <v>67105</v>
      </c>
      <c r="Q732" t="s">
        <v>3017</v>
      </c>
      <c r="R732" t="s">
        <v>368</v>
      </c>
      <c r="S732" t="s">
        <v>369</v>
      </c>
      <c r="T732" t="s">
        <v>263</v>
      </c>
      <c r="U732" t="s">
        <v>370</v>
      </c>
      <c r="V732" t="s">
        <v>265</v>
      </c>
      <c r="W732" t="s">
        <v>252</v>
      </c>
      <c r="X732" t="s">
        <v>3018</v>
      </c>
      <c r="Y732" t="s">
        <v>3019</v>
      </c>
      <c r="Z732" t="s">
        <v>250</v>
      </c>
      <c r="AA732" t="s">
        <v>250</v>
      </c>
      <c r="AB732" t="s">
        <v>89</v>
      </c>
      <c r="AC732" t="s">
        <v>158</v>
      </c>
      <c r="AD732" t="s">
        <v>2</v>
      </c>
      <c r="AE732" t="s">
        <v>2962</v>
      </c>
      <c r="AF732" t="s">
        <v>419</v>
      </c>
      <c r="AG732"/>
      <c r="AH732" s="365"/>
      <c r="AI732"/>
      <c r="AJ732"/>
      <c r="AK732"/>
      <c r="AL732" s="365"/>
      <c r="AM732"/>
      <c r="AN732" t="s">
        <v>399</v>
      </c>
      <c r="AO732" t="s">
        <v>399</v>
      </c>
      <c r="AP732" s="365">
        <v>2826</v>
      </c>
      <c r="AQ732" t="s">
        <v>2957</v>
      </c>
      <c r="AR732" t="s">
        <v>2963</v>
      </c>
      <c r="AS732" t="s">
        <v>2959</v>
      </c>
      <c r="AT732" t="s">
        <v>2833</v>
      </c>
      <c r="AU732" t="s">
        <v>379</v>
      </c>
      <c r="AV732" t="s">
        <v>380</v>
      </c>
      <c r="AW732" t="s">
        <v>412</v>
      </c>
      <c r="AX732"/>
      <c r="AY732" s="365"/>
      <c r="AZ732" s="365">
        <v>2024</v>
      </c>
      <c r="BA732" s="366">
        <v>45627</v>
      </c>
      <c r="BB732" s="367">
        <v>45665</v>
      </c>
      <c r="BC732" t="s">
        <v>399</v>
      </c>
      <c r="BD732" t="s">
        <v>154</v>
      </c>
      <c r="BE732">
        <v>-847.5</v>
      </c>
      <c r="BF732"/>
      <c r="BG732">
        <v>847.5</v>
      </c>
      <c r="BH732" s="368">
        <v>-847.5</v>
      </c>
    </row>
    <row r="733" spans="1:60" ht="15.6">
      <c r="A733" s="345" t="str">
        <f t="shared" si="22"/>
        <v>no</v>
      </c>
      <c r="B733" s="345" t="str">
        <f>IF(A733="no","N/A",IF(ISNA(VLOOKUP(Q733,'Cost Type'!$A$4:$B$8,2,0)),"Impl",VLOOKUP(Q733,'Cost Type'!$A$4:$B$8,2,0)))</f>
        <v>N/A</v>
      </c>
      <c r="C733" s="345" t="str">
        <f>IF(B733="Impl",VLOOKUP(AB733,'Mapping Activities to outputs'!$B:$C,2,0),"N/A")</f>
        <v>N/A</v>
      </c>
      <c r="F733" s="346">
        <f t="shared" si="23"/>
        <v>-865.48</v>
      </c>
      <c r="G733" t="s">
        <v>2788</v>
      </c>
      <c r="H733" t="s">
        <v>2789</v>
      </c>
      <c r="I733" t="s">
        <v>415</v>
      </c>
      <c r="J733" t="s">
        <v>416</v>
      </c>
      <c r="K733" t="s">
        <v>157</v>
      </c>
      <c r="L733" t="s">
        <v>2788</v>
      </c>
      <c r="M733" t="s">
        <v>2074</v>
      </c>
      <c r="N733" t="s">
        <v>262</v>
      </c>
      <c r="P733" s="365">
        <v>67105</v>
      </c>
      <c r="Q733" t="s">
        <v>3017</v>
      </c>
      <c r="R733" t="s">
        <v>368</v>
      </c>
      <c r="S733" t="s">
        <v>369</v>
      </c>
      <c r="T733" t="s">
        <v>263</v>
      </c>
      <c r="U733" t="s">
        <v>370</v>
      </c>
      <c r="V733" t="s">
        <v>265</v>
      </c>
      <c r="W733" t="s">
        <v>252</v>
      </c>
      <c r="X733" t="s">
        <v>3018</v>
      </c>
      <c r="Y733" t="s">
        <v>3019</v>
      </c>
      <c r="Z733" t="s">
        <v>250</v>
      </c>
      <c r="AA733" t="s">
        <v>250</v>
      </c>
      <c r="AB733" t="s">
        <v>89</v>
      </c>
      <c r="AC733" t="s">
        <v>158</v>
      </c>
      <c r="AD733" t="s">
        <v>2</v>
      </c>
      <c r="AE733" t="s">
        <v>2964</v>
      </c>
      <c r="AF733" t="s">
        <v>419</v>
      </c>
      <c r="AG733"/>
      <c r="AH733" s="365"/>
      <c r="AI733"/>
      <c r="AJ733"/>
      <c r="AK733"/>
      <c r="AL733" s="365"/>
      <c r="AM733"/>
      <c r="AN733" t="s">
        <v>399</v>
      </c>
      <c r="AO733" t="s">
        <v>399</v>
      </c>
      <c r="AP733" s="365">
        <v>2827</v>
      </c>
      <c r="AQ733" t="s">
        <v>2957</v>
      </c>
      <c r="AR733" t="s">
        <v>2965</v>
      </c>
      <c r="AS733" t="s">
        <v>2959</v>
      </c>
      <c r="AT733" t="s">
        <v>2833</v>
      </c>
      <c r="AU733" t="s">
        <v>379</v>
      </c>
      <c r="AV733" t="s">
        <v>380</v>
      </c>
      <c r="AW733" t="s">
        <v>412</v>
      </c>
      <c r="AX733"/>
      <c r="AY733" s="365"/>
      <c r="AZ733" s="365">
        <v>2024</v>
      </c>
      <c r="BA733" s="366">
        <v>45627</v>
      </c>
      <c r="BB733" s="367">
        <v>45665</v>
      </c>
      <c r="BC733" t="s">
        <v>399</v>
      </c>
      <c r="BD733" t="s">
        <v>154</v>
      </c>
      <c r="BE733">
        <v>-865.48</v>
      </c>
      <c r="BF733"/>
      <c r="BG733">
        <v>865.48</v>
      </c>
      <c r="BH733" s="368">
        <v>-865.48</v>
      </c>
    </row>
    <row r="734" spans="1:60" ht="15.6">
      <c r="A734" s="345" t="str">
        <f t="shared" si="22"/>
        <v>no</v>
      </c>
      <c r="B734" s="345" t="str">
        <f>IF(A734="no","N/A",IF(ISNA(VLOOKUP(Q734,'Cost Type'!$A$4:$B$8,2,0)),"Impl",VLOOKUP(Q734,'Cost Type'!$A$4:$B$8,2,0)))</f>
        <v>N/A</v>
      </c>
      <c r="C734" s="345" t="str">
        <f>IF(B734="Impl",VLOOKUP(AB734,'Mapping Activities to outputs'!$B:$C,2,0),"N/A")</f>
        <v>N/A</v>
      </c>
      <c r="F734" s="346">
        <f t="shared" si="23"/>
        <v>-865.49</v>
      </c>
      <c r="G734" t="s">
        <v>2788</v>
      </c>
      <c r="H734" t="s">
        <v>2789</v>
      </c>
      <c r="I734" t="s">
        <v>415</v>
      </c>
      <c r="J734" t="s">
        <v>416</v>
      </c>
      <c r="K734" t="s">
        <v>157</v>
      </c>
      <c r="L734" t="s">
        <v>2788</v>
      </c>
      <c r="M734" t="s">
        <v>2074</v>
      </c>
      <c r="N734" t="s">
        <v>262</v>
      </c>
      <c r="P734" s="365">
        <v>67105</v>
      </c>
      <c r="Q734" t="s">
        <v>3017</v>
      </c>
      <c r="R734" t="s">
        <v>368</v>
      </c>
      <c r="S734" t="s">
        <v>369</v>
      </c>
      <c r="T734" t="s">
        <v>263</v>
      </c>
      <c r="U734" t="s">
        <v>370</v>
      </c>
      <c r="V734" t="s">
        <v>265</v>
      </c>
      <c r="W734" t="s">
        <v>252</v>
      </c>
      <c r="X734" t="s">
        <v>3018</v>
      </c>
      <c r="Y734" t="s">
        <v>3019</v>
      </c>
      <c r="Z734" t="s">
        <v>250</v>
      </c>
      <c r="AA734" t="s">
        <v>250</v>
      </c>
      <c r="AB734" t="s">
        <v>89</v>
      </c>
      <c r="AC734" t="s">
        <v>158</v>
      </c>
      <c r="AD734" t="s">
        <v>2</v>
      </c>
      <c r="AE734" t="s">
        <v>2966</v>
      </c>
      <c r="AF734" t="s">
        <v>419</v>
      </c>
      <c r="AG734"/>
      <c r="AH734" s="365"/>
      <c r="AI734"/>
      <c r="AJ734"/>
      <c r="AK734"/>
      <c r="AL734" s="365"/>
      <c r="AM734"/>
      <c r="AN734" t="s">
        <v>399</v>
      </c>
      <c r="AO734" t="s">
        <v>399</v>
      </c>
      <c r="AP734" s="365">
        <v>2828</v>
      </c>
      <c r="AQ734" t="s">
        <v>2957</v>
      </c>
      <c r="AR734" t="s">
        <v>2967</v>
      </c>
      <c r="AS734" t="s">
        <v>2959</v>
      </c>
      <c r="AT734" t="s">
        <v>2833</v>
      </c>
      <c r="AU734" t="s">
        <v>379</v>
      </c>
      <c r="AV734" t="s">
        <v>380</v>
      </c>
      <c r="AW734" t="s">
        <v>412</v>
      </c>
      <c r="AX734"/>
      <c r="AY734" s="365"/>
      <c r="AZ734" s="365">
        <v>2024</v>
      </c>
      <c r="BA734" s="366">
        <v>45627</v>
      </c>
      <c r="BB734" s="367">
        <v>45665</v>
      </c>
      <c r="BC734" t="s">
        <v>399</v>
      </c>
      <c r="BD734" t="s">
        <v>154</v>
      </c>
      <c r="BE734">
        <v>-865.49</v>
      </c>
      <c r="BF734"/>
      <c r="BG734">
        <v>865.49</v>
      </c>
      <c r="BH734" s="368">
        <v>-865.49</v>
      </c>
    </row>
    <row r="735" spans="1:60" ht="15.6">
      <c r="A735" s="345" t="str">
        <f t="shared" si="22"/>
        <v>no</v>
      </c>
      <c r="B735" s="345" t="str">
        <f>IF(A735="no","N/A",IF(ISNA(VLOOKUP(Q735,'Cost Type'!$A$4:$B$8,2,0)),"Impl",VLOOKUP(Q735,'Cost Type'!$A$4:$B$8,2,0)))</f>
        <v>N/A</v>
      </c>
      <c r="C735" s="345" t="str">
        <f>IF(B735="Impl",VLOOKUP(AB735,'Mapping Activities to outputs'!$B:$C,2,0),"N/A")</f>
        <v>N/A</v>
      </c>
      <c r="F735" s="346">
        <f t="shared" si="23"/>
        <v>-866.39</v>
      </c>
      <c r="G735" t="s">
        <v>2788</v>
      </c>
      <c r="H735" t="s">
        <v>2789</v>
      </c>
      <c r="I735" t="s">
        <v>415</v>
      </c>
      <c r="J735" t="s">
        <v>416</v>
      </c>
      <c r="K735" t="s">
        <v>157</v>
      </c>
      <c r="L735" t="s">
        <v>2788</v>
      </c>
      <c r="M735" t="s">
        <v>2074</v>
      </c>
      <c r="N735" t="s">
        <v>262</v>
      </c>
      <c r="P735" s="365">
        <v>67105</v>
      </c>
      <c r="Q735" t="s">
        <v>3017</v>
      </c>
      <c r="R735" t="s">
        <v>368</v>
      </c>
      <c r="S735" t="s">
        <v>369</v>
      </c>
      <c r="T735" t="s">
        <v>263</v>
      </c>
      <c r="U735" t="s">
        <v>370</v>
      </c>
      <c r="V735" t="s">
        <v>265</v>
      </c>
      <c r="W735" t="s">
        <v>252</v>
      </c>
      <c r="X735" t="s">
        <v>3018</v>
      </c>
      <c r="Y735" t="s">
        <v>3019</v>
      </c>
      <c r="Z735" t="s">
        <v>250</v>
      </c>
      <c r="AA735" t="s">
        <v>250</v>
      </c>
      <c r="AB735" t="s">
        <v>89</v>
      </c>
      <c r="AC735" t="s">
        <v>158</v>
      </c>
      <c r="AD735" t="s">
        <v>2</v>
      </c>
      <c r="AE735" t="s">
        <v>2968</v>
      </c>
      <c r="AF735" t="s">
        <v>419</v>
      </c>
      <c r="AG735"/>
      <c r="AH735" s="365"/>
      <c r="AI735"/>
      <c r="AJ735"/>
      <c r="AK735"/>
      <c r="AL735" s="365"/>
      <c r="AM735"/>
      <c r="AN735" t="s">
        <v>399</v>
      </c>
      <c r="AO735" t="s">
        <v>399</v>
      </c>
      <c r="AP735" s="365">
        <v>2829</v>
      </c>
      <c r="AQ735" t="s">
        <v>2957</v>
      </c>
      <c r="AR735" t="s">
        <v>2969</v>
      </c>
      <c r="AS735" t="s">
        <v>2959</v>
      </c>
      <c r="AT735" t="s">
        <v>2833</v>
      </c>
      <c r="AU735" t="s">
        <v>379</v>
      </c>
      <c r="AV735" t="s">
        <v>380</v>
      </c>
      <c r="AW735" t="s">
        <v>412</v>
      </c>
      <c r="AX735"/>
      <c r="AY735" s="365"/>
      <c r="AZ735" s="365">
        <v>2024</v>
      </c>
      <c r="BA735" s="366">
        <v>45627</v>
      </c>
      <c r="BB735" s="367">
        <v>45665</v>
      </c>
      <c r="BC735" t="s">
        <v>399</v>
      </c>
      <c r="BD735" t="s">
        <v>154</v>
      </c>
      <c r="BE735">
        <v>-866.39</v>
      </c>
      <c r="BF735"/>
      <c r="BG735">
        <v>866.39</v>
      </c>
      <c r="BH735" s="368">
        <v>-866.39</v>
      </c>
    </row>
    <row r="736" spans="1:60" ht="15.6">
      <c r="A736" s="345" t="str">
        <f t="shared" si="22"/>
        <v>no</v>
      </c>
      <c r="B736" s="345" t="str">
        <f>IF(A736="no","N/A",IF(ISNA(VLOOKUP(Q736,'Cost Type'!$A$4:$B$8,2,0)),"Impl",VLOOKUP(Q736,'Cost Type'!$A$4:$B$8,2,0)))</f>
        <v>N/A</v>
      </c>
      <c r="C736" s="345" t="str">
        <f>IF(B736="Impl",VLOOKUP(AB736,'Mapping Activities to outputs'!$B:$C,2,0),"N/A")</f>
        <v>N/A</v>
      </c>
      <c r="F736" s="346">
        <f t="shared" si="23"/>
        <v>-1105.43</v>
      </c>
      <c r="G736" t="s">
        <v>2788</v>
      </c>
      <c r="H736" t="s">
        <v>2789</v>
      </c>
      <c r="I736" t="s">
        <v>415</v>
      </c>
      <c r="J736" t="s">
        <v>416</v>
      </c>
      <c r="K736" t="s">
        <v>157</v>
      </c>
      <c r="L736" t="s">
        <v>2788</v>
      </c>
      <c r="M736" t="s">
        <v>2074</v>
      </c>
      <c r="N736" t="s">
        <v>262</v>
      </c>
      <c r="P736" s="365">
        <v>67105</v>
      </c>
      <c r="Q736" t="s">
        <v>3017</v>
      </c>
      <c r="R736" t="s">
        <v>368</v>
      </c>
      <c r="S736" t="s">
        <v>369</v>
      </c>
      <c r="T736" t="s">
        <v>263</v>
      </c>
      <c r="U736" t="s">
        <v>370</v>
      </c>
      <c r="V736" t="s">
        <v>265</v>
      </c>
      <c r="W736" t="s">
        <v>252</v>
      </c>
      <c r="X736" t="s">
        <v>3018</v>
      </c>
      <c r="Y736" t="s">
        <v>3019</v>
      </c>
      <c r="Z736" t="s">
        <v>250</v>
      </c>
      <c r="AA736" t="s">
        <v>250</v>
      </c>
      <c r="AB736" t="s">
        <v>89</v>
      </c>
      <c r="AC736" t="s">
        <v>158</v>
      </c>
      <c r="AD736" t="s">
        <v>2</v>
      </c>
      <c r="AE736" t="s">
        <v>2972</v>
      </c>
      <c r="AF736" t="s">
        <v>419</v>
      </c>
      <c r="AG736"/>
      <c r="AH736" s="365"/>
      <c r="AI736"/>
      <c r="AJ736"/>
      <c r="AK736"/>
      <c r="AL736" s="365"/>
      <c r="AM736"/>
      <c r="AN736" t="s">
        <v>399</v>
      </c>
      <c r="AO736" t="s">
        <v>399</v>
      </c>
      <c r="AP736" s="365">
        <v>2830</v>
      </c>
      <c r="AQ736" t="s">
        <v>2957</v>
      </c>
      <c r="AR736" t="s">
        <v>2973</v>
      </c>
      <c r="AS736" t="s">
        <v>2959</v>
      </c>
      <c r="AT736" t="s">
        <v>2833</v>
      </c>
      <c r="AU736" t="s">
        <v>379</v>
      </c>
      <c r="AV736" t="s">
        <v>380</v>
      </c>
      <c r="AW736" t="s">
        <v>412</v>
      </c>
      <c r="AX736"/>
      <c r="AY736" s="365"/>
      <c r="AZ736" s="365">
        <v>2024</v>
      </c>
      <c r="BA736" s="366">
        <v>45627</v>
      </c>
      <c r="BB736" s="367">
        <v>45665</v>
      </c>
      <c r="BC736" t="s">
        <v>399</v>
      </c>
      <c r="BD736" t="s">
        <v>154</v>
      </c>
      <c r="BE736">
        <v>-1105.43</v>
      </c>
      <c r="BF736"/>
      <c r="BG736">
        <v>1105.43</v>
      </c>
      <c r="BH736" s="368">
        <v>-1105.43</v>
      </c>
    </row>
    <row r="737" spans="1:60" ht="15.6">
      <c r="A737" s="345" t="str">
        <f t="shared" si="22"/>
        <v>no</v>
      </c>
      <c r="B737" s="345" t="str">
        <f>IF(A737="no","N/A",IF(ISNA(VLOOKUP(Q737,'Cost Type'!$A$4:$B$8,2,0)),"Impl",VLOOKUP(Q737,'Cost Type'!$A$4:$B$8,2,0)))</f>
        <v>N/A</v>
      </c>
      <c r="C737" s="345" t="str">
        <f>IF(B737="Impl",VLOOKUP(AB737,'Mapping Activities to outputs'!$B:$C,2,0),"N/A")</f>
        <v>N/A</v>
      </c>
      <c r="F737" s="346">
        <f t="shared" si="23"/>
        <v>-1105.43</v>
      </c>
      <c r="G737" t="s">
        <v>2788</v>
      </c>
      <c r="H737" t="s">
        <v>2789</v>
      </c>
      <c r="I737" t="s">
        <v>415</v>
      </c>
      <c r="J737" t="s">
        <v>416</v>
      </c>
      <c r="K737" t="s">
        <v>157</v>
      </c>
      <c r="L737" t="s">
        <v>2788</v>
      </c>
      <c r="M737" t="s">
        <v>2074</v>
      </c>
      <c r="N737" t="s">
        <v>262</v>
      </c>
      <c r="P737" s="365">
        <v>67105</v>
      </c>
      <c r="Q737" t="s">
        <v>3017</v>
      </c>
      <c r="R737" t="s">
        <v>368</v>
      </c>
      <c r="S737" t="s">
        <v>369</v>
      </c>
      <c r="T737" t="s">
        <v>263</v>
      </c>
      <c r="U737" t="s">
        <v>370</v>
      </c>
      <c r="V737" t="s">
        <v>265</v>
      </c>
      <c r="W737" t="s">
        <v>252</v>
      </c>
      <c r="X737" t="s">
        <v>3018</v>
      </c>
      <c r="Y737" t="s">
        <v>3019</v>
      </c>
      <c r="Z737" t="s">
        <v>250</v>
      </c>
      <c r="AA737" t="s">
        <v>250</v>
      </c>
      <c r="AB737" t="s">
        <v>89</v>
      </c>
      <c r="AC737" t="s">
        <v>158</v>
      </c>
      <c r="AD737" t="s">
        <v>2</v>
      </c>
      <c r="AE737" t="s">
        <v>2970</v>
      </c>
      <c r="AF737" t="s">
        <v>419</v>
      </c>
      <c r="AG737"/>
      <c r="AH737" s="365"/>
      <c r="AI737"/>
      <c r="AJ737"/>
      <c r="AK737"/>
      <c r="AL737" s="365"/>
      <c r="AM737"/>
      <c r="AN737" t="s">
        <v>399</v>
      </c>
      <c r="AO737" t="s">
        <v>399</v>
      </c>
      <c r="AP737" s="365">
        <v>2831</v>
      </c>
      <c r="AQ737" t="s">
        <v>2957</v>
      </c>
      <c r="AR737" t="s">
        <v>2971</v>
      </c>
      <c r="AS737" t="s">
        <v>2959</v>
      </c>
      <c r="AT737" t="s">
        <v>2833</v>
      </c>
      <c r="AU737" t="s">
        <v>379</v>
      </c>
      <c r="AV737" t="s">
        <v>380</v>
      </c>
      <c r="AW737" t="s">
        <v>412</v>
      </c>
      <c r="AX737"/>
      <c r="AY737" s="365"/>
      <c r="AZ737" s="365">
        <v>2024</v>
      </c>
      <c r="BA737" s="366">
        <v>45627</v>
      </c>
      <c r="BB737" s="367">
        <v>45665</v>
      </c>
      <c r="BC737" t="s">
        <v>399</v>
      </c>
      <c r="BD737" t="s">
        <v>154</v>
      </c>
      <c r="BE737">
        <v>-1105.43</v>
      </c>
      <c r="BF737"/>
      <c r="BG737">
        <v>1105.43</v>
      </c>
      <c r="BH737" s="368">
        <v>-1105.43</v>
      </c>
    </row>
    <row r="738" spans="1:60" ht="15.6">
      <c r="A738" s="345" t="str">
        <f t="shared" si="22"/>
        <v>no</v>
      </c>
      <c r="B738" s="345" t="str">
        <f>IF(A738="no","N/A",IF(ISNA(VLOOKUP(Q738,'Cost Type'!$A$4:$B$8,2,0)),"Impl",VLOOKUP(Q738,'Cost Type'!$A$4:$B$8,2,0)))</f>
        <v>N/A</v>
      </c>
      <c r="C738" s="345" t="str">
        <f>IF(B738="Impl",VLOOKUP(AB738,'Mapping Activities to outputs'!$B:$C,2,0),"N/A")</f>
        <v>N/A</v>
      </c>
      <c r="F738" s="346">
        <f t="shared" si="23"/>
        <v>-1191.6300000000001</v>
      </c>
      <c r="G738" t="s">
        <v>2788</v>
      </c>
      <c r="H738" t="s">
        <v>2789</v>
      </c>
      <c r="I738" t="s">
        <v>415</v>
      </c>
      <c r="J738" t="s">
        <v>416</v>
      </c>
      <c r="K738" t="s">
        <v>157</v>
      </c>
      <c r="L738" t="s">
        <v>2788</v>
      </c>
      <c r="M738" t="s">
        <v>2074</v>
      </c>
      <c r="N738" t="s">
        <v>262</v>
      </c>
      <c r="P738" s="365">
        <v>67105</v>
      </c>
      <c r="Q738" t="s">
        <v>3017</v>
      </c>
      <c r="R738" t="s">
        <v>368</v>
      </c>
      <c r="S738" t="s">
        <v>369</v>
      </c>
      <c r="T738" t="s">
        <v>263</v>
      </c>
      <c r="U738" t="s">
        <v>370</v>
      </c>
      <c r="V738" t="s">
        <v>265</v>
      </c>
      <c r="W738" t="s">
        <v>252</v>
      </c>
      <c r="X738" t="s">
        <v>3018</v>
      </c>
      <c r="Y738" t="s">
        <v>3019</v>
      </c>
      <c r="Z738" t="s">
        <v>250</v>
      </c>
      <c r="AA738" t="s">
        <v>250</v>
      </c>
      <c r="AB738" t="s">
        <v>89</v>
      </c>
      <c r="AC738" t="s">
        <v>158</v>
      </c>
      <c r="AD738" t="s">
        <v>2</v>
      </c>
      <c r="AE738" t="s">
        <v>2974</v>
      </c>
      <c r="AF738" t="s">
        <v>419</v>
      </c>
      <c r="AG738"/>
      <c r="AH738" s="365"/>
      <c r="AI738"/>
      <c r="AJ738"/>
      <c r="AK738"/>
      <c r="AL738" s="365"/>
      <c r="AM738"/>
      <c r="AN738" t="s">
        <v>399</v>
      </c>
      <c r="AO738" t="s">
        <v>399</v>
      </c>
      <c r="AP738" s="365">
        <v>2832</v>
      </c>
      <c r="AQ738" t="s">
        <v>2957</v>
      </c>
      <c r="AR738" t="s">
        <v>2975</v>
      </c>
      <c r="AS738" t="s">
        <v>2959</v>
      </c>
      <c r="AT738" t="s">
        <v>2833</v>
      </c>
      <c r="AU738" t="s">
        <v>379</v>
      </c>
      <c r="AV738" t="s">
        <v>380</v>
      </c>
      <c r="AW738" t="s">
        <v>412</v>
      </c>
      <c r="AX738"/>
      <c r="AY738" s="365"/>
      <c r="AZ738" s="365">
        <v>2024</v>
      </c>
      <c r="BA738" s="366">
        <v>45627</v>
      </c>
      <c r="BB738" s="367">
        <v>45665</v>
      </c>
      <c r="BC738" t="s">
        <v>399</v>
      </c>
      <c r="BD738" t="s">
        <v>154</v>
      </c>
      <c r="BE738">
        <v>-1191.6300000000001</v>
      </c>
      <c r="BF738"/>
      <c r="BG738">
        <v>1191.6300000000001</v>
      </c>
      <c r="BH738" s="368">
        <v>-1191.6300000000001</v>
      </c>
    </row>
    <row r="739" spans="1:60" ht="15.6">
      <c r="A739" s="345" t="str">
        <f t="shared" si="22"/>
        <v>no</v>
      </c>
      <c r="B739" s="345" t="str">
        <f>IF(A739="no","N/A",IF(ISNA(VLOOKUP(Q739,'Cost Type'!$A$4:$B$8,2,0)),"Impl",VLOOKUP(Q739,'Cost Type'!$A$4:$B$8,2,0)))</f>
        <v>N/A</v>
      </c>
      <c r="C739" s="345" t="str">
        <f>IF(B739="Impl",VLOOKUP(AB739,'Mapping Activities to outputs'!$B:$C,2,0),"N/A")</f>
        <v>N/A</v>
      </c>
      <c r="F739" s="346">
        <f t="shared" si="23"/>
        <v>-1292.69</v>
      </c>
      <c r="G739" t="s">
        <v>2788</v>
      </c>
      <c r="H739" t="s">
        <v>2789</v>
      </c>
      <c r="I739" t="s">
        <v>415</v>
      </c>
      <c r="J739" t="s">
        <v>416</v>
      </c>
      <c r="K739" t="s">
        <v>157</v>
      </c>
      <c r="L739" t="s">
        <v>2788</v>
      </c>
      <c r="M739" t="s">
        <v>2074</v>
      </c>
      <c r="N739" t="s">
        <v>262</v>
      </c>
      <c r="P739" s="365">
        <v>67105</v>
      </c>
      <c r="Q739" t="s">
        <v>3017</v>
      </c>
      <c r="R739" t="s">
        <v>368</v>
      </c>
      <c r="S739" t="s">
        <v>369</v>
      </c>
      <c r="T739" t="s">
        <v>263</v>
      </c>
      <c r="U739" t="s">
        <v>370</v>
      </c>
      <c r="V739" t="s">
        <v>265</v>
      </c>
      <c r="W739" t="s">
        <v>252</v>
      </c>
      <c r="X739" t="s">
        <v>3018</v>
      </c>
      <c r="Y739" t="s">
        <v>3019</v>
      </c>
      <c r="Z739" t="s">
        <v>250</v>
      </c>
      <c r="AA739" t="s">
        <v>250</v>
      </c>
      <c r="AB739" t="s">
        <v>89</v>
      </c>
      <c r="AC739" t="s">
        <v>158</v>
      </c>
      <c r="AD739" t="s">
        <v>2</v>
      </c>
      <c r="AE739" t="s">
        <v>2976</v>
      </c>
      <c r="AF739" t="s">
        <v>419</v>
      </c>
      <c r="AG739"/>
      <c r="AH739" s="365"/>
      <c r="AI739"/>
      <c r="AJ739"/>
      <c r="AK739"/>
      <c r="AL739" s="365"/>
      <c r="AM739"/>
      <c r="AN739" t="s">
        <v>399</v>
      </c>
      <c r="AO739" t="s">
        <v>399</v>
      </c>
      <c r="AP739" s="365">
        <v>2833</v>
      </c>
      <c r="AQ739" t="s">
        <v>2957</v>
      </c>
      <c r="AR739" t="s">
        <v>2977</v>
      </c>
      <c r="AS739" t="s">
        <v>2959</v>
      </c>
      <c r="AT739" t="s">
        <v>2833</v>
      </c>
      <c r="AU739" t="s">
        <v>379</v>
      </c>
      <c r="AV739" t="s">
        <v>380</v>
      </c>
      <c r="AW739" t="s">
        <v>412</v>
      </c>
      <c r="AX739"/>
      <c r="AY739" s="365"/>
      <c r="AZ739" s="365">
        <v>2024</v>
      </c>
      <c r="BA739" s="366">
        <v>45627</v>
      </c>
      <c r="BB739" s="367">
        <v>45665</v>
      </c>
      <c r="BC739" t="s">
        <v>399</v>
      </c>
      <c r="BD739" t="s">
        <v>154</v>
      </c>
      <c r="BE739">
        <v>-1292.69</v>
      </c>
      <c r="BF739"/>
      <c r="BG739">
        <v>1292.69</v>
      </c>
      <c r="BH739" s="368">
        <v>-1292.69</v>
      </c>
    </row>
    <row r="740" spans="1:60" ht="15.6">
      <c r="A740" s="345" t="str">
        <f t="shared" si="22"/>
        <v>no</v>
      </c>
      <c r="B740" s="345" t="str">
        <f>IF(A740="no","N/A",IF(ISNA(VLOOKUP(Q740,'Cost Type'!$A$4:$B$8,2,0)),"Impl",VLOOKUP(Q740,'Cost Type'!$A$4:$B$8,2,0)))</f>
        <v>N/A</v>
      </c>
      <c r="C740" s="345" t="str">
        <f>IF(B740="Impl",VLOOKUP(AB740,'Mapping Activities to outputs'!$B:$C,2,0),"N/A")</f>
        <v>N/A</v>
      </c>
      <c r="F740" s="346">
        <f t="shared" si="23"/>
        <v>-1985.81</v>
      </c>
      <c r="G740" t="s">
        <v>2788</v>
      </c>
      <c r="H740" t="s">
        <v>2789</v>
      </c>
      <c r="I740" t="s">
        <v>415</v>
      </c>
      <c r="J740" t="s">
        <v>416</v>
      </c>
      <c r="K740" t="s">
        <v>157</v>
      </c>
      <c r="L740" t="s">
        <v>2788</v>
      </c>
      <c r="M740" t="s">
        <v>2074</v>
      </c>
      <c r="N740" t="s">
        <v>262</v>
      </c>
      <c r="P740" s="365">
        <v>67105</v>
      </c>
      <c r="Q740" t="s">
        <v>3017</v>
      </c>
      <c r="R740" t="s">
        <v>368</v>
      </c>
      <c r="S740" t="s">
        <v>369</v>
      </c>
      <c r="T740" t="s">
        <v>263</v>
      </c>
      <c r="U740" t="s">
        <v>370</v>
      </c>
      <c r="V740" t="s">
        <v>265</v>
      </c>
      <c r="W740" t="s">
        <v>252</v>
      </c>
      <c r="X740" t="s">
        <v>3018</v>
      </c>
      <c r="Y740" t="s">
        <v>3019</v>
      </c>
      <c r="Z740" t="s">
        <v>250</v>
      </c>
      <c r="AA740" t="s">
        <v>250</v>
      </c>
      <c r="AB740" t="s">
        <v>89</v>
      </c>
      <c r="AC740" t="s">
        <v>158</v>
      </c>
      <c r="AD740" t="s">
        <v>2</v>
      </c>
      <c r="AE740" t="s">
        <v>2978</v>
      </c>
      <c r="AF740" t="s">
        <v>419</v>
      </c>
      <c r="AG740"/>
      <c r="AH740" s="365"/>
      <c r="AI740"/>
      <c r="AJ740"/>
      <c r="AK740"/>
      <c r="AL740" s="365"/>
      <c r="AM740"/>
      <c r="AN740" t="s">
        <v>399</v>
      </c>
      <c r="AO740" t="s">
        <v>399</v>
      </c>
      <c r="AP740" s="365">
        <v>2834</v>
      </c>
      <c r="AQ740" t="s">
        <v>2957</v>
      </c>
      <c r="AR740" t="s">
        <v>2979</v>
      </c>
      <c r="AS740" t="s">
        <v>2959</v>
      </c>
      <c r="AT740" t="s">
        <v>2833</v>
      </c>
      <c r="AU740" t="s">
        <v>379</v>
      </c>
      <c r="AV740" t="s">
        <v>380</v>
      </c>
      <c r="AW740" t="s">
        <v>412</v>
      </c>
      <c r="AX740"/>
      <c r="AY740" s="365"/>
      <c r="AZ740" s="365">
        <v>2024</v>
      </c>
      <c r="BA740" s="366">
        <v>45627</v>
      </c>
      <c r="BB740" s="367">
        <v>45665</v>
      </c>
      <c r="BC740" t="s">
        <v>399</v>
      </c>
      <c r="BD740" t="s">
        <v>154</v>
      </c>
      <c r="BE740">
        <v>-1985.81</v>
      </c>
      <c r="BF740"/>
      <c r="BG740">
        <v>1985.81</v>
      </c>
      <c r="BH740" s="368">
        <v>-1985.81</v>
      </c>
    </row>
    <row r="741" spans="1:60" ht="15.6">
      <c r="A741" s="345" t="str">
        <f t="shared" si="22"/>
        <v>no</v>
      </c>
      <c r="B741" s="345" t="str">
        <f>IF(A741="no","N/A",IF(ISNA(VLOOKUP(Q741,'Cost Type'!$A$4:$B$8,2,0)),"Impl",VLOOKUP(Q741,'Cost Type'!$A$4:$B$8,2,0)))</f>
        <v>N/A</v>
      </c>
      <c r="C741" s="345" t="str">
        <f>IF(B741="Impl",VLOOKUP(AB741,'Mapping Activities to outputs'!$B:$C,2,0),"N/A")</f>
        <v>N/A</v>
      </c>
      <c r="F741" s="346">
        <f t="shared" si="23"/>
        <v>-2531.5300000000002</v>
      </c>
      <c r="G741" t="s">
        <v>2788</v>
      </c>
      <c r="H741" t="s">
        <v>2789</v>
      </c>
      <c r="I741" t="s">
        <v>415</v>
      </c>
      <c r="J741" t="s">
        <v>416</v>
      </c>
      <c r="K741" t="s">
        <v>157</v>
      </c>
      <c r="L741" t="s">
        <v>2788</v>
      </c>
      <c r="M741" t="s">
        <v>2074</v>
      </c>
      <c r="N741" t="s">
        <v>262</v>
      </c>
      <c r="P741" s="365">
        <v>67105</v>
      </c>
      <c r="Q741" t="s">
        <v>3017</v>
      </c>
      <c r="R741" t="s">
        <v>368</v>
      </c>
      <c r="S741" t="s">
        <v>369</v>
      </c>
      <c r="T741" t="s">
        <v>263</v>
      </c>
      <c r="U741" t="s">
        <v>370</v>
      </c>
      <c r="V741" t="s">
        <v>265</v>
      </c>
      <c r="W741" t="s">
        <v>252</v>
      </c>
      <c r="X741" t="s">
        <v>3018</v>
      </c>
      <c r="Y741" t="s">
        <v>3019</v>
      </c>
      <c r="Z741" t="s">
        <v>250</v>
      </c>
      <c r="AA741" t="s">
        <v>250</v>
      </c>
      <c r="AB741" t="s">
        <v>89</v>
      </c>
      <c r="AC741" t="s">
        <v>158</v>
      </c>
      <c r="AD741" t="s">
        <v>2</v>
      </c>
      <c r="AE741" t="s">
        <v>2980</v>
      </c>
      <c r="AF741" t="s">
        <v>419</v>
      </c>
      <c r="AG741"/>
      <c r="AH741" s="365"/>
      <c r="AI741"/>
      <c r="AJ741"/>
      <c r="AK741"/>
      <c r="AL741" s="365"/>
      <c r="AM741"/>
      <c r="AN741" t="s">
        <v>399</v>
      </c>
      <c r="AO741" t="s">
        <v>399</v>
      </c>
      <c r="AP741" s="365">
        <v>2835</v>
      </c>
      <c r="AQ741" t="s">
        <v>2957</v>
      </c>
      <c r="AR741" t="s">
        <v>2981</v>
      </c>
      <c r="AS741" t="s">
        <v>2959</v>
      </c>
      <c r="AT741" t="s">
        <v>2833</v>
      </c>
      <c r="AU741" t="s">
        <v>379</v>
      </c>
      <c r="AV741" t="s">
        <v>380</v>
      </c>
      <c r="AW741" t="s">
        <v>412</v>
      </c>
      <c r="AX741"/>
      <c r="AY741" s="365"/>
      <c r="AZ741" s="365">
        <v>2024</v>
      </c>
      <c r="BA741" s="366">
        <v>45627</v>
      </c>
      <c r="BB741" s="367">
        <v>45665</v>
      </c>
      <c r="BC741" t="s">
        <v>399</v>
      </c>
      <c r="BD741" t="s">
        <v>154</v>
      </c>
      <c r="BE741">
        <v>-2531.5300000000002</v>
      </c>
      <c r="BF741"/>
      <c r="BG741">
        <v>2531.5300000000002</v>
      </c>
      <c r="BH741" s="368">
        <v>-2531.5300000000002</v>
      </c>
    </row>
    <row r="742" spans="1:60" ht="15.6">
      <c r="A742" s="345" t="str">
        <f t="shared" si="22"/>
        <v>no</v>
      </c>
      <c r="B742" s="345" t="str">
        <f>IF(A742="no","N/A",IF(ISNA(VLOOKUP(Q742,'Cost Type'!$A$4:$B$8,2,0)),"Impl",VLOOKUP(Q742,'Cost Type'!$A$4:$B$8,2,0)))</f>
        <v>N/A</v>
      </c>
      <c r="C742" s="345" t="str">
        <f>IF(B742="Impl",VLOOKUP(AB742,'Mapping Activities to outputs'!$B:$C,2,0),"N/A")</f>
        <v>N/A</v>
      </c>
      <c r="F742" s="346">
        <f t="shared" si="23"/>
        <v>-3707.57</v>
      </c>
      <c r="G742" t="s">
        <v>2788</v>
      </c>
      <c r="H742" t="s">
        <v>2789</v>
      </c>
      <c r="I742" t="s">
        <v>415</v>
      </c>
      <c r="J742" t="s">
        <v>416</v>
      </c>
      <c r="K742" t="s">
        <v>157</v>
      </c>
      <c r="L742" t="s">
        <v>2788</v>
      </c>
      <c r="M742" t="s">
        <v>2074</v>
      </c>
      <c r="N742" t="s">
        <v>262</v>
      </c>
      <c r="P742" s="365">
        <v>67105</v>
      </c>
      <c r="Q742" t="s">
        <v>3017</v>
      </c>
      <c r="R742" t="s">
        <v>368</v>
      </c>
      <c r="S742" t="s">
        <v>369</v>
      </c>
      <c r="T742" t="s">
        <v>263</v>
      </c>
      <c r="U742" t="s">
        <v>370</v>
      </c>
      <c r="V742" t="s">
        <v>265</v>
      </c>
      <c r="W742" t="s">
        <v>252</v>
      </c>
      <c r="X742" t="s">
        <v>3018</v>
      </c>
      <c r="Y742" t="s">
        <v>3019</v>
      </c>
      <c r="Z742" t="s">
        <v>250</v>
      </c>
      <c r="AA742" t="s">
        <v>250</v>
      </c>
      <c r="AB742" t="s">
        <v>52</v>
      </c>
      <c r="AC742" t="s">
        <v>158</v>
      </c>
      <c r="AD742" t="s">
        <v>2</v>
      </c>
      <c r="AE742" t="s">
        <v>2982</v>
      </c>
      <c r="AF742" t="s">
        <v>419</v>
      </c>
      <c r="AG742"/>
      <c r="AH742" s="365"/>
      <c r="AI742"/>
      <c r="AJ742"/>
      <c r="AK742"/>
      <c r="AL742" s="365"/>
      <c r="AM742"/>
      <c r="AN742" t="s">
        <v>399</v>
      </c>
      <c r="AO742" t="s">
        <v>399</v>
      </c>
      <c r="AP742" s="365">
        <v>2836</v>
      </c>
      <c r="AQ742" t="s">
        <v>2957</v>
      </c>
      <c r="AR742" t="s">
        <v>2983</v>
      </c>
      <c r="AS742" t="s">
        <v>2959</v>
      </c>
      <c r="AT742" t="s">
        <v>2833</v>
      </c>
      <c r="AU742" t="s">
        <v>379</v>
      </c>
      <c r="AV742" t="s">
        <v>380</v>
      </c>
      <c r="AW742" t="s">
        <v>412</v>
      </c>
      <c r="AX742"/>
      <c r="AY742" s="365"/>
      <c r="AZ742" s="365">
        <v>2024</v>
      </c>
      <c r="BA742" s="366">
        <v>45627</v>
      </c>
      <c r="BB742" s="367">
        <v>45665</v>
      </c>
      <c r="BC742" t="s">
        <v>399</v>
      </c>
      <c r="BD742" t="s">
        <v>154</v>
      </c>
      <c r="BE742">
        <v>-3707.57</v>
      </c>
      <c r="BF742"/>
      <c r="BG742">
        <v>3707.57</v>
      </c>
      <c r="BH742" s="368">
        <v>-3707.57</v>
      </c>
    </row>
    <row r="743" spans="1:60" ht="15.6">
      <c r="A743" s="345" t="str">
        <f t="shared" si="22"/>
        <v>no</v>
      </c>
      <c r="B743" s="345" t="str">
        <f>IF(A743="no","N/A",IF(ISNA(VLOOKUP(Q743,'Cost Type'!$A$4:$B$8,2,0)),"Impl",VLOOKUP(Q743,'Cost Type'!$A$4:$B$8,2,0)))</f>
        <v>N/A</v>
      </c>
      <c r="C743" s="345" t="str">
        <f>IF(B743="Impl",VLOOKUP(AB743,'Mapping Activities to outputs'!$B:$C,2,0),"N/A")</f>
        <v>N/A</v>
      </c>
      <c r="F743" s="346">
        <f t="shared" si="23"/>
        <v>-1112.7</v>
      </c>
      <c r="G743" t="s">
        <v>2788</v>
      </c>
      <c r="H743" t="s">
        <v>2789</v>
      </c>
      <c r="I743" t="s">
        <v>415</v>
      </c>
      <c r="J743" t="s">
        <v>416</v>
      </c>
      <c r="K743" t="s">
        <v>157</v>
      </c>
      <c r="L743" t="s">
        <v>2788</v>
      </c>
      <c r="M743" t="s">
        <v>2074</v>
      </c>
      <c r="N743" t="s">
        <v>262</v>
      </c>
      <c r="P743" s="365">
        <v>67105</v>
      </c>
      <c r="Q743" t="s">
        <v>3017</v>
      </c>
      <c r="R743" t="s">
        <v>368</v>
      </c>
      <c r="S743" t="s">
        <v>369</v>
      </c>
      <c r="T743" t="s">
        <v>263</v>
      </c>
      <c r="U743" t="s">
        <v>370</v>
      </c>
      <c r="V743" t="s">
        <v>265</v>
      </c>
      <c r="W743" t="s">
        <v>252</v>
      </c>
      <c r="X743" t="s">
        <v>3018</v>
      </c>
      <c r="Y743" t="s">
        <v>3019</v>
      </c>
      <c r="Z743" t="s">
        <v>250</v>
      </c>
      <c r="AA743" t="s">
        <v>250</v>
      </c>
      <c r="AB743" t="s">
        <v>89</v>
      </c>
      <c r="AC743" t="s">
        <v>158</v>
      </c>
      <c r="AD743" t="s">
        <v>2</v>
      </c>
      <c r="AE743" t="s">
        <v>2984</v>
      </c>
      <c r="AF743" t="s">
        <v>419</v>
      </c>
      <c r="AG743"/>
      <c r="AH743" s="365"/>
      <c r="AI743"/>
      <c r="AJ743"/>
      <c r="AK743"/>
      <c r="AL743" s="365"/>
      <c r="AM743"/>
      <c r="AN743" t="s">
        <v>399</v>
      </c>
      <c r="AO743" t="s">
        <v>399</v>
      </c>
      <c r="AP743" s="365">
        <v>2861</v>
      </c>
      <c r="AQ743" t="s">
        <v>2985</v>
      </c>
      <c r="AR743" t="s">
        <v>2986</v>
      </c>
      <c r="AS743" t="s">
        <v>2987</v>
      </c>
      <c r="AT743" t="s">
        <v>2833</v>
      </c>
      <c r="AU743" t="s">
        <v>379</v>
      </c>
      <c r="AV743" t="s">
        <v>380</v>
      </c>
      <c r="AW743" t="s">
        <v>412</v>
      </c>
      <c r="AX743"/>
      <c r="AY743" s="365"/>
      <c r="AZ743" s="365">
        <v>2024</v>
      </c>
      <c r="BA743" s="366">
        <v>45627</v>
      </c>
      <c r="BB743" s="367">
        <v>45665</v>
      </c>
      <c r="BC743" t="s">
        <v>399</v>
      </c>
      <c r="BD743" t="s">
        <v>154</v>
      </c>
      <c r="BE743">
        <v>-1112.7</v>
      </c>
      <c r="BF743"/>
      <c r="BG743">
        <v>1112.7</v>
      </c>
      <c r="BH743" s="368">
        <v>-1112.7</v>
      </c>
    </row>
    <row r="744" spans="1:60" ht="15.6">
      <c r="A744" s="345" t="str">
        <f t="shared" si="22"/>
        <v>no</v>
      </c>
      <c r="B744" s="345" t="str">
        <f>IF(A744="no","N/A",IF(ISNA(VLOOKUP(Q744,'Cost Type'!$A$4:$B$8,2,0)),"Impl",VLOOKUP(Q744,'Cost Type'!$A$4:$B$8,2,0)))</f>
        <v>N/A</v>
      </c>
      <c r="C744" s="345" t="str">
        <f>IF(B744="Impl",VLOOKUP(AB744,'Mapping Activities to outputs'!$B:$C,2,0),"N/A")</f>
        <v>N/A</v>
      </c>
      <c r="F744" s="346">
        <f t="shared" si="23"/>
        <v>-5078.71</v>
      </c>
      <c r="G744" t="s">
        <v>2788</v>
      </c>
      <c r="H744" t="s">
        <v>2789</v>
      </c>
      <c r="I744" t="s">
        <v>415</v>
      </c>
      <c r="J744" t="s">
        <v>416</v>
      </c>
      <c r="K744" t="s">
        <v>157</v>
      </c>
      <c r="L744" t="s">
        <v>2788</v>
      </c>
      <c r="M744" t="s">
        <v>2074</v>
      </c>
      <c r="N744" t="s">
        <v>262</v>
      </c>
      <c r="P744" s="365">
        <v>67105</v>
      </c>
      <c r="Q744" t="s">
        <v>3017</v>
      </c>
      <c r="R744" t="s">
        <v>368</v>
      </c>
      <c r="S744" t="s">
        <v>369</v>
      </c>
      <c r="T744" t="s">
        <v>263</v>
      </c>
      <c r="U744" t="s">
        <v>370</v>
      </c>
      <c r="V744" t="s">
        <v>265</v>
      </c>
      <c r="W744" t="s">
        <v>252</v>
      </c>
      <c r="X744" t="s">
        <v>3018</v>
      </c>
      <c r="Y744" t="s">
        <v>3019</v>
      </c>
      <c r="Z744" t="s">
        <v>250</v>
      </c>
      <c r="AA744" t="s">
        <v>250</v>
      </c>
      <c r="AB744" t="s">
        <v>82</v>
      </c>
      <c r="AC744" t="s">
        <v>158</v>
      </c>
      <c r="AD744" t="s">
        <v>2</v>
      </c>
      <c r="AE744" t="s">
        <v>2988</v>
      </c>
      <c r="AF744" t="s">
        <v>419</v>
      </c>
      <c r="AG744"/>
      <c r="AH744" s="365"/>
      <c r="AI744"/>
      <c r="AJ744"/>
      <c r="AK744"/>
      <c r="AL744" s="365"/>
      <c r="AM744"/>
      <c r="AN744" t="s">
        <v>399</v>
      </c>
      <c r="AO744" t="s">
        <v>399</v>
      </c>
      <c r="AP744" s="365">
        <v>2862</v>
      </c>
      <c r="AQ744" t="s">
        <v>2985</v>
      </c>
      <c r="AR744" t="s">
        <v>2989</v>
      </c>
      <c r="AS744" t="s">
        <v>2987</v>
      </c>
      <c r="AT744" t="s">
        <v>2833</v>
      </c>
      <c r="AU744" t="s">
        <v>379</v>
      </c>
      <c r="AV744" t="s">
        <v>380</v>
      </c>
      <c r="AW744" t="s">
        <v>412</v>
      </c>
      <c r="AX744"/>
      <c r="AY744" s="365"/>
      <c r="AZ744" s="365">
        <v>2024</v>
      </c>
      <c r="BA744" s="366">
        <v>45627</v>
      </c>
      <c r="BB744" s="367">
        <v>45665</v>
      </c>
      <c r="BC744" t="s">
        <v>399</v>
      </c>
      <c r="BD744" t="s">
        <v>154</v>
      </c>
      <c r="BE744">
        <v>-5078.71</v>
      </c>
      <c r="BF744"/>
      <c r="BG744">
        <v>5078.71</v>
      </c>
      <c r="BH744" s="368">
        <v>-5078.71</v>
      </c>
    </row>
    <row r="745" spans="1:60" ht="15.6">
      <c r="A745" s="345" t="str">
        <f t="shared" si="22"/>
        <v>yes</v>
      </c>
      <c r="B745" s="345" t="str">
        <f>IF(A745="no","N/A",IF(ISNA(VLOOKUP(P745,'Cost Type'!$A$4:$B$8,2,0)),"Impl",VLOOKUP(Q745,'Cost Type'!$A$4:$B$8,2,0)))</f>
        <v>Impl</v>
      </c>
      <c r="C745" s="345" t="str">
        <f>IF(B745="Impl",VLOOKUP(AB745,'Mapping Activities to outputs'!$B:$C,2,0),"N/A")</f>
        <v>MC</v>
      </c>
      <c r="F745" s="346">
        <f t="shared" si="23"/>
        <v>-2.1</v>
      </c>
      <c r="G745" t="s">
        <v>362</v>
      </c>
      <c r="H745" t="s">
        <v>363</v>
      </c>
      <c r="I745" t="s">
        <v>364</v>
      </c>
      <c r="J745" t="s">
        <v>365</v>
      </c>
      <c r="K745" t="s">
        <v>157</v>
      </c>
      <c r="L745" t="s">
        <v>366</v>
      </c>
      <c r="M745" t="s">
        <v>2074</v>
      </c>
      <c r="N745" t="s">
        <v>262</v>
      </c>
      <c r="P745" s="365">
        <v>74210</v>
      </c>
      <c r="Q745" t="s">
        <v>4138</v>
      </c>
      <c r="R745" t="s">
        <v>368</v>
      </c>
      <c r="S745" t="s">
        <v>369</v>
      </c>
      <c r="T745" t="s">
        <v>263</v>
      </c>
      <c r="U745" t="s">
        <v>370</v>
      </c>
      <c r="V745" t="s">
        <v>265</v>
      </c>
      <c r="W745" t="s">
        <v>252</v>
      </c>
      <c r="X745" t="s">
        <v>264</v>
      </c>
      <c r="Y745" t="s">
        <v>371</v>
      </c>
      <c r="Z745" t="s">
        <v>250</v>
      </c>
      <c r="AA745" t="s">
        <v>250</v>
      </c>
      <c r="AB745" t="s">
        <v>89</v>
      </c>
      <c r="AC745" t="s">
        <v>158</v>
      </c>
      <c r="AD745" t="s">
        <v>2</v>
      </c>
      <c r="AE745" t="s">
        <v>1807</v>
      </c>
      <c r="AF745" t="s">
        <v>372</v>
      </c>
      <c r="AG745" t="s">
        <v>1451</v>
      </c>
      <c r="AH745" s="365">
        <v>300002313911131</v>
      </c>
      <c r="AI745" t="s">
        <v>258</v>
      </c>
      <c r="AJ745">
        <v>65835</v>
      </c>
      <c r="AK745">
        <v>7315</v>
      </c>
      <c r="AL745" s="365">
        <v>3</v>
      </c>
      <c r="AM745" t="s">
        <v>1807</v>
      </c>
      <c r="AN745" t="s">
        <v>3126</v>
      </c>
      <c r="AO745" t="s">
        <v>1266</v>
      </c>
      <c r="AP745" s="365">
        <v>21</v>
      </c>
      <c r="AQ745" t="s">
        <v>3937</v>
      </c>
      <c r="AR745" t="s">
        <v>3938</v>
      </c>
      <c r="AS745" t="s">
        <v>3939</v>
      </c>
      <c r="AT745" t="s">
        <v>3940</v>
      </c>
      <c r="AU745" t="s">
        <v>3614</v>
      </c>
      <c r="AV745" t="s">
        <v>380</v>
      </c>
      <c r="AW745" t="s">
        <v>3164</v>
      </c>
      <c r="AX745" t="s">
        <v>3165</v>
      </c>
      <c r="AY745" s="365">
        <v>3</v>
      </c>
      <c r="AZ745" s="365">
        <v>2024</v>
      </c>
      <c r="BA745" s="366">
        <v>45657</v>
      </c>
      <c r="BB745" s="367">
        <v>45665</v>
      </c>
      <c r="BC745" t="s">
        <v>515</v>
      </c>
      <c r="BD745" t="s">
        <v>261</v>
      </c>
      <c r="BE745">
        <v>0</v>
      </c>
      <c r="BF745"/>
      <c r="BG745">
        <v>2.1</v>
      </c>
      <c r="BH745" s="368">
        <v>-2.1</v>
      </c>
    </row>
    <row r="746" spans="1:60" ht="15.6">
      <c r="A746" s="345" t="str">
        <f t="shared" si="22"/>
        <v>yes</v>
      </c>
      <c r="B746" s="345" t="str">
        <f>IF(A746="no","N/A",IF(ISNA(VLOOKUP(P746,'Cost Type'!$A$4:$B$8,2,0)),"Impl",VLOOKUP(Q746,'Cost Type'!$A$4:$B$8,2,0)))</f>
        <v>Impl</v>
      </c>
      <c r="C746" s="345" t="str">
        <f>IF(B746="Impl",VLOOKUP(AB746,'Mapping Activities to outputs'!$B:$C,2,0),"N/A")</f>
        <v>MC</v>
      </c>
      <c r="F746" s="346">
        <f t="shared" si="23"/>
        <v>176.27</v>
      </c>
      <c r="G746" t="s">
        <v>362</v>
      </c>
      <c r="H746" t="s">
        <v>363</v>
      </c>
      <c r="I746" t="s">
        <v>364</v>
      </c>
      <c r="J746" t="s">
        <v>365</v>
      </c>
      <c r="K746" t="s">
        <v>157</v>
      </c>
      <c r="L746" t="s">
        <v>366</v>
      </c>
      <c r="M746" t="s">
        <v>2074</v>
      </c>
      <c r="N746" t="s">
        <v>262</v>
      </c>
      <c r="P746" s="365">
        <v>74210</v>
      </c>
      <c r="Q746" t="s">
        <v>4138</v>
      </c>
      <c r="R746" t="s">
        <v>368</v>
      </c>
      <c r="S746" t="s">
        <v>369</v>
      </c>
      <c r="T746" t="s">
        <v>263</v>
      </c>
      <c r="U746" t="s">
        <v>370</v>
      </c>
      <c r="V746" t="s">
        <v>265</v>
      </c>
      <c r="W746" t="s">
        <v>252</v>
      </c>
      <c r="X746" t="s">
        <v>264</v>
      </c>
      <c r="Y746" t="s">
        <v>371</v>
      </c>
      <c r="Z746" t="s">
        <v>250</v>
      </c>
      <c r="AA746" t="s">
        <v>250</v>
      </c>
      <c r="AB746" t="s">
        <v>89</v>
      </c>
      <c r="AC746" t="s">
        <v>158</v>
      </c>
      <c r="AD746" t="s">
        <v>2</v>
      </c>
      <c r="AE746" t="s">
        <v>1807</v>
      </c>
      <c r="AF746" t="s">
        <v>372</v>
      </c>
      <c r="AG746" t="s">
        <v>1451</v>
      </c>
      <c r="AH746" s="365">
        <v>300002313911131</v>
      </c>
      <c r="AI746" t="s">
        <v>258</v>
      </c>
      <c r="AJ746">
        <v>65835</v>
      </c>
      <c r="AK746">
        <v>7315</v>
      </c>
      <c r="AL746" s="365">
        <v>3</v>
      </c>
      <c r="AM746" t="s">
        <v>1807</v>
      </c>
      <c r="AN746" t="s">
        <v>3126</v>
      </c>
      <c r="AO746" t="s">
        <v>1266</v>
      </c>
      <c r="AP746" s="365">
        <v>132</v>
      </c>
      <c r="AQ746" t="s">
        <v>3937</v>
      </c>
      <c r="AR746" t="s">
        <v>3938</v>
      </c>
      <c r="AS746" t="s">
        <v>3941</v>
      </c>
      <c r="AT746" t="s">
        <v>3940</v>
      </c>
      <c r="AU746" t="s">
        <v>3614</v>
      </c>
      <c r="AV746" t="s">
        <v>380</v>
      </c>
      <c r="AW746" t="s">
        <v>3164</v>
      </c>
      <c r="AX746" t="s">
        <v>3165</v>
      </c>
      <c r="AY746" s="365">
        <v>3</v>
      </c>
      <c r="AZ746" s="365">
        <v>2024</v>
      </c>
      <c r="BA746" s="366">
        <v>45657</v>
      </c>
      <c r="BB746" s="367">
        <v>45665</v>
      </c>
      <c r="BC746" t="s">
        <v>515</v>
      </c>
      <c r="BD746" t="s">
        <v>261</v>
      </c>
      <c r="BE746">
        <v>7315</v>
      </c>
      <c r="BF746">
        <v>176.27</v>
      </c>
      <c r="BG746"/>
      <c r="BH746" s="368">
        <v>176.27</v>
      </c>
    </row>
    <row r="747" spans="1:60" ht="15.6">
      <c r="A747" s="345" t="str">
        <f t="shared" si="22"/>
        <v>yes</v>
      </c>
      <c r="B747" s="345" t="str">
        <f>IF(A747="no","N/A",IF(ISNA(VLOOKUP(P747,'Cost Type'!$A$4:$B$8,2,0)),"Impl",VLOOKUP(Q747,'Cost Type'!$A$4:$B$8,2,0)))</f>
        <v>Impl</v>
      </c>
      <c r="C747" s="345" t="str">
        <f>IF(B747="Impl",VLOOKUP(AB747,'Mapping Activities to outputs'!$B:$C,2,0),"N/A")</f>
        <v>MC</v>
      </c>
      <c r="F747" s="346">
        <f t="shared" si="23"/>
        <v>226.20000000000002</v>
      </c>
      <c r="G747" t="s">
        <v>362</v>
      </c>
      <c r="H747" t="s">
        <v>363</v>
      </c>
      <c r="I747" t="s">
        <v>364</v>
      </c>
      <c r="J747" t="s">
        <v>365</v>
      </c>
      <c r="K747" t="s">
        <v>157</v>
      </c>
      <c r="L747" t="s">
        <v>366</v>
      </c>
      <c r="M747" t="s">
        <v>2074</v>
      </c>
      <c r="N747" t="s">
        <v>262</v>
      </c>
      <c r="P747" s="365">
        <v>72440</v>
      </c>
      <c r="Q747" t="s">
        <v>4119</v>
      </c>
      <c r="R747" t="s">
        <v>368</v>
      </c>
      <c r="S747" t="s">
        <v>369</v>
      </c>
      <c r="T747" t="s">
        <v>263</v>
      </c>
      <c r="U747" t="s">
        <v>370</v>
      </c>
      <c r="V747" t="s">
        <v>265</v>
      </c>
      <c r="W747" t="s">
        <v>252</v>
      </c>
      <c r="X747" t="s">
        <v>264</v>
      </c>
      <c r="Y747" t="s">
        <v>371</v>
      </c>
      <c r="Z747" t="s">
        <v>250</v>
      </c>
      <c r="AA747" t="s">
        <v>250</v>
      </c>
      <c r="AB747" t="s">
        <v>89</v>
      </c>
      <c r="AC747" t="s">
        <v>158</v>
      </c>
      <c r="AD747" t="s">
        <v>2</v>
      </c>
      <c r="AE747" t="s">
        <v>1814</v>
      </c>
      <c r="AF747" t="s">
        <v>372</v>
      </c>
      <c r="AG747" t="s">
        <v>3267</v>
      </c>
      <c r="AH747" s="365">
        <v>300002315317074</v>
      </c>
      <c r="AI747" t="s">
        <v>258</v>
      </c>
      <c r="AJ747">
        <v>226.20000000000002</v>
      </c>
      <c r="AK747">
        <v>226.20000000000002</v>
      </c>
      <c r="AL747" s="365">
        <v>1</v>
      </c>
      <c r="AM747" t="s">
        <v>1814</v>
      </c>
      <c r="AN747" t="s">
        <v>3263</v>
      </c>
      <c r="AO747" t="s">
        <v>1249</v>
      </c>
      <c r="AP747" s="365">
        <v>599</v>
      </c>
      <c r="AQ747" t="s">
        <v>4050</v>
      </c>
      <c r="AR747" t="s">
        <v>4051</v>
      </c>
      <c r="AS747" t="s">
        <v>4052</v>
      </c>
      <c r="AT747" t="s">
        <v>3940</v>
      </c>
      <c r="AU747" t="s">
        <v>379</v>
      </c>
      <c r="AV747" t="s">
        <v>380</v>
      </c>
      <c r="AW747" t="s">
        <v>381</v>
      </c>
      <c r="AX747"/>
      <c r="AY747" s="365">
        <v>0</v>
      </c>
      <c r="AZ747" s="365">
        <v>2024</v>
      </c>
      <c r="BA747" s="366">
        <v>45657</v>
      </c>
      <c r="BB747" s="367">
        <v>45666</v>
      </c>
      <c r="BC747" t="s">
        <v>271</v>
      </c>
      <c r="BD747" t="s">
        <v>154</v>
      </c>
      <c r="BE747">
        <v>226.20000000000002</v>
      </c>
      <c r="BF747">
        <v>226.20000000000002</v>
      </c>
      <c r="BG747"/>
      <c r="BH747" s="368">
        <v>226.20000000000002</v>
      </c>
    </row>
    <row r="748" spans="1:60" ht="15.6">
      <c r="A748" s="345" t="str">
        <f t="shared" si="22"/>
        <v>yes</v>
      </c>
      <c r="B748" s="345" t="str">
        <f>IF(A748="no","N/A",IF(ISNA(VLOOKUP(P748,'Cost Type'!$A$4:$B$8,2,0)),"Impl",VLOOKUP(P748,'Cost Type'!$A$4:$B$8,2,0)))</f>
        <v>GMS</v>
      </c>
      <c r="C748" s="345" t="str">
        <f>IF(B748="Impl",VLOOKUP(AB748,'Mapping Activities to outputs'!$B:$C,2,0),"N/A")</f>
        <v>N/A</v>
      </c>
      <c r="F748" s="346">
        <f t="shared" si="23"/>
        <v>13.93</v>
      </c>
      <c r="G748" t="s">
        <v>413</v>
      </c>
      <c r="H748" t="s">
        <v>414</v>
      </c>
      <c r="I748" t="s">
        <v>415</v>
      </c>
      <c r="J748" t="s">
        <v>416</v>
      </c>
      <c r="K748" t="s">
        <v>157</v>
      </c>
      <c r="L748" t="s">
        <v>413</v>
      </c>
      <c r="M748" t="s">
        <v>2074</v>
      </c>
      <c r="N748" t="s">
        <v>262</v>
      </c>
      <c r="P748" s="365">
        <v>75105</v>
      </c>
      <c r="Q748" t="s">
        <v>417</v>
      </c>
      <c r="R748" t="s">
        <v>368</v>
      </c>
      <c r="S748" t="s">
        <v>369</v>
      </c>
      <c r="T748" t="s">
        <v>263</v>
      </c>
      <c r="U748" t="s">
        <v>370</v>
      </c>
      <c r="V748" t="s">
        <v>265</v>
      </c>
      <c r="W748" t="s">
        <v>252</v>
      </c>
      <c r="X748" t="s">
        <v>264</v>
      </c>
      <c r="Y748" t="s">
        <v>371</v>
      </c>
      <c r="Z748" t="s">
        <v>250</v>
      </c>
      <c r="AA748" t="s">
        <v>250</v>
      </c>
      <c r="AB748" t="s">
        <v>89</v>
      </c>
      <c r="AC748" t="s">
        <v>158</v>
      </c>
      <c r="AD748" t="s">
        <v>2</v>
      </c>
      <c r="AE748" t="s">
        <v>2080</v>
      </c>
      <c r="AF748" t="s">
        <v>419</v>
      </c>
      <c r="AG748"/>
      <c r="AH748" s="365"/>
      <c r="AI748"/>
      <c r="AJ748"/>
      <c r="AK748"/>
      <c r="AL748" s="365"/>
      <c r="AM748"/>
      <c r="AN748" t="s">
        <v>399</v>
      </c>
      <c r="AO748" t="s">
        <v>399</v>
      </c>
      <c r="AP748" s="365">
        <v>24</v>
      </c>
      <c r="AQ748" t="s">
        <v>2081</v>
      </c>
      <c r="AR748" t="s">
        <v>2082</v>
      </c>
      <c r="AS748" t="s">
        <v>2083</v>
      </c>
      <c r="AT748" t="s">
        <v>2084</v>
      </c>
      <c r="AU748" t="s">
        <v>379</v>
      </c>
      <c r="AV748" t="s">
        <v>380</v>
      </c>
      <c r="AW748" t="s">
        <v>412</v>
      </c>
      <c r="AX748"/>
      <c r="AY748" s="365"/>
      <c r="AZ748" s="365">
        <v>2024</v>
      </c>
      <c r="BA748" s="366">
        <v>45657</v>
      </c>
      <c r="BB748" s="367">
        <v>45666</v>
      </c>
      <c r="BC748" t="s">
        <v>399</v>
      </c>
      <c r="BD748" t="s">
        <v>261</v>
      </c>
      <c r="BE748">
        <v>585.20000000000005</v>
      </c>
      <c r="BF748">
        <v>13.93</v>
      </c>
      <c r="BG748"/>
      <c r="BH748" s="368">
        <v>13.93</v>
      </c>
    </row>
    <row r="749" spans="1:60" ht="15.6">
      <c r="A749" s="345" t="str">
        <f t="shared" si="22"/>
        <v>yes</v>
      </c>
      <c r="B749" s="345" t="str">
        <f>IF(A749="no","N/A",IF(ISNA(VLOOKUP(P749,'Cost Type'!$A$4:$B$8,2,0)),"Impl",VLOOKUP(P749,'Cost Type'!$A$4:$B$8,2,0)))</f>
        <v>GMS</v>
      </c>
      <c r="C749" s="345" t="str">
        <f>IF(B749="Impl",VLOOKUP(AB749,'Mapping Activities to outputs'!$B:$C,2,0),"N/A")</f>
        <v>N/A</v>
      </c>
      <c r="F749" s="346">
        <f t="shared" si="23"/>
        <v>296.61</v>
      </c>
      <c r="G749" t="s">
        <v>413</v>
      </c>
      <c r="H749" t="s">
        <v>414</v>
      </c>
      <c r="I749" t="s">
        <v>415</v>
      </c>
      <c r="J749" t="s">
        <v>416</v>
      </c>
      <c r="K749" t="s">
        <v>157</v>
      </c>
      <c r="L749" t="s">
        <v>413</v>
      </c>
      <c r="M749" t="s">
        <v>2074</v>
      </c>
      <c r="N749" t="s">
        <v>262</v>
      </c>
      <c r="P749" s="365">
        <v>75105</v>
      </c>
      <c r="Q749" t="s">
        <v>417</v>
      </c>
      <c r="R749" t="s">
        <v>368</v>
      </c>
      <c r="S749" t="s">
        <v>369</v>
      </c>
      <c r="T749" t="s">
        <v>263</v>
      </c>
      <c r="U749" t="s">
        <v>370</v>
      </c>
      <c r="V749" t="s">
        <v>265</v>
      </c>
      <c r="W749" t="s">
        <v>252</v>
      </c>
      <c r="X749" t="s">
        <v>264</v>
      </c>
      <c r="Y749" t="s">
        <v>371</v>
      </c>
      <c r="Z749" t="s">
        <v>250</v>
      </c>
      <c r="AA749" t="s">
        <v>250</v>
      </c>
      <c r="AB749" t="s">
        <v>52</v>
      </c>
      <c r="AC749" t="s">
        <v>158</v>
      </c>
      <c r="AD749" t="s">
        <v>2</v>
      </c>
      <c r="AE749" t="s">
        <v>2753</v>
      </c>
      <c r="AF749" t="s">
        <v>419</v>
      </c>
      <c r="AG749"/>
      <c r="AH749" s="365"/>
      <c r="AI749"/>
      <c r="AJ749"/>
      <c r="AK749"/>
      <c r="AL749" s="365"/>
      <c r="AM749"/>
      <c r="AN749" t="s">
        <v>399</v>
      </c>
      <c r="AO749" t="s">
        <v>399</v>
      </c>
      <c r="AP749" s="365">
        <v>1567</v>
      </c>
      <c r="AQ749" t="s">
        <v>2081</v>
      </c>
      <c r="AR749" t="s">
        <v>2754</v>
      </c>
      <c r="AS749" t="s">
        <v>2083</v>
      </c>
      <c r="AT749" t="s">
        <v>2755</v>
      </c>
      <c r="AU749" t="s">
        <v>379</v>
      </c>
      <c r="AV749" t="s">
        <v>380</v>
      </c>
      <c r="AW749" t="s">
        <v>412</v>
      </c>
      <c r="AX749"/>
      <c r="AY749" s="365"/>
      <c r="AZ749" s="365">
        <v>2024</v>
      </c>
      <c r="BA749" s="366">
        <v>45627</v>
      </c>
      <c r="BB749" s="367">
        <v>45666</v>
      </c>
      <c r="BC749" t="s">
        <v>399</v>
      </c>
      <c r="BD749" t="s">
        <v>154</v>
      </c>
      <c r="BE749">
        <v>296.61</v>
      </c>
      <c r="BF749">
        <v>296.61</v>
      </c>
      <c r="BG749"/>
      <c r="BH749" s="368">
        <v>296.61</v>
      </c>
    </row>
    <row r="750" spans="1:60" ht="15.6">
      <c r="A750" s="345" t="str">
        <f t="shared" si="22"/>
        <v>yes</v>
      </c>
      <c r="B750" s="345" t="str">
        <f>IF(A750="no","N/A",IF(ISNA(VLOOKUP(P750,'Cost Type'!$A$4:$B$8,2,0)),"Impl",VLOOKUP(P750,'Cost Type'!$A$4:$B$8,2,0)))</f>
        <v>GMS</v>
      </c>
      <c r="C750" s="345" t="str">
        <f>IF(B750="Impl",VLOOKUP(AB750,'Mapping Activities to outputs'!$B:$C,2,0),"N/A")</f>
        <v>N/A</v>
      </c>
      <c r="F750" s="346">
        <f t="shared" si="23"/>
        <v>381.32</v>
      </c>
      <c r="G750" t="s">
        <v>413</v>
      </c>
      <c r="H750" t="s">
        <v>414</v>
      </c>
      <c r="I750" t="s">
        <v>415</v>
      </c>
      <c r="J750" t="s">
        <v>416</v>
      </c>
      <c r="K750" t="s">
        <v>157</v>
      </c>
      <c r="L750" t="s">
        <v>413</v>
      </c>
      <c r="M750" t="s">
        <v>2074</v>
      </c>
      <c r="N750" t="s">
        <v>262</v>
      </c>
      <c r="P750" s="365">
        <v>75105</v>
      </c>
      <c r="Q750" t="s">
        <v>417</v>
      </c>
      <c r="R750" t="s">
        <v>368</v>
      </c>
      <c r="S750" t="s">
        <v>369</v>
      </c>
      <c r="T750" t="s">
        <v>263</v>
      </c>
      <c r="U750" t="s">
        <v>370</v>
      </c>
      <c r="V750" t="s">
        <v>265</v>
      </c>
      <c r="W750" t="s">
        <v>252</v>
      </c>
      <c r="X750" t="s">
        <v>264</v>
      </c>
      <c r="Y750" t="s">
        <v>371</v>
      </c>
      <c r="Z750" t="s">
        <v>250</v>
      </c>
      <c r="AA750" t="s">
        <v>250</v>
      </c>
      <c r="AB750" t="s">
        <v>42</v>
      </c>
      <c r="AC750" t="s">
        <v>158</v>
      </c>
      <c r="AD750" t="s">
        <v>2</v>
      </c>
      <c r="AE750" t="s">
        <v>2756</v>
      </c>
      <c r="AF750" t="s">
        <v>419</v>
      </c>
      <c r="AG750"/>
      <c r="AH750" s="365"/>
      <c r="AI750"/>
      <c r="AJ750"/>
      <c r="AK750"/>
      <c r="AL750" s="365"/>
      <c r="AM750"/>
      <c r="AN750" t="s">
        <v>399</v>
      </c>
      <c r="AO750" t="s">
        <v>399</v>
      </c>
      <c r="AP750" s="365">
        <v>1568</v>
      </c>
      <c r="AQ750" t="s">
        <v>2081</v>
      </c>
      <c r="AR750" t="s">
        <v>2757</v>
      </c>
      <c r="AS750" t="s">
        <v>2083</v>
      </c>
      <c r="AT750" t="s">
        <v>2755</v>
      </c>
      <c r="AU750" t="s">
        <v>379</v>
      </c>
      <c r="AV750" t="s">
        <v>380</v>
      </c>
      <c r="AW750" t="s">
        <v>412</v>
      </c>
      <c r="AX750"/>
      <c r="AY750" s="365"/>
      <c r="AZ750" s="365">
        <v>2024</v>
      </c>
      <c r="BA750" s="366">
        <v>45627</v>
      </c>
      <c r="BB750" s="367">
        <v>45666</v>
      </c>
      <c r="BC750" t="s">
        <v>399</v>
      </c>
      <c r="BD750" t="s">
        <v>154</v>
      </c>
      <c r="BE750">
        <v>381.32</v>
      </c>
      <c r="BF750">
        <v>381.32</v>
      </c>
      <c r="BG750"/>
      <c r="BH750" s="368">
        <v>381.32</v>
      </c>
    </row>
    <row r="751" spans="1:60" ht="15.6">
      <c r="A751" s="345" t="str">
        <f t="shared" si="22"/>
        <v>yes</v>
      </c>
      <c r="B751" s="345" t="str">
        <f>IF(A751="no","N/A",IF(ISNA(VLOOKUP(P751,'Cost Type'!$A$4:$B$8,2,0)),"Impl",VLOOKUP(P751,'Cost Type'!$A$4:$B$8,2,0)))</f>
        <v>GMS</v>
      </c>
      <c r="C751" s="345" t="str">
        <f>IF(B751="Impl",VLOOKUP(AB751,'Mapping Activities to outputs'!$B:$C,2,0),"N/A")</f>
        <v>N/A</v>
      </c>
      <c r="F751" s="346">
        <f t="shared" si="23"/>
        <v>381.32</v>
      </c>
      <c r="G751" t="s">
        <v>413</v>
      </c>
      <c r="H751" t="s">
        <v>414</v>
      </c>
      <c r="I751" t="s">
        <v>415</v>
      </c>
      <c r="J751" t="s">
        <v>416</v>
      </c>
      <c r="K751" t="s">
        <v>157</v>
      </c>
      <c r="L751" t="s">
        <v>413</v>
      </c>
      <c r="M751" t="s">
        <v>2074</v>
      </c>
      <c r="N751" t="s">
        <v>262</v>
      </c>
      <c r="P751" s="365">
        <v>75105</v>
      </c>
      <c r="Q751" t="s">
        <v>417</v>
      </c>
      <c r="R751" t="s">
        <v>368</v>
      </c>
      <c r="S751" t="s">
        <v>369</v>
      </c>
      <c r="T751" t="s">
        <v>263</v>
      </c>
      <c r="U751" t="s">
        <v>370</v>
      </c>
      <c r="V751" t="s">
        <v>265</v>
      </c>
      <c r="W751" t="s">
        <v>252</v>
      </c>
      <c r="X751" t="s">
        <v>264</v>
      </c>
      <c r="Y751" t="s">
        <v>371</v>
      </c>
      <c r="Z751" t="s">
        <v>250</v>
      </c>
      <c r="AA751" t="s">
        <v>250</v>
      </c>
      <c r="AB751" t="s">
        <v>67</v>
      </c>
      <c r="AC751" t="s">
        <v>158</v>
      </c>
      <c r="AD751" t="s">
        <v>2</v>
      </c>
      <c r="AE751" t="s">
        <v>2758</v>
      </c>
      <c r="AF751" t="s">
        <v>419</v>
      </c>
      <c r="AG751"/>
      <c r="AH751" s="365"/>
      <c r="AI751"/>
      <c r="AJ751"/>
      <c r="AK751"/>
      <c r="AL751" s="365"/>
      <c r="AM751"/>
      <c r="AN751" t="s">
        <v>399</v>
      </c>
      <c r="AO751" t="s">
        <v>399</v>
      </c>
      <c r="AP751" s="365">
        <v>1569</v>
      </c>
      <c r="AQ751" t="s">
        <v>2081</v>
      </c>
      <c r="AR751" t="s">
        <v>2759</v>
      </c>
      <c r="AS751" t="s">
        <v>2083</v>
      </c>
      <c r="AT751" t="s">
        <v>2755</v>
      </c>
      <c r="AU751" t="s">
        <v>379</v>
      </c>
      <c r="AV751" t="s">
        <v>380</v>
      </c>
      <c r="AW751" t="s">
        <v>412</v>
      </c>
      <c r="AX751"/>
      <c r="AY751" s="365"/>
      <c r="AZ751" s="365">
        <v>2024</v>
      </c>
      <c r="BA751" s="366">
        <v>45627</v>
      </c>
      <c r="BB751" s="367">
        <v>45666</v>
      </c>
      <c r="BC751" t="s">
        <v>399</v>
      </c>
      <c r="BD751" t="s">
        <v>154</v>
      </c>
      <c r="BE751">
        <v>381.32</v>
      </c>
      <c r="BF751">
        <v>381.32</v>
      </c>
      <c r="BG751"/>
      <c r="BH751" s="368">
        <v>381.32</v>
      </c>
    </row>
    <row r="752" spans="1:60" ht="15.6">
      <c r="A752" s="345" t="str">
        <f t="shared" si="22"/>
        <v>yes</v>
      </c>
      <c r="B752" s="345" t="str">
        <f>IF(A752="no","N/A",IF(ISNA(VLOOKUP(P752,'Cost Type'!$A$4:$B$8,2,0)),"Impl",VLOOKUP(P752,'Cost Type'!$A$4:$B$8,2,0)))</f>
        <v>GMS</v>
      </c>
      <c r="C752" s="345" t="str">
        <f>IF(B752="Impl",VLOOKUP(AB752,'Mapping Activities to outputs'!$B:$C,2,0),"N/A")</f>
        <v>N/A</v>
      </c>
      <c r="F752" s="346">
        <f t="shared" si="23"/>
        <v>406.3</v>
      </c>
      <c r="G752" t="s">
        <v>413</v>
      </c>
      <c r="H752" t="s">
        <v>414</v>
      </c>
      <c r="I752" t="s">
        <v>415</v>
      </c>
      <c r="J752" t="s">
        <v>416</v>
      </c>
      <c r="K752" t="s">
        <v>157</v>
      </c>
      <c r="L752" t="s">
        <v>413</v>
      </c>
      <c r="M752" t="s">
        <v>2074</v>
      </c>
      <c r="N752" t="s">
        <v>262</v>
      </c>
      <c r="P752" s="365">
        <v>75105</v>
      </c>
      <c r="Q752" t="s">
        <v>417</v>
      </c>
      <c r="R752" t="s">
        <v>368</v>
      </c>
      <c r="S752" t="s">
        <v>369</v>
      </c>
      <c r="T752" t="s">
        <v>263</v>
      </c>
      <c r="U752" t="s">
        <v>370</v>
      </c>
      <c r="V752" t="s">
        <v>265</v>
      </c>
      <c r="W752" t="s">
        <v>252</v>
      </c>
      <c r="X752" t="s">
        <v>264</v>
      </c>
      <c r="Y752" t="s">
        <v>371</v>
      </c>
      <c r="Z752" t="s">
        <v>250</v>
      </c>
      <c r="AA752" t="s">
        <v>250</v>
      </c>
      <c r="AB752" t="s">
        <v>82</v>
      </c>
      <c r="AC752" t="s">
        <v>158</v>
      </c>
      <c r="AD752" t="s">
        <v>2</v>
      </c>
      <c r="AE752" t="s">
        <v>2760</v>
      </c>
      <c r="AF752" t="s">
        <v>419</v>
      </c>
      <c r="AG752"/>
      <c r="AH752" s="365"/>
      <c r="AI752"/>
      <c r="AJ752"/>
      <c r="AK752"/>
      <c r="AL752" s="365"/>
      <c r="AM752"/>
      <c r="AN752" t="s">
        <v>399</v>
      </c>
      <c r="AO752" t="s">
        <v>399</v>
      </c>
      <c r="AP752" s="365">
        <v>1570</v>
      </c>
      <c r="AQ752" t="s">
        <v>2081</v>
      </c>
      <c r="AR752" t="s">
        <v>2761</v>
      </c>
      <c r="AS752" t="s">
        <v>2083</v>
      </c>
      <c r="AT752" t="s">
        <v>2755</v>
      </c>
      <c r="AU752" t="s">
        <v>379</v>
      </c>
      <c r="AV752" t="s">
        <v>380</v>
      </c>
      <c r="AW752" t="s">
        <v>412</v>
      </c>
      <c r="AX752"/>
      <c r="AY752" s="365"/>
      <c r="AZ752" s="365">
        <v>2024</v>
      </c>
      <c r="BA752" s="366">
        <v>45627</v>
      </c>
      <c r="BB752" s="367">
        <v>45666</v>
      </c>
      <c r="BC752" t="s">
        <v>399</v>
      </c>
      <c r="BD752" t="s">
        <v>154</v>
      </c>
      <c r="BE752">
        <v>406.3</v>
      </c>
      <c r="BF752">
        <v>406.3</v>
      </c>
      <c r="BG752"/>
      <c r="BH752" s="368">
        <v>406.3</v>
      </c>
    </row>
    <row r="753" spans="1:60" ht="15.6">
      <c r="A753" s="345" t="str">
        <f t="shared" si="22"/>
        <v>yes</v>
      </c>
      <c r="B753" s="345" t="str">
        <f>IF(A753="no","N/A",IF(ISNA(VLOOKUP(P753,'Cost Type'!$A$4:$B$8,2,0)),"Impl",VLOOKUP(P753,'Cost Type'!$A$4:$B$8,2,0)))</f>
        <v>GMS</v>
      </c>
      <c r="C753" s="345" t="str">
        <f>IF(B753="Impl",VLOOKUP(AB753,'Mapping Activities to outputs'!$B:$C,2,0),"N/A")</f>
        <v>N/A</v>
      </c>
      <c r="F753" s="346">
        <f t="shared" si="23"/>
        <v>2298.25</v>
      </c>
      <c r="G753" t="s">
        <v>413</v>
      </c>
      <c r="H753" t="s">
        <v>414</v>
      </c>
      <c r="I753" t="s">
        <v>415</v>
      </c>
      <c r="J753" t="s">
        <v>416</v>
      </c>
      <c r="K753" t="s">
        <v>157</v>
      </c>
      <c r="L753" t="s">
        <v>413</v>
      </c>
      <c r="M753" t="s">
        <v>2074</v>
      </c>
      <c r="N753" t="s">
        <v>262</v>
      </c>
      <c r="P753" s="365">
        <v>75105</v>
      </c>
      <c r="Q753" t="s">
        <v>417</v>
      </c>
      <c r="R753" t="s">
        <v>368</v>
      </c>
      <c r="S753" t="s">
        <v>369</v>
      </c>
      <c r="T753" t="s">
        <v>263</v>
      </c>
      <c r="U753" t="s">
        <v>370</v>
      </c>
      <c r="V753" t="s">
        <v>265</v>
      </c>
      <c r="W753" t="s">
        <v>252</v>
      </c>
      <c r="X753" t="s">
        <v>264</v>
      </c>
      <c r="Y753" t="s">
        <v>371</v>
      </c>
      <c r="Z753" t="s">
        <v>250</v>
      </c>
      <c r="AA753" t="s">
        <v>250</v>
      </c>
      <c r="AB753" t="s">
        <v>89</v>
      </c>
      <c r="AC753" t="s">
        <v>158</v>
      </c>
      <c r="AD753" t="s">
        <v>2</v>
      </c>
      <c r="AE753" t="s">
        <v>2762</v>
      </c>
      <c r="AF753" t="s">
        <v>419</v>
      </c>
      <c r="AG753"/>
      <c r="AH753" s="365"/>
      <c r="AI753"/>
      <c r="AJ753"/>
      <c r="AK753"/>
      <c r="AL753" s="365"/>
      <c r="AM753"/>
      <c r="AN753" t="s">
        <v>399</v>
      </c>
      <c r="AO753" t="s">
        <v>399</v>
      </c>
      <c r="AP753" s="365">
        <v>1571</v>
      </c>
      <c r="AQ753" t="s">
        <v>2081</v>
      </c>
      <c r="AR753" t="s">
        <v>2763</v>
      </c>
      <c r="AS753" t="s">
        <v>2083</v>
      </c>
      <c r="AT753" t="s">
        <v>2755</v>
      </c>
      <c r="AU753" t="s">
        <v>379</v>
      </c>
      <c r="AV753" t="s">
        <v>380</v>
      </c>
      <c r="AW753" t="s">
        <v>412</v>
      </c>
      <c r="AX753"/>
      <c r="AY753" s="365"/>
      <c r="AZ753" s="365">
        <v>2024</v>
      </c>
      <c r="BA753" s="366">
        <v>45627</v>
      </c>
      <c r="BB753" s="367">
        <v>45666</v>
      </c>
      <c r="BC753" t="s">
        <v>399</v>
      </c>
      <c r="BD753" t="s">
        <v>154</v>
      </c>
      <c r="BE753">
        <v>2298.25</v>
      </c>
      <c r="BF753">
        <v>2298.25</v>
      </c>
      <c r="BG753"/>
      <c r="BH753" s="368">
        <v>2298.25</v>
      </c>
    </row>
    <row r="754" spans="1:60" ht="15.6">
      <c r="A754" s="345" t="str">
        <f t="shared" si="22"/>
        <v>yes</v>
      </c>
      <c r="B754" s="345" t="str">
        <f>IF(A754="no","N/A",IF(ISNA(VLOOKUP(P754,'Cost Type'!$A$4:$B$8,2,0)),"Impl",VLOOKUP(P754,'Cost Type'!$A$4:$B$8,2,0)))</f>
        <v>GMS</v>
      </c>
      <c r="C754" s="345" t="str">
        <f>IF(B754="Impl",VLOOKUP(AB754,'Mapping Activities to outputs'!$B:$C,2,0),"N/A")</f>
        <v>N/A</v>
      </c>
      <c r="F754" s="346">
        <f t="shared" si="23"/>
        <v>18.100000000000001</v>
      </c>
      <c r="G754" t="s">
        <v>413</v>
      </c>
      <c r="H754" t="s">
        <v>414</v>
      </c>
      <c r="I754" t="s">
        <v>415</v>
      </c>
      <c r="J754" t="s">
        <v>416</v>
      </c>
      <c r="K754" t="s">
        <v>157</v>
      </c>
      <c r="L754" t="s">
        <v>413</v>
      </c>
      <c r="M754" t="s">
        <v>2074</v>
      </c>
      <c r="N754" t="s">
        <v>262</v>
      </c>
      <c r="P754" s="365">
        <v>75105</v>
      </c>
      <c r="Q754" t="s">
        <v>417</v>
      </c>
      <c r="R754" t="s">
        <v>368</v>
      </c>
      <c r="S754" t="s">
        <v>369</v>
      </c>
      <c r="T754" t="s">
        <v>263</v>
      </c>
      <c r="U754" t="s">
        <v>370</v>
      </c>
      <c r="V754" t="s">
        <v>265</v>
      </c>
      <c r="W754" t="s">
        <v>252</v>
      </c>
      <c r="X754" t="s">
        <v>264</v>
      </c>
      <c r="Y754" t="s">
        <v>371</v>
      </c>
      <c r="Z754" t="s">
        <v>250</v>
      </c>
      <c r="AA754" t="s">
        <v>250</v>
      </c>
      <c r="AB754" t="s">
        <v>89</v>
      </c>
      <c r="AC754" t="s">
        <v>158</v>
      </c>
      <c r="AD754" t="s">
        <v>2</v>
      </c>
      <c r="AE754" t="s">
        <v>2646</v>
      </c>
      <c r="AF754" t="s">
        <v>419</v>
      </c>
      <c r="AG754"/>
      <c r="AH754" s="365"/>
      <c r="AI754"/>
      <c r="AJ754"/>
      <c r="AK754"/>
      <c r="AL754" s="365"/>
      <c r="AM754"/>
      <c r="AN754" t="s">
        <v>399</v>
      </c>
      <c r="AO754" t="s">
        <v>399</v>
      </c>
      <c r="AP754" s="365">
        <v>271</v>
      </c>
      <c r="AQ754" t="s">
        <v>2647</v>
      </c>
      <c r="AR754" t="s">
        <v>2648</v>
      </c>
      <c r="AS754" t="s">
        <v>2649</v>
      </c>
      <c r="AT754" t="s">
        <v>2084</v>
      </c>
      <c r="AU754" t="s">
        <v>379</v>
      </c>
      <c r="AV754" t="s">
        <v>380</v>
      </c>
      <c r="AW754" t="s">
        <v>412</v>
      </c>
      <c r="AX754"/>
      <c r="AY754" s="365"/>
      <c r="AZ754" s="365">
        <v>2024</v>
      </c>
      <c r="BA754" s="366">
        <v>45657</v>
      </c>
      <c r="BB754" s="367">
        <v>45667</v>
      </c>
      <c r="BC754" t="s">
        <v>399</v>
      </c>
      <c r="BD754" t="s">
        <v>154</v>
      </c>
      <c r="BE754">
        <v>18.100000000000001</v>
      </c>
      <c r="BF754">
        <v>18.100000000000001</v>
      </c>
      <c r="BG754"/>
      <c r="BH754" s="368">
        <v>18.100000000000001</v>
      </c>
    </row>
    <row r="755" spans="1:60" ht="15.6">
      <c r="A755" s="345" t="str">
        <f t="shared" si="22"/>
        <v>yes</v>
      </c>
      <c r="B755" s="345" t="str">
        <f>IF(A755="no","N/A",IF(ISNA(VLOOKUP(P755,'Cost Type'!$A$4:$B$8,2,0)),"Impl",VLOOKUP(Q755,'Cost Type'!$A$4:$B$8,2,0)))</f>
        <v>Impl</v>
      </c>
      <c r="C755" s="345" t="str">
        <f>IF(B755="Impl",VLOOKUP(AB755,'Mapping Activities to outputs'!$B:$C,2,0),"N/A")</f>
        <v>MC</v>
      </c>
      <c r="F755" s="346">
        <f t="shared" si="23"/>
        <v>475.02</v>
      </c>
      <c r="G755" t="s">
        <v>362</v>
      </c>
      <c r="H755" t="s">
        <v>363</v>
      </c>
      <c r="I755" t="s">
        <v>364</v>
      </c>
      <c r="J755" t="s">
        <v>365</v>
      </c>
      <c r="K755" t="s">
        <v>157</v>
      </c>
      <c r="L755" t="s">
        <v>366</v>
      </c>
      <c r="M755" t="s">
        <v>1971</v>
      </c>
      <c r="N755" t="s">
        <v>262</v>
      </c>
      <c r="P755" s="365">
        <v>73410</v>
      </c>
      <c r="Q755" t="s">
        <v>3310</v>
      </c>
      <c r="R755" t="s">
        <v>368</v>
      </c>
      <c r="S755" t="s">
        <v>369</v>
      </c>
      <c r="T755" t="s">
        <v>263</v>
      </c>
      <c r="U755" t="s">
        <v>370</v>
      </c>
      <c r="V755" t="s">
        <v>265</v>
      </c>
      <c r="W755" t="s">
        <v>252</v>
      </c>
      <c r="X755" t="s">
        <v>264</v>
      </c>
      <c r="Y755" t="s">
        <v>371</v>
      </c>
      <c r="Z755" t="s">
        <v>250</v>
      </c>
      <c r="AA755" t="s">
        <v>250</v>
      </c>
      <c r="AB755" t="s">
        <v>89</v>
      </c>
      <c r="AC755" t="s">
        <v>158</v>
      </c>
      <c r="AD755" t="s">
        <v>2</v>
      </c>
      <c r="AE755" t="s">
        <v>1818</v>
      </c>
      <c r="AF755" t="s">
        <v>372</v>
      </c>
      <c r="AG755" t="s">
        <v>1820</v>
      </c>
      <c r="AH755" s="365">
        <v>300002315317177</v>
      </c>
      <c r="AI755" t="s">
        <v>258</v>
      </c>
      <c r="AJ755">
        <v>19951</v>
      </c>
      <c r="AK755">
        <v>19951</v>
      </c>
      <c r="AL755" s="365">
        <v>1</v>
      </c>
      <c r="AM755" t="s">
        <v>1818</v>
      </c>
      <c r="AN755" t="s">
        <v>3068</v>
      </c>
      <c r="AO755" t="s">
        <v>1038</v>
      </c>
      <c r="AP755" s="365">
        <v>19</v>
      </c>
      <c r="AQ755" t="s">
        <v>3942</v>
      </c>
      <c r="AR755" t="s">
        <v>3943</v>
      </c>
      <c r="AS755" t="s">
        <v>3944</v>
      </c>
      <c r="AT755" t="s">
        <v>3928</v>
      </c>
      <c r="AU755" t="s">
        <v>379</v>
      </c>
      <c r="AV755" t="s">
        <v>380</v>
      </c>
      <c r="AW755" t="s">
        <v>381</v>
      </c>
      <c r="AX755"/>
      <c r="AY755" s="365">
        <v>0</v>
      </c>
      <c r="AZ755" s="365">
        <v>2025</v>
      </c>
      <c r="BA755" s="366">
        <v>45659</v>
      </c>
      <c r="BB755" s="367">
        <v>45667</v>
      </c>
      <c r="BC755" t="s">
        <v>271</v>
      </c>
      <c r="BD755" t="s">
        <v>261</v>
      </c>
      <c r="BE755">
        <v>19951</v>
      </c>
      <c r="BF755">
        <v>475.02</v>
      </c>
      <c r="BG755"/>
      <c r="BH755" s="368">
        <v>475.02</v>
      </c>
    </row>
    <row r="756" spans="1:60" ht="15.6">
      <c r="A756" s="345" t="str">
        <f t="shared" si="22"/>
        <v>yes</v>
      </c>
      <c r="B756" s="345" t="str">
        <f>IF(A756="no","N/A",IF(ISNA(VLOOKUP(P756,'Cost Type'!$A$4:$B$8,2,0)),"Impl",VLOOKUP(Q756,'Cost Type'!$A$4:$B$8,2,0)))</f>
        <v>Impl</v>
      </c>
      <c r="C756" s="345" t="str">
        <f>IF(B756="Impl",VLOOKUP(AB756,'Mapping Activities to outputs'!$B:$C,2,0),"N/A")</f>
        <v>MC</v>
      </c>
      <c r="F756" s="346">
        <f t="shared" si="23"/>
        <v>352.55</v>
      </c>
      <c r="G756" t="s">
        <v>362</v>
      </c>
      <c r="H756" t="s">
        <v>363</v>
      </c>
      <c r="I756" t="s">
        <v>364</v>
      </c>
      <c r="J756" t="s">
        <v>365</v>
      </c>
      <c r="K756" t="s">
        <v>157</v>
      </c>
      <c r="L756" t="s">
        <v>366</v>
      </c>
      <c r="M756" t="s">
        <v>1971</v>
      </c>
      <c r="N756" t="s">
        <v>262</v>
      </c>
      <c r="P756" s="365">
        <v>73410</v>
      </c>
      <c r="Q756" t="s">
        <v>3310</v>
      </c>
      <c r="R756" t="s">
        <v>368</v>
      </c>
      <c r="S756" t="s">
        <v>369</v>
      </c>
      <c r="T756" t="s">
        <v>263</v>
      </c>
      <c r="U756" t="s">
        <v>370</v>
      </c>
      <c r="V756" t="s">
        <v>265</v>
      </c>
      <c r="W756" t="s">
        <v>252</v>
      </c>
      <c r="X756" t="s">
        <v>264</v>
      </c>
      <c r="Y756" t="s">
        <v>371</v>
      </c>
      <c r="Z756" t="s">
        <v>250</v>
      </c>
      <c r="AA756" t="s">
        <v>250</v>
      </c>
      <c r="AB756" t="s">
        <v>89</v>
      </c>
      <c r="AC756" t="s">
        <v>158</v>
      </c>
      <c r="AD756" t="s">
        <v>2</v>
      </c>
      <c r="AE756" t="s">
        <v>1823</v>
      </c>
      <c r="AF756" t="s">
        <v>372</v>
      </c>
      <c r="AG756" t="s">
        <v>1825</v>
      </c>
      <c r="AH756" s="365">
        <v>300002320957803</v>
      </c>
      <c r="AI756" t="s">
        <v>258</v>
      </c>
      <c r="AJ756">
        <v>14807</v>
      </c>
      <c r="AK756">
        <v>14807</v>
      </c>
      <c r="AL756" s="365">
        <v>1</v>
      </c>
      <c r="AM756" t="s">
        <v>1823</v>
      </c>
      <c r="AN756" t="s">
        <v>3249</v>
      </c>
      <c r="AO756" t="s">
        <v>1826</v>
      </c>
      <c r="AP756" s="365">
        <v>124</v>
      </c>
      <c r="AQ756" t="s">
        <v>3942</v>
      </c>
      <c r="AR756" t="s">
        <v>3954</v>
      </c>
      <c r="AS756" t="s">
        <v>3944</v>
      </c>
      <c r="AT756" t="s">
        <v>3955</v>
      </c>
      <c r="AU756" t="s">
        <v>379</v>
      </c>
      <c r="AV756" t="s">
        <v>380</v>
      </c>
      <c r="AW756" t="s">
        <v>381</v>
      </c>
      <c r="AX756"/>
      <c r="AY756" s="365">
        <v>0</v>
      </c>
      <c r="AZ756" s="365">
        <v>2025</v>
      </c>
      <c r="BA756" s="366">
        <v>45666</v>
      </c>
      <c r="BB756" s="367">
        <v>45667</v>
      </c>
      <c r="BC756" t="s">
        <v>271</v>
      </c>
      <c r="BD756" t="s">
        <v>261</v>
      </c>
      <c r="BE756">
        <v>14807</v>
      </c>
      <c r="BF756">
        <v>352.55</v>
      </c>
      <c r="BG756"/>
      <c r="BH756" s="368">
        <v>352.55</v>
      </c>
    </row>
    <row r="757" spans="1:60" ht="15.6">
      <c r="A757" s="345" t="str">
        <f t="shared" si="22"/>
        <v>yes</v>
      </c>
      <c r="B757" s="345" t="str">
        <f>IF(A757="no","N/A",IF(ISNA(VLOOKUP(P757,'Cost Type'!$A$4:$B$8,2,0)),"Impl",VLOOKUP(P757,'Cost Type'!$A$4:$B$8,2,0)))</f>
        <v>GMS</v>
      </c>
      <c r="C757" s="345" t="str">
        <f>IF(B757="Impl",VLOOKUP(AB757,'Mapping Activities to outputs'!$B:$C,2,0),"N/A")</f>
        <v>N/A</v>
      </c>
      <c r="F757" s="346">
        <f t="shared" si="23"/>
        <v>66.210000000000008</v>
      </c>
      <c r="G757" t="s">
        <v>413</v>
      </c>
      <c r="H757" t="s">
        <v>414</v>
      </c>
      <c r="I757" t="s">
        <v>415</v>
      </c>
      <c r="J757" t="s">
        <v>416</v>
      </c>
      <c r="K757" t="s">
        <v>157</v>
      </c>
      <c r="L757" t="s">
        <v>413</v>
      </c>
      <c r="M757" t="s">
        <v>1971</v>
      </c>
      <c r="N757" t="s">
        <v>262</v>
      </c>
      <c r="P757" s="365">
        <v>75105</v>
      </c>
      <c r="Q757" t="s">
        <v>417</v>
      </c>
      <c r="R757" t="s">
        <v>368</v>
      </c>
      <c r="S757" t="s">
        <v>369</v>
      </c>
      <c r="T757" t="s">
        <v>263</v>
      </c>
      <c r="U757" t="s">
        <v>370</v>
      </c>
      <c r="V757" t="s">
        <v>265</v>
      </c>
      <c r="W757" t="s">
        <v>252</v>
      </c>
      <c r="X757" t="s">
        <v>264</v>
      </c>
      <c r="Y757" t="s">
        <v>371</v>
      </c>
      <c r="Z757" t="s">
        <v>250</v>
      </c>
      <c r="AA757" t="s">
        <v>250</v>
      </c>
      <c r="AB757" t="s">
        <v>89</v>
      </c>
      <c r="AC757" t="s">
        <v>158</v>
      </c>
      <c r="AD757" t="s">
        <v>2</v>
      </c>
      <c r="AE757" t="s">
        <v>2369</v>
      </c>
      <c r="AF757" t="s">
        <v>419</v>
      </c>
      <c r="AG757"/>
      <c r="AH757" s="365"/>
      <c r="AI757"/>
      <c r="AJ757"/>
      <c r="AK757"/>
      <c r="AL757" s="365"/>
      <c r="AM757"/>
      <c r="AN757" t="s">
        <v>399</v>
      </c>
      <c r="AO757" t="s">
        <v>399</v>
      </c>
      <c r="AP757" s="365">
        <v>111</v>
      </c>
      <c r="AQ757" t="s">
        <v>2370</v>
      </c>
      <c r="AR757" t="s">
        <v>2371</v>
      </c>
      <c r="AS757" t="s">
        <v>2372</v>
      </c>
      <c r="AT757" t="s">
        <v>2373</v>
      </c>
      <c r="AU757" t="s">
        <v>379</v>
      </c>
      <c r="AV757" t="s">
        <v>380</v>
      </c>
      <c r="AW757" t="s">
        <v>412</v>
      </c>
      <c r="AX757"/>
      <c r="AY757" s="365"/>
      <c r="AZ757" s="365">
        <v>2025</v>
      </c>
      <c r="BA757" s="366">
        <v>45666</v>
      </c>
      <c r="BB757" s="367">
        <v>45669</v>
      </c>
      <c r="BC757" t="s">
        <v>399</v>
      </c>
      <c r="BD757" t="s">
        <v>261</v>
      </c>
      <c r="BE757">
        <v>2780.64</v>
      </c>
      <c r="BF757">
        <v>66.210000000000008</v>
      </c>
      <c r="BG757"/>
      <c r="BH757" s="368">
        <v>66.210000000000008</v>
      </c>
    </row>
    <row r="758" spans="1:60" ht="15.6">
      <c r="A758" s="345" t="str">
        <f t="shared" si="22"/>
        <v>yes</v>
      </c>
      <c r="B758" s="345" t="str">
        <f>IF(A758="no","N/A",IF(ISNA(VLOOKUP(P758,'Cost Type'!$A$4:$B$8,2,0)),"Impl",VLOOKUP(Q758,'Cost Type'!$A$4:$B$8,2,0)))</f>
        <v>Impl</v>
      </c>
      <c r="C758" s="345" t="str">
        <f>IF(B758="Impl",VLOOKUP(AB758,'Mapping Activities to outputs'!$B:$C,2,0),"N/A")</f>
        <v>MC</v>
      </c>
      <c r="F758" s="346">
        <f t="shared" si="23"/>
        <v>339.29</v>
      </c>
      <c r="G758" t="s">
        <v>362</v>
      </c>
      <c r="H758" t="s">
        <v>363</v>
      </c>
      <c r="I758" t="s">
        <v>364</v>
      </c>
      <c r="J758" t="s">
        <v>365</v>
      </c>
      <c r="K758" t="s">
        <v>157</v>
      </c>
      <c r="L758" t="s">
        <v>366</v>
      </c>
      <c r="M758" t="s">
        <v>1971</v>
      </c>
      <c r="N758" t="s">
        <v>262</v>
      </c>
      <c r="P758" s="365">
        <v>71620</v>
      </c>
      <c r="Q758" t="s">
        <v>4124</v>
      </c>
      <c r="R758" t="s">
        <v>368</v>
      </c>
      <c r="S758" t="s">
        <v>369</v>
      </c>
      <c r="T758" t="s">
        <v>263</v>
      </c>
      <c r="U758" t="s">
        <v>370</v>
      </c>
      <c r="V758" t="s">
        <v>265</v>
      </c>
      <c r="W758" t="s">
        <v>252</v>
      </c>
      <c r="X758" t="s">
        <v>264</v>
      </c>
      <c r="Y758" t="s">
        <v>371</v>
      </c>
      <c r="Z758" t="s">
        <v>250</v>
      </c>
      <c r="AA758" t="s">
        <v>250</v>
      </c>
      <c r="AB758" t="s">
        <v>89</v>
      </c>
      <c r="AC758" t="s">
        <v>158</v>
      </c>
      <c r="AD758" t="s">
        <v>2</v>
      </c>
      <c r="AE758" t="s">
        <v>1829</v>
      </c>
      <c r="AF758" t="s">
        <v>372</v>
      </c>
      <c r="AG758" t="s">
        <v>3020</v>
      </c>
      <c r="AH758" s="365">
        <v>300002316105828</v>
      </c>
      <c r="AI758" t="s">
        <v>258</v>
      </c>
      <c r="AJ758">
        <v>24834</v>
      </c>
      <c r="AK758">
        <v>14250</v>
      </c>
      <c r="AL758" s="365">
        <v>1</v>
      </c>
      <c r="AM758" t="s">
        <v>1829</v>
      </c>
      <c r="AN758" t="s">
        <v>1357</v>
      </c>
      <c r="AO758" t="s">
        <v>1358</v>
      </c>
      <c r="AP758" s="365">
        <v>49</v>
      </c>
      <c r="AQ758" t="s">
        <v>3945</v>
      </c>
      <c r="AR758" t="s">
        <v>3949</v>
      </c>
      <c r="AS758" t="s">
        <v>3947</v>
      </c>
      <c r="AT758" t="s">
        <v>3948</v>
      </c>
      <c r="AU758" t="s">
        <v>379</v>
      </c>
      <c r="AV758" t="s">
        <v>380</v>
      </c>
      <c r="AW758" t="s">
        <v>381</v>
      </c>
      <c r="AX758"/>
      <c r="AY758" s="365">
        <v>0</v>
      </c>
      <c r="AZ758" s="365">
        <v>2025</v>
      </c>
      <c r="BA758" s="366">
        <v>45665</v>
      </c>
      <c r="BB758" s="367">
        <v>45670</v>
      </c>
      <c r="BC758" t="s">
        <v>271</v>
      </c>
      <c r="BD758" t="s">
        <v>261</v>
      </c>
      <c r="BE758">
        <v>14250</v>
      </c>
      <c r="BF758">
        <v>339.29</v>
      </c>
      <c r="BG758"/>
      <c r="BH758" s="368">
        <v>339.29</v>
      </c>
    </row>
    <row r="759" spans="1:60" ht="15.6">
      <c r="A759" s="345" t="str">
        <f t="shared" si="22"/>
        <v>yes</v>
      </c>
      <c r="B759" s="345" t="str">
        <f>IF(A759="no","N/A",IF(ISNA(VLOOKUP(P759,'Cost Type'!$A$4:$B$8,2,0)),"Impl",VLOOKUP(Q759,'Cost Type'!$A$4:$B$8,2,0)))</f>
        <v>Impl</v>
      </c>
      <c r="C759" s="345" t="str">
        <f>IF(B759="Impl",VLOOKUP(AB759,'Mapping Activities to outputs'!$B:$C,2,0),"N/A")</f>
        <v>MC</v>
      </c>
      <c r="F759" s="346">
        <f t="shared" si="23"/>
        <v>226.19</v>
      </c>
      <c r="G759" t="s">
        <v>362</v>
      </c>
      <c r="H759" t="s">
        <v>363</v>
      </c>
      <c r="I759" t="s">
        <v>364</v>
      </c>
      <c r="J759" t="s">
        <v>365</v>
      </c>
      <c r="K759" t="s">
        <v>157</v>
      </c>
      <c r="L759" t="s">
        <v>366</v>
      </c>
      <c r="M759" t="s">
        <v>1971</v>
      </c>
      <c r="N759" t="s">
        <v>262</v>
      </c>
      <c r="P759" s="365">
        <v>71620</v>
      </c>
      <c r="Q759" t="s">
        <v>4124</v>
      </c>
      <c r="R759" t="s">
        <v>368</v>
      </c>
      <c r="S759" t="s">
        <v>369</v>
      </c>
      <c r="T759" t="s">
        <v>263</v>
      </c>
      <c r="U759" t="s">
        <v>370</v>
      </c>
      <c r="V759" t="s">
        <v>265</v>
      </c>
      <c r="W759" t="s">
        <v>252</v>
      </c>
      <c r="X759" t="s">
        <v>264</v>
      </c>
      <c r="Y759" t="s">
        <v>371</v>
      </c>
      <c r="Z759" t="s">
        <v>250</v>
      </c>
      <c r="AA759" t="s">
        <v>250</v>
      </c>
      <c r="AB759" t="s">
        <v>89</v>
      </c>
      <c r="AC759" t="s">
        <v>158</v>
      </c>
      <c r="AD759" t="s">
        <v>2</v>
      </c>
      <c r="AE759" t="s">
        <v>1833</v>
      </c>
      <c r="AF759" t="s">
        <v>372</v>
      </c>
      <c r="AG759" t="s">
        <v>3020</v>
      </c>
      <c r="AH759" s="365">
        <v>300002320282805</v>
      </c>
      <c r="AI759" t="s">
        <v>258</v>
      </c>
      <c r="AJ759">
        <v>9500</v>
      </c>
      <c r="AK759">
        <v>9500</v>
      </c>
      <c r="AL759" s="365">
        <v>1</v>
      </c>
      <c r="AM759" t="s">
        <v>1833</v>
      </c>
      <c r="AN759" t="s">
        <v>1195</v>
      </c>
      <c r="AO759" t="s">
        <v>1196</v>
      </c>
      <c r="AP759" s="365">
        <v>74</v>
      </c>
      <c r="AQ759" t="s">
        <v>3950</v>
      </c>
      <c r="AR759" t="s">
        <v>3951</v>
      </c>
      <c r="AS759" t="s">
        <v>3952</v>
      </c>
      <c r="AT759" t="s">
        <v>3953</v>
      </c>
      <c r="AU759" t="s">
        <v>379</v>
      </c>
      <c r="AV759" t="s">
        <v>380</v>
      </c>
      <c r="AW759" t="s">
        <v>381</v>
      </c>
      <c r="AX759"/>
      <c r="AY759" s="365">
        <v>0</v>
      </c>
      <c r="AZ759" s="365">
        <v>2025</v>
      </c>
      <c r="BA759" s="366">
        <v>45667</v>
      </c>
      <c r="BB759" s="367">
        <v>45670</v>
      </c>
      <c r="BC759" t="s">
        <v>271</v>
      </c>
      <c r="BD759" t="s">
        <v>261</v>
      </c>
      <c r="BE759">
        <v>9500</v>
      </c>
      <c r="BF759">
        <v>226.19</v>
      </c>
      <c r="BG759"/>
      <c r="BH759" s="368">
        <v>226.19</v>
      </c>
    </row>
    <row r="760" spans="1:60" ht="15.6">
      <c r="A760" s="345" t="str">
        <f t="shared" si="22"/>
        <v>yes</v>
      </c>
      <c r="B760" s="345" t="str">
        <f>IF(A760="no","N/A",IF(ISNA(VLOOKUP(P760,'Cost Type'!$A$4:$B$8,2,0)),"Impl",VLOOKUP(Q760,'Cost Type'!$A$4:$B$8,2,0)))</f>
        <v>Impl</v>
      </c>
      <c r="C760" s="345" t="str">
        <f>IF(B760="Impl",VLOOKUP(AB760,'Mapping Activities to outputs'!$B:$C,2,0),"N/A")</f>
        <v>MC</v>
      </c>
      <c r="F760" s="346">
        <f t="shared" si="23"/>
        <v>534.29</v>
      </c>
      <c r="G760" t="s">
        <v>362</v>
      </c>
      <c r="H760" t="s">
        <v>363</v>
      </c>
      <c r="I760" t="s">
        <v>364</v>
      </c>
      <c r="J760" t="s">
        <v>365</v>
      </c>
      <c r="K760" t="s">
        <v>157</v>
      </c>
      <c r="L760" t="s">
        <v>366</v>
      </c>
      <c r="M760" t="s">
        <v>1971</v>
      </c>
      <c r="N760" t="s">
        <v>262</v>
      </c>
      <c r="P760" s="365">
        <v>71620</v>
      </c>
      <c r="Q760" t="s">
        <v>4124</v>
      </c>
      <c r="R760" t="s">
        <v>368</v>
      </c>
      <c r="S760" t="s">
        <v>369</v>
      </c>
      <c r="T760" t="s">
        <v>263</v>
      </c>
      <c r="U760" t="s">
        <v>370</v>
      </c>
      <c r="V760" t="s">
        <v>265</v>
      </c>
      <c r="W760" t="s">
        <v>252</v>
      </c>
      <c r="X760" t="s">
        <v>264</v>
      </c>
      <c r="Y760" t="s">
        <v>371</v>
      </c>
      <c r="Z760" t="s">
        <v>250</v>
      </c>
      <c r="AA760" t="s">
        <v>250</v>
      </c>
      <c r="AB760" t="s">
        <v>89</v>
      </c>
      <c r="AC760" t="s">
        <v>158</v>
      </c>
      <c r="AD760" t="s">
        <v>2</v>
      </c>
      <c r="AE760" t="s">
        <v>1837</v>
      </c>
      <c r="AF760" t="s">
        <v>372</v>
      </c>
      <c r="AG760" t="s">
        <v>3250</v>
      </c>
      <c r="AH760" s="365">
        <v>300002326039228</v>
      </c>
      <c r="AI760" t="s">
        <v>258</v>
      </c>
      <c r="AJ760">
        <v>27732</v>
      </c>
      <c r="AK760">
        <v>22440</v>
      </c>
      <c r="AL760" s="365">
        <v>1</v>
      </c>
      <c r="AM760" t="s">
        <v>1837</v>
      </c>
      <c r="AN760" t="s">
        <v>1584</v>
      </c>
      <c r="AO760" t="s">
        <v>1585</v>
      </c>
      <c r="AP760" s="365">
        <v>431</v>
      </c>
      <c r="AQ760" t="s">
        <v>3950</v>
      </c>
      <c r="AR760" t="s">
        <v>3958</v>
      </c>
      <c r="AS760" t="s">
        <v>3952</v>
      </c>
      <c r="AT760" t="s">
        <v>3957</v>
      </c>
      <c r="AU760" t="s">
        <v>379</v>
      </c>
      <c r="AV760" t="s">
        <v>380</v>
      </c>
      <c r="AW760" t="s">
        <v>381</v>
      </c>
      <c r="AX760"/>
      <c r="AY760" s="365">
        <v>0</v>
      </c>
      <c r="AZ760" s="365">
        <v>2025</v>
      </c>
      <c r="BA760" s="366">
        <v>45670</v>
      </c>
      <c r="BB760" s="367">
        <v>45670</v>
      </c>
      <c r="BC760" t="s">
        <v>271</v>
      </c>
      <c r="BD760" t="s">
        <v>261</v>
      </c>
      <c r="BE760">
        <v>22440</v>
      </c>
      <c r="BF760">
        <v>534.29</v>
      </c>
      <c r="BG760"/>
      <c r="BH760" s="368">
        <v>534.29</v>
      </c>
    </row>
    <row r="761" spans="1:60" ht="15.6">
      <c r="A761" s="345" t="str">
        <f t="shared" si="22"/>
        <v>yes</v>
      </c>
      <c r="B761" s="345" t="str">
        <f>IF(A761="no","N/A",IF(ISNA(VLOOKUP(P761,'Cost Type'!$A$4:$B$8,2,0)),"Impl",VLOOKUP(Q761,'Cost Type'!$A$4:$B$8,2,0)))</f>
        <v>Impl</v>
      </c>
      <c r="C761" s="345" t="str">
        <f>IF(B761="Impl",VLOOKUP(AB761,'Mapping Activities to outputs'!$B:$C,2,0),"N/A")</f>
        <v>MC</v>
      </c>
      <c r="F761" s="346">
        <f t="shared" si="23"/>
        <v>534.29</v>
      </c>
      <c r="G761" t="s">
        <v>362</v>
      </c>
      <c r="H761" t="s">
        <v>363</v>
      </c>
      <c r="I761" t="s">
        <v>364</v>
      </c>
      <c r="J761" t="s">
        <v>365</v>
      </c>
      <c r="K761" t="s">
        <v>157</v>
      </c>
      <c r="L761" t="s">
        <v>366</v>
      </c>
      <c r="M761" t="s">
        <v>1971</v>
      </c>
      <c r="N761" t="s">
        <v>262</v>
      </c>
      <c r="P761" s="365">
        <v>71620</v>
      </c>
      <c r="Q761" t="s">
        <v>4124</v>
      </c>
      <c r="R761" t="s">
        <v>368</v>
      </c>
      <c r="S761" t="s">
        <v>369</v>
      </c>
      <c r="T761" t="s">
        <v>263</v>
      </c>
      <c r="U761" t="s">
        <v>370</v>
      </c>
      <c r="V761" t="s">
        <v>265</v>
      </c>
      <c r="W761" t="s">
        <v>252</v>
      </c>
      <c r="X761" t="s">
        <v>264</v>
      </c>
      <c r="Y761" t="s">
        <v>371</v>
      </c>
      <c r="Z761" t="s">
        <v>250</v>
      </c>
      <c r="AA761" t="s">
        <v>250</v>
      </c>
      <c r="AB761" t="s">
        <v>89</v>
      </c>
      <c r="AC761" t="s">
        <v>158</v>
      </c>
      <c r="AD761" t="s">
        <v>2</v>
      </c>
      <c r="AE761" t="s">
        <v>1839</v>
      </c>
      <c r="AF761" t="s">
        <v>372</v>
      </c>
      <c r="AG761" t="s">
        <v>3251</v>
      </c>
      <c r="AH761" s="365">
        <v>300002326050100</v>
      </c>
      <c r="AI761" t="s">
        <v>258</v>
      </c>
      <c r="AJ761">
        <v>33024</v>
      </c>
      <c r="AK761">
        <v>22440</v>
      </c>
      <c r="AL761" s="365">
        <v>2</v>
      </c>
      <c r="AM761" t="s">
        <v>1839</v>
      </c>
      <c r="AN761" t="s">
        <v>1048</v>
      </c>
      <c r="AO761" t="s">
        <v>1049</v>
      </c>
      <c r="AP761" s="365">
        <v>430</v>
      </c>
      <c r="AQ761" t="s">
        <v>3950</v>
      </c>
      <c r="AR761" t="s">
        <v>3960</v>
      </c>
      <c r="AS761" t="s">
        <v>3952</v>
      </c>
      <c r="AT761" t="s">
        <v>3957</v>
      </c>
      <c r="AU761" t="s">
        <v>379</v>
      </c>
      <c r="AV761" t="s">
        <v>380</v>
      </c>
      <c r="AW761" t="s">
        <v>381</v>
      </c>
      <c r="AX761"/>
      <c r="AY761" s="365">
        <v>0</v>
      </c>
      <c r="AZ761" s="365">
        <v>2025</v>
      </c>
      <c r="BA761" s="366">
        <v>45670</v>
      </c>
      <c r="BB761" s="367">
        <v>45670</v>
      </c>
      <c r="BC761" t="s">
        <v>501</v>
      </c>
      <c r="BD761" t="s">
        <v>261</v>
      </c>
      <c r="BE761">
        <v>22440</v>
      </c>
      <c r="BF761">
        <v>534.29</v>
      </c>
      <c r="BG761"/>
      <c r="BH761" s="368">
        <v>534.29</v>
      </c>
    </row>
    <row r="762" spans="1:60" ht="15.6">
      <c r="A762" s="345" t="str">
        <f t="shared" si="22"/>
        <v>yes</v>
      </c>
      <c r="B762" s="345" t="str">
        <f>IF(A762="no","N/A",IF(ISNA(VLOOKUP(P762,'Cost Type'!$A$4:$B$8,2,0)),"Impl",VLOOKUP(Q762,'Cost Type'!$A$4:$B$8,2,0)))</f>
        <v>Impl</v>
      </c>
      <c r="C762" s="345" t="str">
        <f>IF(B762="Impl",VLOOKUP(AB762,'Mapping Activities to outputs'!$B:$C,2,0),"N/A")</f>
        <v>MC</v>
      </c>
      <c r="F762" s="346">
        <f t="shared" si="23"/>
        <v>534.29</v>
      </c>
      <c r="G762" t="s">
        <v>362</v>
      </c>
      <c r="H762" t="s">
        <v>363</v>
      </c>
      <c r="I762" t="s">
        <v>364</v>
      </c>
      <c r="J762" t="s">
        <v>365</v>
      </c>
      <c r="K762" t="s">
        <v>157</v>
      </c>
      <c r="L762" t="s">
        <v>366</v>
      </c>
      <c r="M762" t="s">
        <v>1971</v>
      </c>
      <c r="N762" t="s">
        <v>262</v>
      </c>
      <c r="P762" s="365">
        <v>71620</v>
      </c>
      <c r="Q762" t="s">
        <v>4124</v>
      </c>
      <c r="R762" t="s">
        <v>368</v>
      </c>
      <c r="S762" t="s">
        <v>369</v>
      </c>
      <c r="T762" t="s">
        <v>263</v>
      </c>
      <c r="U762" t="s">
        <v>370</v>
      </c>
      <c r="V762" t="s">
        <v>265</v>
      </c>
      <c r="W762" t="s">
        <v>252</v>
      </c>
      <c r="X762" t="s">
        <v>264</v>
      </c>
      <c r="Y762" t="s">
        <v>371</v>
      </c>
      <c r="Z762" t="s">
        <v>250</v>
      </c>
      <c r="AA762" t="s">
        <v>250</v>
      </c>
      <c r="AB762" t="s">
        <v>89</v>
      </c>
      <c r="AC762" t="s">
        <v>158</v>
      </c>
      <c r="AD762" t="s">
        <v>2</v>
      </c>
      <c r="AE762" t="s">
        <v>1842</v>
      </c>
      <c r="AF762" t="s">
        <v>372</v>
      </c>
      <c r="AG762" t="s">
        <v>3251</v>
      </c>
      <c r="AH762" s="365">
        <v>300002326072007</v>
      </c>
      <c r="AI762" t="s">
        <v>258</v>
      </c>
      <c r="AJ762">
        <v>33024</v>
      </c>
      <c r="AK762">
        <v>22440</v>
      </c>
      <c r="AL762" s="365">
        <v>2</v>
      </c>
      <c r="AM762" t="s">
        <v>1842</v>
      </c>
      <c r="AN762" t="s">
        <v>1160</v>
      </c>
      <c r="AO762" t="s">
        <v>1161</v>
      </c>
      <c r="AP762" s="365">
        <v>432</v>
      </c>
      <c r="AQ762" t="s">
        <v>3950</v>
      </c>
      <c r="AR762" t="s">
        <v>3962</v>
      </c>
      <c r="AS762" t="s">
        <v>3952</v>
      </c>
      <c r="AT762" t="s">
        <v>3957</v>
      </c>
      <c r="AU762" t="s">
        <v>379</v>
      </c>
      <c r="AV762" t="s">
        <v>380</v>
      </c>
      <c r="AW762" t="s">
        <v>381</v>
      </c>
      <c r="AX762"/>
      <c r="AY762" s="365">
        <v>0</v>
      </c>
      <c r="AZ762" s="365">
        <v>2025</v>
      </c>
      <c r="BA762" s="366">
        <v>45670</v>
      </c>
      <c r="BB762" s="367">
        <v>45670</v>
      </c>
      <c r="BC762" t="s">
        <v>501</v>
      </c>
      <c r="BD762" t="s">
        <v>261</v>
      </c>
      <c r="BE762">
        <v>22440</v>
      </c>
      <c r="BF762">
        <v>534.29</v>
      </c>
      <c r="BG762"/>
      <c r="BH762" s="368">
        <v>534.29</v>
      </c>
    </row>
    <row r="763" spans="1:60" ht="15.6">
      <c r="A763" s="345" t="str">
        <f t="shared" si="22"/>
        <v>yes</v>
      </c>
      <c r="B763" s="345" t="str">
        <f>IF(A763="no","N/A",IF(ISNA(VLOOKUP(P763,'Cost Type'!$A$4:$B$8,2,0)),"Impl",VLOOKUP(Q763,'Cost Type'!$A$4:$B$8,2,0)))</f>
        <v>Impl</v>
      </c>
      <c r="C763" s="345" t="str">
        <f>IF(B763="Impl",VLOOKUP(AB763,'Mapping Activities to outputs'!$B:$C,2,0),"N/A")</f>
        <v>MC</v>
      </c>
      <c r="F763" s="346">
        <f t="shared" si="23"/>
        <v>534.29</v>
      </c>
      <c r="G763" t="s">
        <v>362</v>
      </c>
      <c r="H763" t="s">
        <v>363</v>
      </c>
      <c r="I763" t="s">
        <v>364</v>
      </c>
      <c r="J763" t="s">
        <v>365</v>
      </c>
      <c r="K763" t="s">
        <v>157</v>
      </c>
      <c r="L763" t="s">
        <v>366</v>
      </c>
      <c r="M763" t="s">
        <v>1971</v>
      </c>
      <c r="N763" t="s">
        <v>262</v>
      </c>
      <c r="P763" s="365">
        <v>71620</v>
      </c>
      <c r="Q763" t="s">
        <v>4124</v>
      </c>
      <c r="R763" t="s">
        <v>368</v>
      </c>
      <c r="S763" t="s">
        <v>369</v>
      </c>
      <c r="T763" t="s">
        <v>263</v>
      </c>
      <c r="U763" t="s">
        <v>370</v>
      </c>
      <c r="V763" t="s">
        <v>265</v>
      </c>
      <c r="W763" t="s">
        <v>252</v>
      </c>
      <c r="X763" t="s">
        <v>264</v>
      </c>
      <c r="Y763" t="s">
        <v>371</v>
      </c>
      <c r="Z763" t="s">
        <v>250</v>
      </c>
      <c r="AA763" t="s">
        <v>250</v>
      </c>
      <c r="AB763" t="s">
        <v>89</v>
      </c>
      <c r="AC763" t="s">
        <v>158</v>
      </c>
      <c r="AD763" t="s">
        <v>2</v>
      </c>
      <c r="AE763" t="s">
        <v>1844</v>
      </c>
      <c r="AF763" t="s">
        <v>372</v>
      </c>
      <c r="AG763" t="s">
        <v>3251</v>
      </c>
      <c r="AH763" s="365">
        <v>300002326109915</v>
      </c>
      <c r="AI763" t="s">
        <v>258</v>
      </c>
      <c r="AJ763">
        <v>33024</v>
      </c>
      <c r="AK763">
        <v>22440</v>
      </c>
      <c r="AL763" s="365">
        <v>2</v>
      </c>
      <c r="AM763" t="s">
        <v>1844</v>
      </c>
      <c r="AN763" t="s">
        <v>1436</v>
      </c>
      <c r="AO763" t="s">
        <v>1437</v>
      </c>
      <c r="AP763" s="365">
        <v>433</v>
      </c>
      <c r="AQ763" t="s">
        <v>3950</v>
      </c>
      <c r="AR763" t="s">
        <v>3964</v>
      </c>
      <c r="AS763" t="s">
        <v>3952</v>
      </c>
      <c r="AT763" t="s">
        <v>3957</v>
      </c>
      <c r="AU763" t="s">
        <v>379</v>
      </c>
      <c r="AV763" t="s">
        <v>380</v>
      </c>
      <c r="AW763" t="s">
        <v>381</v>
      </c>
      <c r="AX763"/>
      <c r="AY763" s="365">
        <v>0</v>
      </c>
      <c r="AZ763" s="365">
        <v>2025</v>
      </c>
      <c r="BA763" s="366">
        <v>45670</v>
      </c>
      <c r="BB763" s="367">
        <v>45670</v>
      </c>
      <c r="BC763" t="s">
        <v>501</v>
      </c>
      <c r="BD763" t="s">
        <v>261</v>
      </c>
      <c r="BE763">
        <v>22440</v>
      </c>
      <c r="BF763">
        <v>534.29</v>
      </c>
      <c r="BG763"/>
      <c r="BH763" s="368">
        <v>534.29</v>
      </c>
    </row>
    <row r="764" spans="1:60" ht="15.6">
      <c r="A764" s="345" t="str">
        <f t="shared" si="22"/>
        <v>yes</v>
      </c>
      <c r="B764" s="345" t="str">
        <f>IF(A764="no","N/A",IF(ISNA(VLOOKUP(P764,'Cost Type'!$A$4:$B$8,2,0)),"Impl",VLOOKUP(Q764,'Cost Type'!$A$4:$B$8,2,0)))</f>
        <v>Impl</v>
      </c>
      <c r="C764" s="345" t="str">
        <f>IF(B764="Impl",VLOOKUP(AB764,'Mapping Activities to outputs'!$B:$C,2,0),"N/A")</f>
        <v>MC</v>
      </c>
      <c r="F764" s="346">
        <f t="shared" si="23"/>
        <v>252</v>
      </c>
      <c r="G764" t="s">
        <v>362</v>
      </c>
      <c r="H764" t="s">
        <v>363</v>
      </c>
      <c r="I764" t="s">
        <v>364</v>
      </c>
      <c r="J764" t="s">
        <v>365</v>
      </c>
      <c r="K764" t="s">
        <v>157</v>
      </c>
      <c r="L764" t="s">
        <v>366</v>
      </c>
      <c r="M764" t="s">
        <v>1971</v>
      </c>
      <c r="N764" t="s">
        <v>262</v>
      </c>
      <c r="P764" s="365">
        <v>71635</v>
      </c>
      <c r="Q764" t="s">
        <v>4144</v>
      </c>
      <c r="R764" t="s">
        <v>368</v>
      </c>
      <c r="S764" t="s">
        <v>369</v>
      </c>
      <c r="T764" t="s">
        <v>263</v>
      </c>
      <c r="U764" t="s">
        <v>370</v>
      </c>
      <c r="V764" t="s">
        <v>265</v>
      </c>
      <c r="W764" t="s">
        <v>252</v>
      </c>
      <c r="X764" t="s">
        <v>264</v>
      </c>
      <c r="Y764" t="s">
        <v>371</v>
      </c>
      <c r="Z764" t="s">
        <v>250</v>
      </c>
      <c r="AA764" t="s">
        <v>250</v>
      </c>
      <c r="AB764" t="s">
        <v>89</v>
      </c>
      <c r="AC764" t="s">
        <v>158</v>
      </c>
      <c r="AD764" t="s">
        <v>2</v>
      </c>
      <c r="AE764" t="s">
        <v>1829</v>
      </c>
      <c r="AF764" t="s">
        <v>372</v>
      </c>
      <c r="AG764" t="s">
        <v>3020</v>
      </c>
      <c r="AH764" s="365">
        <v>300002316105828</v>
      </c>
      <c r="AI764" t="s">
        <v>258</v>
      </c>
      <c r="AJ764">
        <v>24834</v>
      </c>
      <c r="AK764">
        <v>10584</v>
      </c>
      <c r="AL764" s="365">
        <v>2</v>
      </c>
      <c r="AM764" t="s">
        <v>1829</v>
      </c>
      <c r="AN764" t="s">
        <v>1357</v>
      </c>
      <c r="AO764" t="s">
        <v>1358</v>
      </c>
      <c r="AP764" s="365">
        <v>61</v>
      </c>
      <c r="AQ764" t="s">
        <v>3945</v>
      </c>
      <c r="AR764" t="s">
        <v>3946</v>
      </c>
      <c r="AS764" t="s">
        <v>3947</v>
      </c>
      <c r="AT764" t="s">
        <v>3948</v>
      </c>
      <c r="AU764" t="s">
        <v>379</v>
      </c>
      <c r="AV764" t="s">
        <v>380</v>
      </c>
      <c r="AW764" t="s">
        <v>381</v>
      </c>
      <c r="AX764"/>
      <c r="AY764" s="365">
        <v>0</v>
      </c>
      <c r="AZ764" s="365">
        <v>2025</v>
      </c>
      <c r="BA764" s="366">
        <v>45665</v>
      </c>
      <c r="BB764" s="367">
        <v>45670</v>
      </c>
      <c r="BC764" t="s">
        <v>501</v>
      </c>
      <c r="BD764" t="s">
        <v>261</v>
      </c>
      <c r="BE764">
        <v>10584</v>
      </c>
      <c r="BF764">
        <v>252</v>
      </c>
      <c r="BG764"/>
      <c r="BH764" s="368">
        <v>252</v>
      </c>
    </row>
    <row r="765" spans="1:60" ht="15.6">
      <c r="A765" s="345" t="str">
        <f t="shared" si="22"/>
        <v>yes</v>
      </c>
      <c r="B765" s="345" t="str">
        <f>IF(A765="no","N/A",IF(ISNA(VLOOKUP(P765,'Cost Type'!$A$4:$B$8,2,0)),"Impl",VLOOKUP(Q765,'Cost Type'!$A$4:$B$8,2,0)))</f>
        <v>Impl</v>
      </c>
      <c r="C765" s="345" t="str">
        <f>IF(B765="Impl",VLOOKUP(AB765,'Mapping Activities to outputs'!$B:$C,2,0),"N/A")</f>
        <v>MC</v>
      </c>
      <c r="F765" s="346">
        <f t="shared" si="23"/>
        <v>126</v>
      </c>
      <c r="G765" t="s">
        <v>362</v>
      </c>
      <c r="H765" t="s">
        <v>363</v>
      </c>
      <c r="I765" t="s">
        <v>364</v>
      </c>
      <c r="J765" t="s">
        <v>365</v>
      </c>
      <c r="K765" t="s">
        <v>157</v>
      </c>
      <c r="L765" t="s">
        <v>366</v>
      </c>
      <c r="M765" t="s">
        <v>1971</v>
      </c>
      <c r="N765" t="s">
        <v>262</v>
      </c>
      <c r="P765" s="365">
        <v>71635</v>
      </c>
      <c r="Q765" t="s">
        <v>4144</v>
      </c>
      <c r="R765" t="s">
        <v>368</v>
      </c>
      <c r="S765" t="s">
        <v>369</v>
      </c>
      <c r="T765" t="s">
        <v>263</v>
      </c>
      <c r="U765" t="s">
        <v>370</v>
      </c>
      <c r="V765" t="s">
        <v>265</v>
      </c>
      <c r="W765" t="s">
        <v>252</v>
      </c>
      <c r="X765" t="s">
        <v>264</v>
      </c>
      <c r="Y765" t="s">
        <v>371</v>
      </c>
      <c r="Z765" t="s">
        <v>250</v>
      </c>
      <c r="AA765" t="s">
        <v>250</v>
      </c>
      <c r="AB765" t="s">
        <v>89</v>
      </c>
      <c r="AC765" t="s">
        <v>158</v>
      </c>
      <c r="AD765" t="s">
        <v>2</v>
      </c>
      <c r="AE765" t="s">
        <v>1837</v>
      </c>
      <c r="AF765" t="s">
        <v>372</v>
      </c>
      <c r="AG765" t="s">
        <v>3250</v>
      </c>
      <c r="AH765" s="365">
        <v>300002326039228</v>
      </c>
      <c r="AI765" t="s">
        <v>258</v>
      </c>
      <c r="AJ765">
        <v>27732</v>
      </c>
      <c r="AK765">
        <v>5292</v>
      </c>
      <c r="AL765" s="365">
        <v>2</v>
      </c>
      <c r="AM765" t="s">
        <v>1837</v>
      </c>
      <c r="AN765" t="s">
        <v>1584</v>
      </c>
      <c r="AO765" t="s">
        <v>1585</v>
      </c>
      <c r="AP765" s="365">
        <v>470</v>
      </c>
      <c r="AQ765" t="s">
        <v>3950</v>
      </c>
      <c r="AR765" t="s">
        <v>3956</v>
      </c>
      <c r="AS765" t="s">
        <v>3952</v>
      </c>
      <c r="AT765" t="s">
        <v>3957</v>
      </c>
      <c r="AU765" t="s">
        <v>379</v>
      </c>
      <c r="AV765" t="s">
        <v>380</v>
      </c>
      <c r="AW765" t="s">
        <v>381</v>
      </c>
      <c r="AX765"/>
      <c r="AY765" s="365">
        <v>0</v>
      </c>
      <c r="AZ765" s="365">
        <v>2025</v>
      </c>
      <c r="BA765" s="366">
        <v>45670</v>
      </c>
      <c r="BB765" s="367">
        <v>45670</v>
      </c>
      <c r="BC765" t="s">
        <v>501</v>
      </c>
      <c r="BD765" t="s">
        <v>261</v>
      </c>
      <c r="BE765">
        <v>5292</v>
      </c>
      <c r="BF765">
        <v>126</v>
      </c>
      <c r="BG765"/>
      <c r="BH765" s="368">
        <v>126</v>
      </c>
    </row>
    <row r="766" spans="1:60" ht="15.6">
      <c r="A766" s="345" t="str">
        <f t="shared" si="22"/>
        <v>yes</v>
      </c>
      <c r="B766" s="345" t="str">
        <f>IF(A766="no","N/A",IF(ISNA(VLOOKUP(P766,'Cost Type'!$A$4:$B$8,2,0)),"Impl",VLOOKUP(Q766,'Cost Type'!$A$4:$B$8,2,0)))</f>
        <v>Impl</v>
      </c>
      <c r="C766" s="345" t="str">
        <f>IF(B766="Impl",VLOOKUP(AB766,'Mapping Activities to outputs'!$B:$C,2,0),"N/A")</f>
        <v>MC</v>
      </c>
      <c r="F766" s="346">
        <f t="shared" si="23"/>
        <v>252</v>
      </c>
      <c r="G766" t="s">
        <v>362</v>
      </c>
      <c r="H766" t="s">
        <v>363</v>
      </c>
      <c r="I766" t="s">
        <v>364</v>
      </c>
      <c r="J766" t="s">
        <v>365</v>
      </c>
      <c r="K766" t="s">
        <v>157</v>
      </c>
      <c r="L766" t="s">
        <v>366</v>
      </c>
      <c r="M766" t="s">
        <v>1971</v>
      </c>
      <c r="N766" t="s">
        <v>262</v>
      </c>
      <c r="P766" s="365">
        <v>71635</v>
      </c>
      <c r="Q766" t="s">
        <v>4144</v>
      </c>
      <c r="R766" t="s">
        <v>368</v>
      </c>
      <c r="S766" t="s">
        <v>369</v>
      </c>
      <c r="T766" t="s">
        <v>263</v>
      </c>
      <c r="U766" t="s">
        <v>370</v>
      </c>
      <c r="V766" t="s">
        <v>265</v>
      </c>
      <c r="W766" t="s">
        <v>252</v>
      </c>
      <c r="X766" t="s">
        <v>264</v>
      </c>
      <c r="Y766" t="s">
        <v>371</v>
      </c>
      <c r="Z766" t="s">
        <v>250</v>
      </c>
      <c r="AA766" t="s">
        <v>250</v>
      </c>
      <c r="AB766" t="s">
        <v>89</v>
      </c>
      <c r="AC766" t="s">
        <v>158</v>
      </c>
      <c r="AD766" t="s">
        <v>2</v>
      </c>
      <c r="AE766" t="s">
        <v>1839</v>
      </c>
      <c r="AF766" t="s">
        <v>372</v>
      </c>
      <c r="AG766" t="s">
        <v>3251</v>
      </c>
      <c r="AH766" s="365">
        <v>300002326050100</v>
      </c>
      <c r="AI766" t="s">
        <v>258</v>
      </c>
      <c r="AJ766">
        <v>33024</v>
      </c>
      <c r="AK766">
        <v>10584</v>
      </c>
      <c r="AL766" s="365">
        <v>1</v>
      </c>
      <c r="AM766" t="s">
        <v>1839</v>
      </c>
      <c r="AN766" t="s">
        <v>1048</v>
      </c>
      <c r="AO766" t="s">
        <v>1049</v>
      </c>
      <c r="AP766" s="365">
        <v>471</v>
      </c>
      <c r="AQ766" t="s">
        <v>3950</v>
      </c>
      <c r="AR766" t="s">
        <v>3959</v>
      </c>
      <c r="AS766" t="s">
        <v>3952</v>
      </c>
      <c r="AT766" t="s">
        <v>3957</v>
      </c>
      <c r="AU766" t="s">
        <v>379</v>
      </c>
      <c r="AV766" t="s">
        <v>380</v>
      </c>
      <c r="AW766" t="s">
        <v>381</v>
      </c>
      <c r="AX766"/>
      <c r="AY766" s="365">
        <v>0</v>
      </c>
      <c r="AZ766" s="365">
        <v>2025</v>
      </c>
      <c r="BA766" s="366">
        <v>45670</v>
      </c>
      <c r="BB766" s="367">
        <v>45670</v>
      </c>
      <c r="BC766" t="s">
        <v>271</v>
      </c>
      <c r="BD766" t="s">
        <v>261</v>
      </c>
      <c r="BE766">
        <v>10584</v>
      </c>
      <c r="BF766">
        <v>252</v>
      </c>
      <c r="BG766"/>
      <c r="BH766" s="368">
        <v>252</v>
      </c>
    </row>
    <row r="767" spans="1:60" ht="15.6">
      <c r="A767" s="345" t="str">
        <f t="shared" si="22"/>
        <v>yes</v>
      </c>
      <c r="B767" s="345" t="str">
        <f>IF(A767="no","N/A",IF(ISNA(VLOOKUP(P767,'Cost Type'!$A$4:$B$8,2,0)),"Impl",VLOOKUP(Q767,'Cost Type'!$A$4:$B$8,2,0)))</f>
        <v>Impl</v>
      </c>
      <c r="C767" s="345" t="str">
        <f>IF(B767="Impl",VLOOKUP(AB767,'Mapping Activities to outputs'!$B:$C,2,0),"N/A")</f>
        <v>MC</v>
      </c>
      <c r="F767" s="346">
        <f t="shared" si="23"/>
        <v>252</v>
      </c>
      <c r="G767" t="s">
        <v>362</v>
      </c>
      <c r="H767" t="s">
        <v>363</v>
      </c>
      <c r="I767" t="s">
        <v>364</v>
      </c>
      <c r="J767" t="s">
        <v>365</v>
      </c>
      <c r="K767" t="s">
        <v>157</v>
      </c>
      <c r="L767" t="s">
        <v>366</v>
      </c>
      <c r="M767" t="s">
        <v>1971</v>
      </c>
      <c r="N767" t="s">
        <v>262</v>
      </c>
      <c r="P767" s="365">
        <v>71635</v>
      </c>
      <c r="Q767" t="s">
        <v>4144</v>
      </c>
      <c r="R767" t="s">
        <v>368</v>
      </c>
      <c r="S767" t="s">
        <v>369</v>
      </c>
      <c r="T767" t="s">
        <v>263</v>
      </c>
      <c r="U767" t="s">
        <v>370</v>
      </c>
      <c r="V767" t="s">
        <v>265</v>
      </c>
      <c r="W767" t="s">
        <v>252</v>
      </c>
      <c r="X767" t="s">
        <v>264</v>
      </c>
      <c r="Y767" t="s">
        <v>371</v>
      </c>
      <c r="Z767" t="s">
        <v>250</v>
      </c>
      <c r="AA767" t="s">
        <v>250</v>
      </c>
      <c r="AB767" t="s">
        <v>89</v>
      </c>
      <c r="AC767" t="s">
        <v>158</v>
      </c>
      <c r="AD767" t="s">
        <v>2</v>
      </c>
      <c r="AE767" t="s">
        <v>1842</v>
      </c>
      <c r="AF767" t="s">
        <v>372</v>
      </c>
      <c r="AG767" t="s">
        <v>3251</v>
      </c>
      <c r="AH767" s="365">
        <v>300002326072007</v>
      </c>
      <c r="AI767" t="s">
        <v>258</v>
      </c>
      <c r="AJ767">
        <v>33024</v>
      </c>
      <c r="AK767">
        <v>10584</v>
      </c>
      <c r="AL767" s="365">
        <v>1</v>
      </c>
      <c r="AM767" t="s">
        <v>1842</v>
      </c>
      <c r="AN767" t="s">
        <v>1160</v>
      </c>
      <c r="AO767" t="s">
        <v>1161</v>
      </c>
      <c r="AP767" s="365">
        <v>472</v>
      </c>
      <c r="AQ767" t="s">
        <v>3950</v>
      </c>
      <c r="AR767" t="s">
        <v>3961</v>
      </c>
      <c r="AS767" t="s">
        <v>3952</v>
      </c>
      <c r="AT767" t="s">
        <v>3957</v>
      </c>
      <c r="AU767" t="s">
        <v>379</v>
      </c>
      <c r="AV767" t="s">
        <v>380</v>
      </c>
      <c r="AW767" t="s">
        <v>381</v>
      </c>
      <c r="AX767"/>
      <c r="AY767" s="365">
        <v>0</v>
      </c>
      <c r="AZ767" s="365">
        <v>2025</v>
      </c>
      <c r="BA767" s="366">
        <v>45670</v>
      </c>
      <c r="BB767" s="367">
        <v>45670</v>
      </c>
      <c r="BC767" t="s">
        <v>271</v>
      </c>
      <c r="BD767" t="s">
        <v>261</v>
      </c>
      <c r="BE767">
        <v>10584</v>
      </c>
      <c r="BF767">
        <v>252</v>
      </c>
      <c r="BG767"/>
      <c r="BH767" s="368">
        <v>252</v>
      </c>
    </row>
    <row r="768" spans="1:60" ht="15.6">
      <c r="A768" s="345" t="str">
        <f t="shared" si="22"/>
        <v>yes</v>
      </c>
      <c r="B768" s="345" t="str">
        <f>IF(A768="no","N/A",IF(ISNA(VLOOKUP(P768,'Cost Type'!$A$4:$B$8,2,0)),"Impl",VLOOKUP(Q768,'Cost Type'!$A$4:$B$8,2,0)))</f>
        <v>Impl</v>
      </c>
      <c r="C768" s="345" t="str">
        <f>IF(B768="Impl",VLOOKUP(AB768,'Mapping Activities to outputs'!$B:$C,2,0),"N/A")</f>
        <v>MC</v>
      </c>
      <c r="F768" s="346">
        <f t="shared" si="23"/>
        <v>252</v>
      </c>
      <c r="G768" t="s">
        <v>362</v>
      </c>
      <c r="H768" t="s">
        <v>363</v>
      </c>
      <c r="I768" t="s">
        <v>364</v>
      </c>
      <c r="J768" t="s">
        <v>365</v>
      </c>
      <c r="K768" t="s">
        <v>157</v>
      </c>
      <c r="L768" t="s">
        <v>366</v>
      </c>
      <c r="M768" t="s">
        <v>1971</v>
      </c>
      <c r="N768" t="s">
        <v>262</v>
      </c>
      <c r="P768" s="365">
        <v>71635</v>
      </c>
      <c r="Q768" t="s">
        <v>4144</v>
      </c>
      <c r="R768" t="s">
        <v>368</v>
      </c>
      <c r="S768" t="s">
        <v>369</v>
      </c>
      <c r="T768" t="s">
        <v>263</v>
      </c>
      <c r="U768" t="s">
        <v>370</v>
      </c>
      <c r="V768" t="s">
        <v>265</v>
      </c>
      <c r="W768" t="s">
        <v>252</v>
      </c>
      <c r="X768" t="s">
        <v>264</v>
      </c>
      <c r="Y768" t="s">
        <v>371</v>
      </c>
      <c r="Z768" t="s">
        <v>250</v>
      </c>
      <c r="AA768" t="s">
        <v>250</v>
      </c>
      <c r="AB768" t="s">
        <v>89</v>
      </c>
      <c r="AC768" t="s">
        <v>158</v>
      </c>
      <c r="AD768" t="s">
        <v>2</v>
      </c>
      <c r="AE768" t="s">
        <v>1844</v>
      </c>
      <c r="AF768" t="s">
        <v>372</v>
      </c>
      <c r="AG768" t="s">
        <v>3251</v>
      </c>
      <c r="AH768" s="365">
        <v>300002326109915</v>
      </c>
      <c r="AI768" t="s">
        <v>258</v>
      </c>
      <c r="AJ768">
        <v>33024</v>
      </c>
      <c r="AK768">
        <v>10584</v>
      </c>
      <c r="AL768" s="365">
        <v>1</v>
      </c>
      <c r="AM768" t="s">
        <v>1844</v>
      </c>
      <c r="AN768" t="s">
        <v>1436</v>
      </c>
      <c r="AO768" t="s">
        <v>1437</v>
      </c>
      <c r="AP768" s="365">
        <v>473</v>
      </c>
      <c r="AQ768" t="s">
        <v>3950</v>
      </c>
      <c r="AR768" t="s">
        <v>3963</v>
      </c>
      <c r="AS768" t="s">
        <v>3952</v>
      </c>
      <c r="AT768" t="s">
        <v>3957</v>
      </c>
      <c r="AU768" t="s">
        <v>379</v>
      </c>
      <c r="AV768" t="s">
        <v>380</v>
      </c>
      <c r="AW768" t="s">
        <v>381</v>
      </c>
      <c r="AX768"/>
      <c r="AY768" s="365">
        <v>0</v>
      </c>
      <c r="AZ768" s="365">
        <v>2025</v>
      </c>
      <c r="BA768" s="366">
        <v>45670</v>
      </c>
      <c r="BB768" s="367">
        <v>45670</v>
      </c>
      <c r="BC768" t="s">
        <v>271</v>
      </c>
      <c r="BD768" t="s">
        <v>261</v>
      </c>
      <c r="BE768">
        <v>10584</v>
      </c>
      <c r="BF768">
        <v>252</v>
      </c>
      <c r="BG768"/>
      <c r="BH768" s="368">
        <v>252</v>
      </c>
    </row>
    <row r="769" spans="1:60" ht="15.6">
      <c r="A769" s="345" t="str">
        <f t="shared" si="22"/>
        <v>yes</v>
      </c>
      <c r="B769" s="345" t="str">
        <f>IF(A769="no","N/A",IF(ISNA(VLOOKUP(P769,'Cost Type'!$A$4:$B$8,2,0)),"Impl",VLOOKUP(P769,'Cost Type'!$A$4:$B$8,2,0)))</f>
        <v>GMS</v>
      </c>
      <c r="C769" s="345" t="str">
        <f>IF(B769="Impl",VLOOKUP(AB769,'Mapping Activities to outputs'!$B:$C,2,0),"N/A")</f>
        <v>N/A</v>
      </c>
      <c r="F769" s="346">
        <f t="shared" si="23"/>
        <v>47.300000000000004</v>
      </c>
      <c r="G769" t="s">
        <v>413</v>
      </c>
      <c r="H769" t="s">
        <v>414</v>
      </c>
      <c r="I769" t="s">
        <v>415</v>
      </c>
      <c r="J769" t="s">
        <v>416</v>
      </c>
      <c r="K769" t="s">
        <v>157</v>
      </c>
      <c r="L769" t="s">
        <v>413</v>
      </c>
      <c r="M769" t="s">
        <v>1971</v>
      </c>
      <c r="N769" t="s">
        <v>262</v>
      </c>
      <c r="P769" s="365">
        <v>75105</v>
      </c>
      <c r="Q769" t="s">
        <v>417</v>
      </c>
      <c r="R769" t="s">
        <v>368</v>
      </c>
      <c r="S769" t="s">
        <v>369</v>
      </c>
      <c r="T769" t="s">
        <v>263</v>
      </c>
      <c r="U769" t="s">
        <v>370</v>
      </c>
      <c r="V769" t="s">
        <v>265</v>
      </c>
      <c r="W769" t="s">
        <v>252</v>
      </c>
      <c r="X769" t="s">
        <v>264</v>
      </c>
      <c r="Y769" t="s">
        <v>371</v>
      </c>
      <c r="Z769" t="s">
        <v>250</v>
      </c>
      <c r="AA769" t="s">
        <v>250</v>
      </c>
      <c r="AB769" t="s">
        <v>89</v>
      </c>
      <c r="AC769" t="s">
        <v>158</v>
      </c>
      <c r="AD769" t="s">
        <v>2</v>
      </c>
      <c r="AE769" t="s">
        <v>2023</v>
      </c>
      <c r="AF769" t="s">
        <v>419</v>
      </c>
      <c r="AG769"/>
      <c r="AH769" s="365"/>
      <c r="AI769"/>
      <c r="AJ769"/>
      <c r="AK769"/>
      <c r="AL769" s="365"/>
      <c r="AM769"/>
      <c r="AN769" t="s">
        <v>399</v>
      </c>
      <c r="AO769" t="s">
        <v>399</v>
      </c>
      <c r="AP769" s="365">
        <v>14</v>
      </c>
      <c r="AQ769" t="s">
        <v>2024</v>
      </c>
      <c r="AR769" t="s">
        <v>2025</v>
      </c>
      <c r="AS769" t="s">
        <v>2026</v>
      </c>
      <c r="AT769" t="s">
        <v>2027</v>
      </c>
      <c r="AU769" t="s">
        <v>379</v>
      </c>
      <c r="AV769" t="s">
        <v>380</v>
      </c>
      <c r="AW769" t="s">
        <v>412</v>
      </c>
      <c r="AX769"/>
      <c r="AY769" s="365"/>
      <c r="AZ769" s="365">
        <v>2025</v>
      </c>
      <c r="BA769" s="366">
        <v>45665</v>
      </c>
      <c r="BB769" s="367">
        <v>45671</v>
      </c>
      <c r="BC769" t="s">
        <v>399</v>
      </c>
      <c r="BD769" t="s">
        <v>261</v>
      </c>
      <c r="BE769">
        <v>1986.72</v>
      </c>
      <c r="BF769">
        <v>47.300000000000004</v>
      </c>
      <c r="BG769"/>
      <c r="BH769" s="368">
        <v>47.300000000000004</v>
      </c>
    </row>
    <row r="770" spans="1:60" ht="15.6">
      <c r="A770" s="345" t="str">
        <f t="shared" si="22"/>
        <v>yes</v>
      </c>
      <c r="B770" s="345" t="str">
        <f>IF(A770="no","N/A",IF(ISNA(VLOOKUP(P770,'Cost Type'!$A$4:$B$8,2,0)),"Impl",VLOOKUP(P770,'Cost Type'!$A$4:$B$8,2,0)))</f>
        <v>GMS</v>
      </c>
      <c r="C770" s="345" t="str">
        <f>IF(B770="Impl",VLOOKUP(AB770,'Mapping Activities to outputs'!$B:$C,2,0),"N/A")</f>
        <v>N/A</v>
      </c>
      <c r="F770" s="346">
        <f t="shared" si="23"/>
        <v>259.63</v>
      </c>
      <c r="G770" t="s">
        <v>413</v>
      </c>
      <c r="H770" t="s">
        <v>414</v>
      </c>
      <c r="I770" t="s">
        <v>415</v>
      </c>
      <c r="J770" t="s">
        <v>416</v>
      </c>
      <c r="K770" t="s">
        <v>157</v>
      </c>
      <c r="L770" t="s">
        <v>413</v>
      </c>
      <c r="M770" t="s">
        <v>1971</v>
      </c>
      <c r="N770" t="s">
        <v>262</v>
      </c>
      <c r="P770" s="365">
        <v>75105</v>
      </c>
      <c r="Q770" t="s">
        <v>417</v>
      </c>
      <c r="R770" t="s">
        <v>368</v>
      </c>
      <c r="S770" t="s">
        <v>369</v>
      </c>
      <c r="T770" t="s">
        <v>263</v>
      </c>
      <c r="U770" t="s">
        <v>370</v>
      </c>
      <c r="V770" t="s">
        <v>265</v>
      </c>
      <c r="W770" t="s">
        <v>252</v>
      </c>
      <c r="X770" t="s">
        <v>264</v>
      </c>
      <c r="Y770" t="s">
        <v>371</v>
      </c>
      <c r="Z770" t="s">
        <v>250</v>
      </c>
      <c r="AA770" t="s">
        <v>250</v>
      </c>
      <c r="AB770" t="s">
        <v>89</v>
      </c>
      <c r="AC770" t="s">
        <v>158</v>
      </c>
      <c r="AD770" t="s">
        <v>2</v>
      </c>
      <c r="AE770" t="s">
        <v>2238</v>
      </c>
      <c r="AF770" t="s">
        <v>419</v>
      </c>
      <c r="AG770"/>
      <c r="AH770" s="365"/>
      <c r="AI770"/>
      <c r="AJ770"/>
      <c r="AK770"/>
      <c r="AL770" s="365"/>
      <c r="AM770"/>
      <c r="AN770" t="s">
        <v>399</v>
      </c>
      <c r="AO770" t="s">
        <v>399</v>
      </c>
      <c r="AP770" s="365">
        <v>54</v>
      </c>
      <c r="AQ770" t="s">
        <v>2024</v>
      </c>
      <c r="AR770" t="s">
        <v>2239</v>
      </c>
      <c r="AS770" t="s">
        <v>2026</v>
      </c>
      <c r="AT770" t="s">
        <v>2240</v>
      </c>
      <c r="AU770" t="s">
        <v>379</v>
      </c>
      <c r="AV770" t="s">
        <v>380</v>
      </c>
      <c r="AW770" t="s">
        <v>412</v>
      </c>
      <c r="AX770"/>
      <c r="AY770" s="365"/>
      <c r="AZ770" s="365">
        <v>2025</v>
      </c>
      <c r="BA770" s="366">
        <v>45670</v>
      </c>
      <c r="BB770" s="367">
        <v>45671</v>
      </c>
      <c r="BC770" t="s">
        <v>399</v>
      </c>
      <c r="BD770" t="s">
        <v>261</v>
      </c>
      <c r="BE770">
        <v>10904.32</v>
      </c>
      <c r="BF770">
        <v>259.63</v>
      </c>
      <c r="BG770"/>
      <c r="BH770" s="368">
        <v>259.63</v>
      </c>
    </row>
    <row r="771" spans="1:60" ht="15.6">
      <c r="A771" s="345" t="str">
        <f t="shared" ref="A771:A834" si="24">IF(X771="30000",IF(P771&gt;60000,"yes","no"),"no")</f>
        <v>yes</v>
      </c>
      <c r="B771" s="345" t="str">
        <f>IF(A771="no","N/A",IF(ISNA(VLOOKUP(P771,'Cost Type'!$A$4:$B$8,2,0)),"Impl",VLOOKUP(Q771,'Cost Type'!$A$4:$B$8,2,0)))</f>
        <v>Impl</v>
      </c>
      <c r="C771" s="345" t="str">
        <f>IF(B771="Impl",VLOOKUP(AB771,'Mapping Activities to outputs'!$B:$C,2,0),"N/A")</f>
        <v>MC</v>
      </c>
      <c r="F771" s="346">
        <f t="shared" ref="F771:F834" si="25">BH771</f>
        <v>8.75</v>
      </c>
      <c r="G771" t="s">
        <v>362</v>
      </c>
      <c r="H771" t="s">
        <v>363</v>
      </c>
      <c r="I771" t="s">
        <v>364</v>
      </c>
      <c r="J771" t="s">
        <v>365</v>
      </c>
      <c r="K771" t="s">
        <v>157</v>
      </c>
      <c r="L771" t="s">
        <v>366</v>
      </c>
      <c r="M771" t="s">
        <v>1971</v>
      </c>
      <c r="N771" t="s">
        <v>262</v>
      </c>
      <c r="P771" s="365">
        <v>71620</v>
      </c>
      <c r="Q771" t="s">
        <v>4124</v>
      </c>
      <c r="R771" t="s">
        <v>368</v>
      </c>
      <c r="S771" t="s">
        <v>369</v>
      </c>
      <c r="T771" t="s">
        <v>263</v>
      </c>
      <c r="U771" t="s">
        <v>370</v>
      </c>
      <c r="V771" t="s">
        <v>265</v>
      </c>
      <c r="W771" t="s">
        <v>252</v>
      </c>
      <c r="X771" t="s">
        <v>264</v>
      </c>
      <c r="Y771" t="s">
        <v>371</v>
      </c>
      <c r="Z771" t="s">
        <v>250</v>
      </c>
      <c r="AA771" t="s">
        <v>250</v>
      </c>
      <c r="AB771" t="s">
        <v>89</v>
      </c>
      <c r="AC771" t="s">
        <v>158</v>
      </c>
      <c r="AD771" t="s">
        <v>2</v>
      </c>
      <c r="AE771" t="s">
        <v>1850</v>
      </c>
      <c r="AF771" t="s">
        <v>372</v>
      </c>
      <c r="AG771" t="s">
        <v>3252</v>
      </c>
      <c r="AH771" s="365">
        <v>300002326898121</v>
      </c>
      <c r="AI771" t="s">
        <v>258</v>
      </c>
      <c r="AJ771">
        <v>367.5</v>
      </c>
      <c r="AK771">
        <v>367.5</v>
      </c>
      <c r="AL771" s="365">
        <v>1</v>
      </c>
      <c r="AM771" t="s">
        <v>1850</v>
      </c>
      <c r="AN771" t="s">
        <v>1125</v>
      </c>
      <c r="AO771" t="s">
        <v>1126</v>
      </c>
      <c r="AP771" s="365">
        <v>47</v>
      </c>
      <c r="AQ771" t="s">
        <v>3965</v>
      </c>
      <c r="AR771" t="s">
        <v>3966</v>
      </c>
      <c r="AS771" t="s">
        <v>3967</v>
      </c>
      <c r="AT771" t="s">
        <v>3957</v>
      </c>
      <c r="AU771" t="s">
        <v>3679</v>
      </c>
      <c r="AV771" t="s">
        <v>380</v>
      </c>
      <c r="AW771" t="s">
        <v>381</v>
      </c>
      <c r="AX771"/>
      <c r="AY771" s="365">
        <v>0</v>
      </c>
      <c r="AZ771" s="365">
        <v>2025</v>
      </c>
      <c r="BA771" s="366">
        <v>45670</v>
      </c>
      <c r="BB771" s="367">
        <v>45673</v>
      </c>
      <c r="BC771" t="s">
        <v>271</v>
      </c>
      <c r="BD771" t="s">
        <v>261</v>
      </c>
      <c r="BE771">
        <v>367.5</v>
      </c>
      <c r="BF771">
        <v>8.75</v>
      </c>
      <c r="BG771"/>
      <c r="BH771" s="368">
        <v>8.75</v>
      </c>
    </row>
    <row r="772" spans="1:60" ht="15.6">
      <c r="A772" s="345" t="str">
        <f t="shared" si="24"/>
        <v>yes</v>
      </c>
      <c r="B772" s="345" t="str">
        <f>IF(A772="no","N/A",IF(ISNA(VLOOKUP(P772,'Cost Type'!$A$4:$B$8,2,0)),"Impl",VLOOKUP(Q772,'Cost Type'!$A$4:$B$8,2,0)))</f>
        <v>Impl</v>
      </c>
      <c r="C772" s="345" t="str">
        <f>IF(B772="Impl",VLOOKUP(AB772,'Mapping Activities to outputs'!$B:$C,2,0),"N/A")</f>
        <v>MC</v>
      </c>
      <c r="F772" s="346">
        <f t="shared" si="25"/>
        <v>7.97</v>
      </c>
      <c r="G772" t="s">
        <v>362</v>
      </c>
      <c r="H772" t="s">
        <v>363</v>
      </c>
      <c r="I772" t="s">
        <v>364</v>
      </c>
      <c r="J772" t="s">
        <v>365</v>
      </c>
      <c r="K772" t="s">
        <v>157</v>
      </c>
      <c r="L772" t="s">
        <v>366</v>
      </c>
      <c r="M772" t="s">
        <v>1971</v>
      </c>
      <c r="N772" t="s">
        <v>262</v>
      </c>
      <c r="P772" s="365">
        <v>71620</v>
      </c>
      <c r="Q772" t="s">
        <v>4124</v>
      </c>
      <c r="R772" t="s">
        <v>368</v>
      </c>
      <c r="S772" t="s">
        <v>369</v>
      </c>
      <c r="T772" t="s">
        <v>263</v>
      </c>
      <c r="U772" t="s">
        <v>370</v>
      </c>
      <c r="V772" t="s">
        <v>265</v>
      </c>
      <c r="W772" t="s">
        <v>252</v>
      </c>
      <c r="X772" t="s">
        <v>264</v>
      </c>
      <c r="Y772" t="s">
        <v>371</v>
      </c>
      <c r="Z772" t="s">
        <v>250</v>
      </c>
      <c r="AA772" t="s">
        <v>250</v>
      </c>
      <c r="AB772" t="s">
        <v>89</v>
      </c>
      <c r="AC772" t="s">
        <v>158</v>
      </c>
      <c r="AD772" t="s">
        <v>2</v>
      </c>
      <c r="AE772" t="s">
        <v>1846</v>
      </c>
      <c r="AF772" t="s">
        <v>372</v>
      </c>
      <c r="AG772" t="s">
        <v>3258</v>
      </c>
      <c r="AH772" s="365">
        <v>300002329595993</v>
      </c>
      <c r="AI772" t="s">
        <v>258</v>
      </c>
      <c r="AJ772">
        <v>334.63</v>
      </c>
      <c r="AK772">
        <v>334.63</v>
      </c>
      <c r="AL772" s="365">
        <v>1</v>
      </c>
      <c r="AM772" t="s">
        <v>1846</v>
      </c>
      <c r="AN772" t="s">
        <v>1375</v>
      </c>
      <c r="AO772" t="s">
        <v>1376</v>
      </c>
      <c r="AP772" s="365">
        <v>98</v>
      </c>
      <c r="AQ772" t="s">
        <v>3977</v>
      </c>
      <c r="AR772" t="s">
        <v>3978</v>
      </c>
      <c r="AS772" t="s">
        <v>3979</v>
      </c>
      <c r="AT772" t="s">
        <v>3976</v>
      </c>
      <c r="AU772" t="s">
        <v>379</v>
      </c>
      <c r="AV772" t="s">
        <v>380</v>
      </c>
      <c r="AW772" t="s">
        <v>381</v>
      </c>
      <c r="AX772"/>
      <c r="AY772" s="365">
        <v>0</v>
      </c>
      <c r="AZ772" s="365">
        <v>2025</v>
      </c>
      <c r="BA772" s="366">
        <v>45671</v>
      </c>
      <c r="BB772" s="367">
        <v>45673</v>
      </c>
      <c r="BC772" t="s">
        <v>271</v>
      </c>
      <c r="BD772" t="s">
        <v>261</v>
      </c>
      <c r="BE772">
        <v>334.63</v>
      </c>
      <c r="BF772">
        <v>7.97</v>
      </c>
      <c r="BG772"/>
      <c r="BH772" s="368">
        <v>7.97</v>
      </c>
    </row>
    <row r="773" spans="1:60" ht="15.6">
      <c r="A773" s="345" t="str">
        <f t="shared" si="24"/>
        <v>yes</v>
      </c>
      <c r="B773" s="345" t="str">
        <f>IF(A773="no","N/A",IF(ISNA(VLOOKUP(P773,'Cost Type'!$A$4:$B$8,2,0)),"Impl",VLOOKUP(Q773,'Cost Type'!$A$4:$B$8,2,0)))</f>
        <v>Impl</v>
      </c>
      <c r="C773" s="345" t="str">
        <f>IF(B773="Impl",VLOOKUP(AB773,'Mapping Activities to outputs'!$B:$C,2,0),"N/A")</f>
        <v>MC</v>
      </c>
      <c r="F773" s="346">
        <f t="shared" si="25"/>
        <v>30.51</v>
      </c>
      <c r="G773" t="s">
        <v>362</v>
      </c>
      <c r="H773" t="s">
        <v>363</v>
      </c>
      <c r="I773" t="s">
        <v>364</v>
      </c>
      <c r="J773" t="s">
        <v>365</v>
      </c>
      <c r="K773" t="s">
        <v>157</v>
      </c>
      <c r="L773" t="s">
        <v>366</v>
      </c>
      <c r="M773" t="s">
        <v>1971</v>
      </c>
      <c r="N773" t="s">
        <v>262</v>
      </c>
      <c r="P773" s="365">
        <v>71620</v>
      </c>
      <c r="Q773" t="s">
        <v>4124</v>
      </c>
      <c r="R773" t="s">
        <v>368</v>
      </c>
      <c r="S773" t="s">
        <v>369</v>
      </c>
      <c r="T773" t="s">
        <v>263</v>
      </c>
      <c r="U773" t="s">
        <v>370</v>
      </c>
      <c r="V773" t="s">
        <v>265</v>
      </c>
      <c r="W773" t="s">
        <v>252</v>
      </c>
      <c r="X773" t="s">
        <v>264</v>
      </c>
      <c r="Y773" t="s">
        <v>371</v>
      </c>
      <c r="Z773" t="s">
        <v>250</v>
      </c>
      <c r="AA773" t="s">
        <v>250</v>
      </c>
      <c r="AB773" t="s">
        <v>89</v>
      </c>
      <c r="AC773" t="s">
        <v>158</v>
      </c>
      <c r="AD773" t="s">
        <v>2</v>
      </c>
      <c r="AE773" t="s">
        <v>1853</v>
      </c>
      <c r="AF773" t="s">
        <v>372</v>
      </c>
      <c r="AG773" t="s">
        <v>3260</v>
      </c>
      <c r="AH773" s="365">
        <v>300002330055078</v>
      </c>
      <c r="AI773" t="s">
        <v>258</v>
      </c>
      <c r="AJ773">
        <v>1281.29</v>
      </c>
      <c r="AK773">
        <v>1281.29</v>
      </c>
      <c r="AL773" s="365">
        <v>1</v>
      </c>
      <c r="AM773" t="s">
        <v>1853</v>
      </c>
      <c r="AN773" t="s">
        <v>1357</v>
      </c>
      <c r="AO773" t="s">
        <v>1358</v>
      </c>
      <c r="AP773" s="365">
        <v>46</v>
      </c>
      <c r="AQ773" t="s">
        <v>3965</v>
      </c>
      <c r="AR773" t="s">
        <v>3980</v>
      </c>
      <c r="AS773" t="s">
        <v>3967</v>
      </c>
      <c r="AT773" t="s">
        <v>3976</v>
      </c>
      <c r="AU773" t="s">
        <v>3679</v>
      </c>
      <c r="AV773" t="s">
        <v>380</v>
      </c>
      <c r="AW773" t="s">
        <v>381</v>
      </c>
      <c r="AX773"/>
      <c r="AY773" s="365">
        <v>0</v>
      </c>
      <c r="AZ773" s="365">
        <v>2025</v>
      </c>
      <c r="BA773" s="366">
        <v>45671</v>
      </c>
      <c r="BB773" s="367">
        <v>45673</v>
      </c>
      <c r="BC773" t="s">
        <v>271</v>
      </c>
      <c r="BD773" t="s">
        <v>261</v>
      </c>
      <c r="BE773">
        <v>1281.29</v>
      </c>
      <c r="BF773">
        <v>30.51</v>
      </c>
      <c r="BG773"/>
      <c r="BH773" s="368">
        <v>30.51</v>
      </c>
    </row>
    <row r="774" spans="1:60" ht="15.6">
      <c r="A774" s="345" t="str">
        <f t="shared" si="24"/>
        <v>yes</v>
      </c>
      <c r="B774" s="345" t="str">
        <f>IF(A774="no","N/A",IF(ISNA(VLOOKUP(P774,'Cost Type'!$A$4:$B$8,2,0)),"Impl",VLOOKUP(Q774,'Cost Type'!$A$4:$B$8,2,0)))</f>
        <v>Impl</v>
      </c>
      <c r="C774" s="345" t="str">
        <f>IF(B774="Impl",VLOOKUP(AB774,'Mapping Activities to outputs'!$B:$C,2,0),"N/A")</f>
        <v>Output 3</v>
      </c>
      <c r="F774" s="346">
        <f t="shared" si="25"/>
        <v>2209.06</v>
      </c>
      <c r="G774" t="s">
        <v>362</v>
      </c>
      <c r="H774" t="s">
        <v>363</v>
      </c>
      <c r="I774" t="s">
        <v>364</v>
      </c>
      <c r="J774" t="s">
        <v>365</v>
      </c>
      <c r="K774" t="s">
        <v>157</v>
      </c>
      <c r="L774" t="s">
        <v>366</v>
      </c>
      <c r="M774" t="s">
        <v>2074</v>
      </c>
      <c r="N774" t="s">
        <v>262</v>
      </c>
      <c r="P774" s="365">
        <v>72635</v>
      </c>
      <c r="Q774" t="s">
        <v>4128</v>
      </c>
      <c r="R774" t="s">
        <v>368</v>
      </c>
      <c r="S774" t="s">
        <v>369</v>
      </c>
      <c r="T774" t="s">
        <v>263</v>
      </c>
      <c r="U774" t="s">
        <v>370</v>
      </c>
      <c r="V774" t="s">
        <v>265</v>
      </c>
      <c r="W774" t="s">
        <v>252</v>
      </c>
      <c r="X774" t="s">
        <v>264</v>
      </c>
      <c r="Y774" t="s">
        <v>371</v>
      </c>
      <c r="Z774" t="s">
        <v>832</v>
      </c>
      <c r="AA774" t="s">
        <v>832</v>
      </c>
      <c r="AB774" t="s">
        <v>449</v>
      </c>
      <c r="AC774" t="s">
        <v>158</v>
      </c>
      <c r="AD774" t="s">
        <v>2</v>
      </c>
      <c r="AE774" t="s">
        <v>850</v>
      </c>
      <c r="AF774" t="s">
        <v>372</v>
      </c>
      <c r="AG774" t="s">
        <v>852</v>
      </c>
      <c r="AH774" s="365">
        <v>300002327488129</v>
      </c>
      <c r="AI774" t="s">
        <v>258</v>
      </c>
      <c r="AJ774">
        <v>7188581.9800000004</v>
      </c>
      <c r="AK774">
        <v>92007.25</v>
      </c>
      <c r="AL774" s="365">
        <v>20</v>
      </c>
      <c r="AM774" t="s">
        <v>850</v>
      </c>
      <c r="AN774" t="s">
        <v>3026</v>
      </c>
      <c r="AO774" t="s">
        <v>841</v>
      </c>
      <c r="AP774" s="365">
        <v>1348</v>
      </c>
      <c r="AQ774" t="s">
        <v>3965</v>
      </c>
      <c r="AR774" t="s">
        <v>3968</v>
      </c>
      <c r="AS774" t="s">
        <v>3969</v>
      </c>
      <c r="AT774" t="s">
        <v>3970</v>
      </c>
      <c r="AU774" t="s">
        <v>3679</v>
      </c>
      <c r="AV774" t="s">
        <v>380</v>
      </c>
      <c r="AW774" t="s">
        <v>381</v>
      </c>
      <c r="AX774"/>
      <c r="AY774" s="365">
        <v>0</v>
      </c>
      <c r="AZ774" s="365">
        <v>2024</v>
      </c>
      <c r="BA774" s="366">
        <v>45656</v>
      </c>
      <c r="BB774" s="367">
        <v>45673</v>
      </c>
      <c r="BC774" t="s">
        <v>897</v>
      </c>
      <c r="BD774" t="s">
        <v>261</v>
      </c>
      <c r="BE774">
        <v>92007.25</v>
      </c>
      <c r="BF774">
        <v>2209.06</v>
      </c>
      <c r="BG774"/>
      <c r="BH774" s="368">
        <v>2209.06</v>
      </c>
    </row>
    <row r="775" spans="1:60" ht="15.6">
      <c r="A775" s="345" t="str">
        <f t="shared" si="24"/>
        <v>yes</v>
      </c>
      <c r="B775" s="345" t="str">
        <f>IF(A775="no","N/A",IF(ISNA(VLOOKUP(P775,'Cost Type'!$A$4:$B$8,2,0)),"Impl",VLOOKUP(Q775,'Cost Type'!$A$4:$B$8,2,0)))</f>
        <v>Impl</v>
      </c>
      <c r="C775" s="345" t="str">
        <f>IF(B775="Impl",VLOOKUP(AB775,'Mapping Activities to outputs'!$B:$C,2,0),"N/A")</f>
        <v>Output 2</v>
      </c>
      <c r="F775" s="346">
        <f t="shared" si="25"/>
        <v>4849.3</v>
      </c>
      <c r="G775" t="s">
        <v>362</v>
      </c>
      <c r="H775" t="s">
        <v>363</v>
      </c>
      <c r="I775" t="s">
        <v>364</v>
      </c>
      <c r="J775" t="s">
        <v>365</v>
      </c>
      <c r="K775" t="s">
        <v>157</v>
      </c>
      <c r="L775" t="s">
        <v>366</v>
      </c>
      <c r="M775" t="s">
        <v>2074</v>
      </c>
      <c r="N775" t="s">
        <v>262</v>
      </c>
      <c r="P775" s="365">
        <v>72635</v>
      </c>
      <c r="Q775" t="s">
        <v>4128</v>
      </c>
      <c r="R775" t="s">
        <v>368</v>
      </c>
      <c r="S775" t="s">
        <v>369</v>
      </c>
      <c r="T775" t="s">
        <v>263</v>
      </c>
      <c r="U775" t="s">
        <v>370</v>
      </c>
      <c r="V775" t="s">
        <v>265</v>
      </c>
      <c r="W775" t="s">
        <v>252</v>
      </c>
      <c r="X775" t="s">
        <v>264</v>
      </c>
      <c r="Y775" t="s">
        <v>371</v>
      </c>
      <c r="Z775" t="s">
        <v>832</v>
      </c>
      <c r="AA775" t="s">
        <v>832</v>
      </c>
      <c r="AB775" t="s">
        <v>447</v>
      </c>
      <c r="AC775" t="s">
        <v>158</v>
      </c>
      <c r="AD775" t="s">
        <v>2</v>
      </c>
      <c r="AE775" t="s">
        <v>850</v>
      </c>
      <c r="AF775" t="s">
        <v>372</v>
      </c>
      <c r="AG775" t="s">
        <v>852</v>
      </c>
      <c r="AH775" s="365">
        <v>300002327488129</v>
      </c>
      <c r="AI775" t="s">
        <v>258</v>
      </c>
      <c r="AJ775">
        <v>7188581.9800000004</v>
      </c>
      <c r="AK775">
        <v>201973.31</v>
      </c>
      <c r="AL775" s="365">
        <v>18</v>
      </c>
      <c r="AM775" t="s">
        <v>850</v>
      </c>
      <c r="AN775" t="s">
        <v>3026</v>
      </c>
      <c r="AO775" t="s">
        <v>841</v>
      </c>
      <c r="AP775" s="365">
        <v>1349</v>
      </c>
      <c r="AQ775" t="s">
        <v>3965</v>
      </c>
      <c r="AR775" t="s">
        <v>3971</v>
      </c>
      <c r="AS775" t="s">
        <v>3969</v>
      </c>
      <c r="AT775" t="s">
        <v>3970</v>
      </c>
      <c r="AU775" t="s">
        <v>3679</v>
      </c>
      <c r="AV775" t="s">
        <v>380</v>
      </c>
      <c r="AW775" t="s">
        <v>381</v>
      </c>
      <c r="AX775"/>
      <c r="AY775" s="365">
        <v>0</v>
      </c>
      <c r="AZ775" s="365">
        <v>2024</v>
      </c>
      <c r="BA775" s="366">
        <v>45656</v>
      </c>
      <c r="BB775" s="367">
        <v>45673</v>
      </c>
      <c r="BC775" t="s">
        <v>847</v>
      </c>
      <c r="BD775" t="s">
        <v>261</v>
      </c>
      <c r="BE775">
        <v>201973.31</v>
      </c>
      <c r="BF775">
        <v>4849.3</v>
      </c>
      <c r="BG775"/>
      <c r="BH775" s="368">
        <v>4849.3</v>
      </c>
    </row>
    <row r="776" spans="1:60" ht="15.6">
      <c r="A776" s="345" t="str">
        <f t="shared" si="24"/>
        <v>yes</v>
      </c>
      <c r="B776" s="345" t="str">
        <f>IF(A776="no","N/A",IF(ISNA(VLOOKUP(P776,'Cost Type'!$A$4:$B$8,2,0)),"Impl",VLOOKUP(Q776,'Cost Type'!$A$4:$B$8,2,0)))</f>
        <v>Impl</v>
      </c>
      <c r="C776" s="345" t="str">
        <f>IF(B776="Impl",VLOOKUP(AB776,'Mapping Activities to outputs'!$B:$C,2,0),"N/A")</f>
        <v>Output 3</v>
      </c>
      <c r="F776" s="346">
        <f t="shared" si="25"/>
        <v>29891.96</v>
      </c>
      <c r="G776" t="s">
        <v>362</v>
      </c>
      <c r="H776" t="s">
        <v>363</v>
      </c>
      <c r="I776" t="s">
        <v>364</v>
      </c>
      <c r="J776" t="s">
        <v>365</v>
      </c>
      <c r="K776" t="s">
        <v>157</v>
      </c>
      <c r="L776" t="s">
        <v>366</v>
      </c>
      <c r="M776" t="s">
        <v>2074</v>
      </c>
      <c r="N776" t="s">
        <v>262</v>
      </c>
      <c r="P776" s="365">
        <v>75709</v>
      </c>
      <c r="Q776" t="s">
        <v>3296</v>
      </c>
      <c r="R776" t="s">
        <v>368</v>
      </c>
      <c r="S776" t="s">
        <v>369</v>
      </c>
      <c r="T776" t="s">
        <v>263</v>
      </c>
      <c r="U776" t="s">
        <v>370</v>
      </c>
      <c r="V776" t="s">
        <v>265</v>
      </c>
      <c r="W776" t="s">
        <v>252</v>
      </c>
      <c r="X776" t="s">
        <v>264</v>
      </c>
      <c r="Y776" t="s">
        <v>371</v>
      </c>
      <c r="Z776" t="s">
        <v>832</v>
      </c>
      <c r="AA776" t="s">
        <v>832</v>
      </c>
      <c r="AB776" t="s">
        <v>449</v>
      </c>
      <c r="AC776" t="s">
        <v>158</v>
      </c>
      <c r="AD776" t="s">
        <v>2</v>
      </c>
      <c r="AE776" t="s">
        <v>850</v>
      </c>
      <c r="AF776" t="s">
        <v>372</v>
      </c>
      <c r="AG776" t="s">
        <v>852</v>
      </c>
      <c r="AH776" s="365">
        <v>300002327488129</v>
      </c>
      <c r="AI776" t="s">
        <v>258</v>
      </c>
      <c r="AJ776">
        <v>7188581.9800000004</v>
      </c>
      <c r="AK776">
        <v>1245000</v>
      </c>
      <c r="AL776" s="365">
        <v>19</v>
      </c>
      <c r="AM776" t="s">
        <v>850</v>
      </c>
      <c r="AN776" t="s">
        <v>3026</v>
      </c>
      <c r="AO776" t="s">
        <v>841</v>
      </c>
      <c r="AP776" s="365">
        <v>1571</v>
      </c>
      <c r="AQ776" t="s">
        <v>3965</v>
      </c>
      <c r="AR776" t="s">
        <v>3972</v>
      </c>
      <c r="AS776" t="s">
        <v>3969</v>
      </c>
      <c r="AT776" t="s">
        <v>3970</v>
      </c>
      <c r="AU776" t="s">
        <v>3679</v>
      </c>
      <c r="AV776" t="s">
        <v>380</v>
      </c>
      <c r="AW776" t="s">
        <v>381</v>
      </c>
      <c r="AX776"/>
      <c r="AY776" s="365">
        <v>0</v>
      </c>
      <c r="AZ776" s="365">
        <v>2024</v>
      </c>
      <c r="BA776" s="366">
        <v>45656</v>
      </c>
      <c r="BB776" s="367">
        <v>45673</v>
      </c>
      <c r="BC776" t="s">
        <v>878</v>
      </c>
      <c r="BD776" t="s">
        <v>261</v>
      </c>
      <c r="BE776">
        <v>1245000</v>
      </c>
      <c r="BF776">
        <v>29891.96</v>
      </c>
      <c r="BG776"/>
      <c r="BH776" s="368">
        <v>29891.96</v>
      </c>
    </row>
    <row r="777" spans="1:60" ht="15.6">
      <c r="A777" s="345" t="str">
        <f t="shared" si="24"/>
        <v>yes</v>
      </c>
      <c r="B777" s="345" t="str">
        <f>IF(A777="no","N/A",IF(ISNA(VLOOKUP(P777,'Cost Type'!$A$4:$B$8,2,0)),"Impl",VLOOKUP(Q777,'Cost Type'!$A$4:$B$8,2,0)))</f>
        <v>Impl</v>
      </c>
      <c r="C777" s="345" t="str">
        <f>IF(B777="Impl",VLOOKUP(AB777,'Mapping Activities to outputs'!$B:$C,2,0),"N/A")</f>
        <v>MC</v>
      </c>
      <c r="F777" s="346">
        <f t="shared" si="25"/>
        <v>44</v>
      </c>
      <c r="G777" t="s">
        <v>362</v>
      </c>
      <c r="H777" t="s">
        <v>363</v>
      </c>
      <c r="I777" t="s">
        <v>364</v>
      </c>
      <c r="J777" t="s">
        <v>365</v>
      </c>
      <c r="K777" t="s">
        <v>157</v>
      </c>
      <c r="L777" t="s">
        <v>366</v>
      </c>
      <c r="M777" t="s">
        <v>1971</v>
      </c>
      <c r="N777" t="s">
        <v>262</v>
      </c>
      <c r="P777" s="365">
        <v>73410</v>
      </c>
      <c r="Q777" t="s">
        <v>3310</v>
      </c>
      <c r="R777" t="s">
        <v>368</v>
      </c>
      <c r="S777" t="s">
        <v>369</v>
      </c>
      <c r="T777" t="s">
        <v>263</v>
      </c>
      <c r="U777" t="s">
        <v>370</v>
      </c>
      <c r="V777" t="s">
        <v>265</v>
      </c>
      <c r="W777" t="s">
        <v>252</v>
      </c>
      <c r="X777" t="s">
        <v>264</v>
      </c>
      <c r="Y777" t="s">
        <v>371</v>
      </c>
      <c r="Z777" t="s">
        <v>250</v>
      </c>
      <c r="AA777" t="s">
        <v>250</v>
      </c>
      <c r="AB777" t="s">
        <v>89</v>
      </c>
      <c r="AC777" t="s">
        <v>158</v>
      </c>
      <c r="AD777" t="s">
        <v>2</v>
      </c>
      <c r="AE777" t="s">
        <v>1860</v>
      </c>
      <c r="AF777" t="s">
        <v>372</v>
      </c>
      <c r="AG777" t="s">
        <v>1862</v>
      </c>
      <c r="AH777" s="365">
        <v>300002329513838</v>
      </c>
      <c r="AI777" t="s">
        <v>258</v>
      </c>
      <c r="AJ777">
        <v>1848</v>
      </c>
      <c r="AK777">
        <v>1848</v>
      </c>
      <c r="AL777" s="365">
        <v>1</v>
      </c>
      <c r="AM777" t="s">
        <v>1860</v>
      </c>
      <c r="AN777" t="s">
        <v>1125</v>
      </c>
      <c r="AO777" t="s">
        <v>1126</v>
      </c>
      <c r="AP777" s="365">
        <v>60</v>
      </c>
      <c r="AQ777" t="s">
        <v>3973</v>
      </c>
      <c r="AR777" t="s">
        <v>3974</v>
      </c>
      <c r="AS777" t="s">
        <v>3975</v>
      </c>
      <c r="AT777" t="s">
        <v>3976</v>
      </c>
      <c r="AU777" t="s">
        <v>379</v>
      </c>
      <c r="AV777" t="s">
        <v>380</v>
      </c>
      <c r="AW777" t="s">
        <v>381</v>
      </c>
      <c r="AX777"/>
      <c r="AY777" s="365">
        <v>0</v>
      </c>
      <c r="AZ777" s="365">
        <v>2025</v>
      </c>
      <c r="BA777" s="366">
        <v>45671</v>
      </c>
      <c r="BB777" s="367">
        <v>45673</v>
      </c>
      <c r="BC777" t="s">
        <v>271</v>
      </c>
      <c r="BD777" t="s">
        <v>261</v>
      </c>
      <c r="BE777">
        <v>1848</v>
      </c>
      <c r="BF777">
        <v>44</v>
      </c>
      <c r="BG777"/>
      <c r="BH777" s="368">
        <v>44</v>
      </c>
    </row>
    <row r="778" spans="1:60" ht="15.6">
      <c r="A778" s="345" t="str">
        <f t="shared" si="24"/>
        <v>yes</v>
      </c>
      <c r="B778" s="345" t="str">
        <f>IF(A778="no","N/A",IF(ISNA(VLOOKUP(P778,'Cost Type'!$A$4:$B$8,2,0)),"Impl",VLOOKUP(Q778,'Cost Type'!$A$4:$B$8,2,0)))</f>
        <v>Impl</v>
      </c>
      <c r="C778" s="345" t="str">
        <f>IF(B778="Impl",VLOOKUP(AB778,'Mapping Activities to outputs'!$B:$C,2,0),"N/A")</f>
        <v>Output 3</v>
      </c>
      <c r="F778" s="346">
        <f t="shared" si="25"/>
        <v>87.16</v>
      </c>
      <c r="G778" t="s">
        <v>362</v>
      </c>
      <c r="H778" t="s">
        <v>363</v>
      </c>
      <c r="I778" t="s">
        <v>364</v>
      </c>
      <c r="J778" t="s">
        <v>365</v>
      </c>
      <c r="K778" t="s">
        <v>157</v>
      </c>
      <c r="L778" t="s">
        <v>4063</v>
      </c>
      <c r="M778" t="s">
        <v>2074</v>
      </c>
      <c r="N778" t="s">
        <v>262</v>
      </c>
      <c r="P778" s="365">
        <v>76125</v>
      </c>
      <c r="Q778" t="s">
        <v>4139</v>
      </c>
      <c r="R778" t="s">
        <v>368</v>
      </c>
      <c r="S778" t="s">
        <v>369</v>
      </c>
      <c r="T778" t="s">
        <v>263</v>
      </c>
      <c r="U778" t="s">
        <v>370</v>
      </c>
      <c r="V778" t="s">
        <v>265</v>
      </c>
      <c r="W778" t="s">
        <v>252</v>
      </c>
      <c r="X778" t="s">
        <v>264</v>
      </c>
      <c r="Y778" t="s">
        <v>371</v>
      </c>
      <c r="Z778" t="s">
        <v>832</v>
      </c>
      <c r="AA778" t="s">
        <v>832</v>
      </c>
      <c r="AB778" t="s">
        <v>449</v>
      </c>
      <c r="AC778" t="s">
        <v>158</v>
      </c>
      <c r="AD778" t="s">
        <v>2</v>
      </c>
      <c r="AE778" t="s">
        <v>850</v>
      </c>
      <c r="AF778" t="s">
        <v>372</v>
      </c>
      <c r="AG778" t="s">
        <v>852</v>
      </c>
      <c r="AH778" s="365">
        <v>300002327488129</v>
      </c>
      <c r="AI778" t="s">
        <v>258</v>
      </c>
      <c r="AJ778">
        <v>7188581.9800000004</v>
      </c>
      <c r="AK778">
        <v>-1004300</v>
      </c>
      <c r="AL778" s="365">
        <v>44</v>
      </c>
      <c r="AM778" t="s">
        <v>850</v>
      </c>
      <c r="AN778" t="s">
        <v>3026</v>
      </c>
      <c r="AO778" t="s">
        <v>841</v>
      </c>
      <c r="AP778" s="365">
        <v>307</v>
      </c>
      <c r="AQ778" t="s">
        <v>4078</v>
      </c>
      <c r="AR778" t="s">
        <v>4079</v>
      </c>
      <c r="AS778" t="s">
        <v>4080</v>
      </c>
      <c r="AT778" t="s">
        <v>3970</v>
      </c>
      <c r="AU778" t="s">
        <v>3679</v>
      </c>
      <c r="AV778" t="s">
        <v>380</v>
      </c>
      <c r="AW778" t="s">
        <v>381</v>
      </c>
      <c r="AX778"/>
      <c r="AY778" s="365">
        <v>0</v>
      </c>
      <c r="AZ778" s="365">
        <v>2024</v>
      </c>
      <c r="BA778" s="366">
        <v>45656</v>
      </c>
      <c r="BB778" s="367">
        <v>45673</v>
      </c>
      <c r="BC778" t="s">
        <v>399</v>
      </c>
      <c r="BD778" t="s">
        <v>261</v>
      </c>
      <c r="BE778">
        <v>0</v>
      </c>
      <c r="BF778">
        <v>87.16</v>
      </c>
      <c r="BG778"/>
      <c r="BH778" s="368">
        <v>87.16</v>
      </c>
    </row>
    <row r="779" spans="1:60" ht="15.6">
      <c r="A779" s="345" t="str">
        <f t="shared" si="24"/>
        <v>yes</v>
      </c>
      <c r="B779" s="345" t="str">
        <f>IF(A779="no","N/A",IF(ISNA(VLOOKUP(P779,'Cost Type'!$A$4:$B$8,2,0)),"Impl",VLOOKUP(Q779,'Cost Type'!$A$4:$B$8,2,0)))</f>
        <v>Impl</v>
      </c>
      <c r="C779" s="345" t="str">
        <f>IF(B779="Impl",VLOOKUP(AB779,'Mapping Activities to outputs'!$B:$C,2,0),"N/A")</f>
        <v>Output 3</v>
      </c>
      <c r="F779" s="346">
        <f t="shared" si="25"/>
        <v>28.61</v>
      </c>
      <c r="G779" t="s">
        <v>362</v>
      </c>
      <c r="H779" t="s">
        <v>363</v>
      </c>
      <c r="I779" t="s">
        <v>364</v>
      </c>
      <c r="J779" t="s">
        <v>365</v>
      </c>
      <c r="K779" t="s">
        <v>157</v>
      </c>
      <c r="L779" t="s">
        <v>4063</v>
      </c>
      <c r="M779" t="s">
        <v>2074</v>
      </c>
      <c r="N779" t="s">
        <v>262</v>
      </c>
      <c r="P779" s="365">
        <v>76125</v>
      </c>
      <c r="Q779" t="s">
        <v>4139</v>
      </c>
      <c r="R779" t="s">
        <v>368</v>
      </c>
      <c r="S779" t="s">
        <v>369</v>
      </c>
      <c r="T779" t="s">
        <v>263</v>
      </c>
      <c r="U779" t="s">
        <v>370</v>
      </c>
      <c r="V779" t="s">
        <v>265</v>
      </c>
      <c r="W779" t="s">
        <v>252</v>
      </c>
      <c r="X779" t="s">
        <v>264</v>
      </c>
      <c r="Y779" t="s">
        <v>371</v>
      </c>
      <c r="Z779" t="s">
        <v>832</v>
      </c>
      <c r="AA779" t="s">
        <v>832</v>
      </c>
      <c r="AB779" t="s">
        <v>449</v>
      </c>
      <c r="AC779" t="s">
        <v>158</v>
      </c>
      <c r="AD779" t="s">
        <v>2</v>
      </c>
      <c r="AE779" t="s">
        <v>850</v>
      </c>
      <c r="AF779" t="s">
        <v>372</v>
      </c>
      <c r="AG779" t="s">
        <v>852</v>
      </c>
      <c r="AH779" s="365">
        <v>300002327488129</v>
      </c>
      <c r="AI779" t="s">
        <v>258</v>
      </c>
      <c r="AJ779">
        <v>7188581.9800000004</v>
      </c>
      <c r="AK779">
        <v>-329651.10000000003</v>
      </c>
      <c r="AL779" s="365">
        <v>45</v>
      </c>
      <c r="AM779" t="s">
        <v>850</v>
      </c>
      <c r="AN779" t="s">
        <v>3026</v>
      </c>
      <c r="AO779" t="s">
        <v>841</v>
      </c>
      <c r="AP779" s="365">
        <v>306</v>
      </c>
      <c r="AQ779" t="s">
        <v>4078</v>
      </c>
      <c r="AR779" t="s">
        <v>4081</v>
      </c>
      <c r="AS779" t="s">
        <v>4080</v>
      </c>
      <c r="AT779" t="s">
        <v>3970</v>
      </c>
      <c r="AU779" t="s">
        <v>3679</v>
      </c>
      <c r="AV779" t="s">
        <v>380</v>
      </c>
      <c r="AW779" t="s">
        <v>381</v>
      </c>
      <c r="AX779"/>
      <c r="AY779" s="365">
        <v>0</v>
      </c>
      <c r="AZ779" s="365">
        <v>2024</v>
      </c>
      <c r="BA779" s="366">
        <v>45656</v>
      </c>
      <c r="BB779" s="367">
        <v>45673</v>
      </c>
      <c r="BC779" t="s">
        <v>399</v>
      </c>
      <c r="BD779" t="s">
        <v>261</v>
      </c>
      <c r="BE779">
        <v>0</v>
      </c>
      <c r="BF779">
        <v>28.61</v>
      </c>
      <c r="BG779"/>
      <c r="BH779" s="368">
        <v>28.61</v>
      </c>
    </row>
    <row r="780" spans="1:60" ht="15.6">
      <c r="A780" s="345" t="str">
        <f t="shared" si="24"/>
        <v>yes</v>
      </c>
      <c r="B780" s="345" t="str">
        <f>IF(A780="no","N/A",IF(ISNA(VLOOKUP(P780,'Cost Type'!$A$4:$B$8,2,0)),"Impl",VLOOKUP(Q780,'Cost Type'!$A$4:$B$8,2,0)))</f>
        <v>Impl</v>
      </c>
      <c r="C780" s="345" t="str">
        <f>IF(B780="Impl",VLOOKUP(AB780,'Mapping Activities to outputs'!$B:$C,2,0),"N/A")</f>
        <v>Output 2</v>
      </c>
      <c r="F780" s="346">
        <f t="shared" si="25"/>
        <v>10.8</v>
      </c>
      <c r="G780" t="s">
        <v>362</v>
      </c>
      <c r="H780" t="s">
        <v>363</v>
      </c>
      <c r="I780" t="s">
        <v>364</v>
      </c>
      <c r="J780" t="s">
        <v>365</v>
      </c>
      <c r="K780" t="s">
        <v>157</v>
      </c>
      <c r="L780" t="s">
        <v>4063</v>
      </c>
      <c r="M780" t="s">
        <v>2074</v>
      </c>
      <c r="N780" t="s">
        <v>262</v>
      </c>
      <c r="P780" s="365">
        <v>76125</v>
      </c>
      <c r="Q780" t="s">
        <v>4139</v>
      </c>
      <c r="R780" t="s">
        <v>368</v>
      </c>
      <c r="S780" t="s">
        <v>369</v>
      </c>
      <c r="T780" t="s">
        <v>263</v>
      </c>
      <c r="U780" t="s">
        <v>370</v>
      </c>
      <c r="V780" t="s">
        <v>265</v>
      </c>
      <c r="W780" t="s">
        <v>252</v>
      </c>
      <c r="X780" t="s">
        <v>264</v>
      </c>
      <c r="Y780" t="s">
        <v>371</v>
      </c>
      <c r="Z780" t="s">
        <v>832</v>
      </c>
      <c r="AA780" t="s">
        <v>832</v>
      </c>
      <c r="AB780" t="s">
        <v>447</v>
      </c>
      <c r="AC780" t="s">
        <v>158</v>
      </c>
      <c r="AD780" t="s">
        <v>2</v>
      </c>
      <c r="AE780" t="s">
        <v>850</v>
      </c>
      <c r="AF780" t="s">
        <v>372</v>
      </c>
      <c r="AG780" t="s">
        <v>852</v>
      </c>
      <c r="AH780" s="365">
        <v>300002327488129</v>
      </c>
      <c r="AI780" t="s">
        <v>258</v>
      </c>
      <c r="AJ780">
        <v>7188581.9800000004</v>
      </c>
      <c r="AK780">
        <v>-124500</v>
      </c>
      <c r="AL780" s="365">
        <v>41</v>
      </c>
      <c r="AM780" t="s">
        <v>850</v>
      </c>
      <c r="AN780" t="s">
        <v>3026</v>
      </c>
      <c r="AO780" t="s">
        <v>841</v>
      </c>
      <c r="AP780" s="365">
        <v>305</v>
      </c>
      <c r="AQ780" t="s">
        <v>4078</v>
      </c>
      <c r="AR780" t="s">
        <v>4079</v>
      </c>
      <c r="AS780" t="s">
        <v>4080</v>
      </c>
      <c r="AT780" t="s">
        <v>3970</v>
      </c>
      <c r="AU780" t="s">
        <v>3679</v>
      </c>
      <c r="AV780" t="s">
        <v>380</v>
      </c>
      <c r="AW780" t="s">
        <v>381</v>
      </c>
      <c r="AX780"/>
      <c r="AY780" s="365">
        <v>0</v>
      </c>
      <c r="AZ780" s="365">
        <v>2024</v>
      </c>
      <c r="BA780" s="366">
        <v>45656</v>
      </c>
      <c r="BB780" s="367">
        <v>45673</v>
      </c>
      <c r="BC780" t="s">
        <v>399</v>
      </c>
      <c r="BD780" t="s">
        <v>261</v>
      </c>
      <c r="BE780">
        <v>0</v>
      </c>
      <c r="BF780">
        <v>10.8</v>
      </c>
      <c r="BG780"/>
      <c r="BH780" s="368">
        <v>10.8</v>
      </c>
    </row>
    <row r="781" spans="1:60" ht="15.6">
      <c r="A781" s="345" t="str">
        <f t="shared" si="24"/>
        <v>yes</v>
      </c>
      <c r="B781" s="345" t="str">
        <f>IF(A781="no","N/A",IF(ISNA(VLOOKUP(P781,'Cost Type'!$A$4:$B$8,2,0)),"Impl",VLOOKUP(Q781,'Cost Type'!$A$4:$B$8,2,0)))</f>
        <v>Impl</v>
      </c>
      <c r="C781" s="345" t="str">
        <f>IF(B781="Impl",VLOOKUP(AB781,'Mapping Activities to outputs'!$B:$C,2,0),"N/A")</f>
        <v>Output 2</v>
      </c>
      <c r="F781" s="346">
        <f t="shared" si="25"/>
        <v>5.5200000000000014</v>
      </c>
      <c r="G781" t="s">
        <v>362</v>
      </c>
      <c r="H781" t="s">
        <v>363</v>
      </c>
      <c r="I781" t="s">
        <v>364</v>
      </c>
      <c r="J781" t="s">
        <v>365</v>
      </c>
      <c r="K781" t="s">
        <v>157</v>
      </c>
      <c r="L781" t="s">
        <v>4063</v>
      </c>
      <c r="M781" t="s">
        <v>2074</v>
      </c>
      <c r="N781" t="s">
        <v>262</v>
      </c>
      <c r="P781" s="365">
        <v>76125</v>
      </c>
      <c r="Q781" t="s">
        <v>4139</v>
      </c>
      <c r="R781" t="s">
        <v>368</v>
      </c>
      <c r="S781" t="s">
        <v>369</v>
      </c>
      <c r="T781" t="s">
        <v>263</v>
      </c>
      <c r="U781" t="s">
        <v>370</v>
      </c>
      <c r="V781" t="s">
        <v>265</v>
      </c>
      <c r="W781" t="s">
        <v>252</v>
      </c>
      <c r="X781" t="s">
        <v>264</v>
      </c>
      <c r="Y781" t="s">
        <v>371</v>
      </c>
      <c r="Z781" t="s">
        <v>832</v>
      </c>
      <c r="AA781" t="s">
        <v>832</v>
      </c>
      <c r="AB781" t="s">
        <v>448</v>
      </c>
      <c r="AC781" t="s">
        <v>158</v>
      </c>
      <c r="AD781" t="s">
        <v>2</v>
      </c>
      <c r="AE781" t="s">
        <v>850</v>
      </c>
      <c r="AF781" t="s">
        <v>372</v>
      </c>
      <c r="AG781" t="s">
        <v>852</v>
      </c>
      <c r="AH781" s="365">
        <v>300002327488129</v>
      </c>
      <c r="AI781" t="s">
        <v>258</v>
      </c>
      <c r="AJ781">
        <v>7188581.9800000004</v>
      </c>
      <c r="AK781">
        <v>-63596.19</v>
      </c>
      <c r="AL781" s="365">
        <v>43</v>
      </c>
      <c r="AM781" t="s">
        <v>850</v>
      </c>
      <c r="AN781" t="s">
        <v>3026</v>
      </c>
      <c r="AO781" t="s">
        <v>841</v>
      </c>
      <c r="AP781" s="365">
        <v>304</v>
      </c>
      <c r="AQ781" t="s">
        <v>4078</v>
      </c>
      <c r="AR781" t="s">
        <v>4079</v>
      </c>
      <c r="AS781" t="s">
        <v>4080</v>
      </c>
      <c r="AT781" t="s">
        <v>3970</v>
      </c>
      <c r="AU781" t="s">
        <v>3679</v>
      </c>
      <c r="AV781" t="s">
        <v>380</v>
      </c>
      <c r="AW781" t="s">
        <v>381</v>
      </c>
      <c r="AX781"/>
      <c r="AY781" s="365">
        <v>0</v>
      </c>
      <c r="AZ781" s="365">
        <v>2024</v>
      </c>
      <c r="BA781" s="366">
        <v>45656</v>
      </c>
      <c r="BB781" s="367">
        <v>45673</v>
      </c>
      <c r="BC781" t="s">
        <v>399</v>
      </c>
      <c r="BD781" t="s">
        <v>261</v>
      </c>
      <c r="BE781">
        <v>0</v>
      </c>
      <c r="BF781">
        <v>5.5200000000000014</v>
      </c>
      <c r="BG781"/>
      <c r="BH781" s="368">
        <v>5.5200000000000014</v>
      </c>
    </row>
    <row r="782" spans="1:60" ht="15.6">
      <c r="A782" s="345" t="str">
        <f t="shared" si="24"/>
        <v>yes</v>
      </c>
      <c r="B782" s="345" t="str">
        <f>IF(A782="no","N/A",IF(ISNA(VLOOKUP(P782,'Cost Type'!$A$4:$B$8,2,0)),"Impl",VLOOKUP(Q782,'Cost Type'!$A$4:$B$8,2,0)))</f>
        <v>Impl</v>
      </c>
      <c r="C782" s="345" t="str">
        <f>IF(B782="Impl",VLOOKUP(AB782,'Mapping Activities to outputs'!$B:$C,2,0),"N/A")</f>
        <v>Output 2</v>
      </c>
      <c r="F782" s="346">
        <f t="shared" si="25"/>
        <v>1.21</v>
      </c>
      <c r="G782" t="s">
        <v>362</v>
      </c>
      <c r="H782" t="s">
        <v>363</v>
      </c>
      <c r="I782" t="s">
        <v>364</v>
      </c>
      <c r="J782" t="s">
        <v>365</v>
      </c>
      <c r="K782" t="s">
        <v>157</v>
      </c>
      <c r="L782" t="s">
        <v>4063</v>
      </c>
      <c r="M782" t="s">
        <v>2074</v>
      </c>
      <c r="N782" t="s">
        <v>262</v>
      </c>
      <c r="P782" s="365">
        <v>76125</v>
      </c>
      <c r="Q782" t="s">
        <v>4139</v>
      </c>
      <c r="R782" t="s">
        <v>368</v>
      </c>
      <c r="S782" t="s">
        <v>369</v>
      </c>
      <c r="T782" t="s">
        <v>263</v>
      </c>
      <c r="U782" t="s">
        <v>370</v>
      </c>
      <c r="V782" t="s">
        <v>265</v>
      </c>
      <c r="W782" t="s">
        <v>252</v>
      </c>
      <c r="X782" t="s">
        <v>264</v>
      </c>
      <c r="Y782" t="s">
        <v>371</v>
      </c>
      <c r="Z782" t="s">
        <v>832</v>
      </c>
      <c r="AA782" t="s">
        <v>832</v>
      </c>
      <c r="AB782" t="s">
        <v>447</v>
      </c>
      <c r="AC782" t="s">
        <v>158</v>
      </c>
      <c r="AD782" t="s">
        <v>2</v>
      </c>
      <c r="AE782" t="s">
        <v>850</v>
      </c>
      <c r="AF782" t="s">
        <v>372</v>
      </c>
      <c r="AG782" t="s">
        <v>852</v>
      </c>
      <c r="AH782" s="365">
        <v>300002327488129</v>
      </c>
      <c r="AI782" t="s">
        <v>258</v>
      </c>
      <c r="AJ782">
        <v>7188581.9800000004</v>
      </c>
      <c r="AK782">
        <v>-13877.12</v>
      </c>
      <c r="AL782" s="365">
        <v>42</v>
      </c>
      <c r="AM782" t="s">
        <v>850</v>
      </c>
      <c r="AN782" t="s">
        <v>3026</v>
      </c>
      <c r="AO782" t="s">
        <v>841</v>
      </c>
      <c r="AP782" s="365">
        <v>303</v>
      </c>
      <c r="AQ782" t="s">
        <v>4078</v>
      </c>
      <c r="AR782" t="s">
        <v>4081</v>
      </c>
      <c r="AS782" t="s">
        <v>4080</v>
      </c>
      <c r="AT782" t="s">
        <v>3970</v>
      </c>
      <c r="AU782" t="s">
        <v>3679</v>
      </c>
      <c r="AV782" t="s">
        <v>380</v>
      </c>
      <c r="AW782" t="s">
        <v>381</v>
      </c>
      <c r="AX782"/>
      <c r="AY782" s="365">
        <v>0</v>
      </c>
      <c r="AZ782" s="365">
        <v>2024</v>
      </c>
      <c r="BA782" s="366">
        <v>45656</v>
      </c>
      <c r="BB782" s="367">
        <v>45673</v>
      </c>
      <c r="BC782" t="s">
        <v>399</v>
      </c>
      <c r="BD782" t="s">
        <v>261</v>
      </c>
      <c r="BE782">
        <v>0</v>
      </c>
      <c r="BF782">
        <v>1.21</v>
      </c>
      <c r="BG782"/>
      <c r="BH782" s="368">
        <v>1.21</v>
      </c>
    </row>
    <row r="783" spans="1:60" ht="15.6">
      <c r="A783" s="345" t="str">
        <f t="shared" si="24"/>
        <v>yes</v>
      </c>
      <c r="B783" s="345" t="str">
        <f>IF(A783="no","N/A",IF(ISNA(VLOOKUP(P783,'Cost Type'!$A$4:$B$8,2,0)),"Impl",VLOOKUP(Q783,'Cost Type'!$A$4:$B$8,2,0)))</f>
        <v>Impl</v>
      </c>
      <c r="C783" s="345" t="str">
        <f>IF(B783="Impl",VLOOKUP(AB783,'Mapping Activities to outputs'!$B:$C,2,0),"N/A")</f>
        <v>Output 2</v>
      </c>
      <c r="F783" s="346">
        <f t="shared" si="25"/>
        <v>0.26</v>
      </c>
      <c r="G783" t="s">
        <v>362</v>
      </c>
      <c r="H783" t="s">
        <v>363</v>
      </c>
      <c r="I783" t="s">
        <v>364</v>
      </c>
      <c r="J783" t="s">
        <v>365</v>
      </c>
      <c r="K783" t="s">
        <v>157</v>
      </c>
      <c r="L783" t="s">
        <v>4063</v>
      </c>
      <c r="M783" t="s">
        <v>2074</v>
      </c>
      <c r="N783" t="s">
        <v>262</v>
      </c>
      <c r="P783" s="365">
        <v>76125</v>
      </c>
      <c r="Q783" t="s">
        <v>4139</v>
      </c>
      <c r="R783" t="s">
        <v>368</v>
      </c>
      <c r="S783" t="s">
        <v>369</v>
      </c>
      <c r="T783" t="s">
        <v>263</v>
      </c>
      <c r="U783" t="s">
        <v>370</v>
      </c>
      <c r="V783" t="s">
        <v>265</v>
      </c>
      <c r="W783" t="s">
        <v>252</v>
      </c>
      <c r="X783" t="s">
        <v>264</v>
      </c>
      <c r="Y783" t="s">
        <v>371</v>
      </c>
      <c r="Z783" t="s">
        <v>832</v>
      </c>
      <c r="AA783" t="s">
        <v>832</v>
      </c>
      <c r="AB783" t="s">
        <v>448</v>
      </c>
      <c r="AC783" t="s">
        <v>158</v>
      </c>
      <c r="AD783" t="s">
        <v>2</v>
      </c>
      <c r="AE783" t="s">
        <v>850</v>
      </c>
      <c r="AF783" t="s">
        <v>372</v>
      </c>
      <c r="AG783" t="s">
        <v>852</v>
      </c>
      <c r="AH783" s="365">
        <v>300002327488129</v>
      </c>
      <c r="AI783" t="s">
        <v>258</v>
      </c>
      <c r="AJ783">
        <v>7188581.9800000004</v>
      </c>
      <c r="AK783">
        <v>-3056.14</v>
      </c>
      <c r="AL783" s="365">
        <v>46</v>
      </c>
      <c r="AM783" t="s">
        <v>850</v>
      </c>
      <c r="AN783" t="s">
        <v>3026</v>
      </c>
      <c r="AO783" t="s">
        <v>841</v>
      </c>
      <c r="AP783" s="365">
        <v>302</v>
      </c>
      <c r="AQ783" t="s">
        <v>4078</v>
      </c>
      <c r="AR783" t="s">
        <v>4079</v>
      </c>
      <c r="AS783" t="s">
        <v>4080</v>
      </c>
      <c r="AT783" t="s">
        <v>3970</v>
      </c>
      <c r="AU783" t="s">
        <v>3679</v>
      </c>
      <c r="AV783" t="s">
        <v>380</v>
      </c>
      <c r="AW783" t="s">
        <v>381</v>
      </c>
      <c r="AX783"/>
      <c r="AY783" s="365">
        <v>0</v>
      </c>
      <c r="AZ783" s="365">
        <v>2024</v>
      </c>
      <c r="BA783" s="366">
        <v>45656</v>
      </c>
      <c r="BB783" s="367">
        <v>45673</v>
      </c>
      <c r="BC783" t="s">
        <v>399</v>
      </c>
      <c r="BD783" t="s">
        <v>261</v>
      </c>
      <c r="BE783">
        <v>0</v>
      </c>
      <c r="BF783">
        <v>0.26</v>
      </c>
      <c r="BG783"/>
      <c r="BH783" s="368">
        <v>0.26</v>
      </c>
    </row>
    <row r="784" spans="1:60" ht="15.6">
      <c r="A784" s="345" t="str">
        <f t="shared" si="24"/>
        <v>yes</v>
      </c>
      <c r="B784" s="345" t="str">
        <f>IF(A784="no","N/A",IF(ISNA(VLOOKUP(P784,'Cost Type'!$A$4:$B$8,2,0)),"Impl",VLOOKUP(Q784,'Cost Type'!$A$4:$B$8,2,0)))</f>
        <v>Impl</v>
      </c>
      <c r="C784" s="345" t="str">
        <f>IF(B784="Impl",VLOOKUP(AB784,'Mapping Activities to outputs'!$B:$C,2,0),"N/A")</f>
        <v>MC</v>
      </c>
      <c r="F784" s="346">
        <f t="shared" si="25"/>
        <v>17.34</v>
      </c>
      <c r="G784" t="s">
        <v>362</v>
      </c>
      <c r="H784" t="s">
        <v>363</v>
      </c>
      <c r="I784" t="s">
        <v>364</v>
      </c>
      <c r="J784" t="s">
        <v>365</v>
      </c>
      <c r="K784" t="s">
        <v>157</v>
      </c>
      <c r="L784" t="s">
        <v>366</v>
      </c>
      <c r="M784" t="s">
        <v>1971</v>
      </c>
      <c r="N784" t="s">
        <v>262</v>
      </c>
      <c r="P784" s="365">
        <v>71635</v>
      </c>
      <c r="Q784" t="s">
        <v>4144</v>
      </c>
      <c r="R784" t="s">
        <v>368</v>
      </c>
      <c r="S784" t="s">
        <v>369</v>
      </c>
      <c r="T784" t="s">
        <v>263</v>
      </c>
      <c r="U784" t="s">
        <v>370</v>
      </c>
      <c r="V784" t="s">
        <v>265</v>
      </c>
      <c r="W784" t="s">
        <v>252</v>
      </c>
      <c r="X784" t="s">
        <v>264</v>
      </c>
      <c r="Y784" t="s">
        <v>371</v>
      </c>
      <c r="Z784" t="s">
        <v>250</v>
      </c>
      <c r="AA784" t="s">
        <v>250</v>
      </c>
      <c r="AB784" t="s">
        <v>89</v>
      </c>
      <c r="AC784" t="s">
        <v>158</v>
      </c>
      <c r="AD784" t="s">
        <v>2</v>
      </c>
      <c r="AE784" t="s">
        <v>1857</v>
      </c>
      <c r="AF784" t="s">
        <v>372</v>
      </c>
      <c r="AG784" t="s">
        <v>3250</v>
      </c>
      <c r="AH784" s="365">
        <v>300002332398079</v>
      </c>
      <c r="AI784" t="s">
        <v>258</v>
      </c>
      <c r="AJ784">
        <v>737.01</v>
      </c>
      <c r="AK784">
        <v>737.01</v>
      </c>
      <c r="AL784" s="365">
        <v>1</v>
      </c>
      <c r="AM784" t="s">
        <v>1857</v>
      </c>
      <c r="AN784" t="s">
        <v>1584</v>
      </c>
      <c r="AO784" t="s">
        <v>1585</v>
      </c>
      <c r="AP784" s="365">
        <v>309</v>
      </c>
      <c r="AQ784" t="s">
        <v>3965</v>
      </c>
      <c r="AR784" t="s">
        <v>3981</v>
      </c>
      <c r="AS784" t="s">
        <v>3967</v>
      </c>
      <c r="AT784" t="s">
        <v>3982</v>
      </c>
      <c r="AU784" t="s">
        <v>3679</v>
      </c>
      <c r="AV784" t="s">
        <v>380</v>
      </c>
      <c r="AW784" t="s">
        <v>381</v>
      </c>
      <c r="AX784"/>
      <c r="AY784" s="365">
        <v>0</v>
      </c>
      <c r="AZ784" s="365">
        <v>2025</v>
      </c>
      <c r="BA784" s="366">
        <v>45672</v>
      </c>
      <c r="BB784" s="367">
        <v>45673</v>
      </c>
      <c r="BC784" t="s">
        <v>271</v>
      </c>
      <c r="BD784" t="s">
        <v>261</v>
      </c>
      <c r="BE784">
        <v>737.01</v>
      </c>
      <c r="BF784">
        <v>17.34</v>
      </c>
      <c r="BG784"/>
      <c r="BH784" s="368">
        <v>17.34</v>
      </c>
    </row>
    <row r="785" spans="1:60" ht="15.6">
      <c r="A785" s="345" t="str">
        <f t="shared" si="24"/>
        <v>yes</v>
      </c>
      <c r="B785" s="345" t="str">
        <f>IF(A785="no","N/A",IF(ISNA(VLOOKUP(P785,'Cost Type'!$A$4:$B$8,2,0)),"Impl",VLOOKUP(Q785,'Cost Type'!$A$4:$B$8,2,0)))</f>
        <v>Impl</v>
      </c>
      <c r="C785" s="345" t="str">
        <f>IF(B785="Impl",VLOOKUP(AB785,'Mapping Activities to outputs'!$B:$C,2,0),"N/A")</f>
        <v>MC</v>
      </c>
      <c r="F785" s="346">
        <f t="shared" si="25"/>
        <v>111.76</v>
      </c>
      <c r="G785" t="s">
        <v>362</v>
      </c>
      <c r="H785" t="s">
        <v>363</v>
      </c>
      <c r="I785" t="s">
        <v>364</v>
      </c>
      <c r="J785" t="s">
        <v>365</v>
      </c>
      <c r="K785" t="s">
        <v>157</v>
      </c>
      <c r="L785" t="s">
        <v>366</v>
      </c>
      <c r="M785" t="s">
        <v>1971</v>
      </c>
      <c r="N785" t="s">
        <v>262</v>
      </c>
      <c r="P785" s="365">
        <v>71620</v>
      </c>
      <c r="Q785" t="s">
        <v>4124</v>
      </c>
      <c r="R785" t="s">
        <v>368</v>
      </c>
      <c r="S785" t="s">
        <v>369</v>
      </c>
      <c r="T785" t="s">
        <v>263</v>
      </c>
      <c r="U785" t="s">
        <v>370</v>
      </c>
      <c r="V785" t="s">
        <v>265</v>
      </c>
      <c r="W785" t="s">
        <v>252</v>
      </c>
      <c r="X785" t="s">
        <v>264</v>
      </c>
      <c r="Y785" t="s">
        <v>371</v>
      </c>
      <c r="Z785" t="s">
        <v>250</v>
      </c>
      <c r="AA785" t="s">
        <v>250</v>
      </c>
      <c r="AB785" t="s">
        <v>89</v>
      </c>
      <c r="AC785" t="s">
        <v>158</v>
      </c>
      <c r="AD785" t="s">
        <v>2</v>
      </c>
      <c r="AE785" t="s">
        <v>3983</v>
      </c>
      <c r="AF785" t="s">
        <v>372</v>
      </c>
      <c r="AG785" t="s">
        <v>3984</v>
      </c>
      <c r="AH785" s="365">
        <v>300002333430131</v>
      </c>
      <c r="AI785" t="s">
        <v>258</v>
      </c>
      <c r="AJ785">
        <v>0</v>
      </c>
      <c r="AK785">
        <v>0</v>
      </c>
      <c r="AL785" s="365">
        <v>2</v>
      </c>
      <c r="AM785" t="s">
        <v>3983</v>
      </c>
      <c r="AN785" t="s">
        <v>1531</v>
      </c>
      <c r="AO785" t="s">
        <v>1532</v>
      </c>
      <c r="AP785" s="365">
        <v>53</v>
      </c>
      <c r="AQ785" t="s">
        <v>3985</v>
      </c>
      <c r="AR785" t="s">
        <v>3988</v>
      </c>
      <c r="AS785" t="s">
        <v>3987</v>
      </c>
      <c r="AT785" t="s">
        <v>3982</v>
      </c>
      <c r="AU785" t="s">
        <v>379</v>
      </c>
      <c r="AV785" t="s">
        <v>380</v>
      </c>
      <c r="AW785" t="s">
        <v>381</v>
      </c>
      <c r="AX785"/>
      <c r="AY785" s="365">
        <v>0</v>
      </c>
      <c r="AZ785" s="365">
        <v>2025</v>
      </c>
      <c r="BA785" s="366">
        <v>45672</v>
      </c>
      <c r="BB785" s="367">
        <v>45674</v>
      </c>
      <c r="BC785" t="s">
        <v>501</v>
      </c>
      <c r="BD785" t="s">
        <v>261</v>
      </c>
      <c r="BE785">
        <v>4750</v>
      </c>
      <c r="BF785">
        <v>111.76</v>
      </c>
      <c r="BG785"/>
      <c r="BH785" s="368">
        <v>111.76</v>
      </c>
    </row>
    <row r="786" spans="1:60" ht="15.6">
      <c r="A786" s="345" t="str">
        <f t="shared" si="24"/>
        <v>yes</v>
      </c>
      <c r="B786" s="345" t="str">
        <f>IF(A786="no","N/A",IF(ISNA(VLOOKUP(P786,'Cost Type'!$A$4:$B$8,2,0)),"Impl",VLOOKUP(Q786,'Cost Type'!$A$4:$B$8,2,0)))</f>
        <v>Impl</v>
      </c>
      <c r="C786" s="345" t="str">
        <f>IF(B786="Impl",VLOOKUP(AB786,'Mapping Activities to outputs'!$B:$C,2,0),"N/A")</f>
        <v>MC</v>
      </c>
      <c r="F786" s="346">
        <f t="shared" si="25"/>
        <v>-111.76</v>
      </c>
      <c r="G786" t="s">
        <v>362</v>
      </c>
      <c r="H786" t="s">
        <v>363</v>
      </c>
      <c r="I786" t="s">
        <v>364</v>
      </c>
      <c r="J786" t="s">
        <v>365</v>
      </c>
      <c r="K786" t="s">
        <v>157</v>
      </c>
      <c r="L786" t="s">
        <v>366</v>
      </c>
      <c r="M786" t="s">
        <v>1971</v>
      </c>
      <c r="N786" t="s">
        <v>262</v>
      </c>
      <c r="P786" s="365">
        <v>71620</v>
      </c>
      <c r="Q786" t="s">
        <v>4124</v>
      </c>
      <c r="R786" t="s">
        <v>368</v>
      </c>
      <c r="S786" t="s">
        <v>369</v>
      </c>
      <c r="T786" t="s">
        <v>263</v>
      </c>
      <c r="U786" t="s">
        <v>370</v>
      </c>
      <c r="V786" t="s">
        <v>265</v>
      </c>
      <c r="W786" t="s">
        <v>252</v>
      </c>
      <c r="X786" t="s">
        <v>264</v>
      </c>
      <c r="Y786" t="s">
        <v>371</v>
      </c>
      <c r="Z786" t="s">
        <v>250</v>
      </c>
      <c r="AA786" t="s">
        <v>250</v>
      </c>
      <c r="AB786" t="s">
        <v>89</v>
      </c>
      <c r="AC786" t="s">
        <v>158</v>
      </c>
      <c r="AD786" t="s">
        <v>2</v>
      </c>
      <c r="AE786" t="s">
        <v>3983</v>
      </c>
      <c r="AF786" t="s">
        <v>372</v>
      </c>
      <c r="AG786" t="s">
        <v>3984</v>
      </c>
      <c r="AH786" s="365">
        <v>300002333430131</v>
      </c>
      <c r="AI786" t="s">
        <v>258</v>
      </c>
      <c r="AJ786">
        <v>0</v>
      </c>
      <c r="AK786">
        <v>0</v>
      </c>
      <c r="AL786" s="365">
        <v>2</v>
      </c>
      <c r="AM786" t="s">
        <v>3983</v>
      </c>
      <c r="AN786" t="s">
        <v>1531</v>
      </c>
      <c r="AO786" t="s">
        <v>1532</v>
      </c>
      <c r="AP786" s="365">
        <v>54</v>
      </c>
      <c r="AQ786" t="s">
        <v>3985</v>
      </c>
      <c r="AR786" t="s">
        <v>3988</v>
      </c>
      <c r="AS786" t="s">
        <v>3987</v>
      </c>
      <c r="AT786" t="s">
        <v>3982</v>
      </c>
      <c r="AU786" t="s">
        <v>379</v>
      </c>
      <c r="AV786" t="s">
        <v>380</v>
      </c>
      <c r="AW786" t="s">
        <v>381</v>
      </c>
      <c r="AX786"/>
      <c r="AY786" s="365">
        <v>0</v>
      </c>
      <c r="AZ786" s="365">
        <v>2025</v>
      </c>
      <c r="BA786" s="366">
        <v>45672</v>
      </c>
      <c r="BB786" s="367">
        <v>45674</v>
      </c>
      <c r="BC786" t="s">
        <v>501</v>
      </c>
      <c r="BD786" t="s">
        <v>261</v>
      </c>
      <c r="BE786">
        <v>-4750</v>
      </c>
      <c r="BF786"/>
      <c r="BG786">
        <v>111.76</v>
      </c>
      <c r="BH786" s="368">
        <v>-111.76</v>
      </c>
    </row>
    <row r="787" spans="1:60" ht="15.6">
      <c r="A787" s="345" t="str">
        <f t="shared" si="24"/>
        <v>yes</v>
      </c>
      <c r="B787" s="345" t="str">
        <f>IF(A787="no","N/A",IF(ISNA(VLOOKUP(P787,'Cost Type'!$A$4:$B$8,2,0)),"Impl",VLOOKUP(P787,'Cost Type'!$A$4:$B$8,2,0)))</f>
        <v>GMS</v>
      </c>
      <c r="C787" s="345" t="str">
        <f>IF(B787="Impl",VLOOKUP(AB787,'Mapping Activities to outputs'!$B:$C,2,0),"N/A")</f>
        <v>N/A</v>
      </c>
      <c r="F787" s="346">
        <f t="shared" si="25"/>
        <v>0.64</v>
      </c>
      <c r="G787" t="s">
        <v>413</v>
      </c>
      <c r="H787" t="s">
        <v>414</v>
      </c>
      <c r="I787" t="s">
        <v>415</v>
      </c>
      <c r="J787" t="s">
        <v>416</v>
      </c>
      <c r="K787" t="s">
        <v>157</v>
      </c>
      <c r="L787" t="s">
        <v>413</v>
      </c>
      <c r="M787" t="s">
        <v>1971</v>
      </c>
      <c r="N787" t="s">
        <v>262</v>
      </c>
      <c r="P787" s="365">
        <v>75105</v>
      </c>
      <c r="Q787" t="s">
        <v>417</v>
      </c>
      <c r="R787" t="s">
        <v>368</v>
      </c>
      <c r="S787" t="s">
        <v>369</v>
      </c>
      <c r="T787" t="s">
        <v>263</v>
      </c>
      <c r="U787" t="s">
        <v>370</v>
      </c>
      <c r="V787" t="s">
        <v>265</v>
      </c>
      <c r="W787" t="s">
        <v>252</v>
      </c>
      <c r="X787" t="s">
        <v>264</v>
      </c>
      <c r="Y787" t="s">
        <v>371</v>
      </c>
      <c r="Z787" t="s">
        <v>250</v>
      </c>
      <c r="AA787" t="s">
        <v>250</v>
      </c>
      <c r="AB787" t="s">
        <v>89</v>
      </c>
      <c r="AC787" t="s">
        <v>158</v>
      </c>
      <c r="AD787" t="s">
        <v>2</v>
      </c>
      <c r="AE787" t="s">
        <v>1972</v>
      </c>
      <c r="AF787" t="s">
        <v>419</v>
      </c>
      <c r="AG787"/>
      <c r="AH787" s="365"/>
      <c r="AI787"/>
      <c r="AJ787"/>
      <c r="AK787"/>
      <c r="AL787" s="365"/>
      <c r="AM787"/>
      <c r="AN787" t="s">
        <v>399</v>
      </c>
      <c r="AO787" t="s">
        <v>399</v>
      </c>
      <c r="AP787" s="365">
        <v>11</v>
      </c>
      <c r="AQ787" t="s">
        <v>1973</v>
      </c>
      <c r="AR787" t="s">
        <v>1974</v>
      </c>
      <c r="AS787" t="s">
        <v>1975</v>
      </c>
      <c r="AT787" t="s">
        <v>1976</v>
      </c>
      <c r="AU787" t="s">
        <v>379</v>
      </c>
      <c r="AV787" t="s">
        <v>380</v>
      </c>
      <c r="AW787" t="s">
        <v>412</v>
      </c>
      <c r="AX787"/>
      <c r="AY787" s="365"/>
      <c r="AZ787" s="365">
        <v>2025</v>
      </c>
      <c r="BA787" s="366">
        <v>45671</v>
      </c>
      <c r="BB787" s="367">
        <v>45674</v>
      </c>
      <c r="BC787" t="s">
        <v>399</v>
      </c>
      <c r="BD787" t="s">
        <v>261</v>
      </c>
      <c r="BE787">
        <v>26.77</v>
      </c>
      <c r="BF787">
        <v>0.64</v>
      </c>
      <c r="BG787"/>
      <c r="BH787" s="368">
        <v>0.64</v>
      </c>
    </row>
    <row r="788" spans="1:60" ht="15.6">
      <c r="A788" s="345" t="str">
        <f t="shared" si="24"/>
        <v>yes</v>
      </c>
      <c r="B788" s="345" t="str">
        <f>IF(A788="no","N/A",IF(ISNA(VLOOKUP(P788,'Cost Type'!$A$4:$B$8,2,0)),"Impl",VLOOKUP(P788,'Cost Type'!$A$4:$B$8,2,0)))</f>
        <v>GMS</v>
      </c>
      <c r="C788" s="345" t="str">
        <f>IF(B788="Impl",VLOOKUP(AB788,'Mapping Activities to outputs'!$B:$C,2,0),"N/A")</f>
        <v>N/A</v>
      </c>
      <c r="F788" s="346">
        <f t="shared" si="25"/>
        <v>3.52</v>
      </c>
      <c r="G788" t="s">
        <v>413</v>
      </c>
      <c r="H788" t="s">
        <v>414</v>
      </c>
      <c r="I788" t="s">
        <v>415</v>
      </c>
      <c r="J788" t="s">
        <v>416</v>
      </c>
      <c r="K788" t="s">
        <v>157</v>
      </c>
      <c r="L788" t="s">
        <v>413</v>
      </c>
      <c r="M788" t="s">
        <v>1971</v>
      </c>
      <c r="N788" t="s">
        <v>262</v>
      </c>
      <c r="P788" s="365">
        <v>75105</v>
      </c>
      <c r="Q788" t="s">
        <v>417</v>
      </c>
      <c r="R788" t="s">
        <v>368</v>
      </c>
      <c r="S788" t="s">
        <v>369</v>
      </c>
      <c r="T788" t="s">
        <v>263</v>
      </c>
      <c r="U788" t="s">
        <v>370</v>
      </c>
      <c r="V788" t="s">
        <v>265</v>
      </c>
      <c r="W788" t="s">
        <v>252</v>
      </c>
      <c r="X788" t="s">
        <v>264</v>
      </c>
      <c r="Y788" t="s">
        <v>371</v>
      </c>
      <c r="Z788" t="s">
        <v>250</v>
      </c>
      <c r="AA788" t="s">
        <v>250</v>
      </c>
      <c r="AB788" t="s">
        <v>89</v>
      </c>
      <c r="AC788" t="s">
        <v>158</v>
      </c>
      <c r="AD788" t="s">
        <v>2</v>
      </c>
      <c r="AE788" t="s">
        <v>1991</v>
      </c>
      <c r="AF788" t="s">
        <v>419</v>
      </c>
      <c r="AG788"/>
      <c r="AH788" s="365"/>
      <c r="AI788"/>
      <c r="AJ788"/>
      <c r="AK788"/>
      <c r="AL788" s="365"/>
      <c r="AM788"/>
      <c r="AN788" t="s">
        <v>399</v>
      </c>
      <c r="AO788" t="s">
        <v>399</v>
      </c>
      <c r="AP788" s="365">
        <v>12</v>
      </c>
      <c r="AQ788" t="s">
        <v>1973</v>
      </c>
      <c r="AR788" t="s">
        <v>1992</v>
      </c>
      <c r="AS788" t="s">
        <v>1975</v>
      </c>
      <c r="AT788" t="s">
        <v>1976</v>
      </c>
      <c r="AU788" t="s">
        <v>379</v>
      </c>
      <c r="AV788" t="s">
        <v>380</v>
      </c>
      <c r="AW788" t="s">
        <v>412</v>
      </c>
      <c r="AX788"/>
      <c r="AY788" s="365"/>
      <c r="AZ788" s="365">
        <v>2025</v>
      </c>
      <c r="BA788" s="366">
        <v>45671</v>
      </c>
      <c r="BB788" s="367">
        <v>45674</v>
      </c>
      <c r="BC788" t="s">
        <v>399</v>
      </c>
      <c r="BD788" t="s">
        <v>261</v>
      </c>
      <c r="BE788">
        <v>147.84</v>
      </c>
      <c r="BF788">
        <v>3.52</v>
      </c>
      <c r="BG788"/>
      <c r="BH788" s="368">
        <v>3.52</v>
      </c>
    </row>
    <row r="789" spans="1:60" ht="15.6">
      <c r="A789" s="345" t="str">
        <f t="shared" si="24"/>
        <v>yes</v>
      </c>
      <c r="B789" s="345" t="str">
        <f>IF(A789="no","N/A",IF(ISNA(VLOOKUP(P789,'Cost Type'!$A$4:$B$8,2,0)),"Impl",VLOOKUP(P789,'Cost Type'!$A$4:$B$8,2,0)))</f>
        <v>GMS</v>
      </c>
      <c r="C789" s="345" t="str">
        <f>IF(B789="Impl",VLOOKUP(AB789,'Mapping Activities to outputs'!$B:$C,2,0),"N/A")</f>
        <v>N/A</v>
      </c>
      <c r="F789" s="346">
        <f t="shared" si="25"/>
        <v>4.54</v>
      </c>
      <c r="G789" t="s">
        <v>413</v>
      </c>
      <c r="H789" t="s">
        <v>414</v>
      </c>
      <c r="I789" t="s">
        <v>415</v>
      </c>
      <c r="J789" t="s">
        <v>416</v>
      </c>
      <c r="K789" t="s">
        <v>157</v>
      </c>
      <c r="L789" t="s">
        <v>413</v>
      </c>
      <c r="M789" t="s">
        <v>1971</v>
      </c>
      <c r="N789" t="s">
        <v>262</v>
      </c>
      <c r="P789" s="365">
        <v>75105</v>
      </c>
      <c r="Q789" t="s">
        <v>417</v>
      </c>
      <c r="R789" t="s">
        <v>368</v>
      </c>
      <c r="S789" t="s">
        <v>369</v>
      </c>
      <c r="T789" t="s">
        <v>263</v>
      </c>
      <c r="U789" t="s">
        <v>370</v>
      </c>
      <c r="V789" t="s">
        <v>265</v>
      </c>
      <c r="W789" t="s">
        <v>252</v>
      </c>
      <c r="X789" t="s">
        <v>264</v>
      </c>
      <c r="Y789" t="s">
        <v>371</v>
      </c>
      <c r="Z789" t="s">
        <v>250</v>
      </c>
      <c r="AA789" t="s">
        <v>250</v>
      </c>
      <c r="AB789" t="s">
        <v>89</v>
      </c>
      <c r="AC789" t="s">
        <v>158</v>
      </c>
      <c r="AD789" t="s">
        <v>2</v>
      </c>
      <c r="AE789" t="s">
        <v>2101</v>
      </c>
      <c r="AF789" t="s">
        <v>419</v>
      </c>
      <c r="AG789"/>
      <c r="AH789" s="365"/>
      <c r="AI789"/>
      <c r="AJ789"/>
      <c r="AK789"/>
      <c r="AL789" s="365"/>
      <c r="AM789"/>
      <c r="AN789" t="s">
        <v>399</v>
      </c>
      <c r="AO789" t="s">
        <v>399</v>
      </c>
      <c r="AP789" s="365">
        <v>26</v>
      </c>
      <c r="AQ789" t="s">
        <v>1973</v>
      </c>
      <c r="AR789" t="s">
        <v>2102</v>
      </c>
      <c r="AS789" t="s">
        <v>1975</v>
      </c>
      <c r="AT789" t="s">
        <v>2103</v>
      </c>
      <c r="AU789" t="s">
        <v>379</v>
      </c>
      <c r="AV789" t="s">
        <v>380</v>
      </c>
      <c r="AW789" t="s">
        <v>412</v>
      </c>
      <c r="AX789"/>
      <c r="AY789" s="365"/>
      <c r="AZ789" s="365">
        <v>2025</v>
      </c>
      <c r="BA789" s="366">
        <v>45672</v>
      </c>
      <c r="BB789" s="367">
        <v>45674</v>
      </c>
      <c r="BC789" t="s">
        <v>399</v>
      </c>
      <c r="BD789" t="s">
        <v>261</v>
      </c>
      <c r="BE789">
        <v>190.86</v>
      </c>
      <c r="BF789">
        <v>4.54</v>
      </c>
      <c r="BG789"/>
      <c r="BH789" s="368">
        <v>4.54</v>
      </c>
    </row>
    <row r="790" spans="1:60" ht="15.6">
      <c r="A790" s="345" t="str">
        <f t="shared" si="24"/>
        <v>yes</v>
      </c>
      <c r="B790" s="345" t="str">
        <f>IF(A790="no","N/A",IF(ISNA(VLOOKUP(P790,'Cost Type'!$A$4:$B$8,2,0)),"Impl",VLOOKUP(P790,'Cost Type'!$A$4:$B$8,2,0)))</f>
        <v>GMS</v>
      </c>
      <c r="C790" s="345" t="str">
        <f>IF(B790="Impl",VLOOKUP(AB790,'Mapping Activities to outputs'!$B:$C,2,0),"N/A")</f>
        <v>N/A</v>
      </c>
      <c r="F790" s="346">
        <f t="shared" si="25"/>
        <v>387.94</v>
      </c>
      <c r="G790" t="s">
        <v>413</v>
      </c>
      <c r="H790" t="s">
        <v>414</v>
      </c>
      <c r="I790" t="s">
        <v>415</v>
      </c>
      <c r="J790" t="s">
        <v>416</v>
      </c>
      <c r="K790" t="s">
        <v>157</v>
      </c>
      <c r="L790" t="s">
        <v>413</v>
      </c>
      <c r="M790" t="s">
        <v>2074</v>
      </c>
      <c r="N790" t="s">
        <v>262</v>
      </c>
      <c r="P790" s="365">
        <v>75105</v>
      </c>
      <c r="Q790" t="s">
        <v>417</v>
      </c>
      <c r="R790" t="s">
        <v>368</v>
      </c>
      <c r="S790" t="s">
        <v>369</v>
      </c>
      <c r="T790" t="s">
        <v>263</v>
      </c>
      <c r="U790" t="s">
        <v>370</v>
      </c>
      <c r="V790" t="s">
        <v>265</v>
      </c>
      <c r="W790" t="s">
        <v>252</v>
      </c>
      <c r="X790" t="s">
        <v>264</v>
      </c>
      <c r="Y790" t="s">
        <v>371</v>
      </c>
      <c r="Z790" t="s">
        <v>832</v>
      </c>
      <c r="AA790" t="s">
        <v>832</v>
      </c>
      <c r="AB790" t="s">
        <v>447</v>
      </c>
      <c r="AC790" t="s">
        <v>158</v>
      </c>
      <c r="AD790" t="s">
        <v>2</v>
      </c>
      <c r="AE790" t="s">
        <v>2327</v>
      </c>
      <c r="AF790" t="s">
        <v>419</v>
      </c>
      <c r="AG790"/>
      <c r="AH790" s="365"/>
      <c r="AI790"/>
      <c r="AJ790"/>
      <c r="AK790"/>
      <c r="AL790" s="365"/>
      <c r="AM790"/>
      <c r="AN790" t="s">
        <v>399</v>
      </c>
      <c r="AO790" t="s">
        <v>399</v>
      </c>
      <c r="AP790" s="365">
        <v>94</v>
      </c>
      <c r="AQ790" t="s">
        <v>1973</v>
      </c>
      <c r="AR790" t="s">
        <v>2328</v>
      </c>
      <c r="AS790" t="s">
        <v>2329</v>
      </c>
      <c r="AT790" t="s">
        <v>2311</v>
      </c>
      <c r="AU790" t="s">
        <v>379</v>
      </c>
      <c r="AV790" t="s">
        <v>380</v>
      </c>
      <c r="AW790" t="s">
        <v>412</v>
      </c>
      <c r="AX790"/>
      <c r="AY790" s="365"/>
      <c r="AZ790" s="365">
        <v>2024</v>
      </c>
      <c r="BA790" s="366">
        <v>45656</v>
      </c>
      <c r="BB790" s="367">
        <v>45674</v>
      </c>
      <c r="BC790" t="s">
        <v>399</v>
      </c>
      <c r="BD790" t="s">
        <v>261</v>
      </c>
      <c r="BE790">
        <v>16157.86</v>
      </c>
      <c r="BF790">
        <v>387.94</v>
      </c>
      <c r="BG790"/>
      <c r="BH790" s="368">
        <v>387.94</v>
      </c>
    </row>
    <row r="791" spans="1:60" ht="15.6">
      <c r="A791" s="345" t="str">
        <f t="shared" si="24"/>
        <v>yes</v>
      </c>
      <c r="B791" s="345" t="str">
        <f>IF(A791="no","N/A",IF(ISNA(VLOOKUP(P791,'Cost Type'!$A$4:$B$8,2,0)),"Impl",VLOOKUP(P791,'Cost Type'!$A$4:$B$8,2,0)))</f>
        <v>GMS</v>
      </c>
      <c r="C791" s="345" t="str">
        <f>IF(B791="Impl",VLOOKUP(AB791,'Mapping Activities to outputs'!$B:$C,2,0),"N/A")</f>
        <v>N/A</v>
      </c>
      <c r="F791" s="346">
        <f t="shared" si="25"/>
        <v>2568.08</v>
      </c>
      <c r="G791" t="s">
        <v>413</v>
      </c>
      <c r="H791" t="s">
        <v>414</v>
      </c>
      <c r="I791" t="s">
        <v>415</v>
      </c>
      <c r="J791" t="s">
        <v>416</v>
      </c>
      <c r="K791" t="s">
        <v>157</v>
      </c>
      <c r="L791" t="s">
        <v>413</v>
      </c>
      <c r="M791" t="s">
        <v>2074</v>
      </c>
      <c r="N791" t="s">
        <v>262</v>
      </c>
      <c r="P791" s="365">
        <v>75105</v>
      </c>
      <c r="Q791" t="s">
        <v>417</v>
      </c>
      <c r="R791" t="s">
        <v>368</v>
      </c>
      <c r="S791" t="s">
        <v>369</v>
      </c>
      <c r="T791" t="s">
        <v>263</v>
      </c>
      <c r="U791" t="s">
        <v>370</v>
      </c>
      <c r="V791" t="s">
        <v>265</v>
      </c>
      <c r="W791" t="s">
        <v>252</v>
      </c>
      <c r="X791" t="s">
        <v>264</v>
      </c>
      <c r="Y791" t="s">
        <v>371</v>
      </c>
      <c r="Z791" t="s">
        <v>832</v>
      </c>
      <c r="AA791" t="s">
        <v>832</v>
      </c>
      <c r="AB791" t="s">
        <v>449</v>
      </c>
      <c r="AC791" t="s">
        <v>158</v>
      </c>
      <c r="AD791" t="s">
        <v>2</v>
      </c>
      <c r="AE791" t="s">
        <v>2335</v>
      </c>
      <c r="AF791" t="s">
        <v>419</v>
      </c>
      <c r="AG791"/>
      <c r="AH791" s="365"/>
      <c r="AI791"/>
      <c r="AJ791"/>
      <c r="AK791"/>
      <c r="AL791" s="365"/>
      <c r="AM791"/>
      <c r="AN791" t="s">
        <v>399</v>
      </c>
      <c r="AO791" t="s">
        <v>399</v>
      </c>
      <c r="AP791" s="365">
        <v>95</v>
      </c>
      <c r="AQ791" t="s">
        <v>1973</v>
      </c>
      <c r="AR791" t="s">
        <v>2336</v>
      </c>
      <c r="AS791" t="s">
        <v>2329</v>
      </c>
      <c r="AT791" t="s">
        <v>2311</v>
      </c>
      <c r="AU791" t="s">
        <v>379</v>
      </c>
      <c r="AV791" t="s">
        <v>380</v>
      </c>
      <c r="AW791" t="s">
        <v>412</v>
      </c>
      <c r="AX791"/>
      <c r="AY791" s="365"/>
      <c r="AZ791" s="365">
        <v>2024</v>
      </c>
      <c r="BA791" s="366">
        <v>45656</v>
      </c>
      <c r="BB791" s="367">
        <v>45674</v>
      </c>
      <c r="BC791" t="s">
        <v>399</v>
      </c>
      <c r="BD791" t="s">
        <v>261</v>
      </c>
      <c r="BE791">
        <v>106960.58</v>
      </c>
      <c r="BF791">
        <v>2568.08</v>
      </c>
      <c r="BG791"/>
      <c r="BH791" s="368">
        <v>2568.08</v>
      </c>
    </row>
    <row r="792" spans="1:60" ht="15.6">
      <c r="A792" s="345" t="str">
        <f t="shared" si="24"/>
        <v>yes</v>
      </c>
      <c r="B792" s="345" t="str">
        <f>IF(A792="no","N/A",IF(ISNA(VLOOKUP(P792,'Cost Type'!$A$4:$B$8,2,0)),"Impl",VLOOKUP(Q792,'Cost Type'!$A$4:$B$8,2,0)))</f>
        <v>Impl</v>
      </c>
      <c r="C792" s="345" t="str">
        <f>IF(B792="Impl",VLOOKUP(AB792,'Mapping Activities to outputs'!$B:$C,2,0),"N/A")</f>
        <v>MC</v>
      </c>
      <c r="F792" s="346">
        <f t="shared" si="25"/>
        <v>-0.1</v>
      </c>
      <c r="G792" t="s">
        <v>395</v>
      </c>
      <c r="H792" t="s">
        <v>396</v>
      </c>
      <c r="I792" t="s">
        <v>364</v>
      </c>
      <c r="J792" t="s">
        <v>365</v>
      </c>
      <c r="K792" t="s">
        <v>157</v>
      </c>
      <c r="L792" t="s">
        <v>397</v>
      </c>
      <c r="M792" t="s">
        <v>1971</v>
      </c>
      <c r="N792" t="s">
        <v>262</v>
      </c>
      <c r="P792" s="365">
        <v>76135</v>
      </c>
      <c r="Q792" t="s">
        <v>3282</v>
      </c>
      <c r="R792" t="s">
        <v>368</v>
      </c>
      <c r="S792" t="s">
        <v>369</v>
      </c>
      <c r="T792" t="s">
        <v>263</v>
      </c>
      <c r="U792" t="s">
        <v>370</v>
      </c>
      <c r="V792" t="s">
        <v>265</v>
      </c>
      <c r="W792" t="s">
        <v>252</v>
      </c>
      <c r="X792" t="s">
        <v>264</v>
      </c>
      <c r="Y792" t="s">
        <v>371</v>
      </c>
      <c r="Z792" t="s">
        <v>250</v>
      </c>
      <c r="AA792" t="s">
        <v>250</v>
      </c>
      <c r="AB792" t="s">
        <v>89</v>
      </c>
      <c r="AC792" t="s">
        <v>158</v>
      </c>
      <c r="AD792" t="s">
        <v>2</v>
      </c>
      <c r="AE792" t="s">
        <v>1852</v>
      </c>
      <c r="AF792" t="s">
        <v>398</v>
      </c>
      <c r="AG792" t="s">
        <v>3252</v>
      </c>
      <c r="AH792" s="365">
        <v>300002326898121</v>
      </c>
      <c r="AI792" t="s">
        <v>258</v>
      </c>
      <c r="AJ792">
        <v>367.5</v>
      </c>
      <c r="AK792">
        <v>367.5</v>
      </c>
      <c r="AL792" s="365">
        <v>1</v>
      </c>
      <c r="AM792" t="s">
        <v>1850</v>
      </c>
      <c r="AN792" t="s">
        <v>1125</v>
      </c>
      <c r="AO792" t="s">
        <v>1126</v>
      </c>
      <c r="AP792" s="365">
        <v>4270</v>
      </c>
      <c r="AQ792" t="s">
        <v>3253</v>
      </c>
      <c r="AR792" t="s">
        <v>3254</v>
      </c>
      <c r="AS792" t="s">
        <v>3255</v>
      </c>
      <c r="AT792" t="s">
        <v>3256</v>
      </c>
      <c r="AU792" t="s">
        <v>379</v>
      </c>
      <c r="AV792" t="s">
        <v>380</v>
      </c>
      <c r="AW792" t="s">
        <v>381</v>
      </c>
      <c r="AX792"/>
      <c r="AY792" s="365">
        <v>0</v>
      </c>
      <c r="AZ792" s="365">
        <v>2025</v>
      </c>
      <c r="BA792" s="366">
        <v>45674</v>
      </c>
      <c r="BB792" s="367">
        <v>45674</v>
      </c>
      <c r="BC792" t="s">
        <v>399</v>
      </c>
      <c r="BD792" t="s">
        <v>261</v>
      </c>
      <c r="BE792">
        <v>0</v>
      </c>
      <c r="BF792"/>
      <c r="BG792">
        <v>0.1</v>
      </c>
      <c r="BH792" s="368">
        <v>-0.1</v>
      </c>
    </row>
    <row r="793" spans="1:60" ht="15.6">
      <c r="A793" s="345" t="str">
        <f t="shared" si="24"/>
        <v>yes</v>
      </c>
      <c r="B793" s="345" t="str">
        <f>IF(A793="no","N/A",IF(ISNA(VLOOKUP(P793,'Cost Type'!$A$4:$B$8,2,0)),"Impl",VLOOKUP(Q793,'Cost Type'!$A$4:$B$8,2,0)))</f>
        <v>Impl</v>
      </c>
      <c r="C793" s="345" t="str">
        <f>IF(B793="Impl",VLOOKUP(AB793,'Mapping Activities to outputs'!$B:$C,2,0),"N/A")</f>
        <v>MC</v>
      </c>
      <c r="F793" s="346">
        <f t="shared" si="25"/>
        <v>-0.52</v>
      </c>
      <c r="G793" t="s">
        <v>395</v>
      </c>
      <c r="H793" t="s">
        <v>396</v>
      </c>
      <c r="I793" t="s">
        <v>364</v>
      </c>
      <c r="J793" t="s">
        <v>365</v>
      </c>
      <c r="K793" t="s">
        <v>157</v>
      </c>
      <c r="L793" t="s">
        <v>397</v>
      </c>
      <c r="M793" t="s">
        <v>1971</v>
      </c>
      <c r="N793" t="s">
        <v>262</v>
      </c>
      <c r="P793" s="365">
        <v>76135</v>
      </c>
      <c r="Q793" t="s">
        <v>3282</v>
      </c>
      <c r="R793" t="s">
        <v>368</v>
      </c>
      <c r="S793" t="s">
        <v>369</v>
      </c>
      <c r="T793" t="s">
        <v>263</v>
      </c>
      <c r="U793" t="s">
        <v>370</v>
      </c>
      <c r="V793" t="s">
        <v>265</v>
      </c>
      <c r="W793" t="s">
        <v>252</v>
      </c>
      <c r="X793" t="s">
        <v>264</v>
      </c>
      <c r="Y793" t="s">
        <v>371</v>
      </c>
      <c r="Z793" t="s">
        <v>250</v>
      </c>
      <c r="AA793" t="s">
        <v>250</v>
      </c>
      <c r="AB793" t="s">
        <v>89</v>
      </c>
      <c r="AC793" t="s">
        <v>158</v>
      </c>
      <c r="AD793" t="s">
        <v>2</v>
      </c>
      <c r="AE793" t="s">
        <v>1863</v>
      </c>
      <c r="AF793" t="s">
        <v>398</v>
      </c>
      <c r="AG793" t="s">
        <v>1862</v>
      </c>
      <c r="AH793" s="365">
        <v>300002329513838</v>
      </c>
      <c r="AI793" t="s">
        <v>258</v>
      </c>
      <c r="AJ793">
        <v>1848</v>
      </c>
      <c r="AK793">
        <v>1848</v>
      </c>
      <c r="AL793" s="365">
        <v>1</v>
      </c>
      <c r="AM793" t="s">
        <v>1860</v>
      </c>
      <c r="AN793" t="s">
        <v>1125</v>
      </c>
      <c r="AO793" t="s">
        <v>1126</v>
      </c>
      <c r="AP793" s="365">
        <v>4272</v>
      </c>
      <c r="AQ793" t="s">
        <v>3253</v>
      </c>
      <c r="AR793" t="s">
        <v>3257</v>
      </c>
      <c r="AS793" t="s">
        <v>3255</v>
      </c>
      <c r="AT793" t="s">
        <v>3256</v>
      </c>
      <c r="AU793" t="s">
        <v>379</v>
      </c>
      <c r="AV793" t="s">
        <v>380</v>
      </c>
      <c r="AW793" t="s">
        <v>381</v>
      </c>
      <c r="AX793"/>
      <c r="AY793" s="365">
        <v>0</v>
      </c>
      <c r="AZ793" s="365">
        <v>2025</v>
      </c>
      <c r="BA793" s="366">
        <v>45674</v>
      </c>
      <c r="BB793" s="367">
        <v>45674</v>
      </c>
      <c r="BC793" t="s">
        <v>399</v>
      </c>
      <c r="BD793" t="s">
        <v>261</v>
      </c>
      <c r="BE793">
        <v>0</v>
      </c>
      <c r="BF793"/>
      <c r="BG793">
        <v>0.52</v>
      </c>
      <c r="BH793" s="368">
        <v>-0.52</v>
      </c>
    </row>
    <row r="794" spans="1:60" ht="15.6">
      <c r="A794" s="345" t="str">
        <f t="shared" si="24"/>
        <v>yes</v>
      </c>
      <c r="B794" s="345" t="str">
        <f>IF(A794="no","N/A",IF(ISNA(VLOOKUP(P794,'Cost Type'!$A$4:$B$8,2,0)),"Impl",VLOOKUP(Q794,'Cost Type'!$A$4:$B$8,2,0)))</f>
        <v>Impl</v>
      </c>
      <c r="C794" s="345" t="str">
        <f>IF(B794="Impl",VLOOKUP(AB794,'Mapping Activities to outputs'!$B:$C,2,0),"N/A")</f>
        <v>MC</v>
      </c>
      <c r="F794" s="346">
        <f t="shared" si="25"/>
        <v>-0.1</v>
      </c>
      <c r="G794" t="s">
        <v>395</v>
      </c>
      <c r="H794" t="s">
        <v>396</v>
      </c>
      <c r="I794" t="s">
        <v>364</v>
      </c>
      <c r="J794" t="s">
        <v>365</v>
      </c>
      <c r="K794" t="s">
        <v>157</v>
      </c>
      <c r="L794" t="s">
        <v>397</v>
      </c>
      <c r="M794" t="s">
        <v>1971</v>
      </c>
      <c r="N794" t="s">
        <v>262</v>
      </c>
      <c r="P794" s="365">
        <v>76135</v>
      </c>
      <c r="Q794" t="s">
        <v>3282</v>
      </c>
      <c r="R794" t="s">
        <v>368</v>
      </c>
      <c r="S794" t="s">
        <v>369</v>
      </c>
      <c r="T794" t="s">
        <v>263</v>
      </c>
      <c r="U794" t="s">
        <v>370</v>
      </c>
      <c r="V794" t="s">
        <v>265</v>
      </c>
      <c r="W794" t="s">
        <v>252</v>
      </c>
      <c r="X794" t="s">
        <v>264</v>
      </c>
      <c r="Y794" t="s">
        <v>371</v>
      </c>
      <c r="Z794" t="s">
        <v>250</v>
      </c>
      <c r="AA794" t="s">
        <v>250</v>
      </c>
      <c r="AB794" t="s">
        <v>89</v>
      </c>
      <c r="AC794" t="s">
        <v>158</v>
      </c>
      <c r="AD794" t="s">
        <v>2</v>
      </c>
      <c r="AE794" t="s">
        <v>1848</v>
      </c>
      <c r="AF794" t="s">
        <v>398</v>
      </c>
      <c r="AG794" t="s">
        <v>3258</v>
      </c>
      <c r="AH794" s="365">
        <v>300002329595993</v>
      </c>
      <c r="AI794" t="s">
        <v>258</v>
      </c>
      <c r="AJ794">
        <v>334.63</v>
      </c>
      <c r="AK794">
        <v>334.63</v>
      </c>
      <c r="AL794" s="365">
        <v>1</v>
      </c>
      <c r="AM794" t="s">
        <v>1846</v>
      </c>
      <c r="AN794" t="s">
        <v>1375</v>
      </c>
      <c r="AO794" t="s">
        <v>1376</v>
      </c>
      <c r="AP794" s="365">
        <v>4269</v>
      </c>
      <c r="AQ794" t="s">
        <v>3253</v>
      </c>
      <c r="AR794" t="s">
        <v>3259</v>
      </c>
      <c r="AS794" t="s">
        <v>3255</v>
      </c>
      <c r="AT794" t="s">
        <v>3256</v>
      </c>
      <c r="AU794" t="s">
        <v>379</v>
      </c>
      <c r="AV794" t="s">
        <v>380</v>
      </c>
      <c r="AW794" t="s">
        <v>381</v>
      </c>
      <c r="AX794"/>
      <c r="AY794" s="365">
        <v>0</v>
      </c>
      <c r="AZ794" s="365">
        <v>2025</v>
      </c>
      <c r="BA794" s="366">
        <v>45674</v>
      </c>
      <c r="BB794" s="367">
        <v>45674</v>
      </c>
      <c r="BC794" t="s">
        <v>399</v>
      </c>
      <c r="BD794" t="s">
        <v>261</v>
      </c>
      <c r="BE794">
        <v>0</v>
      </c>
      <c r="BF794"/>
      <c r="BG794">
        <v>0.1</v>
      </c>
      <c r="BH794" s="368">
        <v>-0.1</v>
      </c>
    </row>
    <row r="795" spans="1:60" ht="15.6">
      <c r="A795" s="345" t="str">
        <f t="shared" si="24"/>
        <v>yes</v>
      </c>
      <c r="B795" s="345" t="str">
        <f>IF(A795="no","N/A",IF(ISNA(VLOOKUP(P795,'Cost Type'!$A$4:$B$8,2,0)),"Impl",VLOOKUP(Q795,'Cost Type'!$A$4:$B$8,2,0)))</f>
        <v>Impl</v>
      </c>
      <c r="C795" s="345" t="str">
        <f>IF(B795="Impl",VLOOKUP(AB795,'Mapping Activities to outputs'!$B:$C,2,0),"N/A")</f>
        <v>MC</v>
      </c>
      <c r="F795" s="346">
        <f t="shared" si="25"/>
        <v>-0.36</v>
      </c>
      <c r="G795" t="s">
        <v>395</v>
      </c>
      <c r="H795" t="s">
        <v>396</v>
      </c>
      <c r="I795" t="s">
        <v>364</v>
      </c>
      <c r="J795" t="s">
        <v>365</v>
      </c>
      <c r="K795" t="s">
        <v>157</v>
      </c>
      <c r="L795" t="s">
        <v>397</v>
      </c>
      <c r="M795" t="s">
        <v>1971</v>
      </c>
      <c r="N795" t="s">
        <v>262</v>
      </c>
      <c r="P795" s="365">
        <v>76135</v>
      </c>
      <c r="Q795" t="s">
        <v>3282</v>
      </c>
      <c r="R795" t="s">
        <v>368</v>
      </c>
      <c r="S795" t="s">
        <v>369</v>
      </c>
      <c r="T795" t="s">
        <v>263</v>
      </c>
      <c r="U795" t="s">
        <v>370</v>
      </c>
      <c r="V795" t="s">
        <v>265</v>
      </c>
      <c r="W795" t="s">
        <v>252</v>
      </c>
      <c r="X795" t="s">
        <v>264</v>
      </c>
      <c r="Y795" t="s">
        <v>371</v>
      </c>
      <c r="Z795" t="s">
        <v>250</v>
      </c>
      <c r="AA795" t="s">
        <v>250</v>
      </c>
      <c r="AB795" t="s">
        <v>89</v>
      </c>
      <c r="AC795" t="s">
        <v>158</v>
      </c>
      <c r="AD795" t="s">
        <v>2</v>
      </c>
      <c r="AE795" t="s">
        <v>1855</v>
      </c>
      <c r="AF795" t="s">
        <v>398</v>
      </c>
      <c r="AG795" t="s">
        <v>3260</v>
      </c>
      <c r="AH795" s="365">
        <v>300002330055078</v>
      </c>
      <c r="AI795" t="s">
        <v>258</v>
      </c>
      <c r="AJ795">
        <v>1281.29</v>
      </c>
      <c r="AK795">
        <v>1281.29</v>
      </c>
      <c r="AL795" s="365">
        <v>1</v>
      </c>
      <c r="AM795" t="s">
        <v>1853</v>
      </c>
      <c r="AN795" t="s">
        <v>1357</v>
      </c>
      <c r="AO795" t="s">
        <v>1358</v>
      </c>
      <c r="AP795" s="365">
        <v>4271</v>
      </c>
      <c r="AQ795" t="s">
        <v>3253</v>
      </c>
      <c r="AR795" t="s">
        <v>3261</v>
      </c>
      <c r="AS795" t="s">
        <v>3255</v>
      </c>
      <c r="AT795" t="s">
        <v>3256</v>
      </c>
      <c r="AU795" t="s">
        <v>379</v>
      </c>
      <c r="AV795" t="s">
        <v>380</v>
      </c>
      <c r="AW795" t="s">
        <v>381</v>
      </c>
      <c r="AX795"/>
      <c r="AY795" s="365">
        <v>0</v>
      </c>
      <c r="AZ795" s="365">
        <v>2025</v>
      </c>
      <c r="BA795" s="366">
        <v>45674</v>
      </c>
      <c r="BB795" s="367">
        <v>45674</v>
      </c>
      <c r="BC795" t="s">
        <v>399</v>
      </c>
      <c r="BD795" t="s">
        <v>261</v>
      </c>
      <c r="BE795">
        <v>0</v>
      </c>
      <c r="BF795"/>
      <c r="BG795">
        <v>0.36</v>
      </c>
      <c r="BH795" s="368">
        <v>-0.36</v>
      </c>
    </row>
    <row r="796" spans="1:60" ht="15.6">
      <c r="A796" s="345" t="str">
        <f t="shared" si="24"/>
        <v>yes</v>
      </c>
      <c r="B796" s="345" t="str">
        <f>IF(A796="no","N/A",IF(ISNA(VLOOKUP(P796,'Cost Type'!$A$4:$B$8,2,0)),"Impl",VLOOKUP(Q796,'Cost Type'!$A$4:$B$8,2,0)))</f>
        <v>Impl</v>
      </c>
      <c r="C796" s="345" t="str">
        <f>IF(B796="Impl",VLOOKUP(AB796,'Mapping Activities to outputs'!$B:$C,2,0),"N/A")</f>
        <v>MC</v>
      </c>
      <c r="F796" s="346">
        <f t="shared" si="25"/>
        <v>252</v>
      </c>
      <c r="G796" t="s">
        <v>362</v>
      </c>
      <c r="H796" t="s">
        <v>363</v>
      </c>
      <c r="I796" t="s">
        <v>364</v>
      </c>
      <c r="J796" t="s">
        <v>365</v>
      </c>
      <c r="K796" t="s">
        <v>157</v>
      </c>
      <c r="L796" t="s">
        <v>366</v>
      </c>
      <c r="M796" t="s">
        <v>1971</v>
      </c>
      <c r="N796" t="s">
        <v>262</v>
      </c>
      <c r="P796" s="365">
        <v>71635</v>
      </c>
      <c r="Q796" t="s">
        <v>4144</v>
      </c>
      <c r="R796" t="s">
        <v>368</v>
      </c>
      <c r="S796" t="s">
        <v>369</v>
      </c>
      <c r="T796" t="s">
        <v>263</v>
      </c>
      <c r="U796" t="s">
        <v>370</v>
      </c>
      <c r="V796" t="s">
        <v>265</v>
      </c>
      <c r="W796" t="s">
        <v>252</v>
      </c>
      <c r="X796" t="s">
        <v>264</v>
      </c>
      <c r="Y796" t="s">
        <v>371</v>
      </c>
      <c r="Z796" t="s">
        <v>250</v>
      </c>
      <c r="AA796" t="s">
        <v>250</v>
      </c>
      <c r="AB796" t="s">
        <v>89</v>
      </c>
      <c r="AC796" t="s">
        <v>158</v>
      </c>
      <c r="AD796" t="s">
        <v>2</v>
      </c>
      <c r="AE796" t="s">
        <v>3983</v>
      </c>
      <c r="AF796" t="s">
        <v>372</v>
      </c>
      <c r="AG796" t="s">
        <v>3984</v>
      </c>
      <c r="AH796" s="365">
        <v>300002333430131</v>
      </c>
      <c r="AI796" t="s">
        <v>258</v>
      </c>
      <c r="AJ796">
        <v>0</v>
      </c>
      <c r="AK796">
        <v>0</v>
      </c>
      <c r="AL796" s="365">
        <v>1</v>
      </c>
      <c r="AM796" t="s">
        <v>3983</v>
      </c>
      <c r="AN796" t="s">
        <v>1531</v>
      </c>
      <c r="AO796" t="s">
        <v>1532</v>
      </c>
      <c r="AP796" s="365">
        <v>60</v>
      </c>
      <c r="AQ796" t="s">
        <v>3985</v>
      </c>
      <c r="AR796" t="s">
        <v>3986</v>
      </c>
      <c r="AS796" t="s">
        <v>3987</v>
      </c>
      <c r="AT796" t="s">
        <v>3982</v>
      </c>
      <c r="AU796" t="s">
        <v>379</v>
      </c>
      <c r="AV796" t="s">
        <v>380</v>
      </c>
      <c r="AW796" t="s">
        <v>381</v>
      </c>
      <c r="AX796"/>
      <c r="AY796" s="365">
        <v>0</v>
      </c>
      <c r="AZ796" s="365">
        <v>2025</v>
      </c>
      <c r="BA796" s="366">
        <v>45672</v>
      </c>
      <c r="BB796" s="367">
        <v>45674</v>
      </c>
      <c r="BC796" t="s">
        <v>271</v>
      </c>
      <c r="BD796" t="s">
        <v>261</v>
      </c>
      <c r="BE796">
        <v>10710</v>
      </c>
      <c r="BF796">
        <v>252</v>
      </c>
      <c r="BG796"/>
      <c r="BH796" s="368">
        <v>252</v>
      </c>
    </row>
    <row r="797" spans="1:60" ht="15.6">
      <c r="A797" s="345" t="str">
        <f t="shared" si="24"/>
        <v>yes</v>
      </c>
      <c r="B797" s="345" t="str">
        <f>IF(A797="no","N/A",IF(ISNA(VLOOKUP(P797,'Cost Type'!$A$4:$B$8,2,0)),"Impl",VLOOKUP(Q797,'Cost Type'!$A$4:$B$8,2,0)))</f>
        <v>Impl</v>
      </c>
      <c r="C797" s="345" t="str">
        <f>IF(B797="Impl",VLOOKUP(AB797,'Mapping Activities to outputs'!$B:$C,2,0),"N/A")</f>
        <v>MC</v>
      </c>
      <c r="F797" s="346">
        <f t="shared" si="25"/>
        <v>-252</v>
      </c>
      <c r="G797" t="s">
        <v>362</v>
      </c>
      <c r="H797" t="s">
        <v>363</v>
      </c>
      <c r="I797" t="s">
        <v>364</v>
      </c>
      <c r="J797" t="s">
        <v>365</v>
      </c>
      <c r="K797" t="s">
        <v>157</v>
      </c>
      <c r="L797" t="s">
        <v>366</v>
      </c>
      <c r="M797" t="s">
        <v>1971</v>
      </c>
      <c r="N797" t="s">
        <v>262</v>
      </c>
      <c r="P797" s="365">
        <v>71635</v>
      </c>
      <c r="Q797" t="s">
        <v>4144</v>
      </c>
      <c r="R797" t="s">
        <v>368</v>
      </c>
      <c r="S797" t="s">
        <v>369</v>
      </c>
      <c r="T797" t="s">
        <v>263</v>
      </c>
      <c r="U797" t="s">
        <v>370</v>
      </c>
      <c r="V797" t="s">
        <v>265</v>
      </c>
      <c r="W797" t="s">
        <v>252</v>
      </c>
      <c r="X797" t="s">
        <v>264</v>
      </c>
      <c r="Y797" t="s">
        <v>371</v>
      </c>
      <c r="Z797" t="s">
        <v>250</v>
      </c>
      <c r="AA797" t="s">
        <v>250</v>
      </c>
      <c r="AB797" t="s">
        <v>89</v>
      </c>
      <c r="AC797" t="s">
        <v>158</v>
      </c>
      <c r="AD797" t="s">
        <v>2</v>
      </c>
      <c r="AE797" t="s">
        <v>3983</v>
      </c>
      <c r="AF797" t="s">
        <v>372</v>
      </c>
      <c r="AG797" t="s">
        <v>3984</v>
      </c>
      <c r="AH797" s="365">
        <v>300002333430131</v>
      </c>
      <c r="AI797" t="s">
        <v>258</v>
      </c>
      <c r="AJ797">
        <v>0</v>
      </c>
      <c r="AK797">
        <v>0</v>
      </c>
      <c r="AL797" s="365">
        <v>1</v>
      </c>
      <c r="AM797" t="s">
        <v>3983</v>
      </c>
      <c r="AN797" t="s">
        <v>1531</v>
      </c>
      <c r="AO797" t="s">
        <v>1532</v>
      </c>
      <c r="AP797" s="365">
        <v>61</v>
      </c>
      <c r="AQ797" t="s">
        <v>3985</v>
      </c>
      <c r="AR797" t="s">
        <v>3986</v>
      </c>
      <c r="AS797" t="s">
        <v>3987</v>
      </c>
      <c r="AT797" t="s">
        <v>3982</v>
      </c>
      <c r="AU797" t="s">
        <v>379</v>
      </c>
      <c r="AV797" t="s">
        <v>380</v>
      </c>
      <c r="AW797" t="s">
        <v>381</v>
      </c>
      <c r="AX797"/>
      <c r="AY797" s="365">
        <v>0</v>
      </c>
      <c r="AZ797" s="365">
        <v>2025</v>
      </c>
      <c r="BA797" s="366">
        <v>45672</v>
      </c>
      <c r="BB797" s="367">
        <v>45674</v>
      </c>
      <c r="BC797" t="s">
        <v>271</v>
      </c>
      <c r="BD797" t="s">
        <v>261</v>
      </c>
      <c r="BE797">
        <v>-10710</v>
      </c>
      <c r="BF797"/>
      <c r="BG797">
        <v>252</v>
      </c>
      <c r="BH797" s="368">
        <v>-252</v>
      </c>
    </row>
    <row r="798" spans="1:60" ht="15.6">
      <c r="A798" s="345" t="str">
        <f t="shared" si="24"/>
        <v>yes</v>
      </c>
      <c r="B798" s="345" t="str">
        <f>IF(A798="no","N/A",IF(ISNA(VLOOKUP(P798,'Cost Type'!$A$4:$B$8,2,0)),"Impl",VLOOKUP(Q798,'Cost Type'!$A$4:$B$8,2,0)))</f>
        <v>Impl</v>
      </c>
      <c r="C798" s="345" t="str">
        <f>IF(B798="Impl",VLOOKUP(AB798,'Mapping Activities to outputs'!$B:$C,2,0),"N/A")</f>
        <v>Output 3</v>
      </c>
      <c r="F798" s="346">
        <f t="shared" si="25"/>
        <v>249.76000000000002</v>
      </c>
      <c r="G798" t="s">
        <v>362</v>
      </c>
      <c r="H798" t="s">
        <v>363</v>
      </c>
      <c r="I798" t="s">
        <v>364</v>
      </c>
      <c r="J798" t="s">
        <v>365</v>
      </c>
      <c r="K798" t="s">
        <v>157</v>
      </c>
      <c r="L798" t="s">
        <v>366</v>
      </c>
      <c r="M798" t="s">
        <v>2074</v>
      </c>
      <c r="N798" t="s">
        <v>262</v>
      </c>
      <c r="P798" s="365">
        <v>72440</v>
      </c>
      <c r="Q798" t="s">
        <v>4119</v>
      </c>
      <c r="R798" t="s">
        <v>368</v>
      </c>
      <c r="S798" t="s">
        <v>369</v>
      </c>
      <c r="T798" t="s">
        <v>263</v>
      </c>
      <c r="U798" t="s">
        <v>370</v>
      </c>
      <c r="V798" t="s">
        <v>265</v>
      </c>
      <c r="W798" t="s">
        <v>252</v>
      </c>
      <c r="X798" t="s">
        <v>264</v>
      </c>
      <c r="Y798" t="s">
        <v>371</v>
      </c>
      <c r="Z798" t="s">
        <v>882</v>
      </c>
      <c r="AA798" t="s">
        <v>882</v>
      </c>
      <c r="AB798" t="s">
        <v>1919</v>
      </c>
      <c r="AC798" t="s">
        <v>158</v>
      </c>
      <c r="AD798" t="s">
        <v>2</v>
      </c>
      <c r="AE798" t="s">
        <v>894</v>
      </c>
      <c r="AF798" t="s">
        <v>372</v>
      </c>
      <c r="AG798" t="s">
        <v>896</v>
      </c>
      <c r="AH798" s="365">
        <v>300002334981997</v>
      </c>
      <c r="AI798" t="s">
        <v>258</v>
      </c>
      <c r="AJ798">
        <v>12242242.390000001</v>
      </c>
      <c r="AK798">
        <v>10402.540000000001</v>
      </c>
      <c r="AL798" s="365">
        <v>26</v>
      </c>
      <c r="AM798" t="s">
        <v>894</v>
      </c>
      <c r="AN798" t="s">
        <v>3178</v>
      </c>
      <c r="AO798" t="s">
        <v>889</v>
      </c>
      <c r="AP798" s="365">
        <v>588</v>
      </c>
      <c r="AQ798" t="s">
        <v>3989</v>
      </c>
      <c r="AR798" t="s">
        <v>3990</v>
      </c>
      <c r="AS798" t="s">
        <v>3991</v>
      </c>
      <c r="AT798" t="s">
        <v>3970</v>
      </c>
      <c r="AU798" t="s">
        <v>379</v>
      </c>
      <c r="AV798" t="s">
        <v>380</v>
      </c>
      <c r="AW798" t="s">
        <v>381</v>
      </c>
      <c r="AX798"/>
      <c r="AY798" s="365">
        <v>0</v>
      </c>
      <c r="AZ798" s="365">
        <v>2024</v>
      </c>
      <c r="BA798" s="366">
        <v>45656</v>
      </c>
      <c r="BB798" s="367">
        <v>45675</v>
      </c>
      <c r="BC798" t="s">
        <v>1925</v>
      </c>
      <c r="BD798" t="s">
        <v>261</v>
      </c>
      <c r="BE798">
        <v>10402.540000000001</v>
      </c>
      <c r="BF798">
        <v>249.76000000000002</v>
      </c>
      <c r="BG798"/>
      <c r="BH798" s="368">
        <v>249.76000000000002</v>
      </c>
    </row>
    <row r="799" spans="1:60" ht="15.6">
      <c r="A799" s="345" t="str">
        <f t="shared" si="24"/>
        <v>yes</v>
      </c>
      <c r="B799" s="345" t="str">
        <f>IF(A799="no","N/A",IF(ISNA(VLOOKUP(P799,'Cost Type'!$A$4:$B$8,2,0)),"Impl",VLOOKUP(Q799,'Cost Type'!$A$4:$B$8,2,0)))</f>
        <v>Impl</v>
      </c>
      <c r="C799" s="345" t="str">
        <f>IF(B799="Impl",VLOOKUP(AB799,'Mapping Activities to outputs'!$B:$C,2,0),"N/A")</f>
        <v>Output 3</v>
      </c>
      <c r="F799" s="346">
        <f t="shared" si="25"/>
        <v>6386.22</v>
      </c>
      <c r="G799" t="s">
        <v>362</v>
      </c>
      <c r="H799" t="s">
        <v>363</v>
      </c>
      <c r="I799" t="s">
        <v>364</v>
      </c>
      <c r="J799" t="s">
        <v>365</v>
      </c>
      <c r="K799" t="s">
        <v>157</v>
      </c>
      <c r="L799" t="s">
        <v>366</v>
      </c>
      <c r="M799" t="s">
        <v>2074</v>
      </c>
      <c r="N799" t="s">
        <v>262</v>
      </c>
      <c r="P799" s="365">
        <v>72635</v>
      </c>
      <c r="Q799" t="s">
        <v>4128</v>
      </c>
      <c r="R799" t="s">
        <v>368</v>
      </c>
      <c r="S799" t="s">
        <v>369</v>
      </c>
      <c r="T799" t="s">
        <v>263</v>
      </c>
      <c r="U799" t="s">
        <v>370</v>
      </c>
      <c r="V799" t="s">
        <v>265</v>
      </c>
      <c r="W799" t="s">
        <v>252</v>
      </c>
      <c r="X799" t="s">
        <v>264</v>
      </c>
      <c r="Y799" t="s">
        <v>371</v>
      </c>
      <c r="Z799" t="s">
        <v>882</v>
      </c>
      <c r="AA799" t="s">
        <v>882</v>
      </c>
      <c r="AB799" t="s">
        <v>1919</v>
      </c>
      <c r="AC799" t="s">
        <v>158</v>
      </c>
      <c r="AD799" t="s">
        <v>2</v>
      </c>
      <c r="AE799" t="s">
        <v>894</v>
      </c>
      <c r="AF799" t="s">
        <v>372</v>
      </c>
      <c r="AG799" t="s">
        <v>896</v>
      </c>
      <c r="AH799" s="365">
        <v>300002334981997</v>
      </c>
      <c r="AI799" t="s">
        <v>258</v>
      </c>
      <c r="AJ799">
        <v>12242242.390000001</v>
      </c>
      <c r="AK799">
        <v>265985.95</v>
      </c>
      <c r="AL799" s="365">
        <v>27</v>
      </c>
      <c r="AM799" t="s">
        <v>894</v>
      </c>
      <c r="AN799" t="s">
        <v>3178</v>
      </c>
      <c r="AO799" t="s">
        <v>889</v>
      </c>
      <c r="AP799" s="365">
        <v>599</v>
      </c>
      <c r="AQ799" t="s">
        <v>3989</v>
      </c>
      <c r="AR799" t="s">
        <v>4000</v>
      </c>
      <c r="AS799" t="s">
        <v>3991</v>
      </c>
      <c r="AT799" t="s">
        <v>3970</v>
      </c>
      <c r="AU799" t="s">
        <v>379</v>
      </c>
      <c r="AV799" t="s">
        <v>380</v>
      </c>
      <c r="AW799" t="s">
        <v>381</v>
      </c>
      <c r="AX799"/>
      <c r="AY799" s="365">
        <v>0</v>
      </c>
      <c r="AZ799" s="365">
        <v>2024</v>
      </c>
      <c r="BA799" s="366">
        <v>45656</v>
      </c>
      <c r="BB799" s="367">
        <v>45675</v>
      </c>
      <c r="BC799" t="s">
        <v>1927</v>
      </c>
      <c r="BD799" t="s">
        <v>261</v>
      </c>
      <c r="BE799">
        <v>265985.95</v>
      </c>
      <c r="BF799">
        <v>6386.22</v>
      </c>
      <c r="BG799"/>
      <c r="BH799" s="368">
        <v>6386.22</v>
      </c>
    </row>
    <row r="800" spans="1:60" ht="15.6">
      <c r="A800" s="345" t="str">
        <f t="shared" si="24"/>
        <v>yes</v>
      </c>
      <c r="B800" s="345" t="str">
        <f>IF(A800="no","N/A",IF(ISNA(VLOOKUP(P800,'Cost Type'!$A$4:$B$8,2,0)),"Impl",VLOOKUP(Q800,'Cost Type'!$A$4:$B$8,2,0)))</f>
        <v>Impl</v>
      </c>
      <c r="C800" s="345" t="str">
        <f>IF(B800="Impl",VLOOKUP(AB800,'Mapping Activities to outputs'!$B:$C,2,0),"N/A")</f>
        <v>Output 2</v>
      </c>
      <c r="F800" s="346">
        <f t="shared" si="25"/>
        <v>2491</v>
      </c>
      <c r="G800" t="s">
        <v>362</v>
      </c>
      <c r="H800" t="s">
        <v>363</v>
      </c>
      <c r="I800" t="s">
        <v>364</v>
      </c>
      <c r="J800" t="s">
        <v>365</v>
      </c>
      <c r="K800" t="s">
        <v>157</v>
      </c>
      <c r="L800" t="s">
        <v>366</v>
      </c>
      <c r="M800" t="s">
        <v>2074</v>
      </c>
      <c r="N800" t="s">
        <v>262</v>
      </c>
      <c r="P800" s="365">
        <v>71305</v>
      </c>
      <c r="Q800" t="s">
        <v>4133</v>
      </c>
      <c r="R800" t="s">
        <v>368</v>
      </c>
      <c r="S800" t="s">
        <v>369</v>
      </c>
      <c r="T800" t="s">
        <v>263</v>
      </c>
      <c r="U800" t="s">
        <v>370</v>
      </c>
      <c r="V800" t="s">
        <v>265</v>
      </c>
      <c r="W800" t="s">
        <v>252</v>
      </c>
      <c r="X800" t="s">
        <v>264</v>
      </c>
      <c r="Y800" t="s">
        <v>371</v>
      </c>
      <c r="Z800" t="s">
        <v>882</v>
      </c>
      <c r="AA800" t="s">
        <v>882</v>
      </c>
      <c r="AB800" t="s">
        <v>880</v>
      </c>
      <c r="AC800" t="s">
        <v>158</v>
      </c>
      <c r="AD800" t="s">
        <v>2</v>
      </c>
      <c r="AE800" t="s">
        <v>894</v>
      </c>
      <c r="AF800" t="s">
        <v>372</v>
      </c>
      <c r="AG800" t="s">
        <v>896</v>
      </c>
      <c r="AH800" s="365">
        <v>300002334981997</v>
      </c>
      <c r="AI800" t="s">
        <v>258</v>
      </c>
      <c r="AJ800">
        <v>12242242.390000001</v>
      </c>
      <c r="AK800">
        <v>103750</v>
      </c>
      <c r="AL800" s="365">
        <v>21</v>
      </c>
      <c r="AM800" t="s">
        <v>894</v>
      </c>
      <c r="AN800" t="s">
        <v>3178</v>
      </c>
      <c r="AO800" t="s">
        <v>889</v>
      </c>
      <c r="AP800" s="365">
        <v>518</v>
      </c>
      <c r="AQ800" t="s">
        <v>3989</v>
      </c>
      <c r="AR800" t="s">
        <v>3995</v>
      </c>
      <c r="AS800" t="s">
        <v>3991</v>
      </c>
      <c r="AT800" t="s">
        <v>3970</v>
      </c>
      <c r="AU800" t="s">
        <v>379</v>
      </c>
      <c r="AV800" t="s">
        <v>380</v>
      </c>
      <c r="AW800" t="s">
        <v>381</v>
      </c>
      <c r="AX800"/>
      <c r="AY800" s="365">
        <v>0</v>
      </c>
      <c r="AZ800" s="365">
        <v>2024</v>
      </c>
      <c r="BA800" s="366">
        <v>45656</v>
      </c>
      <c r="BB800" s="367">
        <v>45675</v>
      </c>
      <c r="BC800" t="s">
        <v>899</v>
      </c>
      <c r="BD800" t="s">
        <v>261</v>
      </c>
      <c r="BE800">
        <v>103750</v>
      </c>
      <c r="BF800">
        <v>2491</v>
      </c>
      <c r="BG800"/>
      <c r="BH800" s="368">
        <v>2491</v>
      </c>
    </row>
    <row r="801" spans="1:60" ht="15.6">
      <c r="A801" s="345" t="str">
        <f t="shared" si="24"/>
        <v>yes</v>
      </c>
      <c r="B801" s="345" t="str">
        <f>IF(A801="no","N/A",IF(ISNA(VLOOKUP(P801,'Cost Type'!$A$4:$B$8,2,0)),"Impl",VLOOKUP(Q801,'Cost Type'!$A$4:$B$8,2,0)))</f>
        <v>Impl</v>
      </c>
      <c r="C801" s="345" t="str">
        <f>IF(B801="Impl",VLOOKUP(AB801,'Mapping Activities to outputs'!$B:$C,2,0),"N/A")</f>
        <v>Output 2</v>
      </c>
      <c r="F801" s="346">
        <f t="shared" si="25"/>
        <v>498.2</v>
      </c>
      <c r="G801" t="s">
        <v>362</v>
      </c>
      <c r="H801" t="s">
        <v>363</v>
      </c>
      <c r="I801" t="s">
        <v>364</v>
      </c>
      <c r="J801" t="s">
        <v>365</v>
      </c>
      <c r="K801" t="s">
        <v>157</v>
      </c>
      <c r="L801" t="s">
        <v>366</v>
      </c>
      <c r="M801" t="s">
        <v>2074</v>
      </c>
      <c r="N801" t="s">
        <v>262</v>
      </c>
      <c r="P801" s="365">
        <v>71810</v>
      </c>
      <c r="Q801" t="s">
        <v>4134</v>
      </c>
      <c r="R801" t="s">
        <v>368</v>
      </c>
      <c r="S801" t="s">
        <v>369</v>
      </c>
      <c r="T801" t="s">
        <v>263</v>
      </c>
      <c r="U801" t="s">
        <v>370</v>
      </c>
      <c r="V801" t="s">
        <v>265</v>
      </c>
      <c r="W801" t="s">
        <v>252</v>
      </c>
      <c r="X801" t="s">
        <v>264</v>
      </c>
      <c r="Y801" t="s">
        <v>371</v>
      </c>
      <c r="Z801" t="s">
        <v>882</v>
      </c>
      <c r="AA801" t="s">
        <v>882</v>
      </c>
      <c r="AB801" t="s">
        <v>880</v>
      </c>
      <c r="AC801" t="s">
        <v>158</v>
      </c>
      <c r="AD801" t="s">
        <v>2</v>
      </c>
      <c r="AE801" t="s">
        <v>894</v>
      </c>
      <c r="AF801" t="s">
        <v>372</v>
      </c>
      <c r="AG801" t="s">
        <v>896</v>
      </c>
      <c r="AH801" s="365">
        <v>300002334981997</v>
      </c>
      <c r="AI801" t="s">
        <v>258</v>
      </c>
      <c r="AJ801">
        <v>12242242.390000001</v>
      </c>
      <c r="AK801">
        <v>20750</v>
      </c>
      <c r="AL801" s="365">
        <v>20</v>
      </c>
      <c r="AM801" t="s">
        <v>894</v>
      </c>
      <c r="AN801" t="s">
        <v>3178</v>
      </c>
      <c r="AO801" t="s">
        <v>889</v>
      </c>
      <c r="AP801" s="365">
        <v>536</v>
      </c>
      <c r="AQ801" t="s">
        <v>3989</v>
      </c>
      <c r="AR801" t="s">
        <v>3992</v>
      </c>
      <c r="AS801" t="s">
        <v>3991</v>
      </c>
      <c r="AT801" t="s">
        <v>3970</v>
      </c>
      <c r="AU801" t="s">
        <v>379</v>
      </c>
      <c r="AV801" t="s">
        <v>380</v>
      </c>
      <c r="AW801" t="s">
        <v>381</v>
      </c>
      <c r="AX801"/>
      <c r="AY801" s="365">
        <v>0</v>
      </c>
      <c r="AZ801" s="365">
        <v>2024</v>
      </c>
      <c r="BA801" s="366">
        <v>45656</v>
      </c>
      <c r="BB801" s="367">
        <v>45675</v>
      </c>
      <c r="BC801" t="s">
        <v>897</v>
      </c>
      <c r="BD801" t="s">
        <v>261</v>
      </c>
      <c r="BE801">
        <v>20750</v>
      </c>
      <c r="BF801">
        <v>498.2</v>
      </c>
      <c r="BG801"/>
      <c r="BH801" s="368">
        <v>498.2</v>
      </c>
    </row>
    <row r="802" spans="1:60" ht="15.6">
      <c r="A802" s="345" t="str">
        <f t="shared" si="24"/>
        <v>yes</v>
      </c>
      <c r="B802" s="345" t="str">
        <f>IF(A802="no","N/A",IF(ISNA(VLOOKUP(P802,'Cost Type'!$A$4:$B$8,2,0)),"Impl",VLOOKUP(Q802,'Cost Type'!$A$4:$B$8,2,0)))</f>
        <v>Impl</v>
      </c>
      <c r="C802" s="345" t="str">
        <f>IF(B802="Impl",VLOOKUP(AB802,'Mapping Activities to outputs'!$B:$C,2,0),"N/A")</f>
        <v>Output 3</v>
      </c>
      <c r="F802" s="346">
        <f t="shared" si="25"/>
        <v>5480.1900000000005</v>
      </c>
      <c r="G802" t="s">
        <v>362</v>
      </c>
      <c r="H802" t="s">
        <v>363</v>
      </c>
      <c r="I802" t="s">
        <v>364</v>
      </c>
      <c r="J802" t="s">
        <v>365</v>
      </c>
      <c r="K802" t="s">
        <v>157</v>
      </c>
      <c r="L802" t="s">
        <v>366</v>
      </c>
      <c r="M802" t="s">
        <v>2074</v>
      </c>
      <c r="N802" t="s">
        <v>262</v>
      </c>
      <c r="P802" s="365">
        <v>71810</v>
      </c>
      <c r="Q802" t="s">
        <v>4134</v>
      </c>
      <c r="R802" t="s">
        <v>368</v>
      </c>
      <c r="S802" t="s">
        <v>369</v>
      </c>
      <c r="T802" t="s">
        <v>263</v>
      </c>
      <c r="U802" t="s">
        <v>370</v>
      </c>
      <c r="V802" t="s">
        <v>265</v>
      </c>
      <c r="W802" t="s">
        <v>252</v>
      </c>
      <c r="X802" t="s">
        <v>264</v>
      </c>
      <c r="Y802" t="s">
        <v>371</v>
      </c>
      <c r="Z802" t="s">
        <v>882</v>
      </c>
      <c r="AA802" t="s">
        <v>882</v>
      </c>
      <c r="AB802" t="s">
        <v>1933</v>
      </c>
      <c r="AC802" t="s">
        <v>158</v>
      </c>
      <c r="AD802" t="s">
        <v>2</v>
      </c>
      <c r="AE802" t="s">
        <v>894</v>
      </c>
      <c r="AF802" t="s">
        <v>372</v>
      </c>
      <c r="AG802" t="s">
        <v>896</v>
      </c>
      <c r="AH802" s="365">
        <v>300002334981997</v>
      </c>
      <c r="AI802" t="s">
        <v>258</v>
      </c>
      <c r="AJ802">
        <v>12242242.390000001</v>
      </c>
      <c r="AK802">
        <v>228250</v>
      </c>
      <c r="AL802" s="365">
        <v>30</v>
      </c>
      <c r="AM802" t="s">
        <v>894</v>
      </c>
      <c r="AN802" t="s">
        <v>3178</v>
      </c>
      <c r="AO802" t="s">
        <v>889</v>
      </c>
      <c r="AP802" s="365">
        <v>537</v>
      </c>
      <c r="AQ802" t="s">
        <v>3989</v>
      </c>
      <c r="AR802" t="s">
        <v>3999</v>
      </c>
      <c r="AS802" t="s">
        <v>3991</v>
      </c>
      <c r="AT802" t="s">
        <v>3970</v>
      </c>
      <c r="AU802" t="s">
        <v>379</v>
      </c>
      <c r="AV802" t="s">
        <v>380</v>
      </c>
      <c r="AW802" t="s">
        <v>381</v>
      </c>
      <c r="AX802"/>
      <c r="AY802" s="365">
        <v>0</v>
      </c>
      <c r="AZ802" s="365">
        <v>2024</v>
      </c>
      <c r="BA802" s="366">
        <v>45656</v>
      </c>
      <c r="BB802" s="367">
        <v>45675</v>
      </c>
      <c r="BC802" t="s">
        <v>1937</v>
      </c>
      <c r="BD802" t="s">
        <v>261</v>
      </c>
      <c r="BE802">
        <v>228250</v>
      </c>
      <c r="BF802">
        <v>5480.1900000000005</v>
      </c>
      <c r="BG802"/>
      <c r="BH802" s="368">
        <v>5480.1900000000005</v>
      </c>
    </row>
    <row r="803" spans="1:60" ht="15.6">
      <c r="A803" s="345" t="str">
        <f t="shared" si="24"/>
        <v>yes</v>
      </c>
      <c r="B803" s="345" t="str">
        <f>IF(A803="no","N/A",IF(ISNA(VLOOKUP(P803,'Cost Type'!$A$4:$B$8,2,0)),"Impl",VLOOKUP(Q803,'Cost Type'!$A$4:$B$8,2,0)))</f>
        <v>Impl</v>
      </c>
      <c r="C803" s="345" t="str">
        <f>IF(B803="Impl",VLOOKUP(AB803,'Mapping Activities to outputs'!$B:$C,2,0),"N/A")</f>
        <v>Output 3</v>
      </c>
      <c r="F803" s="346">
        <f t="shared" si="25"/>
        <v>8170.47</v>
      </c>
      <c r="G803" t="s">
        <v>362</v>
      </c>
      <c r="H803" t="s">
        <v>363</v>
      </c>
      <c r="I803" t="s">
        <v>364</v>
      </c>
      <c r="J803" t="s">
        <v>365</v>
      </c>
      <c r="K803" t="s">
        <v>157</v>
      </c>
      <c r="L803" t="s">
        <v>366</v>
      </c>
      <c r="M803" t="s">
        <v>2074</v>
      </c>
      <c r="N803" t="s">
        <v>262</v>
      </c>
      <c r="P803" s="365">
        <v>71810</v>
      </c>
      <c r="Q803" t="s">
        <v>4134</v>
      </c>
      <c r="R803" t="s">
        <v>368</v>
      </c>
      <c r="S803" t="s">
        <v>369</v>
      </c>
      <c r="T803" t="s">
        <v>263</v>
      </c>
      <c r="U803" t="s">
        <v>370</v>
      </c>
      <c r="V803" t="s">
        <v>265</v>
      </c>
      <c r="W803" t="s">
        <v>252</v>
      </c>
      <c r="X803" t="s">
        <v>264</v>
      </c>
      <c r="Y803" t="s">
        <v>371</v>
      </c>
      <c r="Z803" t="s">
        <v>882</v>
      </c>
      <c r="AA803" t="s">
        <v>882</v>
      </c>
      <c r="AB803" t="s">
        <v>1919</v>
      </c>
      <c r="AC803" t="s">
        <v>158</v>
      </c>
      <c r="AD803" t="s">
        <v>2</v>
      </c>
      <c r="AE803" t="s">
        <v>894</v>
      </c>
      <c r="AF803" t="s">
        <v>372</v>
      </c>
      <c r="AG803" t="s">
        <v>896</v>
      </c>
      <c r="AH803" s="365">
        <v>300002334981997</v>
      </c>
      <c r="AI803" t="s">
        <v>258</v>
      </c>
      <c r="AJ803">
        <v>12242242.390000001</v>
      </c>
      <c r="AK803">
        <v>340300</v>
      </c>
      <c r="AL803" s="365">
        <v>25</v>
      </c>
      <c r="AM803" t="s">
        <v>894</v>
      </c>
      <c r="AN803" t="s">
        <v>3178</v>
      </c>
      <c r="AO803" t="s">
        <v>889</v>
      </c>
      <c r="AP803" s="365">
        <v>538</v>
      </c>
      <c r="AQ803" t="s">
        <v>3989</v>
      </c>
      <c r="AR803" t="s">
        <v>4001</v>
      </c>
      <c r="AS803" t="s">
        <v>3991</v>
      </c>
      <c r="AT803" t="s">
        <v>3970</v>
      </c>
      <c r="AU803" t="s">
        <v>379</v>
      </c>
      <c r="AV803" t="s">
        <v>380</v>
      </c>
      <c r="AW803" t="s">
        <v>381</v>
      </c>
      <c r="AX803"/>
      <c r="AY803" s="365">
        <v>0</v>
      </c>
      <c r="AZ803" s="365">
        <v>2024</v>
      </c>
      <c r="BA803" s="366">
        <v>45656</v>
      </c>
      <c r="BB803" s="367">
        <v>45675</v>
      </c>
      <c r="BC803" t="s">
        <v>1923</v>
      </c>
      <c r="BD803" t="s">
        <v>261</v>
      </c>
      <c r="BE803">
        <v>340300</v>
      </c>
      <c r="BF803">
        <v>8170.47</v>
      </c>
      <c r="BG803"/>
      <c r="BH803" s="368">
        <v>8170.47</v>
      </c>
    </row>
    <row r="804" spans="1:60" ht="15.6">
      <c r="A804" s="345" t="str">
        <f t="shared" si="24"/>
        <v>yes</v>
      </c>
      <c r="B804" s="345" t="str">
        <f>IF(A804="no","N/A",IF(ISNA(VLOOKUP(P804,'Cost Type'!$A$4:$B$8,2,0)),"Impl",VLOOKUP(Q804,'Cost Type'!$A$4:$B$8,2,0)))</f>
        <v>Impl</v>
      </c>
      <c r="C804" s="345" t="str">
        <f>IF(B804="Impl",VLOOKUP(AB804,'Mapping Activities to outputs'!$B:$C,2,0),"N/A")</f>
        <v>Output 2</v>
      </c>
      <c r="F804" s="346">
        <f t="shared" si="25"/>
        <v>4646.9400000000005</v>
      </c>
      <c r="G804" t="s">
        <v>362</v>
      </c>
      <c r="H804" t="s">
        <v>363</v>
      </c>
      <c r="I804" t="s">
        <v>364</v>
      </c>
      <c r="J804" t="s">
        <v>365</v>
      </c>
      <c r="K804" t="s">
        <v>157</v>
      </c>
      <c r="L804" t="s">
        <v>366</v>
      </c>
      <c r="M804" t="s">
        <v>2074</v>
      </c>
      <c r="N804" t="s">
        <v>262</v>
      </c>
      <c r="P804" s="365">
        <v>72210</v>
      </c>
      <c r="Q804" t="s">
        <v>4135</v>
      </c>
      <c r="R804" t="s">
        <v>368</v>
      </c>
      <c r="S804" t="s">
        <v>369</v>
      </c>
      <c r="T804" t="s">
        <v>263</v>
      </c>
      <c r="U804" t="s">
        <v>370</v>
      </c>
      <c r="V804" t="s">
        <v>265</v>
      </c>
      <c r="W804" t="s">
        <v>252</v>
      </c>
      <c r="X804" t="s">
        <v>264</v>
      </c>
      <c r="Y804" t="s">
        <v>371</v>
      </c>
      <c r="Z804" t="s">
        <v>882</v>
      </c>
      <c r="AA804" t="s">
        <v>882</v>
      </c>
      <c r="AB804" t="s">
        <v>880</v>
      </c>
      <c r="AC804" t="s">
        <v>158</v>
      </c>
      <c r="AD804" t="s">
        <v>2</v>
      </c>
      <c r="AE804" t="s">
        <v>894</v>
      </c>
      <c r="AF804" t="s">
        <v>372</v>
      </c>
      <c r="AG804" t="s">
        <v>896</v>
      </c>
      <c r="AH804" s="365">
        <v>300002334981997</v>
      </c>
      <c r="AI804" t="s">
        <v>258</v>
      </c>
      <c r="AJ804">
        <v>12242242.390000001</v>
      </c>
      <c r="AK804">
        <v>193545</v>
      </c>
      <c r="AL804" s="365">
        <v>22</v>
      </c>
      <c r="AM804" t="s">
        <v>894</v>
      </c>
      <c r="AN804" t="s">
        <v>3178</v>
      </c>
      <c r="AO804" t="s">
        <v>889</v>
      </c>
      <c r="AP804" s="365">
        <v>570</v>
      </c>
      <c r="AQ804" t="s">
        <v>3989</v>
      </c>
      <c r="AR804" t="s">
        <v>3996</v>
      </c>
      <c r="AS804" t="s">
        <v>3991</v>
      </c>
      <c r="AT804" t="s">
        <v>3970</v>
      </c>
      <c r="AU804" t="s">
        <v>379</v>
      </c>
      <c r="AV804" t="s">
        <v>380</v>
      </c>
      <c r="AW804" t="s">
        <v>381</v>
      </c>
      <c r="AX804"/>
      <c r="AY804" s="365">
        <v>0</v>
      </c>
      <c r="AZ804" s="365">
        <v>2024</v>
      </c>
      <c r="BA804" s="366">
        <v>45656</v>
      </c>
      <c r="BB804" s="367">
        <v>45675</v>
      </c>
      <c r="BC804" t="s">
        <v>903</v>
      </c>
      <c r="BD804" t="s">
        <v>261</v>
      </c>
      <c r="BE804">
        <v>193545</v>
      </c>
      <c r="BF804">
        <v>4646.9400000000005</v>
      </c>
      <c r="BG804"/>
      <c r="BH804" s="368">
        <v>4646.9400000000005</v>
      </c>
    </row>
    <row r="805" spans="1:60" ht="15.6">
      <c r="A805" s="345" t="str">
        <f t="shared" si="24"/>
        <v>yes</v>
      </c>
      <c r="B805" s="345" t="str">
        <f>IF(A805="no","N/A",IF(ISNA(VLOOKUP(P805,'Cost Type'!$A$4:$B$8,2,0)),"Impl",VLOOKUP(Q805,'Cost Type'!$A$4:$B$8,2,0)))</f>
        <v>Impl</v>
      </c>
      <c r="C805" s="345" t="str">
        <f>IF(B805="Impl",VLOOKUP(AB805,'Mapping Activities to outputs'!$B:$C,2,0),"N/A")</f>
        <v>Output 3</v>
      </c>
      <c r="F805" s="346">
        <f t="shared" si="25"/>
        <v>15502.64</v>
      </c>
      <c r="G805" t="s">
        <v>362</v>
      </c>
      <c r="H805" t="s">
        <v>363</v>
      </c>
      <c r="I805" t="s">
        <v>364</v>
      </c>
      <c r="J805" t="s">
        <v>365</v>
      </c>
      <c r="K805" t="s">
        <v>157</v>
      </c>
      <c r="L805" t="s">
        <v>366</v>
      </c>
      <c r="M805" t="s">
        <v>2074</v>
      </c>
      <c r="N805" t="s">
        <v>262</v>
      </c>
      <c r="P805" s="365">
        <v>72210</v>
      </c>
      <c r="Q805" t="s">
        <v>4135</v>
      </c>
      <c r="R805" t="s">
        <v>368</v>
      </c>
      <c r="S805" t="s">
        <v>369</v>
      </c>
      <c r="T805" t="s">
        <v>263</v>
      </c>
      <c r="U805" t="s">
        <v>370</v>
      </c>
      <c r="V805" t="s">
        <v>265</v>
      </c>
      <c r="W805" t="s">
        <v>252</v>
      </c>
      <c r="X805" t="s">
        <v>264</v>
      </c>
      <c r="Y805" t="s">
        <v>371</v>
      </c>
      <c r="Z805" t="s">
        <v>882</v>
      </c>
      <c r="AA805" t="s">
        <v>882</v>
      </c>
      <c r="AB805" t="s">
        <v>1919</v>
      </c>
      <c r="AC805" t="s">
        <v>158</v>
      </c>
      <c r="AD805" t="s">
        <v>2</v>
      </c>
      <c r="AE805" t="s">
        <v>894</v>
      </c>
      <c r="AF805" t="s">
        <v>372</v>
      </c>
      <c r="AG805" t="s">
        <v>896</v>
      </c>
      <c r="AH805" s="365">
        <v>300002334981997</v>
      </c>
      <c r="AI805" t="s">
        <v>258</v>
      </c>
      <c r="AJ805">
        <v>12242242.390000001</v>
      </c>
      <c r="AK805">
        <v>645685</v>
      </c>
      <c r="AL805" s="365">
        <v>28</v>
      </c>
      <c r="AM805" t="s">
        <v>894</v>
      </c>
      <c r="AN805" t="s">
        <v>3178</v>
      </c>
      <c r="AO805" t="s">
        <v>889</v>
      </c>
      <c r="AP805" s="365">
        <v>571</v>
      </c>
      <c r="AQ805" t="s">
        <v>3989</v>
      </c>
      <c r="AR805" t="s">
        <v>4002</v>
      </c>
      <c r="AS805" t="s">
        <v>3991</v>
      </c>
      <c r="AT805" t="s">
        <v>3970</v>
      </c>
      <c r="AU805" t="s">
        <v>379</v>
      </c>
      <c r="AV805" t="s">
        <v>380</v>
      </c>
      <c r="AW805" t="s">
        <v>381</v>
      </c>
      <c r="AX805"/>
      <c r="AY805" s="365">
        <v>0</v>
      </c>
      <c r="AZ805" s="365">
        <v>2024</v>
      </c>
      <c r="BA805" s="366">
        <v>45656</v>
      </c>
      <c r="BB805" s="367">
        <v>45675</v>
      </c>
      <c r="BC805" t="s">
        <v>1929</v>
      </c>
      <c r="BD805" t="s">
        <v>261</v>
      </c>
      <c r="BE805">
        <v>645685</v>
      </c>
      <c r="BF805">
        <v>15502.64</v>
      </c>
      <c r="BG805"/>
      <c r="BH805" s="368">
        <v>15502.64</v>
      </c>
    </row>
    <row r="806" spans="1:60" ht="15.6">
      <c r="A806" s="345" t="str">
        <f t="shared" si="24"/>
        <v>yes</v>
      </c>
      <c r="B806" s="345" t="str">
        <f>IF(A806="no","N/A",IF(ISNA(VLOOKUP(P806,'Cost Type'!$A$4:$B$8,2,0)),"Impl",VLOOKUP(Q806,'Cost Type'!$A$4:$B$8,2,0)))</f>
        <v>Impl</v>
      </c>
      <c r="C806" s="345" t="str">
        <f>IF(B806="Impl",VLOOKUP(AB806,'Mapping Activities to outputs'!$B:$C,2,0),"N/A")</f>
        <v>Output 3</v>
      </c>
      <c r="F806" s="346">
        <f t="shared" si="25"/>
        <v>16513.490000000002</v>
      </c>
      <c r="G806" t="s">
        <v>362</v>
      </c>
      <c r="H806" t="s">
        <v>363</v>
      </c>
      <c r="I806" t="s">
        <v>364</v>
      </c>
      <c r="J806" t="s">
        <v>365</v>
      </c>
      <c r="K806" t="s">
        <v>157</v>
      </c>
      <c r="L806" t="s">
        <v>366</v>
      </c>
      <c r="M806" t="s">
        <v>2074</v>
      </c>
      <c r="N806" t="s">
        <v>262</v>
      </c>
      <c r="P806" s="365">
        <v>72210</v>
      </c>
      <c r="Q806" t="s">
        <v>4135</v>
      </c>
      <c r="R806" t="s">
        <v>368</v>
      </c>
      <c r="S806" t="s">
        <v>369</v>
      </c>
      <c r="T806" t="s">
        <v>263</v>
      </c>
      <c r="U806" t="s">
        <v>370</v>
      </c>
      <c r="V806" t="s">
        <v>265</v>
      </c>
      <c r="W806" t="s">
        <v>252</v>
      </c>
      <c r="X806" t="s">
        <v>264</v>
      </c>
      <c r="Y806" t="s">
        <v>371</v>
      </c>
      <c r="Z806" t="s">
        <v>882</v>
      </c>
      <c r="AA806" t="s">
        <v>882</v>
      </c>
      <c r="AB806" t="s">
        <v>1933</v>
      </c>
      <c r="AC806" t="s">
        <v>158</v>
      </c>
      <c r="AD806" t="s">
        <v>2</v>
      </c>
      <c r="AE806" t="s">
        <v>894</v>
      </c>
      <c r="AF806" t="s">
        <v>372</v>
      </c>
      <c r="AG806" t="s">
        <v>896</v>
      </c>
      <c r="AH806" s="365">
        <v>300002334981997</v>
      </c>
      <c r="AI806" t="s">
        <v>258</v>
      </c>
      <c r="AJ806">
        <v>12242242.390000001</v>
      </c>
      <c r="AK806">
        <v>687787</v>
      </c>
      <c r="AL806" s="365">
        <v>31</v>
      </c>
      <c r="AM806" t="s">
        <v>894</v>
      </c>
      <c r="AN806" t="s">
        <v>3178</v>
      </c>
      <c r="AO806" t="s">
        <v>889</v>
      </c>
      <c r="AP806" s="365">
        <v>572</v>
      </c>
      <c r="AQ806" t="s">
        <v>3989</v>
      </c>
      <c r="AR806" t="s">
        <v>4003</v>
      </c>
      <c r="AS806" t="s">
        <v>3991</v>
      </c>
      <c r="AT806" t="s">
        <v>3970</v>
      </c>
      <c r="AU806" t="s">
        <v>379</v>
      </c>
      <c r="AV806" t="s">
        <v>380</v>
      </c>
      <c r="AW806" t="s">
        <v>381</v>
      </c>
      <c r="AX806"/>
      <c r="AY806" s="365">
        <v>0</v>
      </c>
      <c r="AZ806" s="365">
        <v>2024</v>
      </c>
      <c r="BA806" s="366">
        <v>45656</v>
      </c>
      <c r="BB806" s="367">
        <v>45675</v>
      </c>
      <c r="BC806" t="s">
        <v>1939</v>
      </c>
      <c r="BD806" t="s">
        <v>261</v>
      </c>
      <c r="BE806">
        <v>687787</v>
      </c>
      <c r="BF806">
        <v>16513.490000000002</v>
      </c>
      <c r="BG806"/>
      <c r="BH806" s="368">
        <v>16513.490000000002</v>
      </c>
    </row>
    <row r="807" spans="1:60" ht="15.6">
      <c r="A807" s="345" t="str">
        <f t="shared" si="24"/>
        <v>yes</v>
      </c>
      <c r="B807" s="345" t="str">
        <f>IF(A807="no","N/A",IF(ISNA(VLOOKUP(P807,'Cost Type'!$A$4:$B$8,2,0)),"Impl",VLOOKUP(Q807,'Cost Type'!$A$4:$B$8,2,0)))</f>
        <v>Impl</v>
      </c>
      <c r="C807" s="345" t="str">
        <f>IF(B807="Impl",VLOOKUP(AB807,'Mapping Activities to outputs'!$B:$C,2,0),"N/A")</f>
        <v>Output 3</v>
      </c>
      <c r="F807" s="346">
        <f t="shared" si="25"/>
        <v>965.91</v>
      </c>
      <c r="G807" t="s">
        <v>362</v>
      </c>
      <c r="H807" t="s">
        <v>363</v>
      </c>
      <c r="I807" t="s">
        <v>364</v>
      </c>
      <c r="J807" t="s">
        <v>365</v>
      </c>
      <c r="K807" t="s">
        <v>157</v>
      </c>
      <c r="L807" t="s">
        <v>366</v>
      </c>
      <c r="M807" t="s">
        <v>2074</v>
      </c>
      <c r="N807" t="s">
        <v>262</v>
      </c>
      <c r="P807" s="365">
        <v>72399</v>
      </c>
      <c r="Q807" t="s">
        <v>3311</v>
      </c>
      <c r="R807" t="s">
        <v>368</v>
      </c>
      <c r="S807" t="s">
        <v>369</v>
      </c>
      <c r="T807" t="s">
        <v>263</v>
      </c>
      <c r="U807" t="s">
        <v>370</v>
      </c>
      <c r="V807" t="s">
        <v>265</v>
      </c>
      <c r="W807" t="s">
        <v>252</v>
      </c>
      <c r="X807" t="s">
        <v>264</v>
      </c>
      <c r="Y807" t="s">
        <v>371</v>
      </c>
      <c r="Z807" t="s">
        <v>882</v>
      </c>
      <c r="AA807" t="s">
        <v>882</v>
      </c>
      <c r="AB807" t="s">
        <v>1919</v>
      </c>
      <c r="AC807" t="s">
        <v>158</v>
      </c>
      <c r="AD807" t="s">
        <v>2</v>
      </c>
      <c r="AE807" t="s">
        <v>894</v>
      </c>
      <c r="AF807" t="s">
        <v>372</v>
      </c>
      <c r="AG807" t="s">
        <v>896</v>
      </c>
      <c r="AH807" s="365">
        <v>300002334981997</v>
      </c>
      <c r="AI807" t="s">
        <v>258</v>
      </c>
      <c r="AJ807">
        <v>12242242.390000001</v>
      </c>
      <c r="AK807">
        <v>40230</v>
      </c>
      <c r="AL807" s="365">
        <v>29</v>
      </c>
      <c r="AM807" t="s">
        <v>894</v>
      </c>
      <c r="AN807" t="s">
        <v>3178</v>
      </c>
      <c r="AO807" t="s">
        <v>889</v>
      </c>
      <c r="AP807" s="365">
        <v>579</v>
      </c>
      <c r="AQ807" t="s">
        <v>3989</v>
      </c>
      <c r="AR807" t="s">
        <v>3993</v>
      </c>
      <c r="AS807" t="s">
        <v>3991</v>
      </c>
      <c r="AT807" t="s">
        <v>3970</v>
      </c>
      <c r="AU807" t="s">
        <v>379</v>
      </c>
      <c r="AV807" t="s">
        <v>380</v>
      </c>
      <c r="AW807" t="s">
        <v>381</v>
      </c>
      <c r="AX807"/>
      <c r="AY807" s="365">
        <v>0</v>
      </c>
      <c r="AZ807" s="365">
        <v>2024</v>
      </c>
      <c r="BA807" s="366">
        <v>45656</v>
      </c>
      <c r="BB807" s="367">
        <v>45675</v>
      </c>
      <c r="BC807" t="s">
        <v>1931</v>
      </c>
      <c r="BD807" t="s">
        <v>261</v>
      </c>
      <c r="BE807">
        <v>40230</v>
      </c>
      <c r="BF807">
        <v>965.91</v>
      </c>
      <c r="BG807"/>
      <c r="BH807" s="368">
        <v>965.91</v>
      </c>
    </row>
    <row r="808" spans="1:60" ht="15.6">
      <c r="A808" s="345" t="str">
        <f t="shared" si="24"/>
        <v>yes</v>
      </c>
      <c r="B808" s="345" t="str">
        <f>IF(A808="no","N/A",IF(ISNA(VLOOKUP(P808,'Cost Type'!$A$4:$B$8,2,0)),"Impl",VLOOKUP(Q808,'Cost Type'!$A$4:$B$8,2,0)))</f>
        <v>Impl</v>
      </c>
      <c r="C808" s="345" t="str">
        <f>IF(B808="Impl",VLOOKUP(AB808,'Mapping Activities to outputs'!$B:$C,2,0),"N/A")</f>
        <v>Output 3</v>
      </c>
      <c r="F808" s="346">
        <f t="shared" si="25"/>
        <v>2443.7000000000003</v>
      </c>
      <c r="G808" t="s">
        <v>362</v>
      </c>
      <c r="H808" t="s">
        <v>363</v>
      </c>
      <c r="I808" t="s">
        <v>364</v>
      </c>
      <c r="J808" t="s">
        <v>365</v>
      </c>
      <c r="K808" t="s">
        <v>157</v>
      </c>
      <c r="L808" t="s">
        <v>366</v>
      </c>
      <c r="M808" t="s">
        <v>2074</v>
      </c>
      <c r="N808" t="s">
        <v>262</v>
      </c>
      <c r="P808" s="365">
        <v>72399</v>
      </c>
      <c r="Q808" t="s">
        <v>3311</v>
      </c>
      <c r="R808" t="s">
        <v>368</v>
      </c>
      <c r="S808" t="s">
        <v>369</v>
      </c>
      <c r="T808" t="s">
        <v>263</v>
      </c>
      <c r="U808" t="s">
        <v>370</v>
      </c>
      <c r="V808" t="s">
        <v>265</v>
      </c>
      <c r="W808" t="s">
        <v>252</v>
      </c>
      <c r="X808" t="s">
        <v>264</v>
      </c>
      <c r="Y808" t="s">
        <v>371</v>
      </c>
      <c r="Z808" t="s">
        <v>882</v>
      </c>
      <c r="AA808" t="s">
        <v>882</v>
      </c>
      <c r="AB808" t="s">
        <v>1933</v>
      </c>
      <c r="AC808" t="s">
        <v>158</v>
      </c>
      <c r="AD808" t="s">
        <v>2</v>
      </c>
      <c r="AE808" t="s">
        <v>894</v>
      </c>
      <c r="AF808" t="s">
        <v>372</v>
      </c>
      <c r="AG808" t="s">
        <v>896</v>
      </c>
      <c r="AH808" s="365">
        <v>300002334981997</v>
      </c>
      <c r="AI808" t="s">
        <v>258</v>
      </c>
      <c r="AJ808">
        <v>12242242.390000001</v>
      </c>
      <c r="AK808">
        <v>101780</v>
      </c>
      <c r="AL808" s="365">
        <v>32</v>
      </c>
      <c r="AM808" t="s">
        <v>894</v>
      </c>
      <c r="AN808" t="s">
        <v>3178</v>
      </c>
      <c r="AO808" t="s">
        <v>889</v>
      </c>
      <c r="AP808" s="365">
        <v>580</v>
      </c>
      <c r="AQ808" t="s">
        <v>3989</v>
      </c>
      <c r="AR808" t="s">
        <v>3994</v>
      </c>
      <c r="AS808" t="s">
        <v>3991</v>
      </c>
      <c r="AT808" t="s">
        <v>3970</v>
      </c>
      <c r="AU808" t="s">
        <v>379</v>
      </c>
      <c r="AV808" t="s">
        <v>380</v>
      </c>
      <c r="AW808" t="s">
        <v>381</v>
      </c>
      <c r="AX808"/>
      <c r="AY808" s="365">
        <v>0</v>
      </c>
      <c r="AZ808" s="365">
        <v>2024</v>
      </c>
      <c r="BA808" s="366">
        <v>45656</v>
      </c>
      <c r="BB808" s="367">
        <v>45675</v>
      </c>
      <c r="BC808" t="s">
        <v>1941</v>
      </c>
      <c r="BD808" t="s">
        <v>261</v>
      </c>
      <c r="BE808">
        <v>101780</v>
      </c>
      <c r="BF808">
        <v>2443.7000000000003</v>
      </c>
      <c r="BG808"/>
      <c r="BH808" s="368">
        <v>2443.7000000000003</v>
      </c>
    </row>
    <row r="809" spans="1:60" ht="15.6">
      <c r="A809" s="345" t="str">
        <f t="shared" si="24"/>
        <v>yes</v>
      </c>
      <c r="B809" s="345" t="str">
        <f>IF(A809="no","N/A",IF(ISNA(VLOOKUP(P809,'Cost Type'!$A$4:$B$8,2,0)),"Impl",VLOOKUP(Q809,'Cost Type'!$A$4:$B$8,2,0)))</f>
        <v>Impl</v>
      </c>
      <c r="C809" s="345" t="str">
        <f>IF(B809="Impl",VLOOKUP(AB809,'Mapping Activities to outputs'!$B:$C,2,0),"N/A")</f>
        <v>Output 2</v>
      </c>
      <c r="F809" s="346">
        <f t="shared" si="25"/>
        <v>4926.6500000000005</v>
      </c>
      <c r="G809" t="s">
        <v>362</v>
      </c>
      <c r="H809" t="s">
        <v>363</v>
      </c>
      <c r="I809" t="s">
        <v>364</v>
      </c>
      <c r="J809" t="s">
        <v>365</v>
      </c>
      <c r="K809" t="s">
        <v>157</v>
      </c>
      <c r="L809" t="s">
        <v>366</v>
      </c>
      <c r="M809" t="s">
        <v>2074</v>
      </c>
      <c r="N809" t="s">
        <v>262</v>
      </c>
      <c r="P809" s="365">
        <v>72399</v>
      </c>
      <c r="Q809" t="s">
        <v>3311</v>
      </c>
      <c r="R809" t="s">
        <v>368</v>
      </c>
      <c r="S809" t="s">
        <v>369</v>
      </c>
      <c r="T809" t="s">
        <v>263</v>
      </c>
      <c r="U809" t="s">
        <v>370</v>
      </c>
      <c r="V809" t="s">
        <v>265</v>
      </c>
      <c r="W809" t="s">
        <v>252</v>
      </c>
      <c r="X809" t="s">
        <v>264</v>
      </c>
      <c r="Y809" t="s">
        <v>371</v>
      </c>
      <c r="Z809" t="s">
        <v>882</v>
      </c>
      <c r="AA809" t="s">
        <v>882</v>
      </c>
      <c r="AB809" t="s">
        <v>880</v>
      </c>
      <c r="AC809" t="s">
        <v>158</v>
      </c>
      <c r="AD809" t="s">
        <v>2</v>
      </c>
      <c r="AE809" t="s">
        <v>894</v>
      </c>
      <c r="AF809" t="s">
        <v>372</v>
      </c>
      <c r="AG809" t="s">
        <v>896</v>
      </c>
      <c r="AH809" s="365">
        <v>300002334981997</v>
      </c>
      <c r="AI809" t="s">
        <v>258</v>
      </c>
      <c r="AJ809">
        <v>12242242.390000001</v>
      </c>
      <c r="AK809">
        <v>205195</v>
      </c>
      <c r="AL809" s="365">
        <v>23</v>
      </c>
      <c r="AM809" t="s">
        <v>894</v>
      </c>
      <c r="AN809" t="s">
        <v>3178</v>
      </c>
      <c r="AO809" t="s">
        <v>889</v>
      </c>
      <c r="AP809" s="365">
        <v>581</v>
      </c>
      <c r="AQ809" t="s">
        <v>3989</v>
      </c>
      <c r="AR809" t="s">
        <v>3997</v>
      </c>
      <c r="AS809" t="s">
        <v>3991</v>
      </c>
      <c r="AT809" t="s">
        <v>3970</v>
      </c>
      <c r="AU809" t="s">
        <v>379</v>
      </c>
      <c r="AV809" t="s">
        <v>380</v>
      </c>
      <c r="AW809" t="s">
        <v>381</v>
      </c>
      <c r="AX809"/>
      <c r="AY809" s="365">
        <v>0</v>
      </c>
      <c r="AZ809" s="365">
        <v>2024</v>
      </c>
      <c r="BA809" s="366">
        <v>45656</v>
      </c>
      <c r="BB809" s="367">
        <v>45675</v>
      </c>
      <c r="BC809" t="s">
        <v>907</v>
      </c>
      <c r="BD809" t="s">
        <v>261</v>
      </c>
      <c r="BE809">
        <v>205195</v>
      </c>
      <c r="BF809">
        <v>4926.6500000000005</v>
      </c>
      <c r="BG809"/>
      <c r="BH809" s="368">
        <v>4926.6500000000005</v>
      </c>
    </row>
    <row r="810" spans="1:60" ht="15.6">
      <c r="A810" s="345" t="str">
        <f t="shared" si="24"/>
        <v>yes</v>
      </c>
      <c r="B810" s="345" t="str">
        <f>IF(A810="no","N/A",IF(ISNA(VLOOKUP(P810,'Cost Type'!$A$4:$B$8,2,0)),"Impl",VLOOKUP(Q810,'Cost Type'!$A$4:$B$8,2,0)))</f>
        <v>Impl</v>
      </c>
      <c r="C810" s="345" t="str">
        <f>IF(B810="Impl",VLOOKUP(AB810,'Mapping Activities to outputs'!$B:$C,2,0),"N/A")</f>
        <v>Output 3</v>
      </c>
      <c r="F810" s="346">
        <f t="shared" si="25"/>
        <v>113.05</v>
      </c>
      <c r="G810" t="s">
        <v>362</v>
      </c>
      <c r="H810" t="s">
        <v>363</v>
      </c>
      <c r="I810" t="s">
        <v>364</v>
      </c>
      <c r="J810" t="s">
        <v>365</v>
      </c>
      <c r="K810" t="s">
        <v>157</v>
      </c>
      <c r="L810" t="s">
        <v>4063</v>
      </c>
      <c r="M810" t="s">
        <v>2074</v>
      </c>
      <c r="N810" t="s">
        <v>262</v>
      </c>
      <c r="P810" s="365">
        <v>76125</v>
      </c>
      <c r="Q810" t="s">
        <v>4139</v>
      </c>
      <c r="R810" t="s">
        <v>368</v>
      </c>
      <c r="S810" t="s">
        <v>369</v>
      </c>
      <c r="T810" t="s">
        <v>263</v>
      </c>
      <c r="U810" t="s">
        <v>370</v>
      </c>
      <c r="V810" t="s">
        <v>265</v>
      </c>
      <c r="W810" t="s">
        <v>252</v>
      </c>
      <c r="X810" t="s">
        <v>264</v>
      </c>
      <c r="Y810" t="s">
        <v>371</v>
      </c>
      <c r="Z810" t="s">
        <v>882</v>
      </c>
      <c r="AA810" t="s">
        <v>882</v>
      </c>
      <c r="AB810" t="s">
        <v>1919</v>
      </c>
      <c r="AC810" t="s">
        <v>158</v>
      </c>
      <c r="AD810" t="s">
        <v>2</v>
      </c>
      <c r="AE810" t="s">
        <v>894</v>
      </c>
      <c r="AF810" t="s">
        <v>372</v>
      </c>
      <c r="AG810" t="s">
        <v>896</v>
      </c>
      <c r="AH810" s="365">
        <v>300002334981997</v>
      </c>
      <c r="AI810" t="s">
        <v>258</v>
      </c>
      <c r="AJ810">
        <v>12242242.390000001</v>
      </c>
      <c r="AK810">
        <v>-1302603.49</v>
      </c>
      <c r="AL810" s="365">
        <v>48</v>
      </c>
      <c r="AM810" t="s">
        <v>894</v>
      </c>
      <c r="AN810" t="s">
        <v>3178</v>
      </c>
      <c r="AO810" t="s">
        <v>889</v>
      </c>
      <c r="AP810" s="365">
        <v>746</v>
      </c>
      <c r="AQ810" t="s">
        <v>3989</v>
      </c>
      <c r="AR810" t="s">
        <v>4082</v>
      </c>
      <c r="AS810" t="s">
        <v>3991</v>
      </c>
      <c r="AT810" t="s">
        <v>3970</v>
      </c>
      <c r="AU810" t="s">
        <v>379</v>
      </c>
      <c r="AV810" t="s">
        <v>380</v>
      </c>
      <c r="AW810" t="s">
        <v>381</v>
      </c>
      <c r="AX810"/>
      <c r="AY810" s="365">
        <v>0</v>
      </c>
      <c r="AZ810" s="365">
        <v>2024</v>
      </c>
      <c r="BA810" s="366">
        <v>45656</v>
      </c>
      <c r="BB810" s="367">
        <v>45675</v>
      </c>
      <c r="BC810" t="s">
        <v>399</v>
      </c>
      <c r="BD810" t="s">
        <v>261</v>
      </c>
      <c r="BE810">
        <v>0</v>
      </c>
      <c r="BF810">
        <v>113.05</v>
      </c>
      <c r="BG810"/>
      <c r="BH810" s="368">
        <v>113.05</v>
      </c>
    </row>
    <row r="811" spans="1:60" ht="15.6">
      <c r="A811" s="345" t="str">
        <f t="shared" si="24"/>
        <v>yes</v>
      </c>
      <c r="B811" s="345" t="str">
        <f>IF(A811="no","N/A",IF(ISNA(VLOOKUP(P811,'Cost Type'!$A$4:$B$8,2,0)),"Impl",VLOOKUP(Q811,'Cost Type'!$A$4:$B$8,2,0)))</f>
        <v>Impl</v>
      </c>
      <c r="C811" s="345" t="str">
        <f>IF(B811="Impl",VLOOKUP(AB811,'Mapping Activities to outputs'!$B:$C,2,0),"N/A")</f>
        <v>Output 3</v>
      </c>
      <c r="F811" s="346">
        <f t="shared" si="25"/>
        <v>88.34</v>
      </c>
      <c r="G811" t="s">
        <v>362</v>
      </c>
      <c r="H811" t="s">
        <v>363</v>
      </c>
      <c r="I811" t="s">
        <v>364</v>
      </c>
      <c r="J811" t="s">
        <v>365</v>
      </c>
      <c r="K811" t="s">
        <v>157</v>
      </c>
      <c r="L811" t="s">
        <v>4063</v>
      </c>
      <c r="M811" t="s">
        <v>2074</v>
      </c>
      <c r="N811" t="s">
        <v>262</v>
      </c>
      <c r="P811" s="365">
        <v>76125</v>
      </c>
      <c r="Q811" t="s">
        <v>4139</v>
      </c>
      <c r="R811" t="s">
        <v>368</v>
      </c>
      <c r="S811" t="s">
        <v>369</v>
      </c>
      <c r="T811" t="s">
        <v>263</v>
      </c>
      <c r="U811" t="s">
        <v>370</v>
      </c>
      <c r="V811" t="s">
        <v>265</v>
      </c>
      <c r="W811" t="s">
        <v>252</v>
      </c>
      <c r="X811" t="s">
        <v>264</v>
      </c>
      <c r="Y811" t="s">
        <v>371</v>
      </c>
      <c r="Z811" t="s">
        <v>882</v>
      </c>
      <c r="AA811" t="s">
        <v>882</v>
      </c>
      <c r="AB811" t="s">
        <v>1933</v>
      </c>
      <c r="AC811" t="s">
        <v>158</v>
      </c>
      <c r="AD811" t="s">
        <v>2</v>
      </c>
      <c r="AE811" t="s">
        <v>894</v>
      </c>
      <c r="AF811" t="s">
        <v>372</v>
      </c>
      <c r="AG811" t="s">
        <v>896</v>
      </c>
      <c r="AH811" s="365">
        <v>300002334981997</v>
      </c>
      <c r="AI811" t="s">
        <v>258</v>
      </c>
      <c r="AJ811">
        <v>12242242.390000001</v>
      </c>
      <c r="AK811">
        <v>-1017817</v>
      </c>
      <c r="AL811" s="365">
        <v>49</v>
      </c>
      <c r="AM811" t="s">
        <v>894</v>
      </c>
      <c r="AN811" t="s">
        <v>3178</v>
      </c>
      <c r="AO811" t="s">
        <v>889</v>
      </c>
      <c r="AP811" s="365">
        <v>745</v>
      </c>
      <c r="AQ811" t="s">
        <v>3989</v>
      </c>
      <c r="AR811" t="s">
        <v>4082</v>
      </c>
      <c r="AS811" t="s">
        <v>3991</v>
      </c>
      <c r="AT811" t="s">
        <v>3970</v>
      </c>
      <c r="AU811" t="s">
        <v>379</v>
      </c>
      <c r="AV811" t="s">
        <v>380</v>
      </c>
      <c r="AW811" t="s">
        <v>381</v>
      </c>
      <c r="AX811"/>
      <c r="AY811" s="365">
        <v>0</v>
      </c>
      <c r="AZ811" s="365">
        <v>2024</v>
      </c>
      <c r="BA811" s="366">
        <v>45656</v>
      </c>
      <c r="BB811" s="367">
        <v>45675</v>
      </c>
      <c r="BC811" t="s">
        <v>399</v>
      </c>
      <c r="BD811" t="s">
        <v>261</v>
      </c>
      <c r="BE811">
        <v>0</v>
      </c>
      <c r="BF811">
        <v>88.34</v>
      </c>
      <c r="BG811"/>
      <c r="BH811" s="368">
        <v>88.34</v>
      </c>
    </row>
    <row r="812" spans="1:60" ht="15.6">
      <c r="A812" s="345" t="str">
        <f t="shared" si="24"/>
        <v>yes</v>
      </c>
      <c r="B812" s="345" t="str">
        <f>IF(A812="no","N/A",IF(ISNA(VLOOKUP(P812,'Cost Type'!$A$4:$B$8,2,0)),"Impl",VLOOKUP(Q812,'Cost Type'!$A$4:$B$8,2,0)))</f>
        <v>Impl</v>
      </c>
      <c r="C812" s="345" t="str">
        <f>IF(B812="Impl",VLOOKUP(AB812,'Mapping Activities to outputs'!$B:$C,2,0),"N/A")</f>
        <v>Output 2</v>
      </c>
      <c r="F812" s="346">
        <f t="shared" si="25"/>
        <v>63.81</v>
      </c>
      <c r="G812" t="s">
        <v>362</v>
      </c>
      <c r="H812" t="s">
        <v>363</v>
      </c>
      <c r="I812" t="s">
        <v>364</v>
      </c>
      <c r="J812" t="s">
        <v>365</v>
      </c>
      <c r="K812" t="s">
        <v>157</v>
      </c>
      <c r="L812" t="s">
        <v>4063</v>
      </c>
      <c r="M812" t="s">
        <v>2074</v>
      </c>
      <c r="N812" t="s">
        <v>262</v>
      </c>
      <c r="P812" s="365">
        <v>76125</v>
      </c>
      <c r="Q812" t="s">
        <v>4139</v>
      </c>
      <c r="R812" t="s">
        <v>368</v>
      </c>
      <c r="S812" t="s">
        <v>369</v>
      </c>
      <c r="T812" t="s">
        <v>263</v>
      </c>
      <c r="U812" t="s">
        <v>370</v>
      </c>
      <c r="V812" t="s">
        <v>265</v>
      </c>
      <c r="W812" t="s">
        <v>252</v>
      </c>
      <c r="X812" t="s">
        <v>264</v>
      </c>
      <c r="Y812" t="s">
        <v>371</v>
      </c>
      <c r="Z812" t="s">
        <v>882</v>
      </c>
      <c r="AA812" t="s">
        <v>882</v>
      </c>
      <c r="AB812" t="s">
        <v>880</v>
      </c>
      <c r="AC812" t="s">
        <v>158</v>
      </c>
      <c r="AD812" t="s">
        <v>2</v>
      </c>
      <c r="AE812" t="s">
        <v>894</v>
      </c>
      <c r="AF812" t="s">
        <v>372</v>
      </c>
      <c r="AG812" t="s">
        <v>896</v>
      </c>
      <c r="AH812" s="365">
        <v>300002334981997</v>
      </c>
      <c r="AI812" t="s">
        <v>258</v>
      </c>
      <c r="AJ812">
        <v>12242242.390000001</v>
      </c>
      <c r="AK812">
        <v>-735174</v>
      </c>
      <c r="AL812" s="365">
        <v>47</v>
      </c>
      <c r="AM812" t="s">
        <v>894</v>
      </c>
      <c r="AN812" t="s">
        <v>3178</v>
      </c>
      <c r="AO812" t="s">
        <v>889</v>
      </c>
      <c r="AP812" s="365">
        <v>744</v>
      </c>
      <c r="AQ812" t="s">
        <v>3989</v>
      </c>
      <c r="AR812" t="s">
        <v>4082</v>
      </c>
      <c r="AS812" t="s">
        <v>3991</v>
      </c>
      <c r="AT812" t="s">
        <v>3970</v>
      </c>
      <c r="AU812" t="s">
        <v>379</v>
      </c>
      <c r="AV812" t="s">
        <v>380</v>
      </c>
      <c r="AW812" t="s">
        <v>381</v>
      </c>
      <c r="AX812"/>
      <c r="AY812" s="365">
        <v>0</v>
      </c>
      <c r="AZ812" s="365">
        <v>2024</v>
      </c>
      <c r="BA812" s="366">
        <v>45656</v>
      </c>
      <c r="BB812" s="367">
        <v>45675</v>
      </c>
      <c r="BC812" t="s">
        <v>399</v>
      </c>
      <c r="BD812" t="s">
        <v>261</v>
      </c>
      <c r="BE812">
        <v>0</v>
      </c>
      <c r="BF812">
        <v>63.81</v>
      </c>
      <c r="BG812"/>
      <c r="BH812" s="368">
        <v>63.81</v>
      </c>
    </row>
    <row r="813" spans="1:60" ht="15.6">
      <c r="A813" s="345" t="str">
        <f t="shared" si="24"/>
        <v>yes</v>
      </c>
      <c r="B813" s="345" t="str">
        <f>IF(A813="no","N/A",IF(ISNA(VLOOKUP(P813,'Cost Type'!$A$4:$B$8,2,0)),"Impl",VLOOKUP(Q813,'Cost Type'!$A$4:$B$8,2,0)))</f>
        <v>Impl</v>
      </c>
      <c r="C813" s="345" t="str">
        <f>IF(B813="Impl",VLOOKUP(AB813,'Mapping Activities to outputs'!$B:$C,2,0),"N/A")</f>
        <v>Output 2</v>
      </c>
      <c r="F813" s="346">
        <f t="shared" si="25"/>
        <v>5088.45</v>
      </c>
      <c r="G813" t="s">
        <v>362</v>
      </c>
      <c r="H813" t="s">
        <v>363</v>
      </c>
      <c r="I813" t="s">
        <v>364</v>
      </c>
      <c r="J813" t="s">
        <v>365</v>
      </c>
      <c r="K813" t="s">
        <v>157</v>
      </c>
      <c r="L813" t="s">
        <v>366</v>
      </c>
      <c r="M813" t="s">
        <v>2074</v>
      </c>
      <c r="N813" t="s">
        <v>262</v>
      </c>
      <c r="P813" s="365">
        <v>72215</v>
      </c>
      <c r="Q813" t="s">
        <v>4143</v>
      </c>
      <c r="R813" t="s">
        <v>368</v>
      </c>
      <c r="S813" t="s">
        <v>369</v>
      </c>
      <c r="T813" t="s">
        <v>263</v>
      </c>
      <c r="U813" t="s">
        <v>370</v>
      </c>
      <c r="V813" t="s">
        <v>265</v>
      </c>
      <c r="W813" t="s">
        <v>252</v>
      </c>
      <c r="X813" t="s">
        <v>264</v>
      </c>
      <c r="Y813" t="s">
        <v>371</v>
      </c>
      <c r="Z813" t="s">
        <v>882</v>
      </c>
      <c r="AA813" t="s">
        <v>882</v>
      </c>
      <c r="AB813" t="s">
        <v>880</v>
      </c>
      <c r="AC813" t="s">
        <v>158</v>
      </c>
      <c r="AD813" t="s">
        <v>2</v>
      </c>
      <c r="AE813" t="s">
        <v>894</v>
      </c>
      <c r="AF813" t="s">
        <v>372</v>
      </c>
      <c r="AG813" t="s">
        <v>896</v>
      </c>
      <c r="AH813" s="365">
        <v>300002334981997</v>
      </c>
      <c r="AI813" t="s">
        <v>258</v>
      </c>
      <c r="AJ813">
        <v>12242242.390000001</v>
      </c>
      <c r="AK813">
        <v>211934</v>
      </c>
      <c r="AL813" s="365">
        <v>24</v>
      </c>
      <c r="AM813" t="s">
        <v>894</v>
      </c>
      <c r="AN813" t="s">
        <v>3178</v>
      </c>
      <c r="AO813" t="s">
        <v>889</v>
      </c>
      <c r="AP813" s="365">
        <v>578</v>
      </c>
      <c r="AQ813" t="s">
        <v>3989</v>
      </c>
      <c r="AR813" t="s">
        <v>3998</v>
      </c>
      <c r="AS813" t="s">
        <v>3991</v>
      </c>
      <c r="AT813" t="s">
        <v>3970</v>
      </c>
      <c r="AU813" t="s">
        <v>379</v>
      </c>
      <c r="AV813" t="s">
        <v>380</v>
      </c>
      <c r="AW813" t="s">
        <v>381</v>
      </c>
      <c r="AX813"/>
      <c r="AY813" s="365">
        <v>0</v>
      </c>
      <c r="AZ813" s="365">
        <v>2024</v>
      </c>
      <c r="BA813" s="366">
        <v>45656</v>
      </c>
      <c r="BB813" s="367">
        <v>45675</v>
      </c>
      <c r="BC813" t="s">
        <v>911</v>
      </c>
      <c r="BD813" t="s">
        <v>261</v>
      </c>
      <c r="BE813">
        <v>211934</v>
      </c>
      <c r="BF813">
        <v>5088.45</v>
      </c>
      <c r="BG813"/>
      <c r="BH813" s="368">
        <v>5088.45</v>
      </c>
    </row>
    <row r="814" spans="1:60" ht="15.6">
      <c r="A814" s="345" t="str">
        <f t="shared" si="24"/>
        <v>yes</v>
      </c>
      <c r="B814" s="345" t="str">
        <f>IF(A814="no","N/A",IF(ISNA(VLOOKUP(P814,'Cost Type'!$A$4:$B$8,2,0)),"Impl",VLOOKUP(P814,'Cost Type'!$A$4:$B$8,2,0)))</f>
        <v>GMS</v>
      </c>
      <c r="C814" s="345" t="str">
        <f>IF(B814="Impl",VLOOKUP(AB814,'Mapping Activities to outputs'!$B:$C,2,0),"N/A")</f>
        <v>N/A</v>
      </c>
      <c r="F814" s="346">
        <f t="shared" si="25"/>
        <v>633.27</v>
      </c>
      <c r="G814" t="s">
        <v>413</v>
      </c>
      <c r="H814" t="s">
        <v>414</v>
      </c>
      <c r="I814" t="s">
        <v>415</v>
      </c>
      <c r="J814" t="s">
        <v>416</v>
      </c>
      <c r="K814" t="s">
        <v>157</v>
      </c>
      <c r="L814" t="s">
        <v>413</v>
      </c>
      <c r="M814" t="s">
        <v>2074</v>
      </c>
      <c r="N814" t="s">
        <v>262</v>
      </c>
      <c r="P814" s="365">
        <v>75105</v>
      </c>
      <c r="Q814" t="s">
        <v>417</v>
      </c>
      <c r="R814" t="s">
        <v>368</v>
      </c>
      <c r="S814" t="s">
        <v>369</v>
      </c>
      <c r="T814" t="s">
        <v>263</v>
      </c>
      <c r="U814" t="s">
        <v>370</v>
      </c>
      <c r="V814" t="s">
        <v>265</v>
      </c>
      <c r="W814" t="s">
        <v>252</v>
      </c>
      <c r="X814" t="s">
        <v>264</v>
      </c>
      <c r="Y814" t="s">
        <v>371</v>
      </c>
      <c r="Z814" t="s">
        <v>882</v>
      </c>
      <c r="AA814" t="s">
        <v>882</v>
      </c>
      <c r="AB814" t="s">
        <v>880</v>
      </c>
      <c r="AC814" t="s">
        <v>158</v>
      </c>
      <c r="AD814" t="s">
        <v>2</v>
      </c>
      <c r="AE814" t="s">
        <v>2307</v>
      </c>
      <c r="AF814" t="s">
        <v>419</v>
      </c>
      <c r="AG814"/>
      <c r="AH814" s="365"/>
      <c r="AI814"/>
      <c r="AJ814"/>
      <c r="AK814"/>
      <c r="AL814" s="365"/>
      <c r="AM814"/>
      <c r="AN814" t="s">
        <v>399</v>
      </c>
      <c r="AO814" t="s">
        <v>399</v>
      </c>
      <c r="AP814" s="365">
        <v>83</v>
      </c>
      <c r="AQ814" t="s">
        <v>2308</v>
      </c>
      <c r="AR814" t="s">
        <v>2309</v>
      </c>
      <c r="AS814" t="s">
        <v>2310</v>
      </c>
      <c r="AT814" t="s">
        <v>2311</v>
      </c>
      <c r="AU814" t="s">
        <v>379</v>
      </c>
      <c r="AV814" t="s">
        <v>380</v>
      </c>
      <c r="AW814" t="s">
        <v>412</v>
      </c>
      <c r="AX814"/>
      <c r="AY814" s="365"/>
      <c r="AZ814" s="365">
        <v>2024</v>
      </c>
      <c r="BA814" s="366">
        <v>45656</v>
      </c>
      <c r="BB814" s="367">
        <v>45676</v>
      </c>
      <c r="BC814" t="s">
        <v>399</v>
      </c>
      <c r="BD814" t="s">
        <v>261</v>
      </c>
      <c r="BE814">
        <v>26375.600000000002</v>
      </c>
      <c r="BF814">
        <v>633.27</v>
      </c>
      <c r="BG814"/>
      <c r="BH814" s="368">
        <v>633.27</v>
      </c>
    </row>
    <row r="815" spans="1:60" ht="15.6">
      <c r="A815" s="345" t="str">
        <f t="shared" si="24"/>
        <v>yes</v>
      </c>
      <c r="B815" s="345" t="str">
        <f>IF(A815="no","N/A",IF(ISNA(VLOOKUP(P815,'Cost Type'!$A$4:$B$8,2,0)),"Impl",VLOOKUP(P815,'Cost Type'!$A$4:$B$8,2,0)))</f>
        <v>GMS</v>
      </c>
      <c r="C815" s="345" t="str">
        <f>IF(B815="Impl",VLOOKUP(AB815,'Mapping Activities to outputs'!$B:$C,2,0),"N/A")</f>
        <v>N/A</v>
      </c>
      <c r="F815" s="346">
        <f t="shared" si="25"/>
        <v>633.91</v>
      </c>
      <c r="G815" t="s">
        <v>413</v>
      </c>
      <c r="H815" t="s">
        <v>414</v>
      </c>
      <c r="I815" t="s">
        <v>415</v>
      </c>
      <c r="J815" t="s">
        <v>416</v>
      </c>
      <c r="K815" t="s">
        <v>157</v>
      </c>
      <c r="L815" t="s">
        <v>413</v>
      </c>
      <c r="M815" t="s">
        <v>2074</v>
      </c>
      <c r="N815" t="s">
        <v>262</v>
      </c>
      <c r="P815" s="365">
        <v>75105</v>
      </c>
      <c r="Q815" t="s">
        <v>417</v>
      </c>
      <c r="R815" t="s">
        <v>368</v>
      </c>
      <c r="S815" t="s">
        <v>369</v>
      </c>
      <c r="T815" t="s">
        <v>263</v>
      </c>
      <c r="U815" t="s">
        <v>370</v>
      </c>
      <c r="V815" t="s">
        <v>265</v>
      </c>
      <c r="W815" t="s">
        <v>252</v>
      </c>
      <c r="X815" t="s">
        <v>264</v>
      </c>
      <c r="Y815" t="s">
        <v>371</v>
      </c>
      <c r="Z815" t="s">
        <v>882</v>
      </c>
      <c r="AA815" t="s">
        <v>882</v>
      </c>
      <c r="AB815" t="s">
        <v>1933</v>
      </c>
      <c r="AC815" t="s">
        <v>158</v>
      </c>
      <c r="AD815" t="s">
        <v>2</v>
      </c>
      <c r="AE815" t="s">
        <v>2312</v>
      </c>
      <c r="AF815" t="s">
        <v>419</v>
      </c>
      <c r="AG815"/>
      <c r="AH815" s="365"/>
      <c r="AI815"/>
      <c r="AJ815"/>
      <c r="AK815"/>
      <c r="AL815" s="365"/>
      <c r="AM815"/>
      <c r="AN815" t="s">
        <v>399</v>
      </c>
      <c r="AO815" t="s">
        <v>399</v>
      </c>
      <c r="AP815" s="365">
        <v>84</v>
      </c>
      <c r="AQ815" t="s">
        <v>2308</v>
      </c>
      <c r="AR815" t="s">
        <v>2313</v>
      </c>
      <c r="AS815" t="s">
        <v>2310</v>
      </c>
      <c r="AT815" t="s">
        <v>2311</v>
      </c>
      <c r="AU815" t="s">
        <v>379</v>
      </c>
      <c r="AV815" t="s">
        <v>380</v>
      </c>
      <c r="AW815" t="s">
        <v>412</v>
      </c>
      <c r="AX815"/>
      <c r="AY815" s="365"/>
      <c r="AZ815" s="365">
        <v>2024</v>
      </c>
      <c r="BA815" s="366">
        <v>45656</v>
      </c>
      <c r="BB815" s="367">
        <v>45676</v>
      </c>
      <c r="BC815" t="s">
        <v>399</v>
      </c>
      <c r="BD815" t="s">
        <v>261</v>
      </c>
      <c r="BE815">
        <v>26402.400000000001</v>
      </c>
      <c r="BF815">
        <v>633.91</v>
      </c>
      <c r="BG815"/>
      <c r="BH815" s="368">
        <v>633.91</v>
      </c>
    </row>
    <row r="816" spans="1:60" ht="15.6">
      <c r="A816" s="345" t="str">
        <f t="shared" si="24"/>
        <v>yes</v>
      </c>
      <c r="B816" s="345" t="str">
        <f>IF(A816="no","N/A",IF(ISNA(VLOOKUP(P816,'Cost Type'!$A$4:$B$8,2,0)),"Impl",VLOOKUP(P816,'Cost Type'!$A$4:$B$8,2,0)))</f>
        <v>GMS</v>
      </c>
      <c r="C816" s="345" t="str">
        <f>IF(B816="Impl",VLOOKUP(AB816,'Mapping Activities to outputs'!$B:$C,2,0),"N/A")</f>
        <v>N/A</v>
      </c>
      <c r="F816" s="346">
        <f t="shared" si="25"/>
        <v>1261.79</v>
      </c>
      <c r="G816" t="s">
        <v>413</v>
      </c>
      <c r="H816" t="s">
        <v>414</v>
      </c>
      <c r="I816" t="s">
        <v>415</v>
      </c>
      <c r="J816" t="s">
        <v>416</v>
      </c>
      <c r="K816" t="s">
        <v>157</v>
      </c>
      <c r="L816" t="s">
        <v>413</v>
      </c>
      <c r="M816" t="s">
        <v>2074</v>
      </c>
      <c r="N816" t="s">
        <v>262</v>
      </c>
      <c r="P816" s="365">
        <v>75105</v>
      </c>
      <c r="Q816" t="s">
        <v>417</v>
      </c>
      <c r="R816" t="s">
        <v>368</v>
      </c>
      <c r="S816" t="s">
        <v>369</v>
      </c>
      <c r="T816" t="s">
        <v>263</v>
      </c>
      <c r="U816" t="s">
        <v>370</v>
      </c>
      <c r="V816" t="s">
        <v>265</v>
      </c>
      <c r="W816" t="s">
        <v>252</v>
      </c>
      <c r="X816" t="s">
        <v>264</v>
      </c>
      <c r="Y816" t="s">
        <v>371</v>
      </c>
      <c r="Z816" t="s">
        <v>882</v>
      </c>
      <c r="AA816" t="s">
        <v>882</v>
      </c>
      <c r="AB816" t="s">
        <v>1919</v>
      </c>
      <c r="AC816" t="s">
        <v>158</v>
      </c>
      <c r="AD816" t="s">
        <v>2</v>
      </c>
      <c r="AE816" t="s">
        <v>2314</v>
      </c>
      <c r="AF816" t="s">
        <v>419</v>
      </c>
      <c r="AG816"/>
      <c r="AH816" s="365"/>
      <c r="AI816"/>
      <c r="AJ816"/>
      <c r="AK816"/>
      <c r="AL816" s="365"/>
      <c r="AM816"/>
      <c r="AN816" t="s">
        <v>399</v>
      </c>
      <c r="AO816" t="s">
        <v>399</v>
      </c>
      <c r="AP816" s="365">
        <v>85</v>
      </c>
      <c r="AQ816" t="s">
        <v>2308</v>
      </c>
      <c r="AR816" t="s">
        <v>2315</v>
      </c>
      <c r="AS816" t="s">
        <v>2310</v>
      </c>
      <c r="AT816" t="s">
        <v>2311</v>
      </c>
      <c r="AU816" t="s">
        <v>379</v>
      </c>
      <c r="AV816" t="s">
        <v>380</v>
      </c>
      <c r="AW816" t="s">
        <v>412</v>
      </c>
      <c r="AX816"/>
      <c r="AY816" s="365"/>
      <c r="AZ816" s="365">
        <v>2024</v>
      </c>
      <c r="BA816" s="366">
        <v>45656</v>
      </c>
      <c r="BB816" s="367">
        <v>45676</v>
      </c>
      <c r="BC816" t="s">
        <v>399</v>
      </c>
      <c r="BD816" t="s">
        <v>261</v>
      </c>
      <c r="BE816">
        <v>52553.48</v>
      </c>
      <c r="BF816">
        <v>1261.79</v>
      </c>
      <c r="BG816"/>
      <c r="BH816" s="368">
        <v>1261.79</v>
      </c>
    </row>
    <row r="817" spans="1:60" ht="15.6">
      <c r="A817" s="345" t="str">
        <f t="shared" si="24"/>
        <v>yes</v>
      </c>
      <c r="B817" s="345" t="str">
        <f>IF(A817="no","N/A",IF(ISNA(VLOOKUP(P817,'Cost Type'!$A$4:$B$8,2,0)),"Impl",VLOOKUP(P817,'Cost Type'!$A$4:$B$8,2,0)))</f>
        <v>GMS</v>
      </c>
      <c r="C817" s="345" t="str">
        <f>IF(B817="Impl",VLOOKUP(AB817,'Mapping Activities to outputs'!$B:$C,2,0),"N/A")</f>
        <v>N/A</v>
      </c>
      <c r="F817" s="346">
        <f t="shared" si="25"/>
        <v>371.76</v>
      </c>
      <c r="G817" t="s">
        <v>413</v>
      </c>
      <c r="H817" t="s">
        <v>414</v>
      </c>
      <c r="I817" t="s">
        <v>415</v>
      </c>
      <c r="J817" t="s">
        <v>416</v>
      </c>
      <c r="K817" t="s">
        <v>157</v>
      </c>
      <c r="L817" t="s">
        <v>413</v>
      </c>
      <c r="M817" t="s">
        <v>2074</v>
      </c>
      <c r="N817" t="s">
        <v>262</v>
      </c>
      <c r="P817" s="365">
        <v>75105</v>
      </c>
      <c r="Q817" t="s">
        <v>417</v>
      </c>
      <c r="R817" t="s">
        <v>368</v>
      </c>
      <c r="S817" t="s">
        <v>369</v>
      </c>
      <c r="T817" t="s">
        <v>263</v>
      </c>
      <c r="U817" t="s">
        <v>370</v>
      </c>
      <c r="V817" t="s">
        <v>265</v>
      </c>
      <c r="W817" t="s">
        <v>252</v>
      </c>
      <c r="X817" t="s">
        <v>264</v>
      </c>
      <c r="Y817" t="s">
        <v>371</v>
      </c>
      <c r="Z817" t="s">
        <v>882</v>
      </c>
      <c r="AA817" t="s">
        <v>882</v>
      </c>
      <c r="AB817" t="s">
        <v>880</v>
      </c>
      <c r="AC817" t="s">
        <v>158</v>
      </c>
      <c r="AD817" t="s">
        <v>2</v>
      </c>
      <c r="AE817" t="s">
        <v>2679</v>
      </c>
      <c r="AF817" t="s">
        <v>419</v>
      </c>
      <c r="AG817"/>
      <c r="AH817" s="365"/>
      <c r="AI817"/>
      <c r="AJ817"/>
      <c r="AK817"/>
      <c r="AL817" s="365"/>
      <c r="AM817"/>
      <c r="AN817" t="s">
        <v>399</v>
      </c>
      <c r="AO817" t="s">
        <v>399</v>
      </c>
      <c r="AP817" s="365">
        <v>689</v>
      </c>
      <c r="AQ817" t="s">
        <v>2680</v>
      </c>
      <c r="AR817" t="s">
        <v>2681</v>
      </c>
      <c r="AS817" t="s">
        <v>2682</v>
      </c>
      <c r="AT817" t="s">
        <v>2084</v>
      </c>
      <c r="AU817" t="s">
        <v>379</v>
      </c>
      <c r="AV817" t="s">
        <v>380</v>
      </c>
      <c r="AW817" t="s">
        <v>412</v>
      </c>
      <c r="AX817"/>
      <c r="AY817" s="365"/>
      <c r="AZ817" s="365">
        <v>2024</v>
      </c>
      <c r="BA817" s="366">
        <v>45657</v>
      </c>
      <c r="BB817" s="367">
        <v>45676</v>
      </c>
      <c r="BC817" t="s">
        <v>399</v>
      </c>
      <c r="BD817" t="s">
        <v>154</v>
      </c>
      <c r="BE817">
        <v>371.76</v>
      </c>
      <c r="BF817">
        <v>371.76</v>
      </c>
      <c r="BG817"/>
      <c r="BH817" s="368">
        <v>371.76</v>
      </c>
    </row>
    <row r="818" spans="1:60" ht="15.6">
      <c r="A818" s="345" t="str">
        <f t="shared" si="24"/>
        <v>yes</v>
      </c>
      <c r="B818" s="345" t="str">
        <f>IF(A818="no","N/A",IF(ISNA(VLOOKUP(P818,'Cost Type'!$A$4:$B$8,2,0)),"Impl",VLOOKUP(P818,'Cost Type'!$A$4:$B$8,2,0)))</f>
        <v>GMS</v>
      </c>
      <c r="C818" s="345" t="str">
        <f>IF(B818="Impl",VLOOKUP(AB818,'Mapping Activities to outputs'!$B:$C,2,0),"N/A")</f>
        <v>N/A</v>
      </c>
      <c r="F818" s="346">
        <f t="shared" si="25"/>
        <v>407.08</v>
      </c>
      <c r="G818" t="s">
        <v>413</v>
      </c>
      <c r="H818" t="s">
        <v>414</v>
      </c>
      <c r="I818" t="s">
        <v>415</v>
      </c>
      <c r="J818" t="s">
        <v>416</v>
      </c>
      <c r="K818" t="s">
        <v>157</v>
      </c>
      <c r="L818" t="s">
        <v>413</v>
      </c>
      <c r="M818" t="s">
        <v>2074</v>
      </c>
      <c r="N818" t="s">
        <v>262</v>
      </c>
      <c r="P818" s="365">
        <v>75105</v>
      </c>
      <c r="Q818" t="s">
        <v>417</v>
      </c>
      <c r="R818" t="s">
        <v>368</v>
      </c>
      <c r="S818" t="s">
        <v>369</v>
      </c>
      <c r="T818" t="s">
        <v>263</v>
      </c>
      <c r="U818" t="s">
        <v>370</v>
      </c>
      <c r="V818" t="s">
        <v>265</v>
      </c>
      <c r="W818" t="s">
        <v>252</v>
      </c>
      <c r="X818" t="s">
        <v>264</v>
      </c>
      <c r="Y818" t="s">
        <v>371</v>
      </c>
      <c r="Z818" t="s">
        <v>882</v>
      </c>
      <c r="AA818" t="s">
        <v>882</v>
      </c>
      <c r="AB818" t="s">
        <v>880</v>
      </c>
      <c r="AC818" t="s">
        <v>158</v>
      </c>
      <c r="AD818" t="s">
        <v>2</v>
      </c>
      <c r="AE818" t="s">
        <v>2683</v>
      </c>
      <c r="AF818" t="s">
        <v>419</v>
      </c>
      <c r="AG818"/>
      <c r="AH818" s="365"/>
      <c r="AI818"/>
      <c r="AJ818"/>
      <c r="AK818"/>
      <c r="AL818" s="365"/>
      <c r="AM818"/>
      <c r="AN818" t="s">
        <v>399</v>
      </c>
      <c r="AO818" t="s">
        <v>399</v>
      </c>
      <c r="AP818" s="365">
        <v>690</v>
      </c>
      <c r="AQ818" t="s">
        <v>2680</v>
      </c>
      <c r="AR818" t="s">
        <v>2684</v>
      </c>
      <c r="AS818" t="s">
        <v>2682</v>
      </c>
      <c r="AT818" t="s">
        <v>2084</v>
      </c>
      <c r="AU818" t="s">
        <v>379</v>
      </c>
      <c r="AV818" t="s">
        <v>380</v>
      </c>
      <c r="AW818" t="s">
        <v>412</v>
      </c>
      <c r="AX818"/>
      <c r="AY818" s="365"/>
      <c r="AZ818" s="365">
        <v>2024</v>
      </c>
      <c r="BA818" s="366">
        <v>45657</v>
      </c>
      <c r="BB818" s="367">
        <v>45676</v>
      </c>
      <c r="BC818" t="s">
        <v>399</v>
      </c>
      <c r="BD818" t="s">
        <v>154</v>
      </c>
      <c r="BE818">
        <v>407.08</v>
      </c>
      <c r="BF818">
        <v>407.08</v>
      </c>
      <c r="BG818"/>
      <c r="BH818" s="368">
        <v>407.08</v>
      </c>
    </row>
    <row r="819" spans="1:60" ht="15.6">
      <c r="A819" s="345" t="str">
        <f t="shared" si="24"/>
        <v>yes</v>
      </c>
      <c r="B819" s="345" t="str">
        <f>IF(A819="no","N/A",IF(ISNA(VLOOKUP(P819,'Cost Type'!$A$4:$B$8,2,0)),"Impl",VLOOKUP(P819,'Cost Type'!$A$4:$B$8,2,0)))</f>
        <v>GMS</v>
      </c>
      <c r="C819" s="345" t="str">
        <f>IF(B819="Impl",VLOOKUP(AB819,'Mapping Activities to outputs'!$B:$C,2,0),"N/A")</f>
        <v>N/A</v>
      </c>
      <c r="F819" s="346">
        <f t="shared" si="25"/>
        <v>1240.21</v>
      </c>
      <c r="G819" t="s">
        <v>413</v>
      </c>
      <c r="H819" t="s">
        <v>414</v>
      </c>
      <c r="I819" t="s">
        <v>415</v>
      </c>
      <c r="J819" t="s">
        <v>416</v>
      </c>
      <c r="K819" t="s">
        <v>157</v>
      </c>
      <c r="L819" t="s">
        <v>413</v>
      </c>
      <c r="M819" t="s">
        <v>2074</v>
      </c>
      <c r="N819" t="s">
        <v>262</v>
      </c>
      <c r="P819" s="365">
        <v>75105</v>
      </c>
      <c r="Q819" t="s">
        <v>417</v>
      </c>
      <c r="R819" t="s">
        <v>368</v>
      </c>
      <c r="S819" t="s">
        <v>369</v>
      </c>
      <c r="T819" t="s">
        <v>263</v>
      </c>
      <c r="U819" t="s">
        <v>370</v>
      </c>
      <c r="V819" t="s">
        <v>265</v>
      </c>
      <c r="W819" t="s">
        <v>252</v>
      </c>
      <c r="X819" t="s">
        <v>264</v>
      </c>
      <c r="Y819" t="s">
        <v>371</v>
      </c>
      <c r="Z819" t="s">
        <v>882</v>
      </c>
      <c r="AA819" t="s">
        <v>882</v>
      </c>
      <c r="AB819" t="s">
        <v>1919</v>
      </c>
      <c r="AC819" t="s">
        <v>158</v>
      </c>
      <c r="AD819" t="s">
        <v>2</v>
      </c>
      <c r="AE819" t="s">
        <v>2685</v>
      </c>
      <c r="AF819" t="s">
        <v>419</v>
      </c>
      <c r="AG819"/>
      <c r="AH819" s="365"/>
      <c r="AI819"/>
      <c r="AJ819"/>
      <c r="AK819"/>
      <c r="AL819" s="365"/>
      <c r="AM819"/>
      <c r="AN819" t="s">
        <v>399</v>
      </c>
      <c r="AO819" t="s">
        <v>399</v>
      </c>
      <c r="AP819" s="365">
        <v>691</v>
      </c>
      <c r="AQ819" t="s">
        <v>2680</v>
      </c>
      <c r="AR819" t="s">
        <v>2686</v>
      </c>
      <c r="AS819" t="s">
        <v>2682</v>
      </c>
      <c r="AT819" t="s">
        <v>2084</v>
      </c>
      <c r="AU819" t="s">
        <v>379</v>
      </c>
      <c r="AV819" t="s">
        <v>380</v>
      </c>
      <c r="AW819" t="s">
        <v>412</v>
      </c>
      <c r="AX819"/>
      <c r="AY819" s="365"/>
      <c r="AZ819" s="365">
        <v>2024</v>
      </c>
      <c r="BA819" s="366">
        <v>45657</v>
      </c>
      <c r="BB819" s="367">
        <v>45676</v>
      </c>
      <c r="BC819" t="s">
        <v>399</v>
      </c>
      <c r="BD819" t="s">
        <v>154</v>
      </c>
      <c r="BE819">
        <v>1240.21</v>
      </c>
      <c r="BF819">
        <v>1240.21</v>
      </c>
      <c r="BG819"/>
      <c r="BH819" s="368">
        <v>1240.21</v>
      </c>
    </row>
    <row r="820" spans="1:60" ht="15.6">
      <c r="A820" s="345" t="str">
        <f t="shared" si="24"/>
        <v>yes</v>
      </c>
      <c r="B820" s="345" t="str">
        <f>IF(A820="no","N/A",IF(ISNA(VLOOKUP(P820,'Cost Type'!$A$4:$B$8,2,0)),"Impl",VLOOKUP(P820,'Cost Type'!$A$4:$B$8,2,0)))</f>
        <v>GMS</v>
      </c>
      <c r="C820" s="345" t="str">
        <f>IF(B820="Impl",VLOOKUP(AB820,'Mapping Activities to outputs'!$B:$C,2,0),"N/A")</f>
        <v>N/A</v>
      </c>
      <c r="F820" s="346">
        <f t="shared" si="25"/>
        <v>1321.08</v>
      </c>
      <c r="G820" t="s">
        <v>413</v>
      </c>
      <c r="H820" t="s">
        <v>414</v>
      </c>
      <c r="I820" t="s">
        <v>415</v>
      </c>
      <c r="J820" t="s">
        <v>416</v>
      </c>
      <c r="K820" t="s">
        <v>157</v>
      </c>
      <c r="L820" t="s">
        <v>413</v>
      </c>
      <c r="M820" t="s">
        <v>2074</v>
      </c>
      <c r="N820" t="s">
        <v>262</v>
      </c>
      <c r="P820" s="365">
        <v>75105</v>
      </c>
      <c r="Q820" t="s">
        <v>417</v>
      </c>
      <c r="R820" t="s">
        <v>368</v>
      </c>
      <c r="S820" t="s">
        <v>369</v>
      </c>
      <c r="T820" t="s">
        <v>263</v>
      </c>
      <c r="U820" t="s">
        <v>370</v>
      </c>
      <c r="V820" t="s">
        <v>265</v>
      </c>
      <c r="W820" t="s">
        <v>252</v>
      </c>
      <c r="X820" t="s">
        <v>264</v>
      </c>
      <c r="Y820" t="s">
        <v>371</v>
      </c>
      <c r="Z820" t="s">
        <v>882</v>
      </c>
      <c r="AA820" t="s">
        <v>882</v>
      </c>
      <c r="AB820" t="s">
        <v>1933</v>
      </c>
      <c r="AC820" t="s">
        <v>158</v>
      </c>
      <c r="AD820" t="s">
        <v>2</v>
      </c>
      <c r="AE820" t="s">
        <v>2687</v>
      </c>
      <c r="AF820" t="s">
        <v>419</v>
      </c>
      <c r="AG820"/>
      <c r="AH820" s="365"/>
      <c r="AI820"/>
      <c r="AJ820"/>
      <c r="AK820"/>
      <c r="AL820" s="365"/>
      <c r="AM820"/>
      <c r="AN820" t="s">
        <v>399</v>
      </c>
      <c r="AO820" t="s">
        <v>399</v>
      </c>
      <c r="AP820" s="365">
        <v>692</v>
      </c>
      <c r="AQ820" t="s">
        <v>2680</v>
      </c>
      <c r="AR820" t="s">
        <v>2688</v>
      </c>
      <c r="AS820" t="s">
        <v>2682</v>
      </c>
      <c r="AT820" t="s">
        <v>2084</v>
      </c>
      <c r="AU820" t="s">
        <v>379</v>
      </c>
      <c r="AV820" t="s">
        <v>380</v>
      </c>
      <c r="AW820" t="s">
        <v>412</v>
      </c>
      <c r="AX820"/>
      <c r="AY820" s="365"/>
      <c r="AZ820" s="365">
        <v>2024</v>
      </c>
      <c r="BA820" s="366">
        <v>45657</v>
      </c>
      <c r="BB820" s="367">
        <v>45676</v>
      </c>
      <c r="BC820" t="s">
        <v>399</v>
      </c>
      <c r="BD820" t="s">
        <v>154</v>
      </c>
      <c r="BE820">
        <v>1321.08</v>
      </c>
      <c r="BF820">
        <v>1321.08</v>
      </c>
      <c r="BG820"/>
      <c r="BH820" s="368">
        <v>1321.08</v>
      </c>
    </row>
    <row r="821" spans="1:60" ht="15.6">
      <c r="A821" s="345" t="str">
        <f t="shared" si="24"/>
        <v>yes</v>
      </c>
      <c r="B821" s="345" t="str">
        <f>IF(A821="no","N/A",IF(ISNA(VLOOKUP(P821,'Cost Type'!$A$4:$B$8,2,0)),"Impl",VLOOKUP(Q821,'Cost Type'!$A$4:$B$8,2,0)))</f>
        <v>Impl</v>
      </c>
      <c r="C821" s="345" t="str">
        <f>IF(B821="Impl",VLOOKUP(AB821,'Mapping Activities to outputs'!$B:$C,2,0),"N/A")</f>
        <v>MC</v>
      </c>
      <c r="F821" s="346">
        <f t="shared" si="25"/>
        <v>31.94</v>
      </c>
      <c r="G821" t="s">
        <v>362</v>
      </c>
      <c r="H821" t="s">
        <v>363</v>
      </c>
      <c r="I821" t="s">
        <v>364</v>
      </c>
      <c r="J821" t="s">
        <v>365</v>
      </c>
      <c r="K821" t="s">
        <v>157</v>
      </c>
      <c r="L821" t="s">
        <v>366</v>
      </c>
      <c r="M821" t="s">
        <v>1971</v>
      </c>
      <c r="N821" t="s">
        <v>262</v>
      </c>
      <c r="P821" s="365">
        <v>71620</v>
      </c>
      <c r="Q821" t="s">
        <v>4124</v>
      </c>
      <c r="R821" t="s">
        <v>368</v>
      </c>
      <c r="S821" t="s">
        <v>369</v>
      </c>
      <c r="T821" t="s">
        <v>263</v>
      </c>
      <c r="U821" t="s">
        <v>370</v>
      </c>
      <c r="V821" t="s">
        <v>265</v>
      </c>
      <c r="W821" t="s">
        <v>252</v>
      </c>
      <c r="X821" t="s">
        <v>264</v>
      </c>
      <c r="Y821" t="s">
        <v>371</v>
      </c>
      <c r="Z821" t="s">
        <v>250</v>
      </c>
      <c r="AA821" t="s">
        <v>250</v>
      </c>
      <c r="AB821" t="s">
        <v>89</v>
      </c>
      <c r="AC821" t="s">
        <v>158</v>
      </c>
      <c r="AD821" t="s">
        <v>2</v>
      </c>
      <c r="AE821" t="s">
        <v>1864</v>
      </c>
      <c r="AF821" t="s">
        <v>372</v>
      </c>
      <c r="AG821" t="s">
        <v>3251</v>
      </c>
      <c r="AH821" s="365">
        <v>300002338204902</v>
      </c>
      <c r="AI821" t="s">
        <v>258</v>
      </c>
      <c r="AJ821">
        <v>1357.4</v>
      </c>
      <c r="AK821">
        <v>1357.4</v>
      </c>
      <c r="AL821" s="365">
        <v>1</v>
      </c>
      <c r="AM821" t="s">
        <v>1864</v>
      </c>
      <c r="AN821" t="s">
        <v>1436</v>
      </c>
      <c r="AO821" t="s">
        <v>1437</v>
      </c>
      <c r="AP821" s="365">
        <v>113</v>
      </c>
      <c r="AQ821" t="s">
        <v>4004</v>
      </c>
      <c r="AR821" t="s">
        <v>4005</v>
      </c>
      <c r="AS821" t="s">
        <v>4006</v>
      </c>
      <c r="AT821" t="s">
        <v>4007</v>
      </c>
      <c r="AU821" t="s">
        <v>379</v>
      </c>
      <c r="AV821" t="s">
        <v>380</v>
      </c>
      <c r="AW821" t="s">
        <v>381</v>
      </c>
      <c r="AX821"/>
      <c r="AY821" s="365">
        <v>0</v>
      </c>
      <c r="AZ821" s="365">
        <v>2025</v>
      </c>
      <c r="BA821" s="366">
        <v>45674</v>
      </c>
      <c r="BB821" s="367">
        <v>45677</v>
      </c>
      <c r="BC821" t="s">
        <v>271</v>
      </c>
      <c r="BD821" t="s">
        <v>261</v>
      </c>
      <c r="BE821">
        <v>1357.4</v>
      </c>
      <c r="BF821">
        <v>31.94</v>
      </c>
      <c r="BG821"/>
      <c r="BH821" s="368">
        <v>31.94</v>
      </c>
    </row>
    <row r="822" spans="1:60" ht="15.6">
      <c r="A822" s="345" t="str">
        <f t="shared" si="24"/>
        <v>yes</v>
      </c>
      <c r="B822" s="345" t="str">
        <f>IF(A822="no","N/A",IF(ISNA(VLOOKUP(P822,'Cost Type'!$A$4:$B$8,2,0)),"Impl",VLOOKUP(Q822,'Cost Type'!$A$4:$B$8,2,0)))</f>
        <v>Impl</v>
      </c>
      <c r="C822" s="345" t="str">
        <f>IF(B822="Impl",VLOOKUP(AB822,'Mapping Activities to outputs'!$B:$C,2,0),"N/A")</f>
        <v>Output 2</v>
      </c>
      <c r="F822" s="346">
        <f t="shared" si="25"/>
        <v>-116.96000000000001</v>
      </c>
      <c r="G822" t="s">
        <v>362</v>
      </c>
      <c r="H822" t="s">
        <v>363</v>
      </c>
      <c r="I822" t="s">
        <v>364</v>
      </c>
      <c r="J822" t="s">
        <v>365</v>
      </c>
      <c r="K822" t="s">
        <v>157</v>
      </c>
      <c r="L822" t="s">
        <v>366</v>
      </c>
      <c r="M822" t="s">
        <v>1971</v>
      </c>
      <c r="N822" t="s">
        <v>262</v>
      </c>
      <c r="P822" s="365">
        <v>72220</v>
      </c>
      <c r="Q822" t="s">
        <v>4127</v>
      </c>
      <c r="R822" t="s">
        <v>368</v>
      </c>
      <c r="S822" t="s">
        <v>369</v>
      </c>
      <c r="T822" t="s">
        <v>263</v>
      </c>
      <c r="U822" t="s">
        <v>370</v>
      </c>
      <c r="V822" t="s">
        <v>265</v>
      </c>
      <c r="W822" t="s">
        <v>252</v>
      </c>
      <c r="X822" t="s">
        <v>264</v>
      </c>
      <c r="Y822" t="s">
        <v>371</v>
      </c>
      <c r="Z822" t="s">
        <v>250</v>
      </c>
      <c r="AA822" t="s">
        <v>250</v>
      </c>
      <c r="AB822" t="s">
        <v>67</v>
      </c>
      <c r="AC822" t="s">
        <v>158</v>
      </c>
      <c r="AD822" t="s">
        <v>2</v>
      </c>
      <c r="AE822" t="s">
        <v>826</v>
      </c>
      <c r="AF822" t="s">
        <v>372</v>
      </c>
      <c r="AG822" t="s">
        <v>827</v>
      </c>
      <c r="AH822" s="365">
        <v>300002345087766</v>
      </c>
      <c r="AI822" t="s">
        <v>258</v>
      </c>
      <c r="AJ822">
        <v>0</v>
      </c>
      <c r="AK822">
        <v>0</v>
      </c>
      <c r="AL822" s="365">
        <v>1</v>
      </c>
      <c r="AM822" t="s">
        <v>826</v>
      </c>
      <c r="AN822" t="s">
        <v>4008</v>
      </c>
      <c r="AO822" t="s">
        <v>734</v>
      </c>
      <c r="AP822" s="365">
        <v>9</v>
      </c>
      <c r="AQ822" t="s">
        <v>4009</v>
      </c>
      <c r="AR822" t="s">
        <v>4010</v>
      </c>
      <c r="AS822" t="s">
        <v>4011</v>
      </c>
      <c r="AT822" t="s">
        <v>3948</v>
      </c>
      <c r="AU822" t="s">
        <v>379</v>
      </c>
      <c r="AV822" t="s">
        <v>380</v>
      </c>
      <c r="AW822" t="s">
        <v>4012</v>
      </c>
      <c r="AX822" t="s">
        <v>4013</v>
      </c>
      <c r="AY822" s="365">
        <v>1</v>
      </c>
      <c r="AZ822" s="365">
        <v>2025</v>
      </c>
      <c r="BA822" s="366">
        <v>45665</v>
      </c>
      <c r="BB822" s="367">
        <v>45677</v>
      </c>
      <c r="BC822" t="s">
        <v>271</v>
      </c>
      <c r="BD822" t="s">
        <v>261</v>
      </c>
      <c r="BE822">
        <v>0</v>
      </c>
      <c r="BF822"/>
      <c r="BG822">
        <v>116.96000000000001</v>
      </c>
      <c r="BH822" s="368">
        <v>-116.96000000000001</v>
      </c>
    </row>
    <row r="823" spans="1:60" ht="15.6">
      <c r="A823" s="345" t="str">
        <f t="shared" si="24"/>
        <v>yes</v>
      </c>
      <c r="B823" s="345" t="str">
        <f>IF(A823="no","N/A",IF(ISNA(VLOOKUP(P823,'Cost Type'!$A$4:$B$8,2,0)),"Impl",VLOOKUP(Q823,'Cost Type'!$A$4:$B$8,2,0)))</f>
        <v>Impl</v>
      </c>
      <c r="C823" s="345" t="str">
        <f>IF(B823="Impl",VLOOKUP(AB823,'Mapping Activities to outputs'!$B:$C,2,0),"N/A")</f>
        <v>Output 2</v>
      </c>
      <c r="F823" s="346">
        <f t="shared" si="25"/>
        <v>9824.82</v>
      </c>
      <c r="G823" t="s">
        <v>362</v>
      </c>
      <c r="H823" t="s">
        <v>363</v>
      </c>
      <c r="I823" t="s">
        <v>364</v>
      </c>
      <c r="J823" t="s">
        <v>365</v>
      </c>
      <c r="K823" t="s">
        <v>157</v>
      </c>
      <c r="L823" t="s">
        <v>366</v>
      </c>
      <c r="M823" t="s">
        <v>1971</v>
      </c>
      <c r="N823" t="s">
        <v>262</v>
      </c>
      <c r="P823" s="365">
        <v>72220</v>
      </c>
      <c r="Q823" t="s">
        <v>4127</v>
      </c>
      <c r="R823" t="s">
        <v>368</v>
      </c>
      <c r="S823" t="s">
        <v>369</v>
      </c>
      <c r="T823" t="s">
        <v>263</v>
      </c>
      <c r="U823" t="s">
        <v>370</v>
      </c>
      <c r="V823" t="s">
        <v>265</v>
      </c>
      <c r="W823" t="s">
        <v>252</v>
      </c>
      <c r="X823" t="s">
        <v>264</v>
      </c>
      <c r="Y823" t="s">
        <v>371</v>
      </c>
      <c r="Z823" t="s">
        <v>250</v>
      </c>
      <c r="AA823" t="s">
        <v>250</v>
      </c>
      <c r="AB823" t="s">
        <v>67</v>
      </c>
      <c r="AC823" t="s">
        <v>158</v>
      </c>
      <c r="AD823" t="s">
        <v>2</v>
      </c>
      <c r="AE823" t="s">
        <v>826</v>
      </c>
      <c r="AF823" t="s">
        <v>372</v>
      </c>
      <c r="AG823" t="s">
        <v>827</v>
      </c>
      <c r="AH823" s="365">
        <v>300002345087766</v>
      </c>
      <c r="AI823" t="s">
        <v>258</v>
      </c>
      <c r="AJ823">
        <v>0</v>
      </c>
      <c r="AK823">
        <v>0</v>
      </c>
      <c r="AL823" s="365">
        <v>1</v>
      </c>
      <c r="AM823" t="s">
        <v>826</v>
      </c>
      <c r="AN823" t="s">
        <v>4008</v>
      </c>
      <c r="AO823" t="s">
        <v>734</v>
      </c>
      <c r="AP823" s="365">
        <v>29</v>
      </c>
      <c r="AQ823" t="s">
        <v>4009</v>
      </c>
      <c r="AR823" t="s">
        <v>4010</v>
      </c>
      <c r="AS823" t="s">
        <v>4014</v>
      </c>
      <c r="AT823" t="s">
        <v>3948</v>
      </c>
      <c r="AU823" t="s">
        <v>379</v>
      </c>
      <c r="AV823" t="s">
        <v>380</v>
      </c>
      <c r="AW823" t="s">
        <v>4012</v>
      </c>
      <c r="AX823" t="s">
        <v>4013</v>
      </c>
      <c r="AY823" s="365">
        <v>1</v>
      </c>
      <c r="AZ823" s="365">
        <v>2025</v>
      </c>
      <c r="BA823" s="366">
        <v>45665</v>
      </c>
      <c r="BB823" s="367">
        <v>45677</v>
      </c>
      <c r="BC823" t="s">
        <v>271</v>
      </c>
      <c r="BD823" t="s">
        <v>261</v>
      </c>
      <c r="BE823">
        <v>407730</v>
      </c>
      <c r="BF823">
        <v>9824.82</v>
      </c>
      <c r="BG823"/>
      <c r="BH823" s="368">
        <v>9824.82</v>
      </c>
    </row>
    <row r="824" spans="1:60" ht="15.6">
      <c r="A824" s="345" t="str">
        <f t="shared" si="24"/>
        <v>yes</v>
      </c>
      <c r="B824" s="345" t="str">
        <f>IF(A824="no","N/A",IF(ISNA(VLOOKUP(P824,'Cost Type'!$A$4:$B$8,2,0)),"Impl",VLOOKUP(Q824,'Cost Type'!$A$4:$B$8,2,0)))</f>
        <v>Impl</v>
      </c>
      <c r="C824" s="345" t="str">
        <f>IF(B824="Impl",VLOOKUP(AB824,'Mapping Activities to outputs'!$B:$C,2,0),"N/A")</f>
        <v>MC</v>
      </c>
      <c r="F824" s="346">
        <f t="shared" si="25"/>
        <v>262.12</v>
      </c>
      <c r="G824" t="s">
        <v>362</v>
      </c>
      <c r="H824" t="s">
        <v>363</v>
      </c>
      <c r="I824" t="s">
        <v>364</v>
      </c>
      <c r="J824" t="s">
        <v>365</v>
      </c>
      <c r="K824" t="s">
        <v>157</v>
      </c>
      <c r="L824" t="s">
        <v>366</v>
      </c>
      <c r="M824" t="s">
        <v>1971</v>
      </c>
      <c r="N824" t="s">
        <v>262</v>
      </c>
      <c r="P824" s="365">
        <v>71620</v>
      </c>
      <c r="Q824" t="s">
        <v>4124</v>
      </c>
      <c r="R824" t="s">
        <v>368</v>
      </c>
      <c r="S824" t="s">
        <v>369</v>
      </c>
      <c r="T824" t="s">
        <v>263</v>
      </c>
      <c r="U824" t="s">
        <v>370</v>
      </c>
      <c r="V824" t="s">
        <v>265</v>
      </c>
      <c r="W824" t="s">
        <v>252</v>
      </c>
      <c r="X824" t="s">
        <v>264</v>
      </c>
      <c r="Y824" t="s">
        <v>371</v>
      </c>
      <c r="Z824" t="s">
        <v>250</v>
      </c>
      <c r="AA824" t="s">
        <v>250</v>
      </c>
      <c r="AB824" t="s">
        <v>89</v>
      </c>
      <c r="AC824" t="s">
        <v>158</v>
      </c>
      <c r="AD824" t="s">
        <v>2</v>
      </c>
      <c r="AE824" t="s">
        <v>1882</v>
      </c>
      <c r="AF824" t="s">
        <v>372</v>
      </c>
      <c r="AG824" t="s">
        <v>4215</v>
      </c>
      <c r="AH824" s="365">
        <v>300002347085987</v>
      </c>
      <c r="AI824" t="s">
        <v>258</v>
      </c>
      <c r="AJ824">
        <v>21850</v>
      </c>
      <c r="AK824">
        <v>11140</v>
      </c>
      <c r="AL824" s="365">
        <v>2</v>
      </c>
      <c r="AM824" t="s">
        <v>1882</v>
      </c>
      <c r="AN824" t="s">
        <v>1357</v>
      </c>
      <c r="AO824" t="s">
        <v>1358</v>
      </c>
      <c r="AP824" s="365">
        <v>596</v>
      </c>
      <c r="AQ824" t="s">
        <v>4216</v>
      </c>
      <c r="AR824" t="s">
        <v>4217</v>
      </c>
      <c r="AS824" t="s">
        <v>4218</v>
      </c>
      <c r="AT824" t="s">
        <v>4219</v>
      </c>
      <c r="AU824" t="s">
        <v>379</v>
      </c>
      <c r="AV824" t="s">
        <v>380</v>
      </c>
      <c r="AW824" t="s">
        <v>381</v>
      </c>
      <c r="AX824"/>
      <c r="AY824" s="365">
        <v>0</v>
      </c>
      <c r="AZ824" s="365">
        <v>2025</v>
      </c>
      <c r="BA824" s="366">
        <v>45678</v>
      </c>
      <c r="BB824" s="367">
        <v>45678</v>
      </c>
      <c r="BC824" t="s">
        <v>501</v>
      </c>
      <c r="BD824" t="s">
        <v>261</v>
      </c>
      <c r="BE824">
        <v>11140</v>
      </c>
      <c r="BF824">
        <v>262.12</v>
      </c>
      <c r="BG824"/>
      <c r="BH824" s="368">
        <v>262.12</v>
      </c>
    </row>
    <row r="825" spans="1:60" ht="15.6">
      <c r="A825" s="345" t="str">
        <f t="shared" si="24"/>
        <v>yes</v>
      </c>
      <c r="B825" s="345" t="str">
        <f>IF(A825="no","N/A",IF(ISNA(VLOOKUP(P825,'Cost Type'!$A$4:$B$8,2,0)),"Impl",VLOOKUP(P825,'Cost Type'!$A$4:$B$8,2,0)))</f>
        <v>GMS</v>
      </c>
      <c r="C825" s="345" t="str">
        <f>IF(B825="Impl",VLOOKUP(AB825,'Mapping Activities to outputs'!$B:$C,2,0),"N/A")</f>
        <v>N/A</v>
      </c>
      <c r="F825" s="346">
        <f t="shared" si="25"/>
        <v>2.56</v>
      </c>
      <c r="G825" t="s">
        <v>413</v>
      </c>
      <c r="H825" t="s">
        <v>414</v>
      </c>
      <c r="I825" t="s">
        <v>415</v>
      </c>
      <c r="J825" t="s">
        <v>416</v>
      </c>
      <c r="K825" t="s">
        <v>157</v>
      </c>
      <c r="L825" t="s">
        <v>413</v>
      </c>
      <c r="M825" t="s">
        <v>1971</v>
      </c>
      <c r="N825" t="s">
        <v>262</v>
      </c>
      <c r="P825" s="365">
        <v>75105</v>
      </c>
      <c r="Q825" t="s">
        <v>417</v>
      </c>
      <c r="R825" t="s">
        <v>368</v>
      </c>
      <c r="S825" t="s">
        <v>369</v>
      </c>
      <c r="T825" t="s">
        <v>263</v>
      </c>
      <c r="U825" t="s">
        <v>370</v>
      </c>
      <c r="V825" t="s">
        <v>265</v>
      </c>
      <c r="W825" t="s">
        <v>252</v>
      </c>
      <c r="X825" t="s">
        <v>264</v>
      </c>
      <c r="Y825" t="s">
        <v>371</v>
      </c>
      <c r="Z825" t="s">
        <v>250</v>
      </c>
      <c r="AA825" t="s">
        <v>250</v>
      </c>
      <c r="AB825" t="s">
        <v>89</v>
      </c>
      <c r="AC825" t="s">
        <v>158</v>
      </c>
      <c r="AD825" t="s">
        <v>2</v>
      </c>
      <c r="AE825" t="s">
        <v>4220</v>
      </c>
      <c r="AF825" t="s">
        <v>419</v>
      </c>
      <c r="AG825"/>
      <c r="AH825" s="365"/>
      <c r="AI825"/>
      <c r="AJ825"/>
      <c r="AK825"/>
      <c r="AL825" s="365"/>
      <c r="AM825"/>
      <c r="AN825" t="s">
        <v>399</v>
      </c>
      <c r="AO825" t="s">
        <v>399</v>
      </c>
      <c r="AP825" s="365">
        <v>52</v>
      </c>
      <c r="AQ825" t="s">
        <v>4221</v>
      </c>
      <c r="AR825" t="s">
        <v>4222</v>
      </c>
      <c r="AS825" t="s">
        <v>4223</v>
      </c>
      <c r="AT825" t="s">
        <v>4224</v>
      </c>
      <c r="AU825" t="s">
        <v>379</v>
      </c>
      <c r="AV825" t="s">
        <v>380</v>
      </c>
      <c r="AW825" t="s">
        <v>412</v>
      </c>
      <c r="AX825"/>
      <c r="AY825" s="365"/>
      <c r="AZ825" s="365">
        <v>2025</v>
      </c>
      <c r="BA825" s="366">
        <v>45674</v>
      </c>
      <c r="BB825" s="367">
        <v>45678</v>
      </c>
      <c r="BC825" t="s">
        <v>399</v>
      </c>
      <c r="BD825" t="s">
        <v>261</v>
      </c>
      <c r="BE825">
        <v>108.59</v>
      </c>
      <c r="BF825">
        <v>2.56</v>
      </c>
      <c r="BG825"/>
      <c r="BH825" s="368">
        <v>2.56</v>
      </c>
    </row>
    <row r="826" spans="1:60" ht="15.6">
      <c r="A826" s="345" t="str">
        <f t="shared" si="24"/>
        <v>yes</v>
      </c>
      <c r="B826" s="345" t="str">
        <f>IF(A826="no","N/A",IF(ISNA(VLOOKUP(P826,'Cost Type'!$A$4:$B$8,2,0)),"Impl",VLOOKUP(Q826,'Cost Type'!$A$4:$B$8,2,0)))</f>
        <v>Impl</v>
      </c>
      <c r="C826" s="345" t="str">
        <f>IF(B826="Impl",VLOOKUP(AB826,'Mapping Activities to outputs'!$B:$C,2,0),"N/A")</f>
        <v>MC</v>
      </c>
      <c r="F826" s="346">
        <f t="shared" si="25"/>
        <v>339.6</v>
      </c>
      <c r="G826" t="s">
        <v>362</v>
      </c>
      <c r="H826" t="s">
        <v>363</v>
      </c>
      <c r="I826" t="s">
        <v>364</v>
      </c>
      <c r="J826" t="s">
        <v>365</v>
      </c>
      <c r="K826" t="s">
        <v>157</v>
      </c>
      <c r="L826" t="s">
        <v>366</v>
      </c>
      <c r="M826" t="s">
        <v>1971</v>
      </c>
      <c r="N826" t="s">
        <v>262</v>
      </c>
      <c r="P826" s="365">
        <v>62335</v>
      </c>
      <c r="Q826" t="s">
        <v>4130</v>
      </c>
      <c r="R826" t="s">
        <v>368</v>
      </c>
      <c r="S826" t="s">
        <v>369</v>
      </c>
      <c r="T826" t="s">
        <v>263</v>
      </c>
      <c r="U826" t="s">
        <v>370</v>
      </c>
      <c r="V826" t="s">
        <v>265</v>
      </c>
      <c r="W826" t="s">
        <v>252</v>
      </c>
      <c r="X826" t="s">
        <v>264</v>
      </c>
      <c r="Y826" t="s">
        <v>371</v>
      </c>
      <c r="Z826" t="s">
        <v>250</v>
      </c>
      <c r="AA826" t="s">
        <v>250</v>
      </c>
      <c r="AB826" t="s">
        <v>89</v>
      </c>
      <c r="AC826" t="s">
        <v>158</v>
      </c>
      <c r="AD826" t="s">
        <v>2</v>
      </c>
      <c r="AE826" t="s">
        <v>1874</v>
      </c>
      <c r="AF826" t="s">
        <v>372</v>
      </c>
      <c r="AG826" t="s">
        <v>1874</v>
      </c>
      <c r="AH826" s="365">
        <v>300002335875387</v>
      </c>
      <c r="AI826" t="s">
        <v>258</v>
      </c>
      <c r="AJ826">
        <v>1698</v>
      </c>
      <c r="AK826">
        <v>339.6</v>
      </c>
      <c r="AL826" s="365">
        <v>2</v>
      </c>
      <c r="AM826" t="s">
        <v>1874</v>
      </c>
      <c r="AN826" t="s">
        <v>1152</v>
      </c>
      <c r="AO826" t="s">
        <v>1153</v>
      </c>
      <c r="AP826" s="365">
        <v>9</v>
      </c>
      <c r="AQ826" t="s">
        <v>4225</v>
      </c>
      <c r="AR826" t="s">
        <v>4226</v>
      </c>
      <c r="AS826" t="s">
        <v>4227</v>
      </c>
      <c r="AT826" t="s">
        <v>3957</v>
      </c>
      <c r="AU826" t="s">
        <v>3679</v>
      </c>
      <c r="AV826" t="s">
        <v>380</v>
      </c>
      <c r="AW826" t="s">
        <v>381</v>
      </c>
      <c r="AX826"/>
      <c r="AY826" s="365">
        <v>0</v>
      </c>
      <c r="AZ826" s="365">
        <v>2025</v>
      </c>
      <c r="BA826" s="366">
        <v>45670</v>
      </c>
      <c r="BB826" s="367">
        <v>45678</v>
      </c>
      <c r="BC826" t="s">
        <v>501</v>
      </c>
      <c r="BD826" t="s">
        <v>154</v>
      </c>
      <c r="BE826">
        <v>339.6</v>
      </c>
      <c r="BF826">
        <v>339.6</v>
      </c>
      <c r="BG826"/>
      <c r="BH826" s="368">
        <v>339.6</v>
      </c>
    </row>
    <row r="827" spans="1:60" ht="15.6">
      <c r="A827" s="345" t="str">
        <f t="shared" si="24"/>
        <v>yes</v>
      </c>
      <c r="B827" s="345" t="str">
        <f>IF(A827="no","N/A",IF(ISNA(VLOOKUP(P827,'Cost Type'!$A$4:$B$8,2,0)),"Impl",VLOOKUP(Q827,'Cost Type'!$A$4:$B$8,2,0)))</f>
        <v>Impl</v>
      </c>
      <c r="C827" s="345" t="str">
        <f>IF(B827="Impl",VLOOKUP(AB827,'Mapping Activities to outputs'!$B:$C,2,0),"N/A")</f>
        <v>MC</v>
      </c>
      <c r="F827" s="346">
        <f t="shared" si="25"/>
        <v>382.14</v>
      </c>
      <c r="G827" t="s">
        <v>362</v>
      </c>
      <c r="H827" t="s">
        <v>363</v>
      </c>
      <c r="I827" t="s">
        <v>364</v>
      </c>
      <c r="J827" t="s">
        <v>365</v>
      </c>
      <c r="K827" t="s">
        <v>157</v>
      </c>
      <c r="L827" t="s">
        <v>366</v>
      </c>
      <c r="M827" t="s">
        <v>1971</v>
      </c>
      <c r="N827" t="s">
        <v>262</v>
      </c>
      <c r="P827" s="365">
        <v>73410</v>
      </c>
      <c r="Q827" t="s">
        <v>3310</v>
      </c>
      <c r="R827" t="s">
        <v>368</v>
      </c>
      <c r="S827" t="s">
        <v>369</v>
      </c>
      <c r="T827" t="s">
        <v>263</v>
      </c>
      <c r="U827" t="s">
        <v>370</v>
      </c>
      <c r="V827" t="s">
        <v>265</v>
      </c>
      <c r="W827" t="s">
        <v>252</v>
      </c>
      <c r="X827" t="s">
        <v>264</v>
      </c>
      <c r="Y827" t="s">
        <v>371</v>
      </c>
      <c r="Z827" t="s">
        <v>250</v>
      </c>
      <c r="AA827" t="s">
        <v>250</v>
      </c>
      <c r="AB827" t="s">
        <v>89</v>
      </c>
      <c r="AC827" t="s">
        <v>158</v>
      </c>
      <c r="AD827" t="s">
        <v>2</v>
      </c>
      <c r="AE827" t="s">
        <v>1870</v>
      </c>
      <c r="AF827" t="s">
        <v>372</v>
      </c>
      <c r="AG827" t="s">
        <v>1872</v>
      </c>
      <c r="AH827" s="365">
        <v>300002326811101</v>
      </c>
      <c r="AI827" t="s">
        <v>258</v>
      </c>
      <c r="AJ827">
        <v>16050</v>
      </c>
      <c r="AK827">
        <v>16050</v>
      </c>
      <c r="AL827" s="365">
        <v>1</v>
      </c>
      <c r="AM827" t="s">
        <v>1870</v>
      </c>
      <c r="AN827" t="s">
        <v>3169</v>
      </c>
      <c r="AO827" t="s">
        <v>1456</v>
      </c>
      <c r="AP827" s="365">
        <v>12</v>
      </c>
      <c r="AQ827" t="s">
        <v>4225</v>
      </c>
      <c r="AR827" t="s">
        <v>4228</v>
      </c>
      <c r="AS827" t="s">
        <v>4227</v>
      </c>
      <c r="AT827" t="s">
        <v>3957</v>
      </c>
      <c r="AU827" t="s">
        <v>3679</v>
      </c>
      <c r="AV827" t="s">
        <v>380</v>
      </c>
      <c r="AW827" t="s">
        <v>381</v>
      </c>
      <c r="AX827"/>
      <c r="AY827" s="365">
        <v>0</v>
      </c>
      <c r="AZ827" s="365">
        <v>2025</v>
      </c>
      <c r="BA827" s="366">
        <v>45670</v>
      </c>
      <c r="BB827" s="367">
        <v>45678</v>
      </c>
      <c r="BC827" t="s">
        <v>271</v>
      </c>
      <c r="BD827" t="s">
        <v>261</v>
      </c>
      <c r="BE827">
        <v>16050</v>
      </c>
      <c r="BF827">
        <v>382.14</v>
      </c>
      <c r="BG827"/>
      <c r="BH827" s="368">
        <v>382.14</v>
      </c>
    </row>
    <row r="828" spans="1:60" ht="15.6">
      <c r="A828" s="345" t="str">
        <f t="shared" si="24"/>
        <v>yes</v>
      </c>
      <c r="B828" s="345" t="str">
        <f>IF(A828="no","N/A",IF(ISNA(VLOOKUP(P828,'Cost Type'!$A$4:$B$8,2,0)),"Impl",VLOOKUP(Q828,'Cost Type'!$A$4:$B$8,2,0)))</f>
        <v>Impl</v>
      </c>
      <c r="C828" s="345" t="str">
        <f>IF(B828="Impl",VLOOKUP(AB828,'Mapping Activities to outputs'!$B:$C,2,0),"N/A")</f>
        <v>MC</v>
      </c>
      <c r="F828" s="346">
        <f t="shared" si="25"/>
        <v>50.24</v>
      </c>
      <c r="G828" t="s">
        <v>362</v>
      </c>
      <c r="H828" t="s">
        <v>363</v>
      </c>
      <c r="I828" t="s">
        <v>364</v>
      </c>
      <c r="J828" t="s">
        <v>365</v>
      </c>
      <c r="K828" t="s">
        <v>157</v>
      </c>
      <c r="L828" t="s">
        <v>366</v>
      </c>
      <c r="M828" t="s">
        <v>1971</v>
      </c>
      <c r="N828" t="s">
        <v>262</v>
      </c>
      <c r="P828" s="365">
        <v>72430</v>
      </c>
      <c r="Q828" t="s">
        <v>4137</v>
      </c>
      <c r="R828" t="s">
        <v>368</v>
      </c>
      <c r="S828" t="s">
        <v>369</v>
      </c>
      <c r="T828" t="s">
        <v>263</v>
      </c>
      <c r="U828" t="s">
        <v>370</v>
      </c>
      <c r="V828" t="s">
        <v>265</v>
      </c>
      <c r="W828" t="s">
        <v>252</v>
      </c>
      <c r="X828" t="s">
        <v>264</v>
      </c>
      <c r="Y828" t="s">
        <v>371</v>
      </c>
      <c r="Z828" t="s">
        <v>250</v>
      </c>
      <c r="AA828" t="s">
        <v>250</v>
      </c>
      <c r="AB828" t="s">
        <v>89</v>
      </c>
      <c r="AC828" t="s">
        <v>158</v>
      </c>
      <c r="AD828" t="s">
        <v>2</v>
      </c>
      <c r="AE828" t="s">
        <v>1876</v>
      </c>
      <c r="AF828" t="s">
        <v>372</v>
      </c>
      <c r="AG828" t="s">
        <v>1878</v>
      </c>
      <c r="AH828" s="365">
        <v>300002343459971</v>
      </c>
      <c r="AI828" t="s">
        <v>258</v>
      </c>
      <c r="AJ828">
        <v>2135</v>
      </c>
      <c r="AK828">
        <v>2135</v>
      </c>
      <c r="AL828" s="365">
        <v>1</v>
      </c>
      <c r="AM828" t="s">
        <v>1876</v>
      </c>
      <c r="AN828" t="s">
        <v>1318</v>
      </c>
      <c r="AO828" t="s">
        <v>1319</v>
      </c>
      <c r="AP828" s="365">
        <v>40</v>
      </c>
      <c r="AQ828" t="s">
        <v>4225</v>
      </c>
      <c r="AR828" t="s">
        <v>4229</v>
      </c>
      <c r="AS828" t="s">
        <v>4227</v>
      </c>
      <c r="AT828" t="s">
        <v>4230</v>
      </c>
      <c r="AU828" t="s">
        <v>3679</v>
      </c>
      <c r="AV828" t="s">
        <v>380</v>
      </c>
      <c r="AW828" t="s">
        <v>381</v>
      </c>
      <c r="AX828"/>
      <c r="AY828" s="365">
        <v>0</v>
      </c>
      <c r="AZ828" s="365">
        <v>2025</v>
      </c>
      <c r="BA828" s="366">
        <v>45673</v>
      </c>
      <c r="BB828" s="367">
        <v>45678</v>
      </c>
      <c r="BC828" t="s">
        <v>271</v>
      </c>
      <c r="BD828" t="s">
        <v>261</v>
      </c>
      <c r="BE828">
        <v>2135</v>
      </c>
      <c r="BF828">
        <v>50.24</v>
      </c>
      <c r="BG828"/>
      <c r="BH828" s="368">
        <v>50.24</v>
      </c>
    </row>
    <row r="829" spans="1:60" ht="15.6">
      <c r="A829" s="345" t="str">
        <f t="shared" si="24"/>
        <v>yes</v>
      </c>
      <c r="B829" s="345" t="str">
        <f>IF(A829="no","N/A",IF(ISNA(VLOOKUP(P829,'Cost Type'!$A$4:$B$8,2,0)),"Impl",VLOOKUP(Q829,'Cost Type'!$A$4:$B$8,2,0)))</f>
        <v>Impl</v>
      </c>
      <c r="C829" s="345" t="str">
        <f>IF(B829="Impl",VLOOKUP(AB829,'Mapping Activities to outputs'!$B:$C,2,0),"N/A")</f>
        <v>MC</v>
      </c>
      <c r="F829" s="346">
        <f t="shared" si="25"/>
        <v>111</v>
      </c>
      <c r="G829" t="s">
        <v>362</v>
      </c>
      <c r="H829" t="s">
        <v>363</v>
      </c>
      <c r="I829" t="s">
        <v>364</v>
      </c>
      <c r="J829" t="s">
        <v>365</v>
      </c>
      <c r="K829" t="s">
        <v>157</v>
      </c>
      <c r="L829" t="s">
        <v>366</v>
      </c>
      <c r="M829" t="s">
        <v>1971</v>
      </c>
      <c r="N829" t="s">
        <v>262</v>
      </c>
      <c r="P829" s="365">
        <v>63340</v>
      </c>
      <c r="Q829" t="s">
        <v>4140</v>
      </c>
      <c r="R829" t="s">
        <v>368</v>
      </c>
      <c r="S829" t="s">
        <v>369</v>
      </c>
      <c r="T829" t="s">
        <v>263</v>
      </c>
      <c r="U829" t="s">
        <v>370</v>
      </c>
      <c r="V829" t="s">
        <v>265</v>
      </c>
      <c r="W829" t="s">
        <v>252</v>
      </c>
      <c r="X829" t="s">
        <v>264</v>
      </c>
      <c r="Y829" t="s">
        <v>371</v>
      </c>
      <c r="Z829" t="s">
        <v>250</v>
      </c>
      <c r="AA829" t="s">
        <v>250</v>
      </c>
      <c r="AB829" t="s">
        <v>89</v>
      </c>
      <c r="AC829" t="s">
        <v>158</v>
      </c>
      <c r="AD829" t="s">
        <v>2</v>
      </c>
      <c r="AE829" t="s">
        <v>1867</v>
      </c>
      <c r="AF829" t="s">
        <v>372</v>
      </c>
      <c r="AG829" t="s">
        <v>1867</v>
      </c>
      <c r="AH829" s="365">
        <v>300002344126629</v>
      </c>
      <c r="AI829" t="s">
        <v>258</v>
      </c>
      <c r="AJ829">
        <v>1110</v>
      </c>
      <c r="AK829">
        <v>111</v>
      </c>
      <c r="AL829" s="365">
        <v>3</v>
      </c>
      <c r="AM829" t="s">
        <v>1867</v>
      </c>
      <c r="AN829" t="s">
        <v>1152</v>
      </c>
      <c r="AO829" t="s">
        <v>1153</v>
      </c>
      <c r="AP829" s="365">
        <v>29</v>
      </c>
      <c r="AQ829" t="s">
        <v>4225</v>
      </c>
      <c r="AR829" t="s">
        <v>4231</v>
      </c>
      <c r="AS829" t="s">
        <v>4227</v>
      </c>
      <c r="AT829" t="s">
        <v>4007</v>
      </c>
      <c r="AU829" t="s">
        <v>3679</v>
      </c>
      <c r="AV829" t="s">
        <v>380</v>
      </c>
      <c r="AW829" t="s">
        <v>381</v>
      </c>
      <c r="AX829"/>
      <c r="AY829" s="365">
        <v>0</v>
      </c>
      <c r="AZ829" s="365">
        <v>2025</v>
      </c>
      <c r="BA829" s="366">
        <v>45674</v>
      </c>
      <c r="BB829" s="367">
        <v>45678</v>
      </c>
      <c r="BC829" t="s">
        <v>515</v>
      </c>
      <c r="BD829" t="s">
        <v>154</v>
      </c>
      <c r="BE829">
        <v>111</v>
      </c>
      <c r="BF829">
        <v>111</v>
      </c>
      <c r="BG829"/>
      <c r="BH829" s="368">
        <v>111</v>
      </c>
    </row>
    <row r="830" spans="1:60" ht="15.6">
      <c r="A830" s="345" t="str">
        <f t="shared" si="24"/>
        <v>yes</v>
      </c>
      <c r="B830" s="345" t="str">
        <f>IF(A830="no","N/A",IF(ISNA(VLOOKUP(P830,'Cost Type'!$A$4:$B$8,2,0)),"Impl",VLOOKUP(Q830,'Cost Type'!$A$4:$B$8,2,0)))</f>
        <v>Impl</v>
      </c>
      <c r="C830" s="345" t="str">
        <f>IF(B830="Impl",VLOOKUP(AB830,'Mapping Activities to outputs'!$B:$C,2,0),"N/A")</f>
        <v>MC</v>
      </c>
      <c r="F830" s="346">
        <f t="shared" si="25"/>
        <v>23.53</v>
      </c>
      <c r="G830" t="s">
        <v>362</v>
      </c>
      <c r="H830" t="s">
        <v>363</v>
      </c>
      <c r="I830" t="s">
        <v>364</v>
      </c>
      <c r="J830" t="s">
        <v>365</v>
      </c>
      <c r="K830" t="s">
        <v>157</v>
      </c>
      <c r="L830" t="s">
        <v>366</v>
      </c>
      <c r="M830" t="s">
        <v>1971</v>
      </c>
      <c r="N830" t="s">
        <v>262</v>
      </c>
      <c r="P830" s="365">
        <v>71635</v>
      </c>
      <c r="Q830" t="s">
        <v>4144</v>
      </c>
      <c r="R830" t="s">
        <v>368</v>
      </c>
      <c r="S830" t="s">
        <v>369</v>
      </c>
      <c r="T830" t="s">
        <v>263</v>
      </c>
      <c r="U830" t="s">
        <v>370</v>
      </c>
      <c r="V830" t="s">
        <v>265</v>
      </c>
      <c r="W830" t="s">
        <v>252</v>
      </c>
      <c r="X830" t="s">
        <v>264</v>
      </c>
      <c r="Y830" t="s">
        <v>371</v>
      </c>
      <c r="Z830" t="s">
        <v>250</v>
      </c>
      <c r="AA830" t="s">
        <v>250</v>
      </c>
      <c r="AB830" t="s">
        <v>89</v>
      </c>
      <c r="AC830" t="s">
        <v>158</v>
      </c>
      <c r="AD830" t="s">
        <v>2</v>
      </c>
      <c r="AE830" t="s">
        <v>1880</v>
      </c>
      <c r="AF830" t="s">
        <v>372</v>
      </c>
      <c r="AG830" t="s">
        <v>4232</v>
      </c>
      <c r="AH830" s="365">
        <v>300002345127969</v>
      </c>
      <c r="AI830" t="s">
        <v>258</v>
      </c>
      <c r="AJ830">
        <v>1000</v>
      </c>
      <c r="AK830">
        <v>1000</v>
      </c>
      <c r="AL830" s="365">
        <v>1</v>
      </c>
      <c r="AM830" t="s">
        <v>1880</v>
      </c>
      <c r="AN830" t="s">
        <v>1195</v>
      </c>
      <c r="AO830" t="s">
        <v>1196</v>
      </c>
      <c r="AP830" s="365">
        <v>411</v>
      </c>
      <c r="AQ830" t="s">
        <v>4216</v>
      </c>
      <c r="AR830" t="s">
        <v>4233</v>
      </c>
      <c r="AS830" t="s">
        <v>4218</v>
      </c>
      <c r="AT830" t="s">
        <v>4234</v>
      </c>
      <c r="AU830" t="s">
        <v>379</v>
      </c>
      <c r="AV830" t="s">
        <v>380</v>
      </c>
      <c r="AW830" t="s">
        <v>381</v>
      </c>
      <c r="AX830"/>
      <c r="AY830" s="365">
        <v>0</v>
      </c>
      <c r="AZ830" s="365">
        <v>2025</v>
      </c>
      <c r="BA830" s="366">
        <v>45677</v>
      </c>
      <c r="BB830" s="367">
        <v>45678</v>
      </c>
      <c r="BC830" t="s">
        <v>271</v>
      </c>
      <c r="BD830" t="s">
        <v>261</v>
      </c>
      <c r="BE830">
        <v>1000</v>
      </c>
      <c r="BF830">
        <v>23.53</v>
      </c>
      <c r="BG830"/>
      <c r="BH830" s="368">
        <v>23.53</v>
      </c>
    </row>
    <row r="831" spans="1:60" ht="15.6">
      <c r="A831" s="345" t="str">
        <f t="shared" si="24"/>
        <v>yes</v>
      </c>
      <c r="B831" s="345" t="str">
        <f>IF(A831="no","N/A",IF(ISNA(VLOOKUP(P831,'Cost Type'!$A$4:$B$8,2,0)),"Impl",VLOOKUP(Q831,'Cost Type'!$A$4:$B$8,2,0)))</f>
        <v>Impl</v>
      </c>
      <c r="C831" s="345" t="str">
        <f>IF(B831="Impl",VLOOKUP(AB831,'Mapping Activities to outputs'!$B:$C,2,0),"N/A")</f>
        <v>MC</v>
      </c>
      <c r="F831" s="346">
        <f t="shared" si="25"/>
        <v>252</v>
      </c>
      <c r="G831" t="s">
        <v>362</v>
      </c>
      <c r="H831" t="s">
        <v>363</v>
      </c>
      <c r="I831" t="s">
        <v>364</v>
      </c>
      <c r="J831" t="s">
        <v>365</v>
      </c>
      <c r="K831" t="s">
        <v>157</v>
      </c>
      <c r="L831" t="s">
        <v>366</v>
      </c>
      <c r="M831" t="s">
        <v>1971</v>
      </c>
      <c r="N831" t="s">
        <v>262</v>
      </c>
      <c r="P831" s="365">
        <v>71635</v>
      </c>
      <c r="Q831" t="s">
        <v>4144</v>
      </c>
      <c r="R831" t="s">
        <v>368</v>
      </c>
      <c r="S831" t="s">
        <v>369</v>
      </c>
      <c r="T831" t="s">
        <v>263</v>
      </c>
      <c r="U831" t="s">
        <v>370</v>
      </c>
      <c r="V831" t="s">
        <v>265</v>
      </c>
      <c r="W831" t="s">
        <v>252</v>
      </c>
      <c r="X831" t="s">
        <v>264</v>
      </c>
      <c r="Y831" t="s">
        <v>371</v>
      </c>
      <c r="Z831" t="s">
        <v>250</v>
      </c>
      <c r="AA831" t="s">
        <v>250</v>
      </c>
      <c r="AB831" t="s">
        <v>89</v>
      </c>
      <c r="AC831" t="s">
        <v>158</v>
      </c>
      <c r="AD831" t="s">
        <v>2</v>
      </c>
      <c r="AE831" t="s">
        <v>1882</v>
      </c>
      <c r="AF831" t="s">
        <v>372</v>
      </c>
      <c r="AG831" t="s">
        <v>4215</v>
      </c>
      <c r="AH831" s="365">
        <v>300002347085987</v>
      </c>
      <c r="AI831" t="s">
        <v>258</v>
      </c>
      <c r="AJ831">
        <v>21850</v>
      </c>
      <c r="AK831">
        <v>10710</v>
      </c>
      <c r="AL831" s="365">
        <v>1</v>
      </c>
      <c r="AM831" t="s">
        <v>1882</v>
      </c>
      <c r="AN831" t="s">
        <v>1357</v>
      </c>
      <c r="AO831" t="s">
        <v>1358</v>
      </c>
      <c r="AP831" s="365">
        <v>659</v>
      </c>
      <c r="AQ831" t="s">
        <v>4216</v>
      </c>
      <c r="AR831" t="s">
        <v>4235</v>
      </c>
      <c r="AS831" t="s">
        <v>4218</v>
      </c>
      <c r="AT831" t="s">
        <v>4219</v>
      </c>
      <c r="AU831" t="s">
        <v>379</v>
      </c>
      <c r="AV831" t="s">
        <v>380</v>
      </c>
      <c r="AW831" t="s">
        <v>381</v>
      </c>
      <c r="AX831"/>
      <c r="AY831" s="365">
        <v>0</v>
      </c>
      <c r="AZ831" s="365">
        <v>2025</v>
      </c>
      <c r="BA831" s="366">
        <v>45678</v>
      </c>
      <c r="BB831" s="367">
        <v>45678</v>
      </c>
      <c r="BC831" t="s">
        <v>271</v>
      </c>
      <c r="BD831" t="s">
        <v>261</v>
      </c>
      <c r="BE831">
        <v>10710</v>
      </c>
      <c r="BF831">
        <v>252</v>
      </c>
      <c r="BG831"/>
      <c r="BH831" s="368">
        <v>252</v>
      </c>
    </row>
    <row r="832" spans="1:60" ht="15.6">
      <c r="A832" s="345" t="str">
        <f t="shared" si="24"/>
        <v>yes</v>
      </c>
      <c r="B832" s="345" t="str">
        <f>IF(A832="no","N/A",IF(ISNA(VLOOKUP(P832,'Cost Type'!$A$4:$B$8,2,0)),"Impl",VLOOKUP(P832,'Cost Type'!$A$4:$B$8,2,0)))</f>
        <v>GMS</v>
      </c>
      <c r="C832" s="345" t="str">
        <f>IF(B832="Impl",VLOOKUP(AB832,'Mapping Activities to outputs'!$B:$C,2,0),"N/A")</f>
        <v>N/A</v>
      </c>
      <c r="F832" s="346">
        <f t="shared" si="25"/>
        <v>34.230000000000004</v>
      </c>
      <c r="G832" t="s">
        <v>413</v>
      </c>
      <c r="H832" t="s">
        <v>414</v>
      </c>
      <c r="I832" t="s">
        <v>415</v>
      </c>
      <c r="J832" t="s">
        <v>416</v>
      </c>
      <c r="K832" t="s">
        <v>157</v>
      </c>
      <c r="L832" t="s">
        <v>413</v>
      </c>
      <c r="M832" t="s">
        <v>1971</v>
      </c>
      <c r="N832" t="s">
        <v>262</v>
      </c>
      <c r="P832" s="365">
        <v>75105</v>
      </c>
      <c r="Q832" t="s">
        <v>417</v>
      </c>
      <c r="R832" t="s">
        <v>368</v>
      </c>
      <c r="S832" t="s">
        <v>369</v>
      </c>
      <c r="T832" t="s">
        <v>263</v>
      </c>
      <c r="U832" t="s">
        <v>370</v>
      </c>
      <c r="V832" t="s">
        <v>265</v>
      </c>
      <c r="W832" t="s">
        <v>252</v>
      </c>
      <c r="X832" t="s">
        <v>264</v>
      </c>
      <c r="Y832" t="s">
        <v>371</v>
      </c>
      <c r="Z832" t="s">
        <v>250</v>
      </c>
      <c r="AA832" t="s">
        <v>250</v>
      </c>
      <c r="AB832" t="s">
        <v>89</v>
      </c>
      <c r="AC832" t="s">
        <v>158</v>
      </c>
      <c r="AD832" t="s">
        <v>2</v>
      </c>
      <c r="AE832" t="s">
        <v>4236</v>
      </c>
      <c r="AF832" t="s">
        <v>419</v>
      </c>
      <c r="AG832"/>
      <c r="AH832" s="365"/>
      <c r="AI832"/>
      <c r="AJ832"/>
      <c r="AK832"/>
      <c r="AL832" s="365"/>
      <c r="AM832"/>
      <c r="AN832" t="s">
        <v>399</v>
      </c>
      <c r="AO832" t="s">
        <v>399</v>
      </c>
      <c r="AP832" s="365">
        <v>44</v>
      </c>
      <c r="AQ832" t="s">
        <v>4237</v>
      </c>
      <c r="AR832" t="s">
        <v>4238</v>
      </c>
      <c r="AS832" t="s">
        <v>4239</v>
      </c>
      <c r="AT832" t="s">
        <v>4240</v>
      </c>
      <c r="AU832" t="s">
        <v>379</v>
      </c>
      <c r="AV832" t="s">
        <v>380</v>
      </c>
      <c r="AW832" t="s">
        <v>412</v>
      </c>
      <c r="AX832"/>
      <c r="AY832" s="365"/>
      <c r="AZ832" s="365">
        <v>2025</v>
      </c>
      <c r="BA832" s="366">
        <v>45673</v>
      </c>
      <c r="BB832" s="367">
        <v>45679</v>
      </c>
      <c r="BC832" t="s">
        <v>399</v>
      </c>
      <c r="BD832" t="s">
        <v>261</v>
      </c>
      <c r="BE832">
        <v>1454.8</v>
      </c>
      <c r="BF832">
        <v>34.230000000000004</v>
      </c>
      <c r="BG832"/>
      <c r="BH832" s="368">
        <v>34.230000000000004</v>
      </c>
    </row>
    <row r="833" spans="1:60" ht="15.6">
      <c r="A833" s="345" t="str">
        <f t="shared" si="24"/>
        <v>yes</v>
      </c>
      <c r="B833" s="345" t="str">
        <f>IF(A833="no","N/A",IF(ISNA(VLOOKUP(P833,'Cost Type'!$A$4:$B$8,2,0)),"Impl",VLOOKUP(P833,'Cost Type'!$A$4:$B$8,2,0)))</f>
        <v>GMS</v>
      </c>
      <c r="C833" s="345" t="str">
        <f>IF(B833="Impl",VLOOKUP(AB833,'Mapping Activities to outputs'!$B:$C,2,0),"N/A")</f>
        <v>N/A</v>
      </c>
      <c r="F833" s="346">
        <f t="shared" si="25"/>
        <v>43.01</v>
      </c>
      <c r="G833" t="s">
        <v>413</v>
      </c>
      <c r="H833" t="s">
        <v>414</v>
      </c>
      <c r="I833" t="s">
        <v>415</v>
      </c>
      <c r="J833" t="s">
        <v>416</v>
      </c>
      <c r="K833" t="s">
        <v>157</v>
      </c>
      <c r="L833" t="s">
        <v>413</v>
      </c>
      <c r="M833" t="s">
        <v>1971</v>
      </c>
      <c r="N833" t="s">
        <v>262</v>
      </c>
      <c r="P833" s="365">
        <v>75105</v>
      </c>
      <c r="Q833" t="s">
        <v>417</v>
      </c>
      <c r="R833" t="s">
        <v>368</v>
      </c>
      <c r="S833" t="s">
        <v>369</v>
      </c>
      <c r="T833" t="s">
        <v>263</v>
      </c>
      <c r="U833" t="s">
        <v>370</v>
      </c>
      <c r="V833" t="s">
        <v>265</v>
      </c>
      <c r="W833" t="s">
        <v>252</v>
      </c>
      <c r="X833" t="s">
        <v>264</v>
      </c>
      <c r="Y833" t="s">
        <v>371</v>
      </c>
      <c r="Z833" t="s">
        <v>250</v>
      </c>
      <c r="AA833" t="s">
        <v>250</v>
      </c>
      <c r="AB833" t="s">
        <v>89</v>
      </c>
      <c r="AC833" t="s">
        <v>158</v>
      </c>
      <c r="AD833" t="s">
        <v>2</v>
      </c>
      <c r="AE833" t="s">
        <v>4241</v>
      </c>
      <c r="AF833" t="s">
        <v>419</v>
      </c>
      <c r="AG833"/>
      <c r="AH833" s="365"/>
      <c r="AI833"/>
      <c r="AJ833"/>
      <c r="AK833"/>
      <c r="AL833" s="365"/>
      <c r="AM833"/>
      <c r="AN833" t="s">
        <v>399</v>
      </c>
      <c r="AO833" t="s">
        <v>399</v>
      </c>
      <c r="AP833" s="365">
        <v>265</v>
      </c>
      <c r="AQ833" t="s">
        <v>4237</v>
      </c>
      <c r="AR833" t="s">
        <v>4242</v>
      </c>
      <c r="AS833" t="s">
        <v>4239</v>
      </c>
      <c r="AT833" t="s">
        <v>4243</v>
      </c>
      <c r="AU833" t="s">
        <v>379</v>
      </c>
      <c r="AV833" t="s">
        <v>380</v>
      </c>
      <c r="AW833" t="s">
        <v>412</v>
      </c>
      <c r="AX833"/>
      <c r="AY833" s="365"/>
      <c r="AZ833" s="365">
        <v>2025</v>
      </c>
      <c r="BA833" s="366">
        <v>45678</v>
      </c>
      <c r="BB833" s="367">
        <v>45679</v>
      </c>
      <c r="BC833" t="s">
        <v>399</v>
      </c>
      <c r="BD833" t="s">
        <v>261</v>
      </c>
      <c r="BE833">
        <v>1828</v>
      </c>
      <c r="BF833">
        <v>43.01</v>
      </c>
      <c r="BG833"/>
      <c r="BH833" s="368">
        <v>43.01</v>
      </c>
    </row>
    <row r="834" spans="1:60" ht="15.6">
      <c r="A834" s="345" t="str">
        <f t="shared" si="24"/>
        <v>yes</v>
      </c>
      <c r="B834" s="345" t="str">
        <f>IF(A834="no","N/A",IF(ISNA(VLOOKUP(P834,'Cost Type'!$A$4:$B$8,2,0)),"Impl",VLOOKUP(P834,'Cost Type'!$A$4:$B$8,2,0)))</f>
        <v>GMS</v>
      </c>
      <c r="C834" s="345" t="str">
        <f>IF(B834="Impl",VLOOKUP(AB834,'Mapping Activities to outputs'!$B:$C,2,0),"N/A")</f>
        <v>N/A</v>
      </c>
      <c r="F834" s="346">
        <f t="shared" si="25"/>
        <v>36.050000000000004</v>
      </c>
      <c r="G834" t="s">
        <v>413</v>
      </c>
      <c r="H834" t="s">
        <v>414</v>
      </c>
      <c r="I834" t="s">
        <v>415</v>
      </c>
      <c r="J834" t="s">
        <v>416</v>
      </c>
      <c r="K834" t="s">
        <v>157</v>
      </c>
      <c r="L834" t="s">
        <v>413</v>
      </c>
      <c r="M834" t="s">
        <v>1971</v>
      </c>
      <c r="N834" t="s">
        <v>262</v>
      </c>
      <c r="P834" s="365">
        <v>75105</v>
      </c>
      <c r="Q834" t="s">
        <v>417</v>
      </c>
      <c r="R834" t="s">
        <v>368</v>
      </c>
      <c r="S834" t="s">
        <v>369</v>
      </c>
      <c r="T834" t="s">
        <v>263</v>
      </c>
      <c r="U834" t="s">
        <v>370</v>
      </c>
      <c r="V834" t="s">
        <v>265</v>
      </c>
      <c r="W834" t="s">
        <v>252</v>
      </c>
      <c r="X834" t="s">
        <v>264</v>
      </c>
      <c r="Y834" t="s">
        <v>371</v>
      </c>
      <c r="Z834" t="s">
        <v>250</v>
      </c>
      <c r="AA834" t="s">
        <v>250</v>
      </c>
      <c r="AB834" t="s">
        <v>89</v>
      </c>
      <c r="AC834" t="s">
        <v>158</v>
      </c>
      <c r="AD834" t="s">
        <v>2</v>
      </c>
      <c r="AE834" t="s">
        <v>4244</v>
      </c>
      <c r="AF834" t="s">
        <v>419</v>
      </c>
      <c r="AG834"/>
      <c r="AH834" s="365"/>
      <c r="AI834"/>
      <c r="AJ834"/>
      <c r="AK834"/>
      <c r="AL834" s="365"/>
      <c r="AM834"/>
      <c r="AN834" t="s">
        <v>399</v>
      </c>
      <c r="AO834" t="s">
        <v>399</v>
      </c>
      <c r="AP834" s="365">
        <v>32</v>
      </c>
      <c r="AQ834" t="s">
        <v>4237</v>
      </c>
      <c r="AR834" t="s">
        <v>4245</v>
      </c>
      <c r="AS834" t="s">
        <v>4239</v>
      </c>
      <c r="AT834" t="s">
        <v>4224</v>
      </c>
      <c r="AU834" t="s">
        <v>379</v>
      </c>
      <c r="AV834" t="s">
        <v>380</v>
      </c>
      <c r="AW834" t="s">
        <v>412</v>
      </c>
      <c r="AX834"/>
      <c r="AY834" s="365"/>
      <c r="AZ834" s="365">
        <v>2025</v>
      </c>
      <c r="BA834" s="366">
        <v>45674</v>
      </c>
      <c r="BB834" s="367">
        <v>45679</v>
      </c>
      <c r="BC834" t="s">
        <v>399</v>
      </c>
      <c r="BD834" t="s">
        <v>154</v>
      </c>
      <c r="BE834">
        <v>36.050000000000004</v>
      </c>
      <c r="BF834">
        <v>36.050000000000004</v>
      </c>
      <c r="BG834"/>
      <c r="BH834" s="368">
        <v>36.050000000000004</v>
      </c>
    </row>
    <row r="835" spans="1:60" ht="15.6">
      <c r="A835" s="345" t="str">
        <f t="shared" ref="A835:A898" si="26">IF(X835="30000",IF(P835&gt;60000,"yes","no"),"no")</f>
        <v>yes</v>
      </c>
      <c r="B835" s="345" t="str">
        <f>IF(A835="no","N/A",IF(ISNA(VLOOKUP(P835,'Cost Type'!$A$4:$B$8,2,0)),"Impl",VLOOKUP(P835,'Cost Type'!$A$4:$B$8,2,0)))</f>
        <v>GMS</v>
      </c>
      <c r="C835" s="345" t="str">
        <f>IF(B835="Impl",VLOOKUP(AB835,'Mapping Activities to outputs'!$B:$C,2,0),"N/A")</f>
        <v>N/A</v>
      </c>
      <c r="F835" s="346">
        <f t="shared" ref="F835:F898" si="27">BH835</f>
        <v>3852.8</v>
      </c>
      <c r="G835" t="s">
        <v>413</v>
      </c>
      <c r="H835" t="s">
        <v>414</v>
      </c>
      <c r="I835" t="s">
        <v>415</v>
      </c>
      <c r="J835" t="s">
        <v>416</v>
      </c>
      <c r="K835" t="s">
        <v>157</v>
      </c>
      <c r="L835" t="s">
        <v>413</v>
      </c>
      <c r="M835" t="s">
        <v>2074</v>
      </c>
      <c r="N835" t="s">
        <v>262</v>
      </c>
      <c r="P835" s="365">
        <v>75105</v>
      </c>
      <c r="Q835" t="s">
        <v>417</v>
      </c>
      <c r="R835" t="s">
        <v>368</v>
      </c>
      <c r="S835" t="s">
        <v>369</v>
      </c>
      <c r="T835" t="s">
        <v>263</v>
      </c>
      <c r="U835" t="s">
        <v>370</v>
      </c>
      <c r="V835" t="s">
        <v>265</v>
      </c>
      <c r="W835" t="s">
        <v>252</v>
      </c>
      <c r="X835" t="s">
        <v>264</v>
      </c>
      <c r="Y835" t="s">
        <v>371</v>
      </c>
      <c r="Z835" t="s">
        <v>250</v>
      </c>
      <c r="AA835" t="s">
        <v>250</v>
      </c>
      <c r="AB835" t="s">
        <v>42</v>
      </c>
      <c r="AC835" t="s">
        <v>158</v>
      </c>
      <c r="AD835" t="s">
        <v>2</v>
      </c>
      <c r="AE835" t="s">
        <v>4246</v>
      </c>
      <c r="AF835" t="s">
        <v>419</v>
      </c>
      <c r="AG835"/>
      <c r="AH835" s="365"/>
      <c r="AI835"/>
      <c r="AJ835"/>
      <c r="AK835"/>
      <c r="AL835" s="365"/>
      <c r="AM835"/>
      <c r="AN835" t="s">
        <v>399</v>
      </c>
      <c r="AO835" t="s">
        <v>399</v>
      </c>
      <c r="AP835" s="365">
        <v>397</v>
      </c>
      <c r="AQ835" t="s">
        <v>4237</v>
      </c>
      <c r="AR835" t="s">
        <v>4247</v>
      </c>
      <c r="AS835" t="s">
        <v>4248</v>
      </c>
      <c r="AT835" t="s">
        <v>2084</v>
      </c>
      <c r="AU835" t="s">
        <v>379</v>
      </c>
      <c r="AV835" t="s">
        <v>380</v>
      </c>
      <c r="AW835" t="s">
        <v>412</v>
      </c>
      <c r="AX835"/>
      <c r="AY835" s="365"/>
      <c r="AZ835" s="365">
        <v>2024</v>
      </c>
      <c r="BA835" s="366">
        <v>45657</v>
      </c>
      <c r="BB835" s="367">
        <v>45679</v>
      </c>
      <c r="BC835" t="s">
        <v>399</v>
      </c>
      <c r="BD835" t="s">
        <v>154</v>
      </c>
      <c r="BE835">
        <v>3852.8</v>
      </c>
      <c r="BF835">
        <v>3852.8</v>
      </c>
      <c r="BG835"/>
      <c r="BH835" s="368">
        <v>3852.8</v>
      </c>
    </row>
    <row r="836" spans="1:60" ht="15.6">
      <c r="A836" s="345" t="str">
        <f t="shared" si="26"/>
        <v>yes</v>
      </c>
      <c r="B836" s="345" t="str">
        <f>IF(A836="no","N/A",IF(ISNA(VLOOKUP(P836,'Cost Type'!$A$4:$B$8,2,0)),"Impl",VLOOKUP(Q836,'Cost Type'!$A$4:$B$8,2,0)))</f>
        <v>Impl</v>
      </c>
      <c r="C836" s="345" t="str">
        <f>IF(B836="Impl",VLOOKUP(AB836,'Mapping Activities to outputs'!$B:$C,2,0),"N/A")</f>
        <v>Output 2</v>
      </c>
      <c r="F836" s="346">
        <f t="shared" si="27"/>
        <v>116.96000000000001</v>
      </c>
      <c r="G836" t="s">
        <v>362</v>
      </c>
      <c r="H836" t="s">
        <v>363</v>
      </c>
      <c r="I836" t="s">
        <v>364</v>
      </c>
      <c r="J836" t="s">
        <v>365</v>
      </c>
      <c r="K836" t="s">
        <v>157</v>
      </c>
      <c r="L836" t="s">
        <v>366</v>
      </c>
      <c r="M836" t="s">
        <v>1971</v>
      </c>
      <c r="N836" t="s">
        <v>262</v>
      </c>
      <c r="P836" s="365">
        <v>72220</v>
      </c>
      <c r="Q836" t="s">
        <v>4127</v>
      </c>
      <c r="R836" t="s">
        <v>368</v>
      </c>
      <c r="S836" t="s">
        <v>369</v>
      </c>
      <c r="T836" t="s">
        <v>263</v>
      </c>
      <c r="U836" t="s">
        <v>370</v>
      </c>
      <c r="V836" t="s">
        <v>265</v>
      </c>
      <c r="W836" t="s">
        <v>252</v>
      </c>
      <c r="X836" t="s">
        <v>264</v>
      </c>
      <c r="Y836" t="s">
        <v>371</v>
      </c>
      <c r="Z836" t="s">
        <v>250</v>
      </c>
      <c r="AA836" t="s">
        <v>250</v>
      </c>
      <c r="AB836" t="s">
        <v>67</v>
      </c>
      <c r="AC836" t="s">
        <v>158</v>
      </c>
      <c r="AD836" t="s">
        <v>2</v>
      </c>
      <c r="AE836" t="s">
        <v>826</v>
      </c>
      <c r="AF836" t="s">
        <v>372</v>
      </c>
      <c r="AG836" t="s">
        <v>827</v>
      </c>
      <c r="AH836" s="365">
        <v>300002345087766</v>
      </c>
      <c r="AI836" t="s">
        <v>258</v>
      </c>
      <c r="AJ836">
        <v>0</v>
      </c>
      <c r="AK836">
        <v>0</v>
      </c>
      <c r="AL836" s="365">
        <v>1</v>
      </c>
      <c r="AM836" t="s">
        <v>826</v>
      </c>
      <c r="AN836" t="s">
        <v>4008</v>
      </c>
      <c r="AO836" t="s">
        <v>734</v>
      </c>
      <c r="AP836" s="365">
        <v>2</v>
      </c>
      <c r="AQ836" t="s">
        <v>4249</v>
      </c>
      <c r="AR836" t="s">
        <v>4010</v>
      </c>
      <c r="AS836" t="s">
        <v>4250</v>
      </c>
      <c r="AT836" t="s">
        <v>3948</v>
      </c>
      <c r="AU836" t="s">
        <v>379</v>
      </c>
      <c r="AV836" t="s">
        <v>380</v>
      </c>
      <c r="AW836" t="s">
        <v>4012</v>
      </c>
      <c r="AX836" t="s">
        <v>4013</v>
      </c>
      <c r="AY836" s="365">
        <v>1</v>
      </c>
      <c r="AZ836" s="365">
        <v>2025</v>
      </c>
      <c r="BA836" s="366">
        <v>45665</v>
      </c>
      <c r="BB836" s="367">
        <v>45679</v>
      </c>
      <c r="BC836" t="s">
        <v>271</v>
      </c>
      <c r="BD836" t="s">
        <v>261</v>
      </c>
      <c r="BE836">
        <v>0</v>
      </c>
      <c r="BF836">
        <v>116.96000000000001</v>
      </c>
      <c r="BG836"/>
      <c r="BH836" s="368">
        <v>116.96000000000001</v>
      </c>
    </row>
    <row r="837" spans="1:60" ht="15.6">
      <c r="A837" s="345" t="str">
        <f t="shared" si="26"/>
        <v>yes</v>
      </c>
      <c r="B837" s="345" t="str">
        <f>IF(A837="no","N/A",IF(ISNA(VLOOKUP(P837,'Cost Type'!$A$4:$B$8,2,0)),"Impl",VLOOKUP(Q837,'Cost Type'!$A$4:$B$8,2,0)))</f>
        <v>Impl</v>
      </c>
      <c r="C837" s="345" t="str">
        <f>IF(B837="Impl",VLOOKUP(AB837,'Mapping Activities to outputs'!$B:$C,2,0),"N/A")</f>
        <v>Output 2</v>
      </c>
      <c r="F837" s="346">
        <f t="shared" si="27"/>
        <v>-9824.82</v>
      </c>
      <c r="G837" t="s">
        <v>362</v>
      </c>
      <c r="H837" t="s">
        <v>363</v>
      </c>
      <c r="I837" t="s">
        <v>364</v>
      </c>
      <c r="J837" t="s">
        <v>365</v>
      </c>
      <c r="K837" t="s">
        <v>157</v>
      </c>
      <c r="L837" t="s">
        <v>366</v>
      </c>
      <c r="M837" t="s">
        <v>1971</v>
      </c>
      <c r="N837" t="s">
        <v>262</v>
      </c>
      <c r="P837" s="365">
        <v>72220</v>
      </c>
      <c r="Q837" t="s">
        <v>4127</v>
      </c>
      <c r="R837" t="s">
        <v>368</v>
      </c>
      <c r="S837" t="s">
        <v>369</v>
      </c>
      <c r="T837" t="s">
        <v>263</v>
      </c>
      <c r="U837" t="s">
        <v>370</v>
      </c>
      <c r="V837" t="s">
        <v>265</v>
      </c>
      <c r="W837" t="s">
        <v>252</v>
      </c>
      <c r="X837" t="s">
        <v>264</v>
      </c>
      <c r="Y837" t="s">
        <v>371</v>
      </c>
      <c r="Z837" t="s">
        <v>250</v>
      </c>
      <c r="AA837" t="s">
        <v>250</v>
      </c>
      <c r="AB837" t="s">
        <v>67</v>
      </c>
      <c r="AC837" t="s">
        <v>158</v>
      </c>
      <c r="AD837" t="s">
        <v>2</v>
      </c>
      <c r="AE837" t="s">
        <v>826</v>
      </c>
      <c r="AF837" t="s">
        <v>372</v>
      </c>
      <c r="AG837" t="s">
        <v>827</v>
      </c>
      <c r="AH837" s="365">
        <v>300002345087766</v>
      </c>
      <c r="AI837" t="s">
        <v>258</v>
      </c>
      <c r="AJ837">
        <v>0</v>
      </c>
      <c r="AK837">
        <v>0</v>
      </c>
      <c r="AL837" s="365">
        <v>1</v>
      </c>
      <c r="AM837" t="s">
        <v>826</v>
      </c>
      <c r="AN837" t="s">
        <v>4008</v>
      </c>
      <c r="AO837" t="s">
        <v>734</v>
      </c>
      <c r="AP837" s="365">
        <v>6</v>
      </c>
      <c r="AQ837" t="s">
        <v>4249</v>
      </c>
      <c r="AR837" t="s">
        <v>4010</v>
      </c>
      <c r="AS837" t="s">
        <v>4251</v>
      </c>
      <c r="AT837" t="s">
        <v>3948</v>
      </c>
      <c r="AU837" t="s">
        <v>379</v>
      </c>
      <c r="AV837" t="s">
        <v>380</v>
      </c>
      <c r="AW837" t="s">
        <v>4012</v>
      </c>
      <c r="AX837" t="s">
        <v>4013</v>
      </c>
      <c r="AY837" s="365">
        <v>1</v>
      </c>
      <c r="AZ837" s="365">
        <v>2025</v>
      </c>
      <c r="BA837" s="366">
        <v>45665</v>
      </c>
      <c r="BB837" s="367">
        <v>45679</v>
      </c>
      <c r="BC837" t="s">
        <v>271</v>
      </c>
      <c r="BD837" t="s">
        <v>261</v>
      </c>
      <c r="BE837">
        <v>-407730</v>
      </c>
      <c r="BF837"/>
      <c r="BG837">
        <v>9824.82</v>
      </c>
      <c r="BH837" s="368">
        <v>-9824.82</v>
      </c>
    </row>
    <row r="838" spans="1:60" ht="15.6">
      <c r="A838" s="345" t="str">
        <f t="shared" si="26"/>
        <v>yes</v>
      </c>
      <c r="B838" s="345" t="str">
        <f>IF(A838="no","N/A",IF(ISNA(VLOOKUP(P838,'Cost Type'!$A$4:$B$8,2,0)),"Impl",VLOOKUP(Q838,'Cost Type'!$A$4:$B$8,2,0)))</f>
        <v>Impl</v>
      </c>
      <c r="C838" s="345" t="str">
        <f>IF(B838="Impl",VLOOKUP(AB838,'Mapping Activities to outputs'!$B:$C,2,0),"N/A")</f>
        <v>Output 1</v>
      </c>
      <c r="F838" s="346">
        <f t="shared" si="27"/>
        <v>15000</v>
      </c>
      <c r="G838" t="s">
        <v>362</v>
      </c>
      <c r="H838" t="s">
        <v>363</v>
      </c>
      <c r="I838" t="s">
        <v>364</v>
      </c>
      <c r="J838" t="s">
        <v>365</v>
      </c>
      <c r="K838" t="s">
        <v>157</v>
      </c>
      <c r="L838" t="s">
        <v>366</v>
      </c>
      <c r="M838" t="s">
        <v>2074</v>
      </c>
      <c r="N838" t="s">
        <v>262</v>
      </c>
      <c r="P838" s="365">
        <v>72410</v>
      </c>
      <c r="Q838" t="s">
        <v>3287</v>
      </c>
      <c r="R838" t="s">
        <v>368</v>
      </c>
      <c r="S838" t="s">
        <v>369</v>
      </c>
      <c r="T838" t="s">
        <v>263</v>
      </c>
      <c r="U838" t="s">
        <v>370</v>
      </c>
      <c r="V838" t="s">
        <v>265</v>
      </c>
      <c r="W838" t="s">
        <v>252</v>
      </c>
      <c r="X838" t="s">
        <v>264</v>
      </c>
      <c r="Y838" t="s">
        <v>371</v>
      </c>
      <c r="Z838" t="s">
        <v>250</v>
      </c>
      <c r="AA838" t="s">
        <v>250</v>
      </c>
      <c r="AB838" t="s">
        <v>40</v>
      </c>
      <c r="AC838" t="s">
        <v>158</v>
      </c>
      <c r="AD838" t="s">
        <v>2</v>
      </c>
      <c r="AE838" t="s">
        <v>4252</v>
      </c>
      <c r="AF838" t="s">
        <v>372</v>
      </c>
      <c r="AG838" t="s">
        <v>4253</v>
      </c>
      <c r="AH838" s="365">
        <v>300002345190827</v>
      </c>
      <c r="AI838" t="s">
        <v>258</v>
      </c>
      <c r="AJ838">
        <v>0</v>
      </c>
      <c r="AK838">
        <v>0</v>
      </c>
      <c r="AL838" s="365">
        <v>1</v>
      </c>
      <c r="AM838" t="s">
        <v>4252</v>
      </c>
      <c r="AN838" t="s">
        <v>4254</v>
      </c>
      <c r="AO838" t="s">
        <v>4195</v>
      </c>
      <c r="AP838" s="365">
        <v>23</v>
      </c>
      <c r="AQ838" t="s">
        <v>4255</v>
      </c>
      <c r="AR838" t="s">
        <v>4256</v>
      </c>
      <c r="AS838" t="s">
        <v>4257</v>
      </c>
      <c r="AT838" t="s">
        <v>4258</v>
      </c>
      <c r="AU838" t="s">
        <v>379</v>
      </c>
      <c r="AV838" t="s">
        <v>380</v>
      </c>
      <c r="AW838" t="s">
        <v>3206</v>
      </c>
      <c r="AX838" t="s">
        <v>4194</v>
      </c>
      <c r="AY838" s="365">
        <v>1</v>
      </c>
      <c r="AZ838" s="365">
        <v>2024</v>
      </c>
      <c r="BA838" s="366">
        <v>45653</v>
      </c>
      <c r="BB838" s="367">
        <v>45679</v>
      </c>
      <c r="BC838" t="s">
        <v>271</v>
      </c>
      <c r="BD838" t="s">
        <v>261</v>
      </c>
      <c r="BE838">
        <v>622499.9</v>
      </c>
      <c r="BF838">
        <v>15000</v>
      </c>
      <c r="BG838"/>
      <c r="BH838" s="368">
        <v>15000</v>
      </c>
    </row>
    <row r="839" spans="1:60" ht="15.6">
      <c r="A839" s="345" t="str">
        <f t="shared" si="26"/>
        <v>yes</v>
      </c>
      <c r="B839" s="345" t="str">
        <f>IF(A839="no","N/A",IF(ISNA(VLOOKUP(P839,'Cost Type'!$A$4:$B$8,2,0)),"Impl",VLOOKUP(Q839,'Cost Type'!$A$4:$B$8,2,0)))</f>
        <v>Impl</v>
      </c>
      <c r="C839" s="345" t="str">
        <f>IF(B839="Impl",VLOOKUP(AB839,'Mapping Activities to outputs'!$B:$C,2,0),"N/A")</f>
        <v>Output 1</v>
      </c>
      <c r="F839" s="346">
        <f t="shared" si="27"/>
        <v>38876.42</v>
      </c>
      <c r="G839" t="s">
        <v>362</v>
      </c>
      <c r="H839" t="s">
        <v>363</v>
      </c>
      <c r="I839" t="s">
        <v>364</v>
      </c>
      <c r="J839" t="s">
        <v>365</v>
      </c>
      <c r="K839" t="s">
        <v>157</v>
      </c>
      <c r="L839" t="s">
        <v>366</v>
      </c>
      <c r="M839" t="s">
        <v>2074</v>
      </c>
      <c r="N839" t="s">
        <v>262</v>
      </c>
      <c r="P839" s="365">
        <v>72410</v>
      </c>
      <c r="Q839" t="s">
        <v>3287</v>
      </c>
      <c r="R839" t="s">
        <v>368</v>
      </c>
      <c r="S839" t="s">
        <v>369</v>
      </c>
      <c r="T839" t="s">
        <v>263</v>
      </c>
      <c r="U839" t="s">
        <v>370</v>
      </c>
      <c r="V839" t="s">
        <v>265</v>
      </c>
      <c r="W839" t="s">
        <v>252</v>
      </c>
      <c r="X839" t="s">
        <v>264</v>
      </c>
      <c r="Y839" t="s">
        <v>371</v>
      </c>
      <c r="Z839" t="s">
        <v>250</v>
      </c>
      <c r="AA839" t="s">
        <v>250</v>
      </c>
      <c r="AB839" t="s">
        <v>42</v>
      </c>
      <c r="AC839" t="s">
        <v>158</v>
      </c>
      <c r="AD839" t="s">
        <v>2</v>
      </c>
      <c r="AE839" t="s">
        <v>4252</v>
      </c>
      <c r="AF839" t="s">
        <v>372</v>
      </c>
      <c r="AG839" t="s">
        <v>4253</v>
      </c>
      <c r="AH839" s="365">
        <v>300002345190827</v>
      </c>
      <c r="AI839" t="s">
        <v>258</v>
      </c>
      <c r="AJ839">
        <v>0</v>
      </c>
      <c r="AK839">
        <v>0</v>
      </c>
      <c r="AL839" s="365">
        <v>1</v>
      </c>
      <c r="AM839" t="s">
        <v>4252</v>
      </c>
      <c r="AN839" t="s">
        <v>4254</v>
      </c>
      <c r="AO839" t="s">
        <v>4195</v>
      </c>
      <c r="AP839" s="365">
        <v>24</v>
      </c>
      <c r="AQ839" t="s">
        <v>4255</v>
      </c>
      <c r="AR839" t="s">
        <v>4259</v>
      </c>
      <c r="AS839" t="s">
        <v>4257</v>
      </c>
      <c r="AT839" t="s">
        <v>4258</v>
      </c>
      <c r="AU839" t="s">
        <v>379</v>
      </c>
      <c r="AV839" t="s">
        <v>380</v>
      </c>
      <c r="AW839" t="s">
        <v>3206</v>
      </c>
      <c r="AX839" t="s">
        <v>4194</v>
      </c>
      <c r="AY839" s="365">
        <v>1</v>
      </c>
      <c r="AZ839" s="365">
        <v>2024</v>
      </c>
      <c r="BA839" s="366">
        <v>45653</v>
      </c>
      <c r="BB839" s="367">
        <v>45679</v>
      </c>
      <c r="BC839" t="s">
        <v>271</v>
      </c>
      <c r="BD839" t="s">
        <v>261</v>
      </c>
      <c r="BE839">
        <v>1613371.18</v>
      </c>
      <c r="BF839">
        <v>38876.42</v>
      </c>
      <c r="BG839"/>
      <c r="BH839" s="368">
        <v>38876.42</v>
      </c>
    </row>
    <row r="840" spans="1:60" ht="15.6">
      <c r="A840" s="345" t="str">
        <f t="shared" si="26"/>
        <v>yes</v>
      </c>
      <c r="B840" s="345" t="str">
        <f>IF(A840="no","N/A",IF(ISNA(VLOOKUP(P840,'Cost Type'!$A$4:$B$8,2,0)),"Impl",VLOOKUP(Q840,'Cost Type'!$A$4:$B$8,2,0)))</f>
        <v>Impl</v>
      </c>
      <c r="C840" s="345" t="str">
        <f>IF(B840="Impl",VLOOKUP(AB840,'Mapping Activities to outputs'!$B:$C,2,0),"N/A")</f>
        <v>Output 1</v>
      </c>
      <c r="F840" s="346">
        <f t="shared" si="27"/>
        <v>-15000</v>
      </c>
      <c r="G840" t="s">
        <v>362</v>
      </c>
      <c r="H840" t="s">
        <v>363</v>
      </c>
      <c r="I840" t="s">
        <v>364</v>
      </c>
      <c r="J840" t="s">
        <v>365</v>
      </c>
      <c r="K840" t="s">
        <v>157</v>
      </c>
      <c r="L840" t="s">
        <v>366</v>
      </c>
      <c r="M840" t="s">
        <v>2074</v>
      </c>
      <c r="N840" t="s">
        <v>262</v>
      </c>
      <c r="P840" s="365">
        <v>72410</v>
      </c>
      <c r="Q840" t="s">
        <v>3287</v>
      </c>
      <c r="R840" t="s">
        <v>368</v>
      </c>
      <c r="S840" t="s">
        <v>369</v>
      </c>
      <c r="T840" t="s">
        <v>263</v>
      </c>
      <c r="U840" t="s">
        <v>370</v>
      </c>
      <c r="V840" t="s">
        <v>265</v>
      </c>
      <c r="W840" t="s">
        <v>252</v>
      </c>
      <c r="X840" t="s">
        <v>264</v>
      </c>
      <c r="Y840" t="s">
        <v>371</v>
      </c>
      <c r="Z840" t="s">
        <v>250</v>
      </c>
      <c r="AA840" t="s">
        <v>250</v>
      </c>
      <c r="AB840" t="s">
        <v>40</v>
      </c>
      <c r="AC840" t="s">
        <v>158</v>
      </c>
      <c r="AD840" t="s">
        <v>2</v>
      </c>
      <c r="AE840" t="s">
        <v>4252</v>
      </c>
      <c r="AF840" t="s">
        <v>372</v>
      </c>
      <c r="AG840" t="s">
        <v>4253</v>
      </c>
      <c r="AH840" s="365">
        <v>300002345190827</v>
      </c>
      <c r="AI840" t="s">
        <v>258</v>
      </c>
      <c r="AJ840">
        <v>0</v>
      </c>
      <c r="AK840">
        <v>0</v>
      </c>
      <c r="AL840" s="365">
        <v>1</v>
      </c>
      <c r="AM840" t="s">
        <v>4252</v>
      </c>
      <c r="AN840" t="s">
        <v>4254</v>
      </c>
      <c r="AO840" t="s">
        <v>4195</v>
      </c>
      <c r="AP840" s="365">
        <v>25</v>
      </c>
      <c r="AQ840" t="s">
        <v>4255</v>
      </c>
      <c r="AR840" t="s">
        <v>4256</v>
      </c>
      <c r="AS840" t="s">
        <v>4257</v>
      </c>
      <c r="AT840" t="s">
        <v>4258</v>
      </c>
      <c r="AU840" t="s">
        <v>379</v>
      </c>
      <c r="AV840" t="s">
        <v>380</v>
      </c>
      <c r="AW840" t="s">
        <v>3206</v>
      </c>
      <c r="AX840" t="s">
        <v>4194</v>
      </c>
      <c r="AY840" s="365">
        <v>1</v>
      </c>
      <c r="AZ840" s="365">
        <v>2024</v>
      </c>
      <c r="BA840" s="366">
        <v>45653</v>
      </c>
      <c r="BB840" s="367">
        <v>45679</v>
      </c>
      <c r="BC840" t="s">
        <v>271</v>
      </c>
      <c r="BD840" t="s">
        <v>261</v>
      </c>
      <c r="BE840">
        <v>-622499.9</v>
      </c>
      <c r="BF840"/>
      <c r="BG840">
        <v>15000</v>
      </c>
      <c r="BH840" s="368">
        <v>-15000</v>
      </c>
    </row>
    <row r="841" spans="1:60" ht="15.6">
      <c r="A841" s="345" t="str">
        <f t="shared" si="26"/>
        <v>yes</v>
      </c>
      <c r="B841" s="345" t="str">
        <f>IF(A841="no","N/A",IF(ISNA(VLOOKUP(P841,'Cost Type'!$A$4:$B$8,2,0)),"Impl",VLOOKUP(Q841,'Cost Type'!$A$4:$B$8,2,0)))</f>
        <v>Impl</v>
      </c>
      <c r="C841" s="345" t="str">
        <f>IF(B841="Impl",VLOOKUP(AB841,'Mapping Activities to outputs'!$B:$C,2,0),"N/A")</f>
        <v>Output 1</v>
      </c>
      <c r="F841" s="346">
        <f t="shared" si="27"/>
        <v>-38876.42</v>
      </c>
      <c r="G841" t="s">
        <v>362</v>
      </c>
      <c r="H841" t="s">
        <v>363</v>
      </c>
      <c r="I841" t="s">
        <v>364</v>
      </c>
      <c r="J841" t="s">
        <v>365</v>
      </c>
      <c r="K841" t="s">
        <v>157</v>
      </c>
      <c r="L841" t="s">
        <v>366</v>
      </c>
      <c r="M841" t="s">
        <v>2074</v>
      </c>
      <c r="N841" t="s">
        <v>262</v>
      </c>
      <c r="P841" s="365">
        <v>72410</v>
      </c>
      <c r="Q841" t="s">
        <v>3287</v>
      </c>
      <c r="R841" t="s">
        <v>368</v>
      </c>
      <c r="S841" t="s">
        <v>369</v>
      </c>
      <c r="T841" t="s">
        <v>263</v>
      </c>
      <c r="U841" t="s">
        <v>370</v>
      </c>
      <c r="V841" t="s">
        <v>265</v>
      </c>
      <c r="W841" t="s">
        <v>252</v>
      </c>
      <c r="X841" t="s">
        <v>264</v>
      </c>
      <c r="Y841" t="s">
        <v>371</v>
      </c>
      <c r="Z841" t="s">
        <v>250</v>
      </c>
      <c r="AA841" t="s">
        <v>250</v>
      </c>
      <c r="AB841" t="s">
        <v>42</v>
      </c>
      <c r="AC841" t="s">
        <v>158</v>
      </c>
      <c r="AD841" t="s">
        <v>2</v>
      </c>
      <c r="AE841" t="s">
        <v>4252</v>
      </c>
      <c r="AF841" t="s">
        <v>372</v>
      </c>
      <c r="AG841" t="s">
        <v>4253</v>
      </c>
      <c r="AH841" s="365">
        <v>300002345190827</v>
      </c>
      <c r="AI841" t="s">
        <v>258</v>
      </c>
      <c r="AJ841">
        <v>0</v>
      </c>
      <c r="AK841">
        <v>0</v>
      </c>
      <c r="AL841" s="365">
        <v>1</v>
      </c>
      <c r="AM841" t="s">
        <v>4252</v>
      </c>
      <c r="AN841" t="s">
        <v>4254</v>
      </c>
      <c r="AO841" t="s">
        <v>4195</v>
      </c>
      <c r="AP841" s="365">
        <v>26</v>
      </c>
      <c r="AQ841" t="s">
        <v>4255</v>
      </c>
      <c r="AR841" t="s">
        <v>4259</v>
      </c>
      <c r="AS841" t="s">
        <v>4257</v>
      </c>
      <c r="AT841" t="s">
        <v>4258</v>
      </c>
      <c r="AU841" t="s">
        <v>379</v>
      </c>
      <c r="AV841" t="s">
        <v>380</v>
      </c>
      <c r="AW841" t="s">
        <v>3206</v>
      </c>
      <c r="AX841" t="s">
        <v>4194</v>
      </c>
      <c r="AY841" s="365">
        <v>1</v>
      </c>
      <c r="AZ841" s="365">
        <v>2024</v>
      </c>
      <c r="BA841" s="366">
        <v>45653</v>
      </c>
      <c r="BB841" s="367">
        <v>45679</v>
      </c>
      <c r="BC841" t="s">
        <v>271</v>
      </c>
      <c r="BD841" t="s">
        <v>261</v>
      </c>
      <c r="BE841">
        <v>-1613371.18</v>
      </c>
      <c r="BF841"/>
      <c r="BG841">
        <v>38876.42</v>
      </c>
      <c r="BH841" s="368">
        <v>-38876.42</v>
      </c>
    </row>
    <row r="842" spans="1:60" ht="15.6">
      <c r="A842" s="345" t="str">
        <f t="shared" si="26"/>
        <v>yes</v>
      </c>
      <c r="B842" s="345" t="str">
        <f>IF(A842="no","N/A",IF(ISNA(VLOOKUP(P842,'Cost Type'!$A$4:$B$8,2,0)),"Impl",VLOOKUP(Q842,'Cost Type'!$A$4:$B$8,2,0)))</f>
        <v>Impl</v>
      </c>
      <c r="C842" s="345" t="str">
        <f>IF(B842="Impl",VLOOKUP(AB842,'Mapping Activities to outputs'!$B:$C,2,0),"N/A")</f>
        <v>Output 1</v>
      </c>
      <c r="F842" s="346">
        <f t="shared" si="27"/>
        <v>54.03</v>
      </c>
      <c r="G842" t="s">
        <v>362</v>
      </c>
      <c r="H842" t="s">
        <v>363</v>
      </c>
      <c r="I842" t="s">
        <v>364</v>
      </c>
      <c r="J842" t="s">
        <v>365</v>
      </c>
      <c r="K842" t="s">
        <v>157</v>
      </c>
      <c r="L842" t="s">
        <v>366</v>
      </c>
      <c r="M842" t="s">
        <v>2074</v>
      </c>
      <c r="N842" t="s">
        <v>262</v>
      </c>
      <c r="P842" s="365">
        <v>72410</v>
      </c>
      <c r="Q842" t="s">
        <v>3287</v>
      </c>
      <c r="R842" t="s">
        <v>368</v>
      </c>
      <c r="S842" t="s">
        <v>369</v>
      </c>
      <c r="T842" t="s">
        <v>263</v>
      </c>
      <c r="U842" t="s">
        <v>370</v>
      </c>
      <c r="V842" t="s">
        <v>265</v>
      </c>
      <c r="W842" t="s">
        <v>252</v>
      </c>
      <c r="X842" t="s">
        <v>264</v>
      </c>
      <c r="Y842" t="s">
        <v>371</v>
      </c>
      <c r="Z842" t="s">
        <v>250</v>
      </c>
      <c r="AA842" t="s">
        <v>250</v>
      </c>
      <c r="AB842" t="s">
        <v>40</v>
      </c>
      <c r="AC842" t="s">
        <v>158</v>
      </c>
      <c r="AD842" t="s">
        <v>2</v>
      </c>
      <c r="AE842" t="s">
        <v>4252</v>
      </c>
      <c r="AF842" t="s">
        <v>372</v>
      </c>
      <c r="AG842" t="s">
        <v>4253</v>
      </c>
      <c r="AH842" s="365">
        <v>300002345190827</v>
      </c>
      <c r="AI842" t="s">
        <v>258</v>
      </c>
      <c r="AJ842">
        <v>0</v>
      </c>
      <c r="AK842">
        <v>0</v>
      </c>
      <c r="AL842" s="365">
        <v>1</v>
      </c>
      <c r="AM842" t="s">
        <v>4252</v>
      </c>
      <c r="AN842" t="s">
        <v>4254</v>
      </c>
      <c r="AO842" t="s">
        <v>4195</v>
      </c>
      <c r="AP842" s="365">
        <v>33</v>
      </c>
      <c r="AQ842" t="s">
        <v>4255</v>
      </c>
      <c r="AR842" t="s">
        <v>4256</v>
      </c>
      <c r="AS842" t="s">
        <v>4260</v>
      </c>
      <c r="AT842" t="s">
        <v>4258</v>
      </c>
      <c r="AU842" t="s">
        <v>379</v>
      </c>
      <c r="AV842" t="s">
        <v>380</v>
      </c>
      <c r="AW842" t="s">
        <v>3206</v>
      </c>
      <c r="AX842" t="s">
        <v>4194</v>
      </c>
      <c r="AY842" s="365">
        <v>1</v>
      </c>
      <c r="AZ842" s="365">
        <v>2024</v>
      </c>
      <c r="BA842" s="366">
        <v>45653</v>
      </c>
      <c r="BB842" s="367">
        <v>45679</v>
      </c>
      <c r="BC842" t="s">
        <v>271</v>
      </c>
      <c r="BD842" t="s">
        <v>261</v>
      </c>
      <c r="BE842">
        <v>0</v>
      </c>
      <c r="BF842">
        <v>54.03</v>
      </c>
      <c r="BG842"/>
      <c r="BH842" s="368">
        <v>54.03</v>
      </c>
    </row>
    <row r="843" spans="1:60" ht="15.6">
      <c r="A843" s="345" t="str">
        <f t="shared" si="26"/>
        <v>yes</v>
      </c>
      <c r="B843" s="345" t="str">
        <f>IF(A843="no","N/A",IF(ISNA(VLOOKUP(P843,'Cost Type'!$A$4:$B$8,2,0)),"Impl",VLOOKUP(Q843,'Cost Type'!$A$4:$B$8,2,0)))</f>
        <v>Impl</v>
      </c>
      <c r="C843" s="345" t="str">
        <f>IF(B843="Impl",VLOOKUP(AB843,'Mapping Activities to outputs'!$B:$C,2,0),"N/A")</f>
        <v>Output 1</v>
      </c>
      <c r="F843" s="346">
        <f t="shared" si="27"/>
        <v>140.02000000000001</v>
      </c>
      <c r="G843" t="s">
        <v>362</v>
      </c>
      <c r="H843" t="s">
        <v>363</v>
      </c>
      <c r="I843" t="s">
        <v>364</v>
      </c>
      <c r="J843" t="s">
        <v>365</v>
      </c>
      <c r="K843" t="s">
        <v>157</v>
      </c>
      <c r="L843" t="s">
        <v>366</v>
      </c>
      <c r="M843" t="s">
        <v>2074</v>
      </c>
      <c r="N843" t="s">
        <v>262</v>
      </c>
      <c r="P843" s="365">
        <v>72410</v>
      </c>
      <c r="Q843" t="s">
        <v>3287</v>
      </c>
      <c r="R843" t="s">
        <v>368</v>
      </c>
      <c r="S843" t="s">
        <v>369</v>
      </c>
      <c r="T843" t="s">
        <v>263</v>
      </c>
      <c r="U843" t="s">
        <v>370</v>
      </c>
      <c r="V843" t="s">
        <v>265</v>
      </c>
      <c r="W843" t="s">
        <v>252</v>
      </c>
      <c r="X843" t="s">
        <v>264</v>
      </c>
      <c r="Y843" t="s">
        <v>371</v>
      </c>
      <c r="Z843" t="s">
        <v>250</v>
      </c>
      <c r="AA843" t="s">
        <v>250</v>
      </c>
      <c r="AB843" t="s">
        <v>42</v>
      </c>
      <c r="AC843" t="s">
        <v>158</v>
      </c>
      <c r="AD843" t="s">
        <v>2</v>
      </c>
      <c r="AE843" t="s">
        <v>4252</v>
      </c>
      <c r="AF843" t="s">
        <v>372</v>
      </c>
      <c r="AG843" t="s">
        <v>4253</v>
      </c>
      <c r="AH843" s="365">
        <v>300002345190827</v>
      </c>
      <c r="AI843" t="s">
        <v>258</v>
      </c>
      <c r="AJ843">
        <v>0</v>
      </c>
      <c r="AK843">
        <v>0</v>
      </c>
      <c r="AL843" s="365">
        <v>1</v>
      </c>
      <c r="AM843" t="s">
        <v>4252</v>
      </c>
      <c r="AN843" t="s">
        <v>4254</v>
      </c>
      <c r="AO843" t="s">
        <v>4195</v>
      </c>
      <c r="AP843" s="365">
        <v>34</v>
      </c>
      <c r="AQ843" t="s">
        <v>4255</v>
      </c>
      <c r="AR843" t="s">
        <v>4259</v>
      </c>
      <c r="AS843" t="s">
        <v>4260</v>
      </c>
      <c r="AT843" t="s">
        <v>4258</v>
      </c>
      <c r="AU843" t="s">
        <v>379</v>
      </c>
      <c r="AV843" t="s">
        <v>380</v>
      </c>
      <c r="AW843" t="s">
        <v>3206</v>
      </c>
      <c r="AX843" t="s">
        <v>4194</v>
      </c>
      <c r="AY843" s="365">
        <v>1</v>
      </c>
      <c r="AZ843" s="365">
        <v>2024</v>
      </c>
      <c r="BA843" s="366">
        <v>45653</v>
      </c>
      <c r="BB843" s="367">
        <v>45679</v>
      </c>
      <c r="BC843" t="s">
        <v>271</v>
      </c>
      <c r="BD843" t="s">
        <v>261</v>
      </c>
      <c r="BE843">
        <v>0</v>
      </c>
      <c r="BF843">
        <v>140.02000000000001</v>
      </c>
      <c r="BG843"/>
      <c r="BH843" s="368">
        <v>140.02000000000001</v>
      </c>
    </row>
    <row r="844" spans="1:60" ht="15.6">
      <c r="A844" s="345" t="str">
        <f t="shared" si="26"/>
        <v>yes</v>
      </c>
      <c r="B844" s="345" t="str">
        <f>IF(A844="no","N/A",IF(ISNA(VLOOKUP(P844,'Cost Type'!$A$4:$B$8,2,0)),"Impl",VLOOKUP(Q844,'Cost Type'!$A$4:$B$8,2,0)))</f>
        <v>Impl</v>
      </c>
      <c r="C844" s="345" t="str">
        <f>IF(B844="Impl",VLOOKUP(AB844,'Mapping Activities to outputs'!$B:$C,2,0),"N/A")</f>
        <v>Output 1</v>
      </c>
      <c r="F844" s="346">
        <f t="shared" si="27"/>
        <v>-54.03</v>
      </c>
      <c r="G844" t="s">
        <v>362</v>
      </c>
      <c r="H844" t="s">
        <v>363</v>
      </c>
      <c r="I844" t="s">
        <v>364</v>
      </c>
      <c r="J844" t="s">
        <v>365</v>
      </c>
      <c r="K844" t="s">
        <v>157</v>
      </c>
      <c r="L844" t="s">
        <v>366</v>
      </c>
      <c r="M844" t="s">
        <v>2074</v>
      </c>
      <c r="N844" t="s">
        <v>262</v>
      </c>
      <c r="P844" s="365">
        <v>72410</v>
      </c>
      <c r="Q844" t="s">
        <v>3287</v>
      </c>
      <c r="R844" t="s">
        <v>368</v>
      </c>
      <c r="S844" t="s">
        <v>369</v>
      </c>
      <c r="T844" t="s">
        <v>263</v>
      </c>
      <c r="U844" t="s">
        <v>370</v>
      </c>
      <c r="V844" t="s">
        <v>265</v>
      </c>
      <c r="W844" t="s">
        <v>252</v>
      </c>
      <c r="X844" t="s">
        <v>264</v>
      </c>
      <c r="Y844" t="s">
        <v>371</v>
      </c>
      <c r="Z844" t="s">
        <v>250</v>
      </c>
      <c r="AA844" t="s">
        <v>250</v>
      </c>
      <c r="AB844" t="s">
        <v>40</v>
      </c>
      <c r="AC844" t="s">
        <v>158</v>
      </c>
      <c r="AD844" t="s">
        <v>2</v>
      </c>
      <c r="AE844" t="s">
        <v>4252</v>
      </c>
      <c r="AF844" t="s">
        <v>372</v>
      </c>
      <c r="AG844" t="s">
        <v>4253</v>
      </c>
      <c r="AH844" s="365">
        <v>300002345190827</v>
      </c>
      <c r="AI844" t="s">
        <v>258</v>
      </c>
      <c r="AJ844">
        <v>0</v>
      </c>
      <c r="AK844">
        <v>0</v>
      </c>
      <c r="AL844" s="365">
        <v>1</v>
      </c>
      <c r="AM844" t="s">
        <v>4252</v>
      </c>
      <c r="AN844" t="s">
        <v>4254</v>
      </c>
      <c r="AO844" t="s">
        <v>4195</v>
      </c>
      <c r="AP844" s="365">
        <v>35</v>
      </c>
      <c r="AQ844" t="s">
        <v>4255</v>
      </c>
      <c r="AR844" t="s">
        <v>4256</v>
      </c>
      <c r="AS844" t="s">
        <v>4260</v>
      </c>
      <c r="AT844" t="s">
        <v>4258</v>
      </c>
      <c r="AU844" t="s">
        <v>379</v>
      </c>
      <c r="AV844" t="s">
        <v>380</v>
      </c>
      <c r="AW844" t="s">
        <v>3206</v>
      </c>
      <c r="AX844" t="s">
        <v>4194</v>
      </c>
      <c r="AY844" s="365">
        <v>1</v>
      </c>
      <c r="AZ844" s="365">
        <v>2024</v>
      </c>
      <c r="BA844" s="366">
        <v>45653</v>
      </c>
      <c r="BB844" s="367">
        <v>45679</v>
      </c>
      <c r="BC844" t="s">
        <v>271</v>
      </c>
      <c r="BD844" t="s">
        <v>261</v>
      </c>
      <c r="BE844">
        <v>0</v>
      </c>
      <c r="BF844"/>
      <c r="BG844">
        <v>54.03</v>
      </c>
      <c r="BH844" s="368">
        <v>-54.03</v>
      </c>
    </row>
    <row r="845" spans="1:60" ht="15.6">
      <c r="A845" s="345" t="str">
        <f t="shared" si="26"/>
        <v>yes</v>
      </c>
      <c r="B845" s="345" t="str">
        <f>IF(A845="no","N/A",IF(ISNA(VLOOKUP(P845,'Cost Type'!$A$4:$B$8,2,0)),"Impl",VLOOKUP(Q845,'Cost Type'!$A$4:$B$8,2,0)))</f>
        <v>Impl</v>
      </c>
      <c r="C845" s="345" t="str">
        <f>IF(B845="Impl",VLOOKUP(AB845,'Mapping Activities to outputs'!$B:$C,2,0),"N/A")</f>
        <v>Output 1</v>
      </c>
      <c r="F845" s="346">
        <f t="shared" si="27"/>
        <v>-140.02000000000001</v>
      </c>
      <c r="G845" t="s">
        <v>362</v>
      </c>
      <c r="H845" t="s">
        <v>363</v>
      </c>
      <c r="I845" t="s">
        <v>364</v>
      </c>
      <c r="J845" t="s">
        <v>365</v>
      </c>
      <c r="K845" t="s">
        <v>157</v>
      </c>
      <c r="L845" t="s">
        <v>366</v>
      </c>
      <c r="M845" t="s">
        <v>2074</v>
      </c>
      <c r="N845" t="s">
        <v>262</v>
      </c>
      <c r="P845" s="365">
        <v>72410</v>
      </c>
      <c r="Q845" t="s">
        <v>3287</v>
      </c>
      <c r="R845" t="s">
        <v>368</v>
      </c>
      <c r="S845" t="s">
        <v>369</v>
      </c>
      <c r="T845" t="s">
        <v>263</v>
      </c>
      <c r="U845" t="s">
        <v>370</v>
      </c>
      <c r="V845" t="s">
        <v>265</v>
      </c>
      <c r="W845" t="s">
        <v>252</v>
      </c>
      <c r="X845" t="s">
        <v>264</v>
      </c>
      <c r="Y845" t="s">
        <v>371</v>
      </c>
      <c r="Z845" t="s">
        <v>250</v>
      </c>
      <c r="AA845" t="s">
        <v>250</v>
      </c>
      <c r="AB845" t="s">
        <v>42</v>
      </c>
      <c r="AC845" t="s">
        <v>158</v>
      </c>
      <c r="AD845" t="s">
        <v>2</v>
      </c>
      <c r="AE845" t="s">
        <v>4252</v>
      </c>
      <c r="AF845" t="s">
        <v>372</v>
      </c>
      <c r="AG845" t="s">
        <v>4253</v>
      </c>
      <c r="AH845" s="365">
        <v>300002345190827</v>
      </c>
      <c r="AI845" t="s">
        <v>258</v>
      </c>
      <c r="AJ845">
        <v>0</v>
      </c>
      <c r="AK845">
        <v>0</v>
      </c>
      <c r="AL845" s="365">
        <v>1</v>
      </c>
      <c r="AM845" t="s">
        <v>4252</v>
      </c>
      <c r="AN845" t="s">
        <v>4254</v>
      </c>
      <c r="AO845" t="s">
        <v>4195</v>
      </c>
      <c r="AP845" s="365">
        <v>36</v>
      </c>
      <c r="AQ845" t="s">
        <v>4255</v>
      </c>
      <c r="AR845" t="s">
        <v>4259</v>
      </c>
      <c r="AS845" t="s">
        <v>4260</v>
      </c>
      <c r="AT845" t="s">
        <v>4258</v>
      </c>
      <c r="AU845" t="s">
        <v>379</v>
      </c>
      <c r="AV845" t="s">
        <v>380</v>
      </c>
      <c r="AW845" t="s">
        <v>3206</v>
      </c>
      <c r="AX845" t="s">
        <v>4194</v>
      </c>
      <c r="AY845" s="365">
        <v>1</v>
      </c>
      <c r="AZ845" s="365">
        <v>2024</v>
      </c>
      <c r="BA845" s="366">
        <v>45653</v>
      </c>
      <c r="BB845" s="367">
        <v>45679</v>
      </c>
      <c r="BC845" t="s">
        <v>271</v>
      </c>
      <c r="BD845" t="s">
        <v>261</v>
      </c>
      <c r="BE845">
        <v>0</v>
      </c>
      <c r="BF845"/>
      <c r="BG845">
        <v>140.02000000000001</v>
      </c>
      <c r="BH845" s="368">
        <v>-140.02000000000001</v>
      </c>
    </row>
    <row r="846" spans="1:60" ht="15.6">
      <c r="A846" s="345" t="str">
        <f t="shared" si="26"/>
        <v>yes</v>
      </c>
      <c r="B846" s="345" t="str">
        <f>IF(A846="no","N/A",IF(ISNA(VLOOKUP(P846,'Cost Type'!$A$4:$B$8,2,0)),"Impl",VLOOKUP(Q846,'Cost Type'!$A$4:$B$8,2,0)))</f>
        <v>Impl</v>
      </c>
      <c r="C846" s="345" t="str">
        <f>IF(B846="Impl",VLOOKUP(AB846,'Mapping Activities to outputs'!$B:$C,2,0),"N/A")</f>
        <v>Output 1</v>
      </c>
      <c r="F846" s="346">
        <f t="shared" si="27"/>
        <v>-173.46</v>
      </c>
      <c r="G846" t="s">
        <v>362</v>
      </c>
      <c r="H846" t="s">
        <v>363</v>
      </c>
      <c r="I846" t="s">
        <v>364</v>
      </c>
      <c r="J846" t="s">
        <v>365</v>
      </c>
      <c r="K846" t="s">
        <v>157</v>
      </c>
      <c r="L846" t="s">
        <v>366</v>
      </c>
      <c r="M846" t="s">
        <v>2074</v>
      </c>
      <c r="N846" t="s">
        <v>262</v>
      </c>
      <c r="P846" s="365">
        <v>72410</v>
      </c>
      <c r="Q846" t="s">
        <v>3287</v>
      </c>
      <c r="R846" t="s">
        <v>368</v>
      </c>
      <c r="S846" t="s">
        <v>369</v>
      </c>
      <c r="T846" t="s">
        <v>263</v>
      </c>
      <c r="U846" t="s">
        <v>370</v>
      </c>
      <c r="V846" t="s">
        <v>265</v>
      </c>
      <c r="W846" t="s">
        <v>252</v>
      </c>
      <c r="X846" t="s">
        <v>264</v>
      </c>
      <c r="Y846" t="s">
        <v>371</v>
      </c>
      <c r="Z846" t="s">
        <v>250</v>
      </c>
      <c r="AA846" t="s">
        <v>250</v>
      </c>
      <c r="AB846" t="s">
        <v>42</v>
      </c>
      <c r="AC846" t="s">
        <v>158</v>
      </c>
      <c r="AD846" t="s">
        <v>2</v>
      </c>
      <c r="AE846" t="s">
        <v>626</v>
      </c>
      <c r="AF846" t="s">
        <v>372</v>
      </c>
      <c r="AG846" t="s">
        <v>651</v>
      </c>
      <c r="AH846" s="365">
        <v>300002346274196</v>
      </c>
      <c r="AI846" t="s">
        <v>258</v>
      </c>
      <c r="AJ846">
        <v>18145626</v>
      </c>
      <c r="AK846">
        <v>2798096</v>
      </c>
      <c r="AL846" s="365">
        <v>4</v>
      </c>
      <c r="AM846" t="s">
        <v>626</v>
      </c>
      <c r="AN846" t="s">
        <v>4261</v>
      </c>
      <c r="AO846" t="s">
        <v>635</v>
      </c>
      <c r="AP846" s="365">
        <v>17</v>
      </c>
      <c r="AQ846" t="s">
        <v>4262</v>
      </c>
      <c r="AR846" t="s">
        <v>4263</v>
      </c>
      <c r="AS846" t="s">
        <v>4264</v>
      </c>
      <c r="AT846" t="s">
        <v>3923</v>
      </c>
      <c r="AU846" t="s">
        <v>379</v>
      </c>
      <c r="AV846" t="s">
        <v>380</v>
      </c>
      <c r="AW846" t="s">
        <v>3206</v>
      </c>
      <c r="AX846" t="s">
        <v>4191</v>
      </c>
      <c r="AY846" s="365">
        <v>4</v>
      </c>
      <c r="AZ846" s="365">
        <v>2024</v>
      </c>
      <c r="BA846" s="366">
        <v>45652</v>
      </c>
      <c r="BB846" s="367">
        <v>45679</v>
      </c>
      <c r="BC846" t="s">
        <v>633</v>
      </c>
      <c r="BD846" t="s">
        <v>261</v>
      </c>
      <c r="BE846">
        <v>0</v>
      </c>
      <c r="BF846"/>
      <c r="BG846">
        <v>173.46</v>
      </c>
      <c r="BH846" s="368">
        <v>-173.46</v>
      </c>
    </row>
    <row r="847" spans="1:60" ht="15.6">
      <c r="A847" s="345" t="str">
        <f t="shared" si="26"/>
        <v>yes</v>
      </c>
      <c r="B847" s="345" t="str">
        <f>IF(A847="no","N/A",IF(ISNA(VLOOKUP(P847,'Cost Type'!$A$4:$B$8,2,0)),"Impl",VLOOKUP(Q847,'Cost Type'!$A$4:$B$8,2,0)))</f>
        <v>Impl</v>
      </c>
      <c r="C847" s="345" t="str">
        <f>IF(B847="Impl",VLOOKUP(AB847,'Mapping Activities to outputs'!$B:$C,2,0),"N/A")</f>
        <v>Output 1</v>
      </c>
      <c r="F847" s="346">
        <f t="shared" si="27"/>
        <v>48160.01</v>
      </c>
      <c r="G847" t="s">
        <v>362</v>
      </c>
      <c r="H847" t="s">
        <v>363</v>
      </c>
      <c r="I847" t="s">
        <v>364</v>
      </c>
      <c r="J847" t="s">
        <v>365</v>
      </c>
      <c r="K847" t="s">
        <v>157</v>
      </c>
      <c r="L847" t="s">
        <v>366</v>
      </c>
      <c r="M847" t="s">
        <v>2074</v>
      </c>
      <c r="N847" t="s">
        <v>262</v>
      </c>
      <c r="P847" s="365">
        <v>72410</v>
      </c>
      <c r="Q847" t="s">
        <v>3287</v>
      </c>
      <c r="R847" t="s">
        <v>368</v>
      </c>
      <c r="S847" t="s">
        <v>369</v>
      </c>
      <c r="T847" t="s">
        <v>263</v>
      </c>
      <c r="U847" t="s">
        <v>370</v>
      </c>
      <c r="V847" t="s">
        <v>265</v>
      </c>
      <c r="W847" t="s">
        <v>252</v>
      </c>
      <c r="X847" t="s">
        <v>264</v>
      </c>
      <c r="Y847" t="s">
        <v>371</v>
      </c>
      <c r="Z847" t="s">
        <v>250</v>
      </c>
      <c r="AA847" t="s">
        <v>250</v>
      </c>
      <c r="AB847" t="s">
        <v>42</v>
      </c>
      <c r="AC847" t="s">
        <v>158</v>
      </c>
      <c r="AD847" t="s">
        <v>2</v>
      </c>
      <c r="AE847" t="s">
        <v>626</v>
      </c>
      <c r="AF847" t="s">
        <v>372</v>
      </c>
      <c r="AG847" t="s">
        <v>651</v>
      </c>
      <c r="AH847" s="365">
        <v>300002346274196</v>
      </c>
      <c r="AI847" t="s">
        <v>258</v>
      </c>
      <c r="AJ847">
        <v>18145626</v>
      </c>
      <c r="AK847">
        <v>2798096</v>
      </c>
      <c r="AL847" s="365">
        <v>4</v>
      </c>
      <c r="AM847" t="s">
        <v>626</v>
      </c>
      <c r="AN847" t="s">
        <v>4261</v>
      </c>
      <c r="AO847" t="s">
        <v>635</v>
      </c>
      <c r="AP847" s="365">
        <v>17</v>
      </c>
      <c r="AQ847" t="s">
        <v>4262</v>
      </c>
      <c r="AR847" t="s">
        <v>4263</v>
      </c>
      <c r="AS847" t="s">
        <v>4265</v>
      </c>
      <c r="AT847" t="s">
        <v>3923</v>
      </c>
      <c r="AU847" t="s">
        <v>379</v>
      </c>
      <c r="AV847" t="s">
        <v>380</v>
      </c>
      <c r="AW847" t="s">
        <v>3206</v>
      </c>
      <c r="AX847" t="s">
        <v>4191</v>
      </c>
      <c r="AY847" s="365">
        <v>4</v>
      </c>
      <c r="AZ847" s="365">
        <v>2024</v>
      </c>
      <c r="BA847" s="366">
        <v>45652</v>
      </c>
      <c r="BB847" s="367">
        <v>45679</v>
      </c>
      <c r="BC847" t="s">
        <v>633</v>
      </c>
      <c r="BD847" t="s">
        <v>261</v>
      </c>
      <c r="BE847">
        <v>1998640.12</v>
      </c>
      <c r="BF847">
        <v>48160.01</v>
      </c>
      <c r="BG847"/>
      <c r="BH847" s="368">
        <v>48160.01</v>
      </c>
    </row>
    <row r="848" spans="1:60" ht="15.6">
      <c r="A848" s="345" t="str">
        <f t="shared" si="26"/>
        <v>yes</v>
      </c>
      <c r="B848" s="345" t="str">
        <f>IF(A848="no","N/A",IF(ISNA(VLOOKUP(P848,'Cost Type'!$A$4:$B$8,2,0)),"Impl",VLOOKUP(Q848,'Cost Type'!$A$4:$B$8,2,0)))</f>
        <v>Impl</v>
      </c>
      <c r="C848" s="345" t="str">
        <f>IF(B848="Impl",VLOOKUP(AB848,'Mapping Activities to outputs'!$B:$C,2,0),"N/A")</f>
        <v>Output 1</v>
      </c>
      <c r="F848" s="346">
        <f t="shared" si="27"/>
        <v>-127.99000000000001</v>
      </c>
      <c r="G848" t="s">
        <v>362</v>
      </c>
      <c r="H848" t="s">
        <v>363</v>
      </c>
      <c r="I848" t="s">
        <v>364</v>
      </c>
      <c r="J848" t="s">
        <v>365</v>
      </c>
      <c r="K848" t="s">
        <v>157</v>
      </c>
      <c r="L848" t="s">
        <v>366</v>
      </c>
      <c r="M848" t="s">
        <v>1971</v>
      </c>
      <c r="N848" t="s">
        <v>262</v>
      </c>
      <c r="P848" s="365">
        <v>75709</v>
      </c>
      <c r="Q848" t="s">
        <v>3296</v>
      </c>
      <c r="R848" t="s">
        <v>368</v>
      </c>
      <c r="S848" t="s">
        <v>369</v>
      </c>
      <c r="T848" t="s">
        <v>263</v>
      </c>
      <c r="U848" t="s">
        <v>370</v>
      </c>
      <c r="V848" t="s">
        <v>265</v>
      </c>
      <c r="W848" t="s">
        <v>252</v>
      </c>
      <c r="X848" t="s">
        <v>264</v>
      </c>
      <c r="Y848" t="s">
        <v>371</v>
      </c>
      <c r="Z848" t="s">
        <v>250</v>
      </c>
      <c r="AA848" t="s">
        <v>250</v>
      </c>
      <c r="AB848" t="s">
        <v>40</v>
      </c>
      <c r="AC848" t="s">
        <v>158</v>
      </c>
      <c r="AD848" t="s">
        <v>2</v>
      </c>
      <c r="AE848" t="s">
        <v>706</v>
      </c>
      <c r="AF848" t="s">
        <v>372</v>
      </c>
      <c r="AG848" t="s">
        <v>4266</v>
      </c>
      <c r="AH848" s="365">
        <v>300002350228392</v>
      </c>
      <c r="AI848" t="s">
        <v>258</v>
      </c>
      <c r="AJ848">
        <v>446168.29000000004</v>
      </c>
      <c r="AK848">
        <v>446168.29000000004</v>
      </c>
      <c r="AL848" s="365">
        <v>1</v>
      </c>
      <c r="AM848" t="s">
        <v>706</v>
      </c>
      <c r="AN848" t="s">
        <v>3150</v>
      </c>
      <c r="AO848" t="s">
        <v>528</v>
      </c>
      <c r="AP848" s="365">
        <v>12</v>
      </c>
      <c r="AQ848" t="s">
        <v>4249</v>
      </c>
      <c r="AR848" t="s">
        <v>4267</v>
      </c>
      <c r="AS848" t="s">
        <v>4250</v>
      </c>
      <c r="AT848" t="s">
        <v>4268</v>
      </c>
      <c r="AU848" t="s">
        <v>379</v>
      </c>
      <c r="AV848" t="s">
        <v>380</v>
      </c>
      <c r="AW848" t="s">
        <v>4269</v>
      </c>
      <c r="AX848" t="s">
        <v>4198</v>
      </c>
      <c r="AY848" s="365">
        <v>1</v>
      </c>
      <c r="AZ848" s="365">
        <v>2025</v>
      </c>
      <c r="BA848" s="366">
        <v>45679</v>
      </c>
      <c r="BB848" s="367">
        <v>45679</v>
      </c>
      <c r="BC848" t="s">
        <v>271</v>
      </c>
      <c r="BD848" t="s">
        <v>261</v>
      </c>
      <c r="BE848">
        <v>0</v>
      </c>
      <c r="BF848"/>
      <c r="BG848">
        <v>127.99000000000001</v>
      </c>
      <c r="BH848" s="368">
        <v>-127.99000000000001</v>
      </c>
    </row>
    <row r="849" spans="1:60" ht="15.6">
      <c r="A849" s="345" t="str">
        <f t="shared" si="26"/>
        <v>yes</v>
      </c>
      <c r="B849" s="345" t="str">
        <f>IF(A849="no","N/A",IF(ISNA(VLOOKUP(P849,'Cost Type'!$A$4:$B$8,2,0)),"Impl",VLOOKUP(Q849,'Cost Type'!$A$4:$B$8,2,0)))</f>
        <v>Impl</v>
      </c>
      <c r="C849" s="345" t="str">
        <f>IF(B849="Impl",VLOOKUP(AB849,'Mapping Activities to outputs'!$B:$C,2,0),"N/A")</f>
        <v>Output 1</v>
      </c>
      <c r="F849" s="346">
        <f t="shared" si="27"/>
        <v>10751.04</v>
      </c>
      <c r="G849" t="s">
        <v>362</v>
      </c>
      <c r="H849" t="s">
        <v>363</v>
      </c>
      <c r="I849" t="s">
        <v>364</v>
      </c>
      <c r="J849" t="s">
        <v>365</v>
      </c>
      <c r="K849" t="s">
        <v>157</v>
      </c>
      <c r="L849" t="s">
        <v>366</v>
      </c>
      <c r="M849" t="s">
        <v>1971</v>
      </c>
      <c r="N849" t="s">
        <v>262</v>
      </c>
      <c r="P849" s="365">
        <v>75709</v>
      </c>
      <c r="Q849" t="s">
        <v>3296</v>
      </c>
      <c r="R849" t="s">
        <v>368</v>
      </c>
      <c r="S849" t="s">
        <v>369</v>
      </c>
      <c r="T849" t="s">
        <v>263</v>
      </c>
      <c r="U849" t="s">
        <v>370</v>
      </c>
      <c r="V849" t="s">
        <v>265</v>
      </c>
      <c r="W849" t="s">
        <v>252</v>
      </c>
      <c r="X849" t="s">
        <v>264</v>
      </c>
      <c r="Y849" t="s">
        <v>371</v>
      </c>
      <c r="Z849" t="s">
        <v>250</v>
      </c>
      <c r="AA849" t="s">
        <v>250</v>
      </c>
      <c r="AB849" t="s">
        <v>40</v>
      </c>
      <c r="AC849" t="s">
        <v>158</v>
      </c>
      <c r="AD849" t="s">
        <v>2</v>
      </c>
      <c r="AE849" t="s">
        <v>706</v>
      </c>
      <c r="AF849" t="s">
        <v>372</v>
      </c>
      <c r="AG849" t="s">
        <v>4266</v>
      </c>
      <c r="AH849" s="365">
        <v>300002350228392</v>
      </c>
      <c r="AI849" t="s">
        <v>258</v>
      </c>
      <c r="AJ849">
        <v>446168.29000000004</v>
      </c>
      <c r="AK849">
        <v>446168.29000000004</v>
      </c>
      <c r="AL849" s="365">
        <v>1</v>
      </c>
      <c r="AM849" t="s">
        <v>706</v>
      </c>
      <c r="AN849" t="s">
        <v>3150</v>
      </c>
      <c r="AO849" t="s">
        <v>528</v>
      </c>
      <c r="AP849" s="365">
        <v>159</v>
      </c>
      <c r="AQ849" t="s">
        <v>4249</v>
      </c>
      <c r="AR849" t="s">
        <v>4267</v>
      </c>
      <c r="AS849" t="s">
        <v>4251</v>
      </c>
      <c r="AT849" t="s">
        <v>4268</v>
      </c>
      <c r="AU849" t="s">
        <v>379</v>
      </c>
      <c r="AV849" t="s">
        <v>380</v>
      </c>
      <c r="AW849" t="s">
        <v>4269</v>
      </c>
      <c r="AX849" t="s">
        <v>4198</v>
      </c>
      <c r="AY849" s="365">
        <v>1</v>
      </c>
      <c r="AZ849" s="365">
        <v>2025</v>
      </c>
      <c r="BA849" s="366">
        <v>45679</v>
      </c>
      <c r="BB849" s="367">
        <v>45679</v>
      </c>
      <c r="BC849" t="s">
        <v>271</v>
      </c>
      <c r="BD849" t="s">
        <v>261</v>
      </c>
      <c r="BE849">
        <v>446168.29000000004</v>
      </c>
      <c r="BF849">
        <v>10751.04</v>
      </c>
      <c r="BG849"/>
      <c r="BH849" s="368">
        <v>10751.04</v>
      </c>
    </row>
    <row r="850" spans="1:60" ht="15.6">
      <c r="A850" s="345" t="str">
        <f t="shared" si="26"/>
        <v>yes</v>
      </c>
      <c r="B850" s="345" t="str">
        <f>IF(A850="no","N/A",IF(ISNA(VLOOKUP(P850,'Cost Type'!$A$4:$B$8,2,0)),"Impl",VLOOKUP(Q850,'Cost Type'!$A$4:$B$8,2,0)))</f>
        <v>Impl</v>
      </c>
      <c r="C850" s="345" t="str">
        <f>IF(B850="Impl",VLOOKUP(AB850,'Mapping Activities to outputs'!$B:$C,2,0),"N/A")</f>
        <v>MC</v>
      </c>
      <c r="F850" s="346">
        <f t="shared" si="27"/>
        <v>447.25</v>
      </c>
      <c r="G850" t="s">
        <v>362</v>
      </c>
      <c r="H850" t="s">
        <v>363</v>
      </c>
      <c r="I850" t="s">
        <v>364</v>
      </c>
      <c r="J850" t="s">
        <v>365</v>
      </c>
      <c r="K850" t="s">
        <v>157</v>
      </c>
      <c r="L850" t="s">
        <v>366</v>
      </c>
      <c r="M850" t="s">
        <v>1971</v>
      </c>
      <c r="N850" t="s">
        <v>262</v>
      </c>
      <c r="P850" s="365">
        <v>73410</v>
      </c>
      <c r="Q850" t="s">
        <v>3310</v>
      </c>
      <c r="R850" t="s">
        <v>368</v>
      </c>
      <c r="S850" t="s">
        <v>369</v>
      </c>
      <c r="T850" t="s">
        <v>263</v>
      </c>
      <c r="U850" t="s">
        <v>370</v>
      </c>
      <c r="V850" t="s">
        <v>265</v>
      </c>
      <c r="W850" t="s">
        <v>252</v>
      </c>
      <c r="X850" t="s">
        <v>264</v>
      </c>
      <c r="Y850" t="s">
        <v>371</v>
      </c>
      <c r="Z850" t="s">
        <v>250</v>
      </c>
      <c r="AA850" t="s">
        <v>250</v>
      </c>
      <c r="AB850" t="s">
        <v>89</v>
      </c>
      <c r="AC850" t="s">
        <v>158</v>
      </c>
      <c r="AD850" t="s">
        <v>2</v>
      </c>
      <c r="AE850" t="s">
        <v>1033</v>
      </c>
      <c r="AF850" t="s">
        <v>372</v>
      </c>
      <c r="AG850" t="s">
        <v>1037</v>
      </c>
      <c r="AH850" s="365">
        <v>300002345087747</v>
      </c>
      <c r="AI850" t="s">
        <v>258</v>
      </c>
      <c r="AJ850">
        <v>19008</v>
      </c>
      <c r="AK850">
        <v>19008</v>
      </c>
      <c r="AL850" s="365">
        <v>1</v>
      </c>
      <c r="AM850" t="s">
        <v>1033</v>
      </c>
      <c r="AN850" t="s">
        <v>3068</v>
      </c>
      <c r="AO850" t="s">
        <v>1038</v>
      </c>
      <c r="AP850" s="365">
        <v>89</v>
      </c>
      <c r="AQ850" t="s">
        <v>4249</v>
      </c>
      <c r="AR850" t="s">
        <v>4270</v>
      </c>
      <c r="AS850" t="s">
        <v>4251</v>
      </c>
      <c r="AT850" t="s">
        <v>4230</v>
      </c>
      <c r="AU850" t="s">
        <v>379</v>
      </c>
      <c r="AV850" t="s">
        <v>380</v>
      </c>
      <c r="AW850" t="s">
        <v>381</v>
      </c>
      <c r="AX850"/>
      <c r="AY850" s="365">
        <v>0</v>
      </c>
      <c r="AZ850" s="365">
        <v>2025</v>
      </c>
      <c r="BA850" s="366">
        <v>45673</v>
      </c>
      <c r="BB850" s="367">
        <v>45679</v>
      </c>
      <c r="BC850" t="s">
        <v>271</v>
      </c>
      <c r="BD850" t="s">
        <v>261</v>
      </c>
      <c r="BE850">
        <v>19008</v>
      </c>
      <c r="BF850">
        <v>447.25</v>
      </c>
      <c r="BG850"/>
      <c r="BH850" s="368">
        <v>447.25</v>
      </c>
    </row>
    <row r="851" spans="1:60" ht="15.6">
      <c r="A851" s="345" t="str">
        <f t="shared" si="26"/>
        <v>yes</v>
      </c>
      <c r="B851" s="345" t="str">
        <f>IF(A851="no","N/A",IF(ISNA(VLOOKUP(P851,'Cost Type'!$A$4:$B$8,2,0)),"Impl",VLOOKUP(Q851,'Cost Type'!$A$4:$B$8,2,0)))</f>
        <v>Impl</v>
      </c>
      <c r="C851" s="345" t="str">
        <f>IF(B851="Impl",VLOOKUP(AB851,'Mapping Activities to outputs'!$B:$C,2,0),"N/A")</f>
        <v>MC</v>
      </c>
      <c r="F851" s="346">
        <f t="shared" si="27"/>
        <v>-4.49</v>
      </c>
      <c r="G851" t="s">
        <v>395</v>
      </c>
      <c r="H851" t="s">
        <v>396</v>
      </c>
      <c r="I851" t="s">
        <v>364</v>
      </c>
      <c r="J851" t="s">
        <v>365</v>
      </c>
      <c r="K851" t="s">
        <v>157</v>
      </c>
      <c r="L851" t="s">
        <v>397</v>
      </c>
      <c r="M851" t="s">
        <v>1971</v>
      </c>
      <c r="N851" t="s">
        <v>262</v>
      </c>
      <c r="P851" s="365">
        <v>76135</v>
      </c>
      <c r="Q851" t="s">
        <v>3282</v>
      </c>
      <c r="R851" t="s">
        <v>368</v>
      </c>
      <c r="S851" t="s">
        <v>369</v>
      </c>
      <c r="T851" t="s">
        <v>263</v>
      </c>
      <c r="U851" t="s">
        <v>370</v>
      </c>
      <c r="V851" t="s">
        <v>265</v>
      </c>
      <c r="W851" t="s">
        <v>252</v>
      </c>
      <c r="X851" t="s">
        <v>264</v>
      </c>
      <c r="Y851" t="s">
        <v>371</v>
      </c>
      <c r="Z851" t="s">
        <v>250</v>
      </c>
      <c r="AA851" t="s">
        <v>250</v>
      </c>
      <c r="AB851" t="s">
        <v>89</v>
      </c>
      <c r="AC851" t="s">
        <v>158</v>
      </c>
      <c r="AD851" t="s">
        <v>2</v>
      </c>
      <c r="AE851" t="s">
        <v>1873</v>
      </c>
      <c r="AF851" t="s">
        <v>398</v>
      </c>
      <c r="AG851" t="s">
        <v>1872</v>
      </c>
      <c r="AH851" s="365">
        <v>300002326811101</v>
      </c>
      <c r="AI851" t="s">
        <v>258</v>
      </c>
      <c r="AJ851">
        <v>16050</v>
      </c>
      <c r="AK851">
        <v>16050</v>
      </c>
      <c r="AL851" s="365">
        <v>1</v>
      </c>
      <c r="AM851" t="s">
        <v>1870</v>
      </c>
      <c r="AN851" t="s">
        <v>3169</v>
      </c>
      <c r="AO851" t="s">
        <v>1456</v>
      </c>
      <c r="AP851" s="365">
        <v>3754</v>
      </c>
      <c r="AQ851" t="s">
        <v>4262</v>
      </c>
      <c r="AR851" t="s">
        <v>4271</v>
      </c>
      <c r="AS851" t="s">
        <v>4272</v>
      </c>
      <c r="AT851" t="s">
        <v>4273</v>
      </c>
      <c r="AU851" t="s">
        <v>379</v>
      </c>
      <c r="AV851" t="s">
        <v>380</v>
      </c>
      <c r="AW851" t="s">
        <v>381</v>
      </c>
      <c r="AX851"/>
      <c r="AY851" s="365">
        <v>0</v>
      </c>
      <c r="AZ851" s="365">
        <v>2025</v>
      </c>
      <c r="BA851" s="366">
        <v>45679</v>
      </c>
      <c r="BB851" s="367">
        <v>45679</v>
      </c>
      <c r="BC851" t="s">
        <v>399</v>
      </c>
      <c r="BD851" t="s">
        <v>261</v>
      </c>
      <c r="BE851">
        <v>0</v>
      </c>
      <c r="BF851"/>
      <c r="BG851">
        <v>4.49</v>
      </c>
      <c r="BH851" s="368">
        <v>-4.49</v>
      </c>
    </row>
    <row r="852" spans="1:60" ht="15.6">
      <c r="A852" s="345" t="str">
        <f t="shared" si="26"/>
        <v>yes</v>
      </c>
      <c r="B852" s="345" t="str">
        <f>IF(A852="no","N/A",IF(ISNA(VLOOKUP(P852,'Cost Type'!$A$4:$B$8,2,0)),"Impl",VLOOKUP(Q852,'Cost Type'!$A$4:$B$8,2,0)))</f>
        <v>Impl</v>
      </c>
      <c r="C852" s="345" t="str">
        <f>IF(B852="Impl",VLOOKUP(AB852,'Mapping Activities to outputs'!$B:$C,2,0),"N/A")</f>
        <v>MC</v>
      </c>
      <c r="F852" s="346">
        <f t="shared" si="27"/>
        <v>16.96</v>
      </c>
      <c r="G852" t="s">
        <v>362</v>
      </c>
      <c r="H852" t="s">
        <v>363</v>
      </c>
      <c r="I852" t="s">
        <v>364</v>
      </c>
      <c r="J852" t="s">
        <v>365</v>
      </c>
      <c r="K852" t="s">
        <v>157</v>
      </c>
      <c r="L852" t="s">
        <v>366</v>
      </c>
      <c r="M852" t="s">
        <v>1971</v>
      </c>
      <c r="N852" t="s">
        <v>262</v>
      </c>
      <c r="P852" s="365">
        <v>71635</v>
      </c>
      <c r="Q852" t="s">
        <v>4144</v>
      </c>
      <c r="R852" t="s">
        <v>368</v>
      </c>
      <c r="S852" t="s">
        <v>369</v>
      </c>
      <c r="T852" t="s">
        <v>263</v>
      </c>
      <c r="U852" t="s">
        <v>370</v>
      </c>
      <c r="V852" t="s">
        <v>265</v>
      </c>
      <c r="W852" t="s">
        <v>252</v>
      </c>
      <c r="X852" t="s">
        <v>264</v>
      </c>
      <c r="Y852" t="s">
        <v>371</v>
      </c>
      <c r="Z852" t="s">
        <v>250</v>
      </c>
      <c r="AA852" t="s">
        <v>250</v>
      </c>
      <c r="AB852" t="s">
        <v>89</v>
      </c>
      <c r="AC852" t="s">
        <v>158</v>
      </c>
      <c r="AD852" t="s">
        <v>2</v>
      </c>
      <c r="AE852" t="s">
        <v>1041</v>
      </c>
      <c r="AF852" t="s">
        <v>372</v>
      </c>
      <c r="AG852" t="s">
        <v>3251</v>
      </c>
      <c r="AH852" s="365">
        <v>300002347867977</v>
      </c>
      <c r="AI852" t="s">
        <v>258</v>
      </c>
      <c r="AJ852">
        <v>720.97</v>
      </c>
      <c r="AK852">
        <v>720.97</v>
      </c>
      <c r="AL852" s="365">
        <v>1</v>
      </c>
      <c r="AM852" t="s">
        <v>1041</v>
      </c>
      <c r="AN852" t="s">
        <v>1048</v>
      </c>
      <c r="AO852" t="s">
        <v>1049</v>
      </c>
      <c r="AP852" s="365">
        <v>567</v>
      </c>
      <c r="AQ852" t="s">
        <v>4274</v>
      </c>
      <c r="AR852" t="s">
        <v>4275</v>
      </c>
      <c r="AS852" t="s">
        <v>4276</v>
      </c>
      <c r="AT852" t="s">
        <v>4219</v>
      </c>
      <c r="AU852" t="s">
        <v>379</v>
      </c>
      <c r="AV852" t="s">
        <v>380</v>
      </c>
      <c r="AW852" t="s">
        <v>381</v>
      </c>
      <c r="AX852"/>
      <c r="AY852" s="365">
        <v>0</v>
      </c>
      <c r="AZ852" s="365">
        <v>2025</v>
      </c>
      <c r="BA852" s="366">
        <v>45678</v>
      </c>
      <c r="BB852" s="367">
        <v>45679</v>
      </c>
      <c r="BC852" t="s">
        <v>271</v>
      </c>
      <c r="BD852" t="s">
        <v>261</v>
      </c>
      <c r="BE852">
        <v>720.97</v>
      </c>
      <c r="BF852">
        <v>16.96</v>
      </c>
      <c r="BG852"/>
      <c r="BH852" s="368">
        <v>16.96</v>
      </c>
    </row>
    <row r="853" spans="1:60" ht="15.6">
      <c r="A853" s="345" t="str">
        <f t="shared" si="26"/>
        <v>yes</v>
      </c>
      <c r="B853" s="345" t="str">
        <f>IF(A853="no","N/A",IF(ISNA(VLOOKUP(P853,'Cost Type'!$A$4:$B$8,2,0)),"Impl",VLOOKUP(Q853,'Cost Type'!$A$4:$B$8,2,0)))</f>
        <v>Impl</v>
      </c>
      <c r="C853" s="345" t="str">
        <f>IF(B853="Impl",VLOOKUP(AB853,'Mapping Activities to outputs'!$B:$C,2,0),"N/A")</f>
        <v>MC</v>
      </c>
      <c r="F853" s="346">
        <f t="shared" si="27"/>
        <v>-98.04</v>
      </c>
      <c r="G853" t="s">
        <v>362</v>
      </c>
      <c r="H853" t="s">
        <v>363</v>
      </c>
      <c r="I853" t="s">
        <v>364</v>
      </c>
      <c r="J853" t="s">
        <v>365</v>
      </c>
      <c r="K853" t="s">
        <v>157</v>
      </c>
      <c r="L853" t="s">
        <v>366</v>
      </c>
      <c r="M853" t="s">
        <v>1971</v>
      </c>
      <c r="N853" t="s">
        <v>262</v>
      </c>
      <c r="P853" s="365">
        <v>72311</v>
      </c>
      <c r="Q853" t="s">
        <v>4120</v>
      </c>
      <c r="R853" t="s">
        <v>368</v>
      </c>
      <c r="S853" t="s">
        <v>369</v>
      </c>
      <c r="T853" t="s">
        <v>263</v>
      </c>
      <c r="U853" t="s">
        <v>370</v>
      </c>
      <c r="V853" t="s">
        <v>265</v>
      </c>
      <c r="W853" t="s">
        <v>252</v>
      </c>
      <c r="X853" t="s">
        <v>264</v>
      </c>
      <c r="Y853" t="s">
        <v>371</v>
      </c>
      <c r="Z853" t="s">
        <v>250</v>
      </c>
      <c r="AA853" t="s">
        <v>250</v>
      </c>
      <c r="AB853" t="s">
        <v>89</v>
      </c>
      <c r="AC853" t="s">
        <v>158</v>
      </c>
      <c r="AD853" t="s">
        <v>2</v>
      </c>
      <c r="AE853" t="s">
        <v>4277</v>
      </c>
      <c r="AF853" t="s">
        <v>372</v>
      </c>
      <c r="AG853" t="s">
        <v>4278</v>
      </c>
      <c r="AH853" s="365">
        <v>300002353642735</v>
      </c>
      <c r="AI853" t="s">
        <v>258</v>
      </c>
      <c r="AJ853">
        <v>350000</v>
      </c>
      <c r="AK853">
        <v>350000</v>
      </c>
      <c r="AL853" s="365">
        <v>1</v>
      </c>
      <c r="AM853" t="s">
        <v>4277</v>
      </c>
      <c r="AN853" t="s">
        <v>3063</v>
      </c>
      <c r="AO853" t="s">
        <v>1029</v>
      </c>
      <c r="AP853" s="365">
        <v>2</v>
      </c>
      <c r="AQ853" t="s">
        <v>4279</v>
      </c>
      <c r="AR853" t="s">
        <v>4280</v>
      </c>
      <c r="AS853" t="s">
        <v>4281</v>
      </c>
      <c r="AT853" t="s">
        <v>4268</v>
      </c>
      <c r="AU853" t="s">
        <v>379</v>
      </c>
      <c r="AV853" t="s">
        <v>380</v>
      </c>
      <c r="AW853" t="s">
        <v>4282</v>
      </c>
      <c r="AX853" t="s">
        <v>4283</v>
      </c>
      <c r="AY853" s="365">
        <v>1</v>
      </c>
      <c r="AZ853" s="365">
        <v>2025</v>
      </c>
      <c r="BA853" s="366">
        <v>45679</v>
      </c>
      <c r="BB853" s="367">
        <v>45680</v>
      </c>
      <c r="BC853" t="s">
        <v>271</v>
      </c>
      <c r="BD853" t="s">
        <v>261</v>
      </c>
      <c r="BE853">
        <v>0</v>
      </c>
      <c r="BF853"/>
      <c r="BG853">
        <v>98.04</v>
      </c>
      <c r="BH853" s="368">
        <v>-98.04</v>
      </c>
    </row>
    <row r="854" spans="1:60" ht="15.6">
      <c r="A854" s="345" t="str">
        <f t="shared" si="26"/>
        <v>yes</v>
      </c>
      <c r="B854" s="345" t="str">
        <f>IF(A854="no","N/A",IF(ISNA(VLOOKUP(P854,'Cost Type'!$A$4:$B$8,2,0)),"Impl",VLOOKUP(Q854,'Cost Type'!$A$4:$B$8,2,0)))</f>
        <v>Impl</v>
      </c>
      <c r="C854" s="345" t="str">
        <f>IF(B854="Impl",VLOOKUP(AB854,'Mapping Activities to outputs'!$B:$C,2,0),"N/A")</f>
        <v>MC</v>
      </c>
      <c r="F854" s="346">
        <f t="shared" si="27"/>
        <v>8333.33</v>
      </c>
      <c r="G854" t="s">
        <v>362</v>
      </c>
      <c r="H854" t="s">
        <v>363</v>
      </c>
      <c r="I854" t="s">
        <v>364</v>
      </c>
      <c r="J854" t="s">
        <v>365</v>
      </c>
      <c r="K854" t="s">
        <v>157</v>
      </c>
      <c r="L854" t="s">
        <v>366</v>
      </c>
      <c r="M854" t="s">
        <v>1971</v>
      </c>
      <c r="N854" t="s">
        <v>262</v>
      </c>
      <c r="P854" s="365">
        <v>72311</v>
      </c>
      <c r="Q854" t="s">
        <v>4120</v>
      </c>
      <c r="R854" t="s">
        <v>368</v>
      </c>
      <c r="S854" t="s">
        <v>369</v>
      </c>
      <c r="T854" t="s">
        <v>263</v>
      </c>
      <c r="U854" t="s">
        <v>370</v>
      </c>
      <c r="V854" t="s">
        <v>265</v>
      </c>
      <c r="W854" t="s">
        <v>252</v>
      </c>
      <c r="X854" t="s">
        <v>264</v>
      </c>
      <c r="Y854" t="s">
        <v>371</v>
      </c>
      <c r="Z854" t="s">
        <v>250</v>
      </c>
      <c r="AA854" t="s">
        <v>250</v>
      </c>
      <c r="AB854" t="s">
        <v>89</v>
      </c>
      <c r="AC854" t="s">
        <v>158</v>
      </c>
      <c r="AD854" t="s">
        <v>2</v>
      </c>
      <c r="AE854" t="s">
        <v>4277</v>
      </c>
      <c r="AF854" t="s">
        <v>372</v>
      </c>
      <c r="AG854" t="s">
        <v>4278</v>
      </c>
      <c r="AH854" s="365">
        <v>300002353642735</v>
      </c>
      <c r="AI854" t="s">
        <v>258</v>
      </c>
      <c r="AJ854">
        <v>350000</v>
      </c>
      <c r="AK854">
        <v>350000</v>
      </c>
      <c r="AL854" s="365">
        <v>1</v>
      </c>
      <c r="AM854" t="s">
        <v>4277</v>
      </c>
      <c r="AN854" t="s">
        <v>3063</v>
      </c>
      <c r="AO854" t="s">
        <v>1029</v>
      </c>
      <c r="AP854" s="365">
        <v>86</v>
      </c>
      <c r="AQ854" t="s">
        <v>4279</v>
      </c>
      <c r="AR854" t="s">
        <v>4280</v>
      </c>
      <c r="AS854" t="s">
        <v>4284</v>
      </c>
      <c r="AT854" t="s">
        <v>4268</v>
      </c>
      <c r="AU854" t="s">
        <v>379</v>
      </c>
      <c r="AV854" t="s">
        <v>380</v>
      </c>
      <c r="AW854" t="s">
        <v>4282</v>
      </c>
      <c r="AX854" t="s">
        <v>4283</v>
      </c>
      <c r="AY854" s="365">
        <v>1</v>
      </c>
      <c r="AZ854" s="365">
        <v>2025</v>
      </c>
      <c r="BA854" s="366">
        <v>45679</v>
      </c>
      <c r="BB854" s="367">
        <v>45680</v>
      </c>
      <c r="BC854" t="s">
        <v>271</v>
      </c>
      <c r="BD854" t="s">
        <v>261</v>
      </c>
      <c r="BE854">
        <v>350000</v>
      </c>
      <c r="BF854">
        <v>8333.33</v>
      </c>
      <c r="BG854"/>
      <c r="BH854" s="368">
        <v>8333.33</v>
      </c>
    </row>
    <row r="855" spans="1:60" ht="15.6">
      <c r="A855" s="345" t="str">
        <f t="shared" si="26"/>
        <v>yes</v>
      </c>
      <c r="B855" s="345" t="str">
        <f>IF(A855="no","N/A",IF(ISNA(VLOOKUP(P855,'Cost Type'!$A$4:$B$8,2,0)),"Impl",VLOOKUP(Q855,'Cost Type'!$A$4:$B$8,2,0)))</f>
        <v>Impl</v>
      </c>
      <c r="C855" s="345" t="str">
        <f>IF(B855="Impl",VLOOKUP(AB855,'Mapping Activities to outputs'!$B:$C,2,0),"N/A")</f>
        <v>MC</v>
      </c>
      <c r="F855" s="346">
        <f t="shared" si="27"/>
        <v>564.71</v>
      </c>
      <c r="G855" t="s">
        <v>362</v>
      </c>
      <c r="H855" t="s">
        <v>363</v>
      </c>
      <c r="I855" t="s">
        <v>364</v>
      </c>
      <c r="J855" t="s">
        <v>365</v>
      </c>
      <c r="K855" t="s">
        <v>157</v>
      </c>
      <c r="L855" t="s">
        <v>366</v>
      </c>
      <c r="M855" t="s">
        <v>1971</v>
      </c>
      <c r="N855" t="s">
        <v>262</v>
      </c>
      <c r="P855" s="365">
        <v>71620</v>
      </c>
      <c r="Q855" t="s">
        <v>4124</v>
      </c>
      <c r="R855" t="s">
        <v>368</v>
      </c>
      <c r="S855" t="s">
        <v>369</v>
      </c>
      <c r="T855" t="s">
        <v>263</v>
      </c>
      <c r="U855" t="s">
        <v>370</v>
      </c>
      <c r="V855" t="s">
        <v>265</v>
      </c>
      <c r="W855" t="s">
        <v>252</v>
      </c>
      <c r="X855" t="s">
        <v>264</v>
      </c>
      <c r="Y855" t="s">
        <v>371</v>
      </c>
      <c r="Z855" t="s">
        <v>250</v>
      </c>
      <c r="AA855" t="s">
        <v>250</v>
      </c>
      <c r="AB855" t="s">
        <v>89</v>
      </c>
      <c r="AC855" t="s">
        <v>158</v>
      </c>
      <c r="AD855" t="s">
        <v>2</v>
      </c>
      <c r="AE855" t="s">
        <v>4285</v>
      </c>
      <c r="AF855" t="s">
        <v>372</v>
      </c>
      <c r="AG855" t="s">
        <v>4286</v>
      </c>
      <c r="AH855" s="365">
        <v>300002350809479</v>
      </c>
      <c r="AI855" t="s">
        <v>258</v>
      </c>
      <c r="AJ855">
        <v>34710</v>
      </c>
      <c r="AK855">
        <v>24000</v>
      </c>
      <c r="AL855" s="365">
        <v>2</v>
      </c>
      <c r="AM855" t="s">
        <v>4285</v>
      </c>
      <c r="AN855" t="s">
        <v>1357</v>
      </c>
      <c r="AO855" t="s">
        <v>1358</v>
      </c>
      <c r="AP855" s="365">
        <v>137</v>
      </c>
      <c r="AQ855" t="s">
        <v>4287</v>
      </c>
      <c r="AR855" t="s">
        <v>4288</v>
      </c>
      <c r="AS855" t="s">
        <v>4289</v>
      </c>
      <c r="AT855" t="s">
        <v>4268</v>
      </c>
      <c r="AU855" t="s">
        <v>3679</v>
      </c>
      <c r="AV855" t="s">
        <v>380</v>
      </c>
      <c r="AW855" t="s">
        <v>381</v>
      </c>
      <c r="AX855"/>
      <c r="AY855" s="365">
        <v>0</v>
      </c>
      <c r="AZ855" s="365">
        <v>2025</v>
      </c>
      <c r="BA855" s="366">
        <v>45679</v>
      </c>
      <c r="BB855" s="367">
        <v>45680</v>
      </c>
      <c r="BC855" t="s">
        <v>501</v>
      </c>
      <c r="BD855" t="s">
        <v>261</v>
      </c>
      <c r="BE855">
        <v>24000</v>
      </c>
      <c r="BF855">
        <v>564.71</v>
      </c>
      <c r="BG855"/>
      <c r="BH855" s="368">
        <v>564.71</v>
      </c>
    </row>
    <row r="856" spans="1:60" ht="15.6">
      <c r="A856" s="345" t="str">
        <f t="shared" si="26"/>
        <v>yes</v>
      </c>
      <c r="B856" s="345" t="str">
        <f>IF(A856="no","N/A",IF(ISNA(VLOOKUP(P856,'Cost Type'!$A$4:$B$8,2,0)),"Impl",VLOOKUP(P856,'Cost Type'!$A$4:$B$8,2,0)))</f>
        <v>GMS</v>
      </c>
      <c r="C856" s="345" t="str">
        <f>IF(B856="Impl",VLOOKUP(AB856,'Mapping Activities to outputs'!$B:$C,2,0),"N/A")</f>
        <v>N/A</v>
      </c>
      <c r="F856" s="346">
        <f t="shared" si="27"/>
        <v>35.78</v>
      </c>
      <c r="G856" t="s">
        <v>413</v>
      </c>
      <c r="H856" t="s">
        <v>414</v>
      </c>
      <c r="I856" t="s">
        <v>415</v>
      </c>
      <c r="J856" t="s">
        <v>416</v>
      </c>
      <c r="K856" t="s">
        <v>157</v>
      </c>
      <c r="L856" t="s">
        <v>413</v>
      </c>
      <c r="M856" t="s">
        <v>1971</v>
      </c>
      <c r="N856" t="s">
        <v>262</v>
      </c>
      <c r="P856" s="365">
        <v>75105</v>
      </c>
      <c r="Q856" t="s">
        <v>417</v>
      </c>
      <c r="R856" t="s">
        <v>368</v>
      </c>
      <c r="S856" t="s">
        <v>369</v>
      </c>
      <c r="T856" t="s">
        <v>263</v>
      </c>
      <c r="U856" t="s">
        <v>370</v>
      </c>
      <c r="V856" t="s">
        <v>265</v>
      </c>
      <c r="W856" t="s">
        <v>252</v>
      </c>
      <c r="X856" t="s">
        <v>264</v>
      </c>
      <c r="Y856" t="s">
        <v>371</v>
      </c>
      <c r="Z856" t="s">
        <v>250</v>
      </c>
      <c r="AA856" t="s">
        <v>250</v>
      </c>
      <c r="AB856" t="s">
        <v>89</v>
      </c>
      <c r="AC856" t="s">
        <v>158</v>
      </c>
      <c r="AD856" t="s">
        <v>2</v>
      </c>
      <c r="AE856" t="s">
        <v>4290</v>
      </c>
      <c r="AF856" t="s">
        <v>419</v>
      </c>
      <c r="AG856"/>
      <c r="AH856" s="365"/>
      <c r="AI856"/>
      <c r="AJ856"/>
      <c r="AK856"/>
      <c r="AL856" s="365"/>
      <c r="AM856"/>
      <c r="AN856" t="s">
        <v>399</v>
      </c>
      <c r="AO856" t="s">
        <v>399</v>
      </c>
      <c r="AP856" s="365">
        <v>53</v>
      </c>
      <c r="AQ856" t="s">
        <v>4291</v>
      </c>
      <c r="AR856" t="s">
        <v>4292</v>
      </c>
      <c r="AS856" t="s">
        <v>4293</v>
      </c>
      <c r="AT856" t="s">
        <v>4240</v>
      </c>
      <c r="AU856" t="s">
        <v>379</v>
      </c>
      <c r="AV856" t="s">
        <v>380</v>
      </c>
      <c r="AW856" t="s">
        <v>412</v>
      </c>
      <c r="AX856"/>
      <c r="AY856" s="365"/>
      <c r="AZ856" s="365">
        <v>2025</v>
      </c>
      <c r="BA856" s="366">
        <v>45673</v>
      </c>
      <c r="BB856" s="367">
        <v>45680</v>
      </c>
      <c r="BC856" t="s">
        <v>399</v>
      </c>
      <c r="BD856" t="s">
        <v>261</v>
      </c>
      <c r="BE856">
        <v>1520.64</v>
      </c>
      <c r="BF856">
        <v>35.78</v>
      </c>
      <c r="BG856"/>
      <c r="BH856" s="368">
        <v>35.78</v>
      </c>
    </row>
    <row r="857" spans="1:60" ht="15.6">
      <c r="A857" s="345" t="str">
        <f t="shared" si="26"/>
        <v>yes</v>
      </c>
      <c r="B857" s="345" t="str">
        <f>IF(A857="no","N/A",IF(ISNA(VLOOKUP(P857,'Cost Type'!$A$4:$B$8,2,0)),"Impl",VLOOKUP(P857,'Cost Type'!$A$4:$B$8,2,0)))</f>
        <v>GMS</v>
      </c>
      <c r="C857" s="345" t="str">
        <f>IF(B857="Impl",VLOOKUP(AB857,'Mapping Activities to outputs'!$B:$C,2,0),"N/A")</f>
        <v>N/A</v>
      </c>
      <c r="F857" s="346">
        <f t="shared" si="27"/>
        <v>1.36</v>
      </c>
      <c r="G857" t="s">
        <v>413</v>
      </c>
      <c r="H857" t="s">
        <v>414</v>
      </c>
      <c r="I857" t="s">
        <v>415</v>
      </c>
      <c r="J857" t="s">
        <v>416</v>
      </c>
      <c r="K857" t="s">
        <v>157</v>
      </c>
      <c r="L857" t="s">
        <v>413</v>
      </c>
      <c r="M857" t="s">
        <v>1971</v>
      </c>
      <c r="N857" t="s">
        <v>262</v>
      </c>
      <c r="P857" s="365">
        <v>75105</v>
      </c>
      <c r="Q857" t="s">
        <v>417</v>
      </c>
      <c r="R857" t="s">
        <v>368</v>
      </c>
      <c r="S857" t="s">
        <v>369</v>
      </c>
      <c r="T857" t="s">
        <v>263</v>
      </c>
      <c r="U857" t="s">
        <v>370</v>
      </c>
      <c r="V857" t="s">
        <v>265</v>
      </c>
      <c r="W857" t="s">
        <v>252</v>
      </c>
      <c r="X857" t="s">
        <v>264</v>
      </c>
      <c r="Y857" t="s">
        <v>371</v>
      </c>
      <c r="Z857" t="s">
        <v>250</v>
      </c>
      <c r="AA857" t="s">
        <v>250</v>
      </c>
      <c r="AB857" t="s">
        <v>89</v>
      </c>
      <c r="AC857" t="s">
        <v>158</v>
      </c>
      <c r="AD857" t="s">
        <v>2</v>
      </c>
      <c r="AE857" t="s">
        <v>4294</v>
      </c>
      <c r="AF857" t="s">
        <v>419</v>
      </c>
      <c r="AG857"/>
      <c r="AH857" s="365"/>
      <c r="AI857"/>
      <c r="AJ857"/>
      <c r="AK857"/>
      <c r="AL857" s="365"/>
      <c r="AM857"/>
      <c r="AN857" t="s">
        <v>399</v>
      </c>
      <c r="AO857" t="s">
        <v>399</v>
      </c>
      <c r="AP857" s="365">
        <v>114</v>
      </c>
      <c r="AQ857" t="s">
        <v>4291</v>
      </c>
      <c r="AR857" t="s">
        <v>4295</v>
      </c>
      <c r="AS857" t="s">
        <v>4293</v>
      </c>
      <c r="AT857" t="s">
        <v>4243</v>
      </c>
      <c r="AU857" t="s">
        <v>379</v>
      </c>
      <c r="AV857" t="s">
        <v>380</v>
      </c>
      <c r="AW857" t="s">
        <v>412</v>
      </c>
      <c r="AX857"/>
      <c r="AY857" s="365"/>
      <c r="AZ857" s="365">
        <v>2025</v>
      </c>
      <c r="BA857" s="366">
        <v>45678</v>
      </c>
      <c r="BB857" s="367">
        <v>45680</v>
      </c>
      <c r="BC857" t="s">
        <v>399</v>
      </c>
      <c r="BD857" t="s">
        <v>261</v>
      </c>
      <c r="BE857">
        <v>57.68</v>
      </c>
      <c r="BF857">
        <v>1.36</v>
      </c>
      <c r="BG857"/>
      <c r="BH857" s="368">
        <v>1.36</v>
      </c>
    </row>
    <row r="858" spans="1:60" ht="15.6">
      <c r="A858" s="345" t="str">
        <f t="shared" si="26"/>
        <v>yes</v>
      </c>
      <c r="B858" s="345" t="str">
        <f>IF(A858="no","N/A",IF(ISNA(VLOOKUP(P858,'Cost Type'!$A$4:$B$8,2,0)),"Impl",VLOOKUP(P858,'Cost Type'!$A$4:$B$8,2,0)))</f>
        <v>GMS</v>
      </c>
      <c r="C858" s="345" t="str">
        <f>IF(B858="Impl",VLOOKUP(AB858,'Mapping Activities to outputs'!$B:$C,2,0),"N/A")</f>
        <v>N/A</v>
      </c>
      <c r="F858" s="346">
        <f t="shared" si="27"/>
        <v>839.85</v>
      </c>
      <c r="G858" t="s">
        <v>413</v>
      </c>
      <c r="H858" t="s">
        <v>414</v>
      </c>
      <c r="I858" t="s">
        <v>415</v>
      </c>
      <c r="J858" t="s">
        <v>416</v>
      </c>
      <c r="K858" t="s">
        <v>157</v>
      </c>
      <c r="L858" t="s">
        <v>413</v>
      </c>
      <c r="M858" t="s">
        <v>1971</v>
      </c>
      <c r="N858" t="s">
        <v>262</v>
      </c>
      <c r="P858" s="365">
        <v>75105</v>
      </c>
      <c r="Q858" t="s">
        <v>417</v>
      </c>
      <c r="R858" t="s">
        <v>368</v>
      </c>
      <c r="S858" t="s">
        <v>369</v>
      </c>
      <c r="T858" t="s">
        <v>263</v>
      </c>
      <c r="U858" t="s">
        <v>370</v>
      </c>
      <c r="V858" t="s">
        <v>265</v>
      </c>
      <c r="W858" t="s">
        <v>252</v>
      </c>
      <c r="X858" t="s">
        <v>264</v>
      </c>
      <c r="Y858" t="s">
        <v>371</v>
      </c>
      <c r="Z858" t="s">
        <v>250</v>
      </c>
      <c r="AA858" t="s">
        <v>250</v>
      </c>
      <c r="AB858" t="s">
        <v>40</v>
      </c>
      <c r="AC858" t="s">
        <v>158</v>
      </c>
      <c r="AD858" t="s">
        <v>2</v>
      </c>
      <c r="AE858" t="s">
        <v>4296</v>
      </c>
      <c r="AF858" t="s">
        <v>419</v>
      </c>
      <c r="AG858"/>
      <c r="AH858" s="365"/>
      <c r="AI858"/>
      <c r="AJ858"/>
      <c r="AK858"/>
      <c r="AL858" s="365"/>
      <c r="AM858"/>
      <c r="AN858" t="s">
        <v>399</v>
      </c>
      <c r="AO858" t="s">
        <v>399</v>
      </c>
      <c r="AP858" s="365">
        <v>177</v>
      </c>
      <c r="AQ858" t="s">
        <v>4291</v>
      </c>
      <c r="AR858" t="s">
        <v>4297</v>
      </c>
      <c r="AS858" t="s">
        <v>4293</v>
      </c>
      <c r="AT858" t="s">
        <v>4298</v>
      </c>
      <c r="AU858" t="s">
        <v>379</v>
      </c>
      <c r="AV858" t="s">
        <v>380</v>
      </c>
      <c r="AW858" t="s">
        <v>412</v>
      </c>
      <c r="AX858"/>
      <c r="AY858" s="365"/>
      <c r="AZ858" s="365">
        <v>2025</v>
      </c>
      <c r="BA858" s="366">
        <v>45679</v>
      </c>
      <c r="BB858" s="367">
        <v>45680</v>
      </c>
      <c r="BC858" t="s">
        <v>399</v>
      </c>
      <c r="BD858" t="s">
        <v>261</v>
      </c>
      <c r="BE858">
        <v>35693.46</v>
      </c>
      <c r="BF858">
        <v>839.85</v>
      </c>
      <c r="BG858"/>
      <c r="BH858" s="368">
        <v>839.85</v>
      </c>
    </row>
    <row r="859" spans="1:60" ht="15.6">
      <c r="A859" s="345" t="str">
        <f t="shared" si="26"/>
        <v>yes</v>
      </c>
      <c r="B859" s="345" t="str">
        <f>IF(A859="no","N/A",IF(ISNA(VLOOKUP(P859,'Cost Type'!$A$4:$B$8,2,0)),"Impl",VLOOKUP(Q859,'Cost Type'!$A$4:$B$8,2,0)))</f>
        <v>Impl</v>
      </c>
      <c r="C859" s="345" t="str">
        <f>IF(B859="Impl",VLOOKUP(AB859,'Mapping Activities to outputs'!$B:$C,2,0),"N/A")</f>
        <v>Output 1</v>
      </c>
      <c r="F859" s="346">
        <f t="shared" si="27"/>
        <v>-959.73</v>
      </c>
      <c r="G859" t="s">
        <v>395</v>
      </c>
      <c r="H859" t="s">
        <v>396</v>
      </c>
      <c r="I859" t="s">
        <v>364</v>
      </c>
      <c r="J859" t="s">
        <v>365</v>
      </c>
      <c r="K859" t="s">
        <v>157</v>
      </c>
      <c r="L859" t="s">
        <v>397</v>
      </c>
      <c r="M859" t="s">
        <v>1971</v>
      </c>
      <c r="N859" t="s">
        <v>262</v>
      </c>
      <c r="P859" s="365">
        <v>76135</v>
      </c>
      <c r="Q859" t="s">
        <v>3282</v>
      </c>
      <c r="R859" t="s">
        <v>368</v>
      </c>
      <c r="S859" t="s">
        <v>369</v>
      </c>
      <c r="T859" t="s">
        <v>263</v>
      </c>
      <c r="U859" t="s">
        <v>370</v>
      </c>
      <c r="V859" t="s">
        <v>265</v>
      </c>
      <c r="W859" t="s">
        <v>252</v>
      </c>
      <c r="X859" t="s">
        <v>264</v>
      </c>
      <c r="Y859" t="s">
        <v>371</v>
      </c>
      <c r="Z859" t="s">
        <v>250</v>
      </c>
      <c r="AA859" t="s">
        <v>250</v>
      </c>
      <c r="AB859" t="s">
        <v>42</v>
      </c>
      <c r="AC859" t="s">
        <v>158</v>
      </c>
      <c r="AD859" t="s">
        <v>2</v>
      </c>
      <c r="AE859" t="s">
        <v>4299</v>
      </c>
      <c r="AF859" t="s">
        <v>398</v>
      </c>
      <c r="AG859" t="s">
        <v>651</v>
      </c>
      <c r="AH859" s="365">
        <v>300002346274196</v>
      </c>
      <c r="AI859" t="s">
        <v>258</v>
      </c>
      <c r="AJ859">
        <v>18145626</v>
      </c>
      <c r="AK859">
        <v>2798096</v>
      </c>
      <c r="AL859" s="365">
        <v>4</v>
      </c>
      <c r="AM859" t="s">
        <v>626</v>
      </c>
      <c r="AN859" t="s">
        <v>4261</v>
      </c>
      <c r="AO859" t="s">
        <v>635</v>
      </c>
      <c r="AP859" s="365">
        <v>4126</v>
      </c>
      <c r="AQ859" t="s">
        <v>4300</v>
      </c>
      <c r="AR859" t="s">
        <v>4301</v>
      </c>
      <c r="AS859" t="s">
        <v>4302</v>
      </c>
      <c r="AT859" t="s">
        <v>4303</v>
      </c>
      <c r="AU859" t="s">
        <v>379</v>
      </c>
      <c r="AV859" t="s">
        <v>380</v>
      </c>
      <c r="AW859" t="s">
        <v>3206</v>
      </c>
      <c r="AX859" t="s">
        <v>4191</v>
      </c>
      <c r="AY859" s="365">
        <v>4</v>
      </c>
      <c r="AZ859" s="365">
        <v>2025</v>
      </c>
      <c r="BA859" s="366">
        <v>45680</v>
      </c>
      <c r="BB859" s="367">
        <v>45680</v>
      </c>
      <c r="BC859" t="s">
        <v>399</v>
      </c>
      <c r="BD859" t="s">
        <v>261</v>
      </c>
      <c r="BE859">
        <v>0</v>
      </c>
      <c r="BF859"/>
      <c r="BG859">
        <v>959.73</v>
      </c>
      <c r="BH859" s="368">
        <v>-959.73</v>
      </c>
    </row>
    <row r="860" spans="1:60" ht="15.6">
      <c r="A860" s="345" t="str">
        <f t="shared" si="26"/>
        <v>yes</v>
      </c>
      <c r="B860" s="345" t="str">
        <f>IF(A860="no","N/A",IF(ISNA(VLOOKUP(P860,'Cost Type'!$A$4:$B$8,2,0)),"Impl",VLOOKUP(Q860,'Cost Type'!$A$4:$B$8,2,0)))</f>
        <v>Impl</v>
      </c>
      <c r="C860" s="345" t="str">
        <f>IF(B860="Impl",VLOOKUP(AB860,'Mapping Activities to outputs'!$B:$C,2,0),"N/A")</f>
        <v>Output 1</v>
      </c>
      <c r="F860" s="346">
        <f t="shared" si="27"/>
        <v>-124.97</v>
      </c>
      <c r="G860" t="s">
        <v>395</v>
      </c>
      <c r="H860" t="s">
        <v>396</v>
      </c>
      <c r="I860" t="s">
        <v>364</v>
      </c>
      <c r="J860" t="s">
        <v>365</v>
      </c>
      <c r="K860" t="s">
        <v>157</v>
      </c>
      <c r="L860" t="s">
        <v>397</v>
      </c>
      <c r="M860" t="s">
        <v>1971</v>
      </c>
      <c r="N860" t="s">
        <v>262</v>
      </c>
      <c r="P860" s="365">
        <v>76135</v>
      </c>
      <c r="Q860" t="s">
        <v>3282</v>
      </c>
      <c r="R860" t="s">
        <v>368</v>
      </c>
      <c r="S860" t="s">
        <v>369</v>
      </c>
      <c r="T860" t="s">
        <v>263</v>
      </c>
      <c r="U860" t="s">
        <v>370</v>
      </c>
      <c r="V860" t="s">
        <v>265</v>
      </c>
      <c r="W860" t="s">
        <v>252</v>
      </c>
      <c r="X860" t="s">
        <v>264</v>
      </c>
      <c r="Y860" t="s">
        <v>371</v>
      </c>
      <c r="Z860" t="s">
        <v>250</v>
      </c>
      <c r="AA860" t="s">
        <v>250</v>
      </c>
      <c r="AB860" t="s">
        <v>40</v>
      </c>
      <c r="AC860" t="s">
        <v>158</v>
      </c>
      <c r="AD860" t="s">
        <v>2</v>
      </c>
      <c r="AE860" t="s">
        <v>4304</v>
      </c>
      <c r="AF860" t="s">
        <v>398</v>
      </c>
      <c r="AG860" t="s">
        <v>4266</v>
      </c>
      <c r="AH860" s="365">
        <v>300002350228392</v>
      </c>
      <c r="AI860" t="s">
        <v>258</v>
      </c>
      <c r="AJ860">
        <v>446168.29000000004</v>
      </c>
      <c r="AK860">
        <v>446168.29000000004</v>
      </c>
      <c r="AL860" s="365">
        <v>1</v>
      </c>
      <c r="AM860" t="s">
        <v>706</v>
      </c>
      <c r="AN860" t="s">
        <v>3150</v>
      </c>
      <c r="AO860" t="s">
        <v>528</v>
      </c>
      <c r="AP860" s="365">
        <v>4125</v>
      </c>
      <c r="AQ860" t="s">
        <v>4300</v>
      </c>
      <c r="AR860" t="s">
        <v>4305</v>
      </c>
      <c r="AS860" t="s">
        <v>4302</v>
      </c>
      <c r="AT860" t="s">
        <v>4303</v>
      </c>
      <c r="AU860" t="s">
        <v>379</v>
      </c>
      <c r="AV860" t="s">
        <v>380</v>
      </c>
      <c r="AW860" t="s">
        <v>4269</v>
      </c>
      <c r="AX860" t="s">
        <v>4198</v>
      </c>
      <c r="AY860" s="365">
        <v>1</v>
      </c>
      <c r="AZ860" s="365">
        <v>2025</v>
      </c>
      <c r="BA860" s="366">
        <v>45680</v>
      </c>
      <c r="BB860" s="367">
        <v>45680</v>
      </c>
      <c r="BC860" t="s">
        <v>399</v>
      </c>
      <c r="BD860" t="s">
        <v>261</v>
      </c>
      <c r="BE860">
        <v>0</v>
      </c>
      <c r="BF860"/>
      <c r="BG860">
        <v>124.97</v>
      </c>
      <c r="BH860" s="368">
        <v>-124.97</v>
      </c>
    </row>
    <row r="861" spans="1:60" ht="15.6">
      <c r="A861" s="345" t="str">
        <f t="shared" si="26"/>
        <v>yes</v>
      </c>
      <c r="B861" s="345" t="str">
        <f>IF(A861="no","N/A",IF(ISNA(VLOOKUP(P861,'Cost Type'!$A$4:$B$8,2,0)),"Impl",VLOOKUP(Q861,'Cost Type'!$A$4:$B$8,2,0)))</f>
        <v>Impl</v>
      </c>
      <c r="C861" s="345" t="str">
        <f>IF(B861="Impl",VLOOKUP(AB861,'Mapping Activities to outputs'!$B:$C,2,0),"N/A")</f>
        <v>MC</v>
      </c>
      <c r="F861" s="346">
        <f t="shared" si="27"/>
        <v>252</v>
      </c>
      <c r="G861" t="s">
        <v>362</v>
      </c>
      <c r="H861" t="s">
        <v>363</v>
      </c>
      <c r="I861" t="s">
        <v>364</v>
      </c>
      <c r="J861" t="s">
        <v>365</v>
      </c>
      <c r="K861" t="s">
        <v>157</v>
      </c>
      <c r="L861" t="s">
        <v>366</v>
      </c>
      <c r="M861" t="s">
        <v>1971</v>
      </c>
      <c r="N861" t="s">
        <v>262</v>
      </c>
      <c r="P861" s="365">
        <v>71635</v>
      </c>
      <c r="Q861" t="s">
        <v>4144</v>
      </c>
      <c r="R861" t="s">
        <v>368</v>
      </c>
      <c r="S861" t="s">
        <v>369</v>
      </c>
      <c r="T861" t="s">
        <v>263</v>
      </c>
      <c r="U861" t="s">
        <v>370</v>
      </c>
      <c r="V861" t="s">
        <v>265</v>
      </c>
      <c r="W861" t="s">
        <v>252</v>
      </c>
      <c r="X861" t="s">
        <v>264</v>
      </c>
      <c r="Y861" t="s">
        <v>371</v>
      </c>
      <c r="Z861" t="s">
        <v>250</v>
      </c>
      <c r="AA861" t="s">
        <v>250</v>
      </c>
      <c r="AB861" t="s">
        <v>89</v>
      </c>
      <c r="AC861" t="s">
        <v>158</v>
      </c>
      <c r="AD861" t="s">
        <v>2</v>
      </c>
      <c r="AE861" t="s">
        <v>4285</v>
      </c>
      <c r="AF861" t="s">
        <v>372</v>
      </c>
      <c r="AG861" t="s">
        <v>4286</v>
      </c>
      <c r="AH861" s="365">
        <v>300002350809479</v>
      </c>
      <c r="AI861" t="s">
        <v>258</v>
      </c>
      <c r="AJ861">
        <v>34710</v>
      </c>
      <c r="AK861">
        <v>10710</v>
      </c>
      <c r="AL861" s="365">
        <v>1</v>
      </c>
      <c r="AM861" t="s">
        <v>4285</v>
      </c>
      <c r="AN861" t="s">
        <v>1357</v>
      </c>
      <c r="AO861" t="s">
        <v>1358</v>
      </c>
      <c r="AP861" s="365">
        <v>146</v>
      </c>
      <c r="AQ861" t="s">
        <v>4287</v>
      </c>
      <c r="AR861" t="s">
        <v>4306</v>
      </c>
      <c r="AS861" t="s">
        <v>4289</v>
      </c>
      <c r="AT861" t="s">
        <v>4268</v>
      </c>
      <c r="AU861" t="s">
        <v>3679</v>
      </c>
      <c r="AV861" t="s">
        <v>380</v>
      </c>
      <c r="AW861" t="s">
        <v>381</v>
      </c>
      <c r="AX861"/>
      <c r="AY861" s="365">
        <v>0</v>
      </c>
      <c r="AZ861" s="365">
        <v>2025</v>
      </c>
      <c r="BA861" s="366">
        <v>45679</v>
      </c>
      <c r="BB861" s="367">
        <v>45680</v>
      </c>
      <c r="BC861" t="s">
        <v>271</v>
      </c>
      <c r="BD861" t="s">
        <v>261</v>
      </c>
      <c r="BE861">
        <v>10710</v>
      </c>
      <c r="BF861">
        <v>252</v>
      </c>
      <c r="BG861"/>
      <c r="BH861" s="368">
        <v>252</v>
      </c>
    </row>
    <row r="862" spans="1:60" ht="15.6">
      <c r="A862" s="345" t="str">
        <f t="shared" si="26"/>
        <v>yes</v>
      </c>
      <c r="B862" s="345" t="str">
        <f>IF(A862="no","N/A",IF(ISNA(VLOOKUP(P862,'Cost Type'!$A$4:$B$8,2,0)),"Impl",VLOOKUP(P862,'Cost Type'!$A$4:$B$8,2,0)))</f>
        <v>GMS</v>
      </c>
      <c r="C862" s="345" t="str">
        <f>IF(B862="Impl",VLOOKUP(AB862,'Mapping Activities to outputs'!$B:$C,2,0),"N/A")</f>
        <v>N/A</v>
      </c>
      <c r="F862" s="346">
        <f t="shared" si="27"/>
        <v>65.34</v>
      </c>
      <c r="G862" t="s">
        <v>413</v>
      </c>
      <c r="H862" t="s">
        <v>414</v>
      </c>
      <c r="I862" t="s">
        <v>415</v>
      </c>
      <c r="J862" t="s">
        <v>416</v>
      </c>
      <c r="K862" t="s">
        <v>157</v>
      </c>
      <c r="L862" t="s">
        <v>413</v>
      </c>
      <c r="M862" t="s">
        <v>1971</v>
      </c>
      <c r="N862" t="s">
        <v>262</v>
      </c>
      <c r="P862" s="365">
        <v>75105</v>
      </c>
      <c r="Q862" t="s">
        <v>417</v>
      </c>
      <c r="R862" t="s">
        <v>368</v>
      </c>
      <c r="S862" t="s">
        <v>369</v>
      </c>
      <c r="T862" t="s">
        <v>263</v>
      </c>
      <c r="U862" t="s">
        <v>370</v>
      </c>
      <c r="V862" t="s">
        <v>265</v>
      </c>
      <c r="W862" t="s">
        <v>252</v>
      </c>
      <c r="X862" t="s">
        <v>264</v>
      </c>
      <c r="Y862" t="s">
        <v>371</v>
      </c>
      <c r="Z862" t="s">
        <v>250</v>
      </c>
      <c r="AA862" t="s">
        <v>250</v>
      </c>
      <c r="AB862" t="s">
        <v>89</v>
      </c>
      <c r="AC862" t="s">
        <v>158</v>
      </c>
      <c r="AD862" t="s">
        <v>2</v>
      </c>
      <c r="AE862" t="s">
        <v>4307</v>
      </c>
      <c r="AF862" t="s">
        <v>419</v>
      </c>
      <c r="AG862"/>
      <c r="AH862" s="365"/>
      <c r="AI862"/>
      <c r="AJ862"/>
      <c r="AK862"/>
      <c r="AL862" s="365"/>
      <c r="AM862"/>
      <c r="AN862" t="s">
        <v>399</v>
      </c>
      <c r="AO862" t="s">
        <v>399</v>
      </c>
      <c r="AP862" s="365">
        <v>175</v>
      </c>
      <c r="AQ862" t="s">
        <v>4308</v>
      </c>
      <c r="AR862" t="s">
        <v>4309</v>
      </c>
      <c r="AS862" t="s">
        <v>4310</v>
      </c>
      <c r="AT862" t="s">
        <v>4298</v>
      </c>
      <c r="AU862" t="s">
        <v>379</v>
      </c>
      <c r="AV862" t="s">
        <v>380</v>
      </c>
      <c r="AW862" t="s">
        <v>412</v>
      </c>
      <c r="AX862"/>
      <c r="AY862" s="365"/>
      <c r="AZ862" s="365">
        <v>2025</v>
      </c>
      <c r="BA862" s="366">
        <v>45679</v>
      </c>
      <c r="BB862" s="367">
        <v>45681</v>
      </c>
      <c r="BC862" t="s">
        <v>399</v>
      </c>
      <c r="BD862" t="s">
        <v>261</v>
      </c>
      <c r="BE862">
        <v>2776.8</v>
      </c>
      <c r="BF862">
        <v>65.34</v>
      </c>
      <c r="BG862"/>
      <c r="BH862" s="368">
        <v>65.34</v>
      </c>
    </row>
    <row r="863" spans="1:60" ht="15.6">
      <c r="A863" s="345" t="str">
        <f t="shared" si="26"/>
        <v>yes</v>
      </c>
      <c r="B863" s="345" t="str">
        <f>IF(A863="no","N/A",IF(ISNA(VLOOKUP(P863,'Cost Type'!$A$4:$B$8,2,0)),"Impl",VLOOKUP(P863,'Cost Type'!$A$4:$B$8,2,0)))</f>
        <v>GMS</v>
      </c>
      <c r="C863" s="345" t="str">
        <f>IF(B863="Impl",VLOOKUP(AB863,'Mapping Activities to outputs'!$B:$C,2,0),"N/A")</f>
        <v>N/A</v>
      </c>
      <c r="F863" s="346">
        <f t="shared" si="27"/>
        <v>658.82</v>
      </c>
      <c r="G863" t="s">
        <v>413</v>
      </c>
      <c r="H863" t="s">
        <v>414</v>
      </c>
      <c r="I863" t="s">
        <v>415</v>
      </c>
      <c r="J863" t="s">
        <v>416</v>
      </c>
      <c r="K863" t="s">
        <v>157</v>
      </c>
      <c r="L863" t="s">
        <v>413</v>
      </c>
      <c r="M863" t="s">
        <v>1971</v>
      </c>
      <c r="N863" t="s">
        <v>262</v>
      </c>
      <c r="P863" s="365">
        <v>75105</v>
      </c>
      <c r="Q863" t="s">
        <v>417</v>
      </c>
      <c r="R863" t="s">
        <v>368</v>
      </c>
      <c r="S863" t="s">
        <v>369</v>
      </c>
      <c r="T863" t="s">
        <v>263</v>
      </c>
      <c r="U863" t="s">
        <v>370</v>
      </c>
      <c r="V863" t="s">
        <v>265</v>
      </c>
      <c r="W863" t="s">
        <v>252</v>
      </c>
      <c r="X863" t="s">
        <v>264</v>
      </c>
      <c r="Y863" t="s">
        <v>371</v>
      </c>
      <c r="Z863" t="s">
        <v>250</v>
      </c>
      <c r="AA863" t="s">
        <v>250</v>
      </c>
      <c r="AB863" t="s">
        <v>89</v>
      </c>
      <c r="AC863" t="s">
        <v>158</v>
      </c>
      <c r="AD863" t="s">
        <v>2</v>
      </c>
      <c r="AE863" t="s">
        <v>4311</v>
      </c>
      <c r="AF863" t="s">
        <v>419</v>
      </c>
      <c r="AG863"/>
      <c r="AH863" s="365"/>
      <c r="AI863"/>
      <c r="AJ863"/>
      <c r="AK863"/>
      <c r="AL863" s="365"/>
      <c r="AM863"/>
      <c r="AN863" t="s">
        <v>399</v>
      </c>
      <c r="AO863" t="s">
        <v>399</v>
      </c>
      <c r="AP863" s="365">
        <v>176</v>
      </c>
      <c r="AQ863" t="s">
        <v>4308</v>
      </c>
      <c r="AR863" t="s">
        <v>4312</v>
      </c>
      <c r="AS863" t="s">
        <v>4310</v>
      </c>
      <c r="AT863" t="s">
        <v>4298</v>
      </c>
      <c r="AU863" t="s">
        <v>379</v>
      </c>
      <c r="AV863" t="s">
        <v>380</v>
      </c>
      <c r="AW863" t="s">
        <v>412</v>
      </c>
      <c r="AX863"/>
      <c r="AY863" s="365"/>
      <c r="AZ863" s="365">
        <v>2025</v>
      </c>
      <c r="BA863" s="366">
        <v>45679</v>
      </c>
      <c r="BB863" s="367">
        <v>45681</v>
      </c>
      <c r="BC863" t="s">
        <v>399</v>
      </c>
      <c r="BD863" t="s">
        <v>261</v>
      </c>
      <c r="BE863">
        <v>28000</v>
      </c>
      <c r="BF863">
        <v>658.82</v>
      </c>
      <c r="BG863"/>
      <c r="BH863" s="368">
        <v>658.82</v>
      </c>
    </row>
    <row r="864" spans="1:60" ht="15.6">
      <c r="A864" s="345" t="str">
        <f t="shared" si="26"/>
        <v>yes</v>
      </c>
      <c r="B864" s="345" t="str">
        <f>IF(A864="no","N/A",IF(ISNA(VLOOKUP(P864,'Cost Type'!$A$4:$B$8,2,0)),"Impl",VLOOKUP(Q864,'Cost Type'!$A$4:$B$8,2,0)))</f>
        <v>Impl</v>
      </c>
      <c r="C864" s="345" t="e">
        <f>IF(B864="Impl",VLOOKUP(AB864,'Mapping Activities to outputs'!$B:$C,2,0),"N/A")</f>
        <v>#N/A</v>
      </c>
      <c r="E864" s="345" t="s">
        <v>4623</v>
      </c>
      <c r="F864" s="346">
        <f t="shared" si="27"/>
        <v>0.28999999999999998</v>
      </c>
      <c r="G864" t="s">
        <v>3283</v>
      </c>
      <c r="H864" t="s">
        <v>3284</v>
      </c>
      <c r="I864" t="s">
        <v>446</v>
      </c>
      <c r="J864" t="s">
        <v>3285</v>
      </c>
      <c r="K864" t="s">
        <v>399</v>
      </c>
      <c r="L864" t="s">
        <v>3286</v>
      </c>
      <c r="M864" t="s">
        <v>2074</v>
      </c>
      <c r="N864" t="s">
        <v>262</v>
      </c>
      <c r="P864" s="365">
        <v>72410</v>
      </c>
      <c r="Q864" t="s">
        <v>3287</v>
      </c>
      <c r="R864" t="s">
        <v>368</v>
      </c>
      <c r="S864" t="s">
        <v>369</v>
      </c>
      <c r="T864" t="s">
        <v>263</v>
      </c>
      <c r="U864" t="s">
        <v>370</v>
      </c>
      <c r="V864" t="s">
        <v>265</v>
      </c>
      <c r="W864" t="s">
        <v>252</v>
      </c>
      <c r="X864" t="s">
        <v>264</v>
      </c>
      <c r="Y864" t="s">
        <v>371</v>
      </c>
      <c r="Z864" t="s">
        <v>399</v>
      </c>
      <c r="AA864" t="s">
        <v>399</v>
      </c>
      <c r="AB864" t="s">
        <v>399</v>
      </c>
      <c r="AC864" t="s">
        <v>158</v>
      </c>
      <c r="AD864" t="s">
        <v>2</v>
      </c>
      <c r="AE864" t="s">
        <v>4191</v>
      </c>
      <c r="AF864" t="s">
        <v>3286</v>
      </c>
      <c r="AG864"/>
      <c r="AH864" s="365"/>
      <c r="AI864"/>
      <c r="AJ864"/>
      <c r="AK864"/>
      <c r="AL864" s="365"/>
      <c r="AM864"/>
      <c r="AN864" t="s">
        <v>399</v>
      </c>
      <c r="AO864" t="s">
        <v>399</v>
      </c>
      <c r="AP864" s="365">
        <v>1515</v>
      </c>
      <c r="AQ864" t="s">
        <v>4313</v>
      </c>
      <c r="AR864" t="s">
        <v>2837</v>
      </c>
      <c r="AS864" t="s">
        <v>4314</v>
      </c>
      <c r="AT864" t="s">
        <v>4315</v>
      </c>
      <c r="AU864" t="s">
        <v>3292</v>
      </c>
      <c r="AV864" t="s">
        <v>380</v>
      </c>
      <c r="AW864" t="s">
        <v>412</v>
      </c>
      <c r="AX864"/>
      <c r="AY864" s="365"/>
      <c r="AZ864" s="365">
        <v>2024</v>
      </c>
      <c r="BA864" s="366">
        <v>45657</v>
      </c>
      <c r="BB864" s="367">
        <v>45681</v>
      </c>
      <c r="BC864" t="s">
        <v>399</v>
      </c>
      <c r="BD864" t="s">
        <v>261</v>
      </c>
      <c r="BE864">
        <v>11.870000000000001</v>
      </c>
      <c r="BF864">
        <v>0.28999999999999998</v>
      </c>
      <c r="BG864"/>
      <c r="BH864" s="368">
        <v>0.28999999999999998</v>
      </c>
    </row>
    <row r="865" spans="1:60" ht="15.6">
      <c r="A865" s="345" t="str">
        <f t="shared" si="26"/>
        <v>yes</v>
      </c>
      <c r="B865" s="345" t="str">
        <f>IF(A865="no","N/A",IF(ISNA(VLOOKUP(P865,'Cost Type'!$A$4:$B$8,2,0)),"Impl",VLOOKUP(Q865,'Cost Type'!$A$4:$B$8,2,0)))</f>
        <v>Impl</v>
      </c>
      <c r="C865" s="345" t="e">
        <f>IF(B865="Impl",VLOOKUP(AB865,'Mapping Activities to outputs'!$B:$C,2,0),"N/A")</f>
        <v>#N/A</v>
      </c>
      <c r="E865" s="345" t="s">
        <v>4623</v>
      </c>
      <c r="F865" s="346">
        <f t="shared" si="27"/>
        <v>-0.28999999999999998</v>
      </c>
      <c r="G865" t="s">
        <v>3283</v>
      </c>
      <c r="H865" t="s">
        <v>3284</v>
      </c>
      <c r="I865" t="s">
        <v>446</v>
      </c>
      <c r="J865" t="s">
        <v>3285</v>
      </c>
      <c r="K865" t="s">
        <v>399</v>
      </c>
      <c r="L865" t="s">
        <v>3286</v>
      </c>
      <c r="M865" t="s">
        <v>1971</v>
      </c>
      <c r="N865" t="s">
        <v>262</v>
      </c>
      <c r="P865" s="365">
        <v>72410</v>
      </c>
      <c r="Q865" t="s">
        <v>3287</v>
      </c>
      <c r="R865" t="s">
        <v>368</v>
      </c>
      <c r="S865" t="s">
        <v>369</v>
      </c>
      <c r="T865" t="s">
        <v>263</v>
      </c>
      <c r="U865" t="s">
        <v>370</v>
      </c>
      <c r="V865" t="s">
        <v>265</v>
      </c>
      <c r="W865" t="s">
        <v>252</v>
      </c>
      <c r="X865" t="s">
        <v>264</v>
      </c>
      <c r="Y865" t="s">
        <v>371</v>
      </c>
      <c r="Z865" t="s">
        <v>399</v>
      </c>
      <c r="AA865" t="s">
        <v>399</v>
      </c>
      <c r="AB865" t="s">
        <v>399</v>
      </c>
      <c r="AC865" t="s">
        <v>158</v>
      </c>
      <c r="AD865" t="s">
        <v>2</v>
      </c>
      <c r="AE865" t="s">
        <v>4191</v>
      </c>
      <c r="AF865" t="s">
        <v>3286</v>
      </c>
      <c r="AG865"/>
      <c r="AH865" s="365"/>
      <c r="AI865"/>
      <c r="AJ865"/>
      <c r="AK865"/>
      <c r="AL865" s="365"/>
      <c r="AM865"/>
      <c r="AN865" t="s">
        <v>399</v>
      </c>
      <c r="AO865" t="s">
        <v>399</v>
      </c>
      <c r="AP865" s="365">
        <v>23223</v>
      </c>
      <c r="AQ865" t="s">
        <v>4316</v>
      </c>
      <c r="AR865" t="s">
        <v>2837</v>
      </c>
      <c r="AS865" t="s">
        <v>4317</v>
      </c>
      <c r="AT865" t="s">
        <v>4318</v>
      </c>
      <c r="AU865" t="s">
        <v>3292</v>
      </c>
      <c r="AV865" t="s">
        <v>380</v>
      </c>
      <c r="AW865" t="s">
        <v>412</v>
      </c>
      <c r="AX865"/>
      <c r="AY865" s="365"/>
      <c r="AZ865" s="365">
        <v>2025</v>
      </c>
      <c r="BA865" s="366">
        <v>45658</v>
      </c>
      <c r="BB865" s="367">
        <v>45681</v>
      </c>
      <c r="BC865" t="s">
        <v>399</v>
      </c>
      <c r="BD865" t="s">
        <v>261</v>
      </c>
      <c r="BE865">
        <v>-11.870000000000001</v>
      </c>
      <c r="BF865"/>
      <c r="BG865">
        <v>0.28999999999999998</v>
      </c>
      <c r="BH865" s="368">
        <v>-0.28999999999999998</v>
      </c>
    </row>
    <row r="866" spans="1:60" ht="15.6">
      <c r="A866" s="345" t="str">
        <f t="shared" si="26"/>
        <v>yes</v>
      </c>
      <c r="B866" s="345" t="str">
        <f>IF(A866="no","N/A",IF(ISNA(VLOOKUP(P866,'Cost Type'!$A$4:$B$8,2,0)),"Impl",VLOOKUP(Q866,'Cost Type'!$A$4:$B$8,2,0)))</f>
        <v>Impl</v>
      </c>
      <c r="C866" s="345" t="str">
        <f>IF(B866="Impl",VLOOKUP(AB866,'Mapping Activities to outputs'!$B:$C,2,0),"N/A")</f>
        <v>MC</v>
      </c>
      <c r="F866" s="346">
        <f t="shared" si="27"/>
        <v>34.619999999999997</v>
      </c>
      <c r="G866" t="s">
        <v>362</v>
      </c>
      <c r="H866" t="s">
        <v>363</v>
      </c>
      <c r="I866" t="s">
        <v>364</v>
      </c>
      <c r="J866" t="s">
        <v>365</v>
      </c>
      <c r="K866" t="s">
        <v>157</v>
      </c>
      <c r="L866" t="s">
        <v>366</v>
      </c>
      <c r="M866" t="s">
        <v>1971</v>
      </c>
      <c r="N866" t="s">
        <v>262</v>
      </c>
      <c r="P866" s="365">
        <v>71635</v>
      </c>
      <c r="Q866" t="s">
        <v>4144</v>
      </c>
      <c r="R866" t="s">
        <v>368</v>
      </c>
      <c r="S866" t="s">
        <v>369</v>
      </c>
      <c r="T866" t="s">
        <v>263</v>
      </c>
      <c r="U866" t="s">
        <v>370</v>
      </c>
      <c r="V866" t="s">
        <v>265</v>
      </c>
      <c r="W866" t="s">
        <v>252</v>
      </c>
      <c r="X866" t="s">
        <v>264</v>
      </c>
      <c r="Y866" t="s">
        <v>371</v>
      </c>
      <c r="Z866" t="s">
        <v>250</v>
      </c>
      <c r="AA866" t="s">
        <v>250</v>
      </c>
      <c r="AB866" t="s">
        <v>89</v>
      </c>
      <c r="AC866" t="s">
        <v>158</v>
      </c>
      <c r="AD866" t="s">
        <v>2</v>
      </c>
      <c r="AE866" t="s">
        <v>4319</v>
      </c>
      <c r="AF866" t="s">
        <v>372</v>
      </c>
      <c r="AG866" t="s">
        <v>4215</v>
      </c>
      <c r="AH866" s="365">
        <v>300002362566560</v>
      </c>
      <c r="AI866" t="s">
        <v>258</v>
      </c>
      <c r="AJ866">
        <v>1471.41</v>
      </c>
      <c r="AK866">
        <v>1471.41</v>
      </c>
      <c r="AL866" s="365">
        <v>1</v>
      </c>
      <c r="AM866" t="s">
        <v>4319</v>
      </c>
      <c r="AN866" t="s">
        <v>1357</v>
      </c>
      <c r="AO866" t="s">
        <v>1358</v>
      </c>
      <c r="AP866" s="365">
        <v>599</v>
      </c>
      <c r="AQ866" t="s">
        <v>4320</v>
      </c>
      <c r="AR866" t="s">
        <v>4321</v>
      </c>
      <c r="AS866" t="s">
        <v>4322</v>
      </c>
      <c r="AT866" t="s">
        <v>4323</v>
      </c>
      <c r="AU866" t="s">
        <v>379</v>
      </c>
      <c r="AV866" t="s">
        <v>380</v>
      </c>
      <c r="AW866" t="s">
        <v>381</v>
      </c>
      <c r="AX866"/>
      <c r="AY866" s="365">
        <v>0</v>
      </c>
      <c r="AZ866" s="365">
        <v>2025</v>
      </c>
      <c r="BA866" s="366">
        <v>45684</v>
      </c>
      <c r="BB866" s="367">
        <v>45684</v>
      </c>
      <c r="BC866" t="s">
        <v>271</v>
      </c>
      <c r="BD866" t="s">
        <v>261</v>
      </c>
      <c r="BE866">
        <v>1471.41</v>
      </c>
      <c r="BF866">
        <v>34.619999999999997</v>
      </c>
      <c r="BG866"/>
      <c r="BH866" s="368">
        <v>34.619999999999997</v>
      </c>
    </row>
    <row r="867" spans="1:60" ht="15.6">
      <c r="A867" s="345" t="str">
        <f t="shared" si="26"/>
        <v>yes</v>
      </c>
      <c r="B867" s="345" t="str">
        <f>IF(A867="no","N/A",IF(ISNA(VLOOKUP(P867,'Cost Type'!$A$4:$B$8,2,0)),"Impl",VLOOKUP(Q867,'Cost Type'!$A$4:$B$8,2,0)))</f>
        <v>Impl</v>
      </c>
      <c r="C867" s="345" t="str">
        <f>IF(B867="Impl",VLOOKUP(AB867,'Mapping Activities to outputs'!$B:$C,2,0),"N/A")</f>
        <v>MC</v>
      </c>
      <c r="F867" s="346">
        <f t="shared" si="27"/>
        <v>180.71</v>
      </c>
      <c r="G867" t="s">
        <v>362</v>
      </c>
      <c r="H867" t="s">
        <v>363</v>
      </c>
      <c r="I867" t="s">
        <v>364</v>
      </c>
      <c r="J867" t="s">
        <v>365</v>
      </c>
      <c r="K867" t="s">
        <v>157</v>
      </c>
      <c r="L867" t="s">
        <v>366</v>
      </c>
      <c r="M867" t="s">
        <v>1971</v>
      </c>
      <c r="N867" t="s">
        <v>262</v>
      </c>
      <c r="P867" s="365">
        <v>71620</v>
      </c>
      <c r="Q867" t="s">
        <v>4124</v>
      </c>
      <c r="R867" t="s">
        <v>368</v>
      </c>
      <c r="S867" t="s">
        <v>369</v>
      </c>
      <c r="T867" t="s">
        <v>263</v>
      </c>
      <c r="U867" t="s">
        <v>370</v>
      </c>
      <c r="V867" t="s">
        <v>265</v>
      </c>
      <c r="W867" t="s">
        <v>252</v>
      </c>
      <c r="X867" t="s">
        <v>264</v>
      </c>
      <c r="Y867" t="s">
        <v>371</v>
      </c>
      <c r="Z867" t="s">
        <v>250</v>
      </c>
      <c r="AA867" t="s">
        <v>250</v>
      </c>
      <c r="AB867" t="s">
        <v>89</v>
      </c>
      <c r="AC867" t="s">
        <v>158</v>
      </c>
      <c r="AD867" t="s">
        <v>2</v>
      </c>
      <c r="AE867" t="s">
        <v>4324</v>
      </c>
      <c r="AF867" t="s">
        <v>372</v>
      </c>
      <c r="AG867" t="s">
        <v>4325</v>
      </c>
      <c r="AH867" s="365">
        <v>300002366060815</v>
      </c>
      <c r="AI867" t="s">
        <v>258</v>
      </c>
      <c r="AJ867">
        <v>18390</v>
      </c>
      <c r="AK867">
        <v>7680</v>
      </c>
      <c r="AL867" s="365">
        <v>2</v>
      </c>
      <c r="AM867" t="s">
        <v>4324</v>
      </c>
      <c r="AN867" t="s">
        <v>1357</v>
      </c>
      <c r="AO867" t="s">
        <v>1358</v>
      </c>
      <c r="AP867" s="365">
        <v>765</v>
      </c>
      <c r="AQ867" t="s">
        <v>4326</v>
      </c>
      <c r="AR867" t="s">
        <v>4327</v>
      </c>
      <c r="AS867" t="s">
        <v>4328</v>
      </c>
      <c r="AT867" t="s">
        <v>4329</v>
      </c>
      <c r="AU867" t="s">
        <v>379</v>
      </c>
      <c r="AV867" t="s">
        <v>380</v>
      </c>
      <c r="AW867" t="s">
        <v>381</v>
      </c>
      <c r="AX867"/>
      <c r="AY867" s="365">
        <v>0</v>
      </c>
      <c r="AZ867" s="365">
        <v>2025</v>
      </c>
      <c r="BA867" s="366">
        <v>45685</v>
      </c>
      <c r="BB867" s="367">
        <v>45685</v>
      </c>
      <c r="BC867" t="s">
        <v>501</v>
      </c>
      <c r="BD867" t="s">
        <v>261</v>
      </c>
      <c r="BE867">
        <v>7680</v>
      </c>
      <c r="BF867">
        <v>180.71</v>
      </c>
      <c r="BG867"/>
      <c r="BH867" s="368">
        <v>180.71</v>
      </c>
    </row>
    <row r="868" spans="1:60" ht="15.6">
      <c r="A868" s="345" t="str">
        <f t="shared" si="26"/>
        <v>yes</v>
      </c>
      <c r="B868" s="345" t="str">
        <f>IF(A868="no","N/A",IF(ISNA(VLOOKUP(P868,'Cost Type'!$A$4:$B$8,2,0)),"Impl",VLOOKUP(Q868,'Cost Type'!$A$4:$B$8,2,0)))</f>
        <v>Impl</v>
      </c>
      <c r="C868" s="345" t="str">
        <f>IF(B868="Impl",VLOOKUP(AB868,'Mapping Activities to outputs'!$B:$C,2,0),"N/A")</f>
        <v>MC</v>
      </c>
      <c r="F868" s="346">
        <f t="shared" si="27"/>
        <v>178.12</v>
      </c>
      <c r="G868" t="s">
        <v>362</v>
      </c>
      <c r="H868" t="s">
        <v>363</v>
      </c>
      <c r="I868" t="s">
        <v>364</v>
      </c>
      <c r="J868" t="s">
        <v>365</v>
      </c>
      <c r="K868" t="s">
        <v>157</v>
      </c>
      <c r="L868" t="s">
        <v>366</v>
      </c>
      <c r="M868" t="s">
        <v>1971</v>
      </c>
      <c r="N868" t="s">
        <v>262</v>
      </c>
      <c r="P868" s="365">
        <v>71620</v>
      </c>
      <c r="Q868" t="s">
        <v>4124</v>
      </c>
      <c r="R868" t="s">
        <v>368</v>
      </c>
      <c r="S868" t="s">
        <v>369</v>
      </c>
      <c r="T868" t="s">
        <v>263</v>
      </c>
      <c r="U868" t="s">
        <v>370</v>
      </c>
      <c r="V868" t="s">
        <v>265</v>
      </c>
      <c r="W868" t="s">
        <v>252</v>
      </c>
      <c r="X868" t="s">
        <v>264</v>
      </c>
      <c r="Y868" t="s">
        <v>371</v>
      </c>
      <c r="Z868" t="s">
        <v>250</v>
      </c>
      <c r="AA868" t="s">
        <v>250</v>
      </c>
      <c r="AB868" t="s">
        <v>89</v>
      </c>
      <c r="AC868" t="s">
        <v>158</v>
      </c>
      <c r="AD868" t="s">
        <v>2</v>
      </c>
      <c r="AE868" t="s">
        <v>4330</v>
      </c>
      <c r="AF868" t="s">
        <v>372</v>
      </c>
      <c r="AG868" t="s">
        <v>4331</v>
      </c>
      <c r="AH868" s="365">
        <v>300002366080820</v>
      </c>
      <c r="AI868" t="s">
        <v>258</v>
      </c>
      <c r="AJ868">
        <v>18280</v>
      </c>
      <c r="AK868">
        <v>7570</v>
      </c>
      <c r="AL868" s="365">
        <v>2</v>
      </c>
      <c r="AM868" t="s">
        <v>4330</v>
      </c>
      <c r="AN868" t="s">
        <v>1443</v>
      </c>
      <c r="AO868" t="s">
        <v>1444</v>
      </c>
      <c r="AP868" s="365">
        <v>764</v>
      </c>
      <c r="AQ868" t="s">
        <v>4326</v>
      </c>
      <c r="AR868" t="s">
        <v>4332</v>
      </c>
      <c r="AS868" t="s">
        <v>4328</v>
      </c>
      <c r="AT868" t="s">
        <v>4329</v>
      </c>
      <c r="AU868" t="s">
        <v>379</v>
      </c>
      <c r="AV868" t="s">
        <v>380</v>
      </c>
      <c r="AW868" t="s">
        <v>381</v>
      </c>
      <c r="AX868"/>
      <c r="AY868" s="365">
        <v>0</v>
      </c>
      <c r="AZ868" s="365">
        <v>2025</v>
      </c>
      <c r="BA868" s="366">
        <v>45685</v>
      </c>
      <c r="BB868" s="367">
        <v>45685</v>
      </c>
      <c r="BC868" t="s">
        <v>501</v>
      </c>
      <c r="BD868" t="s">
        <v>261</v>
      </c>
      <c r="BE868">
        <v>7570</v>
      </c>
      <c r="BF868">
        <v>178.12</v>
      </c>
      <c r="BG868"/>
      <c r="BH868" s="368">
        <v>178.12</v>
      </c>
    </row>
    <row r="869" spans="1:60" ht="15.6">
      <c r="A869" s="345" t="str">
        <f t="shared" si="26"/>
        <v>yes</v>
      </c>
      <c r="B869" s="345" t="str">
        <f>IF(A869="no","N/A",IF(ISNA(VLOOKUP(P869,'Cost Type'!$A$4:$B$8,2,0)),"Impl",VLOOKUP(P869,'Cost Type'!$A$4:$B$8,2,0)))</f>
        <v>GMS</v>
      </c>
      <c r="C869" s="345" t="str">
        <f>IF(B869="Impl",VLOOKUP(AB869,'Mapping Activities to outputs'!$B:$C,2,0),"N/A")</f>
        <v>N/A</v>
      </c>
      <c r="F869" s="346">
        <f t="shared" si="27"/>
        <v>2.77</v>
      </c>
      <c r="G869" t="s">
        <v>413</v>
      </c>
      <c r="H869" t="s">
        <v>414</v>
      </c>
      <c r="I869" t="s">
        <v>415</v>
      </c>
      <c r="J869" t="s">
        <v>416</v>
      </c>
      <c r="K869" t="s">
        <v>157</v>
      </c>
      <c r="L869" t="s">
        <v>413</v>
      </c>
      <c r="M869" t="s">
        <v>1971</v>
      </c>
      <c r="N869" t="s">
        <v>262</v>
      </c>
      <c r="P869" s="365">
        <v>75105</v>
      </c>
      <c r="Q869" t="s">
        <v>417</v>
      </c>
      <c r="R869" t="s">
        <v>368</v>
      </c>
      <c r="S869" t="s">
        <v>369</v>
      </c>
      <c r="T869" t="s">
        <v>263</v>
      </c>
      <c r="U869" t="s">
        <v>370</v>
      </c>
      <c r="V869" t="s">
        <v>265</v>
      </c>
      <c r="W869" t="s">
        <v>252</v>
      </c>
      <c r="X869" t="s">
        <v>264</v>
      </c>
      <c r="Y869" t="s">
        <v>371</v>
      </c>
      <c r="Z869" t="s">
        <v>250</v>
      </c>
      <c r="AA869" t="s">
        <v>250</v>
      </c>
      <c r="AB869" t="s">
        <v>89</v>
      </c>
      <c r="AC869" t="s">
        <v>158</v>
      </c>
      <c r="AD869" t="s">
        <v>2</v>
      </c>
      <c r="AE869" t="s">
        <v>4333</v>
      </c>
      <c r="AF869" t="s">
        <v>419</v>
      </c>
      <c r="AG869"/>
      <c r="AH869" s="365"/>
      <c r="AI869"/>
      <c r="AJ869"/>
      <c r="AK869"/>
      <c r="AL869" s="365"/>
      <c r="AM869"/>
      <c r="AN869" t="s">
        <v>399</v>
      </c>
      <c r="AO869" t="s">
        <v>399</v>
      </c>
      <c r="AP869" s="365">
        <v>347</v>
      </c>
      <c r="AQ869" t="s">
        <v>4334</v>
      </c>
      <c r="AR869" t="s">
        <v>4335</v>
      </c>
      <c r="AS869" t="s">
        <v>4336</v>
      </c>
      <c r="AT869" t="s">
        <v>4337</v>
      </c>
      <c r="AU869" t="s">
        <v>379</v>
      </c>
      <c r="AV869" t="s">
        <v>380</v>
      </c>
      <c r="AW869" t="s">
        <v>412</v>
      </c>
      <c r="AX869"/>
      <c r="AY869" s="365"/>
      <c r="AZ869" s="365">
        <v>2025</v>
      </c>
      <c r="BA869" s="366">
        <v>45684</v>
      </c>
      <c r="BB869" s="367">
        <v>45685</v>
      </c>
      <c r="BC869" t="s">
        <v>399</v>
      </c>
      <c r="BD869" t="s">
        <v>261</v>
      </c>
      <c r="BE869">
        <v>117.71000000000001</v>
      </c>
      <c r="BF869">
        <v>2.77</v>
      </c>
      <c r="BG869"/>
      <c r="BH869" s="368">
        <v>2.77</v>
      </c>
    </row>
    <row r="870" spans="1:60" ht="15.6">
      <c r="A870" s="345" t="str">
        <f t="shared" si="26"/>
        <v>yes</v>
      </c>
      <c r="B870" s="345" t="str">
        <f>IF(A870="no","N/A",IF(ISNA(VLOOKUP(P870,'Cost Type'!$A$4:$B$8,2,0)),"Impl",VLOOKUP(Q870,'Cost Type'!$A$4:$B$8,2,0)))</f>
        <v>Impl</v>
      </c>
      <c r="C870" s="345" t="str">
        <f>IF(B870="Impl",VLOOKUP(AB870,'Mapping Activities to outputs'!$B:$C,2,0),"N/A")</f>
        <v>Output 2</v>
      </c>
      <c r="F870" s="346">
        <f t="shared" si="27"/>
        <v>-116.96000000000001</v>
      </c>
      <c r="G870" t="s">
        <v>362</v>
      </c>
      <c r="H870" t="s">
        <v>363</v>
      </c>
      <c r="I870" t="s">
        <v>364</v>
      </c>
      <c r="J870" t="s">
        <v>365</v>
      </c>
      <c r="K870" t="s">
        <v>157</v>
      </c>
      <c r="L870" t="s">
        <v>366</v>
      </c>
      <c r="M870" t="s">
        <v>1971</v>
      </c>
      <c r="N870" t="s">
        <v>262</v>
      </c>
      <c r="P870" s="365">
        <v>72220</v>
      </c>
      <c r="Q870" t="s">
        <v>4127</v>
      </c>
      <c r="R870" t="s">
        <v>368</v>
      </c>
      <c r="S870" t="s">
        <v>369</v>
      </c>
      <c r="T870" t="s">
        <v>263</v>
      </c>
      <c r="U870" t="s">
        <v>370</v>
      </c>
      <c r="V870" t="s">
        <v>265</v>
      </c>
      <c r="W870" t="s">
        <v>252</v>
      </c>
      <c r="X870" t="s">
        <v>264</v>
      </c>
      <c r="Y870" t="s">
        <v>371</v>
      </c>
      <c r="Z870" t="s">
        <v>250</v>
      </c>
      <c r="AA870" t="s">
        <v>250</v>
      </c>
      <c r="AB870" t="s">
        <v>67</v>
      </c>
      <c r="AC870" t="s">
        <v>158</v>
      </c>
      <c r="AD870" t="s">
        <v>2</v>
      </c>
      <c r="AE870" t="s">
        <v>4338</v>
      </c>
      <c r="AF870" t="s">
        <v>372</v>
      </c>
      <c r="AG870" t="s">
        <v>827</v>
      </c>
      <c r="AH870" s="365">
        <v>300002365938333</v>
      </c>
      <c r="AI870" t="s">
        <v>258</v>
      </c>
      <c r="AJ870">
        <v>407730</v>
      </c>
      <c r="AK870">
        <v>407730</v>
      </c>
      <c r="AL870" s="365">
        <v>1</v>
      </c>
      <c r="AM870" t="s">
        <v>4338</v>
      </c>
      <c r="AN870" t="s">
        <v>4008</v>
      </c>
      <c r="AO870" t="s">
        <v>734</v>
      </c>
      <c r="AP870" s="365">
        <v>28</v>
      </c>
      <c r="AQ870" t="s">
        <v>4339</v>
      </c>
      <c r="AR870" t="s">
        <v>4340</v>
      </c>
      <c r="AS870" t="s">
        <v>4341</v>
      </c>
      <c r="AT870" t="s">
        <v>3948</v>
      </c>
      <c r="AU870" t="s">
        <v>379</v>
      </c>
      <c r="AV870" t="s">
        <v>380</v>
      </c>
      <c r="AW870" t="s">
        <v>4012</v>
      </c>
      <c r="AX870" t="s">
        <v>4013</v>
      </c>
      <c r="AY870" s="365">
        <v>1</v>
      </c>
      <c r="AZ870" s="365">
        <v>2025</v>
      </c>
      <c r="BA870" s="366">
        <v>45665</v>
      </c>
      <c r="BB870" s="367">
        <v>45685</v>
      </c>
      <c r="BC870" t="s">
        <v>271</v>
      </c>
      <c r="BD870" t="s">
        <v>261</v>
      </c>
      <c r="BE870">
        <v>0</v>
      </c>
      <c r="BF870"/>
      <c r="BG870">
        <v>116.96000000000001</v>
      </c>
      <c r="BH870" s="368">
        <v>-116.96000000000001</v>
      </c>
    </row>
    <row r="871" spans="1:60" ht="15.6">
      <c r="A871" s="345" t="str">
        <f t="shared" si="26"/>
        <v>yes</v>
      </c>
      <c r="B871" s="345" t="str">
        <f>IF(A871="no","N/A",IF(ISNA(VLOOKUP(P871,'Cost Type'!$A$4:$B$8,2,0)),"Impl",VLOOKUP(Q871,'Cost Type'!$A$4:$B$8,2,0)))</f>
        <v>Impl</v>
      </c>
      <c r="C871" s="345" t="str">
        <f>IF(B871="Impl",VLOOKUP(AB871,'Mapping Activities to outputs'!$B:$C,2,0),"N/A")</f>
        <v>Output 2</v>
      </c>
      <c r="F871" s="346">
        <f t="shared" si="27"/>
        <v>9824.82</v>
      </c>
      <c r="G871" t="s">
        <v>362</v>
      </c>
      <c r="H871" t="s">
        <v>363</v>
      </c>
      <c r="I871" t="s">
        <v>364</v>
      </c>
      <c r="J871" t="s">
        <v>365</v>
      </c>
      <c r="K871" t="s">
        <v>157</v>
      </c>
      <c r="L871" t="s">
        <v>366</v>
      </c>
      <c r="M871" t="s">
        <v>1971</v>
      </c>
      <c r="N871" t="s">
        <v>262</v>
      </c>
      <c r="P871" s="365">
        <v>72220</v>
      </c>
      <c r="Q871" t="s">
        <v>4127</v>
      </c>
      <c r="R871" t="s">
        <v>368</v>
      </c>
      <c r="S871" t="s">
        <v>369</v>
      </c>
      <c r="T871" t="s">
        <v>263</v>
      </c>
      <c r="U871" t="s">
        <v>370</v>
      </c>
      <c r="V871" t="s">
        <v>265</v>
      </c>
      <c r="W871" t="s">
        <v>252</v>
      </c>
      <c r="X871" t="s">
        <v>264</v>
      </c>
      <c r="Y871" t="s">
        <v>371</v>
      </c>
      <c r="Z871" t="s">
        <v>250</v>
      </c>
      <c r="AA871" t="s">
        <v>250</v>
      </c>
      <c r="AB871" t="s">
        <v>67</v>
      </c>
      <c r="AC871" t="s">
        <v>158</v>
      </c>
      <c r="AD871" t="s">
        <v>2</v>
      </c>
      <c r="AE871" t="s">
        <v>4338</v>
      </c>
      <c r="AF871" t="s">
        <v>372</v>
      </c>
      <c r="AG871" t="s">
        <v>827</v>
      </c>
      <c r="AH871" s="365">
        <v>300002365938333</v>
      </c>
      <c r="AI871" t="s">
        <v>258</v>
      </c>
      <c r="AJ871">
        <v>407730</v>
      </c>
      <c r="AK871">
        <v>407730</v>
      </c>
      <c r="AL871" s="365">
        <v>1</v>
      </c>
      <c r="AM871" t="s">
        <v>4338</v>
      </c>
      <c r="AN871" t="s">
        <v>4008</v>
      </c>
      <c r="AO871" t="s">
        <v>734</v>
      </c>
      <c r="AP871" s="365">
        <v>37</v>
      </c>
      <c r="AQ871" t="s">
        <v>4339</v>
      </c>
      <c r="AR871" t="s">
        <v>4340</v>
      </c>
      <c r="AS871" t="s">
        <v>4342</v>
      </c>
      <c r="AT871" t="s">
        <v>3948</v>
      </c>
      <c r="AU871" t="s">
        <v>379</v>
      </c>
      <c r="AV871" t="s">
        <v>380</v>
      </c>
      <c r="AW871" t="s">
        <v>4012</v>
      </c>
      <c r="AX871" t="s">
        <v>4013</v>
      </c>
      <c r="AY871" s="365">
        <v>1</v>
      </c>
      <c r="AZ871" s="365">
        <v>2025</v>
      </c>
      <c r="BA871" s="366">
        <v>45665</v>
      </c>
      <c r="BB871" s="367">
        <v>45685</v>
      </c>
      <c r="BC871" t="s">
        <v>271</v>
      </c>
      <c r="BD871" t="s">
        <v>261</v>
      </c>
      <c r="BE871">
        <v>407730</v>
      </c>
      <c r="BF871">
        <v>9824.82</v>
      </c>
      <c r="BG871"/>
      <c r="BH871" s="368">
        <v>9824.82</v>
      </c>
    </row>
    <row r="872" spans="1:60" ht="15.6">
      <c r="A872" s="345" t="str">
        <f t="shared" si="26"/>
        <v>yes</v>
      </c>
      <c r="B872" s="345" t="str">
        <f>IF(A872="no","N/A",IF(ISNA(VLOOKUP(P872,'Cost Type'!$A$4:$B$8,2,0)),"Impl",VLOOKUP(Q872,'Cost Type'!$A$4:$B$8,2,0)))</f>
        <v>Impl</v>
      </c>
      <c r="C872" s="345" t="str">
        <f>IF(B872="Impl",VLOOKUP(AB872,'Mapping Activities to outputs'!$B:$C,2,0),"N/A")</f>
        <v>MC</v>
      </c>
      <c r="F872" s="346">
        <f t="shared" si="27"/>
        <v>6016.08</v>
      </c>
      <c r="G872" t="s">
        <v>362</v>
      </c>
      <c r="H872" t="s">
        <v>363</v>
      </c>
      <c r="I872" t="s">
        <v>364</v>
      </c>
      <c r="J872" t="s">
        <v>365</v>
      </c>
      <c r="K872" t="s">
        <v>157</v>
      </c>
      <c r="L872" t="s">
        <v>366</v>
      </c>
      <c r="M872" t="s">
        <v>1971</v>
      </c>
      <c r="N872" t="s">
        <v>262</v>
      </c>
      <c r="P872" s="365">
        <v>73410</v>
      </c>
      <c r="Q872" t="s">
        <v>3310</v>
      </c>
      <c r="R872" t="s">
        <v>368</v>
      </c>
      <c r="S872" t="s">
        <v>369</v>
      </c>
      <c r="T872" t="s">
        <v>263</v>
      </c>
      <c r="U872" t="s">
        <v>370</v>
      </c>
      <c r="V872" t="s">
        <v>265</v>
      </c>
      <c r="W872" t="s">
        <v>252</v>
      </c>
      <c r="X872" t="s">
        <v>264</v>
      </c>
      <c r="Y872" t="s">
        <v>371</v>
      </c>
      <c r="Z872" t="s">
        <v>250</v>
      </c>
      <c r="AA872" t="s">
        <v>250</v>
      </c>
      <c r="AB872" t="s">
        <v>89</v>
      </c>
      <c r="AC872" t="s">
        <v>158</v>
      </c>
      <c r="AD872" t="s">
        <v>2</v>
      </c>
      <c r="AE872" t="s">
        <v>4343</v>
      </c>
      <c r="AF872" t="s">
        <v>372</v>
      </c>
      <c r="AG872" t="s">
        <v>4344</v>
      </c>
      <c r="AH872" s="365">
        <v>300002366180244</v>
      </c>
      <c r="AI872" t="s">
        <v>258</v>
      </c>
      <c r="AJ872">
        <v>255683.42</v>
      </c>
      <c r="AK872">
        <v>255683.42</v>
      </c>
      <c r="AL872" s="365">
        <v>1</v>
      </c>
      <c r="AM872" t="s">
        <v>4343</v>
      </c>
      <c r="AN872" t="s">
        <v>3105</v>
      </c>
      <c r="AO872" t="s">
        <v>1189</v>
      </c>
      <c r="AP872" s="365">
        <v>304</v>
      </c>
      <c r="AQ872" t="s">
        <v>4339</v>
      </c>
      <c r="AR872" t="s">
        <v>4345</v>
      </c>
      <c r="AS872" t="s">
        <v>4342</v>
      </c>
      <c r="AT872" t="s">
        <v>4329</v>
      </c>
      <c r="AU872" t="s">
        <v>379</v>
      </c>
      <c r="AV872" t="s">
        <v>380</v>
      </c>
      <c r="AW872" t="s">
        <v>4346</v>
      </c>
      <c r="AX872" t="s">
        <v>4347</v>
      </c>
      <c r="AY872" s="365">
        <v>1</v>
      </c>
      <c r="AZ872" s="365">
        <v>2025</v>
      </c>
      <c r="BA872" s="366">
        <v>45685</v>
      </c>
      <c r="BB872" s="367">
        <v>45685</v>
      </c>
      <c r="BC872" t="s">
        <v>271</v>
      </c>
      <c r="BD872" t="s">
        <v>261</v>
      </c>
      <c r="BE872">
        <v>255683.42</v>
      </c>
      <c r="BF872">
        <v>6016.08</v>
      </c>
      <c r="BG872"/>
      <c r="BH872" s="368">
        <v>6016.08</v>
      </c>
    </row>
    <row r="873" spans="1:60" ht="15.6">
      <c r="A873" s="345" t="str">
        <f t="shared" si="26"/>
        <v>yes</v>
      </c>
      <c r="B873" s="345" t="str">
        <f>IF(A873="no","N/A",IF(ISNA(VLOOKUP(P873,'Cost Type'!$A$4:$B$8,2,0)),"Impl",VLOOKUP(Q873,'Cost Type'!$A$4:$B$8,2,0)))</f>
        <v>Impl</v>
      </c>
      <c r="C873" s="345" t="str">
        <f>IF(B873="Impl",VLOOKUP(AB873,'Mapping Activities to outputs'!$B:$C,2,0),"N/A")</f>
        <v>MC</v>
      </c>
      <c r="F873" s="346">
        <f t="shared" si="27"/>
        <v>252</v>
      </c>
      <c r="G873" t="s">
        <v>362</v>
      </c>
      <c r="H873" t="s">
        <v>363</v>
      </c>
      <c r="I873" t="s">
        <v>364</v>
      </c>
      <c r="J873" t="s">
        <v>365</v>
      </c>
      <c r="K873" t="s">
        <v>157</v>
      </c>
      <c r="L873" t="s">
        <v>366</v>
      </c>
      <c r="M873" t="s">
        <v>1971</v>
      </c>
      <c r="N873" t="s">
        <v>262</v>
      </c>
      <c r="P873" s="365">
        <v>71635</v>
      </c>
      <c r="Q873" t="s">
        <v>4144</v>
      </c>
      <c r="R873" t="s">
        <v>368</v>
      </c>
      <c r="S873" t="s">
        <v>369</v>
      </c>
      <c r="T873" t="s">
        <v>263</v>
      </c>
      <c r="U873" t="s">
        <v>370</v>
      </c>
      <c r="V873" t="s">
        <v>265</v>
      </c>
      <c r="W873" t="s">
        <v>252</v>
      </c>
      <c r="X873" t="s">
        <v>264</v>
      </c>
      <c r="Y873" t="s">
        <v>371</v>
      </c>
      <c r="Z873" t="s">
        <v>250</v>
      </c>
      <c r="AA873" t="s">
        <v>250</v>
      </c>
      <c r="AB873" t="s">
        <v>89</v>
      </c>
      <c r="AC873" t="s">
        <v>158</v>
      </c>
      <c r="AD873" t="s">
        <v>2</v>
      </c>
      <c r="AE873" t="s">
        <v>4324</v>
      </c>
      <c r="AF873" t="s">
        <v>372</v>
      </c>
      <c r="AG873" t="s">
        <v>4325</v>
      </c>
      <c r="AH873" s="365">
        <v>300002366060815</v>
      </c>
      <c r="AI873" t="s">
        <v>258</v>
      </c>
      <c r="AJ873">
        <v>18390</v>
      </c>
      <c r="AK873">
        <v>10710</v>
      </c>
      <c r="AL873" s="365">
        <v>1</v>
      </c>
      <c r="AM873" t="s">
        <v>4324</v>
      </c>
      <c r="AN873" t="s">
        <v>1357</v>
      </c>
      <c r="AO873" t="s">
        <v>1358</v>
      </c>
      <c r="AP873" s="365">
        <v>802</v>
      </c>
      <c r="AQ873" t="s">
        <v>4326</v>
      </c>
      <c r="AR873" t="s">
        <v>4348</v>
      </c>
      <c r="AS873" t="s">
        <v>4328</v>
      </c>
      <c r="AT873" t="s">
        <v>4329</v>
      </c>
      <c r="AU873" t="s">
        <v>379</v>
      </c>
      <c r="AV873" t="s">
        <v>380</v>
      </c>
      <c r="AW873" t="s">
        <v>381</v>
      </c>
      <c r="AX873"/>
      <c r="AY873" s="365">
        <v>0</v>
      </c>
      <c r="AZ873" s="365">
        <v>2025</v>
      </c>
      <c r="BA873" s="366">
        <v>45685</v>
      </c>
      <c r="BB873" s="367">
        <v>45685</v>
      </c>
      <c r="BC873" t="s">
        <v>271</v>
      </c>
      <c r="BD873" t="s">
        <v>261</v>
      </c>
      <c r="BE873">
        <v>10710</v>
      </c>
      <c r="BF873">
        <v>252</v>
      </c>
      <c r="BG873"/>
      <c r="BH873" s="368">
        <v>252</v>
      </c>
    </row>
    <row r="874" spans="1:60" ht="15.6">
      <c r="A874" s="345" t="str">
        <f t="shared" si="26"/>
        <v>yes</v>
      </c>
      <c r="B874" s="345" t="str">
        <f>IF(A874="no","N/A",IF(ISNA(VLOOKUP(P874,'Cost Type'!$A$4:$B$8,2,0)),"Impl",VLOOKUP(Q874,'Cost Type'!$A$4:$B$8,2,0)))</f>
        <v>Impl</v>
      </c>
      <c r="C874" s="345" t="str">
        <f>IF(B874="Impl",VLOOKUP(AB874,'Mapping Activities to outputs'!$B:$C,2,0),"N/A")</f>
        <v>MC</v>
      </c>
      <c r="F874" s="346">
        <f t="shared" si="27"/>
        <v>252</v>
      </c>
      <c r="G874" t="s">
        <v>362</v>
      </c>
      <c r="H874" t="s">
        <v>363</v>
      </c>
      <c r="I874" t="s">
        <v>364</v>
      </c>
      <c r="J874" t="s">
        <v>365</v>
      </c>
      <c r="K874" t="s">
        <v>157</v>
      </c>
      <c r="L874" t="s">
        <v>366</v>
      </c>
      <c r="M874" t="s">
        <v>1971</v>
      </c>
      <c r="N874" t="s">
        <v>262</v>
      </c>
      <c r="P874" s="365">
        <v>71635</v>
      </c>
      <c r="Q874" t="s">
        <v>4144</v>
      </c>
      <c r="R874" t="s">
        <v>368</v>
      </c>
      <c r="S874" t="s">
        <v>369</v>
      </c>
      <c r="T874" t="s">
        <v>263</v>
      </c>
      <c r="U874" t="s">
        <v>370</v>
      </c>
      <c r="V874" t="s">
        <v>265</v>
      </c>
      <c r="W874" t="s">
        <v>252</v>
      </c>
      <c r="X874" t="s">
        <v>264</v>
      </c>
      <c r="Y874" t="s">
        <v>371</v>
      </c>
      <c r="Z874" t="s">
        <v>250</v>
      </c>
      <c r="AA874" t="s">
        <v>250</v>
      </c>
      <c r="AB874" t="s">
        <v>89</v>
      </c>
      <c r="AC874" t="s">
        <v>158</v>
      </c>
      <c r="AD874" t="s">
        <v>2</v>
      </c>
      <c r="AE874" t="s">
        <v>4330</v>
      </c>
      <c r="AF874" t="s">
        <v>372</v>
      </c>
      <c r="AG874" t="s">
        <v>4331</v>
      </c>
      <c r="AH874" s="365">
        <v>300002366080820</v>
      </c>
      <c r="AI874" t="s">
        <v>258</v>
      </c>
      <c r="AJ874">
        <v>18280</v>
      </c>
      <c r="AK874">
        <v>10710</v>
      </c>
      <c r="AL874" s="365">
        <v>1</v>
      </c>
      <c r="AM874" t="s">
        <v>4330</v>
      </c>
      <c r="AN874" t="s">
        <v>1443</v>
      </c>
      <c r="AO874" t="s">
        <v>1444</v>
      </c>
      <c r="AP874" s="365">
        <v>801</v>
      </c>
      <c r="AQ874" t="s">
        <v>4326</v>
      </c>
      <c r="AR874" t="s">
        <v>4349</v>
      </c>
      <c r="AS874" t="s">
        <v>4328</v>
      </c>
      <c r="AT874" t="s">
        <v>4329</v>
      </c>
      <c r="AU874" t="s">
        <v>379</v>
      </c>
      <c r="AV874" t="s">
        <v>380</v>
      </c>
      <c r="AW874" t="s">
        <v>381</v>
      </c>
      <c r="AX874"/>
      <c r="AY874" s="365">
        <v>0</v>
      </c>
      <c r="AZ874" s="365">
        <v>2025</v>
      </c>
      <c r="BA874" s="366">
        <v>45685</v>
      </c>
      <c r="BB874" s="367">
        <v>45685</v>
      </c>
      <c r="BC874" t="s">
        <v>271</v>
      </c>
      <c r="BD874" t="s">
        <v>261</v>
      </c>
      <c r="BE874">
        <v>10710</v>
      </c>
      <c r="BF874">
        <v>252</v>
      </c>
      <c r="BG874"/>
      <c r="BH874" s="368">
        <v>252</v>
      </c>
    </row>
    <row r="875" spans="1:60" ht="15.6">
      <c r="A875" s="345" t="str">
        <f t="shared" si="26"/>
        <v>yes</v>
      </c>
      <c r="B875" s="345" t="str">
        <f>IF(A875="no","N/A",IF(ISNA(VLOOKUP(P875,'Cost Type'!$A$4:$B$8,2,0)),"Impl",VLOOKUP(P875,'Cost Type'!$A$4:$B$8,2,0)))</f>
        <v>GMS</v>
      </c>
      <c r="C875" s="345" t="str">
        <f>IF(B875="Impl",VLOOKUP(AB875,'Mapping Activities to outputs'!$B:$C,2,0),"N/A")</f>
        <v>N/A</v>
      </c>
      <c r="F875" s="346">
        <f t="shared" si="27"/>
        <v>69.03</v>
      </c>
      <c r="G875" t="s">
        <v>413</v>
      </c>
      <c r="H875" t="s">
        <v>414</v>
      </c>
      <c r="I875" t="s">
        <v>415</v>
      </c>
      <c r="J875" t="s">
        <v>416</v>
      </c>
      <c r="K875" t="s">
        <v>157</v>
      </c>
      <c r="L875" t="s">
        <v>413</v>
      </c>
      <c r="M875" t="s">
        <v>1971</v>
      </c>
      <c r="N875" t="s">
        <v>262</v>
      </c>
      <c r="P875" s="365">
        <v>75105</v>
      </c>
      <c r="Q875" t="s">
        <v>417</v>
      </c>
      <c r="R875" t="s">
        <v>368</v>
      </c>
      <c r="S875" t="s">
        <v>369</v>
      </c>
      <c r="T875" t="s">
        <v>263</v>
      </c>
      <c r="U875" t="s">
        <v>370</v>
      </c>
      <c r="V875" t="s">
        <v>265</v>
      </c>
      <c r="W875" t="s">
        <v>252</v>
      </c>
      <c r="X875" t="s">
        <v>264</v>
      </c>
      <c r="Y875" t="s">
        <v>371</v>
      </c>
      <c r="Z875" t="s">
        <v>250</v>
      </c>
      <c r="AA875" t="s">
        <v>250</v>
      </c>
      <c r="AB875" t="s">
        <v>89</v>
      </c>
      <c r="AC875" t="s">
        <v>158</v>
      </c>
      <c r="AD875" t="s">
        <v>2</v>
      </c>
      <c r="AE875" t="s">
        <v>4350</v>
      </c>
      <c r="AF875" t="s">
        <v>419</v>
      </c>
      <c r="AG875"/>
      <c r="AH875" s="365"/>
      <c r="AI875"/>
      <c r="AJ875"/>
      <c r="AK875"/>
      <c r="AL875" s="365"/>
      <c r="AM875"/>
      <c r="AN875" t="s">
        <v>399</v>
      </c>
      <c r="AO875" t="s">
        <v>399</v>
      </c>
      <c r="AP875" s="365">
        <v>149</v>
      </c>
      <c r="AQ875" t="s">
        <v>4351</v>
      </c>
      <c r="AR875" t="s">
        <v>4352</v>
      </c>
      <c r="AS875" t="s">
        <v>4353</v>
      </c>
      <c r="AT875" t="s">
        <v>4354</v>
      </c>
      <c r="AU875" t="s">
        <v>379</v>
      </c>
      <c r="AV875" t="s">
        <v>380</v>
      </c>
      <c r="AW875" t="s">
        <v>412</v>
      </c>
      <c r="AX875"/>
      <c r="AY875" s="365"/>
      <c r="AZ875" s="365">
        <v>2025</v>
      </c>
      <c r="BA875" s="366">
        <v>45685</v>
      </c>
      <c r="BB875" s="367">
        <v>45686</v>
      </c>
      <c r="BC875" t="s">
        <v>399</v>
      </c>
      <c r="BD875" t="s">
        <v>261</v>
      </c>
      <c r="BE875">
        <v>2933.6</v>
      </c>
      <c r="BF875">
        <v>69.03</v>
      </c>
      <c r="BG875"/>
      <c r="BH875" s="368">
        <v>69.03</v>
      </c>
    </row>
    <row r="876" spans="1:60" ht="15.6">
      <c r="A876" s="345" t="str">
        <f t="shared" si="26"/>
        <v>yes</v>
      </c>
      <c r="B876" s="345" t="str">
        <f>IF(A876="no","N/A",IF(ISNA(VLOOKUP(P876,'Cost Type'!$A$4:$B$8,2,0)),"Impl",VLOOKUP(P876,'Cost Type'!$A$4:$B$8,2,0)))</f>
        <v>GMS</v>
      </c>
      <c r="C876" s="345" t="str">
        <f>IF(B876="Impl",VLOOKUP(AB876,'Mapping Activities to outputs'!$B:$C,2,0),"N/A")</f>
        <v>N/A</v>
      </c>
      <c r="F876" s="346">
        <f t="shared" si="27"/>
        <v>481.29</v>
      </c>
      <c r="G876" t="s">
        <v>413</v>
      </c>
      <c r="H876" t="s">
        <v>414</v>
      </c>
      <c r="I876" t="s">
        <v>415</v>
      </c>
      <c r="J876" t="s">
        <v>416</v>
      </c>
      <c r="K876" t="s">
        <v>157</v>
      </c>
      <c r="L876" t="s">
        <v>413</v>
      </c>
      <c r="M876" t="s">
        <v>1971</v>
      </c>
      <c r="N876" t="s">
        <v>262</v>
      </c>
      <c r="P876" s="365">
        <v>75105</v>
      </c>
      <c r="Q876" t="s">
        <v>417</v>
      </c>
      <c r="R876" t="s">
        <v>368</v>
      </c>
      <c r="S876" t="s">
        <v>369</v>
      </c>
      <c r="T876" t="s">
        <v>263</v>
      </c>
      <c r="U876" t="s">
        <v>370</v>
      </c>
      <c r="V876" t="s">
        <v>265</v>
      </c>
      <c r="W876" t="s">
        <v>252</v>
      </c>
      <c r="X876" t="s">
        <v>264</v>
      </c>
      <c r="Y876" t="s">
        <v>371</v>
      </c>
      <c r="Z876" t="s">
        <v>250</v>
      </c>
      <c r="AA876" t="s">
        <v>250</v>
      </c>
      <c r="AB876" t="s">
        <v>89</v>
      </c>
      <c r="AC876" t="s">
        <v>158</v>
      </c>
      <c r="AD876" t="s">
        <v>2</v>
      </c>
      <c r="AE876" t="s">
        <v>4355</v>
      </c>
      <c r="AF876" t="s">
        <v>419</v>
      </c>
      <c r="AG876"/>
      <c r="AH876" s="365"/>
      <c r="AI876"/>
      <c r="AJ876"/>
      <c r="AK876"/>
      <c r="AL876" s="365"/>
      <c r="AM876"/>
      <c r="AN876" t="s">
        <v>399</v>
      </c>
      <c r="AO876" t="s">
        <v>399</v>
      </c>
      <c r="AP876" s="365">
        <v>150</v>
      </c>
      <c r="AQ876" t="s">
        <v>4351</v>
      </c>
      <c r="AR876" t="s">
        <v>4356</v>
      </c>
      <c r="AS876" t="s">
        <v>4353</v>
      </c>
      <c r="AT876" t="s">
        <v>4354</v>
      </c>
      <c r="AU876" t="s">
        <v>379</v>
      </c>
      <c r="AV876" t="s">
        <v>380</v>
      </c>
      <c r="AW876" t="s">
        <v>412</v>
      </c>
      <c r="AX876"/>
      <c r="AY876" s="365"/>
      <c r="AZ876" s="365">
        <v>2025</v>
      </c>
      <c r="BA876" s="366">
        <v>45685</v>
      </c>
      <c r="BB876" s="367">
        <v>45686</v>
      </c>
      <c r="BC876" t="s">
        <v>399</v>
      </c>
      <c r="BD876" t="s">
        <v>261</v>
      </c>
      <c r="BE876">
        <v>20454.670000000002</v>
      </c>
      <c r="BF876">
        <v>481.29</v>
      </c>
      <c r="BG876"/>
      <c r="BH876" s="368">
        <v>481.29</v>
      </c>
    </row>
    <row r="877" spans="1:60" ht="15.6">
      <c r="A877" s="345" t="str">
        <f t="shared" si="26"/>
        <v>yes</v>
      </c>
      <c r="B877" s="345" t="str">
        <f>IF(A877="no","N/A",IF(ISNA(VLOOKUP(P877,'Cost Type'!$A$4:$B$8,2,0)),"Impl",VLOOKUP(Q877,'Cost Type'!$A$4:$B$8,2,0)))</f>
        <v>Impl</v>
      </c>
      <c r="C877" s="345" t="str">
        <f>IF(B877="Impl",VLOOKUP(AB877,'Mapping Activities to outputs'!$B:$C,2,0),"N/A")</f>
        <v>Output 2</v>
      </c>
      <c r="F877" s="346">
        <f t="shared" si="27"/>
        <v>-114.21000000000001</v>
      </c>
      <c r="G877" t="s">
        <v>395</v>
      </c>
      <c r="H877" t="s">
        <v>396</v>
      </c>
      <c r="I877" t="s">
        <v>364</v>
      </c>
      <c r="J877" t="s">
        <v>365</v>
      </c>
      <c r="K877" t="s">
        <v>157</v>
      </c>
      <c r="L877" t="s">
        <v>397</v>
      </c>
      <c r="M877" t="s">
        <v>1971</v>
      </c>
      <c r="N877" t="s">
        <v>262</v>
      </c>
      <c r="P877" s="365">
        <v>76135</v>
      </c>
      <c r="Q877" t="s">
        <v>3282</v>
      </c>
      <c r="R877" t="s">
        <v>368</v>
      </c>
      <c r="S877" t="s">
        <v>369</v>
      </c>
      <c r="T877" t="s">
        <v>263</v>
      </c>
      <c r="U877" t="s">
        <v>370</v>
      </c>
      <c r="V877" t="s">
        <v>265</v>
      </c>
      <c r="W877" t="s">
        <v>252</v>
      </c>
      <c r="X877" t="s">
        <v>264</v>
      </c>
      <c r="Y877" t="s">
        <v>371</v>
      </c>
      <c r="Z877" t="s">
        <v>250</v>
      </c>
      <c r="AA877" t="s">
        <v>250</v>
      </c>
      <c r="AB877" t="s">
        <v>67</v>
      </c>
      <c r="AC877" t="s">
        <v>158</v>
      </c>
      <c r="AD877" t="s">
        <v>2</v>
      </c>
      <c r="AE877" t="s">
        <v>4357</v>
      </c>
      <c r="AF877" t="s">
        <v>398</v>
      </c>
      <c r="AG877" t="s">
        <v>827</v>
      </c>
      <c r="AH877" s="365">
        <v>300002365938333</v>
      </c>
      <c r="AI877" t="s">
        <v>258</v>
      </c>
      <c r="AJ877">
        <v>407730</v>
      </c>
      <c r="AK877">
        <v>407730</v>
      </c>
      <c r="AL877" s="365">
        <v>1</v>
      </c>
      <c r="AM877" t="s">
        <v>4338</v>
      </c>
      <c r="AN877" t="s">
        <v>4008</v>
      </c>
      <c r="AO877" t="s">
        <v>734</v>
      </c>
      <c r="AP877" s="365">
        <v>3973</v>
      </c>
      <c r="AQ877" t="s">
        <v>4358</v>
      </c>
      <c r="AR877" t="s">
        <v>4359</v>
      </c>
      <c r="AS877" t="s">
        <v>4360</v>
      </c>
      <c r="AT877" t="s">
        <v>4361</v>
      </c>
      <c r="AU877" t="s">
        <v>379</v>
      </c>
      <c r="AV877" t="s">
        <v>380</v>
      </c>
      <c r="AW877" t="s">
        <v>4012</v>
      </c>
      <c r="AX877" t="s">
        <v>4013</v>
      </c>
      <c r="AY877" s="365">
        <v>1</v>
      </c>
      <c r="AZ877" s="365">
        <v>2025</v>
      </c>
      <c r="BA877" s="366">
        <v>45686</v>
      </c>
      <c r="BB877" s="367">
        <v>45686</v>
      </c>
      <c r="BC877" t="s">
        <v>399</v>
      </c>
      <c r="BD877" t="s">
        <v>261</v>
      </c>
      <c r="BE877">
        <v>0</v>
      </c>
      <c r="BF877"/>
      <c r="BG877">
        <v>114.21000000000001</v>
      </c>
      <c r="BH877" s="368">
        <v>-114.21000000000001</v>
      </c>
    </row>
    <row r="878" spans="1:60" ht="15.6">
      <c r="A878" s="345" t="str">
        <f t="shared" si="26"/>
        <v>yes</v>
      </c>
      <c r="B878" s="345" t="str">
        <f>IF(A878="no","N/A",IF(ISNA(VLOOKUP(P878,'Cost Type'!$A$4:$B$8,2,0)),"Impl",VLOOKUP(Q878,'Cost Type'!$A$4:$B$8,2,0)))</f>
        <v>Impl</v>
      </c>
      <c r="C878" s="345" t="str">
        <f>IF(B878="Impl",VLOOKUP(AB878,'Mapping Activities to outputs'!$B:$C,2,0),"N/A")</f>
        <v>MC</v>
      </c>
      <c r="F878" s="346">
        <f t="shared" si="27"/>
        <v>16.96</v>
      </c>
      <c r="G878" t="s">
        <v>362</v>
      </c>
      <c r="H878" t="s">
        <v>363</v>
      </c>
      <c r="I878" t="s">
        <v>364</v>
      </c>
      <c r="J878" t="s">
        <v>365</v>
      </c>
      <c r="K878" t="s">
        <v>157</v>
      </c>
      <c r="L878" t="s">
        <v>366</v>
      </c>
      <c r="M878" t="s">
        <v>1971</v>
      </c>
      <c r="N878" t="s">
        <v>262</v>
      </c>
      <c r="P878" s="365">
        <v>71620</v>
      </c>
      <c r="Q878" t="s">
        <v>4124</v>
      </c>
      <c r="R878" t="s">
        <v>368</v>
      </c>
      <c r="S878" t="s">
        <v>369</v>
      </c>
      <c r="T878" t="s">
        <v>263</v>
      </c>
      <c r="U878" t="s">
        <v>370</v>
      </c>
      <c r="V878" t="s">
        <v>265</v>
      </c>
      <c r="W878" t="s">
        <v>252</v>
      </c>
      <c r="X878" t="s">
        <v>264</v>
      </c>
      <c r="Y878" t="s">
        <v>371</v>
      </c>
      <c r="Z878" t="s">
        <v>250</v>
      </c>
      <c r="AA878" t="s">
        <v>250</v>
      </c>
      <c r="AB878" t="s">
        <v>89</v>
      </c>
      <c r="AC878" t="s">
        <v>158</v>
      </c>
      <c r="AD878" t="s">
        <v>2</v>
      </c>
      <c r="AE878" t="s">
        <v>4362</v>
      </c>
      <c r="AF878" t="s">
        <v>372</v>
      </c>
      <c r="AG878" t="s">
        <v>3251</v>
      </c>
      <c r="AH878" s="365">
        <v>300002367431348</v>
      </c>
      <c r="AI878" t="s">
        <v>258</v>
      </c>
      <c r="AJ878">
        <v>720.97</v>
      </c>
      <c r="AK878">
        <v>720.97</v>
      </c>
      <c r="AL878" s="365">
        <v>1</v>
      </c>
      <c r="AM878" t="s">
        <v>4362</v>
      </c>
      <c r="AN878" t="s">
        <v>1160</v>
      </c>
      <c r="AO878" t="s">
        <v>1161</v>
      </c>
      <c r="AP878" s="365">
        <v>103</v>
      </c>
      <c r="AQ878" t="s">
        <v>4363</v>
      </c>
      <c r="AR878" t="s">
        <v>4364</v>
      </c>
      <c r="AS878" t="s">
        <v>4365</v>
      </c>
      <c r="AT878" t="s">
        <v>4329</v>
      </c>
      <c r="AU878" t="s">
        <v>379</v>
      </c>
      <c r="AV878" t="s">
        <v>380</v>
      </c>
      <c r="AW878" t="s">
        <v>381</v>
      </c>
      <c r="AX878"/>
      <c r="AY878" s="365">
        <v>0</v>
      </c>
      <c r="AZ878" s="365">
        <v>2025</v>
      </c>
      <c r="BA878" s="366">
        <v>45685</v>
      </c>
      <c r="BB878" s="367">
        <v>45687</v>
      </c>
      <c r="BC878" t="s">
        <v>271</v>
      </c>
      <c r="BD878" t="s">
        <v>261</v>
      </c>
      <c r="BE878">
        <v>720.97</v>
      </c>
      <c r="BF878">
        <v>16.96</v>
      </c>
      <c r="BG878"/>
      <c r="BH878" s="368">
        <v>16.96</v>
      </c>
    </row>
    <row r="879" spans="1:60" ht="15.6">
      <c r="A879" s="345" t="str">
        <f t="shared" si="26"/>
        <v>yes</v>
      </c>
      <c r="B879" s="345" t="str">
        <f>IF(A879="no","N/A",IF(ISNA(VLOOKUP(P879,'Cost Type'!$A$4:$B$8,2,0)),"Impl",VLOOKUP(Q879,'Cost Type'!$A$4:$B$8,2,0)))</f>
        <v>Impl</v>
      </c>
      <c r="C879" s="345" t="str">
        <f>IF(B879="Impl",VLOOKUP(AB879,'Mapping Activities to outputs'!$B:$C,2,0),"N/A")</f>
        <v>Output 2</v>
      </c>
      <c r="F879" s="346">
        <f t="shared" si="27"/>
        <v>-231.13</v>
      </c>
      <c r="G879" t="s">
        <v>362</v>
      </c>
      <c r="H879" t="s">
        <v>363</v>
      </c>
      <c r="I879" t="s">
        <v>364</v>
      </c>
      <c r="J879" t="s">
        <v>365</v>
      </c>
      <c r="K879" t="s">
        <v>157</v>
      </c>
      <c r="L879" t="s">
        <v>366</v>
      </c>
      <c r="M879" t="s">
        <v>1971</v>
      </c>
      <c r="N879" t="s">
        <v>262</v>
      </c>
      <c r="P879" s="365">
        <v>72410</v>
      </c>
      <c r="Q879" t="s">
        <v>3287</v>
      </c>
      <c r="R879" t="s">
        <v>368</v>
      </c>
      <c r="S879" t="s">
        <v>369</v>
      </c>
      <c r="T879" t="s">
        <v>263</v>
      </c>
      <c r="U879" t="s">
        <v>370</v>
      </c>
      <c r="V879" t="s">
        <v>265</v>
      </c>
      <c r="W879" t="s">
        <v>252</v>
      </c>
      <c r="X879" t="s">
        <v>264</v>
      </c>
      <c r="Y879" t="s">
        <v>371</v>
      </c>
      <c r="Z879" t="s">
        <v>250</v>
      </c>
      <c r="AA879" t="s">
        <v>250</v>
      </c>
      <c r="AB879" t="s">
        <v>67</v>
      </c>
      <c r="AC879" t="s">
        <v>158</v>
      </c>
      <c r="AD879" t="s">
        <v>2</v>
      </c>
      <c r="AE879" t="s">
        <v>4366</v>
      </c>
      <c r="AF879" t="s">
        <v>372</v>
      </c>
      <c r="AG879" t="s">
        <v>4367</v>
      </c>
      <c r="AH879" s="365">
        <v>300002373761505</v>
      </c>
      <c r="AI879" t="s">
        <v>258</v>
      </c>
      <c r="AJ879">
        <v>407650</v>
      </c>
      <c r="AK879">
        <v>407650</v>
      </c>
      <c r="AL879" s="365">
        <v>1</v>
      </c>
      <c r="AM879" t="s">
        <v>4366</v>
      </c>
      <c r="AN879" t="s">
        <v>4368</v>
      </c>
      <c r="AO879" t="s">
        <v>802</v>
      </c>
      <c r="AP879" s="365">
        <v>89</v>
      </c>
      <c r="AQ879" t="s">
        <v>4369</v>
      </c>
      <c r="AR879" t="s">
        <v>4370</v>
      </c>
      <c r="AS879" t="s">
        <v>4371</v>
      </c>
      <c r="AT879" t="s">
        <v>4372</v>
      </c>
      <c r="AU879" t="s">
        <v>379</v>
      </c>
      <c r="AV879" t="s">
        <v>380</v>
      </c>
      <c r="AW879" t="s">
        <v>4373</v>
      </c>
      <c r="AX879" t="s">
        <v>4197</v>
      </c>
      <c r="AY879" s="365">
        <v>1</v>
      </c>
      <c r="AZ879" s="365">
        <v>2025</v>
      </c>
      <c r="BA879" s="366">
        <v>45687</v>
      </c>
      <c r="BB879" s="367">
        <v>45687</v>
      </c>
      <c r="BC879" t="s">
        <v>271</v>
      </c>
      <c r="BD879" t="s">
        <v>261</v>
      </c>
      <c r="BE879">
        <v>0</v>
      </c>
      <c r="BF879"/>
      <c r="BG879">
        <v>231.13</v>
      </c>
      <c r="BH879" s="368">
        <v>-231.13</v>
      </c>
    </row>
    <row r="880" spans="1:60" ht="15.6">
      <c r="A880" s="345" t="str">
        <f t="shared" si="26"/>
        <v>yes</v>
      </c>
      <c r="B880" s="345" t="str">
        <f>IF(A880="no","N/A",IF(ISNA(VLOOKUP(P880,'Cost Type'!$A$4:$B$8,2,0)),"Impl",VLOOKUP(Q880,'Cost Type'!$A$4:$B$8,2,0)))</f>
        <v>Impl</v>
      </c>
      <c r="C880" s="345" t="str">
        <f>IF(B880="Impl",VLOOKUP(AB880,'Mapping Activities to outputs'!$B:$C,2,0),"N/A")</f>
        <v>Output 2</v>
      </c>
      <c r="F880" s="346">
        <f t="shared" si="27"/>
        <v>9822.89</v>
      </c>
      <c r="G880" t="s">
        <v>362</v>
      </c>
      <c r="H880" t="s">
        <v>363</v>
      </c>
      <c r="I880" t="s">
        <v>364</v>
      </c>
      <c r="J880" t="s">
        <v>365</v>
      </c>
      <c r="K880" t="s">
        <v>157</v>
      </c>
      <c r="L880" t="s">
        <v>366</v>
      </c>
      <c r="M880" t="s">
        <v>1971</v>
      </c>
      <c r="N880" t="s">
        <v>262</v>
      </c>
      <c r="P880" s="365">
        <v>72410</v>
      </c>
      <c r="Q880" t="s">
        <v>3287</v>
      </c>
      <c r="R880" t="s">
        <v>368</v>
      </c>
      <c r="S880" t="s">
        <v>369</v>
      </c>
      <c r="T880" t="s">
        <v>263</v>
      </c>
      <c r="U880" t="s">
        <v>370</v>
      </c>
      <c r="V880" t="s">
        <v>265</v>
      </c>
      <c r="W880" t="s">
        <v>252</v>
      </c>
      <c r="X880" t="s">
        <v>264</v>
      </c>
      <c r="Y880" t="s">
        <v>371</v>
      </c>
      <c r="Z880" t="s">
        <v>250</v>
      </c>
      <c r="AA880" t="s">
        <v>250</v>
      </c>
      <c r="AB880" t="s">
        <v>67</v>
      </c>
      <c r="AC880" t="s">
        <v>158</v>
      </c>
      <c r="AD880" t="s">
        <v>2</v>
      </c>
      <c r="AE880" t="s">
        <v>4366</v>
      </c>
      <c r="AF880" t="s">
        <v>372</v>
      </c>
      <c r="AG880" t="s">
        <v>4367</v>
      </c>
      <c r="AH880" s="365">
        <v>300002373761505</v>
      </c>
      <c r="AI880" t="s">
        <v>258</v>
      </c>
      <c r="AJ880">
        <v>407650</v>
      </c>
      <c r="AK880">
        <v>407650</v>
      </c>
      <c r="AL880" s="365">
        <v>1</v>
      </c>
      <c r="AM880" t="s">
        <v>4366</v>
      </c>
      <c r="AN880" t="s">
        <v>4368</v>
      </c>
      <c r="AO880" t="s">
        <v>802</v>
      </c>
      <c r="AP880" s="365">
        <v>747</v>
      </c>
      <c r="AQ880" t="s">
        <v>4369</v>
      </c>
      <c r="AR880" t="s">
        <v>4370</v>
      </c>
      <c r="AS880" t="s">
        <v>4374</v>
      </c>
      <c r="AT880" t="s">
        <v>4372</v>
      </c>
      <c r="AU880" t="s">
        <v>379</v>
      </c>
      <c r="AV880" t="s">
        <v>380</v>
      </c>
      <c r="AW880" t="s">
        <v>4373</v>
      </c>
      <c r="AX880" t="s">
        <v>4197</v>
      </c>
      <c r="AY880" s="365">
        <v>1</v>
      </c>
      <c r="AZ880" s="365">
        <v>2025</v>
      </c>
      <c r="BA880" s="366">
        <v>45687</v>
      </c>
      <c r="BB880" s="367">
        <v>45687</v>
      </c>
      <c r="BC880" t="s">
        <v>271</v>
      </c>
      <c r="BD880" t="s">
        <v>261</v>
      </c>
      <c r="BE880">
        <v>407650</v>
      </c>
      <c r="BF880">
        <v>9822.89</v>
      </c>
      <c r="BG880"/>
      <c r="BH880" s="368">
        <v>9822.89</v>
      </c>
    </row>
    <row r="881" spans="1:60" ht="15.6">
      <c r="A881" s="345" t="str">
        <f t="shared" si="26"/>
        <v>yes</v>
      </c>
      <c r="B881" s="345" t="str">
        <f>IF(A881="no","N/A",IF(ISNA(VLOOKUP(P881,'Cost Type'!$A$4:$B$8,2,0)),"Impl",VLOOKUP(Q881,'Cost Type'!$A$4:$B$8,2,0)))</f>
        <v>Impl</v>
      </c>
      <c r="C881" s="345" t="str">
        <f>IF(B881="Impl",VLOOKUP(AB881,'Mapping Activities to outputs'!$B:$C,2,0),"N/A")</f>
        <v>Output 2</v>
      </c>
      <c r="F881" s="346">
        <f t="shared" si="27"/>
        <v>-56.47</v>
      </c>
      <c r="G881" t="s">
        <v>362</v>
      </c>
      <c r="H881" t="s">
        <v>363</v>
      </c>
      <c r="I881" t="s">
        <v>364</v>
      </c>
      <c r="J881" t="s">
        <v>365</v>
      </c>
      <c r="K881" t="s">
        <v>157</v>
      </c>
      <c r="L881" t="s">
        <v>366</v>
      </c>
      <c r="M881" t="s">
        <v>1971</v>
      </c>
      <c r="N881" t="s">
        <v>262</v>
      </c>
      <c r="P881" s="365">
        <v>71305</v>
      </c>
      <c r="Q881" t="s">
        <v>4133</v>
      </c>
      <c r="R881" t="s">
        <v>368</v>
      </c>
      <c r="S881" t="s">
        <v>369</v>
      </c>
      <c r="T881" t="s">
        <v>263</v>
      </c>
      <c r="U881" t="s">
        <v>370</v>
      </c>
      <c r="V881" t="s">
        <v>265</v>
      </c>
      <c r="W881" t="s">
        <v>252</v>
      </c>
      <c r="X881" t="s">
        <v>264</v>
      </c>
      <c r="Y881" t="s">
        <v>371</v>
      </c>
      <c r="Z881" t="s">
        <v>250</v>
      </c>
      <c r="AA881" t="s">
        <v>250</v>
      </c>
      <c r="AB881" t="s">
        <v>65</v>
      </c>
      <c r="AC881" t="s">
        <v>158</v>
      </c>
      <c r="AD881" t="s">
        <v>2</v>
      </c>
      <c r="AE881" t="s">
        <v>4375</v>
      </c>
      <c r="AF881" t="s">
        <v>372</v>
      </c>
      <c r="AG881" t="s">
        <v>4376</v>
      </c>
      <c r="AH881" s="365">
        <v>300002373077903</v>
      </c>
      <c r="AI881" t="s">
        <v>258</v>
      </c>
      <c r="AJ881">
        <v>99600</v>
      </c>
      <c r="AK881">
        <v>99600</v>
      </c>
      <c r="AL881" s="365">
        <v>1</v>
      </c>
      <c r="AM881" t="s">
        <v>4375</v>
      </c>
      <c r="AN881" t="s">
        <v>3189</v>
      </c>
      <c r="AO881" t="s">
        <v>788</v>
      </c>
      <c r="AP881" s="365">
        <v>9</v>
      </c>
      <c r="AQ881" t="s">
        <v>4369</v>
      </c>
      <c r="AR881" t="s">
        <v>4377</v>
      </c>
      <c r="AS881" t="s">
        <v>4371</v>
      </c>
      <c r="AT881" t="s">
        <v>4329</v>
      </c>
      <c r="AU881" t="s">
        <v>379</v>
      </c>
      <c r="AV881" t="s">
        <v>380</v>
      </c>
      <c r="AW881" t="s">
        <v>3170</v>
      </c>
      <c r="AX881" t="s">
        <v>3190</v>
      </c>
      <c r="AY881" s="365">
        <v>3</v>
      </c>
      <c r="AZ881" s="365">
        <v>2025</v>
      </c>
      <c r="BA881" s="366">
        <v>45685</v>
      </c>
      <c r="BB881" s="367">
        <v>45687</v>
      </c>
      <c r="BC881" t="s">
        <v>271</v>
      </c>
      <c r="BD881" t="s">
        <v>261</v>
      </c>
      <c r="BE881">
        <v>0</v>
      </c>
      <c r="BF881"/>
      <c r="BG881">
        <v>56.47</v>
      </c>
      <c r="BH881" s="368">
        <v>-56.47</v>
      </c>
    </row>
    <row r="882" spans="1:60" ht="15.6">
      <c r="A882" s="345" t="str">
        <f t="shared" si="26"/>
        <v>yes</v>
      </c>
      <c r="B882" s="345" t="str">
        <f>IF(A882="no","N/A",IF(ISNA(VLOOKUP(P882,'Cost Type'!$A$4:$B$8,2,0)),"Impl",VLOOKUP(Q882,'Cost Type'!$A$4:$B$8,2,0)))</f>
        <v>Impl</v>
      </c>
      <c r="C882" s="345" t="str">
        <f>IF(B882="Impl",VLOOKUP(AB882,'Mapping Activities to outputs'!$B:$C,2,0),"N/A")</f>
        <v>Output 2</v>
      </c>
      <c r="F882" s="346">
        <f t="shared" si="27"/>
        <v>2400</v>
      </c>
      <c r="G882" t="s">
        <v>362</v>
      </c>
      <c r="H882" t="s">
        <v>363</v>
      </c>
      <c r="I882" t="s">
        <v>364</v>
      </c>
      <c r="J882" t="s">
        <v>365</v>
      </c>
      <c r="K882" t="s">
        <v>157</v>
      </c>
      <c r="L882" t="s">
        <v>366</v>
      </c>
      <c r="M882" t="s">
        <v>1971</v>
      </c>
      <c r="N882" t="s">
        <v>262</v>
      </c>
      <c r="P882" s="365">
        <v>71305</v>
      </c>
      <c r="Q882" t="s">
        <v>4133</v>
      </c>
      <c r="R882" t="s">
        <v>368</v>
      </c>
      <c r="S882" t="s">
        <v>369</v>
      </c>
      <c r="T882" t="s">
        <v>263</v>
      </c>
      <c r="U882" t="s">
        <v>370</v>
      </c>
      <c r="V882" t="s">
        <v>265</v>
      </c>
      <c r="W882" t="s">
        <v>252</v>
      </c>
      <c r="X882" t="s">
        <v>264</v>
      </c>
      <c r="Y882" t="s">
        <v>371</v>
      </c>
      <c r="Z882" t="s">
        <v>250</v>
      </c>
      <c r="AA882" t="s">
        <v>250</v>
      </c>
      <c r="AB882" t="s">
        <v>65</v>
      </c>
      <c r="AC882" t="s">
        <v>158</v>
      </c>
      <c r="AD882" t="s">
        <v>2</v>
      </c>
      <c r="AE882" t="s">
        <v>4375</v>
      </c>
      <c r="AF882" t="s">
        <v>372</v>
      </c>
      <c r="AG882" t="s">
        <v>4376</v>
      </c>
      <c r="AH882" s="365">
        <v>300002373077903</v>
      </c>
      <c r="AI882" t="s">
        <v>258</v>
      </c>
      <c r="AJ882">
        <v>99600</v>
      </c>
      <c r="AK882">
        <v>99600</v>
      </c>
      <c r="AL882" s="365">
        <v>1</v>
      </c>
      <c r="AM882" t="s">
        <v>4375</v>
      </c>
      <c r="AN882" t="s">
        <v>3189</v>
      </c>
      <c r="AO882" t="s">
        <v>788</v>
      </c>
      <c r="AP882" s="365">
        <v>66</v>
      </c>
      <c r="AQ882" t="s">
        <v>4369</v>
      </c>
      <c r="AR882" t="s">
        <v>4377</v>
      </c>
      <c r="AS882" t="s">
        <v>4374</v>
      </c>
      <c r="AT882" t="s">
        <v>4329</v>
      </c>
      <c r="AU882" t="s">
        <v>379</v>
      </c>
      <c r="AV882" t="s">
        <v>380</v>
      </c>
      <c r="AW882" t="s">
        <v>3170</v>
      </c>
      <c r="AX882" t="s">
        <v>3190</v>
      </c>
      <c r="AY882" s="365">
        <v>3</v>
      </c>
      <c r="AZ882" s="365">
        <v>2025</v>
      </c>
      <c r="BA882" s="366">
        <v>45685</v>
      </c>
      <c r="BB882" s="367">
        <v>45687</v>
      </c>
      <c r="BC882" t="s">
        <v>271</v>
      </c>
      <c r="BD882" t="s">
        <v>261</v>
      </c>
      <c r="BE882">
        <v>99600</v>
      </c>
      <c r="BF882">
        <v>2400</v>
      </c>
      <c r="BG882"/>
      <c r="BH882" s="368">
        <v>2400</v>
      </c>
    </row>
    <row r="883" spans="1:60" ht="15.6">
      <c r="A883" s="345" t="str">
        <f t="shared" si="26"/>
        <v>yes</v>
      </c>
      <c r="B883" s="345" t="str">
        <f>IF(A883="no","N/A",IF(ISNA(VLOOKUP(P883,'Cost Type'!$A$4:$B$8,2,0)),"Impl",VLOOKUP(Q883,'Cost Type'!$A$4:$B$8,2,0)))</f>
        <v>Impl</v>
      </c>
      <c r="C883" s="345" t="str">
        <f>IF(B883="Impl",VLOOKUP(AB883,'Mapping Activities to outputs'!$B:$C,2,0),"N/A")</f>
        <v>MC</v>
      </c>
      <c r="F883" s="346">
        <f t="shared" si="27"/>
        <v>169.41</v>
      </c>
      <c r="G883" t="s">
        <v>362</v>
      </c>
      <c r="H883" t="s">
        <v>363</v>
      </c>
      <c r="I883" t="s">
        <v>364</v>
      </c>
      <c r="J883" t="s">
        <v>365</v>
      </c>
      <c r="K883" t="s">
        <v>157</v>
      </c>
      <c r="L883" t="s">
        <v>366</v>
      </c>
      <c r="M883" t="s">
        <v>1971</v>
      </c>
      <c r="N883" t="s">
        <v>262</v>
      </c>
      <c r="P883" s="365">
        <v>73410</v>
      </c>
      <c r="Q883" t="s">
        <v>3310</v>
      </c>
      <c r="R883" t="s">
        <v>368</v>
      </c>
      <c r="S883" t="s">
        <v>369</v>
      </c>
      <c r="T883" t="s">
        <v>263</v>
      </c>
      <c r="U883" t="s">
        <v>370</v>
      </c>
      <c r="V883" t="s">
        <v>265</v>
      </c>
      <c r="W883" t="s">
        <v>252</v>
      </c>
      <c r="X883" t="s">
        <v>264</v>
      </c>
      <c r="Y883" t="s">
        <v>371</v>
      </c>
      <c r="Z883" t="s">
        <v>250</v>
      </c>
      <c r="AA883" t="s">
        <v>250</v>
      </c>
      <c r="AB883" t="s">
        <v>89</v>
      </c>
      <c r="AC883" t="s">
        <v>158</v>
      </c>
      <c r="AD883" t="s">
        <v>2</v>
      </c>
      <c r="AE883" t="s">
        <v>4378</v>
      </c>
      <c r="AF883" t="s">
        <v>372</v>
      </c>
      <c r="AG883" t="s">
        <v>4379</v>
      </c>
      <c r="AH883" s="365">
        <v>300002366969374</v>
      </c>
      <c r="AI883" t="s">
        <v>258</v>
      </c>
      <c r="AJ883">
        <v>7200</v>
      </c>
      <c r="AK883">
        <v>7200</v>
      </c>
      <c r="AL883" s="365">
        <v>1</v>
      </c>
      <c r="AM883" t="s">
        <v>4378</v>
      </c>
      <c r="AN883" t="s">
        <v>3169</v>
      </c>
      <c r="AO883" t="s">
        <v>1456</v>
      </c>
      <c r="AP883" s="365">
        <v>67</v>
      </c>
      <c r="AQ883" t="s">
        <v>4363</v>
      </c>
      <c r="AR883" t="s">
        <v>4380</v>
      </c>
      <c r="AS883" t="s">
        <v>4365</v>
      </c>
      <c r="AT883" t="s">
        <v>4323</v>
      </c>
      <c r="AU883" t="s">
        <v>379</v>
      </c>
      <c r="AV883" t="s">
        <v>380</v>
      </c>
      <c r="AW883" t="s">
        <v>381</v>
      </c>
      <c r="AX883"/>
      <c r="AY883" s="365">
        <v>0</v>
      </c>
      <c r="AZ883" s="365">
        <v>2025</v>
      </c>
      <c r="BA883" s="366">
        <v>45684</v>
      </c>
      <c r="BB883" s="367">
        <v>45687</v>
      </c>
      <c r="BC883" t="s">
        <v>271</v>
      </c>
      <c r="BD883" t="s">
        <v>261</v>
      </c>
      <c r="BE883">
        <v>7200</v>
      </c>
      <c r="BF883">
        <v>169.41</v>
      </c>
      <c r="BG883"/>
      <c r="BH883" s="368">
        <v>169.41</v>
      </c>
    </row>
    <row r="884" spans="1:60" ht="15.6">
      <c r="A884" s="345" t="str">
        <f t="shared" si="26"/>
        <v>yes</v>
      </c>
      <c r="B884" s="345" t="str">
        <f>IF(A884="no","N/A",IF(ISNA(VLOOKUP(P884,'Cost Type'!$A$4:$B$8,2,0)),"Impl",VLOOKUP(Q884,'Cost Type'!$A$4:$B$8,2,0)))</f>
        <v>Impl</v>
      </c>
      <c r="C884" s="345" t="str">
        <f>IF(B884="Impl",VLOOKUP(AB884,'Mapping Activities to outputs'!$B:$C,2,0),"N/A")</f>
        <v>MC</v>
      </c>
      <c r="F884" s="346">
        <f t="shared" si="27"/>
        <v>251.53</v>
      </c>
      <c r="G884" t="s">
        <v>362</v>
      </c>
      <c r="H884" t="s">
        <v>363</v>
      </c>
      <c r="I884" t="s">
        <v>364</v>
      </c>
      <c r="J884" t="s">
        <v>365</v>
      </c>
      <c r="K884" t="s">
        <v>157</v>
      </c>
      <c r="L884" t="s">
        <v>366</v>
      </c>
      <c r="M884" t="s">
        <v>1971</v>
      </c>
      <c r="N884" t="s">
        <v>262</v>
      </c>
      <c r="P884" s="365">
        <v>73410</v>
      </c>
      <c r="Q884" t="s">
        <v>3310</v>
      </c>
      <c r="R884" t="s">
        <v>368</v>
      </c>
      <c r="S884" t="s">
        <v>369</v>
      </c>
      <c r="T884" t="s">
        <v>263</v>
      </c>
      <c r="U884" t="s">
        <v>370</v>
      </c>
      <c r="V884" t="s">
        <v>265</v>
      </c>
      <c r="W884" t="s">
        <v>252</v>
      </c>
      <c r="X884" t="s">
        <v>264</v>
      </c>
      <c r="Y884" t="s">
        <v>371</v>
      </c>
      <c r="Z884" t="s">
        <v>250</v>
      </c>
      <c r="AA884" t="s">
        <v>250</v>
      </c>
      <c r="AB884" t="s">
        <v>89</v>
      </c>
      <c r="AC884" t="s">
        <v>158</v>
      </c>
      <c r="AD884" t="s">
        <v>2</v>
      </c>
      <c r="AE884" t="s">
        <v>4381</v>
      </c>
      <c r="AF884" t="s">
        <v>372</v>
      </c>
      <c r="AG884" t="s">
        <v>4382</v>
      </c>
      <c r="AH884" s="365">
        <v>300002369573859</v>
      </c>
      <c r="AI884" t="s">
        <v>258</v>
      </c>
      <c r="AJ884">
        <v>10690</v>
      </c>
      <c r="AK884">
        <v>10690</v>
      </c>
      <c r="AL884" s="365">
        <v>1</v>
      </c>
      <c r="AM884" t="s">
        <v>4381</v>
      </c>
      <c r="AN884" t="s">
        <v>4383</v>
      </c>
      <c r="AO884" t="s">
        <v>4384</v>
      </c>
      <c r="AP884" s="365">
        <v>157</v>
      </c>
      <c r="AQ884" t="s">
        <v>4363</v>
      </c>
      <c r="AR884" t="s">
        <v>4385</v>
      </c>
      <c r="AS884" t="s">
        <v>4365</v>
      </c>
      <c r="AT884" t="s">
        <v>4329</v>
      </c>
      <c r="AU884" t="s">
        <v>379</v>
      </c>
      <c r="AV884" t="s">
        <v>380</v>
      </c>
      <c r="AW884" t="s">
        <v>381</v>
      </c>
      <c r="AX884"/>
      <c r="AY884" s="365">
        <v>0</v>
      </c>
      <c r="AZ884" s="365">
        <v>2025</v>
      </c>
      <c r="BA884" s="366">
        <v>45685</v>
      </c>
      <c r="BB884" s="367">
        <v>45687</v>
      </c>
      <c r="BC884" t="s">
        <v>271</v>
      </c>
      <c r="BD884" t="s">
        <v>261</v>
      </c>
      <c r="BE884">
        <v>10690</v>
      </c>
      <c r="BF884">
        <v>251.53</v>
      </c>
      <c r="BG884"/>
      <c r="BH884" s="368">
        <v>251.53</v>
      </c>
    </row>
    <row r="885" spans="1:60" ht="15.6">
      <c r="A885" s="345" t="str">
        <f t="shared" si="26"/>
        <v>yes</v>
      </c>
      <c r="B885" s="345" t="str">
        <f>IF(A885="no","N/A",IF(ISNA(VLOOKUP(P885,'Cost Type'!$A$4:$B$8,2,0)),"Impl",VLOOKUP(Q885,'Cost Type'!$A$4:$B$8,2,0)))</f>
        <v>Impl</v>
      </c>
      <c r="C885" s="345" t="str">
        <f>IF(B885="Impl",VLOOKUP(AB885,'Mapping Activities to outputs'!$B:$C,2,0),"N/A")</f>
        <v>MC</v>
      </c>
      <c r="F885" s="346">
        <f t="shared" si="27"/>
        <v>378.59000000000003</v>
      </c>
      <c r="G885" t="s">
        <v>362</v>
      </c>
      <c r="H885" t="s">
        <v>363</v>
      </c>
      <c r="I885" t="s">
        <v>364</v>
      </c>
      <c r="J885" t="s">
        <v>365</v>
      </c>
      <c r="K885" t="s">
        <v>157</v>
      </c>
      <c r="L885" t="s">
        <v>366</v>
      </c>
      <c r="M885" t="s">
        <v>1971</v>
      </c>
      <c r="N885" t="s">
        <v>262</v>
      </c>
      <c r="P885" s="365">
        <v>72205</v>
      </c>
      <c r="Q885" t="s">
        <v>4386</v>
      </c>
      <c r="R885" t="s">
        <v>368</v>
      </c>
      <c r="S885" t="s">
        <v>369</v>
      </c>
      <c r="T885" t="s">
        <v>263</v>
      </c>
      <c r="U885" t="s">
        <v>370</v>
      </c>
      <c r="V885" t="s">
        <v>265</v>
      </c>
      <c r="W885" t="s">
        <v>252</v>
      </c>
      <c r="X885" t="s">
        <v>264</v>
      </c>
      <c r="Y885" t="s">
        <v>371</v>
      </c>
      <c r="Z885" t="s">
        <v>250</v>
      </c>
      <c r="AA885" t="s">
        <v>250</v>
      </c>
      <c r="AB885" t="s">
        <v>89</v>
      </c>
      <c r="AC885" t="s">
        <v>158</v>
      </c>
      <c r="AD885" t="s">
        <v>2</v>
      </c>
      <c r="AE885" t="s">
        <v>4387</v>
      </c>
      <c r="AF885" t="s">
        <v>372</v>
      </c>
      <c r="AG885" t="s">
        <v>4388</v>
      </c>
      <c r="AH885" s="365">
        <v>300002365938508</v>
      </c>
      <c r="AI885" t="s">
        <v>258</v>
      </c>
      <c r="AJ885">
        <v>16090</v>
      </c>
      <c r="AK885">
        <v>16090</v>
      </c>
      <c r="AL885" s="365">
        <v>1</v>
      </c>
      <c r="AM885" t="s">
        <v>4387</v>
      </c>
      <c r="AN885" t="s">
        <v>4389</v>
      </c>
      <c r="AO885" t="s">
        <v>4390</v>
      </c>
      <c r="AP885" s="365">
        <v>6</v>
      </c>
      <c r="AQ885" t="s">
        <v>4363</v>
      </c>
      <c r="AR885" t="s">
        <v>4391</v>
      </c>
      <c r="AS885" t="s">
        <v>4365</v>
      </c>
      <c r="AT885" t="s">
        <v>4234</v>
      </c>
      <c r="AU885" t="s">
        <v>379</v>
      </c>
      <c r="AV885" t="s">
        <v>380</v>
      </c>
      <c r="AW885" t="s">
        <v>381</v>
      </c>
      <c r="AX885"/>
      <c r="AY885" s="365">
        <v>0</v>
      </c>
      <c r="AZ885" s="365">
        <v>2025</v>
      </c>
      <c r="BA885" s="366">
        <v>45677</v>
      </c>
      <c r="BB885" s="367">
        <v>45687</v>
      </c>
      <c r="BC885" t="s">
        <v>271</v>
      </c>
      <c r="BD885" t="s">
        <v>261</v>
      </c>
      <c r="BE885">
        <v>16090</v>
      </c>
      <c r="BF885">
        <v>378.59000000000003</v>
      </c>
      <c r="BG885"/>
      <c r="BH885" s="368">
        <v>378.59000000000003</v>
      </c>
    </row>
    <row r="886" spans="1:60" ht="15.6">
      <c r="A886" s="345" t="str">
        <f t="shared" si="26"/>
        <v>yes</v>
      </c>
      <c r="B886" s="345" t="str">
        <f>IF(A886="no","N/A",IF(ISNA(VLOOKUP(P886,'Cost Type'!$A$4:$B$8,2,0)),"Impl",VLOOKUP(Q886,'Cost Type'!$A$4:$B$8,2,0)))</f>
        <v>Impl</v>
      </c>
      <c r="C886" s="345" t="str">
        <f>IF(B886="Impl",VLOOKUP(AB886,'Mapping Activities to outputs'!$B:$C,2,0),"N/A")</f>
        <v>MC</v>
      </c>
      <c r="F886" s="346">
        <f t="shared" si="27"/>
        <v>14.47</v>
      </c>
      <c r="G886" t="s">
        <v>362</v>
      </c>
      <c r="H886" t="s">
        <v>363</v>
      </c>
      <c r="I886" t="s">
        <v>364</v>
      </c>
      <c r="J886" t="s">
        <v>365</v>
      </c>
      <c r="K886" t="s">
        <v>157</v>
      </c>
      <c r="L886" t="s">
        <v>366</v>
      </c>
      <c r="M886" t="s">
        <v>1971</v>
      </c>
      <c r="N886" t="s">
        <v>262</v>
      </c>
      <c r="P886" s="365">
        <v>72430</v>
      </c>
      <c r="Q886" t="s">
        <v>4137</v>
      </c>
      <c r="R886" t="s">
        <v>368</v>
      </c>
      <c r="S886" t="s">
        <v>369</v>
      </c>
      <c r="T886" t="s">
        <v>263</v>
      </c>
      <c r="U886" t="s">
        <v>370</v>
      </c>
      <c r="V886" t="s">
        <v>265</v>
      </c>
      <c r="W886" t="s">
        <v>252</v>
      </c>
      <c r="X886" t="s">
        <v>264</v>
      </c>
      <c r="Y886" t="s">
        <v>371</v>
      </c>
      <c r="Z886" t="s">
        <v>250</v>
      </c>
      <c r="AA886" t="s">
        <v>250</v>
      </c>
      <c r="AB886" t="s">
        <v>89</v>
      </c>
      <c r="AC886" t="s">
        <v>158</v>
      </c>
      <c r="AD886" t="s">
        <v>2</v>
      </c>
      <c r="AE886" t="s">
        <v>4392</v>
      </c>
      <c r="AF886" t="s">
        <v>372</v>
      </c>
      <c r="AG886" t="s">
        <v>4393</v>
      </c>
      <c r="AH886" s="365">
        <v>300002353565747</v>
      </c>
      <c r="AI886" t="s">
        <v>258</v>
      </c>
      <c r="AJ886">
        <v>615</v>
      </c>
      <c r="AK886">
        <v>615</v>
      </c>
      <c r="AL886" s="365">
        <v>1</v>
      </c>
      <c r="AM886" t="s">
        <v>4392</v>
      </c>
      <c r="AN886" t="s">
        <v>1541</v>
      </c>
      <c r="AO886" t="s">
        <v>1542</v>
      </c>
      <c r="AP886" s="365">
        <v>41</v>
      </c>
      <c r="AQ886" t="s">
        <v>4363</v>
      </c>
      <c r="AR886" t="s">
        <v>4394</v>
      </c>
      <c r="AS886" t="s">
        <v>4365</v>
      </c>
      <c r="AT886" t="s">
        <v>4268</v>
      </c>
      <c r="AU886" t="s">
        <v>379</v>
      </c>
      <c r="AV886" t="s">
        <v>380</v>
      </c>
      <c r="AW886" t="s">
        <v>381</v>
      </c>
      <c r="AX886"/>
      <c r="AY886" s="365">
        <v>0</v>
      </c>
      <c r="AZ886" s="365">
        <v>2025</v>
      </c>
      <c r="BA886" s="366">
        <v>45679</v>
      </c>
      <c r="BB886" s="367">
        <v>45687</v>
      </c>
      <c r="BC886" t="s">
        <v>271</v>
      </c>
      <c r="BD886" t="s">
        <v>261</v>
      </c>
      <c r="BE886">
        <v>615</v>
      </c>
      <c r="BF886">
        <v>14.47</v>
      </c>
      <c r="BG886"/>
      <c r="BH886" s="368">
        <v>14.47</v>
      </c>
    </row>
    <row r="887" spans="1:60" ht="15.6">
      <c r="A887" s="345" t="str">
        <f t="shared" si="26"/>
        <v>yes</v>
      </c>
      <c r="B887" s="345" t="str">
        <f>IF(A887="no","N/A",IF(ISNA(VLOOKUP(P887,'Cost Type'!$A$4:$B$8,2,0)),"Impl",VLOOKUP(Q887,'Cost Type'!$A$4:$B$8,2,0)))</f>
        <v>Impl</v>
      </c>
      <c r="C887" s="345" t="str">
        <f>IF(B887="Impl",VLOOKUP(AB887,'Mapping Activities to outputs'!$B:$C,2,0),"N/A")</f>
        <v>MC</v>
      </c>
      <c r="F887" s="346">
        <f t="shared" si="27"/>
        <v>18.93</v>
      </c>
      <c r="G887" t="s">
        <v>362</v>
      </c>
      <c r="H887" t="s">
        <v>363</v>
      </c>
      <c r="I887" t="s">
        <v>364</v>
      </c>
      <c r="J887" t="s">
        <v>365</v>
      </c>
      <c r="K887" t="s">
        <v>157</v>
      </c>
      <c r="L887" t="s">
        <v>366</v>
      </c>
      <c r="M887" t="s">
        <v>1971</v>
      </c>
      <c r="N887" t="s">
        <v>262</v>
      </c>
      <c r="P887" s="365">
        <v>72430</v>
      </c>
      <c r="Q887" t="s">
        <v>4137</v>
      </c>
      <c r="R887" t="s">
        <v>368</v>
      </c>
      <c r="S887" t="s">
        <v>369</v>
      </c>
      <c r="T887" t="s">
        <v>263</v>
      </c>
      <c r="U887" t="s">
        <v>370</v>
      </c>
      <c r="V887" t="s">
        <v>265</v>
      </c>
      <c r="W887" t="s">
        <v>252</v>
      </c>
      <c r="X887" t="s">
        <v>264</v>
      </c>
      <c r="Y887" t="s">
        <v>371</v>
      </c>
      <c r="Z887" t="s">
        <v>250</v>
      </c>
      <c r="AA887" t="s">
        <v>250</v>
      </c>
      <c r="AB887" t="s">
        <v>89</v>
      </c>
      <c r="AC887" t="s">
        <v>158</v>
      </c>
      <c r="AD887" t="s">
        <v>2</v>
      </c>
      <c r="AE887" t="s">
        <v>4395</v>
      </c>
      <c r="AF887" t="s">
        <v>372</v>
      </c>
      <c r="AG887" t="s">
        <v>4396</v>
      </c>
      <c r="AH887" s="365">
        <v>300002367049129</v>
      </c>
      <c r="AI887" t="s">
        <v>258</v>
      </c>
      <c r="AJ887">
        <v>804.5</v>
      </c>
      <c r="AK887">
        <v>804.5</v>
      </c>
      <c r="AL887" s="365">
        <v>1</v>
      </c>
      <c r="AM887" t="s">
        <v>4395</v>
      </c>
      <c r="AN887" t="s">
        <v>1318</v>
      </c>
      <c r="AO887" t="s">
        <v>1319</v>
      </c>
      <c r="AP887" s="365">
        <v>11</v>
      </c>
      <c r="AQ887" t="s">
        <v>4363</v>
      </c>
      <c r="AR887" t="s">
        <v>4397</v>
      </c>
      <c r="AS887" t="s">
        <v>4365</v>
      </c>
      <c r="AT887" t="s">
        <v>4230</v>
      </c>
      <c r="AU887" t="s">
        <v>379</v>
      </c>
      <c r="AV887" t="s">
        <v>380</v>
      </c>
      <c r="AW887" t="s">
        <v>381</v>
      </c>
      <c r="AX887"/>
      <c r="AY887" s="365">
        <v>0</v>
      </c>
      <c r="AZ887" s="365">
        <v>2025</v>
      </c>
      <c r="BA887" s="366">
        <v>45673</v>
      </c>
      <c r="BB887" s="367">
        <v>45687</v>
      </c>
      <c r="BC887" t="s">
        <v>271</v>
      </c>
      <c r="BD887" t="s">
        <v>261</v>
      </c>
      <c r="BE887">
        <v>804.5</v>
      </c>
      <c r="BF887">
        <v>18.93</v>
      </c>
      <c r="BG887"/>
      <c r="BH887" s="368">
        <v>18.93</v>
      </c>
    </row>
    <row r="888" spans="1:60" ht="15.6">
      <c r="A888" s="345" t="str">
        <f t="shared" si="26"/>
        <v>yes</v>
      </c>
      <c r="B888" s="345" t="str">
        <f>IF(A888="no","N/A",IF(ISNA(VLOOKUP(P888,'Cost Type'!$A$4:$B$8,2,0)),"Impl",VLOOKUP(Q888,'Cost Type'!$A$4:$B$8,2,0)))</f>
        <v>Impl</v>
      </c>
      <c r="C888" s="345" t="str">
        <f>IF(B888="Impl",VLOOKUP(AB888,'Mapping Activities to outputs'!$B:$C,2,0),"N/A")</f>
        <v>MC</v>
      </c>
      <c r="F888" s="346">
        <f t="shared" si="27"/>
        <v>111</v>
      </c>
      <c r="G888" t="s">
        <v>362</v>
      </c>
      <c r="H888" t="s">
        <v>363</v>
      </c>
      <c r="I888" t="s">
        <v>364</v>
      </c>
      <c r="J888" t="s">
        <v>365</v>
      </c>
      <c r="K888" t="s">
        <v>157</v>
      </c>
      <c r="L888" t="s">
        <v>366</v>
      </c>
      <c r="M888" t="s">
        <v>1971</v>
      </c>
      <c r="N888" t="s">
        <v>262</v>
      </c>
      <c r="P888" s="365">
        <v>63340</v>
      </c>
      <c r="Q888" t="s">
        <v>4140</v>
      </c>
      <c r="R888" t="s">
        <v>368</v>
      </c>
      <c r="S888" t="s">
        <v>369</v>
      </c>
      <c r="T888" t="s">
        <v>263</v>
      </c>
      <c r="U888" t="s">
        <v>370</v>
      </c>
      <c r="V888" t="s">
        <v>265</v>
      </c>
      <c r="W888" t="s">
        <v>252</v>
      </c>
      <c r="X888" t="s">
        <v>264</v>
      </c>
      <c r="Y888" t="s">
        <v>371</v>
      </c>
      <c r="Z888" t="s">
        <v>250</v>
      </c>
      <c r="AA888" t="s">
        <v>250</v>
      </c>
      <c r="AB888" t="s">
        <v>89</v>
      </c>
      <c r="AC888" t="s">
        <v>158</v>
      </c>
      <c r="AD888" t="s">
        <v>2</v>
      </c>
      <c r="AE888" t="s">
        <v>4398</v>
      </c>
      <c r="AF888" t="s">
        <v>372</v>
      </c>
      <c r="AG888" t="s">
        <v>4399</v>
      </c>
      <c r="AH888" s="365">
        <v>300002370780185</v>
      </c>
      <c r="AI888" t="s">
        <v>258</v>
      </c>
      <c r="AJ888">
        <v>1110</v>
      </c>
      <c r="AK888">
        <v>111</v>
      </c>
      <c r="AL888" s="365">
        <v>2</v>
      </c>
      <c r="AM888" t="s">
        <v>4398</v>
      </c>
      <c r="AN888" t="s">
        <v>1152</v>
      </c>
      <c r="AO888" t="s">
        <v>1153</v>
      </c>
      <c r="AP888" s="365">
        <v>368</v>
      </c>
      <c r="AQ888" t="s">
        <v>4363</v>
      </c>
      <c r="AR888" t="s">
        <v>4400</v>
      </c>
      <c r="AS888" t="s">
        <v>4365</v>
      </c>
      <c r="AT888" t="s">
        <v>4401</v>
      </c>
      <c r="AU888" t="s">
        <v>379</v>
      </c>
      <c r="AV888" t="s">
        <v>380</v>
      </c>
      <c r="AW888" t="s">
        <v>381</v>
      </c>
      <c r="AX888"/>
      <c r="AY888" s="365">
        <v>0</v>
      </c>
      <c r="AZ888" s="365">
        <v>2025</v>
      </c>
      <c r="BA888" s="366">
        <v>45686</v>
      </c>
      <c r="BB888" s="367">
        <v>45687</v>
      </c>
      <c r="BC888" t="s">
        <v>501</v>
      </c>
      <c r="BD888" t="s">
        <v>154</v>
      </c>
      <c r="BE888">
        <v>111</v>
      </c>
      <c r="BF888">
        <v>111</v>
      </c>
      <c r="BG888"/>
      <c r="BH888" s="368">
        <v>111</v>
      </c>
    </row>
    <row r="889" spans="1:60" ht="15.6">
      <c r="A889" s="345" t="str">
        <f t="shared" si="26"/>
        <v>yes</v>
      </c>
      <c r="B889" s="345" t="str">
        <f>IF(A889="no","N/A",IF(ISNA(VLOOKUP(P889,'Cost Type'!$A$4:$B$8,2,0)),"Impl",VLOOKUP(Q889,'Cost Type'!$A$4:$B$8,2,0)))</f>
        <v>Impl</v>
      </c>
      <c r="C889" s="345" t="str">
        <f>IF(B889="Impl",VLOOKUP(AB889,'Mapping Activities to outputs'!$B:$C,2,0),"N/A")</f>
        <v>MC</v>
      </c>
      <c r="F889" s="346">
        <f t="shared" si="27"/>
        <v>19.650000000000002</v>
      </c>
      <c r="G889" t="s">
        <v>362</v>
      </c>
      <c r="H889" t="s">
        <v>363</v>
      </c>
      <c r="I889" t="s">
        <v>364</v>
      </c>
      <c r="J889" t="s">
        <v>365</v>
      </c>
      <c r="K889" t="s">
        <v>157</v>
      </c>
      <c r="L889" t="s">
        <v>366</v>
      </c>
      <c r="M889" t="s">
        <v>1971</v>
      </c>
      <c r="N889" t="s">
        <v>262</v>
      </c>
      <c r="P889" s="365">
        <v>71620</v>
      </c>
      <c r="Q889" t="s">
        <v>4124</v>
      </c>
      <c r="R889" t="s">
        <v>368</v>
      </c>
      <c r="S889" t="s">
        <v>369</v>
      </c>
      <c r="T889" t="s">
        <v>263</v>
      </c>
      <c r="U889" t="s">
        <v>370</v>
      </c>
      <c r="V889" t="s">
        <v>265</v>
      </c>
      <c r="W889" t="s">
        <v>252</v>
      </c>
      <c r="X889" t="s">
        <v>264</v>
      </c>
      <c r="Y889" t="s">
        <v>371</v>
      </c>
      <c r="Z889" t="s">
        <v>250</v>
      </c>
      <c r="AA889" t="s">
        <v>250</v>
      </c>
      <c r="AB889" t="s">
        <v>89</v>
      </c>
      <c r="AC889" t="s">
        <v>158</v>
      </c>
      <c r="AD889" t="s">
        <v>2</v>
      </c>
      <c r="AE889" t="s">
        <v>4402</v>
      </c>
      <c r="AF889" t="s">
        <v>372</v>
      </c>
      <c r="AG889" t="s">
        <v>4331</v>
      </c>
      <c r="AH889" s="365">
        <v>300002372772366</v>
      </c>
      <c r="AI889" t="s">
        <v>258</v>
      </c>
      <c r="AJ889">
        <v>835.11</v>
      </c>
      <c r="AK889">
        <v>835.11</v>
      </c>
      <c r="AL889" s="365">
        <v>1</v>
      </c>
      <c r="AM889" t="s">
        <v>4402</v>
      </c>
      <c r="AN889" t="s">
        <v>1443</v>
      </c>
      <c r="AO889" t="s">
        <v>1444</v>
      </c>
      <c r="AP889" s="365">
        <v>322</v>
      </c>
      <c r="AQ889" t="s">
        <v>4403</v>
      </c>
      <c r="AR889" t="s">
        <v>4404</v>
      </c>
      <c r="AS889" t="s">
        <v>4405</v>
      </c>
      <c r="AT889" t="s">
        <v>4372</v>
      </c>
      <c r="AU889" t="s">
        <v>379</v>
      </c>
      <c r="AV889" t="s">
        <v>380</v>
      </c>
      <c r="AW889" t="s">
        <v>381</v>
      </c>
      <c r="AX889"/>
      <c r="AY889" s="365">
        <v>0</v>
      </c>
      <c r="AZ889" s="365">
        <v>2025</v>
      </c>
      <c r="BA889" s="366">
        <v>45687</v>
      </c>
      <c r="BB889" s="367">
        <v>45688</v>
      </c>
      <c r="BC889" t="s">
        <v>271</v>
      </c>
      <c r="BD889" t="s">
        <v>261</v>
      </c>
      <c r="BE889">
        <v>835.11</v>
      </c>
      <c r="BF889">
        <v>19.650000000000002</v>
      </c>
      <c r="BG889"/>
      <c r="BH889" s="368">
        <v>19.650000000000002</v>
      </c>
    </row>
    <row r="890" spans="1:60" ht="15.6">
      <c r="A890" s="345" t="str">
        <f t="shared" si="26"/>
        <v>yes</v>
      </c>
      <c r="B890" s="345" t="str">
        <f>IF(A890="no","N/A",IF(ISNA(VLOOKUP(P890,'Cost Type'!$A$4:$B$8,2,0)),"Impl",VLOOKUP(P890,'Cost Type'!$A$4:$B$8,2,0)))</f>
        <v>GMS</v>
      </c>
      <c r="C890" s="345" t="str">
        <f>IF(B890="Impl",VLOOKUP(AB890,'Mapping Activities to outputs'!$B:$C,2,0),"N/A")</f>
        <v>N/A</v>
      </c>
      <c r="F890" s="346">
        <f t="shared" si="27"/>
        <v>67.989999999999995</v>
      </c>
      <c r="G890" t="s">
        <v>413</v>
      </c>
      <c r="H890" t="s">
        <v>414</v>
      </c>
      <c r="I890" t="s">
        <v>415</v>
      </c>
      <c r="J890" t="s">
        <v>416</v>
      </c>
      <c r="K890" t="s">
        <v>157</v>
      </c>
      <c r="L890" t="s">
        <v>413</v>
      </c>
      <c r="M890" t="s">
        <v>1971</v>
      </c>
      <c r="N890" t="s">
        <v>262</v>
      </c>
      <c r="P890" s="365">
        <v>75105</v>
      </c>
      <c r="Q890" t="s">
        <v>417</v>
      </c>
      <c r="R890" t="s">
        <v>368</v>
      </c>
      <c r="S890" t="s">
        <v>369</v>
      </c>
      <c r="T890" t="s">
        <v>263</v>
      </c>
      <c r="U890" t="s">
        <v>370</v>
      </c>
      <c r="V890" t="s">
        <v>265</v>
      </c>
      <c r="W890" t="s">
        <v>252</v>
      </c>
      <c r="X890" t="s">
        <v>264</v>
      </c>
      <c r="Y890" t="s">
        <v>371</v>
      </c>
      <c r="Z890" t="s">
        <v>250</v>
      </c>
      <c r="AA890" t="s">
        <v>250</v>
      </c>
      <c r="AB890" t="s">
        <v>89</v>
      </c>
      <c r="AC890" t="s">
        <v>158</v>
      </c>
      <c r="AD890" t="s">
        <v>2</v>
      </c>
      <c r="AE890" t="s">
        <v>4406</v>
      </c>
      <c r="AF890" t="s">
        <v>419</v>
      </c>
      <c r="AG890"/>
      <c r="AH890" s="365"/>
      <c r="AI890"/>
      <c r="AJ890"/>
      <c r="AK890"/>
      <c r="AL890" s="365"/>
      <c r="AM890"/>
      <c r="AN890" t="s">
        <v>399</v>
      </c>
      <c r="AO890" t="s">
        <v>399</v>
      </c>
      <c r="AP890" s="365">
        <v>50</v>
      </c>
      <c r="AQ890" t="s">
        <v>4407</v>
      </c>
      <c r="AR890" t="s">
        <v>4408</v>
      </c>
      <c r="AS890" t="s">
        <v>4409</v>
      </c>
      <c r="AT890" t="s">
        <v>4354</v>
      </c>
      <c r="AU890" t="s">
        <v>4410</v>
      </c>
      <c r="AV890" t="s">
        <v>380</v>
      </c>
      <c r="AW890" t="s">
        <v>412</v>
      </c>
      <c r="AX890"/>
      <c r="AY890" s="365"/>
      <c r="AZ890" s="365">
        <v>2025</v>
      </c>
      <c r="BA890" s="366">
        <v>45685</v>
      </c>
      <c r="BB890" s="367">
        <v>45688</v>
      </c>
      <c r="BC890" t="s">
        <v>399</v>
      </c>
      <c r="BD890" t="s">
        <v>261</v>
      </c>
      <c r="BE890">
        <v>2889.64</v>
      </c>
      <c r="BF890">
        <v>67.989999999999995</v>
      </c>
      <c r="BG890"/>
      <c r="BH890" s="368">
        <v>67.989999999999995</v>
      </c>
    </row>
    <row r="891" spans="1:60" ht="15.6">
      <c r="A891" s="345" t="str">
        <f t="shared" si="26"/>
        <v>yes</v>
      </c>
      <c r="B891" s="345" t="str">
        <f>IF(A891="no","N/A",IF(ISNA(VLOOKUP(P891,'Cost Type'!$A$4:$B$8,2,0)),"Impl",VLOOKUP(P891,'Cost Type'!$A$4:$B$8,2,0)))</f>
        <v>GMS</v>
      </c>
      <c r="C891" s="345" t="str">
        <f>IF(B891="Impl",VLOOKUP(AB891,'Mapping Activities to outputs'!$B:$C,2,0),"N/A")</f>
        <v>N/A</v>
      </c>
      <c r="F891" s="346">
        <f t="shared" si="27"/>
        <v>187.48</v>
      </c>
      <c r="G891" t="s">
        <v>413</v>
      </c>
      <c r="H891" t="s">
        <v>414</v>
      </c>
      <c r="I891" t="s">
        <v>415</v>
      </c>
      <c r="J891" t="s">
        <v>416</v>
      </c>
      <c r="K891" t="s">
        <v>157</v>
      </c>
      <c r="L891" t="s">
        <v>413</v>
      </c>
      <c r="M891" t="s">
        <v>1971</v>
      </c>
      <c r="N891" t="s">
        <v>262</v>
      </c>
      <c r="P891" s="365">
        <v>75105</v>
      </c>
      <c r="Q891" t="s">
        <v>417</v>
      </c>
      <c r="R891" t="s">
        <v>368</v>
      </c>
      <c r="S891" t="s">
        <v>369</v>
      </c>
      <c r="T891" t="s">
        <v>263</v>
      </c>
      <c r="U891" t="s">
        <v>370</v>
      </c>
      <c r="V891" t="s">
        <v>265</v>
      </c>
      <c r="W891" t="s">
        <v>252</v>
      </c>
      <c r="X891" t="s">
        <v>264</v>
      </c>
      <c r="Y891" t="s">
        <v>371</v>
      </c>
      <c r="Z891" t="s">
        <v>250</v>
      </c>
      <c r="AA891" t="s">
        <v>250</v>
      </c>
      <c r="AB891" t="s">
        <v>65</v>
      </c>
      <c r="AC891" t="s">
        <v>158</v>
      </c>
      <c r="AD891" t="s">
        <v>2</v>
      </c>
      <c r="AE891" t="s">
        <v>4411</v>
      </c>
      <c r="AF891" t="s">
        <v>419</v>
      </c>
      <c r="AG891"/>
      <c r="AH891" s="365"/>
      <c r="AI891"/>
      <c r="AJ891"/>
      <c r="AK891"/>
      <c r="AL891" s="365"/>
      <c r="AM891"/>
      <c r="AN891" t="s">
        <v>399</v>
      </c>
      <c r="AO891" t="s">
        <v>399</v>
      </c>
      <c r="AP891" s="365">
        <v>51</v>
      </c>
      <c r="AQ891" t="s">
        <v>4407</v>
      </c>
      <c r="AR891" t="s">
        <v>4412</v>
      </c>
      <c r="AS891" t="s">
        <v>4409</v>
      </c>
      <c r="AT891" t="s">
        <v>4354</v>
      </c>
      <c r="AU891" t="s">
        <v>4410</v>
      </c>
      <c r="AV891" t="s">
        <v>380</v>
      </c>
      <c r="AW891" t="s">
        <v>412</v>
      </c>
      <c r="AX891"/>
      <c r="AY891" s="365"/>
      <c r="AZ891" s="365">
        <v>2025</v>
      </c>
      <c r="BA891" s="366">
        <v>45685</v>
      </c>
      <c r="BB891" s="367">
        <v>45688</v>
      </c>
      <c r="BC891" t="s">
        <v>399</v>
      </c>
      <c r="BD891" t="s">
        <v>261</v>
      </c>
      <c r="BE891">
        <v>7968</v>
      </c>
      <c r="BF891">
        <v>187.48</v>
      </c>
      <c r="BG891"/>
      <c r="BH891" s="368">
        <v>187.48</v>
      </c>
    </row>
    <row r="892" spans="1:60" ht="15.6">
      <c r="A892" s="345" t="str">
        <f t="shared" si="26"/>
        <v>yes</v>
      </c>
      <c r="B892" s="345" t="str">
        <f>IF(A892="no","N/A",IF(ISNA(VLOOKUP(P892,'Cost Type'!$A$4:$B$8,2,0)),"Impl",VLOOKUP(P892,'Cost Type'!$A$4:$B$8,2,0)))</f>
        <v>GMS</v>
      </c>
      <c r="C892" s="345" t="str">
        <f>IF(B892="Impl",VLOOKUP(AB892,'Mapping Activities to outputs'!$B:$C,2,0),"N/A")</f>
        <v>N/A</v>
      </c>
      <c r="F892" s="346">
        <f t="shared" si="27"/>
        <v>8.8800000000000008</v>
      </c>
      <c r="G892" t="s">
        <v>413</v>
      </c>
      <c r="H892" t="s">
        <v>414</v>
      </c>
      <c r="I892" t="s">
        <v>415</v>
      </c>
      <c r="J892" t="s">
        <v>416</v>
      </c>
      <c r="K892" t="s">
        <v>157</v>
      </c>
      <c r="L892" t="s">
        <v>413</v>
      </c>
      <c r="M892" t="s">
        <v>1971</v>
      </c>
      <c r="N892" t="s">
        <v>262</v>
      </c>
      <c r="P892" s="365">
        <v>75105</v>
      </c>
      <c r="Q892" t="s">
        <v>417</v>
      </c>
      <c r="R892" t="s">
        <v>368</v>
      </c>
      <c r="S892" t="s">
        <v>369</v>
      </c>
      <c r="T892" t="s">
        <v>263</v>
      </c>
      <c r="U892" t="s">
        <v>370</v>
      </c>
      <c r="V892" t="s">
        <v>265</v>
      </c>
      <c r="W892" t="s">
        <v>252</v>
      </c>
      <c r="X892" t="s">
        <v>264</v>
      </c>
      <c r="Y892" t="s">
        <v>371</v>
      </c>
      <c r="Z892" t="s">
        <v>250</v>
      </c>
      <c r="AA892" t="s">
        <v>250</v>
      </c>
      <c r="AB892" t="s">
        <v>89</v>
      </c>
      <c r="AC892" t="s">
        <v>158</v>
      </c>
      <c r="AD892" t="s">
        <v>2</v>
      </c>
      <c r="AE892" t="s">
        <v>4413</v>
      </c>
      <c r="AF892" t="s">
        <v>419</v>
      </c>
      <c r="AG892"/>
      <c r="AH892" s="365"/>
      <c r="AI892"/>
      <c r="AJ892"/>
      <c r="AK892"/>
      <c r="AL892" s="365"/>
      <c r="AM892"/>
      <c r="AN892" t="s">
        <v>399</v>
      </c>
      <c r="AO892" t="s">
        <v>399</v>
      </c>
      <c r="AP892" s="365">
        <v>118</v>
      </c>
      <c r="AQ892" t="s">
        <v>4407</v>
      </c>
      <c r="AR892" t="s">
        <v>4414</v>
      </c>
      <c r="AS892" t="s">
        <v>4409</v>
      </c>
      <c r="AT892" t="s">
        <v>4415</v>
      </c>
      <c r="AU892" t="s">
        <v>4410</v>
      </c>
      <c r="AV892" t="s">
        <v>380</v>
      </c>
      <c r="AW892" t="s">
        <v>412</v>
      </c>
      <c r="AX892"/>
      <c r="AY892" s="365"/>
      <c r="AZ892" s="365">
        <v>2025</v>
      </c>
      <c r="BA892" s="366">
        <v>45686</v>
      </c>
      <c r="BB892" s="367">
        <v>45688</v>
      </c>
      <c r="BC892" t="s">
        <v>399</v>
      </c>
      <c r="BD892" t="s">
        <v>154</v>
      </c>
      <c r="BE892">
        <v>8.8800000000000008</v>
      </c>
      <c r="BF892">
        <v>8.8800000000000008</v>
      </c>
      <c r="BG892"/>
      <c r="BH892" s="368">
        <v>8.8800000000000008</v>
      </c>
    </row>
    <row r="893" spans="1:60" ht="15.6">
      <c r="A893" s="345" t="str">
        <f t="shared" si="26"/>
        <v>yes</v>
      </c>
      <c r="B893" s="345" t="str">
        <f>IF(A893="no","N/A",IF(ISNA(VLOOKUP(P893,'Cost Type'!$A$4:$B$8,2,0)),"Impl",VLOOKUP(P893,'Cost Type'!$A$4:$B$8,2,0)))</f>
        <v>GMS</v>
      </c>
      <c r="C893" s="345" t="str">
        <f>IF(B893="Impl",VLOOKUP(AB893,'Mapping Activities to outputs'!$B:$C,2,0),"N/A")</f>
        <v>N/A</v>
      </c>
      <c r="F893" s="346">
        <f t="shared" si="27"/>
        <v>785.83</v>
      </c>
      <c r="G893" t="s">
        <v>413</v>
      </c>
      <c r="H893" t="s">
        <v>414</v>
      </c>
      <c r="I893" t="s">
        <v>415</v>
      </c>
      <c r="J893" t="s">
        <v>416</v>
      </c>
      <c r="K893" t="s">
        <v>157</v>
      </c>
      <c r="L893" t="s">
        <v>413</v>
      </c>
      <c r="M893" t="s">
        <v>1971</v>
      </c>
      <c r="N893" t="s">
        <v>262</v>
      </c>
      <c r="P893" s="365">
        <v>75105</v>
      </c>
      <c r="Q893" t="s">
        <v>417</v>
      </c>
      <c r="R893" t="s">
        <v>368</v>
      </c>
      <c r="S893" t="s">
        <v>369</v>
      </c>
      <c r="T893" t="s">
        <v>263</v>
      </c>
      <c r="U893" t="s">
        <v>370</v>
      </c>
      <c r="V893" t="s">
        <v>265</v>
      </c>
      <c r="W893" t="s">
        <v>252</v>
      </c>
      <c r="X893" t="s">
        <v>264</v>
      </c>
      <c r="Y893" t="s">
        <v>371</v>
      </c>
      <c r="Z893" t="s">
        <v>250</v>
      </c>
      <c r="AA893" t="s">
        <v>250</v>
      </c>
      <c r="AB893" t="s">
        <v>67</v>
      </c>
      <c r="AC893" t="s">
        <v>158</v>
      </c>
      <c r="AD893" t="s">
        <v>2</v>
      </c>
      <c r="AE893" t="s">
        <v>4416</v>
      </c>
      <c r="AF893" t="s">
        <v>419</v>
      </c>
      <c r="AG893"/>
      <c r="AH893" s="365"/>
      <c r="AI893"/>
      <c r="AJ893"/>
      <c r="AK893"/>
      <c r="AL893" s="365"/>
      <c r="AM893"/>
      <c r="AN893" t="s">
        <v>399</v>
      </c>
      <c r="AO893" t="s">
        <v>399</v>
      </c>
      <c r="AP893" s="365">
        <v>1369</v>
      </c>
      <c r="AQ893" t="s">
        <v>4417</v>
      </c>
      <c r="AR893" t="s">
        <v>4418</v>
      </c>
      <c r="AS893" t="s">
        <v>4419</v>
      </c>
      <c r="AT893" t="s">
        <v>4420</v>
      </c>
      <c r="AU893" t="s">
        <v>379</v>
      </c>
      <c r="AV893" t="s">
        <v>380</v>
      </c>
      <c r="AW893" t="s">
        <v>412</v>
      </c>
      <c r="AX893"/>
      <c r="AY893" s="365"/>
      <c r="AZ893" s="365">
        <v>2025</v>
      </c>
      <c r="BA893" s="366">
        <v>45688</v>
      </c>
      <c r="BB893" s="367">
        <v>45688</v>
      </c>
      <c r="BC893" t="s">
        <v>399</v>
      </c>
      <c r="BD893" t="s">
        <v>154</v>
      </c>
      <c r="BE893">
        <v>785.83</v>
      </c>
      <c r="BF893">
        <v>785.83</v>
      </c>
      <c r="BG893"/>
      <c r="BH893" s="368">
        <v>785.83</v>
      </c>
    </row>
    <row r="894" spans="1:60" ht="15.6">
      <c r="A894" s="345" t="str">
        <f t="shared" si="26"/>
        <v>yes</v>
      </c>
      <c r="B894" s="345" t="str">
        <f>IF(A894="no","N/A",IF(ISNA(VLOOKUP(P894,'Cost Type'!$A$4:$B$8,2,0)),"Impl",VLOOKUP(P894,'Cost Type'!$A$4:$B$8,2,0)))</f>
        <v>GMS</v>
      </c>
      <c r="C894" s="345" t="str">
        <f>IF(B894="Impl",VLOOKUP(AB894,'Mapping Activities to outputs'!$B:$C,2,0),"N/A")</f>
        <v>N/A</v>
      </c>
      <c r="F894" s="346">
        <f t="shared" si="27"/>
        <v>785.99</v>
      </c>
      <c r="G894" t="s">
        <v>413</v>
      </c>
      <c r="H894" t="s">
        <v>414</v>
      </c>
      <c r="I894" t="s">
        <v>415</v>
      </c>
      <c r="J894" t="s">
        <v>416</v>
      </c>
      <c r="K894" t="s">
        <v>157</v>
      </c>
      <c r="L894" t="s">
        <v>413</v>
      </c>
      <c r="M894" t="s">
        <v>1971</v>
      </c>
      <c r="N894" t="s">
        <v>262</v>
      </c>
      <c r="P894" s="365">
        <v>75105</v>
      </c>
      <c r="Q894" t="s">
        <v>417</v>
      </c>
      <c r="R894" t="s">
        <v>368</v>
      </c>
      <c r="S894" t="s">
        <v>369</v>
      </c>
      <c r="T894" t="s">
        <v>263</v>
      </c>
      <c r="U894" t="s">
        <v>370</v>
      </c>
      <c r="V894" t="s">
        <v>265</v>
      </c>
      <c r="W894" t="s">
        <v>252</v>
      </c>
      <c r="X894" t="s">
        <v>264</v>
      </c>
      <c r="Y894" t="s">
        <v>371</v>
      </c>
      <c r="Z894" t="s">
        <v>250</v>
      </c>
      <c r="AA894" t="s">
        <v>250</v>
      </c>
      <c r="AB894" t="s">
        <v>67</v>
      </c>
      <c r="AC894" t="s">
        <v>158</v>
      </c>
      <c r="AD894" t="s">
        <v>2</v>
      </c>
      <c r="AE894" t="s">
        <v>4421</v>
      </c>
      <c r="AF894" t="s">
        <v>419</v>
      </c>
      <c r="AG894"/>
      <c r="AH894" s="365"/>
      <c r="AI894"/>
      <c r="AJ894"/>
      <c r="AK894"/>
      <c r="AL894" s="365"/>
      <c r="AM894"/>
      <c r="AN894" t="s">
        <v>399</v>
      </c>
      <c r="AO894" t="s">
        <v>399</v>
      </c>
      <c r="AP894" s="365">
        <v>1370</v>
      </c>
      <c r="AQ894" t="s">
        <v>4417</v>
      </c>
      <c r="AR894" t="s">
        <v>4422</v>
      </c>
      <c r="AS894" t="s">
        <v>4419</v>
      </c>
      <c r="AT894" t="s">
        <v>4420</v>
      </c>
      <c r="AU894" t="s">
        <v>379</v>
      </c>
      <c r="AV894" t="s">
        <v>380</v>
      </c>
      <c r="AW894" t="s">
        <v>412</v>
      </c>
      <c r="AX894"/>
      <c r="AY894" s="365"/>
      <c r="AZ894" s="365">
        <v>2025</v>
      </c>
      <c r="BA894" s="366">
        <v>45688</v>
      </c>
      <c r="BB894" s="367">
        <v>45688</v>
      </c>
      <c r="BC894" t="s">
        <v>399</v>
      </c>
      <c r="BD894" t="s">
        <v>154</v>
      </c>
      <c r="BE894">
        <v>785.99</v>
      </c>
      <c r="BF894">
        <v>785.99</v>
      </c>
      <c r="BG894"/>
      <c r="BH894" s="368">
        <v>785.99</v>
      </c>
    </row>
    <row r="895" spans="1:60" ht="15.6">
      <c r="A895" s="345" t="str">
        <f t="shared" si="26"/>
        <v>yes</v>
      </c>
      <c r="B895" s="345" t="str">
        <f>IF(A895="no","N/A",IF(ISNA(VLOOKUP(P895,'Cost Type'!$A$4:$B$8,2,0)),"Impl",VLOOKUP(P895,'Cost Type'!$A$4:$B$8,2,0)))</f>
        <v>GMS</v>
      </c>
      <c r="C895" s="345" t="str">
        <f>IF(B895="Impl",VLOOKUP(AB895,'Mapping Activities to outputs'!$B:$C,2,0),"N/A")</f>
        <v>N/A</v>
      </c>
      <c r="F895" s="346">
        <f t="shared" si="27"/>
        <v>785.99</v>
      </c>
      <c r="G895" t="s">
        <v>413</v>
      </c>
      <c r="H895" t="s">
        <v>414</v>
      </c>
      <c r="I895" t="s">
        <v>415</v>
      </c>
      <c r="J895" t="s">
        <v>416</v>
      </c>
      <c r="K895" t="s">
        <v>157</v>
      </c>
      <c r="L895" t="s">
        <v>413</v>
      </c>
      <c r="M895" t="s">
        <v>1971</v>
      </c>
      <c r="N895" t="s">
        <v>262</v>
      </c>
      <c r="P895" s="365">
        <v>75105</v>
      </c>
      <c r="Q895" t="s">
        <v>417</v>
      </c>
      <c r="R895" t="s">
        <v>368</v>
      </c>
      <c r="S895" t="s">
        <v>369</v>
      </c>
      <c r="T895" t="s">
        <v>263</v>
      </c>
      <c r="U895" t="s">
        <v>370</v>
      </c>
      <c r="V895" t="s">
        <v>265</v>
      </c>
      <c r="W895" t="s">
        <v>252</v>
      </c>
      <c r="X895" t="s">
        <v>264</v>
      </c>
      <c r="Y895" t="s">
        <v>371</v>
      </c>
      <c r="Z895" t="s">
        <v>250</v>
      </c>
      <c r="AA895" t="s">
        <v>250</v>
      </c>
      <c r="AB895" t="s">
        <v>67</v>
      </c>
      <c r="AC895" t="s">
        <v>158</v>
      </c>
      <c r="AD895" t="s">
        <v>2</v>
      </c>
      <c r="AE895" t="s">
        <v>4423</v>
      </c>
      <c r="AF895" t="s">
        <v>419</v>
      </c>
      <c r="AG895"/>
      <c r="AH895" s="365"/>
      <c r="AI895"/>
      <c r="AJ895"/>
      <c r="AK895"/>
      <c r="AL895" s="365"/>
      <c r="AM895"/>
      <c r="AN895" t="s">
        <v>399</v>
      </c>
      <c r="AO895" t="s">
        <v>399</v>
      </c>
      <c r="AP895" s="365">
        <v>1371</v>
      </c>
      <c r="AQ895" t="s">
        <v>4417</v>
      </c>
      <c r="AR895" t="s">
        <v>4424</v>
      </c>
      <c r="AS895" t="s">
        <v>4419</v>
      </c>
      <c r="AT895" t="s">
        <v>4420</v>
      </c>
      <c r="AU895" t="s">
        <v>379</v>
      </c>
      <c r="AV895" t="s">
        <v>380</v>
      </c>
      <c r="AW895" t="s">
        <v>412</v>
      </c>
      <c r="AX895"/>
      <c r="AY895" s="365"/>
      <c r="AZ895" s="365">
        <v>2025</v>
      </c>
      <c r="BA895" s="366">
        <v>45688</v>
      </c>
      <c r="BB895" s="367">
        <v>45688</v>
      </c>
      <c r="BC895" t="s">
        <v>399</v>
      </c>
      <c r="BD895" t="s">
        <v>154</v>
      </c>
      <c r="BE895">
        <v>785.99</v>
      </c>
      <c r="BF895">
        <v>785.99</v>
      </c>
      <c r="BG895"/>
      <c r="BH895" s="368">
        <v>785.99</v>
      </c>
    </row>
    <row r="896" spans="1:60" ht="15.6">
      <c r="A896" s="345" t="str">
        <f t="shared" si="26"/>
        <v>yes</v>
      </c>
      <c r="B896" s="345" t="str">
        <f>IF(A896="no","N/A",IF(ISNA(VLOOKUP(P896,'Cost Type'!$A$4:$B$8,2,0)),"Impl",VLOOKUP(Q896,'Cost Type'!$A$4:$B$8,2,0)))</f>
        <v>Impl</v>
      </c>
      <c r="C896" s="345" t="str">
        <f>IF(B896="Impl",VLOOKUP(AB896,'Mapping Activities to outputs'!$B:$C,2,0),"N/A")</f>
        <v>MC</v>
      </c>
      <c r="F896" s="346">
        <f t="shared" si="27"/>
        <v>1698.14</v>
      </c>
      <c r="G896" t="s">
        <v>2788</v>
      </c>
      <c r="H896" t="s">
        <v>2789</v>
      </c>
      <c r="I896" t="s">
        <v>415</v>
      </c>
      <c r="J896" t="s">
        <v>416</v>
      </c>
      <c r="K896" t="s">
        <v>157</v>
      </c>
      <c r="L896" t="s">
        <v>2788</v>
      </c>
      <c r="M896" t="s">
        <v>2039</v>
      </c>
      <c r="N896" t="s">
        <v>262</v>
      </c>
      <c r="P896" s="365">
        <v>67405</v>
      </c>
      <c r="Q896" t="s">
        <v>2790</v>
      </c>
      <c r="R896" t="s">
        <v>368</v>
      </c>
      <c r="S896" t="s">
        <v>369</v>
      </c>
      <c r="T896" t="s">
        <v>263</v>
      </c>
      <c r="U896" t="s">
        <v>370</v>
      </c>
      <c r="V896" t="s">
        <v>265</v>
      </c>
      <c r="W896" t="s">
        <v>252</v>
      </c>
      <c r="X896" t="s">
        <v>264</v>
      </c>
      <c r="Y896" t="s">
        <v>371</v>
      </c>
      <c r="Z896" t="s">
        <v>250</v>
      </c>
      <c r="AA896" t="s">
        <v>250</v>
      </c>
      <c r="AB896" t="s">
        <v>89</v>
      </c>
      <c r="AC896" t="s">
        <v>158</v>
      </c>
      <c r="AD896" t="s">
        <v>2</v>
      </c>
      <c r="AE896" t="s">
        <v>4425</v>
      </c>
      <c r="AF896" t="s">
        <v>419</v>
      </c>
      <c r="AG896"/>
      <c r="AH896" s="365"/>
      <c r="AI896"/>
      <c r="AJ896"/>
      <c r="AK896"/>
      <c r="AL896" s="365"/>
      <c r="AM896"/>
      <c r="AN896" t="s">
        <v>399</v>
      </c>
      <c r="AO896" t="s">
        <v>399</v>
      </c>
      <c r="AP896" s="365">
        <v>1506</v>
      </c>
      <c r="AQ896" t="s">
        <v>4407</v>
      </c>
      <c r="AR896" t="s">
        <v>4426</v>
      </c>
      <c r="AS896" t="s">
        <v>4427</v>
      </c>
      <c r="AT896" t="s">
        <v>2800</v>
      </c>
      <c r="AU896" t="s">
        <v>4410</v>
      </c>
      <c r="AV896" t="s">
        <v>380</v>
      </c>
      <c r="AW896" t="s">
        <v>412</v>
      </c>
      <c r="AX896"/>
      <c r="AY896" s="365"/>
      <c r="AZ896" s="365">
        <v>2024</v>
      </c>
      <c r="BA896" s="366">
        <v>45566</v>
      </c>
      <c r="BB896" s="367">
        <v>45688</v>
      </c>
      <c r="BC896" t="s">
        <v>399</v>
      </c>
      <c r="BD896" t="s">
        <v>154</v>
      </c>
      <c r="BE896">
        <v>1698.14</v>
      </c>
      <c r="BF896">
        <v>1698.14</v>
      </c>
      <c r="BG896"/>
      <c r="BH896" s="368">
        <v>1698.14</v>
      </c>
    </row>
    <row r="897" spans="1:60" ht="15.6">
      <c r="A897" s="345" t="str">
        <f t="shared" si="26"/>
        <v>yes</v>
      </c>
      <c r="B897" s="345" t="str">
        <f>IF(A897="no","N/A",IF(ISNA(VLOOKUP(P897,'Cost Type'!$A$4:$B$8,2,0)),"Impl",VLOOKUP(Q897,'Cost Type'!$A$4:$B$8,2,0)))</f>
        <v>Impl</v>
      </c>
      <c r="C897" s="345" t="str">
        <f>IF(B897="Impl",VLOOKUP(AB897,'Mapping Activities to outputs'!$B:$C,2,0),"N/A")</f>
        <v>MC</v>
      </c>
      <c r="F897" s="346">
        <f t="shared" si="27"/>
        <v>2085.21</v>
      </c>
      <c r="G897" t="s">
        <v>2788</v>
      </c>
      <c r="H897" t="s">
        <v>2789</v>
      </c>
      <c r="I897" t="s">
        <v>415</v>
      </c>
      <c r="J897" t="s">
        <v>416</v>
      </c>
      <c r="K897" t="s">
        <v>157</v>
      </c>
      <c r="L897" t="s">
        <v>2788</v>
      </c>
      <c r="M897" t="s">
        <v>2039</v>
      </c>
      <c r="N897" t="s">
        <v>262</v>
      </c>
      <c r="P897" s="365">
        <v>67405</v>
      </c>
      <c r="Q897" t="s">
        <v>2790</v>
      </c>
      <c r="R897" t="s">
        <v>368</v>
      </c>
      <c r="S897" t="s">
        <v>369</v>
      </c>
      <c r="T897" t="s">
        <v>263</v>
      </c>
      <c r="U897" t="s">
        <v>370</v>
      </c>
      <c r="V897" t="s">
        <v>265</v>
      </c>
      <c r="W897" t="s">
        <v>252</v>
      </c>
      <c r="X897" t="s">
        <v>264</v>
      </c>
      <c r="Y897" t="s">
        <v>371</v>
      </c>
      <c r="Z897" t="s">
        <v>250</v>
      </c>
      <c r="AA897" t="s">
        <v>250</v>
      </c>
      <c r="AB897" t="s">
        <v>89</v>
      </c>
      <c r="AC897" t="s">
        <v>158</v>
      </c>
      <c r="AD897" t="s">
        <v>2</v>
      </c>
      <c r="AE897" t="s">
        <v>4428</v>
      </c>
      <c r="AF897" t="s">
        <v>419</v>
      </c>
      <c r="AG897"/>
      <c r="AH897" s="365"/>
      <c r="AI897"/>
      <c r="AJ897"/>
      <c r="AK897"/>
      <c r="AL897" s="365"/>
      <c r="AM897"/>
      <c r="AN897" t="s">
        <v>399</v>
      </c>
      <c r="AO897" t="s">
        <v>399</v>
      </c>
      <c r="AP897" s="365">
        <v>1507</v>
      </c>
      <c r="AQ897" t="s">
        <v>4407</v>
      </c>
      <c r="AR897" t="s">
        <v>4429</v>
      </c>
      <c r="AS897" t="s">
        <v>4427</v>
      </c>
      <c r="AT897" t="s">
        <v>2800</v>
      </c>
      <c r="AU897" t="s">
        <v>4410</v>
      </c>
      <c r="AV897" t="s">
        <v>380</v>
      </c>
      <c r="AW897" t="s">
        <v>412</v>
      </c>
      <c r="AX897"/>
      <c r="AY897" s="365"/>
      <c r="AZ897" s="365">
        <v>2024</v>
      </c>
      <c r="BA897" s="366">
        <v>45566</v>
      </c>
      <c r="BB897" s="367">
        <v>45688</v>
      </c>
      <c r="BC897" t="s">
        <v>399</v>
      </c>
      <c r="BD897" t="s">
        <v>154</v>
      </c>
      <c r="BE897">
        <v>2085.21</v>
      </c>
      <c r="BF897">
        <v>2085.21</v>
      </c>
      <c r="BG897"/>
      <c r="BH897" s="368">
        <v>2085.21</v>
      </c>
    </row>
    <row r="898" spans="1:60" ht="15.6">
      <c r="A898" s="345" t="str">
        <f t="shared" si="26"/>
        <v>yes</v>
      </c>
      <c r="B898" s="345" t="str">
        <f>IF(A898="no","N/A",IF(ISNA(VLOOKUP(P898,'Cost Type'!$A$4:$B$8,2,0)),"Impl",VLOOKUP(Q898,'Cost Type'!$A$4:$B$8,2,0)))</f>
        <v>Impl</v>
      </c>
      <c r="C898" s="345" t="str">
        <f>IF(B898="Impl",VLOOKUP(AB898,'Mapping Activities to outputs'!$B:$C,2,0),"N/A")</f>
        <v>MC</v>
      </c>
      <c r="F898" s="346">
        <f t="shared" si="27"/>
        <v>1677.51</v>
      </c>
      <c r="G898" t="s">
        <v>2788</v>
      </c>
      <c r="H898" t="s">
        <v>2789</v>
      </c>
      <c r="I898" t="s">
        <v>415</v>
      </c>
      <c r="J898" t="s">
        <v>416</v>
      </c>
      <c r="K898" t="s">
        <v>157</v>
      </c>
      <c r="L898" t="s">
        <v>2788</v>
      </c>
      <c r="M898" t="s">
        <v>2039</v>
      </c>
      <c r="N898" t="s">
        <v>262</v>
      </c>
      <c r="P898" s="365">
        <v>67405</v>
      </c>
      <c r="Q898" t="s">
        <v>2790</v>
      </c>
      <c r="R898" t="s">
        <v>368</v>
      </c>
      <c r="S898" t="s">
        <v>369</v>
      </c>
      <c r="T898" t="s">
        <v>263</v>
      </c>
      <c r="U898" t="s">
        <v>370</v>
      </c>
      <c r="V898" t="s">
        <v>265</v>
      </c>
      <c r="W898" t="s">
        <v>252</v>
      </c>
      <c r="X898" t="s">
        <v>264</v>
      </c>
      <c r="Y898" t="s">
        <v>371</v>
      </c>
      <c r="Z898" t="s">
        <v>250</v>
      </c>
      <c r="AA898" t="s">
        <v>250</v>
      </c>
      <c r="AB898" t="s">
        <v>89</v>
      </c>
      <c r="AC898" t="s">
        <v>158</v>
      </c>
      <c r="AD898" t="s">
        <v>2</v>
      </c>
      <c r="AE898" t="s">
        <v>4430</v>
      </c>
      <c r="AF898" t="s">
        <v>419</v>
      </c>
      <c r="AG898"/>
      <c r="AH898" s="365"/>
      <c r="AI898"/>
      <c r="AJ898"/>
      <c r="AK898"/>
      <c r="AL898" s="365"/>
      <c r="AM898"/>
      <c r="AN898" t="s">
        <v>399</v>
      </c>
      <c r="AO898" t="s">
        <v>399</v>
      </c>
      <c r="AP898" s="365">
        <v>2248</v>
      </c>
      <c r="AQ898" t="s">
        <v>4431</v>
      </c>
      <c r="AR898" t="s">
        <v>4432</v>
      </c>
      <c r="AS898" t="s">
        <v>4433</v>
      </c>
      <c r="AT898" t="s">
        <v>2800</v>
      </c>
      <c r="AU898" t="s">
        <v>4410</v>
      </c>
      <c r="AV898" t="s">
        <v>380</v>
      </c>
      <c r="AW898" t="s">
        <v>412</v>
      </c>
      <c r="AX898"/>
      <c r="AY898" s="365"/>
      <c r="AZ898" s="365">
        <v>2024</v>
      </c>
      <c r="BA898" s="366">
        <v>45566</v>
      </c>
      <c r="BB898" s="367">
        <v>45688</v>
      </c>
      <c r="BC898" t="s">
        <v>399</v>
      </c>
      <c r="BD898" t="s">
        <v>154</v>
      </c>
      <c r="BE898">
        <v>1677.51</v>
      </c>
      <c r="BF898">
        <v>1677.51</v>
      </c>
      <c r="BG898"/>
      <c r="BH898" s="368">
        <v>1677.51</v>
      </c>
    </row>
    <row r="899" spans="1:60" ht="15.6">
      <c r="A899" s="345" t="str">
        <f t="shared" ref="A899:A962" si="28">IF(X899="30000",IF(P899&gt;60000,"yes","no"),"no")</f>
        <v>yes</v>
      </c>
      <c r="B899" s="345" t="str">
        <f>IF(A899="no","N/A",IF(ISNA(VLOOKUP(P899,'Cost Type'!$A$4:$B$8,2,0)),"Impl",VLOOKUP(Q899,'Cost Type'!$A$4:$B$8,2,0)))</f>
        <v>Impl</v>
      </c>
      <c r="C899" s="345" t="str">
        <f>IF(B899="Impl",VLOOKUP(AB899,'Mapping Activities to outputs'!$B:$C,2,0),"N/A")</f>
        <v>MC</v>
      </c>
      <c r="F899" s="346">
        <f t="shared" ref="F899:F962" si="29">BH899</f>
        <v>-1677.51</v>
      </c>
      <c r="G899" t="s">
        <v>2788</v>
      </c>
      <c r="H899" t="s">
        <v>2789</v>
      </c>
      <c r="I899" t="s">
        <v>415</v>
      </c>
      <c r="J899" t="s">
        <v>416</v>
      </c>
      <c r="K899" t="s">
        <v>157</v>
      </c>
      <c r="L899" t="s">
        <v>2834</v>
      </c>
      <c r="M899" t="s">
        <v>2039</v>
      </c>
      <c r="N899" t="s">
        <v>262</v>
      </c>
      <c r="P899" s="365">
        <v>67405</v>
      </c>
      <c r="Q899" t="s">
        <v>2790</v>
      </c>
      <c r="R899" t="s">
        <v>368</v>
      </c>
      <c r="S899" t="s">
        <v>369</v>
      </c>
      <c r="T899" t="s">
        <v>263</v>
      </c>
      <c r="U899" t="s">
        <v>370</v>
      </c>
      <c r="V899" t="s">
        <v>265</v>
      </c>
      <c r="W899" t="s">
        <v>252</v>
      </c>
      <c r="X899" t="s">
        <v>264</v>
      </c>
      <c r="Y899" t="s">
        <v>371</v>
      </c>
      <c r="Z899" t="s">
        <v>250</v>
      </c>
      <c r="AA899" t="s">
        <v>250</v>
      </c>
      <c r="AB899" t="s">
        <v>89</v>
      </c>
      <c r="AC899" t="s">
        <v>158</v>
      </c>
      <c r="AD899" t="s">
        <v>2</v>
      </c>
      <c r="AE899" t="s">
        <v>4434</v>
      </c>
      <c r="AF899" t="s">
        <v>419</v>
      </c>
      <c r="AG899"/>
      <c r="AH899" s="365"/>
      <c r="AI899"/>
      <c r="AJ899"/>
      <c r="AK899"/>
      <c r="AL899" s="365"/>
      <c r="AM899"/>
      <c r="AN899" t="s">
        <v>399</v>
      </c>
      <c r="AO899" t="s">
        <v>399</v>
      </c>
      <c r="AP899" s="365">
        <v>2249</v>
      </c>
      <c r="AQ899" t="s">
        <v>4431</v>
      </c>
      <c r="AR899" t="s">
        <v>2837</v>
      </c>
      <c r="AS899" t="s">
        <v>4433</v>
      </c>
      <c r="AT899" t="s">
        <v>2800</v>
      </c>
      <c r="AU899" t="s">
        <v>4410</v>
      </c>
      <c r="AV899" t="s">
        <v>380</v>
      </c>
      <c r="AW899" t="s">
        <v>412</v>
      </c>
      <c r="AX899"/>
      <c r="AY899" s="365"/>
      <c r="AZ899" s="365">
        <v>2024</v>
      </c>
      <c r="BA899" s="366">
        <v>45566</v>
      </c>
      <c r="BB899" s="367">
        <v>45688</v>
      </c>
      <c r="BC899" t="s">
        <v>399</v>
      </c>
      <c r="BD899" t="s">
        <v>154</v>
      </c>
      <c r="BE899">
        <v>-1677.51</v>
      </c>
      <c r="BF899"/>
      <c r="BG899">
        <v>1677.51</v>
      </c>
      <c r="BH899" s="368">
        <v>-1677.51</v>
      </c>
    </row>
    <row r="900" spans="1:60" ht="15.6">
      <c r="A900" s="345" t="str">
        <f t="shared" si="28"/>
        <v>yes</v>
      </c>
      <c r="B900" s="345" t="str">
        <f>IF(A900="no","N/A",IF(ISNA(VLOOKUP(P900,'Cost Type'!$A$4:$B$8,2,0)),"Impl",VLOOKUP(Q900,'Cost Type'!$A$4:$B$8,2,0)))</f>
        <v>Impl</v>
      </c>
      <c r="C900" s="345" t="str">
        <f>IF(B900="Impl",VLOOKUP(AB900,'Mapping Activities to outputs'!$B:$C,2,0),"N/A")</f>
        <v>MC</v>
      </c>
      <c r="F900" s="346">
        <f t="shared" si="29"/>
        <v>-1698.14</v>
      </c>
      <c r="G900" t="s">
        <v>2788</v>
      </c>
      <c r="H900" t="s">
        <v>2789</v>
      </c>
      <c r="I900" t="s">
        <v>415</v>
      </c>
      <c r="J900" t="s">
        <v>416</v>
      </c>
      <c r="K900" t="s">
        <v>157</v>
      </c>
      <c r="L900" t="s">
        <v>2834</v>
      </c>
      <c r="M900" t="s">
        <v>2039</v>
      </c>
      <c r="N900" t="s">
        <v>262</v>
      </c>
      <c r="P900" s="365">
        <v>67405</v>
      </c>
      <c r="Q900" t="s">
        <v>2790</v>
      </c>
      <c r="R900" t="s">
        <v>368</v>
      </c>
      <c r="S900" t="s">
        <v>369</v>
      </c>
      <c r="T900" t="s">
        <v>263</v>
      </c>
      <c r="U900" t="s">
        <v>370</v>
      </c>
      <c r="V900" t="s">
        <v>265</v>
      </c>
      <c r="W900" t="s">
        <v>252</v>
      </c>
      <c r="X900" t="s">
        <v>264</v>
      </c>
      <c r="Y900" t="s">
        <v>371</v>
      </c>
      <c r="Z900" t="s">
        <v>250</v>
      </c>
      <c r="AA900" t="s">
        <v>250</v>
      </c>
      <c r="AB900" t="s">
        <v>89</v>
      </c>
      <c r="AC900" t="s">
        <v>158</v>
      </c>
      <c r="AD900" t="s">
        <v>2</v>
      </c>
      <c r="AE900" t="s">
        <v>4435</v>
      </c>
      <c r="AF900" t="s">
        <v>419</v>
      </c>
      <c r="AG900"/>
      <c r="AH900" s="365"/>
      <c r="AI900"/>
      <c r="AJ900"/>
      <c r="AK900"/>
      <c r="AL900" s="365"/>
      <c r="AM900"/>
      <c r="AN900" t="s">
        <v>399</v>
      </c>
      <c r="AO900" t="s">
        <v>399</v>
      </c>
      <c r="AP900" s="365">
        <v>2250</v>
      </c>
      <c r="AQ900" t="s">
        <v>4431</v>
      </c>
      <c r="AR900" t="s">
        <v>2837</v>
      </c>
      <c r="AS900" t="s">
        <v>4433</v>
      </c>
      <c r="AT900" t="s">
        <v>2800</v>
      </c>
      <c r="AU900" t="s">
        <v>4410</v>
      </c>
      <c r="AV900" t="s">
        <v>380</v>
      </c>
      <c r="AW900" t="s">
        <v>412</v>
      </c>
      <c r="AX900"/>
      <c r="AY900" s="365"/>
      <c r="AZ900" s="365">
        <v>2024</v>
      </c>
      <c r="BA900" s="366">
        <v>45566</v>
      </c>
      <c r="BB900" s="367">
        <v>45688</v>
      </c>
      <c r="BC900" t="s">
        <v>399</v>
      </c>
      <c r="BD900" t="s">
        <v>154</v>
      </c>
      <c r="BE900">
        <v>-1698.14</v>
      </c>
      <c r="BF900"/>
      <c r="BG900">
        <v>1698.14</v>
      </c>
      <c r="BH900" s="368">
        <v>-1698.14</v>
      </c>
    </row>
    <row r="901" spans="1:60" ht="15.6">
      <c r="A901" s="345" t="str">
        <f t="shared" si="28"/>
        <v>yes</v>
      </c>
      <c r="B901" s="345" t="str">
        <f>IF(A901="no","N/A",IF(ISNA(VLOOKUP(P901,'Cost Type'!$A$4:$B$8,2,0)),"Impl",VLOOKUP(Q901,'Cost Type'!$A$4:$B$8,2,0)))</f>
        <v>Impl</v>
      </c>
      <c r="C901" s="345" t="str">
        <f>IF(B901="Impl",VLOOKUP(AB901,'Mapping Activities to outputs'!$B:$C,2,0),"N/A")</f>
        <v>MC</v>
      </c>
      <c r="F901" s="346">
        <f t="shared" si="29"/>
        <v>-2085.21</v>
      </c>
      <c r="G901" t="s">
        <v>2788</v>
      </c>
      <c r="H901" t="s">
        <v>2789</v>
      </c>
      <c r="I901" t="s">
        <v>415</v>
      </c>
      <c r="J901" t="s">
        <v>416</v>
      </c>
      <c r="K901" t="s">
        <v>157</v>
      </c>
      <c r="L901" t="s">
        <v>2834</v>
      </c>
      <c r="M901" t="s">
        <v>2039</v>
      </c>
      <c r="N901" t="s">
        <v>262</v>
      </c>
      <c r="P901" s="365">
        <v>67405</v>
      </c>
      <c r="Q901" t="s">
        <v>2790</v>
      </c>
      <c r="R901" t="s">
        <v>368</v>
      </c>
      <c r="S901" t="s">
        <v>369</v>
      </c>
      <c r="T901" t="s">
        <v>263</v>
      </c>
      <c r="U901" t="s">
        <v>370</v>
      </c>
      <c r="V901" t="s">
        <v>265</v>
      </c>
      <c r="W901" t="s">
        <v>252</v>
      </c>
      <c r="X901" t="s">
        <v>264</v>
      </c>
      <c r="Y901" t="s">
        <v>371</v>
      </c>
      <c r="Z901" t="s">
        <v>250</v>
      </c>
      <c r="AA901" t="s">
        <v>250</v>
      </c>
      <c r="AB901" t="s">
        <v>89</v>
      </c>
      <c r="AC901" t="s">
        <v>158</v>
      </c>
      <c r="AD901" t="s">
        <v>2</v>
      </c>
      <c r="AE901" t="s">
        <v>4436</v>
      </c>
      <c r="AF901" t="s">
        <v>419</v>
      </c>
      <c r="AG901"/>
      <c r="AH901" s="365"/>
      <c r="AI901"/>
      <c r="AJ901"/>
      <c r="AK901"/>
      <c r="AL901" s="365"/>
      <c r="AM901"/>
      <c r="AN901" t="s">
        <v>399</v>
      </c>
      <c r="AO901" t="s">
        <v>399</v>
      </c>
      <c r="AP901" s="365">
        <v>2251</v>
      </c>
      <c r="AQ901" t="s">
        <v>4431</v>
      </c>
      <c r="AR901" t="s">
        <v>2837</v>
      </c>
      <c r="AS901" t="s">
        <v>4433</v>
      </c>
      <c r="AT901" t="s">
        <v>2800</v>
      </c>
      <c r="AU901" t="s">
        <v>4410</v>
      </c>
      <c r="AV901" t="s">
        <v>380</v>
      </c>
      <c r="AW901" t="s">
        <v>412</v>
      </c>
      <c r="AX901"/>
      <c r="AY901" s="365"/>
      <c r="AZ901" s="365">
        <v>2024</v>
      </c>
      <c r="BA901" s="366">
        <v>45566</v>
      </c>
      <c r="BB901" s="367">
        <v>45688</v>
      </c>
      <c r="BC901" t="s">
        <v>399</v>
      </c>
      <c r="BD901" t="s">
        <v>154</v>
      </c>
      <c r="BE901">
        <v>-2085.21</v>
      </c>
      <c r="BF901"/>
      <c r="BG901">
        <v>2085.21</v>
      </c>
      <c r="BH901" s="368">
        <v>-2085.21</v>
      </c>
    </row>
    <row r="902" spans="1:60" ht="15.6">
      <c r="A902" s="345" t="str">
        <f t="shared" si="28"/>
        <v>no</v>
      </c>
      <c r="B902" s="345" t="str">
        <f>IF(A902="no","N/A",IF(ISNA(VLOOKUP(Q902,'Cost Type'!$A$4:$B$8,2,0)),"Impl",VLOOKUP(Q902,'Cost Type'!$A$4:$B$8,2,0)))</f>
        <v>N/A</v>
      </c>
      <c r="C902" s="345" t="str">
        <f>IF(B902="Impl",VLOOKUP(AB902,'Mapping Activities to outputs'!$B:$C,2,0),"N/A")</f>
        <v>N/A</v>
      </c>
      <c r="F902" s="346">
        <f t="shared" si="29"/>
        <v>-1698.14</v>
      </c>
      <c r="G902" t="s">
        <v>2788</v>
      </c>
      <c r="H902" t="s">
        <v>2789</v>
      </c>
      <c r="I902" t="s">
        <v>415</v>
      </c>
      <c r="J902" t="s">
        <v>416</v>
      </c>
      <c r="K902" t="s">
        <v>157</v>
      </c>
      <c r="L902" t="s">
        <v>2788</v>
      </c>
      <c r="M902" t="s">
        <v>2039</v>
      </c>
      <c r="N902" t="s">
        <v>262</v>
      </c>
      <c r="P902" s="365">
        <v>67105</v>
      </c>
      <c r="Q902" t="s">
        <v>3017</v>
      </c>
      <c r="R902" t="s">
        <v>368</v>
      </c>
      <c r="S902" t="s">
        <v>369</v>
      </c>
      <c r="T902" t="s">
        <v>263</v>
      </c>
      <c r="U902" t="s">
        <v>370</v>
      </c>
      <c r="V902" t="s">
        <v>265</v>
      </c>
      <c r="W902" t="s">
        <v>252</v>
      </c>
      <c r="X902" t="s">
        <v>3018</v>
      </c>
      <c r="Y902" t="s">
        <v>3019</v>
      </c>
      <c r="Z902" t="s">
        <v>250</v>
      </c>
      <c r="AA902" t="s">
        <v>250</v>
      </c>
      <c r="AB902" t="s">
        <v>89</v>
      </c>
      <c r="AC902" t="s">
        <v>158</v>
      </c>
      <c r="AD902" t="s">
        <v>2</v>
      </c>
      <c r="AE902" t="s">
        <v>4425</v>
      </c>
      <c r="AF902" t="s">
        <v>419</v>
      </c>
      <c r="AG902"/>
      <c r="AH902" s="365"/>
      <c r="AI902"/>
      <c r="AJ902"/>
      <c r="AK902"/>
      <c r="AL902" s="365"/>
      <c r="AM902"/>
      <c r="AN902" t="s">
        <v>399</v>
      </c>
      <c r="AO902" t="s">
        <v>399</v>
      </c>
      <c r="AP902" s="365">
        <v>1271</v>
      </c>
      <c r="AQ902" t="s">
        <v>4407</v>
      </c>
      <c r="AR902" t="s">
        <v>4426</v>
      </c>
      <c r="AS902" t="s">
        <v>4427</v>
      </c>
      <c r="AT902" t="s">
        <v>2800</v>
      </c>
      <c r="AU902" t="s">
        <v>4410</v>
      </c>
      <c r="AV902" t="s">
        <v>380</v>
      </c>
      <c r="AW902" t="s">
        <v>412</v>
      </c>
      <c r="AX902"/>
      <c r="AY902" s="365"/>
      <c r="AZ902" s="365">
        <v>2024</v>
      </c>
      <c r="BA902" s="366">
        <v>45566</v>
      </c>
      <c r="BB902" s="367">
        <v>45688</v>
      </c>
      <c r="BC902" t="s">
        <v>399</v>
      </c>
      <c r="BD902" t="s">
        <v>154</v>
      </c>
      <c r="BE902">
        <v>-1698.14</v>
      </c>
      <c r="BF902"/>
      <c r="BG902">
        <v>1698.14</v>
      </c>
      <c r="BH902" s="368">
        <v>-1698.14</v>
      </c>
    </row>
    <row r="903" spans="1:60" ht="15.6">
      <c r="A903" s="345" t="str">
        <f t="shared" si="28"/>
        <v>no</v>
      </c>
      <c r="B903" s="345" t="str">
        <f>IF(A903="no","N/A",IF(ISNA(VLOOKUP(Q903,'Cost Type'!$A$4:$B$8,2,0)),"Impl",VLOOKUP(Q903,'Cost Type'!$A$4:$B$8,2,0)))</f>
        <v>N/A</v>
      </c>
      <c r="C903" s="345" t="str">
        <f>IF(B903="Impl",VLOOKUP(AB903,'Mapping Activities to outputs'!$B:$C,2,0),"N/A")</f>
        <v>N/A</v>
      </c>
      <c r="F903" s="346">
        <f t="shared" si="29"/>
        <v>-2085.21</v>
      </c>
      <c r="G903" t="s">
        <v>2788</v>
      </c>
      <c r="H903" t="s">
        <v>2789</v>
      </c>
      <c r="I903" t="s">
        <v>415</v>
      </c>
      <c r="J903" t="s">
        <v>416</v>
      </c>
      <c r="K903" t="s">
        <v>157</v>
      </c>
      <c r="L903" t="s">
        <v>2788</v>
      </c>
      <c r="M903" t="s">
        <v>2039</v>
      </c>
      <c r="N903" t="s">
        <v>262</v>
      </c>
      <c r="P903" s="365">
        <v>67105</v>
      </c>
      <c r="Q903" t="s">
        <v>3017</v>
      </c>
      <c r="R903" t="s">
        <v>368</v>
      </c>
      <c r="S903" t="s">
        <v>369</v>
      </c>
      <c r="T903" t="s">
        <v>263</v>
      </c>
      <c r="U903" t="s">
        <v>370</v>
      </c>
      <c r="V903" t="s">
        <v>265</v>
      </c>
      <c r="W903" t="s">
        <v>252</v>
      </c>
      <c r="X903" t="s">
        <v>3018</v>
      </c>
      <c r="Y903" t="s">
        <v>3019</v>
      </c>
      <c r="Z903" t="s">
        <v>250</v>
      </c>
      <c r="AA903" t="s">
        <v>250</v>
      </c>
      <c r="AB903" t="s">
        <v>89</v>
      </c>
      <c r="AC903" t="s">
        <v>158</v>
      </c>
      <c r="AD903" t="s">
        <v>2</v>
      </c>
      <c r="AE903" t="s">
        <v>4428</v>
      </c>
      <c r="AF903" t="s">
        <v>419</v>
      </c>
      <c r="AG903"/>
      <c r="AH903" s="365"/>
      <c r="AI903"/>
      <c r="AJ903"/>
      <c r="AK903"/>
      <c r="AL903" s="365"/>
      <c r="AM903"/>
      <c r="AN903" t="s">
        <v>399</v>
      </c>
      <c r="AO903" t="s">
        <v>399</v>
      </c>
      <c r="AP903" s="365">
        <v>1272</v>
      </c>
      <c r="AQ903" t="s">
        <v>4407</v>
      </c>
      <c r="AR903" t="s">
        <v>4429</v>
      </c>
      <c r="AS903" t="s">
        <v>4427</v>
      </c>
      <c r="AT903" t="s">
        <v>2800</v>
      </c>
      <c r="AU903" t="s">
        <v>4410</v>
      </c>
      <c r="AV903" t="s">
        <v>380</v>
      </c>
      <c r="AW903" t="s">
        <v>412</v>
      </c>
      <c r="AX903"/>
      <c r="AY903" s="365"/>
      <c r="AZ903" s="365">
        <v>2024</v>
      </c>
      <c r="BA903" s="366">
        <v>45566</v>
      </c>
      <c r="BB903" s="367">
        <v>45688</v>
      </c>
      <c r="BC903" t="s">
        <v>399</v>
      </c>
      <c r="BD903" t="s">
        <v>154</v>
      </c>
      <c r="BE903">
        <v>-2085.21</v>
      </c>
      <c r="BF903"/>
      <c r="BG903">
        <v>2085.21</v>
      </c>
      <c r="BH903" s="368">
        <v>-2085.21</v>
      </c>
    </row>
    <row r="904" spans="1:60" ht="15.6">
      <c r="A904" s="345" t="str">
        <f t="shared" si="28"/>
        <v>no</v>
      </c>
      <c r="B904" s="345" t="str">
        <f>IF(A904="no","N/A",IF(ISNA(VLOOKUP(Q904,'Cost Type'!$A$4:$B$8,2,0)),"Impl",VLOOKUP(Q904,'Cost Type'!$A$4:$B$8,2,0)))</f>
        <v>N/A</v>
      </c>
      <c r="C904" s="345" t="str">
        <f>IF(B904="Impl",VLOOKUP(AB904,'Mapping Activities to outputs'!$B:$C,2,0),"N/A")</f>
        <v>N/A</v>
      </c>
      <c r="F904" s="346">
        <f t="shared" si="29"/>
        <v>-1677.51</v>
      </c>
      <c r="G904" t="s">
        <v>2788</v>
      </c>
      <c r="H904" t="s">
        <v>2789</v>
      </c>
      <c r="I904" t="s">
        <v>415</v>
      </c>
      <c r="J904" t="s">
        <v>416</v>
      </c>
      <c r="K904" t="s">
        <v>157</v>
      </c>
      <c r="L904" t="s">
        <v>2788</v>
      </c>
      <c r="M904" t="s">
        <v>2039</v>
      </c>
      <c r="N904" t="s">
        <v>262</v>
      </c>
      <c r="P904" s="365">
        <v>67105</v>
      </c>
      <c r="Q904" t="s">
        <v>3017</v>
      </c>
      <c r="R904" t="s">
        <v>368</v>
      </c>
      <c r="S904" t="s">
        <v>369</v>
      </c>
      <c r="T904" t="s">
        <v>263</v>
      </c>
      <c r="U904" t="s">
        <v>370</v>
      </c>
      <c r="V904" t="s">
        <v>265</v>
      </c>
      <c r="W904" t="s">
        <v>252</v>
      </c>
      <c r="X904" t="s">
        <v>3018</v>
      </c>
      <c r="Y904" t="s">
        <v>3019</v>
      </c>
      <c r="Z904" t="s">
        <v>250</v>
      </c>
      <c r="AA904" t="s">
        <v>250</v>
      </c>
      <c r="AB904" t="s">
        <v>89</v>
      </c>
      <c r="AC904" t="s">
        <v>158</v>
      </c>
      <c r="AD904" t="s">
        <v>2</v>
      </c>
      <c r="AE904" t="s">
        <v>4430</v>
      </c>
      <c r="AF904" t="s">
        <v>419</v>
      </c>
      <c r="AG904"/>
      <c r="AH904" s="365"/>
      <c r="AI904"/>
      <c r="AJ904"/>
      <c r="AK904"/>
      <c r="AL904" s="365"/>
      <c r="AM904"/>
      <c r="AN904" t="s">
        <v>399</v>
      </c>
      <c r="AO904" t="s">
        <v>399</v>
      </c>
      <c r="AP904" s="365">
        <v>1854</v>
      </c>
      <c r="AQ904" t="s">
        <v>4431</v>
      </c>
      <c r="AR904" t="s">
        <v>4432</v>
      </c>
      <c r="AS904" t="s">
        <v>4433</v>
      </c>
      <c r="AT904" t="s">
        <v>2800</v>
      </c>
      <c r="AU904" t="s">
        <v>4410</v>
      </c>
      <c r="AV904" t="s">
        <v>380</v>
      </c>
      <c r="AW904" t="s">
        <v>412</v>
      </c>
      <c r="AX904"/>
      <c r="AY904" s="365"/>
      <c r="AZ904" s="365">
        <v>2024</v>
      </c>
      <c r="BA904" s="366">
        <v>45566</v>
      </c>
      <c r="BB904" s="367">
        <v>45688</v>
      </c>
      <c r="BC904" t="s">
        <v>399</v>
      </c>
      <c r="BD904" t="s">
        <v>154</v>
      </c>
      <c r="BE904">
        <v>-1677.51</v>
      </c>
      <c r="BF904"/>
      <c r="BG904">
        <v>1677.51</v>
      </c>
      <c r="BH904" s="368">
        <v>-1677.51</v>
      </c>
    </row>
    <row r="905" spans="1:60" ht="15.6">
      <c r="A905" s="345" t="str">
        <f t="shared" si="28"/>
        <v>no</v>
      </c>
      <c r="B905" s="345" t="str">
        <f>IF(A905="no","N/A",IF(ISNA(VLOOKUP(Q905,'Cost Type'!$A$4:$B$8,2,0)),"Impl",VLOOKUP(Q905,'Cost Type'!$A$4:$B$8,2,0)))</f>
        <v>N/A</v>
      </c>
      <c r="C905" s="345" t="str">
        <f>IF(B905="Impl",VLOOKUP(AB905,'Mapping Activities to outputs'!$B:$C,2,0),"N/A")</f>
        <v>N/A</v>
      </c>
      <c r="F905" s="346">
        <f t="shared" si="29"/>
        <v>1677.51</v>
      </c>
      <c r="G905" t="s">
        <v>2788</v>
      </c>
      <c r="H905" t="s">
        <v>2789</v>
      </c>
      <c r="I905" t="s">
        <v>415</v>
      </c>
      <c r="J905" t="s">
        <v>416</v>
      </c>
      <c r="K905" t="s">
        <v>157</v>
      </c>
      <c r="L905" t="s">
        <v>2834</v>
      </c>
      <c r="M905" t="s">
        <v>2039</v>
      </c>
      <c r="N905" t="s">
        <v>262</v>
      </c>
      <c r="P905" s="365">
        <v>67105</v>
      </c>
      <c r="Q905" t="s">
        <v>3017</v>
      </c>
      <c r="R905" t="s">
        <v>368</v>
      </c>
      <c r="S905" t="s">
        <v>369</v>
      </c>
      <c r="T905" t="s">
        <v>263</v>
      </c>
      <c r="U905" t="s">
        <v>370</v>
      </c>
      <c r="V905" t="s">
        <v>265</v>
      </c>
      <c r="W905" t="s">
        <v>252</v>
      </c>
      <c r="X905" t="s">
        <v>3018</v>
      </c>
      <c r="Y905" t="s">
        <v>3019</v>
      </c>
      <c r="Z905" t="s">
        <v>250</v>
      </c>
      <c r="AA905" t="s">
        <v>250</v>
      </c>
      <c r="AB905" t="s">
        <v>89</v>
      </c>
      <c r="AC905" t="s">
        <v>158</v>
      </c>
      <c r="AD905" t="s">
        <v>2</v>
      </c>
      <c r="AE905" t="s">
        <v>4434</v>
      </c>
      <c r="AF905" t="s">
        <v>419</v>
      </c>
      <c r="AG905"/>
      <c r="AH905" s="365"/>
      <c r="AI905"/>
      <c r="AJ905"/>
      <c r="AK905"/>
      <c r="AL905" s="365"/>
      <c r="AM905"/>
      <c r="AN905" t="s">
        <v>399</v>
      </c>
      <c r="AO905" t="s">
        <v>399</v>
      </c>
      <c r="AP905" s="365">
        <v>1851</v>
      </c>
      <c r="AQ905" t="s">
        <v>4431</v>
      </c>
      <c r="AR905" t="s">
        <v>2837</v>
      </c>
      <c r="AS905" t="s">
        <v>4433</v>
      </c>
      <c r="AT905" t="s">
        <v>2800</v>
      </c>
      <c r="AU905" t="s">
        <v>4410</v>
      </c>
      <c r="AV905" t="s">
        <v>380</v>
      </c>
      <c r="AW905" t="s">
        <v>412</v>
      </c>
      <c r="AX905"/>
      <c r="AY905" s="365"/>
      <c r="AZ905" s="365">
        <v>2024</v>
      </c>
      <c r="BA905" s="366">
        <v>45566</v>
      </c>
      <c r="BB905" s="367">
        <v>45688</v>
      </c>
      <c r="BC905" t="s">
        <v>399</v>
      </c>
      <c r="BD905" t="s">
        <v>154</v>
      </c>
      <c r="BE905">
        <v>1677.51</v>
      </c>
      <c r="BF905">
        <v>1677.51</v>
      </c>
      <c r="BG905"/>
      <c r="BH905" s="368">
        <v>1677.51</v>
      </c>
    </row>
    <row r="906" spans="1:60" ht="15.6">
      <c r="A906" s="345" t="str">
        <f t="shared" si="28"/>
        <v>no</v>
      </c>
      <c r="B906" s="345" t="str">
        <f>IF(A906="no","N/A",IF(ISNA(VLOOKUP(Q906,'Cost Type'!$A$4:$B$8,2,0)),"Impl",VLOOKUP(Q906,'Cost Type'!$A$4:$B$8,2,0)))</f>
        <v>N/A</v>
      </c>
      <c r="C906" s="345" t="str">
        <f>IF(B906="Impl",VLOOKUP(AB906,'Mapping Activities to outputs'!$B:$C,2,0),"N/A")</f>
        <v>N/A</v>
      </c>
      <c r="F906" s="346">
        <f t="shared" si="29"/>
        <v>1698.14</v>
      </c>
      <c r="G906" t="s">
        <v>2788</v>
      </c>
      <c r="H906" t="s">
        <v>2789</v>
      </c>
      <c r="I906" t="s">
        <v>415</v>
      </c>
      <c r="J906" t="s">
        <v>416</v>
      </c>
      <c r="K906" t="s">
        <v>157</v>
      </c>
      <c r="L906" t="s">
        <v>2834</v>
      </c>
      <c r="M906" t="s">
        <v>2039</v>
      </c>
      <c r="N906" t="s">
        <v>262</v>
      </c>
      <c r="P906" s="365">
        <v>67105</v>
      </c>
      <c r="Q906" t="s">
        <v>3017</v>
      </c>
      <c r="R906" t="s">
        <v>368</v>
      </c>
      <c r="S906" t="s">
        <v>369</v>
      </c>
      <c r="T906" t="s">
        <v>263</v>
      </c>
      <c r="U906" t="s">
        <v>370</v>
      </c>
      <c r="V906" t="s">
        <v>265</v>
      </c>
      <c r="W906" t="s">
        <v>252</v>
      </c>
      <c r="X906" t="s">
        <v>3018</v>
      </c>
      <c r="Y906" t="s">
        <v>3019</v>
      </c>
      <c r="Z906" t="s">
        <v>250</v>
      </c>
      <c r="AA906" t="s">
        <v>250</v>
      </c>
      <c r="AB906" t="s">
        <v>89</v>
      </c>
      <c r="AC906" t="s">
        <v>158</v>
      </c>
      <c r="AD906" t="s">
        <v>2</v>
      </c>
      <c r="AE906" t="s">
        <v>4435</v>
      </c>
      <c r="AF906" t="s">
        <v>419</v>
      </c>
      <c r="AG906"/>
      <c r="AH906" s="365"/>
      <c r="AI906"/>
      <c r="AJ906"/>
      <c r="AK906"/>
      <c r="AL906" s="365"/>
      <c r="AM906"/>
      <c r="AN906" t="s">
        <v>399</v>
      </c>
      <c r="AO906" t="s">
        <v>399</v>
      </c>
      <c r="AP906" s="365">
        <v>1852</v>
      </c>
      <c r="AQ906" t="s">
        <v>4431</v>
      </c>
      <c r="AR906" t="s">
        <v>2837</v>
      </c>
      <c r="AS906" t="s">
        <v>4433</v>
      </c>
      <c r="AT906" t="s">
        <v>2800</v>
      </c>
      <c r="AU906" t="s">
        <v>4410</v>
      </c>
      <c r="AV906" t="s">
        <v>380</v>
      </c>
      <c r="AW906" t="s">
        <v>412</v>
      </c>
      <c r="AX906"/>
      <c r="AY906" s="365"/>
      <c r="AZ906" s="365">
        <v>2024</v>
      </c>
      <c r="BA906" s="366">
        <v>45566</v>
      </c>
      <c r="BB906" s="367">
        <v>45688</v>
      </c>
      <c r="BC906" t="s">
        <v>399</v>
      </c>
      <c r="BD906" t="s">
        <v>154</v>
      </c>
      <c r="BE906">
        <v>1698.14</v>
      </c>
      <c r="BF906">
        <v>1698.14</v>
      </c>
      <c r="BG906"/>
      <c r="BH906" s="368">
        <v>1698.14</v>
      </c>
    </row>
    <row r="907" spans="1:60" ht="15.6">
      <c r="A907" s="345" t="str">
        <f t="shared" si="28"/>
        <v>no</v>
      </c>
      <c r="B907" s="345" t="str">
        <f>IF(A907="no","N/A",IF(ISNA(VLOOKUP(Q907,'Cost Type'!$A$4:$B$8,2,0)),"Impl",VLOOKUP(Q907,'Cost Type'!$A$4:$B$8,2,0)))</f>
        <v>N/A</v>
      </c>
      <c r="C907" s="345" t="str">
        <f>IF(B907="Impl",VLOOKUP(AB907,'Mapping Activities to outputs'!$B:$C,2,0),"N/A")</f>
        <v>N/A</v>
      </c>
      <c r="F907" s="346">
        <f t="shared" si="29"/>
        <v>2085.21</v>
      </c>
      <c r="G907" t="s">
        <v>2788</v>
      </c>
      <c r="H907" t="s">
        <v>2789</v>
      </c>
      <c r="I907" t="s">
        <v>415</v>
      </c>
      <c r="J907" t="s">
        <v>416</v>
      </c>
      <c r="K907" t="s">
        <v>157</v>
      </c>
      <c r="L907" t="s">
        <v>2834</v>
      </c>
      <c r="M907" t="s">
        <v>2039</v>
      </c>
      <c r="N907" t="s">
        <v>262</v>
      </c>
      <c r="P907" s="365">
        <v>67105</v>
      </c>
      <c r="Q907" t="s">
        <v>3017</v>
      </c>
      <c r="R907" t="s">
        <v>368</v>
      </c>
      <c r="S907" t="s">
        <v>369</v>
      </c>
      <c r="T907" t="s">
        <v>263</v>
      </c>
      <c r="U907" t="s">
        <v>370</v>
      </c>
      <c r="V907" t="s">
        <v>265</v>
      </c>
      <c r="W907" t="s">
        <v>252</v>
      </c>
      <c r="X907" t="s">
        <v>3018</v>
      </c>
      <c r="Y907" t="s">
        <v>3019</v>
      </c>
      <c r="Z907" t="s">
        <v>250</v>
      </c>
      <c r="AA907" t="s">
        <v>250</v>
      </c>
      <c r="AB907" t="s">
        <v>89</v>
      </c>
      <c r="AC907" t="s">
        <v>158</v>
      </c>
      <c r="AD907" t="s">
        <v>2</v>
      </c>
      <c r="AE907" t="s">
        <v>4436</v>
      </c>
      <c r="AF907" t="s">
        <v>419</v>
      </c>
      <c r="AG907"/>
      <c r="AH907" s="365"/>
      <c r="AI907"/>
      <c r="AJ907"/>
      <c r="AK907"/>
      <c r="AL907" s="365"/>
      <c r="AM907"/>
      <c r="AN907" t="s">
        <v>399</v>
      </c>
      <c r="AO907" t="s">
        <v>399</v>
      </c>
      <c r="AP907" s="365">
        <v>1853</v>
      </c>
      <c r="AQ907" t="s">
        <v>4431</v>
      </c>
      <c r="AR907" t="s">
        <v>2837</v>
      </c>
      <c r="AS907" t="s">
        <v>4433</v>
      </c>
      <c r="AT907" t="s">
        <v>2800</v>
      </c>
      <c r="AU907" t="s">
        <v>4410</v>
      </c>
      <c r="AV907" t="s">
        <v>380</v>
      </c>
      <c r="AW907" t="s">
        <v>412</v>
      </c>
      <c r="AX907"/>
      <c r="AY907" s="365"/>
      <c r="AZ907" s="365">
        <v>2024</v>
      </c>
      <c r="BA907" s="366">
        <v>45566</v>
      </c>
      <c r="BB907" s="367">
        <v>45688</v>
      </c>
      <c r="BC907" t="s">
        <v>399</v>
      </c>
      <c r="BD907" t="s">
        <v>154</v>
      </c>
      <c r="BE907">
        <v>2085.21</v>
      </c>
      <c r="BF907">
        <v>2085.21</v>
      </c>
      <c r="BG907"/>
      <c r="BH907" s="368">
        <v>2085.21</v>
      </c>
    </row>
    <row r="908" spans="1:60" ht="15.6">
      <c r="A908" s="345" t="str">
        <f t="shared" si="28"/>
        <v>yes</v>
      </c>
      <c r="B908" s="345" t="str">
        <f>IF(A908="no","N/A",IF(ISNA(VLOOKUP(P908,'Cost Type'!$A$4:$B$8,2,0)),"Impl",VLOOKUP(Q908,'Cost Type'!$A$4:$B$8,2,0)))</f>
        <v>Impl</v>
      </c>
      <c r="C908" s="345" t="str">
        <f>IF(B908="Impl",VLOOKUP(AB908,'Mapping Activities to outputs'!$B:$C,2,0),"N/A")</f>
        <v>Output 2</v>
      </c>
      <c r="F908" s="346">
        <f t="shared" si="29"/>
        <v>3753.36</v>
      </c>
      <c r="G908" t="s">
        <v>362</v>
      </c>
      <c r="H908" t="s">
        <v>363</v>
      </c>
      <c r="I908" t="s">
        <v>364</v>
      </c>
      <c r="J908" t="s">
        <v>365</v>
      </c>
      <c r="K908" t="s">
        <v>157</v>
      </c>
      <c r="L908" t="s">
        <v>366</v>
      </c>
      <c r="M908" t="s">
        <v>1971</v>
      </c>
      <c r="N908" t="s">
        <v>262</v>
      </c>
      <c r="P908" s="365">
        <v>72605</v>
      </c>
      <c r="Q908" t="s">
        <v>4129</v>
      </c>
      <c r="R908" t="s">
        <v>368</v>
      </c>
      <c r="S908" t="s">
        <v>369</v>
      </c>
      <c r="T908" t="s">
        <v>263</v>
      </c>
      <c r="U908" t="s">
        <v>370</v>
      </c>
      <c r="V908" t="s">
        <v>265</v>
      </c>
      <c r="W908" t="s">
        <v>252</v>
      </c>
      <c r="X908" t="s">
        <v>264</v>
      </c>
      <c r="Y908" t="s">
        <v>371</v>
      </c>
      <c r="Z908" t="s">
        <v>250</v>
      </c>
      <c r="AA908" t="s">
        <v>250</v>
      </c>
      <c r="AB908" t="s">
        <v>49</v>
      </c>
      <c r="AC908" t="s">
        <v>158</v>
      </c>
      <c r="AD908" t="s">
        <v>2</v>
      </c>
      <c r="AE908" t="s">
        <v>4437</v>
      </c>
      <c r="AF908" t="s">
        <v>372</v>
      </c>
      <c r="AG908" t="s">
        <v>4438</v>
      </c>
      <c r="AH908" s="365">
        <v>300002377264082</v>
      </c>
      <c r="AI908" t="s">
        <v>258</v>
      </c>
      <c r="AJ908">
        <v>159517.9</v>
      </c>
      <c r="AK908">
        <v>159517.9</v>
      </c>
      <c r="AL908" s="365">
        <v>1</v>
      </c>
      <c r="AM908" t="s">
        <v>4437</v>
      </c>
      <c r="AN908" t="s">
        <v>3174</v>
      </c>
      <c r="AO908" t="s">
        <v>671</v>
      </c>
      <c r="AP908" s="365">
        <v>28</v>
      </c>
      <c r="AQ908" t="s">
        <v>4439</v>
      </c>
      <c r="AR908" t="s">
        <v>4440</v>
      </c>
      <c r="AS908" t="s">
        <v>4441</v>
      </c>
      <c r="AT908" t="s">
        <v>4372</v>
      </c>
      <c r="AU908" t="s">
        <v>379</v>
      </c>
      <c r="AV908" t="s">
        <v>380</v>
      </c>
      <c r="AW908" t="s">
        <v>381</v>
      </c>
      <c r="AX908"/>
      <c r="AY908" s="365">
        <v>0</v>
      </c>
      <c r="AZ908" s="365">
        <v>2025</v>
      </c>
      <c r="BA908" s="366">
        <v>45687</v>
      </c>
      <c r="BB908" s="367">
        <v>45689</v>
      </c>
      <c r="BC908" t="s">
        <v>271</v>
      </c>
      <c r="BD908" t="s">
        <v>261</v>
      </c>
      <c r="BE908">
        <v>159517.9</v>
      </c>
      <c r="BF908">
        <v>3753.36</v>
      </c>
      <c r="BG908"/>
      <c r="BH908" s="368">
        <v>3753.36</v>
      </c>
    </row>
    <row r="909" spans="1:60" ht="15.6">
      <c r="A909" s="345" t="str">
        <f t="shared" si="28"/>
        <v>yes</v>
      </c>
      <c r="B909" s="345" t="str">
        <f>IF(A909="no","N/A",IF(ISNA(VLOOKUP(P909,'Cost Type'!$A$4:$B$8,2,0)),"Impl",VLOOKUP(P909,'Cost Type'!$A$4:$B$8,2,0)))</f>
        <v>GMS</v>
      </c>
      <c r="C909" s="345" t="str">
        <f>IF(B909="Impl",VLOOKUP(AB909,'Mapping Activities to outputs'!$B:$C,2,0),"N/A")</f>
        <v>N/A</v>
      </c>
      <c r="F909" s="346">
        <f t="shared" si="29"/>
        <v>1.57</v>
      </c>
      <c r="G909" t="s">
        <v>413</v>
      </c>
      <c r="H909" t="s">
        <v>414</v>
      </c>
      <c r="I909" t="s">
        <v>415</v>
      </c>
      <c r="J909" t="s">
        <v>416</v>
      </c>
      <c r="K909" t="s">
        <v>157</v>
      </c>
      <c r="L909" t="s">
        <v>413</v>
      </c>
      <c r="M909" t="s">
        <v>1971</v>
      </c>
      <c r="N909" t="s">
        <v>262</v>
      </c>
      <c r="P909" s="365">
        <v>75105</v>
      </c>
      <c r="Q909" t="s">
        <v>417</v>
      </c>
      <c r="R909" t="s">
        <v>368</v>
      </c>
      <c r="S909" t="s">
        <v>369</v>
      </c>
      <c r="T909" t="s">
        <v>263</v>
      </c>
      <c r="U909" t="s">
        <v>370</v>
      </c>
      <c r="V909" t="s">
        <v>265</v>
      </c>
      <c r="W909" t="s">
        <v>252</v>
      </c>
      <c r="X909" t="s">
        <v>264</v>
      </c>
      <c r="Y909" t="s">
        <v>371</v>
      </c>
      <c r="Z909" t="s">
        <v>250</v>
      </c>
      <c r="AA909" t="s">
        <v>250</v>
      </c>
      <c r="AB909" t="s">
        <v>89</v>
      </c>
      <c r="AC909" t="s">
        <v>158</v>
      </c>
      <c r="AD909" t="s">
        <v>2</v>
      </c>
      <c r="AE909" t="s">
        <v>4442</v>
      </c>
      <c r="AF909" t="s">
        <v>419</v>
      </c>
      <c r="AG909"/>
      <c r="AH909" s="365"/>
      <c r="AI909"/>
      <c r="AJ909"/>
      <c r="AK909"/>
      <c r="AL909" s="365"/>
      <c r="AM909"/>
      <c r="AN909" t="s">
        <v>399</v>
      </c>
      <c r="AO909" t="s">
        <v>399</v>
      </c>
      <c r="AP909" s="365">
        <v>213</v>
      </c>
      <c r="AQ909" t="s">
        <v>4443</v>
      </c>
      <c r="AR909" t="s">
        <v>4444</v>
      </c>
      <c r="AS909" t="s">
        <v>4445</v>
      </c>
      <c r="AT909" t="s">
        <v>4446</v>
      </c>
      <c r="AU909" t="s">
        <v>379</v>
      </c>
      <c r="AV909" t="s">
        <v>380</v>
      </c>
      <c r="AW909" t="s">
        <v>412</v>
      </c>
      <c r="AX909"/>
      <c r="AY909" s="365"/>
      <c r="AZ909" s="365">
        <v>2025</v>
      </c>
      <c r="BA909" s="366">
        <v>45687</v>
      </c>
      <c r="BB909" s="367">
        <v>45690</v>
      </c>
      <c r="BC909" t="s">
        <v>399</v>
      </c>
      <c r="BD909" t="s">
        <v>261</v>
      </c>
      <c r="BE909">
        <v>66.81</v>
      </c>
      <c r="BF909">
        <v>1.57</v>
      </c>
      <c r="BG909"/>
      <c r="BH909" s="368">
        <v>1.57</v>
      </c>
    </row>
    <row r="910" spans="1:60" ht="15.6">
      <c r="A910" s="345" t="str">
        <f t="shared" si="28"/>
        <v>yes</v>
      </c>
      <c r="B910" s="345" t="str">
        <f>IF(A910="no","N/A",IF(ISNA(VLOOKUP(P910,'Cost Type'!$A$4:$B$8,2,0)),"Impl",VLOOKUP(P910,'Cost Type'!$A$4:$B$8,2,0)))</f>
        <v>GMS</v>
      </c>
      <c r="C910" s="345" t="str">
        <f>IF(B910="Impl",VLOOKUP(AB910,'Mapping Activities to outputs'!$B:$C,2,0),"N/A")</f>
        <v>N/A</v>
      </c>
      <c r="F910" s="346">
        <f t="shared" si="29"/>
        <v>300.27</v>
      </c>
      <c r="G910" t="s">
        <v>413</v>
      </c>
      <c r="H910" t="s">
        <v>414</v>
      </c>
      <c r="I910" t="s">
        <v>415</v>
      </c>
      <c r="J910" t="s">
        <v>416</v>
      </c>
      <c r="K910" t="s">
        <v>157</v>
      </c>
      <c r="L910" t="s">
        <v>413</v>
      </c>
      <c r="M910" t="s">
        <v>1971</v>
      </c>
      <c r="N910" t="s">
        <v>262</v>
      </c>
      <c r="P910" s="365">
        <v>75105</v>
      </c>
      <c r="Q910" t="s">
        <v>417</v>
      </c>
      <c r="R910" t="s">
        <v>368</v>
      </c>
      <c r="S910" t="s">
        <v>369</v>
      </c>
      <c r="T910" t="s">
        <v>263</v>
      </c>
      <c r="U910" t="s">
        <v>370</v>
      </c>
      <c r="V910" t="s">
        <v>265</v>
      </c>
      <c r="W910" t="s">
        <v>252</v>
      </c>
      <c r="X910" t="s">
        <v>264</v>
      </c>
      <c r="Y910" t="s">
        <v>371</v>
      </c>
      <c r="Z910" t="s">
        <v>250</v>
      </c>
      <c r="AA910" t="s">
        <v>250</v>
      </c>
      <c r="AB910" t="s">
        <v>49</v>
      </c>
      <c r="AC910" t="s">
        <v>158</v>
      </c>
      <c r="AD910" t="s">
        <v>2</v>
      </c>
      <c r="AE910" t="s">
        <v>4447</v>
      </c>
      <c r="AF910" t="s">
        <v>419</v>
      </c>
      <c r="AG910"/>
      <c r="AH910" s="365"/>
      <c r="AI910"/>
      <c r="AJ910"/>
      <c r="AK910"/>
      <c r="AL910" s="365"/>
      <c r="AM910"/>
      <c r="AN910" t="s">
        <v>399</v>
      </c>
      <c r="AO910" t="s">
        <v>399</v>
      </c>
      <c r="AP910" s="365">
        <v>214</v>
      </c>
      <c r="AQ910" t="s">
        <v>4443</v>
      </c>
      <c r="AR910" t="s">
        <v>4448</v>
      </c>
      <c r="AS910" t="s">
        <v>4445</v>
      </c>
      <c r="AT910" t="s">
        <v>4446</v>
      </c>
      <c r="AU910" t="s">
        <v>379</v>
      </c>
      <c r="AV910" t="s">
        <v>380</v>
      </c>
      <c r="AW910" t="s">
        <v>412</v>
      </c>
      <c r="AX910"/>
      <c r="AY910" s="365"/>
      <c r="AZ910" s="365">
        <v>2025</v>
      </c>
      <c r="BA910" s="366">
        <v>45687</v>
      </c>
      <c r="BB910" s="367">
        <v>45690</v>
      </c>
      <c r="BC910" t="s">
        <v>399</v>
      </c>
      <c r="BD910" t="s">
        <v>261</v>
      </c>
      <c r="BE910">
        <v>12761.43</v>
      </c>
      <c r="BF910">
        <v>300.27</v>
      </c>
      <c r="BG910"/>
      <c r="BH910" s="368">
        <v>300.27</v>
      </c>
    </row>
    <row r="911" spans="1:60" ht="15.6">
      <c r="A911" s="345" t="str">
        <f t="shared" si="28"/>
        <v>yes</v>
      </c>
      <c r="B911" s="345" t="str">
        <f>IF(A911="no","N/A",IF(ISNA(VLOOKUP(P911,'Cost Type'!$A$4:$B$8,2,0)),"Impl",VLOOKUP(Q911,'Cost Type'!$A$4:$B$8,2,0)))</f>
        <v>Impl</v>
      </c>
      <c r="C911" s="345" t="str">
        <f>IF(B911="Impl",VLOOKUP(AB911,'Mapping Activities to outputs'!$B:$C,2,0),"N/A")</f>
        <v>MC</v>
      </c>
      <c r="F911" s="346">
        <f t="shared" si="29"/>
        <v>151.42000000000002</v>
      </c>
      <c r="G911" t="s">
        <v>362</v>
      </c>
      <c r="H911" t="s">
        <v>363</v>
      </c>
      <c r="I911" t="s">
        <v>364</v>
      </c>
      <c r="J911" t="s">
        <v>365</v>
      </c>
      <c r="K911" t="s">
        <v>157</v>
      </c>
      <c r="L911" t="s">
        <v>366</v>
      </c>
      <c r="M911" t="s">
        <v>1971</v>
      </c>
      <c r="N911" t="s">
        <v>262</v>
      </c>
      <c r="P911" s="365">
        <v>62335</v>
      </c>
      <c r="Q911" t="s">
        <v>4130</v>
      </c>
      <c r="R911" t="s">
        <v>368</v>
      </c>
      <c r="S911" t="s">
        <v>369</v>
      </c>
      <c r="T911" t="s">
        <v>263</v>
      </c>
      <c r="U911" t="s">
        <v>370</v>
      </c>
      <c r="V911" t="s">
        <v>265</v>
      </c>
      <c r="W911" t="s">
        <v>252</v>
      </c>
      <c r="X911" t="s">
        <v>264</v>
      </c>
      <c r="Y911" t="s">
        <v>371</v>
      </c>
      <c r="Z911" t="s">
        <v>250</v>
      </c>
      <c r="AA911" t="s">
        <v>250</v>
      </c>
      <c r="AB911" t="s">
        <v>89</v>
      </c>
      <c r="AC911" t="s">
        <v>158</v>
      </c>
      <c r="AD911" t="s">
        <v>2</v>
      </c>
      <c r="AE911" t="s">
        <v>4449</v>
      </c>
      <c r="AF911" t="s">
        <v>372</v>
      </c>
      <c r="AG911" t="s">
        <v>4450</v>
      </c>
      <c r="AH911" s="365">
        <v>300002377220533</v>
      </c>
      <c r="AI911" t="s">
        <v>258</v>
      </c>
      <c r="AJ911">
        <v>1514.24</v>
      </c>
      <c r="AK911">
        <v>151.42000000000002</v>
      </c>
      <c r="AL911" s="365">
        <v>2</v>
      </c>
      <c r="AM911" t="s">
        <v>4449</v>
      </c>
      <c r="AN911" t="s">
        <v>1152</v>
      </c>
      <c r="AO911" t="s">
        <v>1153</v>
      </c>
      <c r="AP911" s="365">
        <v>134</v>
      </c>
      <c r="AQ911" t="s">
        <v>4451</v>
      </c>
      <c r="AR911" t="s">
        <v>4452</v>
      </c>
      <c r="AS911" t="s">
        <v>4453</v>
      </c>
      <c r="AT911" t="s">
        <v>4454</v>
      </c>
      <c r="AU911" t="s">
        <v>379</v>
      </c>
      <c r="AV911" t="s">
        <v>380</v>
      </c>
      <c r="AW911" t="s">
        <v>381</v>
      </c>
      <c r="AX911"/>
      <c r="AY911" s="365">
        <v>0</v>
      </c>
      <c r="AZ911" s="365">
        <v>2025</v>
      </c>
      <c r="BA911" s="366">
        <v>45688</v>
      </c>
      <c r="BB911" s="367">
        <v>45691</v>
      </c>
      <c r="BC911" t="s">
        <v>501</v>
      </c>
      <c r="BD911" t="s">
        <v>154</v>
      </c>
      <c r="BE911">
        <v>151.42000000000002</v>
      </c>
      <c r="BF911">
        <v>151.42000000000002</v>
      </c>
      <c r="BG911"/>
      <c r="BH911" s="368">
        <v>151.42000000000002</v>
      </c>
    </row>
    <row r="912" spans="1:60" ht="15.6">
      <c r="A912" s="345" t="str">
        <f t="shared" si="28"/>
        <v>yes</v>
      </c>
      <c r="B912" s="345" t="str">
        <f>IF(A912="no","N/A",IF(ISNA(VLOOKUP(P912,'Cost Type'!$A$4:$B$8,2,0)),"Impl",VLOOKUP(Q912,'Cost Type'!$A$4:$B$8,2,0)))</f>
        <v>Impl</v>
      </c>
      <c r="C912" s="345" t="str">
        <f>IF(B912="Impl",VLOOKUP(AB912,'Mapping Activities to outputs'!$B:$C,2,0),"N/A")</f>
        <v>MC</v>
      </c>
      <c r="F912" s="346">
        <f t="shared" si="29"/>
        <v>451.76</v>
      </c>
      <c r="G912" t="s">
        <v>362</v>
      </c>
      <c r="H912" t="s">
        <v>363</v>
      </c>
      <c r="I912" t="s">
        <v>364</v>
      </c>
      <c r="J912" t="s">
        <v>365</v>
      </c>
      <c r="K912" t="s">
        <v>157</v>
      </c>
      <c r="L912" t="s">
        <v>366</v>
      </c>
      <c r="M912" t="s">
        <v>1971</v>
      </c>
      <c r="N912" t="s">
        <v>262</v>
      </c>
      <c r="P912" s="365">
        <v>73410</v>
      </c>
      <c r="Q912" t="s">
        <v>3310</v>
      </c>
      <c r="R912" t="s">
        <v>368</v>
      </c>
      <c r="S912" t="s">
        <v>369</v>
      </c>
      <c r="T912" t="s">
        <v>263</v>
      </c>
      <c r="U912" t="s">
        <v>370</v>
      </c>
      <c r="V912" t="s">
        <v>265</v>
      </c>
      <c r="W912" t="s">
        <v>252</v>
      </c>
      <c r="X912" t="s">
        <v>264</v>
      </c>
      <c r="Y912" t="s">
        <v>371</v>
      </c>
      <c r="Z912" t="s">
        <v>250</v>
      </c>
      <c r="AA912" t="s">
        <v>250</v>
      </c>
      <c r="AB912" t="s">
        <v>89</v>
      </c>
      <c r="AC912" t="s">
        <v>158</v>
      </c>
      <c r="AD912" t="s">
        <v>2</v>
      </c>
      <c r="AE912" t="s">
        <v>509</v>
      </c>
      <c r="AF912" t="s">
        <v>372</v>
      </c>
      <c r="AG912" t="s">
        <v>4455</v>
      </c>
      <c r="AH912" s="365">
        <v>300002376481055</v>
      </c>
      <c r="AI912" t="s">
        <v>258</v>
      </c>
      <c r="AJ912">
        <v>19200</v>
      </c>
      <c r="AK912">
        <v>19200</v>
      </c>
      <c r="AL912" s="365">
        <v>1</v>
      </c>
      <c r="AM912" t="s">
        <v>509</v>
      </c>
      <c r="AN912" t="s">
        <v>4456</v>
      </c>
      <c r="AO912" t="s">
        <v>4457</v>
      </c>
      <c r="AP912" s="365">
        <v>96</v>
      </c>
      <c r="AQ912" t="s">
        <v>4451</v>
      </c>
      <c r="AR912" t="s">
        <v>4458</v>
      </c>
      <c r="AS912" t="s">
        <v>4453</v>
      </c>
      <c r="AT912" t="s">
        <v>4401</v>
      </c>
      <c r="AU912" t="s">
        <v>379</v>
      </c>
      <c r="AV912" t="s">
        <v>380</v>
      </c>
      <c r="AW912" t="s">
        <v>381</v>
      </c>
      <c r="AX912"/>
      <c r="AY912" s="365">
        <v>0</v>
      </c>
      <c r="AZ912" s="365">
        <v>2025</v>
      </c>
      <c r="BA912" s="366">
        <v>45686</v>
      </c>
      <c r="BB912" s="367">
        <v>45691</v>
      </c>
      <c r="BC912" t="s">
        <v>271</v>
      </c>
      <c r="BD912" t="s">
        <v>261</v>
      </c>
      <c r="BE912">
        <v>19200</v>
      </c>
      <c r="BF912">
        <v>451.76</v>
      </c>
      <c r="BG912"/>
      <c r="BH912" s="368">
        <v>451.76</v>
      </c>
    </row>
    <row r="913" spans="1:60" ht="15.6">
      <c r="A913" s="345" t="str">
        <f t="shared" si="28"/>
        <v>yes</v>
      </c>
      <c r="B913" s="345" t="str">
        <f>IF(A913="no","N/A",IF(ISNA(VLOOKUP(P913,'Cost Type'!$A$4:$B$8,2,0)),"Impl",VLOOKUP(Q913,'Cost Type'!$A$4:$B$8,2,0)))</f>
        <v>Impl</v>
      </c>
      <c r="C913" s="345" t="str">
        <f>IF(B913="Impl",VLOOKUP(AB913,'Mapping Activities to outputs'!$B:$C,2,0),"N/A")</f>
        <v>MC</v>
      </c>
      <c r="F913" s="346">
        <f t="shared" si="29"/>
        <v>412.99</v>
      </c>
      <c r="G913" t="s">
        <v>362</v>
      </c>
      <c r="H913" t="s">
        <v>363</v>
      </c>
      <c r="I913" t="s">
        <v>364</v>
      </c>
      <c r="J913" t="s">
        <v>365</v>
      </c>
      <c r="K913" t="s">
        <v>157</v>
      </c>
      <c r="L913" t="s">
        <v>366</v>
      </c>
      <c r="M913" t="s">
        <v>1971</v>
      </c>
      <c r="N913" t="s">
        <v>262</v>
      </c>
      <c r="P913" s="365">
        <v>73410</v>
      </c>
      <c r="Q913" t="s">
        <v>3310</v>
      </c>
      <c r="R913" t="s">
        <v>368</v>
      </c>
      <c r="S913" t="s">
        <v>369</v>
      </c>
      <c r="T913" t="s">
        <v>263</v>
      </c>
      <c r="U913" t="s">
        <v>370</v>
      </c>
      <c r="V913" t="s">
        <v>265</v>
      </c>
      <c r="W913" t="s">
        <v>252</v>
      </c>
      <c r="X913" t="s">
        <v>264</v>
      </c>
      <c r="Y913" t="s">
        <v>371</v>
      </c>
      <c r="Z913" t="s">
        <v>250</v>
      </c>
      <c r="AA913" t="s">
        <v>250</v>
      </c>
      <c r="AB913" t="s">
        <v>89</v>
      </c>
      <c r="AC913" t="s">
        <v>158</v>
      </c>
      <c r="AD913" t="s">
        <v>2</v>
      </c>
      <c r="AE913" t="s">
        <v>4459</v>
      </c>
      <c r="AF913" t="s">
        <v>372</v>
      </c>
      <c r="AG913" t="s">
        <v>4460</v>
      </c>
      <c r="AH913" s="365">
        <v>300002376623546</v>
      </c>
      <c r="AI913" t="s">
        <v>258</v>
      </c>
      <c r="AJ913">
        <v>17552</v>
      </c>
      <c r="AK913">
        <v>17552</v>
      </c>
      <c r="AL913" s="365">
        <v>1</v>
      </c>
      <c r="AM913" t="s">
        <v>4459</v>
      </c>
      <c r="AN913" t="s">
        <v>3249</v>
      </c>
      <c r="AO913" t="s">
        <v>1826</v>
      </c>
      <c r="AP913" s="365">
        <v>235</v>
      </c>
      <c r="AQ913" t="s">
        <v>4451</v>
      </c>
      <c r="AR913" t="s">
        <v>4461</v>
      </c>
      <c r="AS913" t="s">
        <v>4453</v>
      </c>
      <c r="AT913" t="s">
        <v>4454</v>
      </c>
      <c r="AU913" t="s">
        <v>379</v>
      </c>
      <c r="AV913" t="s">
        <v>380</v>
      </c>
      <c r="AW913" t="s">
        <v>381</v>
      </c>
      <c r="AX913"/>
      <c r="AY913" s="365">
        <v>0</v>
      </c>
      <c r="AZ913" s="365">
        <v>2025</v>
      </c>
      <c r="BA913" s="366">
        <v>45688</v>
      </c>
      <c r="BB913" s="367">
        <v>45691</v>
      </c>
      <c r="BC913" t="s">
        <v>271</v>
      </c>
      <c r="BD913" t="s">
        <v>261</v>
      </c>
      <c r="BE913">
        <v>17552</v>
      </c>
      <c r="BF913">
        <v>412.99</v>
      </c>
      <c r="BG913"/>
      <c r="BH913" s="368">
        <v>412.99</v>
      </c>
    </row>
    <row r="914" spans="1:60" ht="15.6">
      <c r="A914" s="345" t="str">
        <f t="shared" si="28"/>
        <v>yes</v>
      </c>
      <c r="B914" s="345" t="str">
        <f>IF(A914="no","N/A",IF(ISNA(VLOOKUP(P914,'Cost Type'!$A$4:$B$8,2,0)),"Impl",VLOOKUP(Q914,'Cost Type'!$A$4:$B$8,2,0)))</f>
        <v>Impl</v>
      </c>
      <c r="C914" s="345" t="str">
        <f>IF(B914="Impl",VLOOKUP(AB914,'Mapping Activities to outputs'!$B:$C,2,0),"N/A")</f>
        <v>MC</v>
      </c>
      <c r="F914" s="346">
        <f t="shared" si="29"/>
        <v>389.76</v>
      </c>
      <c r="G914" t="s">
        <v>362</v>
      </c>
      <c r="H914" t="s">
        <v>363</v>
      </c>
      <c r="I914" t="s">
        <v>364</v>
      </c>
      <c r="J914" t="s">
        <v>365</v>
      </c>
      <c r="K914" t="s">
        <v>157</v>
      </c>
      <c r="L914" t="s">
        <v>366</v>
      </c>
      <c r="M914" t="s">
        <v>1971</v>
      </c>
      <c r="N914" t="s">
        <v>262</v>
      </c>
      <c r="P914" s="365">
        <v>73410</v>
      </c>
      <c r="Q914" t="s">
        <v>3310</v>
      </c>
      <c r="R914" t="s">
        <v>368</v>
      </c>
      <c r="S914" t="s">
        <v>369</v>
      </c>
      <c r="T914" t="s">
        <v>263</v>
      </c>
      <c r="U914" t="s">
        <v>370</v>
      </c>
      <c r="V914" t="s">
        <v>265</v>
      </c>
      <c r="W914" t="s">
        <v>252</v>
      </c>
      <c r="X914" t="s">
        <v>264</v>
      </c>
      <c r="Y914" t="s">
        <v>371</v>
      </c>
      <c r="Z914" t="s">
        <v>250</v>
      </c>
      <c r="AA914" t="s">
        <v>250</v>
      </c>
      <c r="AB914" t="s">
        <v>89</v>
      </c>
      <c r="AC914" t="s">
        <v>158</v>
      </c>
      <c r="AD914" t="s">
        <v>2</v>
      </c>
      <c r="AE914" t="s">
        <v>509</v>
      </c>
      <c r="AF914" t="s">
        <v>372</v>
      </c>
      <c r="AG914" t="s">
        <v>4462</v>
      </c>
      <c r="AH914" s="365">
        <v>300002377264092</v>
      </c>
      <c r="AI914" t="s">
        <v>258</v>
      </c>
      <c r="AJ914">
        <v>16565</v>
      </c>
      <c r="AK914">
        <v>16565</v>
      </c>
      <c r="AL914" s="365">
        <v>1</v>
      </c>
      <c r="AM914" t="s">
        <v>509</v>
      </c>
      <c r="AN914" t="s">
        <v>4463</v>
      </c>
      <c r="AO914" t="s">
        <v>4464</v>
      </c>
      <c r="AP914" s="365">
        <v>95</v>
      </c>
      <c r="AQ914" t="s">
        <v>4451</v>
      </c>
      <c r="AR914" t="s">
        <v>4465</v>
      </c>
      <c r="AS914" t="s">
        <v>4453</v>
      </c>
      <c r="AT914" t="s">
        <v>4401</v>
      </c>
      <c r="AU914" t="s">
        <v>379</v>
      </c>
      <c r="AV914" t="s">
        <v>380</v>
      </c>
      <c r="AW914" t="s">
        <v>381</v>
      </c>
      <c r="AX914"/>
      <c r="AY914" s="365">
        <v>0</v>
      </c>
      <c r="AZ914" s="365">
        <v>2025</v>
      </c>
      <c r="BA914" s="366">
        <v>45686</v>
      </c>
      <c r="BB914" s="367">
        <v>45691</v>
      </c>
      <c r="BC914" t="s">
        <v>271</v>
      </c>
      <c r="BD914" t="s">
        <v>261</v>
      </c>
      <c r="BE914">
        <v>16565</v>
      </c>
      <c r="BF914">
        <v>389.76</v>
      </c>
      <c r="BG914"/>
      <c r="BH914" s="368">
        <v>389.76</v>
      </c>
    </row>
    <row r="915" spans="1:60" ht="15.6">
      <c r="A915" s="345" t="str">
        <f t="shared" si="28"/>
        <v>yes</v>
      </c>
      <c r="B915" s="345" t="str">
        <f>IF(A915="no","N/A",IF(ISNA(VLOOKUP(P915,'Cost Type'!$A$4:$B$8,2,0)),"Impl",VLOOKUP(Q915,'Cost Type'!$A$4:$B$8,2,0)))</f>
        <v>Impl</v>
      </c>
      <c r="C915" s="345" t="str">
        <f>IF(B915="Impl",VLOOKUP(AB915,'Mapping Activities to outputs'!$B:$C,2,0),"N/A")</f>
        <v>MC</v>
      </c>
      <c r="F915" s="346">
        <f t="shared" si="29"/>
        <v>0.23</v>
      </c>
      <c r="G915" t="s">
        <v>395</v>
      </c>
      <c r="H915" t="s">
        <v>396</v>
      </c>
      <c r="I915" t="s">
        <v>364</v>
      </c>
      <c r="J915" t="s">
        <v>365</v>
      </c>
      <c r="K915" t="s">
        <v>157</v>
      </c>
      <c r="L915" t="s">
        <v>397</v>
      </c>
      <c r="M915" t="s">
        <v>4466</v>
      </c>
      <c r="N915" t="s">
        <v>262</v>
      </c>
      <c r="P915" s="365">
        <v>76125</v>
      </c>
      <c r="Q915" t="s">
        <v>4139</v>
      </c>
      <c r="R915" t="s">
        <v>368</v>
      </c>
      <c r="S915" t="s">
        <v>369</v>
      </c>
      <c r="T915" t="s">
        <v>263</v>
      </c>
      <c r="U915" t="s">
        <v>370</v>
      </c>
      <c r="V915" t="s">
        <v>265</v>
      </c>
      <c r="W915" t="s">
        <v>252</v>
      </c>
      <c r="X915" t="s">
        <v>264</v>
      </c>
      <c r="Y915" t="s">
        <v>371</v>
      </c>
      <c r="Z915" t="s">
        <v>250</v>
      </c>
      <c r="AA915" t="s">
        <v>250</v>
      </c>
      <c r="AB915" t="s">
        <v>89</v>
      </c>
      <c r="AC915" t="s">
        <v>158</v>
      </c>
      <c r="AD915" t="s">
        <v>2</v>
      </c>
      <c r="AE915" t="s">
        <v>4467</v>
      </c>
      <c r="AF915" t="s">
        <v>398</v>
      </c>
      <c r="AG915" t="s">
        <v>4331</v>
      </c>
      <c r="AH915" s="365">
        <v>300002372772366</v>
      </c>
      <c r="AI915" t="s">
        <v>258</v>
      </c>
      <c r="AJ915">
        <v>835.11</v>
      </c>
      <c r="AK915">
        <v>835.11</v>
      </c>
      <c r="AL915" s="365">
        <v>1</v>
      </c>
      <c r="AM915" t="s">
        <v>4402</v>
      </c>
      <c r="AN915" t="s">
        <v>1443</v>
      </c>
      <c r="AO915" t="s">
        <v>1444</v>
      </c>
      <c r="AP915" s="365">
        <v>3543</v>
      </c>
      <c r="AQ915" t="s">
        <v>4468</v>
      </c>
      <c r="AR915" t="s">
        <v>4469</v>
      </c>
      <c r="AS915" t="s">
        <v>4470</v>
      </c>
      <c r="AT915" t="s">
        <v>4471</v>
      </c>
      <c r="AU915" t="s">
        <v>379</v>
      </c>
      <c r="AV915" t="s">
        <v>380</v>
      </c>
      <c r="AW915" t="s">
        <v>381</v>
      </c>
      <c r="AX915"/>
      <c r="AY915" s="365">
        <v>0</v>
      </c>
      <c r="AZ915" s="365">
        <v>2025</v>
      </c>
      <c r="BA915" s="366">
        <v>45691</v>
      </c>
      <c r="BB915" s="367">
        <v>45691</v>
      </c>
      <c r="BC915" t="s">
        <v>399</v>
      </c>
      <c r="BD915" t="s">
        <v>261</v>
      </c>
      <c r="BE915">
        <v>0</v>
      </c>
      <c r="BF915">
        <v>0.23</v>
      </c>
      <c r="BG915"/>
      <c r="BH915" s="368">
        <v>0.23</v>
      </c>
    </row>
    <row r="916" spans="1:60" ht="15.6">
      <c r="A916" s="345" t="str">
        <f t="shared" si="28"/>
        <v>yes</v>
      </c>
      <c r="B916" s="345" t="str">
        <f>IF(A916="no","N/A",IF(ISNA(VLOOKUP(P916,'Cost Type'!$A$4:$B$8,2,0)),"Impl",VLOOKUP(Q916,'Cost Type'!$A$4:$B$8,2,0)))</f>
        <v>Impl</v>
      </c>
      <c r="C916" s="345" t="str">
        <f>IF(B916="Impl",VLOOKUP(AB916,'Mapping Activities to outputs'!$B:$C,2,0),"N/A")</f>
        <v>Output 2</v>
      </c>
      <c r="F916" s="346">
        <f t="shared" si="29"/>
        <v>27.900000000000002</v>
      </c>
      <c r="G916" t="s">
        <v>395</v>
      </c>
      <c r="H916" t="s">
        <v>396</v>
      </c>
      <c r="I916" t="s">
        <v>364</v>
      </c>
      <c r="J916" t="s">
        <v>365</v>
      </c>
      <c r="K916" t="s">
        <v>157</v>
      </c>
      <c r="L916" t="s">
        <v>397</v>
      </c>
      <c r="M916" t="s">
        <v>4466</v>
      </c>
      <c r="N916" t="s">
        <v>262</v>
      </c>
      <c r="P916" s="365">
        <v>76125</v>
      </c>
      <c r="Q916" t="s">
        <v>4139</v>
      </c>
      <c r="R916" t="s">
        <v>368</v>
      </c>
      <c r="S916" t="s">
        <v>369</v>
      </c>
      <c r="T916" t="s">
        <v>263</v>
      </c>
      <c r="U916" t="s">
        <v>370</v>
      </c>
      <c r="V916" t="s">
        <v>265</v>
      </c>
      <c r="W916" t="s">
        <v>252</v>
      </c>
      <c r="X916" t="s">
        <v>264</v>
      </c>
      <c r="Y916" t="s">
        <v>371</v>
      </c>
      <c r="Z916" t="s">
        <v>250</v>
      </c>
      <c r="AA916" t="s">
        <v>250</v>
      </c>
      <c r="AB916" t="s">
        <v>65</v>
      </c>
      <c r="AC916" t="s">
        <v>158</v>
      </c>
      <c r="AD916" t="s">
        <v>2</v>
      </c>
      <c r="AE916" t="s">
        <v>4472</v>
      </c>
      <c r="AF916" t="s">
        <v>398</v>
      </c>
      <c r="AG916" t="s">
        <v>4376</v>
      </c>
      <c r="AH916" s="365">
        <v>300002373077903</v>
      </c>
      <c r="AI916" t="s">
        <v>258</v>
      </c>
      <c r="AJ916">
        <v>99600</v>
      </c>
      <c r="AK916">
        <v>99600</v>
      </c>
      <c r="AL916" s="365">
        <v>1</v>
      </c>
      <c r="AM916" t="s">
        <v>4375</v>
      </c>
      <c r="AN916" t="s">
        <v>3189</v>
      </c>
      <c r="AO916" t="s">
        <v>788</v>
      </c>
      <c r="AP916" s="365">
        <v>3544</v>
      </c>
      <c r="AQ916" t="s">
        <v>4468</v>
      </c>
      <c r="AR916" t="s">
        <v>4473</v>
      </c>
      <c r="AS916" t="s">
        <v>4470</v>
      </c>
      <c r="AT916" t="s">
        <v>4471</v>
      </c>
      <c r="AU916" t="s">
        <v>379</v>
      </c>
      <c r="AV916" t="s">
        <v>380</v>
      </c>
      <c r="AW916" t="s">
        <v>3170</v>
      </c>
      <c r="AX916" t="s">
        <v>3190</v>
      </c>
      <c r="AY916" s="365">
        <v>3</v>
      </c>
      <c r="AZ916" s="365">
        <v>2025</v>
      </c>
      <c r="BA916" s="366">
        <v>45691</v>
      </c>
      <c r="BB916" s="367">
        <v>45691</v>
      </c>
      <c r="BC916" t="s">
        <v>399</v>
      </c>
      <c r="BD916" t="s">
        <v>261</v>
      </c>
      <c r="BE916">
        <v>0</v>
      </c>
      <c r="BF916">
        <v>27.900000000000002</v>
      </c>
      <c r="BG916"/>
      <c r="BH916" s="368">
        <v>27.900000000000002</v>
      </c>
    </row>
    <row r="917" spans="1:60" ht="15.6">
      <c r="A917" s="345" t="str">
        <f t="shared" si="28"/>
        <v>yes</v>
      </c>
      <c r="B917" s="345" t="str">
        <f>IF(A917="no","N/A",IF(ISNA(VLOOKUP(P917,'Cost Type'!$A$4:$B$8,2,0)),"Impl",VLOOKUP(Q917,'Cost Type'!$A$4:$B$8,2,0)))</f>
        <v>Impl</v>
      </c>
      <c r="C917" s="345" t="str">
        <f>IF(B917="Impl",VLOOKUP(AB917,'Mapping Activities to outputs'!$B:$C,2,0),"N/A")</f>
        <v>Output 2</v>
      </c>
      <c r="F917" s="346">
        <f t="shared" si="29"/>
        <v>114.19</v>
      </c>
      <c r="G917" t="s">
        <v>395</v>
      </c>
      <c r="H917" t="s">
        <v>396</v>
      </c>
      <c r="I917" t="s">
        <v>364</v>
      </c>
      <c r="J917" t="s">
        <v>365</v>
      </c>
      <c r="K917" t="s">
        <v>157</v>
      </c>
      <c r="L917" t="s">
        <v>397</v>
      </c>
      <c r="M917" t="s">
        <v>4466</v>
      </c>
      <c r="N917" t="s">
        <v>262</v>
      </c>
      <c r="P917" s="365">
        <v>76125</v>
      </c>
      <c r="Q917" t="s">
        <v>4139</v>
      </c>
      <c r="R917" t="s">
        <v>368</v>
      </c>
      <c r="S917" t="s">
        <v>369</v>
      </c>
      <c r="T917" t="s">
        <v>263</v>
      </c>
      <c r="U917" t="s">
        <v>370</v>
      </c>
      <c r="V917" t="s">
        <v>265</v>
      </c>
      <c r="W917" t="s">
        <v>252</v>
      </c>
      <c r="X917" t="s">
        <v>264</v>
      </c>
      <c r="Y917" t="s">
        <v>371</v>
      </c>
      <c r="Z917" t="s">
        <v>250</v>
      </c>
      <c r="AA917" t="s">
        <v>250</v>
      </c>
      <c r="AB917" t="s">
        <v>67</v>
      </c>
      <c r="AC917" t="s">
        <v>158</v>
      </c>
      <c r="AD917" t="s">
        <v>2</v>
      </c>
      <c r="AE917" t="s">
        <v>4474</v>
      </c>
      <c r="AF917" t="s">
        <v>398</v>
      </c>
      <c r="AG917" t="s">
        <v>4367</v>
      </c>
      <c r="AH917" s="365">
        <v>300002373761505</v>
      </c>
      <c r="AI917" t="s">
        <v>258</v>
      </c>
      <c r="AJ917">
        <v>407650</v>
      </c>
      <c r="AK917">
        <v>407650</v>
      </c>
      <c r="AL917" s="365">
        <v>1</v>
      </c>
      <c r="AM917" t="s">
        <v>4366</v>
      </c>
      <c r="AN917" t="s">
        <v>4368</v>
      </c>
      <c r="AO917" t="s">
        <v>802</v>
      </c>
      <c r="AP917" s="365">
        <v>3545</v>
      </c>
      <c r="AQ917" t="s">
        <v>4468</v>
      </c>
      <c r="AR917" t="s">
        <v>4475</v>
      </c>
      <c r="AS917" t="s">
        <v>4470</v>
      </c>
      <c r="AT917" t="s">
        <v>4471</v>
      </c>
      <c r="AU917" t="s">
        <v>379</v>
      </c>
      <c r="AV917" t="s">
        <v>380</v>
      </c>
      <c r="AW917" t="s">
        <v>4373</v>
      </c>
      <c r="AX917" t="s">
        <v>4197</v>
      </c>
      <c r="AY917" s="365">
        <v>1</v>
      </c>
      <c r="AZ917" s="365">
        <v>2025</v>
      </c>
      <c r="BA917" s="366">
        <v>45691</v>
      </c>
      <c r="BB917" s="367">
        <v>45691</v>
      </c>
      <c r="BC917" t="s">
        <v>399</v>
      </c>
      <c r="BD917" t="s">
        <v>261</v>
      </c>
      <c r="BE917">
        <v>0</v>
      </c>
      <c r="BF917">
        <v>114.19</v>
      </c>
      <c r="BG917"/>
      <c r="BH917" s="368">
        <v>114.19</v>
      </c>
    </row>
    <row r="918" spans="1:60" ht="15.6">
      <c r="A918" s="345" t="str">
        <f t="shared" si="28"/>
        <v>yes</v>
      </c>
      <c r="B918" s="345" t="str">
        <f>IF(A918="no","N/A",IF(ISNA(VLOOKUP(P918,'Cost Type'!$A$4:$B$8,2,0)),"Impl",VLOOKUP(P918,'Cost Type'!$A$4:$B$8,2,0)))</f>
        <v>GMS</v>
      </c>
      <c r="C918" s="345" t="str">
        <f>IF(B918="Impl",VLOOKUP(AB918,'Mapping Activities to outputs'!$B:$C,2,0),"N/A")</f>
        <v>N/A</v>
      </c>
      <c r="F918" s="346">
        <f t="shared" si="29"/>
        <v>100.36</v>
      </c>
      <c r="G918" t="s">
        <v>413</v>
      </c>
      <c r="H918" t="s">
        <v>414</v>
      </c>
      <c r="I918" t="s">
        <v>415</v>
      </c>
      <c r="J918" t="s">
        <v>416</v>
      </c>
      <c r="K918" t="s">
        <v>157</v>
      </c>
      <c r="L918" t="s">
        <v>413</v>
      </c>
      <c r="M918" t="s">
        <v>1971</v>
      </c>
      <c r="N918" t="s">
        <v>262</v>
      </c>
      <c r="P918" s="365">
        <v>75105</v>
      </c>
      <c r="Q918" t="s">
        <v>417</v>
      </c>
      <c r="R918" t="s">
        <v>368</v>
      </c>
      <c r="S918" t="s">
        <v>369</v>
      </c>
      <c r="T918" t="s">
        <v>263</v>
      </c>
      <c r="U918" t="s">
        <v>370</v>
      </c>
      <c r="V918" t="s">
        <v>265</v>
      </c>
      <c r="W918" t="s">
        <v>252</v>
      </c>
      <c r="X918" t="s">
        <v>264</v>
      </c>
      <c r="Y918" t="s">
        <v>371</v>
      </c>
      <c r="Z918" t="s">
        <v>250</v>
      </c>
      <c r="AA918" t="s">
        <v>250</v>
      </c>
      <c r="AB918" t="s">
        <v>89</v>
      </c>
      <c r="AC918" t="s">
        <v>158</v>
      </c>
      <c r="AD918" t="s">
        <v>2</v>
      </c>
      <c r="AE918" t="s">
        <v>4476</v>
      </c>
      <c r="AF918" t="s">
        <v>419</v>
      </c>
      <c r="AG918"/>
      <c r="AH918" s="365"/>
      <c r="AI918"/>
      <c r="AJ918"/>
      <c r="AK918"/>
      <c r="AL918" s="365"/>
      <c r="AM918"/>
      <c r="AN918" t="s">
        <v>399</v>
      </c>
      <c r="AO918" t="s">
        <v>399</v>
      </c>
      <c r="AP918" s="365">
        <v>258</v>
      </c>
      <c r="AQ918" t="s">
        <v>4477</v>
      </c>
      <c r="AR918" t="s">
        <v>4478</v>
      </c>
      <c r="AS918" t="s">
        <v>4479</v>
      </c>
      <c r="AT918" t="s">
        <v>4420</v>
      </c>
      <c r="AU918" t="s">
        <v>379</v>
      </c>
      <c r="AV918" t="s">
        <v>380</v>
      </c>
      <c r="AW918" t="s">
        <v>412</v>
      </c>
      <c r="AX918"/>
      <c r="AY918" s="365"/>
      <c r="AZ918" s="365">
        <v>2025</v>
      </c>
      <c r="BA918" s="366">
        <v>45688</v>
      </c>
      <c r="BB918" s="367">
        <v>45692</v>
      </c>
      <c r="BC918" t="s">
        <v>399</v>
      </c>
      <c r="BD918" t="s">
        <v>261</v>
      </c>
      <c r="BE918">
        <v>4265.3599999999997</v>
      </c>
      <c r="BF918">
        <v>100.36</v>
      </c>
      <c r="BG918"/>
      <c r="BH918" s="368">
        <v>100.36</v>
      </c>
    </row>
    <row r="919" spans="1:60" ht="15.6">
      <c r="A919" s="345" t="str">
        <f t="shared" si="28"/>
        <v>yes</v>
      </c>
      <c r="B919" s="345" t="str">
        <f>IF(A919="no","N/A",IF(ISNA(VLOOKUP(P919,'Cost Type'!$A$4:$B$8,2,0)),"Impl",VLOOKUP(P919,'Cost Type'!$A$4:$B$8,2,0)))</f>
        <v>GMS</v>
      </c>
      <c r="C919" s="345" t="str">
        <f>IF(B919="Impl",VLOOKUP(AB919,'Mapping Activities to outputs'!$B:$C,2,0),"N/A")</f>
        <v>N/A</v>
      </c>
      <c r="F919" s="346">
        <f t="shared" si="29"/>
        <v>12.11</v>
      </c>
      <c r="G919" t="s">
        <v>413</v>
      </c>
      <c r="H919" t="s">
        <v>414</v>
      </c>
      <c r="I919" t="s">
        <v>415</v>
      </c>
      <c r="J919" t="s">
        <v>416</v>
      </c>
      <c r="K919" t="s">
        <v>157</v>
      </c>
      <c r="L919" t="s">
        <v>413</v>
      </c>
      <c r="M919" t="s">
        <v>1971</v>
      </c>
      <c r="N919" t="s">
        <v>262</v>
      </c>
      <c r="P919" s="365">
        <v>75105</v>
      </c>
      <c r="Q919" t="s">
        <v>417</v>
      </c>
      <c r="R919" t="s">
        <v>368</v>
      </c>
      <c r="S919" t="s">
        <v>369</v>
      </c>
      <c r="T919" t="s">
        <v>263</v>
      </c>
      <c r="U919" t="s">
        <v>370</v>
      </c>
      <c r="V919" t="s">
        <v>265</v>
      </c>
      <c r="W919" t="s">
        <v>252</v>
      </c>
      <c r="X919" t="s">
        <v>264</v>
      </c>
      <c r="Y919" t="s">
        <v>371</v>
      </c>
      <c r="Z919" t="s">
        <v>250</v>
      </c>
      <c r="AA919" t="s">
        <v>250</v>
      </c>
      <c r="AB919" t="s">
        <v>89</v>
      </c>
      <c r="AC919" t="s">
        <v>158</v>
      </c>
      <c r="AD919" t="s">
        <v>2</v>
      </c>
      <c r="AE919" t="s">
        <v>4480</v>
      </c>
      <c r="AF919" t="s">
        <v>419</v>
      </c>
      <c r="AG919"/>
      <c r="AH919" s="365"/>
      <c r="AI919"/>
      <c r="AJ919"/>
      <c r="AK919"/>
      <c r="AL919" s="365"/>
      <c r="AM919"/>
      <c r="AN919" t="s">
        <v>399</v>
      </c>
      <c r="AO919" t="s">
        <v>399</v>
      </c>
      <c r="AP919" s="365">
        <v>257</v>
      </c>
      <c r="AQ919" t="s">
        <v>4477</v>
      </c>
      <c r="AR919" t="s">
        <v>4481</v>
      </c>
      <c r="AS919" t="s">
        <v>4479</v>
      </c>
      <c r="AT919" t="s">
        <v>4420</v>
      </c>
      <c r="AU919" t="s">
        <v>379</v>
      </c>
      <c r="AV919" t="s">
        <v>380</v>
      </c>
      <c r="AW919" t="s">
        <v>412</v>
      </c>
      <c r="AX919"/>
      <c r="AY919" s="365"/>
      <c r="AZ919" s="365">
        <v>2025</v>
      </c>
      <c r="BA919" s="366">
        <v>45688</v>
      </c>
      <c r="BB919" s="367">
        <v>45692</v>
      </c>
      <c r="BC919" t="s">
        <v>399</v>
      </c>
      <c r="BD919" t="s">
        <v>154</v>
      </c>
      <c r="BE919">
        <v>12.11</v>
      </c>
      <c r="BF919">
        <v>12.11</v>
      </c>
      <c r="BG919"/>
      <c r="BH919" s="368">
        <v>12.11</v>
      </c>
    </row>
    <row r="920" spans="1:60" ht="15.6">
      <c r="A920" s="345" t="str">
        <f t="shared" si="28"/>
        <v>yes</v>
      </c>
      <c r="B920" s="345" t="str">
        <f>IF(A920="no","N/A",IF(ISNA(VLOOKUP(P920,'Cost Type'!$A$4:$B$8,2,0)),"Impl",VLOOKUP(Q920,'Cost Type'!$A$4:$B$8,2,0)))</f>
        <v>Impl</v>
      </c>
      <c r="C920" s="345" t="str">
        <f>IF(B920="Impl",VLOOKUP(AB920,'Mapping Activities to outputs'!$B:$C,2,0),"N/A")</f>
        <v>Output 2</v>
      </c>
      <c r="F920" s="346">
        <f t="shared" si="29"/>
        <v>1235.0899999999999</v>
      </c>
      <c r="G920" t="s">
        <v>362</v>
      </c>
      <c r="H920" t="s">
        <v>363</v>
      </c>
      <c r="I920" t="s">
        <v>364</v>
      </c>
      <c r="J920" t="s">
        <v>365</v>
      </c>
      <c r="K920" t="s">
        <v>157</v>
      </c>
      <c r="L920" t="s">
        <v>366</v>
      </c>
      <c r="M920" t="s">
        <v>1971</v>
      </c>
      <c r="N920" t="s">
        <v>262</v>
      </c>
      <c r="P920" s="365">
        <v>75709</v>
      </c>
      <c r="Q920" t="s">
        <v>3296</v>
      </c>
      <c r="R920" t="s">
        <v>368</v>
      </c>
      <c r="S920" t="s">
        <v>369</v>
      </c>
      <c r="T920" t="s">
        <v>263</v>
      </c>
      <c r="U920" t="s">
        <v>370</v>
      </c>
      <c r="V920" t="s">
        <v>265</v>
      </c>
      <c r="W920" t="s">
        <v>252</v>
      </c>
      <c r="X920" t="s">
        <v>264</v>
      </c>
      <c r="Y920" t="s">
        <v>371</v>
      </c>
      <c r="Z920" t="s">
        <v>250</v>
      </c>
      <c r="AA920" t="s">
        <v>250</v>
      </c>
      <c r="AB920" t="s">
        <v>49</v>
      </c>
      <c r="AC920" t="s">
        <v>158</v>
      </c>
      <c r="AD920" t="s">
        <v>2</v>
      </c>
      <c r="AE920" t="s">
        <v>4482</v>
      </c>
      <c r="AF920" t="s">
        <v>372</v>
      </c>
      <c r="AG920" t="s">
        <v>3149</v>
      </c>
      <c r="AH920" s="365">
        <v>300002386117410</v>
      </c>
      <c r="AI920" t="s">
        <v>258</v>
      </c>
      <c r="AJ920">
        <v>815575.46</v>
      </c>
      <c r="AK920">
        <v>0</v>
      </c>
      <c r="AL920" s="365">
        <v>1</v>
      </c>
      <c r="AM920" t="s">
        <v>4482</v>
      </c>
      <c r="AN920" t="s">
        <v>384</v>
      </c>
      <c r="AO920" t="s">
        <v>464</v>
      </c>
      <c r="AP920" s="365">
        <v>9</v>
      </c>
      <c r="AQ920" t="s">
        <v>4483</v>
      </c>
      <c r="AR920" t="s">
        <v>4484</v>
      </c>
      <c r="AS920" t="s">
        <v>4485</v>
      </c>
      <c r="AT920" t="s">
        <v>4401</v>
      </c>
      <c r="AU920" t="s">
        <v>379</v>
      </c>
      <c r="AV920" t="s">
        <v>380</v>
      </c>
      <c r="AW920" t="s">
        <v>4486</v>
      </c>
      <c r="AX920" t="s">
        <v>4212</v>
      </c>
      <c r="AY920" s="365">
        <v>1</v>
      </c>
      <c r="AZ920" s="365">
        <v>2025</v>
      </c>
      <c r="BA920" s="366">
        <v>45686</v>
      </c>
      <c r="BB920" s="367">
        <v>45692</v>
      </c>
      <c r="BC920" t="s">
        <v>271</v>
      </c>
      <c r="BD920" t="s">
        <v>261</v>
      </c>
      <c r="BE920">
        <v>52491.41</v>
      </c>
      <c r="BF920">
        <v>1235.0899999999999</v>
      </c>
      <c r="BG920"/>
      <c r="BH920" s="368">
        <v>1235.0899999999999</v>
      </c>
    </row>
    <row r="921" spans="1:60" ht="15.6">
      <c r="A921" s="345" t="str">
        <f t="shared" si="28"/>
        <v>yes</v>
      </c>
      <c r="B921" s="345" t="str">
        <f>IF(A921="no","N/A",IF(ISNA(VLOOKUP(P921,'Cost Type'!$A$4:$B$8,2,0)),"Impl",VLOOKUP(Q921,'Cost Type'!$A$4:$B$8,2,0)))</f>
        <v>Impl</v>
      </c>
      <c r="C921" s="345" t="str">
        <f>IF(B921="Impl",VLOOKUP(AB921,'Mapping Activities to outputs'!$B:$C,2,0),"N/A")</f>
        <v>Output 2</v>
      </c>
      <c r="F921" s="346">
        <f t="shared" si="29"/>
        <v>17954.920000000002</v>
      </c>
      <c r="G921" t="s">
        <v>362</v>
      </c>
      <c r="H921" t="s">
        <v>363</v>
      </c>
      <c r="I921" t="s">
        <v>364</v>
      </c>
      <c r="J921" t="s">
        <v>365</v>
      </c>
      <c r="K921" t="s">
        <v>157</v>
      </c>
      <c r="L921" t="s">
        <v>366</v>
      </c>
      <c r="M921" t="s">
        <v>1971</v>
      </c>
      <c r="N921" t="s">
        <v>262</v>
      </c>
      <c r="P921" s="365">
        <v>75709</v>
      </c>
      <c r="Q921" t="s">
        <v>3296</v>
      </c>
      <c r="R921" t="s">
        <v>368</v>
      </c>
      <c r="S921" t="s">
        <v>369</v>
      </c>
      <c r="T921" t="s">
        <v>263</v>
      </c>
      <c r="U921" t="s">
        <v>370</v>
      </c>
      <c r="V921" t="s">
        <v>265</v>
      </c>
      <c r="W921" t="s">
        <v>252</v>
      </c>
      <c r="X921" t="s">
        <v>264</v>
      </c>
      <c r="Y921" t="s">
        <v>371</v>
      </c>
      <c r="Z921" t="s">
        <v>250</v>
      </c>
      <c r="AA921" t="s">
        <v>250</v>
      </c>
      <c r="AB921" t="s">
        <v>52</v>
      </c>
      <c r="AC921" t="s">
        <v>158</v>
      </c>
      <c r="AD921" t="s">
        <v>2</v>
      </c>
      <c r="AE921" t="s">
        <v>4482</v>
      </c>
      <c r="AF921" t="s">
        <v>372</v>
      </c>
      <c r="AG921" t="s">
        <v>3149</v>
      </c>
      <c r="AH921" s="365">
        <v>300002386117410</v>
      </c>
      <c r="AI921" t="s">
        <v>258</v>
      </c>
      <c r="AJ921">
        <v>815575.46</v>
      </c>
      <c r="AK921">
        <v>0</v>
      </c>
      <c r="AL921" s="365">
        <v>1</v>
      </c>
      <c r="AM921" t="s">
        <v>4482</v>
      </c>
      <c r="AN921" t="s">
        <v>384</v>
      </c>
      <c r="AO921" t="s">
        <v>464</v>
      </c>
      <c r="AP921" s="365">
        <v>12</v>
      </c>
      <c r="AQ921" t="s">
        <v>4483</v>
      </c>
      <c r="AR921" t="s">
        <v>4487</v>
      </c>
      <c r="AS921" t="s">
        <v>4485</v>
      </c>
      <c r="AT921" t="s">
        <v>4401</v>
      </c>
      <c r="AU921" t="s">
        <v>379</v>
      </c>
      <c r="AV921" t="s">
        <v>380</v>
      </c>
      <c r="AW921" t="s">
        <v>4486</v>
      </c>
      <c r="AX921" t="s">
        <v>4212</v>
      </c>
      <c r="AY921" s="365">
        <v>1</v>
      </c>
      <c r="AZ921" s="365">
        <v>2025</v>
      </c>
      <c r="BA921" s="366">
        <v>45686</v>
      </c>
      <c r="BB921" s="367">
        <v>45692</v>
      </c>
      <c r="BC921" t="s">
        <v>271</v>
      </c>
      <c r="BD921" t="s">
        <v>261</v>
      </c>
      <c r="BE921">
        <v>763084.05</v>
      </c>
      <c r="BF921">
        <v>17954.920000000002</v>
      </c>
      <c r="BG921"/>
      <c r="BH921" s="368">
        <v>17954.920000000002</v>
      </c>
    </row>
    <row r="922" spans="1:60" ht="15.6">
      <c r="A922" s="345" t="str">
        <f t="shared" si="28"/>
        <v>yes</v>
      </c>
      <c r="B922" s="345" t="str">
        <f>IF(A922="no","N/A",IF(ISNA(VLOOKUP(P922,'Cost Type'!$A$4:$B$8,2,0)),"Impl",VLOOKUP(Q922,'Cost Type'!$A$4:$B$8,2,0)))</f>
        <v>Impl</v>
      </c>
      <c r="C922" s="345" t="str">
        <f>IF(B922="Impl",VLOOKUP(AB922,'Mapping Activities to outputs'!$B:$C,2,0),"N/A")</f>
        <v>Output 2</v>
      </c>
      <c r="F922" s="346">
        <f t="shared" si="29"/>
        <v>-1235.0899999999999</v>
      </c>
      <c r="G922" t="s">
        <v>362</v>
      </c>
      <c r="H922" t="s">
        <v>363</v>
      </c>
      <c r="I922" t="s">
        <v>364</v>
      </c>
      <c r="J922" t="s">
        <v>365</v>
      </c>
      <c r="K922" t="s">
        <v>157</v>
      </c>
      <c r="L922" t="s">
        <v>366</v>
      </c>
      <c r="M922" t="s">
        <v>1971</v>
      </c>
      <c r="N922" t="s">
        <v>262</v>
      </c>
      <c r="P922" s="365">
        <v>75709</v>
      </c>
      <c r="Q922" t="s">
        <v>3296</v>
      </c>
      <c r="R922" t="s">
        <v>368</v>
      </c>
      <c r="S922" t="s">
        <v>369</v>
      </c>
      <c r="T922" t="s">
        <v>263</v>
      </c>
      <c r="U922" t="s">
        <v>370</v>
      </c>
      <c r="V922" t="s">
        <v>265</v>
      </c>
      <c r="W922" t="s">
        <v>252</v>
      </c>
      <c r="X922" t="s">
        <v>264</v>
      </c>
      <c r="Y922" t="s">
        <v>371</v>
      </c>
      <c r="Z922" t="s">
        <v>250</v>
      </c>
      <c r="AA922" t="s">
        <v>250</v>
      </c>
      <c r="AB922" t="s">
        <v>49</v>
      </c>
      <c r="AC922" t="s">
        <v>158</v>
      </c>
      <c r="AD922" t="s">
        <v>2</v>
      </c>
      <c r="AE922" t="s">
        <v>4482</v>
      </c>
      <c r="AF922" t="s">
        <v>372</v>
      </c>
      <c r="AG922" t="s">
        <v>3149</v>
      </c>
      <c r="AH922" s="365">
        <v>300002386117410</v>
      </c>
      <c r="AI922" t="s">
        <v>258</v>
      </c>
      <c r="AJ922">
        <v>815575.46</v>
      </c>
      <c r="AK922">
        <v>0</v>
      </c>
      <c r="AL922" s="365">
        <v>1</v>
      </c>
      <c r="AM922" t="s">
        <v>4482</v>
      </c>
      <c r="AN922" t="s">
        <v>384</v>
      </c>
      <c r="AO922" t="s">
        <v>464</v>
      </c>
      <c r="AP922" s="365">
        <v>13</v>
      </c>
      <c r="AQ922" t="s">
        <v>4483</v>
      </c>
      <c r="AR922" t="s">
        <v>4484</v>
      </c>
      <c r="AS922" t="s">
        <v>4485</v>
      </c>
      <c r="AT922" t="s">
        <v>4401</v>
      </c>
      <c r="AU922" t="s">
        <v>379</v>
      </c>
      <c r="AV922" t="s">
        <v>380</v>
      </c>
      <c r="AW922" t="s">
        <v>4486</v>
      </c>
      <c r="AX922" t="s">
        <v>4212</v>
      </c>
      <c r="AY922" s="365">
        <v>1</v>
      </c>
      <c r="AZ922" s="365">
        <v>2025</v>
      </c>
      <c r="BA922" s="366">
        <v>45686</v>
      </c>
      <c r="BB922" s="367">
        <v>45692</v>
      </c>
      <c r="BC922" t="s">
        <v>271</v>
      </c>
      <c r="BD922" t="s">
        <v>261</v>
      </c>
      <c r="BE922">
        <v>-52491.41</v>
      </c>
      <c r="BF922"/>
      <c r="BG922">
        <v>1235.0899999999999</v>
      </c>
      <c r="BH922" s="368">
        <v>-1235.0899999999999</v>
      </c>
    </row>
    <row r="923" spans="1:60" ht="15.6">
      <c r="A923" s="345" t="str">
        <f t="shared" si="28"/>
        <v>yes</v>
      </c>
      <c r="B923" s="345" t="str">
        <f>IF(A923="no","N/A",IF(ISNA(VLOOKUP(P923,'Cost Type'!$A$4:$B$8,2,0)),"Impl",VLOOKUP(Q923,'Cost Type'!$A$4:$B$8,2,0)))</f>
        <v>Impl</v>
      </c>
      <c r="C923" s="345" t="str">
        <f>IF(B923="Impl",VLOOKUP(AB923,'Mapping Activities to outputs'!$B:$C,2,0),"N/A")</f>
        <v>Output 2</v>
      </c>
      <c r="F923" s="346">
        <f t="shared" si="29"/>
        <v>-17954.920000000002</v>
      </c>
      <c r="G923" t="s">
        <v>362</v>
      </c>
      <c r="H923" t="s">
        <v>363</v>
      </c>
      <c r="I923" t="s">
        <v>364</v>
      </c>
      <c r="J923" t="s">
        <v>365</v>
      </c>
      <c r="K923" t="s">
        <v>157</v>
      </c>
      <c r="L923" t="s">
        <v>366</v>
      </c>
      <c r="M923" t="s">
        <v>1971</v>
      </c>
      <c r="N923" t="s">
        <v>262</v>
      </c>
      <c r="P923" s="365">
        <v>75709</v>
      </c>
      <c r="Q923" t="s">
        <v>3296</v>
      </c>
      <c r="R923" t="s">
        <v>368</v>
      </c>
      <c r="S923" t="s">
        <v>369</v>
      </c>
      <c r="T923" t="s">
        <v>263</v>
      </c>
      <c r="U923" t="s">
        <v>370</v>
      </c>
      <c r="V923" t="s">
        <v>265</v>
      </c>
      <c r="W923" t="s">
        <v>252</v>
      </c>
      <c r="X923" t="s">
        <v>264</v>
      </c>
      <c r="Y923" t="s">
        <v>371</v>
      </c>
      <c r="Z923" t="s">
        <v>250</v>
      </c>
      <c r="AA923" t="s">
        <v>250</v>
      </c>
      <c r="AB923" t="s">
        <v>52</v>
      </c>
      <c r="AC923" t="s">
        <v>158</v>
      </c>
      <c r="AD923" t="s">
        <v>2</v>
      </c>
      <c r="AE923" t="s">
        <v>4482</v>
      </c>
      <c r="AF923" t="s">
        <v>372</v>
      </c>
      <c r="AG923" t="s">
        <v>3149</v>
      </c>
      <c r="AH923" s="365">
        <v>300002386117410</v>
      </c>
      <c r="AI923" t="s">
        <v>258</v>
      </c>
      <c r="AJ923">
        <v>815575.46</v>
      </c>
      <c r="AK923">
        <v>0</v>
      </c>
      <c r="AL923" s="365">
        <v>1</v>
      </c>
      <c r="AM923" t="s">
        <v>4482</v>
      </c>
      <c r="AN923" t="s">
        <v>384</v>
      </c>
      <c r="AO923" t="s">
        <v>464</v>
      </c>
      <c r="AP923" s="365">
        <v>14</v>
      </c>
      <c r="AQ923" t="s">
        <v>4483</v>
      </c>
      <c r="AR923" t="s">
        <v>4487</v>
      </c>
      <c r="AS923" t="s">
        <v>4485</v>
      </c>
      <c r="AT923" t="s">
        <v>4401</v>
      </c>
      <c r="AU923" t="s">
        <v>379</v>
      </c>
      <c r="AV923" t="s">
        <v>380</v>
      </c>
      <c r="AW923" t="s">
        <v>4486</v>
      </c>
      <c r="AX923" t="s">
        <v>4212</v>
      </c>
      <c r="AY923" s="365">
        <v>1</v>
      </c>
      <c r="AZ923" s="365">
        <v>2025</v>
      </c>
      <c r="BA923" s="366">
        <v>45686</v>
      </c>
      <c r="BB923" s="367">
        <v>45692</v>
      </c>
      <c r="BC923" t="s">
        <v>271</v>
      </c>
      <c r="BD923" t="s">
        <v>261</v>
      </c>
      <c r="BE923">
        <v>-763084.05</v>
      </c>
      <c r="BF923"/>
      <c r="BG923">
        <v>17954.920000000002</v>
      </c>
      <c r="BH923" s="368">
        <v>-17954.920000000002</v>
      </c>
    </row>
    <row r="924" spans="1:60" ht="15.6">
      <c r="A924" s="345" t="str">
        <f t="shared" si="28"/>
        <v>yes</v>
      </c>
      <c r="B924" s="345" t="str">
        <f>IF(A924="no","N/A",IF(ISNA(VLOOKUP(P924,'Cost Type'!$A$4:$B$8,2,0)),"Impl",VLOOKUP(Q924,'Cost Type'!$A$4:$B$8,2,0)))</f>
        <v>Impl</v>
      </c>
      <c r="C924" s="345" t="str">
        <f>IF(B924="Impl",VLOOKUP(AB924,'Mapping Activities to outputs'!$B:$C,2,0),"N/A")</f>
        <v>Output 2</v>
      </c>
      <c r="F924" s="346">
        <f t="shared" si="29"/>
        <v>1348.25</v>
      </c>
      <c r="G924" t="s">
        <v>362</v>
      </c>
      <c r="H924" t="s">
        <v>363</v>
      </c>
      <c r="I924" t="s">
        <v>364</v>
      </c>
      <c r="J924" t="s">
        <v>365</v>
      </c>
      <c r="K924" t="s">
        <v>157</v>
      </c>
      <c r="L924" t="s">
        <v>366</v>
      </c>
      <c r="M924" t="s">
        <v>1971</v>
      </c>
      <c r="N924" t="s">
        <v>262</v>
      </c>
      <c r="P924" s="365">
        <v>75709</v>
      </c>
      <c r="Q924" t="s">
        <v>3296</v>
      </c>
      <c r="R924" t="s">
        <v>368</v>
      </c>
      <c r="S924" t="s">
        <v>369</v>
      </c>
      <c r="T924" t="s">
        <v>263</v>
      </c>
      <c r="U924" t="s">
        <v>370</v>
      </c>
      <c r="V924" t="s">
        <v>265</v>
      </c>
      <c r="W924" t="s">
        <v>252</v>
      </c>
      <c r="X924" t="s">
        <v>264</v>
      </c>
      <c r="Y924" t="s">
        <v>371</v>
      </c>
      <c r="Z924" t="s">
        <v>250</v>
      </c>
      <c r="AA924" t="s">
        <v>250</v>
      </c>
      <c r="AB924" t="s">
        <v>49</v>
      </c>
      <c r="AC924" t="s">
        <v>158</v>
      </c>
      <c r="AD924" t="s">
        <v>2</v>
      </c>
      <c r="AE924" t="s">
        <v>4482</v>
      </c>
      <c r="AF924" t="s">
        <v>372</v>
      </c>
      <c r="AG924" t="s">
        <v>3149</v>
      </c>
      <c r="AH924" s="365">
        <v>300002386117410</v>
      </c>
      <c r="AI924" t="s">
        <v>258</v>
      </c>
      <c r="AJ924">
        <v>815575.46</v>
      </c>
      <c r="AK924">
        <v>815575.46</v>
      </c>
      <c r="AL924" s="365">
        <v>2</v>
      </c>
      <c r="AM924" t="s">
        <v>4482</v>
      </c>
      <c r="AN924" t="s">
        <v>384</v>
      </c>
      <c r="AO924" t="s">
        <v>464</v>
      </c>
      <c r="AP924" s="365">
        <v>10</v>
      </c>
      <c r="AQ924" t="s">
        <v>4483</v>
      </c>
      <c r="AR924" t="s">
        <v>4488</v>
      </c>
      <c r="AS924" t="s">
        <v>4485</v>
      </c>
      <c r="AT924" t="s">
        <v>4401</v>
      </c>
      <c r="AU924" t="s">
        <v>379</v>
      </c>
      <c r="AV924" t="s">
        <v>380</v>
      </c>
      <c r="AW924" t="s">
        <v>4486</v>
      </c>
      <c r="AX924" t="s">
        <v>4212</v>
      </c>
      <c r="AY924" s="365">
        <v>1</v>
      </c>
      <c r="AZ924" s="365">
        <v>2025</v>
      </c>
      <c r="BA924" s="366">
        <v>45686</v>
      </c>
      <c r="BB924" s="367">
        <v>45692</v>
      </c>
      <c r="BC924" t="s">
        <v>501</v>
      </c>
      <c r="BD924" t="s">
        <v>261</v>
      </c>
      <c r="BE924">
        <v>57300.82</v>
      </c>
      <c r="BF924">
        <v>1348.25</v>
      </c>
      <c r="BG924"/>
      <c r="BH924" s="368">
        <v>1348.25</v>
      </c>
    </row>
    <row r="925" spans="1:60" ht="15.6">
      <c r="A925" s="345" t="str">
        <f t="shared" si="28"/>
        <v>yes</v>
      </c>
      <c r="B925" s="345" t="str">
        <f>IF(A925="no","N/A",IF(ISNA(VLOOKUP(P925,'Cost Type'!$A$4:$B$8,2,0)),"Impl",VLOOKUP(Q925,'Cost Type'!$A$4:$B$8,2,0)))</f>
        <v>Impl</v>
      </c>
      <c r="C925" s="345" t="str">
        <f>IF(B925="Impl",VLOOKUP(AB925,'Mapping Activities to outputs'!$B:$C,2,0),"N/A")</f>
        <v>Output 2</v>
      </c>
      <c r="F925" s="346">
        <f t="shared" si="29"/>
        <v>17841.760000000002</v>
      </c>
      <c r="G925" t="s">
        <v>362</v>
      </c>
      <c r="H925" t="s">
        <v>363</v>
      </c>
      <c r="I925" t="s">
        <v>364</v>
      </c>
      <c r="J925" t="s">
        <v>365</v>
      </c>
      <c r="K925" t="s">
        <v>157</v>
      </c>
      <c r="L925" t="s">
        <v>366</v>
      </c>
      <c r="M925" t="s">
        <v>1971</v>
      </c>
      <c r="N925" t="s">
        <v>262</v>
      </c>
      <c r="P925" s="365">
        <v>75709</v>
      </c>
      <c r="Q925" t="s">
        <v>3296</v>
      </c>
      <c r="R925" t="s">
        <v>368</v>
      </c>
      <c r="S925" t="s">
        <v>369</v>
      </c>
      <c r="T925" t="s">
        <v>263</v>
      </c>
      <c r="U925" t="s">
        <v>370</v>
      </c>
      <c r="V925" t="s">
        <v>265</v>
      </c>
      <c r="W925" t="s">
        <v>252</v>
      </c>
      <c r="X925" t="s">
        <v>264</v>
      </c>
      <c r="Y925" t="s">
        <v>371</v>
      </c>
      <c r="Z925" t="s">
        <v>250</v>
      </c>
      <c r="AA925" t="s">
        <v>250</v>
      </c>
      <c r="AB925" t="s">
        <v>52</v>
      </c>
      <c r="AC925" t="s">
        <v>158</v>
      </c>
      <c r="AD925" t="s">
        <v>2</v>
      </c>
      <c r="AE925" t="s">
        <v>4482</v>
      </c>
      <c r="AF925" t="s">
        <v>372</v>
      </c>
      <c r="AG925" t="s">
        <v>3149</v>
      </c>
      <c r="AH925" s="365">
        <v>300002386117410</v>
      </c>
      <c r="AI925" t="s">
        <v>258</v>
      </c>
      <c r="AJ925">
        <v>815575.46</v>
      </c>
      <c r="AK925">
        <v>815575.46</v>
      </c>
      <c r="AL925" s="365">
        <v>2</v>
      </c>
      <c r="AM925" t="s">
        <v>4482</v>
      </c>
      <c r="AN925" t="s">
        <v>384</v>
      </c>
      <c r="AO925" t="s">
        <v>464</v>
      </c>
      <c r="AP925" s="365">
        <v>11</v>
      </c>
      <c r="AQ925" t="s">
        <v>4483</v>
      </c>
      <c r="AR925" t="s">
        <v>4489</v>
      </c>
      <c r="AS925" t="s">
        <v>4485</v>
      </c>
      <c r="AT925" t="s">
        <v>4401</v>
      </c>
      <c r="AU925" t="s">
        <v>379</v>
      </c>
      <c r="AV925" t="s">
        <v>380</v>
      </c>
      <c r="AW925" t="s">
        <v>4486</v>
      </c>
      <c r="AX925" t="s">
        <v>4212</v>
      </c>
      <c r="AY925" s="365">
        <v>1</v>
      </c>
      <c r="AZ925" s="365">
        <v>2025</v>
      </c>
      <c r="BA925" s="366">
        <v>45686</v>
      </c>
      <c r="BB925" s="367">
        <v>45692</v>
      </c>
      <c r="BC925" t="s">
        <v>501</v>
      </c>
      <c r="BD925" t="s">
        <v>261</v>
      </c>
      <c r="BE925">
        <v>758274.64</v>
      </c>
      <c r="BF925">
        <v>17841.760000000002</v>
      </c>
      <c r="BG925"/>
      <c r="BH925" s="368">
        <v>17841.760000000002</v>
      </c>
    </row>
    <row r="926" spans="1:60" ht="15.6">
      <c r="A926" s="345" t="str">
        <f t="shared" si="28"/>
        <v>yes</v>
      </c>
      <c r="B926" s="345" t="str">
        <f>IF(A926="no","N/A",IF(ISNA(VLOOKUP(P926,'Cost Type'!$A$4:$B$8,2,0)),"Impl",VLOOKUP(Q926,'Cost Type'!$A$4:$B$8,2,0)))</f>
        <v>Impl</v>
      </c>
      <c r="C926" s="345" t="str">
        <f>IF(B926="Impl",VLOOKUP(AB926,'Mapping Activities to outputs'!$B:$C,2,0),"N/A")</f>
        <v>Output 2</v>
      </c>
      <c r="F926" s="346">
        <f t="shared" si="29"/>
        <v>44.68</v>
      </c>
      <c r="G926" t="s">
        <v>395</v>
      </c>
      <c r="H926" t="s">
        <v>396</v>
      </c>
      <c r="I926" t="s">
        <v>364</v>
      </c>
      <c r="J926" t="s">
        <v>365</v>
      </c>
      <c r="K926" t="s">
        <v>157</v>
      </c>
      <c r="L926" t="s">
        <v>397</v>
      </c>
      <c r="M926" t="s">
        <v>4466</v>
      </c>
      <c r="N926" t="s">
        <v>262</v>
      </c>
      <c r="P926" s="365">
        <v>76125</v>
      </c>
      <c r="Q926" t="s">
        <v>4139</v>
      </c>
      <c r="R926" t="s">
        <v>368</v>
      </c>
      <c r="S926" t="s">
        <v>369</v>
      </c>
      <c r="T926" t="s">
        <v>263</v>
      </c>
      <c r="U926" t="s">
        <v>370</v>
      </c>
      <c r="V926" t="s">
        <v>265</v>
      </c>
      <c r="W926" t="s">
        <v>252</v>
      </c>
      <c r="X926" t="s">
        <v>264</v>
      </c>
      <c r="Y926" t="s">
        <v>371</v>
      </c>
      <c r="Z926" t="s">
        <v>250</v>
      </c>
      <c r="AA926" t="s">
        <v>250</v>
      </c>
      <c r="AB926" t="s">
        <v>49</v>
      </c>
      <c r="AC926" t="s">
        <v>158</v>
      </c>
      <c r="AD926" t="s">
        <v>2</v>
      </c>
      <c r="AE926" t="s">
        <v>4490</v>
      </c>
      <c r="AF926" t="s">
        <v>398</v>
      </c>
      <c r="AG926" t="s">
        <v>4438</v>
      </c>
      <c r="AH926" s="365">
        <v>300002377264082</v>
      </c>
      <c r="AI926" t="s">
        <v>258</v>
      </c>
      <c r="AJ926">
        <v>159517.9</v>
      </c>
      <c r="AK926">
        <v>159517.9</v>
      </c>
      <c r="AL926" s="365">
        <v>1</v>
      </c>
      <c r="AM926" t="s">
        <v>4437</v>
      </c>
      <c r="AN926" t="s">
        <v>3174</v>
      </c>
      <c r="AO926" t="s">
        <v>671</v>
      </c>
      <c r="AP926" s="365">
        <v>1095</v>
      </c>
      <c r="AQ926" t="s">
        <v>4491</v>
      </c>
      <c r="AR926" t="s">
        <v>4492</v>
      </c>
      <c r="AS926" t="s">
        <v>4493</v>
      </c>
      <c r="AT926" t="s">
        <v>4494</v>
      </c>
      <c r="AU926" t="s">
        <v>379</v>
      </c>
      <c r="AV926" t="s">
        <v>380</v>
      </c>
      <c r="AW926" t="s">
        <v>381</v>
      </c>
      <c r="AX926"/>
      <c r="AY926" s="365">
        <v>0</v>
      </c>
      <c r="AZ926" s="365">
        <v>2025</v>
      </c>
      <c r="BA926" s="366">
        <v>45692</v>
      </c>
      <c r="BB926" s="367">
        <v>45692</v>
      </c>
      <c r="BC926" t="s">
        <v>399</v>
      </c>
      <c r="BD926" t="s">
        <v>261</v>
      </c>
      <c r="BE926">
        <v>0</v>
      </c>
      <c r="BF926">
        <v>44.68</v>
      </c>
      <c r="BG926"/>
      <c r="BH926" s="368">
        <v>44.68</v>
      </c>
    </row>
    <row r="927" spans="1:60" ht="15.6">
      <c r="A927" s="345" t="str">
        <f t="shared" si="28"/>
        <v>yes</v>
      </c>
      <c r="B927" s="345" t="str">
        <f>IF(A927="no","N/A",IF(ISNA(VLOOKUP(P927,'Cost Type'!$A$4:$B$8,2,0)),"Impl",VLOOKUP(P927,'Cost Type'!$A$4:$B$8,2,0)))</f>
        <v>GMS</v>
      </c>
      <c r="C927" s="345" t="str">
        <f>IF(B927="Impl",VLOOKUP(AB927,'Mapping Activities to outputs'!$B:$C,2,0),"N/A")</f>
        <v>N/A</v>
      </c>
      <c r="F927" s="346">
        <f t="shared" si="29"/>
        <v>107.86</v>
      </c>
      <c r="G927" t="s">
        <v>413</v>
      </c>
      <c r="H927" t="s">
        <v>414</v>
      </c>
      <c r="I927" t="s">
        <v>415</v>
      </c>
      <c r="J927" t="s">
        <v>416</v>
      </c>
      <c r="K927" t="s">
        <v>157</v>
      </c>
      <c r="L927" t="s">
        <v>413</v>
      </c>
      <c r="M927" t="s">
        <v>1971</v>
      </c>
      <c r="N927" t="s">
        <v>262</v>
      </c>
      <c r="P927" s="365">
        <v>75105</v>
      </c>
      <c r="Q927" t="s">
        <v>417</v>
      </c>
      <c r="R927" t="s">
        <v>368</v>
      </c>
      <c r="S927" t="s">
        <v>369</v>
      </c>
      <c r="T927" t="s">
        <v>263</v>
      </c>
      <c r="U927" t="s">
        <v>370</v>
      </c>
      <c r="V927" t="s">
        <v>265</v>
      </c>
      <c r="W927" t="s">
        <v>252</v>
      </c>
      <c r="X927" t="s">
        <v>264</v>
      </c>
      <c r="Y927" t="s">
        <v>371</v>
      </c>
      <c r="Z927" t="s">
        <v>250</v>
      </c>
      <c r="AA927" t="s">
        <v>250</v>
      </c>
      <c r="AB927" t="s">
        <v>49</v>
      </c>
      <c r="AC927" t="s">
        <v>158</v>
      </c>
      <c r="AD927" t="s">
        <v>2</v>
      </c>
      <c r="AE927" t="s">
        <v>4495</v>
      </c>
      <c r="AF927" t="s">
        <v>419</v>
      </c>
      <c r="AG927"/>
      <c r="AH927" s="365"/>
      <c r="AI927"/>
      <c r="AJ927"/>
      <c r="AK927"/>
      <c r="AL927" s="365"/>
      <c r="AM927"/>
      <c r="AN927" t="s">
        <v>399</v>
      </c>
      <c r="AO927" t="s">
        <v>399</v>
      </c>
      <c r="AP927" s="365">
        <v>32</v>
      </c>
      <c r="AQ927" t="s">
        <v>4496</v>
      </c>
      <c r="AR927" t="s">
        <v>4497</v>
      </c>
      <c r="AS927" t="s">
        <v>4498</v>
      </c>
      <c r="AT927" t="s">
        <v>4415</v>
      </c>
      <c r="AU927" t="s">
        <v>379</v>
      </c>
      <c r="AV927" t="s">
        <v>380</v>
      </c>
      <c r="AW927" t="s">
        <v>412</v>
      </c>
      <c r="AX927"/>
      <c r="AY927" s="365"/>
      <c r="AZ927" s="365">
        <v>2025</v>
      </c>
      <c r="BA927" s="366">
        <v>45686</v>
      </c>
      <c r="BB927" s="367">
        <v>45693</v>
      </c>
      <c r="BC927" t="s">
        <v>399</v>
      </c>
      <c r="BD927" t="s">
        <v>261</v>
      </c>
      <c r="BE927">
        <v>4584.07</v>
      </c>
      <c r="BF927">
        <v>107.86</v>
      </c>
      <c r="BG927"/>
      <c r="BH927" s="368">
        <v>107.86</v>
      </c>
    </row>
    <row r="928" spans="1:60" ht="15.6">
      <c r="A928" s="345" t="str">
        <f t="shared" si="28"/>
        <v>yes</v>
      </c>
      <c r="B928" s="345" t="str">
        <f>IF(A928="no","N/A",IF(ISNA(VLOOKUP(P928,'Cost Type'!$A$4:$B$8,2,0)),"Impl",VLOOKUP(P928,'Cost Type'!$A$4:$B$8,2,0)))</f>
        <v>GMS</v>
      </c>
      <c r="C928" s="345" t="str">
        <f>IF(B928="Impl",VLOOKUP(AB928,'Mapping Activities to outputs'!$B:$C,2,0),"N/A")</f>
        <v>N/A</v>
      </c>
      <c r="F928" s="346">
        <f t="shared" si="29"/>
        <v>1427.34</v>
      </c>
      <c r="G928" t="s">
        <v>413</v>
      </c>
      <c r="H928" t="s">
        <v>414</v>
      </c>
      <c r="I928" t="s">
        <v>415</v>
      </c>
      <c r="J928" t="s">
        <v>416</v>
      </c>
      <c r="K928" t="s">
        <v>157</v>
      </c>
      <c r="L928" t="s">
        <v>413</v>
      </c>
      <c r="M928" t="s">
        <v>1971</v>
      </c>
      <c r="N928" t="s">
        <v>262</v>
      </c>
      <c r="P928" s="365">
        <v>75105</v>
      </c>
      <c r="Q928" t="s">
        <v>417</v>
      </c>
      <c r="R928" t="s">
        <v>368</v>
      </c>
      <c r="S928" t="s">
        <v>369</v>
      </c>
      <c r="T928" t="s">
        <v>263</v>
      </c>
      <c r="U928" t="s">
        <v>370</v>
      </c>
      <c r="V928" t="s">
        <v>265</v>
      </c>
      <c r="W928" t="s">
        <v>252</v>
      </c>
      <c r="X928" t="s">
        <v>264</v>
      </c>
      <c r="Y928" t="s">
        <v>371</v>
      </c>
      <c r="Z928" t="s">
        <v>250</v>
      </c>
      <c r="AA928" t="s">
        <v>250</v>
      </c>
      <c r="AB928" t="s">
        <v>52</v>
      </c>
      <c r="AC928" t="s">
        <v>158</v>
      </c>
      <c r="AD928" t="s">
        <v>2</v>
      </c>
      <c r="AE928" t="s">
        <v>4499</v>
      </c>
      <c r="AF928" t="s">
        <v>419</v>
      </c>
      <c r="AG928"/>
      <c r="AH928" s="365"/>
      <c r="AI928"/>
      <c r="AJ928"/>
      <c r="AK928"/>
      <c r="AL928" s="365"/>
      <c r="AM928"/>
      <c r="AN928" t="s">
        <v>399</v>
      </c>
      <c r="AO928" t="s">
        <v>399</v>
      </c>
      <c r="AP928" s="365">
        <v>33</v>
      </c>
      <c r="AQ928" t="s">
        <v>4496</v>
      </c>
      <c r="AR928" t="s">
        <v>4500</v>
      </c>
      <c r="AS928" t="s">
        <v>4498</v>
      </c>
      <c r="AT928" t="s">
        <v>4415</v>
      </c>
      <c r="AU928" t="s">
        <v>379</v>
      </c>
      <c r="AV928" t="s">
        <v>380</v>
      </c>
      <c r="AW928" t="s">
        <v>412</v>
      </c>
      <c r="AX928"/>
      <c r="AY928" s="365"/>
      <c r="AZ928" s="365">
        <v>2025</v>
      </c>
      <c r="BA928" s="366">
        <v>45686</v>
      </c>
      <c r="BB928" s="367">
        <v>45693</v>
      </c>
      <c r="BC928" t="s">
        <v>399</v>
      </c>
      <c r="BD928" t="s">
        <v>261</v>
      </c>
      <c r="BE928">
        <v>60661.97</v>
      </c>
      <c r="BF928">
        <v>1427.34</v>
      </c>
      <c r="BG928"/>
      <c r="BH928" s="368">
        <v>1427.34</v>
      </c>
    </row>
    <row r="929" spans="1:60" ht="15.6">
      <c r="A929" s="345" t="str">
        <f t="shared" si="28"/>
        <v>yes</v>
      </c>
      <c r="B929" s="345" t="str">
        <f>IF(A929="no","N/A",IF(ISNA(VLOOKUP(P929,'Cost Type'!$A$4:$B$8,2,0)),"Impl",VLOOKUP(P929,'Cost Type'!$A$4:$B$8,2,0)))</f>
        <v>GMS</v>
      </c>
      <c r="C929" s="345" t="str">
        <f>IF(B929="Impl",VLOOKUP(AB929,'Mapping Activities to outputs'!$B:$C,2,0),"N/A")</f>
        <v>N/A</v>
      </c>
      <c r="F929" s="346">
        <f t="shared" si="29"/>
        <v>1200</v>
      </c>
      <c r="G929" t="s">
        <v>413</v>
      </c>
      <c r="H929" t="s">
        <v>414</v>
      </c>
      <c r="I929" t="s">
        <v>415</v>
      </c>
      <c r="J929" t="s">
        <v>416</v>
      </c>
      <c r="K929" t="s">
        <v>157</v>
      </c>
      <c r="L929" t="s">
        <v>413</v>
      </c>
      <c r="M929" t="s">
        <v>1971</v>
      </c>
      <c r="N929" t="s">
        <v>262</v>
      </c>
      <c r="P929" s="365">
        <v>75105</v>
      </c>
      <c r="Q929" t="s">
        <v>417</v>
      </c>
      <c r="R929" t="s">
        <v>368</v>
      </c>
      <c r="S929" t="s">
        <v>369</v>
      </c>
      <c r="T929" t="s">
        <v>263</v>
      </c>
      <c r="U929" t="s">
        <v>370</v>
      </c>
      <c r="V929" t="s">
        <v>265</v>
      </c>
      <c r="W929" t="s">
        <v>252</v>
      </c>
      <c r="X929" t="s">
        <v>264</v>
      </c>
      <c r="Y929" t="s">
        <v>371</v>
      </c>
      <c r="Z929" t="s">
        <v>250</v>
      </c>
      <c r="AA929" t="s">
        <v>250</v>
      </c>
      <c r="AB929" t="s">
        <v>40</v>
      </c>
      <c r="AC929" t="s">
        <v>158</v>
      </c>
      <c r="AD929" t="s">
        <v>2</v>
      </c>
      <c r="AE929" t="s">
        <v>4501</v>
      </c>
      <c r="AF929" t="s">
        <v>419</v>
      </c>
      <c r="AG929"/>
      <c r="AH929" s="365"/>
      <c r="AI929"/>
      <c r="AJ929"/>
      <c r="AK929"/>
      <c r="AL929" s="365"/>
      <c r="AM929"/>
      <c r="AN929" t="s">
        <v>399</v>
      </c>
      <c r="AO929" t="s">
        <v>399</v>
      </c>
      <c r="AP929" s="365">
        <v>107</v>
      </c>
      <c r="AQ929" t="s">
        <v>4502</v>
      </c>
      <c r="AR929" t="s">
        <v>4503</v>
      </c>
      <c r="AS929" t="s">
        <v>4504</v>
      </c>
      <c r="AT929" t="s">
        <v>4420</v>
      </c>
      <c r="AU929" t="s">
        <v>379</v>
      </c>
      <c r="AV929" t="s">
        <v>380</v>
      </c>
      <c r="AW929" t="s">
        <v>412</v>
      </c>
      <c r="AX929"/>
      <c r="AY929" s="365"/>
      <c r="AZ929" s="365">
        <v>2025</v>
      </c>
      <c r="BA929" s="366">
        <v>45688</v>
      </c>
      <c r="BB929" s="367">
        <v>45693</v>
      </c>
      <c r="BC929" t="s">
        <v>399</v>
      </c>
      <c r="BD929" t="s">
        <v>154</v>
      </c>
      <c r="BE929">
        <v>1200</v>
      </c>
      <c r="BF929">
        <v>1200</v>
      </c>
      <c r="BG929"/>
      <c r="BH929" s="368">
        <v>1200</v>
      </c>
    </row>
    <row r="930" spans="1:60" ht="15.6">
      <c r="A930" s="345" t="str">
        <f t="shared" si="28"/>
        <v>yes</v>
      </c>
      <c r="B930" s="345" t="str">
        <f>IF(A930="no","N/A",IF(ISNA(VLOOKUP(P930,'Cost Type'!$A$4:$B$8,2,0)),"Impl",VLOOKUP(P930,'Cost Type'!$A$4:$B$8,2,0)))</f>
        <v>GMS</v>
      </c>
      <c r="C930" s="345" t="str">
        <f>IF(B930="Impl",VLOOKUP(AB930,'Mapping Activities to outputs'!$B:$C,2,0),"N/A")</f>
        <v>N/A</v>
      </c>
      <c r="F930" s="346">
        <f t="shared" si="29"/>
        <v>3110.11</v>
      </c>
      <c r="G930" t="s">
        <v>413</v>
      </c>
      <c r="H930" t="s">
        <v>414</v>
      </c>
      <c r="I930" t="s">
        <v>415</v>
      </c>
      <c r="J930" t="s">
        <v>416</v>
      </c>
      <c r="K930" t="s">
        <v>157</v>
      </c>
      <c r="L930" t="s">
        <v>413</v>
      </c>
      <c r="M930" t="s">
        <v>1971</v>
      </c>
      <c r="N930" t="s">
        <v>262</v>
      </c>
      <c r="P930" s="365">
        <v>75105</v>
      </c>
      <c r="Q930" t="s">
        <v>417</v>
      </c>
      <c r="R930" t="s">
        <v>368</v>
      </c>
      <c r="S930" t="s">
        <v>369</v>
      </c>
      <c r="T930" t="s">
        <v>263</v>
      </c>
      <c r="U930" t="s">
        <v>370</v>
      </c>
      <c r="V930" t="s">
        <v>265</v>
      </c>
      <c r="W930" t="s">
        <v>252</v>
      </c>
      <c r="X930" t="s">
        <v>264</v>
      </c>
      <c r="Y930" t="s">
        <v>371</v>
      </c>
      <c r="Z930" t="s">
        <v>250</v>
      </c>
      <c r="AA930" t="s">
        <v>250</v>
      </c>
      <c r="AB930" t="s">
        <v>42</v>
      </c>
      <c r="AC930" t="s">
        <v>158</v>
      </c>
      <c r="AD930" t="s">
        <v>2</v>
      </c>
      <c r="AE930" t="s">
        <v>4505</v>
      </c>
      <c r="AF930" t="s">
        <v>419</v>
      </c>
      <c r="AG930"/>
      <c r="AH930" s="365"/>
      <c r="AI930"/>
      <c r="AJ930"/>
      <c r="AK930"/>
      <c r="AL930" s="365"/>
      <c r="AM930"/>
      <c r="AN930" t="s">
        <v>399</v>
      </c>
      <c r="AO930" t="s">
        <v>399</v>
      </c>
      <c r="AP930" s="365">
        <v>108</v>
      </c>
      <c r="AQ930" t="s">
        <v>4502</v>
      </c>
      <c r="AR930" t="s">
        <v>4506</v>
      </c>
      <c r="AS930" t="s">
        <v>4504</v>
      </c>
      <c r="AT930" t="s">
        <v>4420</v>
      </c>
      <c r="AU930" t="s">
        <v>379</v>
      </c>
      <c r="AV930" t="s">
        <v>380</v>
      </c>
      <c r="AW930" t="s">
        <v>412</v>
      </c>
      <c r="AX930"/>
      <c r="AY930" s="365"/>
      <c r="AZ930" s="365">
        <v>2025</v>
      </c>
      <c r="BA930" s="366">
        <v>45688</v>
      </c>
      <c r="BB930" s="367">
        <v>45693</v>
      </c>
      <c r="BC930" t="s">
        <v>399</v>
      </c>
      <c r="BD930" t="s">
        <v>154</v>
      </c>
      <c r="BE930">
        <v>3110.11</v>
      </c>
      <c r="BF930">
        <v>3110.11</v>
      </c>
      <c r="BG930"/>
      <c r="BH930" s="368">
        <v>3110.11</v>
      </c>
    </row>
    <row r="931" spans="1:60" ht="15.6">
      <c r="A931" s="345" t="str">
        <f t="shared" si="28"/>
        <v>yes</v>
      </c>
      <c r="B931" s="345" t="str">
        <f>IF(A931="no","N/A",IF(ISNA(VLOOKUP(P931,'Cost Type'!$A$4:$B$8,2,0)),"Impl",VLOOKUP(Q931,'Cost Type'!$A$4:$B$8,2,0)))</f>
        <v>Impl</v>
      </c>
      <c r="C931" s="345" t="str">
        <f>IF(B931="Impl",VLOOKUP(AB931,'Mapping Activities to outputs'!$B:$C,2,0),"N/A")</f>
        <v>Output 1</v>
      </c>
      <c r="F931" s="346">
        <f t="shared" si="29"/>
        <v>-178.58</v>
      </c>
      <c r="G931" t="s">
        <v>362</v>
      </c>
      <c r="H931" t="s">
        <v>363</v>
      </c>
      <c r="I931" t="s">
        <v>364</v>
      </c>
      <c r="J931" t="s">
        <v>365</v>
      </c>
      <c r="K931" t="s">
        <v>157</v>
      </c>
      <c r="L931" t="s">
        <v>366</v>
      </c>
      <c r="M931" t="s">
        <v>1971</v>
      </c>
      <c r="N931" t="s">
        <v>262</v>
      </c>
      <c r="P931" s="365">
        <v>72410</v>
      </c>
      <c r="Q931" t="s">
        <v>3287</v>
      </c>
      <c r="R931" t="s">
        <v>368</v>
      </c>
      <c r="S931" t="s">
        <v>369</v>
      </c>
      <c r="T931" t="s">
        <v>263</v>
      </c>
      <c r="U931" t="s">
        <v>370</v>
      </c>
      <c r="V931" t="s">
        <v>265</v>
      </c>
      <c r="W931" t="s">
        <v>252</v>
      </c>
      <c r="X931" t="s">
        <v>264</v>
      </c>
      <c r="Y931" t="s">
        <v>371</v>
      </c>
      <c r="Z931" t="s">
        <v>250</v>
      </c>
      <c r="AA931" t="s">
        <v>250</v>
      </c>
      <c r="AB931" t="s">
        <v>40</v>
      </c>
      <c r="AC931" t="s">
        <v>158</v>
      </c>
      <c r="AD931" t="s">
        <v>2</v>
      </c>
      <c r="AE931" t="s">
        <v>4507</v>
      </c>
      <c r="AF931" t="s">
        <v>372</v>
      </c>
      <c r="AG931" t="s">
        <v>4253</v>
      </c>
      <c r="AH931" s="365">
        <v>300002374290905</v>
      </c>
      <c r="AI931" t="s">
        <v>258</v>
      </c>
      <c r="AJ931">
        <v>6260437.6799999997</v>
      </c>
      <c r="AK931">
        <v>5366089.4400000004</v>
      </c>
      <c r="AL931" s="365">
        <v>1</v>
      </c>
      <c r="AM931" t="s">
        <v>4507</v>
      </c>
      <c r="AN931" t="s">
        <v>4254</v>
      </c>
      <c r="AO931" t="s">
        <v>4195</v>
      </c>
      <c r="AP931" s="365">
        <v>17</v>
      </c>
      <c r="AQ931" t="s">
        <v>4508</v>
      </c>
      <c r="AR931" t="s">
        <v>4509</v>
      </c>
      <c r="AS931" t="s">
        <v>4510</v>
      </c>
      <c r="AT931" t="s">
        <v>4511</v>
      </c>
      <c r="AU931" t="s">
        <v>379</v>
      </c>
      <c r="AV931" t="s">
        <v>380</v>
      </c>
      <c r="AW931" t="s">
        <v>3206</v>
      </c>
      <c r="AX931" t="s">
        <v>4194</v>
      </c>
      <c r="AY931" s="365">
        <v>1</v>
      </c>
      <c r="AZ931" s="365">
        <v>2025</v>
      </c>
      <c r="BA931" s="366">
        <v>45663</v>
      </c>
      <c r="BB931" s="367">
        <v>45693</v>
      </c>
      <c r="BC931" t="s">
        <v>271</v>
      </c>
      <c r="BD931" t="s">
        <v>261</v>
      </c>
      <c r="BE931">
        <v>0</v>
      </c>
      <c r="BF931"/>
      <c r="BG931">
        <v>178.58</v>
      </c>
      <c r="BH931" s="368">
        <v>-178.58</v>
      </c>
    </row>
    <row r="932" spans="1:60" ht="15.6">
      <c r="A932" s="345" t="str">
        <f t="shared" si="28"/>
        <v>yes</v>
      </c>
      <c r="B932" s="345" t="str">
        <f>IF(A932="no","N/A",IF(ISNA(VLOOKUP(P932,'Cost Type'!$A$4:$B$8,2,0)),"Impl",VLOOKUP(Q932,'Cost Type'!$A$4:$B$8,2,0)))</f>
        <v>Impl</v>
      </c>
      <c r="C932" s="345" t="str">
        <f>IF(B932="Impl",VLOOKUP(AB932,'Mapping Activities to outputs'!$B:$C,2,0),"N/A")</f>
        <v>Output 1</v>
      </c>
      <c r="F932" s="346">
        <f t="shared" si="29"/>
        <v>-462.83</v>
      </c>
      <c r="G932" t="s">
        <v>362</v>
      </c>
      <c r="H932" t="s">
        <v>363</v>
      </c>
      <c r="I932" t="s">
        <v>364</v>
      </c>
      <c r="J932" t="s">
        <v>365</v>
      </c>
      <c r="K932" t="s">
        <v>157</v>
      </c>
      <c r="L932" t="s">
        <v>366</v>
      </c>
      <c r="M932" t="s">
        <v>1971</v>
      </c>
      <c r="N932" t="s">
        <v>262</v>
      </c>
      <c r="P932" s="365">
        <v>72410</v>
      </c>
      <c r="Q932" t="s">
        <v>3287</v>
      </c>
      <c r="R932" t="s">
        <v>368</v>
      </c>
      <c r="S932" t="s">
        <v>369</v>
      </c>
      <c r="T932" t="s">
        <v>263</v>
      </c>
      <c r="U932" t="s">
        <v>370</v>
      </c>
      <c r="V932" t="s">
        <v>265</v>
      </c>
      <c r="W932" t="s">
        <v>252</v>
      </c>
      <c r="X932" t="s">
        <v>264</v>
      </c>
      <c r="Y932" t="s">
        <v>371</v>
      </c>
      <c r="Z932" t="s">
        <v>250</v>
      </c>
      <c r="AA932" t="s">
        <v>250</v>
      </c>
      <c r="AB932" t="s">
        <v>42</v>
      </c>
      <c r="AC932" t="s">
        <v>158</v>
      </c>
      <c r="AD932" t="s">
        <v>2</v>
      </c>
      <c r="AE932" t="s">
        <v>4507</v>
      </c>
      <c r="AF932" t="s">
        <v>372</v>
      </c>
      <c r="AG932" t="s">
        <v>4253</v>
      </c>
      <c r="AH932" s="365">
        <v>300002374290905</v>
      </c>
      <c r="AI932" t="s">
        <v>258</v>
      </c>
      <c r="AJ932">
        <v>6260437.6799999997</v>
      </c>
      <c r="AK932">
        <v>5366089.4400000004</v>
      </c>
      <c r="AL932" s="365">
        <v>1</v>
      </c>
      <c r="AM932" t="s">
        <v>4507</v>
      </c>
      <c r="AN932" t="s">
        <v>4254</v>
      </c>
      <c r="AO932" t="s">
        <v>4195</v>
      </c>
      <c r="AP932" s="365">
        <v>18</v>
      </c>
      <c r="AQ932" t="s">
        <v>4508</v>
      </c>
      <c r="AR932" t="s">
        <v>4512</v>
      </c>
      <c r="AS932" t="s">
        <v>4510</v>
      </c>
      <c r="AT932" t="s">
        <v>4511</v>
      </c>
      <c r="AU932" t="s">
        <v>379</v>
      </c>
      <c r="AV932" t="s">
        <v>380</v>
      </c>
      <c r="AW932" t="s">
        <v>3206</v>
      </c>
      <c r="AX932" t="s">
        <v>4194</v>
      </c>
      <c r="AY932" s="365">
        <v>1</v>
      </c>
      <c r="AZ932" s="365">
        <v>2025</v>
      </c>
      <c r="BA932" s="366">
        <v>45663</v>
      </c>
      <c r="BB932" s="367">
        <v>45693</v>
      </c>
      <c r="BC932" t="s">
        <v>271</v>
      </c>
      <c r="BD932" t="s">
        <v>261</v>
      </c>
      <c r="BE932">
        <v>0</v>
      </c>
      <c r="BF932"/>
      <c r="BG932">
        <v>462.83</v>
      </c>
      <c r="BH932" s="368">
        <v>-462.83</v>
      </c>
    </row>
    <row r="933" spans="1:60" ht="15.6">
      <c r="A933" s="345" t="str">
        <f t="shared" si="28"/>
        <v>yes</v>
      </c>
      <c r="B933" s="345" t="str">
        <f>IF(A933="no","N/A",IF(ISNA(VLOOKUP(P933,'Cost Type'!$A$4:$B$8,2,0)),"Impl",VLOOKUP(Q933,'Cost Type'!$A$4:$B$8,2,0)))</f>
        <v>Impl</v>
      </c>
      <c r="C933" s="345" t="str">
        <f>IF(B933="Impl",VLOOKUP(AB933,'Mapping Activities to outputs'!$B:$C,2,0),"N/A")</f>
        <v>Output 1</v>
      </c>
      <c r="F933" s="346">
        <f t="shared" si="29"/>
        <v>15000</v>
      </c>
      <c r="G933" t="s">
        <v>362</v>
      </c>
      <c r="H933" t="s">
        <v>363</v>
      </c>
      <c r="I933" t="s">
        <v>364</v>
      </c>
      <c r="J933" t="s">
        <v>365</v>
      </c>
      <c r="K933" t="s">
        <v>157</v>
      </c>
      <c r="L933" t="s">
        <v>366</v>
      </c>
      <c r="M933" t="s">
        <v>1971</v>
      </c>
      <c r="N933" t="s">
        <v>262</v>
      </c>
      <c r="P933" s="365">
        <v>72410</v>
      </c>
      <c r="Q933" t="s">
        <v>3287</v>
      </c>
      <c r="R933" t="s">
        <v>368</v>
      </c>
      <c r="S933" t="s">
        <v>369</v>
      </c>
      <c r="T933" t="s">
        <v>263</v>
      </c>
      <c r="U933" t="s">
        <v>370</v>
      </c>
      <c r="V933" t="s">
        <v>265</v>
      </c>
      <c r="W933" t="s">
        <v>252</v>
      </c>
      <c r="X933" t="s">
        <v>264</v>
      </c>
      <c r="Y933" t="s">
        <v>371</v>
      </c>
      <c r="Z933" t="s">
        <v>250</v>
      </c>
      <c r="AA933" t="s">
        <v>250</v>
      </c>
      <c r="AB933" t="s">
        <v>40</v>
      </c>
      <c r="AC933" t="s">
        <v>158</v>
      </c>
      <c r="AD933" t="s">
        <v>2</v>
      </c>
      <c r="AE933" t="s">
        <v>4507</v>
      </c>
      <c r="AF933" t="s">
        <v>372</v>
      </c>
      <c r="AG933" t="s">
        <v>4253</v>
      </c>
      <c r="AH933" s="365">
        <v>300002374290905</v>
      </c>
      <c r="AI933" t="s">
        <v>258</v>
      </c>
      <c r="AJ933">
        <v>6260437.6799999997</v>
      </c>
      <c r="AK933">
        <v>5366089.4400000004</v>
      </c>
      <c r="AL933" s="365">
        <v>1</v>
      </c>
      <c r="AM933" t="s">
        <v>4507</v>
      </c>
      <c r="AN933" t="s">
        <v>4254</v>
      </c>
      <c r="AO933" t="s">
        <v>4195</v>
      </c>
      <c r="AP933" s="365">
        <v>24</v>
      </c>
      <c r="AQ933" t="s">
        <v>4508</v>
      </c>
      <c r="AR933" t="s">
        <v>4509</v>
      </c>
      <c r="AS933" t="s">
        <v>4513</v>
      </c>
      <c r="AT933" t="s">
        <v>4511</v>
      </c>
      <c r="AU933" t="s">
        <v>379</v>
      </c>
      <c r="AV933" t="s">
        <v>380</v>
      </c>
      <c r="AW933" t="s">
        <v>3206</v>
      </c>
      <c r="AX933" t="s">
        <v>4194</v>
      </c>
      <c r="AY933" s="365">
        <v>1</v>
      </c>
      <c r="AZ933" s="365">
        <v>2025</v>
      </c>
      <c r="BA933" s="366">
        <v>45663</v>
      </c>
      <c r="BB933" s="367">
        <v>45693</v>
      </c>
      <c r="BC933" t="s">
        <v>271</v>
      </c>
      <c r="BD933" t="s">
        <v>261</v>
      </c>
      <c r="BE933">
        <v>622499.91</v>
      </c>
      <c r="BF933">
        <v>15000</v>
      </c>
      <c r="BG933"/>
      <c r="BH933" s="368">
        <v>15000</v>
      </c>
    </row>
    <row r="934" spans="1:60" ht="15.6">
      <c r="A934" s="345" t="str">
        <f t="shared" si="28"/>
        <v>yes</v>
      </c>
      <c r="B934" s="345" t="str">
        <f>IF(A934="no","N/A",IF(ISNA(VLOOKUP(P934,'Cost Type'!$A$4:$B$8,2,0)),"Impl",VLOOKUP(Q934,'Cost Type'!$A$4:$B$8,2,0)))</f>
        <v>Impl</v>
      </c>
      <c r="C934" s="345" t="str">
        <f>IF(B934="Impl",VLOOKUP(AB934,'Mapping Activities to outputs'!$B:$C,2,0),"N/A")</f>
        <v>Output 1</v>
      </c>
      <c r="F934" s="346">
        <f t="shared" si="29"/>
        <v>38876.42</v>
      </c>
      <c r="G934" t="s">
        <v>362</v>
      </c>
      <c r="H934" t="s">
        <v>363</v>
      </c>
      <c r="I934" t="s">
        <v>364</v>
      </c>
      <c r="J934" t="s">
        <v>365</v>
      </c>
      <c r="K934" t="s">
        <v>157</v>
      </c>
      <c r="L934" t="s">
        <v>366</v>
      </c>
      <c r="M934" t="s">
        <v>1971</v>
      </c>
      <c r="N934" t="s">
        <v>262</v>
      </c>
      <c r="P934" s="365">
        <v>72410</v>
      </c>
      <c r="Q934" t="s">
        <v>3287</v>
      </c>
      <c r="R934" t="s">
        <v>368</v>
      </c>
      <c r="S934" t="s">
        <v>369</v>
      </c>
      <c r="T934" t="s">
        <v>263</v>
      </c>
      <c r="U934" t="s">
        <v>370</v>
      </c>
      <c r="V934" t="s">
        <v>265</v>
      </c>
      <c r="W934" t="s">
        <v>252</v>
      </c>
      <c r="X934" t="s">
        <v>264</v>
      </c>
      <c r="Y934" t="s">
        <v>371</v>
      </c>
      <c r="Z934" t="s">
        <v>250</v>
      </c>
      <c r="AA934" t="s">
        <v>250</v>
      </c>
      <c r="AB934" t="s">
        <v>42</v>
      </c>
      <c r="AC934" t="s">
        <v>158</v>
      </c>
      <c r="AD934" t="s">
        <v>2</v>
      </c>
      <c r="AE934" t="s">
        <v>4507</v>
      </c>
      <c r="AF934" t="s">
        <v>372</v>
      </c>
      <c r="AG934" t="s">
        <v>4253</v>
      </c>
      <c r="AH934" s="365">
        <v>300002374290905</v>
      </c>
      <c r="AI934" t="s">
        <v>258</v>
      </c>
      <c r="AJ934">
        <v>6260437.6799999997</v>
      </c>
      <c r="AK934">
        <v>5366089.4400000004</v>
      </c>
      <c r="AL934" s="365">
        <v>1</v>
      </c>
      <c r="AM934" t="s">
        <v>4507</v>
      </c>
      <c r="AN934" t="s">
        <v>4254</v>
      </c>
      <c r="AO934" t="s">
        <v>4195</v>
      </c>
      <c r="AP934" s="365">
        <v>25</v>
      </c>
      <c r="AQ934" t="s">
        <v>4508</v>
      </c>
      <c r="AR934" t="s">
        <v>4512</v>
      </c>
      <c r="AS934" t="s">
        <v>4513</v>
      </c>
      <c r="AT934" t="s">
        <v>4511</v>
      </c>
      <c r="AU934" t="s">
        <v>379</v>
      </c>
      <c r="AV934" t="s">
        <v>380</v>
      </c>
      <c r="AW934" t="s">
        <v>3206</v>
      </c>
      <c r="AX934" t="s">
        <v>4194</v>
      </c>
      <c r="AY934" s="365">
        <v>1</v>
      </c>
      <c r="AZ934" s="365">
        <v>2025</v>
      </c>
      <c r="BA934" s="366">
        <v>45663</v>
      </c>
      <c r="BB934" s="367">
        <v>45693</v>
      </c>
      <c r="BC934" t="s">
        <v>271</v>
      </c>
      <c r="BD934" t="s">
        <v>261</v>
      </c>
      <c r="BE934">
        <v>1613371.18</v>
      </c>
      <c r="BF934">
        <v>38876.42</v>
      </c>
      <c r="BG934"/>
      <c r="BH934" s="368">
        <v>38876.42</v>
      </c>
    </row>
    <row r="935" spans="1:60" ht="15.6">
      <c r="A935" s="345" t="str">
        <f t="shared" si="28"/>
        <v>yes</v>
      </c>
      <c r="B935" s="345" t="str">
        <f>IF(A935="no","N/A",IF(ISNA(VLOOKUP(P935,'Cost Type'!$A$4:$B$8,2,0)),"Impl",VLOOKUP(Q935,'Cost Type'!$A$4:$B$8,2,0)))</f>
        <v>Impl</v>
      </c>
      <c r="C935" s="345" t="str">
        <f>IF(B935="Impl",VLOOKUP(AB935,'Mapping Activities to outputs'!$B:$C,2,0),"N/A")</f>
        <v>Output 2</v>
      </c>
      <c r="F935" s="346">
        <f t="shared" si="29"/>
        <v>4017.35</v>
      </c>
      <c r="G935" t="s">
        <v>362</v>
      </c>
      <c r="H935" t="s">
        <v>363</v>
      </c>
      <c r="I935" t="s">
        <v>364</v>
      </c>
      <c r="J935" t="s">
        <v>365</v>
      </c>
      <c r="K935" t="s">
        <v>157</v>
      </c>
      <c r="L935" t="s">
        <v>366</v>
      </c>
      <c r="M935" t="s">
        <v>1971</v>
      </c>
      <c r="N935" t="s">
        <v>262</v>
      </c>
      <c r="P935" s="365">
        <v>72410</v>
      </c>
      <c r="Q935" t="s">
        <v>3287</v>
      </c>
      <c r="R935" t="s">
        <v>368</v>
      </c>
      <c r="S935" t="s">
        <v>369</v>
      </c>
      <c r="T935" t="s">
        <v>263</v>
      </c>
      <c r="U935" t="s">
        <v>370</v>
      </c>
      <c r="V935" t="s">
        <v>265</v>
      </c>
      <c r="W935" t="s">
        <v>252</v>
      </c>
      <c r="X935" t="s">
        <v>264</v>
      </c>
      <c r="Y935" t="s">
        <v>371</v>
      </c>
      <c r="Z935" t="s">
        <v>250</v>
      </c>
      <c r="AA935" t="s">
        <v>250</v>
      </c>
      <c r="AB935" t="s">
        <v>58</v>
      </c>
      <c r="AC935" t="s">
        <v>158</v>
      </c>
      <c r="AD935" t="s">
        <v>2</v>
      </c>
      <c r="AE935" t="s">
        <v>4514</v>
      </c>
      <c r="AF935" t="s">
        <v>372</v>
      </c>
      <c r="AG935" t="s">
        <v>4515</v>
      </c>
      <c r="AH935" s="365">
        <v>300002388984219</v>
      </c>
      <c r="AI935" t="s">
        <v>258</v>
      </c>
      <c r="AJ935">
        <v>253171</v>
      </c>
      <c r="AK935">
        <v>253171</v>
      </c>
      <c r="AL935" s="365">
        <v>1</v>
      </c>
      <c r="AM935" t="s">
        <v>4514</v>
      </c>
      <c r="AN935" t="s">
        <v>4008</v>
      </c>
      <c r="AO935" t="s">
        <v>734</v>
      </c>
      <c r="AP935" s="365">
        <v>12</v>
      </c>
      <c r="AQ935" t="s">
        <v>4516</v>
      </c>
      <c r="AR935" t="s">
        <v>4517</v>
      </c>
      <c r="AS935" t="s">
        <v>4518</v>
      </c>
      <c r="AT935" t="s">
        <v>4219</v>
      </c>
      <c r="AU935" t="s">
        <v>3199</v>
      </c>
      <c r="AV935" t="s">
        <v>380</v>
      </c>
      <c r="AW935" t="s">
        <v>4519</v>
      </c>
      <c r="AX935" t="s">
        <v>4200</v>
      </c>
      <c r="AY935" s="365">
        <v>1</v>
      </c>
      <c r="AZ935" s="365">
        <v>2025</v>
      </c>
      <c r="BA935" s="366">
        <v>45678</v>
      </c>
      <c r="BB935" s="367">
        <v>45693</v>
      </c>
      <c r="BC935" t="s">
        <v>271</v>
      </c>
      <c r="BD935" t="s">
        <v>261</v>
      </c>
      <c r="BE935">
        <v>166720</v>
      </c>
      <c r="BF935">
        <v>4017.35</v>
      </c>
      <c r="BG935"/>
      <c r="BH935" s="368">
        <v>4017.35</v>
      </c>
    </row>
    <row r="936" spans="1:60" ht="15.6">
      <c r="A936" s="345" t="str">
        <f t="shared" si="28"/>
        <v>yes</v>
      </c>
      <c r="B936" s="345" t="str">
        <f>IF(A936="no","N/A",IF(ISNA(VLOOKUP(P936,'Cost Type'!$A$4:$B$8,2,0)),"Impl",VLOOKUP(Q936,'Cost Type'!$A$4:$B$8,2,0)))</f>
        <v>Impl</v>
      </c>
      <c r="C936" s="345" t="str">
        <f>IF(B936="Impl",VLOOKUP(AB936,'Mapping Activities to outputs'!$B:$C,2,0),"N/A")</f>
        <v>Output 2</v>
      </c>
      <c r="F936" s="346">
        <f t="shared" si="29"/>
        <v>-94.53</v>
      </c>
      <c r="G936" t="s">
        <v>362</v>
      </c>
      <c r="H936" t="s">
        <v>363</v>
      </c>
      <c r="I936" t="s">
        <v>364</v>
      </c>
      <c r="J936" t="s">
        <v>365</v>
      </c>
      <c r="K936" t="s">
        <v>157</v>
      </c>
      <c r="L936" t="s">
        <v>366</v>
      </c>
      <c r="M936" t="s">
        <v>1971</v>
      </c>
      <c r="N936" t="s">
        <v>262</v>
      </c>
      <c r="P936" s="365">
        <v>72410</v>
      </c>
      <c r="Q936" t="s">
        <v>3287</v>
      </c>
      <c r="R936" t="s">
        <v>368</v>
      </c>
      <c r="S936" t="s">
        <v>369</v>
      </c>
      <c r="T936" t="s">
        <v>263</v>
      </c>
      <c r="U936" t="s">
        <v>370</v>
      </c>
      <c r="V936" t="s">
        <v>265</v>
      </c>
      <c r="W936" t="s">
        <v>252</v>
      </c>
      <c r="X936" t="s">
        <v>264</v>
      </c>
      <c r="Y936" t="s">
        <v>371</v>
      </c>
      <c r="Z936" t="s">
        <v>250</v>
      </c>
      <c r="AA936" t="s">
        <v>250</v>
      </c>
      <c r="AB936" t="s">
        <v>58</v>
      </c>
      <c r="AC936" t="s">
        <v>158</v>
      </c>
      <c r="AD936" t="s">
        <v>2</v>
      </c>
      <c r="AE936" t="s">
        <v>4514</v>
      </c>
      <c r="AF936" t="s">
        <v>372</v>
      </c>
      <c r="AG936" t="s">
        <v>4515</v>
      </c>
      <c r="AH936" s="365">
        <v>300002388984219</v>
      </c>
      <c r="AI936" t="s">
        <v>258</v>
      </c>
      <c r="AJ936">
        <v>253171</v>
      </c>
      <c r="AK936">
        <v>253171</v>
      </c>
      <c r="AL936" s="365">
        <v>1</v>
      </c>
      <c r="AM936" t="s">
        <v>4514</v>
      </c>
      <c r="AN936" t="s">
        <v>4008</v>
      </c>
      <c r="AO936" t="s">
        <v>734</v>
      </c>
      <c r="AP936" s="365">
        <v>17</v>
      </c>
      <c r="AQ936" t="s">
        <v>4516</v>
      </c>
      <c r="AR936" t="s">
        <v>4517</v>
      </c>
      <c r="AS936" t="s">
        <v>4520</v>
      </c>
      <c r="AT936" t="s">
        <v>4219</v>
      </c>
      <c r="AU936" t="s">
        <v>3199</v>
      </c>
      <c r="AV936" t="s">
        <v>380</v>
      </c>
      <c r="AW936" t="s">
        <v>4519</v>
      </c>
      <c r="AX936" t="s">
        <v>4200</v>
      </c>
      <c r="AY936" s="365">
        <v>1</v>
      </c>
      <c r="AZ936" s="365">
        <v>2025</v>
      </c>
      <c r="BA936" s="366">
        <v>45678</v>
      </c>
      <c r="BB936" s="367">
        <v>45693</v>
      </c>
      <c r="BC936" t="s">
        <v>271</v>
      </c>
      <c r="BD936" t="s">
        <v>261</v>
      </c>
      <c r="BE936">
        <v>0</v>
      </c>
      <c r="BF936"/>
      <c r="BG936">
        <v>94.53</v>
      </c>
      <c r="BH936" s="368">
        <v>-94.53</v>
      </c>
    </row>
    <row r="937" spans="1:60" ht="15.6">
      <c r="A937" s="345" t="str">
        <f t="shared" si="28"/>
        <v>yes</v>
      </c>
      <c r="B937" s="345" t="str">
        <f>IF(A937="no","N/A",IF(ISNA(VLOOKUP(P937,'Cost Type'!$A$4:$B$8,2,0)),"Impl",VLOOKUP(Q937,'Cost Type'!$A$4:$B$8,2,0)))</f>
        <v>Impl</v>
      </c>
      <c r="C937" s="345" t="str">
        <f>IF(B937="Impl",VLOOKUP(AB937,'Mapping Activities to outputs'!$B:$C,2,0),"N/A")</f>
        <v>Output 2</v>
      </c>
      <c r="F937" s="346">
        <f t="shared" si="29"/>
        <v>3814.61</v>
      </c>
      <c r="G937" t="s">
        <v>362</v>
      </c>
      <c r="H937" t="s">
        <v>363</v>
      </c>
      <c r="I937" t="s">
        <v>364</v>
      </c>
      <c r="J937" t="s">
        <v>365</v>
      </c>
      <c r="K937" t="s">
        <v>157</v>
      </c>
      <c r="L937" t="s">
        <v>366</v>
      </c>
      <c r="M937" t="s">
        <v>1971</v>
      </c>
      <c r="N937" t="s">
        <v>262</v>
      </c>
      <c r="P937" s="365">
        <v>75709</v>
      </c>
      <c r="Q937" t="s">
        <v>3296</v>
      </c>
      <c r="R937" t="s">
        <v>368</v>
      </c>
      <c r="S937" t="s">
        <v>369</v>
      </c>
      <c r="T937" t="s">
        <v>263</v>
      </c>
      <c r="U937" t="s">
        <v>370</v>
      </c>
      <c r="V937" t="s">
        <v>265</v>
      </c>
      <c r="W937" t="s">
        <v>252</v>
      </c>
      <c r="X937" t="s">
        <v>264</v>
      </c>
      <c r="Y937" t="s">
        <v>371</v>
      </c>
      <c r="Z937" t="s">
        <v>250</v>
      </c>
      <c r="AA937" t="s">
        <v>250</v>
      </c>
      <c r="AB937" t="s">
        <v>58</v>
      </c>
      <c r="AC937" t="s">
        <v>158</v>
      </c>
      <c r="AD937" t="s">
        <v>2</v>
      </c>
      <c r="AE937" t="s">
        <v>4521</v>
      </c>
      <c r="AF937" t="s">
        <v>372</v>
      </c>
      <c r="AG937" t="s">
        <v>3149</v>
      </c>
      <c r="AH937" s="365">
        <v>300002389227512</v>
      </c>
      <c r="AI937" t="s">
        <v>258</v>
      </c>
      <c r="AJ937">
        <v>158878.39999999999</v>
      </c>
      <c r="AK937">
        <v>158878.39999999999</v>
      </c>
      <c r="AL937" s="365">
        <v>1</v>
      </c>
      <c r="AM937" t="s">
        <v>4521</v>
      </c>
      <c r="AN937" t="s">
        <v>384</v>
      </c>
      <c r="AO937" t="s">
        <v>464</v>
      </c>
      <c r="AP937" s="365">
        <v>2</v>
      </c>
      <c r="AQ937" t="s">
        <v>4522</v>
      </c>
      <c r="AR937" t="s">
        <v>4523</v>
      </c>
      <c r="AS937" t="s">
        <v>4524</v>
      </c>
      <c r="AT937" t="s">
        <v>4372</v>
      </c>
      <c r="AU937" t="s">
        <v>3199</v>
      </c>
      <c r="AV937" t="s">
        <v>380</v>
      </c>
      <c r="AW937" t="s">
        <v>4525</v>
      </c>
      <c r="AX937" t="s">
        <v>4203</v>
      </c>
      <c r="AY937" s="365">
        <v>1</v>
      </c>
      <c r="AZ937" s="365">
        <v>2025</v>
      </c>
      <c r="BA937" s="366">
        <v>45687</v>
      </c>
      <c r="BB937" s="367">
        <v>45693</v>
      </c>
      <c r="BC937" t="s">
        <v>271</v>
      </c>
      <c r="BD937" t="s">
        <v>261</v>
      </c>
      <c r="BE937">
        <v>158878.39999999999</v>
      </c>
      <c r="BF937">
        <v>3814.61</v>
      </c>
      <c r="BG937"/>
      <c r="BH937" s="368">
        <v>3814.61</v>
      </c>
    </row>
    <row r="938" spans="1:60" ht="15.6">
      <c r="A938" s="345" t="str">
        <f t="shared" si="28"/>
        <v>yes</v>
      </c>
      <c r="B938" s="345" t="str">
        <f>IF(A938="no","N/A",IF(ISNA(VLOOKUP(P938,'Cost Type'!$A$4:$B$8,2,0)),"Impl",VLOOKUP(Q938,'Cost Type'!$A$4:$B$8,2,0)))</f>
        <v>Impl</v>
      </c>
      <c r="C938" s="345" t="str">
        <f>IF(B938="Impl",VLOOKUP(AB938,'Mapping Activities to outputs'!$B:$C,2,0),"N/A")</f>
        <v>Output 2</v>
      </c>
      <c r="F938" s="346">
        <f t="shared" si="29"/>
        <v>-76.290000000000006</v>
      </c>
      <c r="G938" t="s">
        <v>362</v>
      </c>
      <c r="H938" t="s">
        <v>363</v>
      </c>
      <c r="I938" t="s">
        <v>364</v>
      </c>
      <c r="J938" t="s">
        <v>365</v>
      </c>
      <c r="K938" t="s">
        <v>157</v>
      </c>
      <c r="L938" t="s">
        <v>366</v>
      </c>
      <c r="M938" t="s">
        <v>1971</v>
      </c>
      <c r="N938" t="s">
        <v>262</v>
      </c>
      <c r="P938" s="365">
        <v>75709</v>
      </c>
      <c r="Q938" t="s">
        <v>3296</v>
      </c>
      <c r="R938" t="s">
        <v>368</v>
      </c>
      <c r="S938" t="s">
        <v>369</v>
      </c>
      <c r="T938" t="s">
        <v>263</v>
      </c>
      <c r="U938" t="s">
        <v>370</v>
      </c>
      <c r="V938" t="s">
        <v>265</v>
      </c>
      <c r="W938" t="s">
        <v>252</v>
      </c>
      <c r="X938" t="s">
        <v>264</v>
      </c>
      <c r="Y938" t="s">
        <v>371</v>
      </c>
      <c r="Z938" t="s">
        <v>250</v>
      </c>
      <c r="AA938" t="s">
        <v>250</v>
      </c>
      <c r="AB938" t="s">
        <v>58</v>
      </c>
      <c r="AC938" t="s">
        <v>158</v>
      </c>
      <c r="AD938" t="s">
        <v>2</v>
      </c>
      <c r="AE938" t="s">
        <v>4521</v>
      </c>
      <c r="AF938" t="s">
        <v>372</v>
      </c>
      <c r="AG938" t="s">
        <v>3149</v>
      </c>
      <c r="AH938" s="365">
        <v>300002389227512</v>
      </c>
      <c r="AI938" t="s">
        <v>258</v>
      </c>
      <c r="AJ938">
        <v>158878.39999999999</v>
      </c>
      <c r="AK938">
        <v>158878.39999999999</v>
      </c>
      <c r="AL938" s="365">
        <v>1</v>
      </c>
      <c r="AM938" t="s">
        <v>4521</v>
      </c>
      <c r="AN938" t="s">
        <v>384</v>
      </c>
      <c r="AO938" t="s">
        <v>464</v>
      </c>
      <c r="AP938" s="365">
        <v>4</v>
      </c>
      <c r="AQ938" t="s">
        <v>4522</v>
      </c>
      <c r="AR938" t="s">
        <v>4523</v>
      </c>
      <c r="AS938" t="s">
        <v>4526</v>
      </c>
      <c r="AT938" t="s">
        <v>4372</v>
      </c>
      <c r="AU938" t="s">
        <v>3199</v>
      </c>
      <c r="AV938" t="s">
        <v>380</v>
      </c>
      <c r="AW938" t="s">
        <v>4525</v>
      </c>
      <c r="AX938" t="s">
        <v>4203</v>
      </c>
      <c r="AY938" s="365">
        <v>1</v>
      </c>
      <c r="AZ938" s="365">
        <v>2025</v>
      </c>
      <c r="BA938" s="366">
        <v>45687</v>
      </c>
      <c r="BB938" s="367">
        <v>45693</v>
      </c>
      <c r="BC938" t="s">
        <v>271</v>
      </c>
      <c r="BD938" t="s">
        <v>261</v>
      </c>
      <c r="BE938">
        <v>0</v>
      </c>
      <c r="BF938"/>
      <c r="BG938">
        <v>76.290000000000006</v>
      </c>
      <c r="BH938" s="368">
        <v>-76.290000000000006</v>
      </c>
    </row>
    <row r="939" spans="1:60" ht="15.6">
      <c r="A939" s="345" t="str">
        <f t="shared" si="28"/>
        <v>yes</v>
      </c>
      <c r="B939" s="345" t="str">
        <f>IF(A939="no","N/A",IF(ISNA(VLOOKUP(P939,'Cost Type'!$A$4:$B$8,2,0)),"Impl",VLOOKUP(Q939,'Cost Type'!$A$4:$B$8,2,0)))</f>
        <v>Impl</v>
      </c>
      <c r="C939" s="345" t="str">
        <f>IF(B939="Impl",VLOOKUP(AB939,'Mapping Activities to outputs'!$B:$C,2,0),"N/A")</f>
        <v>Output 1</v>
      </c>
      <c r="F939" s="346">
        <f t="shared" si="29"/>
        <v>-85.81</v>
      </c>
      <c r="G939" t="s">
        <v>362</v>
      </c>
      <c r="H939" t="s">
        <v>363</v>
      </c>
      <c r="I939" t="s">
        <v>364</v>
      </c>
      <c r="J939" t="s">
        <v>365</v>
      </c>
      <c r="K939" t="s">
        <v>157</v>
      </c>
      <c r="L939" t="s">
        <v>366</v>
      </c>
      <c r="M939" t="s">
        <v>1971</v>
      </c>
      <c r="N939" t="s">
        <v>262</v>
      </c>
      <c r="P939" s="365">
        <v>75709</v>
      </c>
      <c r="Q939" t="s">
        <v>3296</v>
      </c>
      <c r="R939" t="s">
        <v>368</v>
      </c>
      <c r="S939" t="s">
        <v>369</v>
      </c>
      <c r="T939" t="s">
        <v>263</v>
      </c>
      <c r="U939" t="s">
        <v>370</v>
      </c>
      <c r="V939" t="s">
        <v>265</v>
      </c>
      <c r="W939" t="s">
        <v>252</v>
      </c>
      <c r="X939" t="s">
        <v>264</v>
      </c>
      <c r="Y939" t="s">
        <v>371</v>
      </c>
      <c r="Z939" t="s">
        <v>250</v>
      </c>
      <c r="AA939" t="s">
        <v>250</v>
      </c>
      <c r="AB939" t="s">
        <v>32</v>
      </c>
      <c r="AC939" t="s">
        <v>158</v>
      </c>
      <c r="AD939" t="s">
        <v>2</v>
      </c>
      <c r="AE939" t="s">
        <v>4527</v>
      </c>
      <c r="AF939" t="s">
        <v>372</v>
      </c>
      <c r="AG939" t="s">
        <v>3149</v>
      </c>
      <c r="AH939" s="365">
        <v>300002390650213</v>
      </c>
      <c r="AI939" t="s">
        <v>258</v>
      </c>
      <c r="AJ939">
        <v>386206.33</v>
      </c>
      <c r="AK939">
        <v>386206.33</v>
      </c>
      <c r="AL939" s="365">
        <v>1</v>
      </c>
      <c r="AM939" t="s">
        <v>4527</v>
      </c>
      <c r="AN939" t="s">
        <v>384</v>
      </c>
      <c r="AO939" t="s">
        <v>464</v>
      </c>
      <c r="AP939" s="365">
        <v>13</v>
      </c>
      <c r="AQ939" t="s">
        <v>4528</v>
      </c>
      <c r="AR939" t="s">
        <v>4529</v>
      </c>
      <c r="AS939" t="s">
        <v>4530</v>
      </c>
      <c r="AT939" t="s">
        <v>4372</v>
      </c>
      <c r="AU939" t="s">
        <v>379</v>
      </c>
      <c r="AV939" t="s">
        <v>380</v>
      </c>
      <c r="AW939" t="s">
        <v>4531</v>
      </c>
      <c r="AX939" t="s">
        <v>4201</v>
      </c>
      <c r="AY939" s="365">
        <v>1</v>
      </c>
      <c r="AZ939" s="365">
        <v>2025</v>
      </c>
      <c r="BA939" s="366">
        <v>45687</v>
      </c>
      <c r="BB939" s="367">
        <v>45693</v>
      </c>
      <c r="BC939" t="s">
        <v>271</v>
      </c>
      <c r="BD939" t="s">
        <v>261</v>
      </c>
      <c r="BE939">
        <v>0</v>
      </c>
      <c r="BF939"/>
      <c r="BG939">
        <v>85.81</v>
      </c>
      <c r="BH939" s="368">
        <v>-85.81</v>
      </c>
    </row>
    <row r="940" spans="1:60" ht="15.6">
      <c r="A940" s="345" t="str">
        <f t="shared" si="28"/>
        <v>yes</v>
      </c>
      <c r="B940" s="345" t="str">
        <f>IF(A940="no","N/A",IF(ISNA(VLOOKUP(P940,'Cost Type'!$A$4:$B$8,2,0)),"Impl",VLOOKUP(Q940,'Cost Type'!$A$4:$B$8,2,0)))</f>
        <v>Impl</v>
      </c>
      <c r="C940" s="345" t="str">
        <f>IF(B940="Impl",VLOOKUP(AB940,'Mapping Activities to outputs'!$B:$C,2,0),"N/A")</f>
        <v>Output 1</v>
      </c>
      <c r="F940" s="346">
        <f t="shared" si="29"/>
        <v>-99.64</v>
      </c>
      <c r="G940" t="s">
        <v>362</v>
      </c>
      <c r="H940" t="s">
        <v>363</v>
      </c>
      <c r="I940" t="s">
        <v>364</v>
      </c>
      <c r="J940" t="s">
        <v>365</v>
      </c>
      <c r="K940" t="s">
        <v>157</v>
      </c>
      <c r="L940" t="s">
        <v>366</v>
      </c>
      <c r="M940" t="s">
        <v>1971</v>
      </c>
      <c r="N940" t="s">
        <v>262</v>
      </c>
      <c r="P940" s="365">
        <v>75709</v>
      </c>
      <c r="Q940" t="s">
        <v>3296</v>
      </c>
      <c r="R940" t="s">
        <v>368</v>
      </c>
      <c r="S940" t="s">
        <v>369</v>
      </c>
      <c r="T940" t="s">
        <v>263</v>
      </c>
      <c r="U940" t="s">
        <v>370</v>
      </c>
      <c r="V940" t="s">
        <v>265</v>
      </c>
      <c r="W940" t="s">
        <v>252</v>
      </c>
      <c r="X940" t="s">
        <v>264</v>
      </c>
      <c r="Y940" t="s">
        <v>371</v>
      </c>
      <c r="Z940" t="s">
        <v>250</v>
      </c>
      <c r="AA940" t="s">
        <v>250</v>
      </c>
      <c r="AB940" t="s">
        <v>27</v>
      </c>
      <c r="AC940" t="s">
        <v>158</v>
      </c>
      <c r="AD940" t="s">
        <v>2</v>
      </c>
      <c r="AE940" t="s">
        <v>4527</v>
      </c>
      <c r="AF940" t="s">
        <v>372</v>
      </c>
      <c r="AG940" t="s">
        <v>3149</v>
      </c>
      <c r="AH940" s="365">
        <v>300002390650213</v>
      </c>
      <c r="AI940" t="s">
        <v>258</v>
      </c>
      <c r="AJ940">
        <v>386206.33</v>
      </c>
      <c r="AK940">
        <v>386206.33</v>
      </c>
      <c r="AL940" s="365">
        <v>1</v>
      </c>
      <c r="AM940" t="s">
        <v>4527</v>
      </c>
      <c r="AN940" t="s">
        <v>384</v>
      </c>
      <c r="AO940" t="s">
        <v>464</v>
      </c>
      <c r="AP940" s="365">
        <v>14</v>
      </c>
      <c r="AQ940" t="s">
        <v>4528</v>
      </c>
      <c r="AR940" t="s">
        <v>4532</v>
      </c>
      <c r="AS940" t="s">
        <v>4530</v>
      </c>
      <c r="AT940" t="s">
        <v>4372</v>
      </c>
      <c r="AU940" t="s">
        <v>379</v>
      </c>
      <c r="AV940" t="s">
        <v>380</v>
      </c>
      <c r="AW940" t="s">
        <v>4531</v>
      </c>
      <c r="AX940" t="s">
        <v>4201</v>
      </c>
      <c r="AY940" s="365">
        <v>1</v>
      </c>
      <c r="AZ940" s="365">
        <v>2025</v>
      </c>
      <c r="BA940" s="366">
        <v>45687</v>
      </c>
      <c r="BB940" s="367">
        <v>45693</v>
      </c>
      <c r="BC940" t="s">
        <v>271</v>
      </c>
      <c r="BD940" t="s">
        <v>261</v>
      </c>
      <c r="BE940">
        <v>0</v>
      </c>
      <c r="BF940"/>
      <c r="BG940">
        <v>99.64</v>
      </c>
      <c r="BH940" s="368">
        <v>-99.64</v>
      </c>
    </row>
    <row r="941" spans="1:60" ht="15.6">
      <c r="A941" s="345" t="str">
        <f t="shared" si="28"/>
        <v>yes</v>
      </c>
      <c r="B941" s="345" t="str">
        <f>IF(A941="no","N/A",IF(ISNA(VLOOKUP(P941,'Cost Type'!$A$4:$B$8,2,0)),"Impl",VLOOKUP(Q941,'Cost Type'!$A$4:$B$8,2,0)))</f>
        <v>Impl</v>
      </c>
      <c r="C941" s="345" t="str">
        <f>IF(B941="Impl",VLOOKUP(AB941,'Mapping Activities to outputs'!$B:$C,2,0),"N/A")</f>
        <v>Output 1</v>
      </c>
      <c r="F941" s="346">
        <f t="shared" si="29"/>
        <v>4290.72</v>
      </c>
      <c r="G941" t="s">
        <v>362</v>
      </c>
      <c r="H941" t="s">
        <v>363</v>
      </c>
      <c r="I941" t="s">
        <v>364</v>
      </c>
      <c r="J941" t="s">
        <v>365</v>
      </c>
      <c r="K941" t="s">
        <v>157</v>
      </c>
      <c r="L941" t="s">
        <v>366</v>
      </c>
      <c r="M941" t="s">
        <v>1971</v>
      </c>
      <c r="N941" t="s">
        <v>262</v>
      </c>
      <c r="P941" s="365">
        <v>75709</v>
      </c>
      <c r="Q941" t="s">
        <v>3296</v>
      </c>
      <c r="R941" t="s">
        <v>368</v>
      </c>
      <c r="S941" t="s">
        <v>369</v>
      </c>
      <c r="T941" t="s">
        <v>263</v>
      </c>
      <c r="U941" t="s">
        <v>370</v>
      </c>
      <c r="V941" t="s">
        <v>265</v>
      </c>
      <c r="W941" t="s">
        <v>252</v>
      </c>
      <c r="X941" t="s">
        <v>264</v>
      </c>
      <c r="Y941" t="s">
        <v>371</v>
      </c>
      <c r="Z941" t="s">
        <v>250</v>
      </c>
      <c r="AA941" t="s">
        <v>250</v>
      </c>
      <c r="AB941" t="s">
        <v>32</v>
      </c>
      <c r="AC941" t="s">
        <v>158</v>
      </c>
      <c r="AD941" t="s">
        <v>2</v>
      </c>
      <c r="AE941" t="s">
        <v>4527</v>
      </c>
      <c r="AF941" t="s">
        <v>372</v>
      </c>
      <c r="AG941" t="s">
        <v>3149</v>
      </c>
      <c r="AH941" s="365">
        <v>300002390650213</v>
      </c>
      <c r="AI941" t="s">
        <v>258</v>
      </c>
      <c r="AJ941">
        <v>386206.33</v>
      </c>
      <c r="AK941">
        <v>386206.33</v>
      </c>
      <c r="AL941" s="365">
        <v>1</v>
      </c>
      <c r="AM941" t="s">
        <v>4527</v>
      </c>
      <c r="AN941" t="s">
        <v>384</v>
      </c>
      <c r="AO941" t="s">
        <v>464</v>
      </c>
      <c r="AP941" s="365">
        <v>34</v>
      </c>
      <c r="AQ941" t="s">
        <v>4528</v>
      </c>
      <c r="AR941" t="s">
        <v>4529</v>
      </c>
      <c r="AS941" t="s">
        <v>4533</v>
      </c>
      <c r="AT941" t="s">
        <v>4372</v>
      </c>
      <c r="AU941" t="s">
        <v>379</v>
      </c>
      <c r="AV941" t="s">
        <v>380</v>
      </c>
      <c r="AW941" t="s">
        <v>4531</v>
      </c>
      <c r="AX941" t="s">
        <v>4201</v>
      </c>
      <c r="AY941" s="365">
        <v>1</v>
      </c>
      <c r="AZ941" s="365">
        <v>2025</v>
      </c>
      <c r="BA941" s="366">
        <v>45687</v>
      </c>
      <c r="BB941" s="367">
        <v>45693</v>
      </c>
      <c r="BC941" t="s">
        <v>271</v>
      </c>
      <c r="BD941" t="s">
        <v>261</v>
      </c>
      <c r="BE941">
        <v>178708.86000000002</v>
      </c>
      <c r="BF941">
        <v>4290.72</v>
      </c>
      <c r="BG941"/>
      <c r="BH941" s="368">
        <v>4290.72</v>
      </c>
    </row>
    <row r="942" spans="1:60" ht="15.6">
      <c r="A942" s="345" t="str">
        <f t="shared" si="28"/>
        <v>yes</v>
      </c>
      <c r="B942" s="345" t="str">
        <f>IF(A942="no","N/A",IF(ISNA(VLOOKUP(P942,'Cost Type'!$A$4:$B$8,2,0)),"Impl",VLOOKUP(Q942,'Cost Type'!$A$4:$B$8,2,0)))</f>
        <v>Impl</v>
      </c>
      <c r="C942" s="345" t="str">
        <f>IF(B942="Impl",VLOOKUP(AB942,'Mapping Activities to outputs'!$B:$C,2,0),"N/A")</f>
        <v>Output 1</v>
      </c>
      <c r="F942" s="346">
        <f t="shared" si="29"/>
        <v>4981.9400000000005</v>
      </c>
      <c r="G942" t="s">
        <v>362</v>
      </c>
      <c r="H942" t="s">
        <v>363</v>
      </c>
      <c r="I942" t="s">
        <v>364</v>
      </c>
      <c r="J942" t="s">
        <v>365</v>
      </c>
      <c r="K942" t="s">
        <v>157</v>
      </c>
      <c r="L942" t="s">
        <v>366</v>
      </c>
      <c r="M942" t="s">
        <v>1971</v>
      </c>
      <c r="N942" t="s">
        <v>262</v>
      </c>
      <c r="P942" s="365">
        <v>75709</v>
      </c>
      <c r="Q942" t="s">
        <v>3296</v>
      </c>
      <c r="R942" t="s">
        <v>368</v>
      </c>
      <c r="S942" t="s">
        <v>369</v>
      </c>
      <c r="T942" t="s">
        <v>263</v>
      </c>
      <c r="U942" t="s">
        <v>370</v>
      </c>
      <c r="V942" t="s">
        <v>265</v>
      </c>
      <c r="W942" t="s">
        <v>252</v>
      </c>
      <c r="X942" t="s">
        <v>264</v>
      </c>
      <c r="Y942" t="s">
        <v>371</v>
      </c>
      <c r="Z942" t="s">
        <v>250</v>
      </c>
      <c r="AA942" t="s">
        <v>250</v>
      </c>
      <c r="AB942" t="s">
        <v>27</v>
      </c>
      <c r="AC942" t="s">
        <v>158</v>
      </c>
      <c r="AD942" t="s">
        <v>2</v>
      </c>
      <c r="AE942" t="s">
        <v>4527</v>
      </c>
      <c r="AF942" t="s">
        <v>372</v>
      </c>
      <c r="AG942" t="s">
        <v>3149</v>
      </c>
      <c r="AH942" s="365">
        <v>300002390650213</v>
      </c>
      <c r="AI942" t="s">
        <v>258</v>
      </c>
      <c r="AJ942">
        <v>386206.33</v>
      </c>
      <c r="AK942">
        <v>386206.33</v>
      </c>
      <c r="AL942" s="365">
        <v>1</v>
      </c>
      <c r="AM942" t="s">
        <v>4527</v>
      </c>
      <c r="AN942" t="s">
        <v>384</v>
      </c>
      <c r="AO942" t="s">
        <v>464</v>
      </c>
      <c r="AP942" s="365">
        <v>35</v>
      </c>
      <c r="AQ942" t="s">
        <v>4528</v>
      </c>
      <c r="AR942" t="s">
        <v>4532</v>
      </c>
      <c r="AS942" t="s">
        <v>4533</v>
      </c>
      <c r="AT942" t="s">
        <v>4372</v>
      </c>
      <c r="AU942" t="s">
        <v>379</v>
      </c>
      <c r="AV942" t="s">
        <v>380</v>
      </c>
      <c r="AW942" t="s">
        <v>4531</v>
      </c>
      <c r="AX942" t="s">
        <v>4201</v>
      </c>
      <c r="AY942" s="365">
        <v>1</v>
      </c>
      <c r="AZ942" s="365">
        <v>2025</v>
      </c>
      <c r="BA942" s="366">
        <v>45687</v>
      </c>
      <c r="BB942" s="367">
        <v>45693</v>
      </c>
      <c r="BC942" t="s">
        <v>271</v>
      </c>
      <c r="BD942" t="s">
        <v>261</v>
      </c>
      <c r="BE942">
        <v>207497.47</v>
      </c>
      <c r="BF942">
        <v>4981.9400000000005</v>
      </c>
      <c r="BG942"/>
      <c r="BH942" s="368">
        <v>4981.9400000000005</v>
      </c>
    </row>
    <row r="943" spans="1:60" ht="15.6">
      <c r="A943" s="345" t="str">
        <f t="shared" si="28"/>
        <v>yes</v>
      </c>
      <c r="B943" s="345" t="str">
        <f>IF(A943="no","N/A",IF(ISNA(VLOOKUP(P943,'Cost Type'!$A$4:$B$8,2,0)),"Impl",VLOOKUP(Q943,'Cost Type'!$A$4:$B$8,2,0)))</f>
        <v>Impl</v>
      </c>
      <c r="C943" s="345" t="str">
        <f>IF(B943="Impl",VLOOKUP(AB943,'Mapping Activities to outputs'!$B:$C,2,0),"N/A")</f>
        <v>Output 2</v>
      </c>
      <c r="F943" s="346">
        <f t="shared" si="29"/>
        <v>2391.88</v>
      </c>
      <c r="G943" t="s">
        <v>362</v>
      </c>
      <c r="H943" t="s">
        <v>363</v>
      </c>
      <c r="I943" t="s">
        <v>364</v>
      </c>
      <c r="J943" t="s">
        <v>365</v>
      </c>
      <c r="K943" t="s">
        <v>157</v>
      </c>
      <c r="L943" t="s">
        <v>366</v>
      </c>
      <c r="M943" t="s">
        <v>1971</v>
      </c>
      <c r="N943" t="s">
        <v>262</v>
      </c>
      <c r="P943" s="365">
        <v>72399</v>
      </c>
      <c r="Q943" t="s">
        <v>3311</v>
      </c>
      <c r="R943" t="s">
        <v>368</v>
      </c>
      <c r="S943" t="s">
        <v>369</v>
      </c>
      <c r="T943" t="s">
        <v>263</v>
      </c>
      <c r="U943" t="s">
        <v>370</v>
      </c>
      <c r="V943" t="s">
        <v>265</v>
      </c>
      <c r="W943" t="s">
        <v>252</v>
      </c>
      <c r="X943" t="s">
        <v>264</v>
      </c>
      <c r="Y943" t="s">
        <v>371</v>
      </c>
      <c r="Z943" t="s">
        <v>250</v>
      </c>
      <c r="AA943" t="s">
        <v>250</v>
      </c>
      <c r="AB943" t="s">
        <v>52</v>
      </c>
      <c r="AC943" t="s">
        <v>158</v>
      </c>
      <c r="AD943" t="s">
        <v>2</v>
      </c>
      <c r="AE943" t="s">
        <v>4534</v>
      </c>
      <c r="AF943" t="s">
        <v>372</v>
      </c>
      <c r="AG943" t="s">
        <v>4535</v>
      </c>
      <c r="AH943" s="365">
        <v>300002387985677</v>
      </c>
      <c r="AI943" t="s">
        <v>258</v>
      </c>
      <c r="AJ943">
        <v>219380</v>
      </c>
      <c r="AK943">
        <v>219380</v>
      </c>
      <c r="AL943" s="365">
        <v>1</v>
      </c>
      <c r="AM943" t="s">
        <v>4534</v>
      </c>
      <c r="AN943" t="s">
        <v>3161</v>
      </c>
      <c r="AO943" t="s">
        <v>1021</v>
      </c>
      <c r="AP943" s="365">
        <v>36</v>
      </c>
      <c r="AQ943" t="s">
        <v>4516</v>
      </c>
      <c r="AR943" t="s">
        <v>4536</v>
      </c>
      <c r="AS943" t="s">
        <v>4518</v>
      </c>
      <c r="AT943" t="s">
        <v>4372</v>
      </c>
      <c r="AU943" t="s">
        <v>3199</v>
      </c>
      <c r="AV943" t="s">
        <v>380</v>
      </c>
      <c r="AW943" t="s">
        <v>4537</v>
      </c>
      <c r="AX943" t="s">
        <v>4538</v>
      </c>
      <c r="AY943" s="365">
        <v>1</v>
      </c>
      <c r="AZ943" s="365">
        <v>2025</v>
      </c>
      <c r="BA943" s="366">
        <v>45687</v>
      </c>
      <c r="BB943" s="367">
        <v>45693</v>
      </c>
      <c r="BC943" t="s">
        <v>271</v>
      </c>
      <c r="BD943" t="s">
        <v>261</v>
      </c>
      <c r="BE943">
        <v>101654.95</v>
      </c>
      <c r="BF943">
        <v>2391.88</v>
      </c>
      <c r="BG943"/>
      <c r="BH943" s="368">
        <v>2391.88</v>
      </c>
    </row>
    <row r="944" spans="1:60" ht="15.6">
      <c r="A944" s="345" t="str">
        <f t="shared" si="28"/>
        <v>yes</v>
      </c>
      <c r="B944" s="345" t="str">
        <f>IF(A944="no","N/A",IF(ISNA(VLOOKUP(P944,'Cost Type'!$A$4:$B$8,2,0)),"Impl",VLOOKUP(Q944,'Cost Type'!$A$4:$B$8,2,0)))</f>
        <v>Impl</v>
      </c>
      <c r="C944" s="345" t="str">
        <f>IF(B944="Impl",VLOOKUP(AB944,'Mapping Activities to outputs'!$B:$C,2,0),"N/A")</f>
        <v>Output 2</v>
      </c>
      <c r="F944" s="346">
        <f t="shared" si="29"/>
        <v>2770</v>
      </c>
      <c r="G944" t="s">
        <v>362</v>
      </c>
      <c r="H944" t="s">
        <v>363</v>
      </c>
      <c r="I944" t="s">
        <v>364</v>
      </c>
      <c r="J944" t="s">
        <v>365</v>
      </c>
      <c r="K944" t="s">
        <v>157</v>
      </c>
      <c r="L944" t="s">
        <v>366</v>
      </c>
      <c r="M944" t="s">
        <v>1971</v>
      </c>
      <c r="N944" t="s">
        <v>262</v>
      </c>
      <c r="P944" s="365">
        <v>72399</v>
      </c>
      <c r="Q944" t="s">
        <v>3311</v>
      </c>
      <c r="R944" t="s">
        <v>368</v>
      </c>
      <c r="S944" t="s">
        <v>369</v>
      </c>
      <c r="T944" t="s">
        <v>263</v>
      </c>
      <c r="U944" t="s">
        <v>370</v>
      </c>
      <c r="V944" t="s">
        <v>265</v>
      </c>
      <c r="W944" t="s">
        <v>252</v>
      </c>
      <c r="X944" t="s">
        <v>264</v>
      </c>
      <c r="Y944" t="s">
        <v>371</v>
      </c>
      <c r="Z944" t="s">
        <v>250</v>
      </c>
      <c r="AA944" t="s">
        <v>250</v>
      </c>
      <c r="AB944" t="s">
        <v>49</v>
      </c>
      <c r="AC944" t="s">
        <v>158</v>
      </c>
      <c r="AD944" t="s">
        <v>2</v>
      </c>
      <c r="AE944" t="s">
        <v>4534</v>
      </c>
      <c r="AF944" t="s">
        <v>372</v>
      </c>
      <c r="AG944" t="s">
        <v>4535</v>
      </c>
      <c r="AH944" s="365">
        <v>300002387985677</v>
      </c>
      <c r="AI944" t="s">
        <v>258</v>
      </c>
      <c r="AJ944">
        <v>219380</v>
      </c>
      <c r="AK944">
        <v>219380</v>
      </c>
      <c r="AL944" s="365">
        <v>1</v>
      </c>
      <c r="AM944" t="s">
        <v>4534</v>
      </c>
      <c r="AN944" t="s">
        <v>3161</v>
      </c>
      <c r="AO944" t="s">
        <v>1021</v>
      </c>
      <c r="AP944" s="365">
        <v>37</v>
      </c>
      <c r="AQ944" t="s">
        <v>4516</v>
      </c>
      <c r="AR944" t="s">
        <v>4539</v>
      </c>
      <c r="AS944" t="s">
        <v>4518</v>
      </c>
      <c r="AT944" t="s">
        <v>4372</v>
      </c>
      <c r="AU944" t="s">
        <v>3199</v>
      </c>
      <c r="AV944" t="s">
        <v>380</v>
      </c>
      <c r="AW944" t="s">
        <v>4537</v>
      </c>
      <c r="AX944" t="s">
        <v>4538</v>
      </c>
      <c r="AY944" s="365">
        <v>1</v>
      </c>
      <c r="AZ944" s="365">
        <v>2025</v>
      </c>
      <c r="BA944" s="366">
        <v>45687</v>
      </c>
      <c r="BB944" s="367">
        <v>45693</v>
      </c>
      <c r="BC944" t="s">
        <v>271</v>
      </c>
      <c r="BD944" t="s">
        <v>261</v>
      </c>
      <c r="BE944">
        <v>117725.05</v>
      </c>
      <c r="BF944">
        <v>2770</v>
      </c>
      <c r="BG944"/>
      <c r="BH944" s="368">
        <v>2770</v>
      </c>
    </row>
    <row r="945" spans="1:60" ht="15.6">
      <c r="A945" s="345" t="str">
        <f t="shared" si="28"/>
        <v>yes</v>
      </c>
      <c r="B945" s="345" t="str">
        <f>IF(A945="no","N/A",IF(ISNA(VLOOKUP(P945,'Cost Type'!$A$4:$B$8,2,0)),"Impl",VLOOKUP(Q945,'Cost Type'!$A$4:$B$8,2,0)))</f>
        <v>Impl</v>
      </c>
      <c r="C945" s="345" t="str">
        <f>IF(B945="Impl",VLOOKUP(AB945,'Mapping Activities to outputs'!$B:$C,2,0),"N/A")</f>
        <v>MC</v>
      </c>
      <c r="F945" s="346">
        <f t="shared" si="29"/>
        <v>5.38</v>
      </c>
      <c r="G945" t="s">
        <v>395</v>
      </c>
      <c r="H945" t="s">
        <v>396</v>
      </c>
      <c r="I945" t="s">
        <v>364</v>
      </c>
      <c r="J945" t="s">
        <v>365</v>
      </c>
      <c r="K945" t="s">
        <v>157</v>
      </c>
      <c r="L945" t="s">
        <v>397</v>
      </c>
      <c r="M945" t="s">
        <v>4466</v>
      </c>
      <c r="N945" t="s">
        <v>262</v>
      </c>
      <c r="P945" s="365">
        <v>76125</v>
      </c>
      <c r="Q945" t="s">
        <v>4139</v>
      </c>
      <c r="R945" t="s">
        <v>368</v>
      </c>
      <c r="S945" t="s">
        <v>369</v>
      </c>
      <c r="T945" t="s">
        <v>263</v>
      </c>
      <c r="U945" t="s">
        <v>370</v>
      </c>
      <c r="V945" t="s">
        <v>265</v>
      </c>
      <c r="W945" t="s">
        <v>252</v>
      </c>
      <c r="X945" t="s">
        <v>264</v>
      </c>
      <c r="Y945" t="s">
        <v>371</v>
      </c>
      <c r="Z945" t="s">
        <v>250</v>
      </c>
      <c r="AA945" t="s">
        <v>250</v>
      </c>
      <c r="AB945" t="s">
        <v>89</v>
      </c>
      <c r="AC945" t="s">
        <v>158</v>
      </c>
      <c r="AD945" t="s">
        <v>2</v>
      </c>
      <c r="AE945" t="s">
        <v>4540</v>
      </c>
      <c r="AF945" t="s">
        <v>398</v>
      </c>
      <c r="AG945" t="s">
        <v>4455</v>
      </c>
      <c r="AH945" s="365">
        <v>300002376481055</v>
      </c>
      <c r="AI945" t="s">
        <v>258</v>
      </c>
      <c r="AJ945">
        <v>19200</v>
      </c>
      <c r="AK945">
        <v>19200</v>
      </c>
      <c r="AL945" s="365">
        <v>1</v>
      </c>
      <c r="AM945" t="s">
        <v>509</v>
      </c>
      <c r="AN945" t="s">
        <v>4456</v>
      </c>
      <c r="AO945" t="s">
        <v>4457</v>
      </c>
      <c r="AP945" s="365">
        <v>2564</v>
      </c>
      <c r="AQ945" t="s">
        <v>4508</v>
      </c>
      <c r="AR945" t="s">
        <v>4541</v>
      </c>
      <c r="AS945" t="s">
        <v>4542</v>
      </c>
      <c r="AT945" t="s">
        <v>4543</v>
      </c>
      <c r="AU945" t="s">
        <v>379</v>
      </c>
      <c r="AV945" t="s">
        <v>380</v>
      </c>
      <c r="AW945" t="s">
        <v>381</v>
      </c>
      <c r="AX945"/>
      <c r="AY945" s="365">
        <v>0</v>
      </c>
      <c r="AZ945" s="365">
        <v>2025</v>
      </c>
      <c r="BA945" s="366">
        <v>45693</v>
      </c>
      <c r="BB945" s="367">
        <v>45693</v>
      </c>
      <c r="BC945" t="s">
        <v>399</v>
      </c>
      <c r="BD945" t="s">
        <v>261</v>
      </c>
      <c r="BE945">
        <v>0</v>
      </c>
      <c r="BF945">
        <v>5.38</v>
      </c>
      <c r="BG945"/>
      <c r="BH945" s="368">
        <v>5.38</v>
      </c>
    </row>
    <row r="946" spans="1:60" ht="15.6">
      <c r="A946" s="345" t="str">
        <f t="shared" si="28"/>
        <v>yes</v>
      </c>
      <c r="B946" s="345" t="str">
        <f>IF(A946="no","N/A",IF(ISNA(VLOOKUP(P946,'Cost Type'!$A$4:$B$8,2,0)),"Impl",VLOOKUP(Q946,'Cost Type'!$A$4:$B$8,2,0)))</f>
        <v>Impl</v>
      </c>
      <c r="C946" s="345" t="str">
        <f>IF(B946="Impl",VLOOKUP(AB946,'Mapping Activities to outputs'!$B:$C,2,0),"N/A")</f>
        <v>MC</v>
      </c>
      <c r="F946" s="346">
        <f t="shared" si="29"/>
        <v>4.91</v>
      </c>
      <c r="G946" t="s">
        <v>395</v>
      </c>
      <c r="H946" t="s">
        <v>396</v>
      </c>
      <c r="I946" t="s">
        <v>364</v>
      </c>
      <c r="J946" t="s">
        <v>365</v>
      </c>
      <c r="K946" t="s">
        <v>157</v>
      </c>
      <c r="L946" t="s">
        <v>397</v>
      </c>
      <c r="M946" t="s">
        <v>4466</v>
      </c>
      <c r="N946" t="s">
        <v>262</v>
      </c>
      <c r="P946" s="365">
        <v>76125</v>
      </c>
      <c r="Q946" t="s">
        <v>4139</v>
      </c>
      <c r="R946" t="s">
        <v>368</v>
      </c>
      <c r="S946" t="s">
        <v>369</v>
      </c>
      <c r="T946" t="s">
        <v>263</v>
      </c>
      <c r="U946" t="s">
        <v>370</v>
      </c>
      <c r="V946" t="s">
        <v>265</v>
      </c>
      <c r="W946" t="s">
        <v>252</v>
      </c>
      <c r="X946" t="s">
        <v>264</v>
      </c>
      <c r="Y946" t="s">
        <v>371</v>
      </c>
      <c r="Z946" t="s">
        <v>250</v>
      </c>
      <c r="AA946" t="s">
        <v>250</v>
      </c>
      <c r="AB946" t="s">
        <v>89</v>
      </c>
      <c r="AC946" t="s">
        <v>158</v>
      </c>
      <c r="AD946" t="s">
        <v>2</v>
      </c>
      <c r="AE946" t="s">
        <v>4544</v>
      </c>
      <c r="AF946" t="s">
        <v>398</v>
      </c>
      <c r="AG946" t="s">
        <v>4460</v>
      </c>
      <c r="AH946" s="365">
        <v>300002376623546</v>
      </c>
      <c r="AI946" t="s">
        <v>258</v>
      </c>
      <c r="AJ946">
        <v>17552</v>
      </c>
      <c r="AK946">
        <v>17552</v>
      </c>
      <c r="AL946" s="365">
        <v>1</v>
      </c>
      <c r="AM946" t="s">
        <v>4459</v>
      </c>
      <c r="AN946" t="s">
        <v>3249</v>
      </c>
      <c r="AO946" t="s">
        <v>1826</v>
      </c>
      <c r="AP946" s="365">
        <v>2563</v>
      </c>
      <c r="AQ946" t="s">
        <v>4508</v>
      </c>
      <c r="AR946" t="s">
        <v>4545</v>
      </c>
      <c r="AS946" t="s">
        <v>4542</v>
      </c>
      <c r="AT946" t="s">
        <v>4543</v>
      </c>
      <c r="AU946" t="s">
        <v>379</v>
      </c>
      <c r="AV946" t="s">
        <v>380</v>
      </c>
      <c r="AW946" t="s">
        <v>381</v>
      </c>
      <c r="AX946"/>
      <c r="AY946" s="365">
        <v>0</v>
      </c>
      <c r="AZ946" s="365">
        <v>2025</v>
      </c>
      <c r="BA946" s="366">
        <v>45693</v>
      </c>
      <c r="BB946" s="367">
        <v>45693</v>
      </c>
      <c r="BC946" t="s">
        <v>399</v>
      </c>
      <c r="BD946" t="s">
        <v>261</v>
      </c>
      <c r="BE946">
        <v>0</v>
      </c>
      <c r="BF946">
        <v>4.91</v>
      </c>
      <c r="BG946"/>
      <c r="BH946" s="368">
        <v>4.91</v>
      </c>
    </row>
    <row r="947" spans="1:60" ht="15.6">
      <c r="A947" s="345" t="str">
        <f t="shared" si="28"/>
        <v>yes</v>
      </c>
      <c r="B947" s="345" t="str">
        <f>IF(A947="no","N/A",IF(ISNA(VLOOKUP(P947,'Cost Type'!$A$4:$B$8,2,0)),"Impl",VLOOKUP(Q947,'Cost Type'!$A$4:$B$8,2,0)))</f>
        <v>Impl</v>
      </c>
      <c r="C947" s="345" t="str">
        <f>IF(B947="Impl",VLOOKUP(AB947,'Mapping Activities to outputs'!$B:$C,2,0),"N/A")</f>
        <v>MC</v>
      </c>
      <c r="F947" s="346">
        <f t="shared" si="29"/>
        <v>4.6399999999999997</v>
      </c>
      <c r="G947" t="s">
        <v>395</v>
      </c>
      <c r="H947" t="s">
        <v>396</v>
      </c>
      <c r="I947" t="s">
        <v>364</v>
      </c>
      <c r="J947" t="s">
        <v>365</v>
      </c>
      <c r="K947" t="s">
        <v>157</v>
      </c>
      <c r="L947" t="s">
        <v>397</v>
      </c>
      <c r="M947" t="s">
        <v>4466</v>
      </c>
      <c r="N947" t="s">
        <v>262</v>
      </c>
      <c r="P947" s="365">
        <v>76125</v>
      </c>
      <c r="Q947" t="s">
        <v>4139</v>
      </c>
      <c r="R947" t="s">
        <v>368</v>
      </c>
      <c r="S947" t="s">
        <v>369</v>
      </c>
      <c r="T947" t="s">
        <v>263</v>
      </c>
      <c r="U947" t="s">
        <v>370</v>
      </c>
      <c r="V947" t="s">
        <v>265</v>
      </c>
      <c r="W947" t="s">
        <v>252</v>
      </c>
      <c r="X947" t="s">
        <v>264</v>
      </c>
      <c r="Y947" t="s">
        <v>371</v>
      </c>
      <c r="Z947" t="s">
        <v>250</v>
      </c>
      <c r="AA947" t="s">
        <v>250</v>
      </c>
      <c r="AB947" t="s">
        <v>89</v>
      </c>
      <c r="AC947" t="s">
        <v>158</v>
      </c>
      <c r="AD947" t="s">
        <v>2</v>
      </c>
      <c r="AE947" t="s">
        <v>4546</v>
      </c>
      <c r="AF947" t="s">
        <v>398</v>
      </c>
      <c r="AG947" t="s">
        <v>4462</v>
      </c>
      <c r="AH947" s="365">
        <v>300002377264092</v>
      </c>
      <c r="AI947" t="s">
        <v>258</v>
      </c>
      <c r="AJ947">
        <v>16565</v>
      </c>
      <c r="AK947">
        <v>16565</v>
      </c>
      <c r="AL947" s="365">
        <v>1</v>
      </c>
      <c r="AM947" t="s">
        <v>509</v>
      </c>
      <c r="AN947" t="s">
        <v>4463</v>
      </c>
      <c r="AO947" t="s">
        <v>4464</v>
      </c>
      <c r="AP947" s="365">
        <v>2562</v>
      </c>
      <c r="AQ947" t="s">
        <v>4508</v>
      </c>
      <c r="AR947" t="s">
        <v>4547</v>
      </c>
      <c r="AS947" t="s">
        <v>4542</v>
      </c>
      <c r="AT947" t="s">
        <v>4543</v>
      </c>
      <c r="AU947" t="s">
        <v>379</v>
      </c>
      <c r="AV947" t="s">
        <v>380</v>
      </c>
      <c r="AW947" t="s">
        <v>381</v>
      </c>
      <c r="AX947"/>
      <c r="AY947" s="365">
        <v>0</v>
      </c>
      <c r="AZ947" s="365">
        <v>2025</v>
      </c>
      <c r="BA947" s="366">
        <v>45693</v>
      </c>
      <c r="BB947" s="367">
        <v>45693</v>
      </c>
      <c r="BC947" t="s">
        <v>399</v>
      </c>
      <c r="BD947" t="s">
        <v>261</v>
      </c>
      <c r="BE947">
        <v>0</v>
      </c>
      <c r="BF947">
        <v>4.6399999999999997</v>
      </c>
      <c r="BG947"/>
      <c r="BH947" s="368">
        <v>4.6399999999999997</v>
      </c>
    </row>
    <row r="948" spans="1:60" ht="15.6">
      <c r="A948" s="345" t="str">
        <f t="shared" si="28"/>
        <v>yes</v>
      </c>
      <c r="B948" s="345" t="str">
        <f>IF(A948="no","N/A",IF(ISNA(VLOOKUP(P948,'Cost Type'!$A$4:$B$8,2,0)),"Impl",VLOOKUP(Q948,'Cost Type'!$A$4:$B$8,2,0)))</f>
        <v>Impl</v>
      </c>
      <c r="C948" s="345" t="str">
        <f>IF(B948="Impl",VLOOKUP(AB948,'Mapping Activities to outputs'!$B:$C,2,0),"N/A")</f>
        <v>Output 2</v>
      </c>
      <c r="F948" s="346">
        <f t="shared" si="29"/>
        <v>228.45000000000002</v>
      </c>
      <c r="G948" t="s">
        <v>395</v>
      </c>
      <c r="H948" t="s">
        <v>396</v>
      </c>
      <c r="I948" t="s">
        <v>364</v>
      </c>
      <c r="J948" t="s">
        <v>365</v>
      </c>
      <c r="K948" t="s">
        <v>157</v>
      </c>
      <c r="L948" t="s">
        <v>397</v>
      </c>
      <c r="M948" t="s">
        <v>4466</v>
      </c>
      <c r="N948" t="s">
        <v>262</v>
      </c>
      <c r="P948" s="365">
        <v>76125</v>
      </c>
      <c r="Q948" t="s">
        <v>4139</v>
      </c>
      <c r="R948" t="s">
        <v>368</v>
      </c>
      <c r="S948" t="s">
        <v>369</v>
      </c>
      <c r="T948" t="s">
        <v>263</v>
      </c>
      <c r="U948" t="s">
        <v>370</v>
      </c>
      <c r="V948" t="s">
        <v>265</v>
      </c>
      <c r="W948" t="s">
        <v>252</v>
      </c>
      <c r="X948" t="s">
        <v>264</v>
      </c>
      <c r="Y948" t="s">
        <v>371</v>
      </c>
      <c r="Z948" t="s">
        <v>250</v>
      </c>
      <c r="AA948" t="s">
        <v>250</v>
      </c>
      <c r="AB948" t="s">
        <v>52</v>
      </c>
      <c r="AC948" t="s">
        <v>158</v>
      </c>
      <c r="AD948" t="s">
        <v>2</v>
      </c>
      <c r="AE948" t="s">
        <v>4548</v>
      </c>
      <c r="AF948" t="s">
        <v>398</v>
      </c>
      <c r="AG948" t="s">
        <v>3149</v>
      </c>
      <c r="AH948" s="365">
        <v>300002386117410</v>
      </c>
      <c r="AI948" t="s">
        <v>258</v>
      </c>
      <c r="AJ948">
        <v>815575.46</v>
      </c>
      <c r="AK948">
        <v>815575.46</v>
      </c>
      <c r="AL948" s="365">
        <v>2</v>
      </c>
      <c r="AM948" t="s">
        <v>4482</v>
      </c>
      <c r="AN948" t="s">
        <v>384</v>
      </c>
      <c r="AO948" t="s">
        <v>464</v>
      </c>
      <c r="AP948" s="365">
        <v>2565</v>
      </c>
      <c r="AQ948" t="s">
        <v>4508</v>
      </c>
      <c r="AR948" t="s">
        <v>4549</v>
      </c>
      <c r="AS948" t="s">
        <v>4542</v>
      </c>
      <c r="AT948" t="s">
        <v>4543</v>
      </c>
      <c r="AU948" t="s">
        <v>379</v>
      </c>
      <c r="AV948" t="s">
        <v>380</v>
      </c>
      <c r="AW948" t="s">
        <v>4486</v>
      </c>
      <c r="AX948" t="s">
        <v>4212</v>
      </c>
      <c r="AY948" s="365">
        <v>1</v>
      </c>
      <c r="AZ948" s="365">
        <v>2025</v>
      </c>
      <c r="BA948" s="366">
        <v>45693</v>
      </c>
      <c r="BB948" s="367">
        <v>45693</v>
      </c>
      <c r="BC948" t="s">
        <v>399</v>
      </c>
      <c r="BD948" t="s">
        <v>261</v>
      </c>
      <c r="BE948">
        <v>0</v>
      </c>
      <c r="BF948">
        <v>228.45000000000002</v>
      </c>
      <c r="BG948"/>
      <c r="BH948" s="368">
        <v>228.45000000000002</v>
      </c>
    </row>
    <row r="949" spans="1:60" ht="15.6">
      <c r="A949" s="345" t="str">
        <f t="shared" si="28"/>
        <v>yes</v>
      </c>
      <c r="B949" s="345" t="str">
        <f>IF(A949="no","N/A",IF(ISNA(VLOOKUP(P949,'Cost Type'!$A$4:$B$8,2,0)),"Impl",VLOOKUP(P949,'Cost Type'!$A$4:$B$8,2,0)))</f>
        <v>GMS</v>
      </c>
      <c r="C949" s="345" t="str">
        <f>IF(B949="Impl",VLOOKUP(AB949,'Mapping Activities to outputs'!$B:$C,2,0),"N/A")</f>
        <v>N/A</v>
      </c>
      <c r="F949" s="346">
        <f t="shared" si="29"/>
        <v>191.35</v>
      </c>
      <c r="G949" t="s">
        <v>413</v>
      </c>
      <c r="H949" t="s">
        <v>414</v>
      </c>
      <c r="I949" t="s">
        <v>415</v>
      </c>
      <c r="J949" t="s">
        <v>416</v>
      </c>
      <c r="K949" t="s">
        <v>157</v>
      </c>
      <c r="L949" t="s">
        <v>413</v>
      </c>
      <c r="M949" t="s">
        <v>1971</v>
      </c>
      <c r="N949" t="s">
        <v>262</v>
      </c>
      <c r="P949" s="365">
        <v>75105</v>
      </c>
      <c r="Q949" t="s">
        <v>417</v>
      </c>
      <c r="R949" t="s">
        <v>368</v>
      </c>
      <c r="S949" t="s">
        <v>369</v>
      </c>
      <c r="T949" t="s">
        <v>263</v>
      </c>
      <c r="U949" t="s">
        <v>370</v>
      </c>
      <c r="V949" t="s">
        <v>265</v>
      </c>
      <c r="W949" t="s">
        <v>252</v>
      </c>
      <c r="X949" t="s">
        <v>264</v>
      </c>
      <c r="Y949" t="s">
        <v>371</v>
      </c>
      <c r="Z949" t="s">
        <v>250</v>
      </c>
      <c r="AA949" t="s">
        <v>250</v>
      </c>
      <c r="AB949" t="s">
        <v>52</v>
      </c>
      <c r="AC949" t="s">
        <v>158</v>
      </c>
      <c r="AD949" t="s">
        <v>2</v>
      </c>
      <c r="AE949" t="s">
        <v>4550</v>
      </c>
      <c r="AF949" t="s">
        <v>419</v>
      </c>
      <c r="AG949"/>
      <c r="AH949" s="365"/>
      <c r="AI949"/>
      <c r="AJ949"/>
      <c r="AK949"/>
      <c r="AL949" s="365"/>
      <c r="AM949"/>
      <c r="AN949" t="s">
        <v>399</v>
      </c>
      <c r="AO949" t="s">
        <v>399</v>
      </c>
      <c r="AP949" s="365">
        <v>40</v>
      </c>
      <c r="AQ949" t="s">
        <v>4551</v>
      </c>
      <c r="AR949" t="s">
        <v>4552</v>
      </c>
      <c r="AS949" t="s">
        <v>4553</v>
      </c>
      <c r="AT949" t="s">
        <v>4446</v>
      </c>
      <c r="AU949" t="s">
        <v>379</v>
      </c>
      <c r="AV949" t="s">
        <v>380</v>
      </c>
      <c r="AW949" t="s">
        <v>412</v>
      </c>
      <c r="AX949"/>
      <c r="AY949" s="365"/>
      <c r="AZ949" s="365">
        <v>2025</v>
      </c>
      <c r="BA949" s="366">
        <v>45687</v>
      </c>
      <c r="BB949" s="367">
        <v>45694</v>
      </c>
      <c r="BC949" t="s">
        <v>399</v>
      </c>
      <c r="BD949" t="s">
        <v>261</v>
      </c>
      <c r="BE949">
        <v>8132.4000000000005</v>
      </c>
      <c r="BF949">
        <v>191.35</v>
      </c>
      <c r="BG949"/>
      <c r="BH949" s="368">
        <v>191.35</v>
      </c>
    </row>
    <row r="950" spans="1:60" ht="15.6">
      <c r="A950" s="345" t="str">
        <f t="shared" si="28"/>
        <v>yes</v>
      </c>
      <c r="B950" s="345" t="str">
        <f>IF(A950="no","N/A",IF(ISNA(VLOOKUP(P950,'Cost Type'!$A$4:$B$8,2,0)),"Impl",VLOOKUP(P950,'Cost Type'!$A$4:$B$8,2,0)))</f>
        <v>GMS</v>
      </c>
      <c r="C950" s="345" t="str">
        <f>IF(B950="Impl",VLOOKUP(AB950,'Mapping Activities to outputs'!$B:$C,2,0),"N/A")</f>
        <v>N/A</v>
      </c>
      <c r="F950" s="346">
        <f t="shared" si="29"/>
        <v>221.6</v>
      </c>
      <c r="G950" t="s">
        <v>413</v>
      </c>
      <c r="H950" t="s">
        <v>414</v>
      </c>
      <c r="I950" t="s">
        <v>415</v>
      </c>
      <c r="J950" t="s">
        <v>416</v>
      </c>
      <c r="K950" t="s">
        <v>157</v>
      </c>
      <c r="L950" t="s">
        <v>413</v>
      </c>
      <c r="M950" t="s">
        <v>1971</v>
      </c>
      <c r="N950" t="s">
        <v>262</v>
      </c>
      <c r="P950" s="365">
        <v>75105</v>
      </c>
      <c r="Q950" t="s">
        <v>417</v>
      </c>
      <c r="R950" t="s">
        <v>368</v>
      </c>
      <c r="S950" t="s">
        <v>369</v>
      </c>
      <c r="T950" t="s">
        <v>263</v>
      </c>
      <c r="U950" t="s">
        <v>370</v>
      </c>
      <c r="V950" t="s">
        <v>265</v>
      </c>
      <c r="W950" t="s">
        <v>252</v>
      </c>
      <c r="X950" t="s">
        <v>264</v>
      </c>
      <c r="Y950" t="s">
        <v>371</v>
      </c>
      <c r="Z950" t="s">
        <v>250</v>
      </c>
      <c r="AA950" t="s">
        <v>250</v>
      </c>
      <c r="AB950" t="s">
        <v>49</v>
      </c>
      <c r="AC950" t="s">
        <v>158</v>
      </c>
      <c r="AD950" t="s">
        <v>2</v>
      </c>
      <c r="AE950" t="s">
        <v>4554</v>
      </c>
      <c r="AF950" t="s">
        <v>419</v>
      </c>
      <c r="AG950"/>
      <c r="AH950" s="365"/>
      <c r="AI950"/>
      <c r="AJ950"/>
      <c r="AK950"/>
      <c r="AL950" s="365"/>
      <c r="AM950"/>
      <c r="AN950" t="s">
        <v>399</v>
      </c>
      <c r="AO950" t="s">
        <v>399</v>
      </c>
      <c r="AP950" s="365">
        <v>41</v>
      </c>
      <c r="AQ950" t="s">
        <v>4551</v>
      </c>
      <c r="AR950" t="s">
        <v>4555</v>
      </c>
      <c r="AS950" t="s">
        <v>4553</v>
      </c>
      <c r="AT950" t="s">
        <v>4446</v>
      </c>
      <c r="AU950" t="s">
        <v>379</v>
      </c>
      <c r="AV950" t="s">
        <v>380</v>
      </c>
      <c r="AW950" t="s">
        <v>412</v>
      </c>
      <c r="AX950"/>
      <c r="AY950" s="365"/>
      <c r="AZ950" s="365">
        <v>2025</v>
      </c>
      <c r="BA950" s="366">
        <v>45687</v>
      </c>
      <c r="BB950" s="367">
        <v>45694</v>
      </c>
      <c r="BC950" t="s">
        <v>399</v>
      </c>
      <c r="BD950" t="s">
        <v>261</v>
      </c>
      <c r="BE950">
        <v>9418</v>
      </c>
      <c r="BF950">
        <v>221.6</v>
      </c>
      <c r="BG950"/>
      <c r="BH950" s="368">
        <v>221.6</v>
      </c>
    </row>
    <row r="951" spans="1:60" ht="15.6">
      <c r="A951" s="345" t="str">
        <f t="shared" si="28"/>
        <v>yes</v>
      </c>
      <c r="B951" s="345" t="str">
        <f>IF(A951="no","N/A",IF(ISNA(VLOOKUP(P951,'Cost Type'!$A$4:$B$8,2,0)),"Impl",VLOOKUP(P951,'Cost Type'!$A$4:$B$8,2,0)))</f>
        <v>GMS</v>
      </c>
      <c r="C951" s="345" t="str">
        <f>IF(B951="Impl",VLOOKUP(AB951,'Mapping Activities to outputs'!$B:$C,2,0),"N/A")</f>
        <v>N/A</v>
      </c>
      <c r="F951" s="346">
        <f t="shared" si="29"/>
        <v>299.07</v>
      </c>
      <c r="G951" t="s">
        <v>413</v>
      </c>
      <c r="H951" t="s">
        <v>414</v>
      </c>
      <c r="I951" t="s">
        <v>415</v>
      </c>
      <c r="J951" t="s">
        <v>416</v>
      </c>
      <c r="K951" t="s">
        <v>157</v>
      </c>
      <c r="L951" t="s">
        <v>413</v>
      </c>
      <c r="M951" t="s">
        <v>1971</v>
      </c>
      <c r="N951" t="s">
        <v>262</v>
      </c>
      <c r="P951" s="365">
        <v>75105</v>
      </c>
      <c r="Q951" t="s">
        <v>417</v>
      </c>
      <c r="R951" t="s">
        <v>368</v>
      </c>
      <c r="S951" t="s">
        <v>369</v>
      </c>
      <c r="T951" t="s">
        <v>263</v>
      </c>
      <c r="U951" t="s">
        <v>370</v>
      </c>
      <c r="V951" t="s">
        <v>265</v>
      </c>
      <c r="W951" t="s">
        <v>252</v>
      </c>
      <c r="X951" t="s">
        <v>264</v>
      </c>
      <c r="Y951" t="s">
        <v>371</v>
      </c>
      <c r="Z951" t="s">
        <v>250</v>
      </c>
      <c r="AA951" t="s">
        <v>250</v>
      </c>
      <c r="AB951" t="s">
        <v>58</v>
      </c>
      <c r="AC951" t="s">
        <v>158</v>
      </c>
      <c r="AD951" t="s">
        <v>2</v>
      </c>
      <c r="AE951" t="s">
        <v>4556</v>
      </c>
      <c r="AF951" t="s">
        <v>419</v>
      </c>
      <c r="AG951"/>
      <c r="AH951" s="365"/>
      <c r="AI951"/>
      <c r="AJ951"/>
      <c r="AK951"/>
      <c r="AL951" s="365"/>
      <c r="AM951"/>
      <c r="AN951" t="s">
        <v>399</v>
      </c>
      <c r="AO951" t="s">
        <v>399</v>
      </c>
      <c r="AP951" s="365">
        <v>42</v>
      </c>
      <c r="AQ951" t="s">
        <v>4551</v>
      </c>
      <c r="AR951" t="s">
        <v>4557</v>
      </c>
      <c r="AS951" t="s">
        <v>4553</v>
      </c>
      <c r="AT951" t="s">
        <v>4446</v>
      </c>
      <c r="AU951" t="s">
        <v>379</v>
      </c>
      <c r="AV951" t="s">
        <v>380</v>
      </c>
      <c r="AW951" t="s">
        <v>412</v>
      </c>
      <c r="AX951"/>
      <c r="AY951" s="365"/>
      <c r="AZ951" s="365">
        <v>2025</v>
      </c>
      <c r="BA951" s="366">
        <v>45687</v>
      </c>
      <c r="BB951" s="367">
        <v>45694</v>
      </c>
      <c r="BC951" t="s">
        <v>399</v>
      </c>
      <c r="BD951" t="s">
        <v>261</v>
      </c>
      <c r="BE951">
        <v>12710.27</v>
      </c>
      <c r="BF951">
        <v>299.07</v>
      </c>
      <c r="BG951"/>
      <c r="BH951" s="368">
        <v>299.07</v>
      </c>
    </row>
    <row r="952" spans="1:60" ht="15.6">
      <c r="A952" s="345" t="str">
        <f t="shared" si="28"/>
        <v>yes</v>
      </c>
      <c r="B952" s="345" t="str">
        <f>IF(A952="no","N/A",IF(ISNA(VLOOKUP(P952,'Cost Type'!$A$4:$B$8,2,0)),"Impl",VLOOKUP(P952,'Cost Type'!$A$4:$B$8,2,0)))</f>
        <v>GMS</v>
      </c>
      <c r="C952" s="345" t="str">
        <f>IF(B952="Impl",VLOOKUP(AB952,'Mapping Activities to outputs'!$B:$C,2,0),"N/A")</f>
        <v>N/A</v>
      </c>
      <c r="F952" s="346">
        <f t="shared" si="29"/>
        <v>336.39</v>
      </c>
      <c r="G952" t="s">
        <v>413</v>
      </c>
      <c r="H952" t="s">
        <v>414</v>
      </c>
      <c r="I952" t="s">
        <v>415</v>
      </c>
      <c r="J952" t="s">
        <v>416</v>
      </c>
      <c r="K952" t="s">
        <v>157</v>
      </c>
      <c r="L952" t="s">
        <v>413</v>
      </c>
      <c r="M952" t="s">
        <v>1971</v>
      </c>
      <c r="N952" t="s">
        <v>262</v>
      </c>
      <c r="P952" s="365">
        <v>75105</v>
      </c>
      <c r="Q952" t="s">
        <v>417</v>
      </c>
      <c r="R952" t="s">
        <v>368</v>
      </c>
      <c r="S952" t="s">
        <v>369</v>
      </c>
      <c r="T952" t="s">
        <v>263</v>
      </c>
      <c r="U952" t="s">
        <v>370</v>
      </c>
      <c r="V952" t="s">
        <v>265</v>
      </c>
      <c r="W952" t="s">
        <v>252</v>
      </c>
      <c r="X952" t="s">
        <v>264</v>
      </c>
      <c r="Y952" t="s">
        <v>371</v>
      </c>
      <c r="Z952" t="s">
        <v>250</v>
      </c>
      <c r="AA952" t="s">
        <v>250</v>
      </c>
      <c r="AB952" t="s">
        <v>32</v>
      </c>
      <c r="AC952" t="s">
        <v>158</v>
      </c>
      <c r="AD952" t="s">
        <v>2</v>
      </c>
      <c r="AE952" t="s">
        <v>4558</v>
      </c>
      <c r="AF952" t="s">
        <v>419</v>
      </c>
      <c r="AG952"/>
      <c r="AH952" s="365"/>
      <c r="AI952"/>
      <c r="AJ952"/>
      <c r="AK952"/>
      <c r="AL952" s="365"/>
      <c r="AM952"/>
      <c r="AN952" t="s">
        <v>399</v>
      </c>
      <c r="AO952" t="s">
        <v>399</v>
      </c>
      <c r="AP952" s="365">
        <v>43</v>
      </c>
      <c r="AQ952" t="s">
        <v>4551</v>
      </c>
      <c r="AR952" t="s">
        <v>4559</v>
      </c>
      <c r="AS952" t="s">
        <v>4553</v>
      </c>
      <c r="AT952" t="s">
        <v>4446</v>
      </c>
      <c r="AU952" t="s">
        <v>379</v>
      </c>
      <c r="AV952" t="s">
        <v>380</v>
      </c>
      <c r="AW952" t="s">
        <v>412</v>
      </c>
      <c r="AX952"/>
      <c r="AY952" s="365"/>
      <c r="AZ952" s="365">
        <v>2025</v>
      </c>
      <c r="BA952" s="366">
        <v>45687</v>
      </c>
      <c r="BB952" s="367">
        <v>45694</v>
      </c>
      <c r="BC952" t="s">
        <v>399</v>
      </c>
      <c r="BD952" t="s">
        <v>261</v>
      </c>
      <c r="BE952">
        <v>14296.710000000001</v>
      </c>
      <c r="BF952">
        <v>336.39</v>
      </c>
      <c r="BG952"/>
      <c r="BH952" s="368">
        <v>336.39</v>
      </c>
    </row>
    <row r="953" spans="1:60" ht="15.6">
      <c r="A953" s="345" t="str">
        <f t="shared" si="28"/>
        <v>yes</v>
      </c>
      <c r="B953" s="345" t="str">
        <f>IF(A953="no","N/A",IF(ISNA(VLOOKUP(P953,'Cost Type'!$A$4:$B$8,2,0)),"Impl",VLOOKUP(P953,'Cost Type'!$A$4:$B$8,2,0)))</f>
        <v>GMS</v>
      </c>
      <c r="C953" s="345" t="str">
        <f>IF(B953="Impl",VLOOKUP(AB953,'Mapping Activities to outputs'!$B:$C,2,0),"N/A")</f>
        <v>N/A</v>
      </c>
      <c r="F953" s="346">
        <f t="shared" si="29"/>
        <v>390.58</v>
      </c>
      <c r="G953" t="s">
        <v>413</v>
      </c>
      <c r="H953" t="s">
        <v>414</v>
      </c>
      <c r="I953" t="s">
        <v>415</v>
      </c>
      <c r="J953" t="s">
        <v>416</v>
      </c>
      <c r="K953" t="s">
        <v>157</v>
      </c>
      <c r="L953" t="s">
        <v>413</v>
      </c>
      <c r="M953" t="s">
        <v>1971</v>
      </c>
      <c r="N953" t="s">
        <v>262</v>
      </c>
      <c r="P953" s="365">
        <v>75105</v>
      </c>
      <c r="Q953" t="s">
        <v>417</v>
      </c>
      <c r="R953" t="s">
        <v>368</v>
      </c>
      <c r="S953" t="s">
        <v>369</v>
      </c>
      <c r="T953" t="s">
        <v>263</v>
      </c>
      <c r="U953" t="s">
        <v>370</v>
      </c>
      <c r="V953" t="s">
        <v>265</v>
      </c>
      <c r="W953" t="s">
        <v>252</v>
      </c>
      <c r="X953" t="s">
        <v>264</v>
      </c>
      <c r="Y953" t="s">
        <v>371</v>
      </c>
      <c r="Z953" t="s">
        <v>250</v>
      </c>
      <c r="AA953" t="s">
        <v>250</v>
      </c>
      <c r="AB953" t="s">
        <v>27</v>
      </c>
      <c r="AC953" t="s">
        <v>158</v>
      </c>
      <c r="AD953" t="s">
        <v>2</v>
      </c>
      <c r="AE953" t="s">
        <v>4560</v>
      </c>
      <c r="AF953" t="s">
        <v>419</v>
      </c>
      <c r="AG953"/>
      <c r="AH953" s="365"/>
      <c r="AI953"/>
      <c r="AJ953"/>
      <c r="AK953"/>
      <c r="AL953" s="365"/>
      <c r="AM953"/>
      <c r="AN953" t="s">
        <v>399</v>
      </c>
      <c r="AO953" t="s">
        <v>399</v>
      </c>
      <c r="AP953" s="365">
        <v>44</v>
      </c>
      <c r="AQ953" t="s">
        <v>4551</v>
      </c>
      <c r="AR953" t="s">
        <v>4561</v>
      </c>
      <c r="AS953" t="s">
        <v>4553</v>
      </c>
      <c r="AT953" t="s">
        <v>4446</v>
      </c>
      <c r="AU953" t="s">
        <v>379</v>
      </c>
      <c r="AV953" t="s">
        <v>380</v>
      </c>
      <c r="AW953" t="s">
        <v>412</v>
      </c>
      <c r="AX953"/>
      <c r="AY953" s="365"/>
      <c r="AZ953" s="365">
        <v>2025</v>
      </c>
      <c r="BA953" s="366">
        <v>45687</v>
      </c>
      <c r="BB953" s="367">
        <v>45694</v>
      </c>
      <c r="BC953" t="s">
        <v>399</v>
      </c>
      <c r="BD953" t="s">
        <v>261</v>
      </c>
      <c r="BE953">
        <v>16599.8</v>
      </c>
      <c r="BF953">
        <v>390.58</v>
      </c>
      <c r="BG953"/>
      <c r="BH953" s="368">
        <v>390.58</v>
      </c>
    </row>
    <row r="954" spans="1:60" ht="15.6">
      <c r="A954" s="345" t="str">
        <f t="shared" si="28"/>
        <v>yes</v>
      </c>
      <c r="B954" s="345" t="str">
        <f>IF(A954="no","N/A",IF(ISNA(VLOOKUP(P954,'Cost Type'!$A$4:$B$8,2,0)),"Impl",VLOOKUP(P954,'Cost Type'!$A$4:$B$8,2,0)))</f>
        <v>GMS</v>
      </c>
      <c r="C954" s="345" t="str">
        <f>IF(B954="Impl",VLOOKUP(AB954,'Mapping Activities to outputs'!$B:$C,2,0),"N/A")</f>
        <v>N/A</v>
      </c>
      <c r="F954" s="346">
        <f t="shared" si="29"/>
        <v>321.39</v>
      </c>
      <c r="G954" t="s">
        <v>413</v>
      </c>
      <c r="H954" t="s">
        <v>414</v>
      </c>
      <c r="I954" t="s">
        <v>415</v>
      </c>
      <c r="J954" t="s">
        <v>416</v>
      </c>
      <c r="K954" t="s">
        <v>157</v>
      </c>
      <c r="L954" t="s">
        <v>413</v>
      </c>
      <c r="M954" t="s">
        <v>1971</v>
      </c>
      <c r="N954" t="s">
        <v>262</v>
      </c>
      <c r="P954" s="365">
        <v>75105</v>
      </c>
      <c r="Q954" t="s">
        <v>417</v>
      </c>
      <c r="R954" t="s">
        <v>368</v>
      </c>
      <c r="S954" t="s">
        <v>369</v>
      </c>
      <c r="T954" t="s">
        <v>263</v>
      </c>
      <c r="U954" t="s">
        <v>370</v>
      </c>
      <c r="V954" t="s">
        <v>265</v>
      </c>
      <c r="W954" t="s">
        <v>252</v>
      </c>
      <c r="X954" t="s">
        <v>264</v>
      </c>
      <c r="Y954" t="s">
        <v>371</v>
      </c>
      <c r="Z954" t="s">
        <v>250</v>
      </c>
      <c r="AA954" t="s">
        <v>250</v>
      </c>
      <c r="AB954" t="s">
        <v>58</v>
      </c>
      <c r="AC954" t="s">
        <v>158</v>
      </c>
      <c r="AD954" t="s">
        <v>2</v>
      </c>
      <c r="AE954" t="s">
        <v>4562</v>
      </c>
      <c r="AF954" t="s">
        <v>419</v>
      </c>
      <c r="AG954"/>
      <c r="AH954" s="365"/>
      <c r="AI954"/>
      <c r="AJ954"/>
      <c r="AK954"/>
      <c r="AL954" s="365"/>
      <c r="AM954"/>
      <c r="AN954" t="s">
        <v>399</v>
      </c>
      <c r="AO954" t="s">
        <v>399</v>
      </c>
      <c r="AP954" s="365">
        <v>34</v>
      </c>
      <c r="AQ954" t="s">
        <v>4563</v>
      </c>
      <c r="AR954" t="s">
        <v>4564</v>
      </c>
      <c r="AS954" t="s">
        <v>4565</v>
      </c>
      <c r="AT954" t="s">
        <v>4420</v>
      </c>
      <c r="AU954" t="s">
        <v>379</v>
      </c>
      <c r="AV954" t="s">
        <v>380</v>
      </c>
      <c r="AW954" t="s">
        <v>412</v>
      </c>
      <c r="AX954"/>
      <c r="AY954" s="365"/>
      <c r="AZ954" s="365">
        <v>2025</v>
      </c>
      <c r="BA954" s="366">
        <v>45688</v>
      </c>
      <c r="BB954" s="367">
        <v>45694</v>
      </c>
      <c r="BC954" t="s">
        <v>399</v>
      </c>
      <c r="BD954" t="s">
        <v>154</v>
      </c>
      <c r="BE954">
        <v>321.39</v>
      </c>
      <c r="BF954">
        <v>321.39</v>
      </c>
      <c r="BG954"/>
      <c r="BH954" s="368">
        <v>321.39</v>
      </c>
    </row>
    <row r="955" spans="1:60" ht="15.6">
      <c r="A955" s="345" t="str">
        <f t="shared" si="28"/>
        <v>yes</v>
      </c>
      <c r="B955" s="345" t="str">
        <f>IF(A955="no","N/A",IF(ISNA(VLOOKUP(P955,'Cost Type'!$A$4:$B$8,2,0)),"Impl",VLOOKUP(Q955,'Cost Type'!$A$4:$B$8,2,0)))</f>
        <v>Impl</v>
      </c>
      <c r="C955" s="345" t="str">
        <f>IF(B955="Impl",VLOOKUP(AB955,'Mapping Activities to outputs'!$B:$C,2,0),"N/A")</f>
        <v>Output 1</v>
      </c>
      <c r="F955" s="346">
        <f t="shared" si="29"/>
        <v>23884.3</v>
      </c>
      <c r="G955" t="s">
        <v>362</v>
      </c>
      <c r="H955" t="s">
        <v>363</v>
      </c>
      <c r="I955" t="s">
        <v>364</v>
      </c>
      <c r="J955" t="s">
        <v>365</v>
      </c>
      <c r="K955" t="s">
        <v>157</v>
      </c>
      <c r="L955" t="s">
        <v>366</v>
      </c>
      <c r="M955" t="s">
        <v>1971</v>
      </c>
      <c r="N955" t="s">
        <v>262</v>
      </c>
      <c r="P955" s="365">
        <v>75709</v>
      </c>
      <c r="Q955" t="s">
        <v>3296</v>
      </c>
      <c r="R955" t="s">
        <v>368</v>
      </c>
      <c r="S955" t="s">
        <v>369</v>
      </c>
      <c r="T955" t="s">
        <v>263</v>
      </c>
      <c r="U955" t="s">
        <v>370</v>
      </c>
      <c r="V955" t="s">
        <v>265</v>
      </c>
      <c r="W955" t="s">
        <v>252</v>
      </c>
      <c r="X955" t="s">
        <v>264</v>
      </c>
      <c r="Y955" t="s">
        <v>371</v>
      </c>
      <c r="Z955" t="s">
        <v>250</v>
      </c>
      <c r="AA955" t="s">
        <v>250</v>
      </c>
      <c r="AB955" t="s">
        <v>32</v>
      </c>
      <c r="AC955" t="s">
        <v>158</v>
      </c>
      <c r="AD955" t="s">
        <v>2</v>
      </c>
      <c r="AE955" t="s">
        <v>4566</v>
      </c>
      <c r="AF955" t="s">
        <v>372</v>
      </c>
      <c r="AG955" t="s">
        <v>4567</v>
      </c>
      <c r="AH955" s="365">
        <v>300002392414901</v>
      </c>
      <c r="AI955" t="s">
        <v>258</v>
      </c>
      <c r="AJ955">
        <v>1015082.91</v>
      </c>
      <c r="AK955">
        <v>1015082.91</v>
      </c>
      <c r="AL955" s="365">
        <v>1</v>
      </c>
      <c r="AM955" t="s">
        <v>4566</v>
      </c>
      <c r="AN955" t="s">
        <v>384</v>
      </c>
      <c r="AO955" t="s">
        <v>464</v>
      </c>
      <c r="AP955" s="365">
        <v>108</v>
      </c>
      <c r="AQ955" t="s">
        <v>4568</v>
      </c>
      <c r="AR955" t="s">
        <v>4569</v>
      </c>
      <c r="AS955" t="s">
        <v>4570</v>
      </c>
      <c r="AT955" t="s">
        <v>4454</v>
      </c>
      <c r="AU955" t="s">
        <v>379</v>
      </c>
      <c r="AV955" t="s">
        <v>380</v>
      </c>
      <c r="AW955" t="s">
        <v>4571</v>
      </c>
      <c r="AX955" t="s">
        <v>4213</v>
      </c>
      <c r="AY955" s="365">
        <v>1</v>
      </c>
      <c r="AZ955" s="365">
        <v>2025</v>
      </c>
      <c r="BA955" s="366">
        <v>45688</v>
      </c>
      <c r="BB955" s="367">
        <v>45694</v>
      </c>
      <c r="BC955" t="s">
        <v>271</v>
      </c>
      <c r="BD955" t="s">
        <v>261</v>
      </c>
      <c r="BE955">
        <v>1015082.91</v>
      </c>
      <c r="BF955">
        <v>23884.3</v>
      </c>
      <c r="BG955"/>
      <c r="BH955" s="368">
        <v>23884.3</v>
      </c>
    </row>
    <row r="956" spans="1:60" ht="15.6">
      <c r="A956" s="345" t="str">
        <f t="shared" si="28"/>
        <v>yes</v>
      </c>
      <c r="B956" s="345" t="str">
        <f>IF(A956="no","N/A",IF(ISNA(VLOOKUP(P956,'Cost Type'!$A$4:$B$8,2,0)),"Impl",VLOOKUP(Q956,'Cost Type'!$A$4:$B$8,2,0)))</f>
        <v>Impl</v>
      </c>
      <c r="C956" s="345" t="str">
        <f>IF(B956="Impl",VLOOKUP(AB956,'Mapping Activities to outputs'!$B:$C,2,0),"N/A")</f>
        <v>MC</v>
      </c>
      <c r="F956" s="346">
        <f t="shared" si="29"/>
        <v>4851.76</v>
      </c>
      <c r="G956" t="s">
        <v>362</v>
      </c>
      <c r="H956" t="s">
        <v>363</v>
      </c>
      <c r="I956" t="s">
        <v>364</v>
      </c>
      <c r="J956" t="s">
        <v>365</v>
      </c>
      <c r="K956" t="s">
        <v>157</v>
      </c>
      <c r="L956" t="s">
        <v>366</v>
      </c>
      <c r="M956" t="s">
        <v>1971</v>
      </c>
      <c r="N956" t="s">
        <v>262</v>
      </c>
      <c r="P956" s="365">
        <v>73410</v>
      </c>
      <c r="Q956" t="s">
        <v>3310</v>
      </c>
      <c r="R956" t="s">
        <v>368</v>
      </c>
      <c r="S956" t="s">
        <v>369</v>
      </c>
      <c r="T956" t="s">
        <v>263</v>
      </c>
      <c r="U956" t="s">
        <v>370</v>
      </c>
      <c r="V956" t="s">
        <v>265</v>
      </c>
      <c r="W956" t="s">
        <v>252</v>
      </c>
      <c r="X956" t="s">
        <v>264</v>
      </c>
      <c r="Y956" t="s">
        <v>371</v>
      </c>
      <c r="Z956" t="s">
        <v>250</v>
      </c>
      <c r="AA956" t="s">
        <v>250</v>
      </c>
      <c r="AB956" t="s">
        <v>89</v>
      </c>
      <c r="AC956" t="s">
        <v>158</v>
      </c>
      <c r="AD956" t="s">
        <v>2</v>
      </c>
      <c r="AE956" t="s">
        <v>509</v>
      </c>
      <c r="AF956" t="s">
        <v>372</v>
      </c>
      <c r="AG956" t="s">
        <v>4572</v>
      </c>
      <c r="AH956" s="365">
        <v>300002390650999</v>
      </c>
      <c r="AI956" t="s">
        <v>258</v>
      </c>
      <c r="AJ956">
        <v>206200</v>
      </c>
      <c r="AK956">
        <v>206200</v>
      </c>
      <c r="AL956" s="365">
        <v>1</v>
      </c>
      <c r="AM956" t="s">
        <v>509</v>
      </c>
      <c r="AN956" t="s">
        <v>4573</v>
      </c>
      <c r="AO956" t="s">
        <v>4574</v>
      </c>
      <c r="AP956" s="365">
        <v>32</v>
      </c>
      <c r="AQ956" t="s">
        <v>4575</v>
      </c>
      <c r="AR956" t="s">
        <v>4576</v>
      </c>
      <c r="AS956" t="s">
        <v>4577</v>
      </c>
      <c r="AT956" t="s">
        <v>4401</v>
      </c>
      <c r="AU956" t="s">
        <v>379</v>
      </c>
      <c r="AV956" t="s">
        <v>380</v>
      </c>
      <c r="AW956" t="s">
        <v>4346</v>
      </c>
      <c r="AX956" t="s">
        <v>4578</v>
      </c>
      <c r="AY956" s="365">
        <v>1</v>
      </c>
      <c r="AZ956" s="365">
        <v>2025</v>
      </c>
      <c r="BA956" s="366">
        <v>45686</v>
      </c>
      <c r="BB956" s="367">
        <v>45694</v>
      </c>
      <c r="BC956" t="s">
        <v>271</v>
      </c>
      <c r="BD956" t="s">
        <v>261</v>
      </c>
      <c r="BE956">
        <v>206200</v>
      </c>
      <c r="BF956">
        <v>4851.76</v>
      </c>
      <c r="BG956"/>
      <c r="BH956" s="368">
        <v>4851.76</v>
      </c>
    </row>
    <row r="957" spans="1:60" ht="15.6">
      <c r="A957" s="345" t="str">
        <f t="shared" si="28"/>
        <v>yes</v>
      </c>
      <c r="B957" s="345" t="str">
        <f>IF(A957="no","N/A",IF(ISNA(VLOOKUP(P957,'Cost Type'!$A$4:$B$8,2,0)),"Impl",VLOOKUP(Q957,'Cost Type'!$A$4:$B$8,2,0)))</f>
        <v>Impl</v>
      </c>
      <c r="C957" s="345" t="str">
        <f>IF(B957="Impl",VLOOKUP(AB957,'Mapping Activities to outputs'!$B:$C,2,0),"N/A")</f>
        <v>Output 2</v>
      </c>
      <c r="F957" s="346">
        <f t="shared" si="29"/>
        <v>61.45</v>
      </c>
      <c r="G957" t="s">
        <v>395</v>
      </c>
      <c r="H957" t="s">
        <v>396</v>
      </c>
      <c r="I957" t="s">
        <v>364</v>
      </c>
      <c r="J957" t="s">
        <v>365</v>
      </c>
      <c r="K957" t="s">
        <v>157</v>
      </c>
      <c r="L957" t="s">
        <v>397</v>
      </c>
      <c r="M957" t="s">
        <v>4466</v>
      </c>
      <c r="N957" t="s">
        <v>262</v>
      </c>
      <c r="P957" s="365">
        <v>76125</v>
      </c>
      <c r="Q957" t="s">
        <v>4139</v>
      </c>
      <c r="R957" t="s">
        <v>368</v>
      </c>
      <c r="S957" t="s">
        <v>369</v>
      </c>
      <c r="T957" t="s">
        <v>263</v>
      </c>
      <c r="U957" t="s">
        <v>370</v>
      </c>
      <c r="V957" t="s">
        <v>265</v>
      </c>
      <c r="W957" t="s">
        <v>252</v>
      </c>
      <c r="X957" t="s">
        <v>264</v>
      </c>
      <c r="Y957" t="s">
        <v>371</v>
      </c>
      <c r="Z957" t="s">
        <v>250</v>
      </c>
      <c r="AA957" t="s">
        <v>250</v>
      </c>
      <c r="AB957" t="s">
        <v>49</v>
      </c>
      <c r="AC957" t="s">
        <v>158</v>
      </c>
      <c r="AD957" t="s">
        <v>2</v>
      </c>
      <c r="AE957" t="s">
        <v>4579</v>
      </c>
      <c r="AF957" t="s">
        <v>398</v>
      </c>
      <c r="AG957" t="s">
        <v>4535</v>
      </c>
      <c r="AH957" s="365">
        <v>300002387985677</v>
      </c>
      <c r="AI957" t="s">
        <v>258</v>
      </c>
      <c r="AJ957">
        <v>219380</v>
      </c>
      <c r="AK957">
        <v>219380</v>
      </c>
      <c r="AL957" s="365">
        <v>1</v>
      </c>
      <c r="AM957" t="s">
        <v>4534</v>
      </c>
      <c r="AN957" t="s">
        <v>3161</v>
      </c>
      <c r="AO957" t="s">
        <v>1021</v>
      </c>
      <c r="AP957" s="365">
        <v>2397</v>
      </c>
      <c r="AQ957" t="s">
        <v>4580</v>
      </c>
      <c r="AR957" t="s">
        <v>4581</v>
      </c>
      <c r="AS957" t="s">
        <v>4582</v>
      </c>
      <c r="AT957" t="s">
        <v>4583</v>
      </c>
      <c r="AU957" t="s">
        <v>379</v>
      </c>
      <c r="AV957" t="s">
        <v>380</v>
      </c>
      <c r="AW957" t="s">
        <v>4537</v>
      </c>
      <c r="AX957" t="s">
        <v>4538</v>
      </c>
      <c r="AY957" s="365">
        <v>1</v>
      </c>
      <c r="AZ957" s="365">
        <v>2025</v>
      </c>
      <c r="BA957" s="366">
        <v>45694</v>
      </c>
      <c r="BB957" s="367">
        <v>45694</v>
      </c>
      <c r="BC957" t="s">
        <v>399</v>
      </c>
      <c r="BD957" t="s">
        <v>261</v>
      </c>
      <c r="BE957">
        <v>0</v>
      </c>
      <c r="BF957">
        <v>61.45</v>
      </c>
      <c r="BG957"/>
      <c r="BH957" s="368">
        <v>61.45</v>
      </c>
    </row>
    <row r="958" spans="1:60" ht="15.6">
      <c r="A958" s="345" t="str">
        <f t="shared" si="28"/>
        <v>yes</v>
      </c>
      <c r="B958" s="345" t="str">
        <f>IF(A958="no","N/A",IF(ISNA(VLOOKUP(P958,'Cost Type'!$A$4:$B$8,2,0)),"Impl",VLOOKUP(Q958,'Cost Type'!$A$4:$B$8,2,0)))</f>
        <v>Impl</v>
      </c>
      <c r="C958" s="345" t="str">
        <f>IF(B958="Impl",VLOOKUP(AB958,'Mapping Activities to outputs'!$B:$C,2,0),"N/A")</f>
        <v>Output 2</v>
      </c>
      <c r="F958" s="346">
        <f t="shared" si="29"/>
        <v>46.7</v>
      </c>
      <c r="G958" t="s">
        <v>395</v>
      </c>
      <c r="H958" t="s">
        <v>396</v>
      </c>
      <c r="I958" t="s">
        <v>364</v>
      </c>
      <c r="J958" t="s">
        <v>365</v>
      </c>
      <c r="K958" t="s">
        <v>157</v>
      </c>
      <c r="L958" t="s">
        <v>397</v>
      </c>
      <c r="M958" t="s">
        <v>4466</v>
      </c>
      <c r="N958" t="s">
        <v>262</v>
      </c>
      <c r="P958" s="365">
        <v>76125</v>
      </c>
      <c r="Q958" t="s">
        <v>4139</v>
      </c>
      <c r="R958" t="s">
        <v>368</v>
      </c>
      <c r="S958" t="s">
        <v>369</v>
      </c>
      <c r="T958" t="s">
        <v>263</v>
      </c>
      <c r="U958" t="s">
        <v>370</v>
      </c>
      <c r="V958" t="s">
        <v>265</v>
      </c>
      <c r="W958" t="s">
        <v>252</v>
      </c>
      <c r="X958" t="s">
        <v>264</v>
      </c>
      <c r="Y958" t="s">
        <v>371</v>
      </c>
      <c r="Z958" t="s">
        <v>250</v>
      </c>
      <c r="AA958" t="s">
        <v>250</v>
      </c>
      <c r="AB958" t="s">
        <v>58</v>
      </c>
      <c r="AC958" t="s">
        <v>158</v>
      </c>
      <c r="AD958" t="s">
        <v>2</v>
      </c>
      <c r="AE958" t="s">
        <v>4584</v>
      </c>
      <c r="AF958" t="s">
        <v>398</v>
      </c>
      <c r="AG958" t="s">
        <v>4515</v>
      </c>
      <c r="AH958" s="365">
        <v>300002388984219</v>
      </c>
      <c r="AI958" t="s">
        <v>258</v>
      </c>
      <c r="AJ958">
        <v>253171</v>
      </c>
      <c r="AK958">
        <v>253171</v>
      </c>
      <c r="AL958" s="365">
        <v>1</v>
      </c>
      <c r="AM958" t="s">
        <v>4514</v>
      </c>
      <c r="AN958" t="s">
        <v>4008</v>
      </c>
      <c r="AO958" t="s">
        <v>734</v>
      </c>
      <c r="AP958" s="365">
        <v>2396</v>
      </c>
      <c r="AQ958" t="s">
        <v>4580</v>
      </c>
      <c r="AR958" t="s">
        <v>4585</v>
      </c>
      <c r="AS958" t="s">
        <v>4582</v>
      </c>
      <c r="AT958" t="s">
        <v>4583</v>
      </c>
      <c r="AU958" t="s">
        <v>379</v>
      </c>
      <c r="AV958" t="s">
        <v>380</v>
      </c>
      <c r="AW958" t="s">
        <v>4519</v>
      </c>
      <c r="AX958" t="s">
        <v>4200</v>
      </c>
      <c r="AY958" s="365">
        <v>1</v>
      </c>
      <c r="AZ958" s="365">
        <v>2025</v>
      </c>
      <c r="BA958" s="366">
        <v>45694</v>
      </c>
      <c r="BB958" s="367">
        <v>45694</v>
      </c>
      <c r="BC958" t="s">
        <v>399</v>
      </c>
      <c r="BD958" t="s">
        <v>261</v>
      </c>
      <c r="BE958">
        <v>0</v>
      </c>
      <c r="BF958">
        <v>46.7</v>
      </c>
      <c r="BG958"/>
      <c r="BH958" s="368">
        <v>46.7</v>
      </c>
    </row>
    <row r="959" spans="1:60" ht="15.6">
      <c r="A959" s="345" t="str">
        <f t="shared" si="28"/>
        <v>yes</v>
      </c>
      <c r="B959" s="345" t="str">
        <f>IF(A959="no","N/A",IF(ISNA(VLOOKUP(P959,'Cost Type'!$A$4:$B$8,2,0)),"Impl",VLOOKUP(Q959,'Cost Type'!$A$4:$B$8,2,0)))</f>
        <v>Impl</v>
      </c>
      <c r="C959" s="345" t="str">
        <f>IF(B959="Impl",VLOOKUP(AB959,'Mapping Activities to outputs'!$B:$C,2,0),"N/A")</f>
        <v>Output 2</v>
      </c>
      <c r="F959" s="346">
        <f t="shared" si="29"/>
        <v>423.53000000000003</v>
      </c>
      <c r="G959" t="s">
        <v>362</v>
      </c>
      <c r="H959" t="s">
        <v>363</v>
      </c>
      <c r="I959" t="s">
        <v>364</v>
      </c>
      <c r="J959" t="s">
        <v>365</v>
      </c>
      <c r="K959" t="s">
        <v>157</v>
      </c>
      <c r="L959" t="s">
        <v>366</v>
      </c>
      <c r="M959" t="s">
        <v>1971</v>
      </c>
      <c r="N959" t="s">
        <v>262</v>
      </c>
      <c r="P959" s="365">
        <v>74220</v>
      </c>
      <c r="Q959" t="s">
        <v>435</v>
      </c>
      <c r="R959" t="s">
        <v>368</v>
      </c>
      <c r="S959" t="s">
        <v>369</v>
      </c>
      <c r="T959" t="s">
        <v>263</v>
      </c>
      <c r="U959" t="s">
        <v>370</v>
      </c>
      <c r="V959" t="s">
        <v>265</v>
      </c>
      <c r="W959" t="s">
        <v>252</v>
      </c>
      <c r="X959" t="s">
        <v>264</v>
      </c>
      <c r="Y959" t="s">
        <v>371</v>
      </c>
      <c r="Z959" t="s">
        <v>250</v>
      </c>
      <c r="AA959" t="s">
        <v>250</v>
      </c>
      <c r="AB959" t="s">
        <v>52</v>
      </c>
      <c r="AC959" t="s">
        <v>158</v>
      </c>
      <c r="AD959" t="s">
        <v>2</v>
      </c>
      <c r="AE959" t="s">
        <v>4586</v>
      </c>
      <c r="AF959" t="s">
        <v>372</v>
      </c>
      <c r="AG959" t="s">
        <v>4587</v>
      </c>
      <c r="AH959" s="365">
        <v>300002389849169</v>
      </c>
      <c r="AI959" t="s">
        <v>258</v>
      </c>
      <c r="AJ959">
        <v>18000</v>
      </c>
      <c r="AK959">
        <v>18000</v>
      </c>
      <c r="AL959" s="365">
        <v>1</v>
      </c>
      <c r="AM959" t="s">
        <v>4586</v>
      </c>
      <c r="AN959" t="s">
        <v>3058</v>
      </c>
      <c r="AO959" t="s">
        <v>594</v>
      </c>
      <c r="AP959" s="365">
        <v>21</v>
      </c>
      <c r="AQ959" t="s">
        <v>4568</v>
      </c>
      <c r="AR959" t="s">
        <v>4588</v>
      </c>
      <c r="AS959" t="s">
        <v>4570</v>
      </c>
      <c r="AT959" t="s">
        <v>4329</v>
      </c>
      <c r="AU959" t="s">
        <v>379</v>
      </c>
      <c r="AV959" t="s">
        <v>380</v>
      </c>
      <c r="AW959" t="s">
        <v>381</v>
      </c>
      <c r="AX959"/>
      <c r="AY959" s="365">
        <v>0</v>
      </c>
      <c r="AZ959" s="365">
        <v>2025</v>
      </c>
      <c r="BA959" s="366">
        <v>45685</v>
      </c>
      <c r="BB959" s="367">
        <v>45694</v>
      </c>
      <c r="BC959" t="s">
        <v>271</v>
      </c>
      <c r="BD959" t="s">
        <v>261</v>
      </c>
      <c r="BE959">
        <v>18000</v>
      </c>
      <c r="BF959">
        <v>423.53000000000003</v>
      </c>
      <c r="BG959"/>
      <c r="BH959" s="368">
        <v>423.53000000000003</v>
      </c>
    </row>
    <row r="960" spans="1:60" ht="15.6">
      <c r="A960" s="345" t="str">
        <f t="shared" si="28"/>
        <v>yes</v>
      </c>
      <c r="B960" s="345" t="str">
        <f>IF(A960="no","N/A",IF(ISNA(VLOOKUP(P960,'Cost Type'!$A$4:$B$8,2,0)),"Impl",VLOOKUP(Q960,'Cost Type'!$A$4:$B$8,2,0)))</f>
        <v>Impl</v>
      </c>
      <c r="C960" s="345" t="str">
        <f>IF(B960="Impl",VLOOKUP(AB960,'Mapping Activities to outputs'!$B:$C,2,0),"N/A")</f>
        <v>Output 2</v>
      </c>
      <c r="F960" s="346">
        <f t="shared" si="29"/>
        <v>376.47</v>
      </c>
      <c r="G960" t="s">
        <v>362</v>
      </c>
      <c r="H960" t="s">
        <v>363</v>
      </c>
      <c r="I960" t="s">
        <v>364</v>
      </c>
      <c r="J960" t="s">
        <v>365</v>
      </c>
      <c r="K960" t="s">
        <v>157</v>
      </c>
      <c r="L960" t="s">
        <v>366</v>
      </c>
      <c r="M960" t="s">
        <v>1971</v>
      </c>
      <c r="N960" t="s">
        <v>262</v>
      </c>
      <c r="P960" s="365">
        <v>74220</v>
      </c>
      <c r="Q960" t="s">
        <v>435</v>
      </c>
      <c r="R960" t="s">
        <v>368</v>
      </c>
      <c r="S960" t="s">
        <v>369</v>
      </c>
      <c r="T960" t="s">
        <v>263</v>
      </c>
      <c r="U960" t="s">
        <v>370</v>
      </c>
      <c r="V960" t="s">
        <v>265</v>
      </c>
      <c r="W960" t="s">
        <v>252</v>
      </c>
      <c r="X960" t="s">
        <v>264</v>
      </c>
      <c r="Y960" t="s">
        <v>371</v>
      </c>
      <c r="Z960" t="s">
        <v>250</v>
      </c>
      <c r="AA960" t="s">
        <v>250</v>
      </c>
      <c r="AB960" t="s">
        <v>52</v>
      </c>
      <c r="AC960" t="s">
        <v>158</v>
      </c>
      <c r="AD960" t="s">
        <v>2</v>
      </c>
      <c r="AE960" t="s">
        <v>4589</v>
      </c>
      <c r="AF960" t="s">
        <v>372</v>
      </c>
      <c r="AG960" t="s">
        <v>3137</v>
      </c>
      <c r="AH960" s="365">
        <v>300002392624273</v>
      </c>
      <c r="AI960" t="s">
        <v>258</v>
      </c>
      <c r="AJ960">
        <v>16000</v>
      </c>
      <c r="AK960">
        <v>16000</v>
      </c>
      <c r="AL960" s="365">
        <v>1</v>
      </c>
      <c r="AM960" t="s">
        <v>4589</v>
      </c>
      <c r="AN960" t="s">
        <v>391</v>
      </c>
      <c r="AO960" t="s">
        <v>1051</v>
      </c>
      <c r="AP960" s="365">
        <v>101</v>
      </c>
      <c r="AQ960" t="s">
        <v>4568</v>
      </c>
      <c r="AR960" t="s">
        <v>4590</v>
      </c>
      <c r="AS960" t="s">
        <v>4570</v>
      </c>
      <c r="AT960" t="s">
        <v>4454</v>
      </c>
      <c r="AU960" t="s">
        <v>379</v>
      </c>
      <c r="AV960" t="s">
        <v>380</v>
      </c>
      <c r="AW960" t="s">
        <v>381</v>
      </c>
      <c r="AX960"/>
      <c r="AY960" s="365">
        <v>0</v>
      </c>
      <c r="AZ960" s="365">
        <v>2025</v>
      </c>
      <c r="BA960" s="366">
        <v>45688</v>
      </c>
      <c r="BB960" s="367">
        <v>45694</v>
      </c>
      <c r="BC960" t="s">
        <v>271</v>
      </c>
      <c r="BD960" t="s">
        <v>261</v>
      </c>
      <c r="BE960">
        <v>16000</v>
      </c>
      <c r="BF960">
        <v>376.47</v>
      </c>
      <c r="BG960"/>
      <c r="BH960" s="368">
        <v>376.47</v>
      </c>
    </row>
    <row r="961" spans="1:60" ht="15.6">
      <c r="A961" s="345" t="str">
        <f t="shared" si="28"/>
        <v>yes</v>
      </c>
      <c r="B961" s="345" t="str">
        <f>IF(A961="no","N/A",IF(ISNA(VLOOKUP(P961,'Cost Type'!$A$4:$B$8,2,0)),"Impl",VLOOKUP(P961,'Cost Type'!$A$4:$B$8,2,0)))</f>
        <v>GMS</v>
      </c>
      <c r="C961" s="345" t="str">
        <f>IF(B961="Impl",VLOOKUP(AB961,'Mapping Activities to outputs'!$B:$C,2,0),"N/A")</f>
        <v>N/A</v>
      </c>
      <c r="F961" s="346">
        <f t="shared" si="29"/>
        <v>388.14</v>
      </c>
      <c r="G961" t="s">
        <v>413</v>
      </c>
      <c r="H961" t="s">
        <v>414</v>
      </c>
      <c r="I961" t="s">
        <v>415</v>
      </c>
      <c r="J961" t="s">
        <v>416</v>
      </c>
      <c r="K961" t="s">
        <v>157</v>
      </c>
      <c r="L961" t="s">
        <v>413</v>
      </c>
      <c r="M961" t="s">
        <v>1971</v>
      </c>
      <c r="N961" t="s">
        <v>262</v>
      </c>
      <c r="P961" s="365">
        <v>75105</v>
      </c>
      <c r="Q961" t="s">
        <v>417</v>
      </c>
      <c r="R961" t="s">
        <v>368</v>
      </c>
      <c r="S961" t="s">
        <v>369</v>
      </c>
      <c r="T961" t="s">
        <v>263</v>
      </c>
      <c r="U961" t="s">
        <v>370</v>
      </c>
      <c r="V961" t="s">
        <v>265</v>
      </c>
      <c r="W961" t="s">
        <v>252</v>
      </c>
      <c r="X961" t="s">
        <v>264</v>
      </c>
      <c r="Y961" t="s">
        <v>371</v>
      </c>
      <c r="Z961" t="s">
        <v>250</v>
      </c>
      <c r="AA961" t="s">
        <v>250</v>
      </c>
      <c r="AB961" t="s">
        <v>89</v>
      </c>
      <c r="AC961" t="s">
        <v>158</v>
      </c>
      <c r="AD961" t="s">
        <v>2</v>
      </c>
      <c r="AE961" t="s">
        <v>4591</v>
      </c>
      <c r="AF961" t="s">
        <v>419</v>
      </c>
      <c r="AG961"/>
      <c r="AH961" s="365"/>
      <c r="AI961"/>
      <c r="AJ961"/>
      <c r="AK961"/>
      <c r="AL961" s="365"/>
      <c r="AM961"/>
      <c r="AN961" t="s">
        <v>399</v>
      </c>
      <c r="AO961" t="s">
        <v>399</v>
      </c>
      <c r="AP961" s="365">
        <v>42</v>
      </c>
      <c r="AQ961" t="s">
        <v>4592</v>
      </c>
      <c r="AR961" t="s">
        <v>4593</v>
      </c>
      <c r="AS961" t="s">
        <v>4594</v>
      </c>
      <c r="AT961" t="s">
        <v>4415</v>
      </c>
      <c r="AU961" t="s">
        <v>379</v>
      </c>
      <c r="AV961" t="s">
        <v>380</v>
      </c>
      <c r="AW961" t="s">
        <v>412</v>
      </c>
      <c r="AX961"/>
      <c r="AY961" s="365"/>
      <c r="AZ961" s="365">
        <v>2025</v>
      </c>
      <c r="BA961" s="366">
        <v>45686</v>
      </c>
      <c r="BB961" s="367">
        <v>45695</v>
      </c>
      <c r="BC961" t="s">
        <v>399</v>
      </c>
      <c r="BD961" t="s">
        <v>261</v>
      </c>
      <c r="BE961">
        <v>16496</v>
      </c>
      <c r="BF961">
        <v>388.14</v>
      </c>
      <c r="BG961"/>
      <c r="BH961" s="368">
        <v>388.14</v>
      </c>
    </row>
    <row r="962" spans="1:60" ht="15.6">
      <c r="A962" s="345" t="str">
        <f t="shared" si="28"/>
        <v>yes</v>
      </c>
      <c r="B962" s="345" t="str">
        <f>IF(A962="no","N/A",IF(ISNA(VLOOKUP(P962,'Cost Type'!$A$4:$B$8,2,0)),"Impl",VLOOKUP(P962,'Cost Type'!$A$4:$B$8,2,0)))</f>
        <v>GMS</v>
      </c>
      <c r="C962" s="345" t="str">
        <f>IF(B962="Impl",VLOOKUP(AB962,'Mapping Activities to outputs'!$B:$C,2,0),"N/A")</f>
        <v>N/A</v>
      </c>
      <c r="F962" s="346">
        <f t="shared" si="29"/>
        <v>64</v>
      </c>
      <c r="G962" t="s">
        <v>413</v>
      </c>
      <c r="H962" t="s">
        <v>414</v>
      </c>
      <c r="I962" t="s">
        <v>415</v>
      </c>
      <c r="J962" t="s">
        <v>416</v>
      </c>
      <c r="K962" t="s">
        <v>157</v>
      </c>
      <c r="L962" t="s">
        <v>413</v>
      </c>
      <c r="M962" t="s">
        <v>1971</v>
      </c>
      <c r="N962" t="s">
        <v>262</v>
      </c>
      <c r="P962" s="365">
        <v>75105</v>
      </c>
      <c r="Q962" t="s">
        <v>417</v>
      </c>
      <c r="R962" t="s">
        <v>368</v>
      </c>
      <c r="S962" t="s">
        <v>369</v>
      </c>
      <c r="T962" t="s">
        <v>263</v>
      </c>
      <c r="U962" t="s">
        <v>370</v>
      </c>
      <c r="V962" t="s">
        <v>265</v>
      </c>
      <c r="W962" t="s">
        <v>252</v>
      </c>
      <c r="X962" t="s">
        <v>264</v>
      </c>
      <c r="Y962" t="s">
        <v>371</v>
      </c>
      <c r="Z962" t="s">
        <v>250</v>
      </c>
      <c r="AA962" t="s">
        <v>250</v>
      </c>
      <c r="AB962" t="s">
        <v>52</v>
      </c>
      <c r="AC962" t="s">
        <v>158</v>
      </c>
      <c r="AD962" t="s">
        <v>2</v>
      </c>
      <c r="AE962" t="s">
        <v>4595</v>
      </c>
      <c r="AF962" t="s">
        <v>419</v>
      </c>
      <c r="AG962"/>
      <c r="AH962" s="365"/>
      <c r="AI962"/>
      <c r="AJ962"/>
      <c r="AK962"/>
      <c r="AL962" s="365"/>
      <c r="AM962"/>
      <c r="AN962" t="s">
        <v>399</v>
      </c>
      <c r="AO962" t="s">
        <v>399</v>
      </c>
      <c r="AP962" s="365">
        <v>174</v>
      </c>
      <c r="AQ962" t="s">
        <v>4592</v>
      </c>
      <c r="AR962" t="s">
        <v>4596</v>
      </c>
      <c r="AS962" t="s">
        <v>4594</v>
      </c>
      <c r="AT962" t="s">
        <v>4420</v>
      </c>
      <c r="AU962" t="s">
        <v>379</v>
      </c>
      <c r="AV962" t="s">
        <v>380</v>
      </c>
      <c r="AW962" t="s">
        <v>412</v>
      </c>
      <c r="AX962"/>
      <c r="AY962" s="365"/>
      <c r="AZ962" s="365">
        <v>2025</v>
      </c>
      <c r="BA962" s="366">
        <v>45688</v>
      </c>
      <c r="BB962" s="367">
        <v>45695</v>
      </c>
      <c r="BC962" t="s">
        <v>399</v>
      </c>
      <c r="BD962" t="s">
        <v>261</v>
      </c>
      <c r="BE962">
        <v>2720</v>
      </c>
      <c r="BF962">
        <v>64</v>
      </c>
      <c r="BG962"/>
      <c r="BH962" s="368">
        <v>64</v>
      </c>
    </row>
    <row r="963" spans="1:60" ht="15.6">
      <c r="A963" s="345" t="str">
        <f t="shared" ref="A963:A971" si="30">IF(X963="30000",IF(P963&gt;60000,"yes","no"),"no")</f>
        <v>yes</v>
      </c>
      <c r="B963" s="345" t="str">
        <f>IF(A963="no","N/A",IF(ISNA(VLOOKUP(P963,'Cost Type'!$A$4:$B$8,2,0)),"Impl",VLOOKUP(P963,'Cost Type'!$A$4:$B$8,2,0)))</f>
        <v>GMS</v>
      </c>
      <c r="C963" s="345" t="str">
        <f>IF(B963="Impl",VLOOKUP(AB963,'Mapping Activities to outputs'!$B:$C,2,0),"N/A")</f>
        <v>N/A</v>
      </c>
      <c r="F963" s="346">
        <f t="shared" ref="F963:F971" si="31">BH963</f>
        <v>1910.74</v>
      </c>
      <c r="G963" t="s">
        <v>413</v>
      </c>
      <c r="H963" t="s">
        <v>414</v>
      </c>
      <c r="I963" t="s">
        <v>415</v>
      </c>
      <c r="J963" t="s">
        <v>416</v>
      </c>
      <c r="K963" t="s">
        <v>157</v>
      </c>
      <c r="L963" t="s">
        <v>413</v>
      </c>
      <c r="M963" t="s">
        <v>1971</v>
      </c>
      <c r="N963" t="s">
        <v>262</v>
      </c>
      <c r="P963" s="365">
        <v>75105</v>
      </c>
      <c r="Q963" t="s">
        <v>417</v>
      </c>
      <c r="R963" t="s">
        <v>368</v>
      </c>
      <c r="S963" t="s">
        <v>369</v>
      </c>
      <c r="T963" t="s">
        <v>263</v>
      </c>
      <c r="U963" t="s">
        <v>370</v>
      </c>
      <c r="V963" t="s">
        <v>265</v>
      </c>
      <c r="W963" t="s">
        <v>252</v>
      </c>
      <c r="X963" t="s">
        <v>264</v>
      </c>
      <c r="Y963" t="s">
        <v>371</v>
      </c>
      <c r="Z963" t="s">
        <v>250</v>
      </c>
      <c r="AA963" t="s">
        <v>250</v>
      </c>
      <c r="AB963" t="s">
        <v>32</v>
      </c>
      <c r="AC963" t="s">
        <v>158</v>
      </c>
      <c r="AD963" t="s">
        <v>2</v>
      </c>
      <c r="AE963" t="s">
        <v>4597</v>
      </c>
      <c r="AF963" t="s">
        <v>419</v>
      </c>
      <c r="AG963"/>
      <c r="AH963" s="365"/>
      <c r="AI963"/>
      <c r="AJ963"/>
      <c r="AK963"/>
      <c r="AL963" s="365"/>
      <c r="AM963"/>
      <c r="AN963" t="s">
        <v>399</v>
      </c>
      <c r="AO963" t="s">
        <v>399</v>
      </c>
      <c r="AP963" s="365">
        <v>175</v>
      </c>
      <c r="AQ963" t="s">
        <v>4592</v>
      </c>
      <c r="AR963" t="s">
        <v>4598</v>
      </c>
      <c r="AS963" t="s">
        <v>4594</v>
      </c>
      <c r="AT963" t="s">
        <v>4420</v>
      </c>
      <c r="AU963" t="s">
        <v>379</v>
      </c>
      <c r="AV963" t="s">
        <v>380</v>
      </c>
      <c r="AW963" t="s">
        <v>412</v>
      </c>
      <c r="AX963"/>
      <c r="AY963" s="365"/>
      <c r="AZ963" s="365">
        <v>2025</v>
      </c>
      <c r="BA963" s="366">
        <v>45688</v>
      </c>
      <c r="BB963" s="367">
        <v>45695</v>
      </c>
      <c r="BC963" t="s">
        <v>399</v>
      </c>
      <c r="BD963" t="s">
        <v>261</v>
      </c>
      <c r="BE963">
        <v>81206.63</v>
      </c>
      <c r="BF963">
        <v>1910.74</v>
      </c>
      <c r="BG963"/>
      <c r="BH963" s="368">
        <v>1910.74</v>
      </c>
    </row>
    <row r="964" spans="1:60" ht="15.6">
      <c r="A964" s="345" t="str">
        <f t="shared" si="30"/>
        <v>yes</v>
      </c>
      <c r="B964" s="345" t="str">
        <f>IF(A964="no","N/A",IF(ISNA(VLOOKUP(P964,'Cost Type'!$A$4:$B$8,2,0)),"Impl",VLOOKUP(Q964,'Cost Type'!$A$4:$B$8,2,0)))</f>
        <v>Impl</v>
      </c>
      <c r="C964" s="345" t="str">
        <f>IF(B964="Impl",VLOOKUP(AB964,'Mapping Activities to outputs'!$B:$C,2,0),"N/A")</f>
        <v>MC</v>
      </c>
      <c r="F964" s="346">
        <f t="shared" si="31"/>
        <v>450.05</v>
      </c>
      <c r="G964" t="s">
        <v>362</v>
      </c>
      <c r="H964" t="s">
        <v>363</v>
      </c>
      <c r="I964" t="s">
        <v>364</v>
      </c>
      <c r="J964" t="s">
        <v>365</v>
      </c>
      <c r="K964" t="s">
        <v>157</v>
      </c>
      <c r="L964" t="s">
        <v>366</v>
      </c>
      <c r="M964" t="s">
        <v>1971</v>
      </c>
      <c r="N964" t="s">
        <v>262</v>
      </c>
      <c r="P964" s="365">
        <v>73410</v>
      </c>
      <c r="Q964" t="s">
        <v>3310</v>
      </c>
      <c r="R964" t="s">
        <v>368</v>
      </c>
      <c r="S964" t="s">
        <v>369</v>
      </c>
      <c r="T964" t="s">
        <v>263</v>
      </c>
      <c r="U964" t="s">
        <v>370</v>
      </c>
      <c r="V964" t="s">
        <v>265</v>
      </c>
      <c r="W964" t="s">
        <v>252</v>
      </c>
      <c r="X964" t="s">
        <v>264</v>
      </c>
      <c r="Y964" t="s">
        <v>371</v>
      </c>
      <c r="Z964" t="s">
        <v>250</v>
      </c>
      <c r="AA964" t="s">
        <v>250</v>
      </c>
      <c r="AB964" t="s">
        <v>89</v>
      </c>
      <c r="AC964" t="s">
        <v>158</v>
      </c>
      <c r="AD964" t="s">
        <v>2</v>
      </c>
      <c r="AE964" t="s">
        <v>4599</v>
      </c>
      <c r="AF964" t="s">
        <v>372</v>
      </c>
      <c r="AG964" t="s">
        <v>4600</v>
      </c>
      <c r="AH964" s="365">
        <v>300002392414135</v>
      </c>
      <c r="AI964" t="s">
        <v>258</v>
      </c>
      <c r="AJ964">
        <v>19127</v>
      </c>
      <c r="AK964">
        <v>19127</v>
      </c>
      <c r="AL964" s="365">
        <v>1</v>
      </c>
      <c r="AM964" t="s">
        <v>4599</v>
      </c>
      <c r="AN964" t="s">
        <v>3068</v>
      </c>
      <c r="AO964" t="s">
        <v>1038</v>
      </c>
      <c r="AP964" s="365">
        <v>89</v>
      </c>
      <c r="AQ964" t="s">
        <v>4601</v>
      </c>
      <c r="AR964" t="s">
        <v>4602</v>
      </c>
      <c r="AS964" t="s">
        <v>4603</v>
      </c>
      <c r="AT964" t="s">
        <v>4454</v>
      </c>
      <c r="AU964" t="s">
        <v>379</v>
      </c>
      <c r="AV964" t="s">
        <v>380</v>
      </c>
      <c r="AW964" t="s">
        <v>381</v>
      </c>
      <c r="AX964"/>
      <c r="AY964" s="365">
        <v>0</v>
      </c>
      <c r="AZ964" s="365">
        <v>2025</v>
      </c>
      <c r="BA964" s="366">
        <v>45688</v>
      </c>
      <c r="BB964" s="367">
        <v>45695</v>
      </c>
      <c r="BC964" t="s">
        <v>271</v>
      </c>
      <c r="BD964" t="s">
        <v>261</v>
      </c>
      <c r="BE964">
        <v>19127</v>
      </c>
      <c r="BF964">
        <v>450.05</v>
      </c>
      <c r="BG964"/>
      <c r="BH964" s="368">
        <v>450.05</v>
      </c>
    </row>
    <row r="965" spans="1:60" ht="15.6">
      <c r="A965" s="345" t="str">
        <f t="shared" si="30"/>
        <v>yes</v>
      </c>
      <c r="B965" s="345" t="str">
        <f>IF(A965="no","N/A",IF(ISNA(VLOOKUP(P965,'Cost Type'!$A$4:$B$8,2,0)),"Impl",VLOOKUP(Q965,'Cost Type'!$A$4:$B$8,2,0)))</f>
        <v>Impl</v>
      </c>
      <c r="C965" s="345" t="str">
        <f>IF(B965="Impl",VLOOKUP(AB965,'Mapping Activities to outputs'!$B:$C,2,0),"N/A")</f>
        <v>Output 2</v>
      </c>
      <c r="F965" s="346">
        <f t="shared" si="31"/>
        <v>44.5</v>
      </c>
      <c r="G965" t="s">
        <v>395</v>
      </c>
      <c r="H965" t="s">
        <v>396</v>
      </c>
      <c r="I965" t="s">
        <v>364</v>
      </c>
      <c r="J965" t="s">
        <v>365</v>
      </c>
      <c r="K965" t="s">
        <v>157</v>
      </c>
      <c r="L965" t="s">
        <v>397</v>
      </c>
      <c r="M965" t="s">
        <v>4466</v>
      </c>
      <c r="N965" t="s">
        <v>262</v>
      </c>
      <c r="P965" s="365">
        <v>76125</v>
      </c>
      <c r="Q965" t="s">
        <v>4139</v>
      </c>
      <c r="R965" t="s">
        <v>368</v>
      </c>
      <c r="S965" t="s">
        <v>369</v>
      </c>
      <c r="T965" t="s">
        <v>263</v>
      </c>
      <c r="U965" t="s">
        <v>370</v>
      </c>
      <c r="V965" t="s">
        <v>265</v>
      </c>
      <c r="W965" t="s">
        <v>252</v>
      </c>
      <c r="X965" t="s">
        <v>264</v>
      </c>
      <c r="Y965" t="s">
        <v>371</v>
      </c>
      <c r="Z965" t="s">
        <v>250</v>
      </c>
      <c r="AA965" t="s">
        <v>250</v>
      </c>
      <c r="AB965" t="s">
        <v>58</v>
      </c>
      <c r="AC965" t="s">
        <v>158</v>
      </c>
      <c r="AD965" t="s">
        <v>2</v>
      </c>
      <c r="AE965" t="s">
        <v>4604</v>
      </c>
      <c r="AF965" t="s">
        <v>398</v>
      </c>
      <c r="AG965" t="s">
        <v>3149</v>
      </c>
      <c r="AH965" s="365">
        <v>300002389227512</v>
      </c>
      <c r="AI965" t="s">
        <v>258</v>
      </c>
      <c r="AJ965">
        <v>158878.39999999999</v>
      </c>
      <c r="AK965">
        <v>158878.39999999999</v>
      </c>
      <c r="AL965" s="365">
        <v>1</v>
      </c>
      <c r="AM965" t="s">
        <v>4521</v>
      </c>
      <c r="AN965" t="s">
        <v>384</v>
      </c>
      <c r="AO965" t="s">
        <v>464</v>
      </c>
      <c r="AP965" s="365">
        <v>3241</v>
      </c>
      <c r="AQ965" t="s">
        <v>4605</v>
      </c>
      <c r="AR965" t="s">
        <v>4606</v>
      </c>
      <c r="AS965" t="s">
        <v>4607</v>
      </c>
      <c r="AT965" t="s">
        <v>4608</v>
      </c>
      <c r="AU965" t="s">
        <v>379</v>
      </c>
      <c r="AV965" t="s">
        <v>380</v>
      </c>
      <c r="AW965" t="s">
        <v>4525</v>
      </c>
      <c r="AX965" t="s">
        <v>4203</v>
      </c>
      <c r="AY965" s="365">
        <v>1</v>
      </c>
      <c r="AZ965" s="365">
        <v>2025</v>
      </c>
      <c r="BA965" s="366">
        <v>45695</v>
      </c>
      <c r="BB965" s="367">
        <v>45695</v>
      </c>
      <c r="BC965" t="s">
        <v>399</v>
      </c>
      <c r="BD965" t="s">
        <v>261</v>
      </c>
      <c r="BE965">
        <v>0</v>
      </c>
      <c r="BF965">
        <v>44.5</v>
      </c>
      <c r="BG965"/>
      <c r="BH965" s="368">
        <v>44.5</v>
      </c>
    </row>
    <row r="966" spans="1:60" ht="15.6">
      <c r="A966" s="345" t="str">
        <f t="shared" si="30"/>
        <v>yes</v>
      </c>
      <c r="B966" s="345" t="str">
        <f>IF(A966="no","N/A",IF(ISNA(VLOOKUP(P966,'Cost Type'!$A$4:$B$8,2,0)),"Impl",VLOOKUP(Q966,'Cost Type'!$A$4:$B$8,2,0)))</f>
        <v>Impl</v>
      </c>
      <c r="C966" s="345" t="str">
        <f>IF(B966="Impl",VLOOKUP(AB966,'Mapping Activities to outputs'!$B:$C,2,0),"N/A")</f>
        <v>Output 2</v>
      </c>
      <c r="F966" s="346">
        <f t="shared" si="31"/>
        <v>5.04</v>
      </c>
      <c r="G966" t="s">
        <v>395</v>
      </c>
      <c r="H966" t="s">
        <v>396</v>
      </c>
      <c r="I966" t="s">
        <v>364</v>
      </c>
      <c r="J966" t="s">
        <v>365</v>
      </c>
      <c r="K966" t="s">
        <v>157</v>
      </c>
      <c r="L966" t="s">
        <v>397</v>
      </c>
      <c r="M966" t="s">
        <v>4466</v>
      </c>
      <c r="N966" t="s">
        <v>262</v>
      </c>
      <c r="P966" s="365">
        <v>76125</v>
      </c>
      <c r="Q966" t="s">
        <v>4139</v>
      </c>
      <c r="R966" t="s">
        <v>368</v>
      </c>
      <c r="S966" t="s">
        <v>369</v>
      </c>
      <c r="T966" t="s">
        <v>263</v>
      </c>
      <c r="U966" t="s">
        <v>370</v>
      </c>
      <c r="V966" t="s">
        <v>265</v>
      </c>
      <c r="W966" t="s">
        <v>252</v>
      </c>
      <c r="X966" t="s">
        <v>264</v>
      </c>
      <c r="Y966" t="s">
        <v>371</v>
      </c>
      <c r="Z966" t="s">
        <v>250</v>
      </c>
      <c r="AA966" t="s">
        <v>250</v>
      </c>
      <c r="AB966" t="s">
        <v>52</v>
      </c>
      <c r="AC966" t="s">
        <v>158</v>
      </c>
      <c r="AD966" t="s">
        <v>2</v>
      </c>
      <c r="AE966" t="s">
        <v>4609</v>
      </c>
      <c r="AF966" t="s">
        <v>398</v>
      </c>
      <c r="AG966" t="s">
        <v>4587</v>
      </c>
      <c r="AH966" s="365">
        <v>300002389849169</v>
      </c>
      <c r="AI966" t="s">
        <v>258</v>
      </c>
      <c r="AJ966">
        <v>18000</v>
      </c>
      <c r="AK966">
        <v>18000</v>
      </c>
      <c r="AL966" s="365">
        <v>1</v>
      </c>
      <c r="AM966" t="s">
        <v>4586</v>
      </c>
      <c r="AN966" t="s">
        <v>3058</v>
      </c>
      <c r="AO966" t="s">
        <v>594</v>
      </c>
      <c r="AP966" s="365">
        <v>3240</v>
      </c>
      <c r="AQ966" t="s">
        <v>4605</v>
      </c>
      <c r="AR966" t="s">
        <v>4610</v>
      </c>
      <c r="AS966" t="s">
        <v>4607</v>
      </c>
      <c r="AT966" t="s">
        <v>4608</v>
      </c>
      <c r="AU966" t="s">
        <v>379</v>
      </c>
      <c r="AV966" t="s">
        <v>380</v>
      </c>
      <c r="AW966" t="s">
        <v>381</v>
      </c>
      <c r="AX966"/>
      <c r="AY966" s="365">
        <v>0</v>
      </c>
      <c r="AZ966" s="365">
        <v>2025</v>
      </c>
      <c r="BA966" s="366">
        <v>45695</v>
      </c>
      <c r="BB966" s="367">
        <v>45695</v>
      </c>
      <c r="BC966" t="s">
        <v>399</v>
      </c>
      <c r="BD966" t="s">
        <v>261</v>
      </c>
      <c r="BE966">
        <v>0</v>
      </c>
      <c r="BF966">
        <v>5.04</v>
      </c>
      <c r="BG966"/>
      <c r="BH966" s="368">
        <v>5.04</v>
      </c>
    </row>
    <row r="967" spans="1:60" ht="15.6">
      <c r="A967" s="345" t="str">
        <f t="shared" si="30"/>
        <v>yes</v>
      </c>
      <c r="B967" s="345" t="str">
        <f>IF(A967="no","N/A",IF(ISNA(VLOOKUP(P967,'Cost Type'!$A$4:$B$8,2,0)),"Impl",VLOOKUP(Q967,'Cost Type'!$A$4:$B$8,2,0)))</f>
        <v>Impl</v>
      </c>
      <c r="C967" s="345" t="str">
        <f>IF(B967="Impl",VLOOKUP(AB967,'Mapping Activities to outputs'!$B:$C,2,0),"N/A")</f>
        <v>Output 1</v>
      </c>
      <c r="F967" s="346">
        <f t="shared" si="31"/>
        <v>108.18</v>
      </c>
      <c r="G967" t="s">
        <v>395</v>
      </c>
      <c r="H967" t="s">
        <v>396</v>
      </c>
      <c r="I967" t="s">
        <v>364</v>
      </c>
      <c r="J967" t="s">
        <v>365</v>
      </c>
      <c r="K967" t="s">
        <v>157</v>
      </c>
      <c r="L967" t="s">
        <v>397</v>
      </c>
      <c r="M967" t="s">
        <v>4466</v>
      </c>
      <c r="N967" t="s">
        <v>262</v>
      </c>
      <c r="P967" s="365">
        <v>76125</v>
      </c>
      <c r="Q967" t="s">
        <v>4139</v>
      </c>
      <c r="R967" t="s">
        <v>368</v>
      </c>
      <c r="S967" t="s">
        <v>369</v>
      </c>
      <c r="T967" t="s">
        <v>263</v>
      </c>
      <c r="U967" t="s">
        <v>370</v>
      </c>
      <c r="V967" t="s">
        <v>265</v>
      </c>
      <c r="W967" t="s">
        <v>252</v>
      </c>
      <c r="X967" t="s">
        <v>264</v>
      </c>
      <c r="Y967" t="s">
        <v>371</v>
      </c>
      <c r="Z967" t="s">
        <v>250</v>
      </c>
      <c r="AA967" t="s">
        <v>250</v>
      </c>
      <c r="AB967" t="s">
        <v>27</v>
      </c>
      <c r="AC967" t="s">
        <v>158</v>
      </c>
      <c r="AD967" t="s">
        <v>2</v>
      </c>
      <c r="AE967" t="s">
        <v>4611</v>
      </c>
      <c r="AF967" t="s">
        <v>398</v>
      </c>
      <c r="AG967" t="s">
        <v>3149</v>
      </c>
      <c r="AH967" s="365">
        <v>300002390650213</v>
      </c>
      <c r="AI967" t="s">
        <v>258</v>
      </c>
      <c r="AJ967">
        <v>386206.33</v>
      </c>
      <c r="AK967">
        <v>386206.33</v>
      </c>
      <c r="AL967" s="365">
        <v>1</v>
      </c>
      <c r="AM967" t="s">
        <v>4527</v>
      </c>
      <c r="AN967" t="s">
        <v>384</v>
      </c>
      <c r="AO967" t="s">
        <v>464</v>
      </c>
      <c r="AP967" s="365">
        <v>3243</v>
      </c>
      <c r="AQ967" t="s">
        <v>4605</v>
      </c>
      <c r="AR967" t="s">
        <v>4612</v>
      </c>
      <c r="AS967" t="s">
        <v>4607</v>
      </c>
      <c r="AT967" t="s">
        <v>4608</v>
      </c>
      <c r="AU967" t="s">
        <v>379</v>
      </c>
      <c r="AV967" t="s">
        <v>380</v>
      </c>
      <c r="AW967" t="s">
        <v>4531</v>
      </c>
      <c r="AX967" t="s">
        <v>4201</v>
      </c>
      <c r="AY967" s="365">
        <v>1</v>
      </c>
      <c r="AZ967" s="365">
        <v>2025</v>
      </c>
      <c r="BA967" s="366">
        <v>45695</v>
      </c>
      <c r="BB967" s="367">
        <v>45695</v>
      </c>
      <c r="BC967" t="s">
        <v>399</v>
      </c>
      <c r="BD967" t="s">
        <v>261</v>
      </c>
      <c r="BE967">
        <v>0</v>
      </c>
      <c r="BF967">
        <v>108.18</v>
      </c>
      <c r="BG967"/>
      <c r="BH967" s="368">
        <v>108.18</v>
      </c>
    </row>
    <row r="968" spans="1:60" ht="15.6">
      <c r="A968" s="345" t="str">
        <f t="shared" si="30"/>
        <v>yes</v>
      </c>
      <c r="B968" s="345" t="str">
        <f>IF(A968="no","N/A",IF(ISNA(VLOOKUP(P968,'Cost Type'!$A$4:$B$8,2,0)),"Impl",VLOOKUP(Q968,'Cost Type'!$A$4:$B$8,2,0)))</f>
        <v>Impl</v>
      </c>
      <c r="C968" s="345" t="str">
        <f>IF(B968="Impl",VLOOKUP(AB968,'Mapping Activities to outputs'!$B:$C,2,0),"N/A")</f>
        <v>MC</v>
      </c>
      <c r="F968" s="346">
        <f t="shared" si="31"/>
        <v>57.76</v>
      </c>
      <c r="G968" t="s">
        <v>395</v>
      </c>
      <c r="H968" t="s">
        <v>396</v>
      </c>
      <c r="I968" t="s">
        <v>364</v>
      </c>
      <c r="J968" t="s">
        <v>365</v>
      </c>
      <c r="K968" t="s">
        <v>157</v>
      </c>
      <c r="L968" t="s">
        <v>397</v>
      </c>
      <c r="M968" t="s">
        <v>4466</v>
      </c>
      <c r="N968" t="s">
        <v>262</v>
      </c>
      <c r="P968" s="365">
        <v>76125</v>
      </c>
      <c r="Q968" t="s">
        <v>4139</v>
      </c>
      <c r="R968" t="s">
        <v>368</v>
      </c>
      <c r="S968" t="s">
        <v>369</v>
      </c>
      <c r="T968" t="s">
        <v>263</v>
      </c>
      <c r="U968" t="s">
        <v>370</v>
      </c>
      <c r="V968" t="s">
        <v>265</v>
      </c>
      <c r="W968" t="s">
        <v>252</v>
      </c>
      <c r="X968" t="s">
        <v>264</v>
      </c>
      <c r="Y968" t="s">
        <v>371</v>
      </c>
      <c r="Z968" t="s">
        <v>250</v>
      </c>
      <c r="AA968" t="s">
        <v>250</v>
      </c>
      <c r="AB968" t="s">
        <v>89</v>
      </c>
      <c r="AC968" t="s">
        <v>158</v>
      </c>
      <c r="AD968" t="s">
        <v>2</v>
      </c>
      <c r="AE968" t="s">
        <v>4613</v>
      </c>
      <c r="AF968" t="s">
        <v>398</v>
      </c>
      <c r="AG968" t="s">
        <v>4572</v>
      </c>
      <c r="AH968" s="365">
        <v>300002390650999</v>
      </c>
      <c r="AI968" t="s">
        <v>258</v>
      </c>
      <c r="AJ968">
        <v>206200</v>
      </c>
      <c r="AK968">
        <v>206200</v>
      </c>
      <c r="AL968" s="365">
        <v>1</v>
      </c>
      <c r="AM968" t="s">
        <v>509</v>
      </c>
      <c r="AN968" t="s">
        <v>4573</v>
      </c>
      <c r="AO968" t="s">
        <v>4574</v>
      </c>
      <c r="AP968" s="365">
        <v>3242</v>
      </c>
      <c r="AQ968" t="s">
        <v>4605</v>
      </c>
      <c r="AR968" t="s">
        <v>4614</v>
      </c>
      <c r="AS968" t="s">
        <v>4607</v>
      </c>
      <c r="AT968" t="s">
        <v>4608</v>
      </c>
      <c r="AU968" t="s">
        <v>379</v>
      </c>
      <c r="AV968" t="s">
        <v>380</v>
      </c>
      <c r="AW968" t="s">
        <v>4346</v>
      </c>
      <c r="AX968" t="s">
        <v>4578</v>
      </c>
      <c r="AY968" s="365">
        <v>1</v>
      </c>
      <c r="AZ968" s="365">
        <v>2025</v>
      </c>
      <c r="BA968" s="366">
        <v>45695</v>
      </c>
      <c r="BB968" s="367">
        <v>45695</v>
      </c>
      <c r="BC968" t="s">
        <v>399</v>
      </c>
      <c r="BD968" t="s">
        <v>261</v>
      </c>
      <c r="BE968">
        <v>0</v>
      </c>
      <c r="BF968">
        <v>57.76</v>
      </c>
      <c r="BG968"/>
      <c r="BH968" s="368">
        <v>57.76</v>
      </c>
    </row>
    <row r="969" spans="1:60" ht="15.6">
      <c r="A969" s="345" t="str">
        <f t="shared" si="30"/>
        <v>yes</v>
      </c>
      <c r="B969" s="345" t="str">
        <f>IF(A969="no","N/A",IF(ISNA(VLOOKUP(P969,'Cost Type'!$A$4:$B$8,2,0)),"Impl",VLOOKUP(Q969,'Cost Type'!$A$4:$B$8,2,0)))</f>
        <v>Impl</v>
      </c>
      <c r="C969" s="345" t="str">
        <f>IF(B969="Impl",VLOOKUP(AB969,'Mapping Activities to outputs'!$B:$C,2,0),"N/A")</f>
        <v>Output 1</v>
      </c>
      <c r="F969" s="346">
        <f t="shared" si="31"/>
        <v>284.34000000000003</v>
      </c>
      <c r="G969" t="s">
        <v>395</v>
      </c>
      <c r="H969" t="s">
        <v>396</v>
      </c>
      <c r="I969" t="s">
        <v>364</v>
      </c>
      <c r="J969" t="s">
        <v>365</v>
      </c>
      <c r="K969" t="s">
        <v>157</v>
      </c>
      <c r="L969" t="s">
        <v>397</v>
      </c>
      <c r="M969" t="s">
        <v>4466</v>
      </c>
      <c r="N969" t="s">
        <v>262</v>
      </c>
      <c r="P969" s="365">
        <v>76125</v>
      </c>
      <c r="Q969" t="s">
        <v>4139</v>
      </c>
      <c r="R969" t="s">
        <v>368</v>
      </c>
      <c r="S969" t="s">
        <v>369</v>
      </c>
      <c r="T969" t="s">
        <v>263</v>
      </c>
      <c r="U969" t="s">
        <v>370</v>
      </c>
      <c r="V969" t="s">
        <v>265</v>
      </c>
      <c r="W969" t="s">
        <v>252</v>
      </c>
      <c r="X969" t="s">
        <v>264</v>
      </c>
      <c r="Y969" t="s">
        <v>371</v>
      </c>
      <c r="Z969" t="s">
        <v>250</v>
      </c>
      <c r="AA969" t="s">
        <v>250</v>
      </c>
      <c r="AB969" t="s">
        <v>32</v>
      </c>
      <c r="AC969" t="s">
        <v>158</v>
      </c>
      <c r="AD969" t="s">
        <v>2</v>
      </c>
      <c r="AE969" t="s">
        <v>4615</v>
      </c>
      <c r="AF969" t="s">
        <v>398</v>
      </c>
      <c r="AG969" t="s">
        <v>4567</v>
      </c>
      <c r="AH969" s="365">
        <v>300002392414901</v>
      </c>
      <c r="AI969" t="s">
        <v>258</v>
      </c>
      <c r="AJ969">
        <v>1015082.91</v>
      </c>
      <c r="AK969">
        <v>1015082.91</v>
      </c>
      <c r="AL969" s="365">
        <v>1</v>
      </c>
      <c r="AM969" t="s">
        <v>4566</v>
      </c>
      <c r="AN969" t="s">
        <v>384</v>
      </c>
      <c r="AO969" t="s">
        <v>464</v>
      </c>
      <c r="AP969" s="365">
        <v>3244</v>
      </c>
      <c r="AQ969" t="s">
        <v>4605</v>
      </c>
      <c r="AR969" t="s">
        <v>4616</v>
      </c>
      <c r="AS969" t="s">
        <v>4607</v>
      </c>
      <c r="AT969" t="s">
        <v>4608</v>
      </c>
      <c r="AU969" t="s">
        <v>379</v>
      </c>
      <c r="AV969" t="s">
        <v>380</v>
      </c>
      <c r="AW969" t="s">
        <v>4571</v>
      </c>
      <c r="AX969" t="s">
        <v>4213</v>
      </c>
      <c r="AY969" s="365">
        <v>1</v>
      </c>
      <c r="AZ969" s="365">
        <v>2025</v>
      </c>
      <c r="BA969" s="366">
        <v>45695</v>
      </c>
      <c r="BB969" s="367">
        <v>45695</v>
      </c>
      <c r="BC969" t="s">
        <v>399</v>
      </c>
      <c r="BD969" t="s">
        <v>261</v>
      </c>
      <c r="BE969">
        <v>0</v>
      </c>
      <c r="BF969">
        <v>284.34000000000003</v>
      </c>
      <c r="BG969"/>
      <c r="BH969" s="368">
        <v>284.34000000000003</v>
      </c>
    </row>
    <row r="970" spans="1:60" ht="15.6">
      <c r="A970" s="345" t="str">
        <f t="shared" si="30"/>
        <v>yes</v>
      </c>
      <c r="B970" s="345" t="str">
        <f>IF(A970="no","N/A",IF(ISNA(VLOOKUP(P970,'Cost Type'!$A$4:$B$8,2,0)),"Impl",VLOOKUP(Q970,'Cost Type'!$A$4:$B$8,2,0)))</f>
        <v>Impl</v>
      </c>
      <c r="C970" s="345" t="str">
        <f>IF(B970="Impl",VLOOKUP(AB970,'Mapping Activities to outputs'!$B:$C,2,0),"N/A")</f>
        <v>Output 2</v>
      </c>
      <c r="F970" s="346">
        <f t="shared" si="31"/>
        <v>4.4800000000000004</v>
      </c>
      <c r="G970" t="s">
        <v>395</v>
      </c>
      <c r="H970" t="s">
        <v>396</v>
      </c>
      <c r="I970" t="s">
        <v>364</v>
      </c>
      <c r="J970" t="s">
        <v>365</v>
      </c>
      <c r="K970" t="s">
        <v>157</v>
      </c>
      <c r="L970" t="s">
        <v>397</v>
      </c>
      <c r="M970" t="s">
        <v>4466</v>
      </c>
      <c r="N970" t="s">
        <v>262</v>
      </c>
      <c r="P970" s="365">
        <v>76125</v>
      </c>
      <c r="Q970" t="s">
        <v>4139</v>
      </c>
      <c r="R970" t="s">
        <v>368</v>
      </c>
      <c r="S970" t="s">
        <v>369</v>
      </c>
      <c r="T970" t="s">
        <v>263</v>
      </c>
      <c r="U970" t="s">
        <v>370</v>
      </c>
      <c r="V970" t="s">
        <v>265</v>
      </c>
      <c r="W970" t="s">
        <v>252</v>
      </c>
      <c r="X970" t="s">
        <v>264</v>
      </c>
      <c r="Y970" t="s">
        <v>371</v>
      </c>
      <c r="Z970" t="s">
        <v>250</v>
      </c>
      <c r="AA970" t="s">
        <v>250</v>
      </c>
      <c r="AB970" t="s">
        <v>52</v>
      </c>
      <c r="AC970" t="s">
        <v>158</v>
      </c>
      <c r="AD970" t="s">
        <v>2</v>
      </c>
      <c r="AE970" t="s">
        <v>4617</v>
      </c>
      <c r="AF970" t="s">
        <v>398</v>
      </c>
      <c r="AG970" t="s">
        <v>3137</v>
      </c>
      <c r="AH970" s="365">
        <v>300002392624273</v>
      </c>
      <c r="AI970" t="s">
        <v>258</v>
      </c>
      <c r="AJ970">
        <v>16000</v>
      </c>
      <c r="AK970">
        <v>16000</v>
      </c>
      <c r="AL970" s="365">
        <v>1</v>
      </c>
      <c r="AM970" t="s">
        <v>4589</v>
      </c>
      <c r="AN970" t="s">
        <v>391</v>
      </c>
      <c r="AO970" t="s">
        <v>1051</v>
      </c>
      <c r="AP970" s="365">
        <v>3239</v>
      </c>
      <c r="AQ970" t="s">
        <v>4605</v>
      </c>
      <c r="AR970" t="s">
        <v>4618</v>
      </c>
      <c r="AS970" t="s">
        <v>4607</v>
      </c>
      <c r="AT970" t="s">
        <v>4608</v>
      </c>
      <c r="AU970" t="s">
        <v>379</v>
      </c>
      <c r="AV970" t="s">
        <v>380</v>
      </c>
      <c r="AW970" t="s">
        <v>381</v>
      </c>
      <c r="AX970"/>
      <c r="AY970" s="365">
        <v>0</v>
      </c>
      <c r="AZ970" s="365">
        <v>2025</v>
      </c>
      <c r="BA970" s="366">
        <v>45695</v>
      </c>
      <c r="BB970" s="367">
        <v>45695</v>
      </c>
      <c r="BC970" t="s">
        <v>399</v>
      </c>
      <c r="BD970" t="s">
        <v>261</v>
      </c>
      <c r="BE970">
        <v>0</v>
      </c>
      <c r="BF970">
        <v>4.4800000000000004</v>
      </c>
      <c r="BG970"/>
      <c r="BH970" s="368">
        <v>4.4800000000000004</v>
      </c>
    </row>
    <row r="971" spans="1:60" ht="15.6">
      <c r="A971" s="345" t="str">
        <f t="shared" si="30"/>
        <v>yes</v>
      </c>
      <c r="B971" s="345" t="str">
        <f>IF(A971="no","N/A",IF(ISNA(VLOOKUP(P971,'Cost Type'!$A$4:$B$8,2,0)),"Impl",VLOOKUP(P971,'Cost Type'!$A$4:$B$8,2,0)))</f>
        <v>GMS</v>
      </c>
      <c r="C971" s="345" t="str">
        <f>IF(B971="Impl",VLOOKUP(AB971,'Mapping Activities to outputs'!$B:$C,2,0),"N/A")</f>
        <v>N/A</v>
      </c>
      <c r="F971" s="346">
        <f t="shared" si="31"/>
        <v>36</v>
      </c>
      <c r="G971" t="s">
        <v>413</v>
      </c>
      <c r="H971" t="s">
        <v>414</v>
      </c>
      <c r="I971" t="s">
        <v>415</v>
      </c>
      <c r="J971" t="s">
        <v>416</v>
      </c>
      <c r="K971" t="s">
        <v>157</v>
      </c>
      <c r="L971" t="s">
        <v>413</v>
      </c>
      <c r="M971" t="s">
        <v>1971</v>
      </c>
      <c r="N971" t="s">
        <v>262</v>
      </c>
      <c r="P971" s="365">
        <v>75105</v>
      </c>
      <c r="Q971" t="s">
        <v>417</v>
      </c>
      <c r="R971" t="s">
        <v>368</v>
      </c>
      <c r="S971" t="s">
        <v>369</v>
      </c>
      <c r="T971" t="s">
        <v>263</v>
      </c>
      <c r="U971" t="s">
        <v>370</v>
      </c>
      <c r="V971" t="s">
        <v>265</v>
      </c>
      <c r="W971" t="s">
        <v>252</v>
      </c>
      <c r="X971" t="s">
        <v>264</v>
      </c>
      <c r="Y971" t="s">
        <v>371</v>
      </c>
      <c r="Z971" t="s">
        <v>250</v>
      </c>
      <c r="AA971" t="s">
        <v>250</v>
      </c>
      <c r="AB971" t="s">
        <v>89</v>
      </c>
      <c r="AC971" t="s">
        <v>158</v>
      </c>
      <c r="AD971" t="s">
        <v>2</v>
      </c>
      <c r="AE971" t="s">
        <v>4619</v>
      </c>
      <c r="AF971" t="s">
        <v>419</v>
      </c>
      <c r="AG971"/>
      <c r="AH971" s="365"/>
      <c r="AI971"/>
      <c r="AJ971"/>
      <c r="AK971"/>
      <c r="AL971" s="365"/>
      <c r="AM971"/>
      <c r="AN971" t="s">
        <v>399</v>
      </c>
      <c r="AO971" t="s">
        <v>399</v>
      </c>
      <c r="AP971" s="365">
        <v>120</v>
      </c>
      <c r="AQ971" t="s">
        <v>4620</v>
      </c>
      <c r="AR971" t="s">
        <v>4621</v>
      </c>
      <c r="AS971" t="s">
        <v>4622</v>
      </c>
      <c r="AT971" t="s">
        <v>4420</v>
      </c>
      <c r="AU971" t="s">
        <v>379</v>
      </c>
      <c r="AV971" t="s">
        <v>380</v>
      </c>
      <c r="AW971" t="s">
        <v>412</v>
      </c>
      <c r="AX971"/>
      <c r="AY971" s="365"/>
      <c r="AZ971" s="365">
        <v>2025</v>
      </c>
      <c r="BA971" s="366">
        <v>45688</v>
      </c>
      <c r="BB971" s="367">
        <v>45697</v>
      </c>
      <c r="BC971" t="s">
        <v>399</v>
      </c>
      <c r="BD971" t="s">
        <v>261</v>
      </c>
      <c r="BE971">
        <v>1530.16</v>
      </c>
      <c r="BF971">
        <v>36</v>
      </c>
      <c r="BG971"/>
      <c r="BH971" s="368">
        <v>36</v>
      </c>
    </row>
    <row r="972" spans="1:60" ht="15.6">
      <c r="F972" s="346"/>
      <c r="G972" s="459"/>
      <c r="H972" s="459"/>
      <c r="I972" s="459"/>
      <c r="J972" s="459"/>
      <c r="K972" s="459"/>
      <c r="L972" s="459"/>
      <c r="M972" s="459"/>
      <c r="N972" s="459"/>
      <c r="O972" s="460"/>
      <c r="P972" s="459"/>
      <c r="Q972" s="459"/>
      <c r="R972" s="459"/>
      <c r="S972" s="459"/>
      <c r="T972" s="459"/>
      <c r="U972" s="459"/>
      <c r="V972" s="459"/>
      <c r="W972" s="459"/>
      <c r="X972" s="459"/>
      <c r="Y972" s="459"/>
      <c r="Z972" s="459"/>
      <c r="AA972" s="459"/>
      <c r="AB972" s="459"/>
      <c r="AC972" s="459"/>
      <c r="AD972" s="459"/>
      <c r="AE972" s="459"/>
      <c r="AF972" s="459"/>
      <c r="AG972" s="460"/>
      <c r="AH972" s="459"/>
      <c r="AI972" s="459"/>
      <c r="AJ972" s="459"/>
      <c r="AK972" s="460"/>
      <c r="AL972" s="459"/>
      <c r="AM972" s="459"/>
      <c r="AN972" s="459"/>
      <c r="AO972" s="460"/>
      <c r="AP972" s="459"/>
      <c r="AQ972" s="459"/>
      <c r="AR972" s="459"/>
      <c r="AS972" s="459"/>
      <c r="AT972" s="459"/>
      <c r="AU972" s="459"/>
      <c r="AV972" s="459"/>
      <c r="AW972" s="459"/>
      <c r="AX972" s="460"/>
      <c r="AY972" s="460"/>
      <c r="AZ972" s="461"/>
      <c r="BA972" s="462"/>
      <c r="BB972" s="459"/>
      <c r="BC972" s="459"/>
      <c r="BD972" s="459"/>
      <c r="BE972" s="459">
        <v>1606532.1900000006</v>
      </c>
      <c r="BF972" s="459">
        <v>427523.24000000011</v>
      </c>
      <c r="BG972" s="463">
        <v>1179008.9500000004</v>
      </c>
      <c r="BH972" s="368"/>
    </row>
    <row r="973" spans="1:60" ht="15.6">
      <c r="F973" s="346"/>
      <c r="G973"/>
      <c r="H973"/>
      <c r="I973"/>
      <c r="J973"/>
      <c r="K973"/>
      <c r="L973"/>
      <c r="M973"/>
      <c r="N973"/>
      <c r="O973"/>
      <c r="P973" s="365"/>
      <c r="Q973"/>
      <c r="R973"/>
      <c r="S973"/>
      <c r="T973"/>
      <c r="U973"/>
      <c r="V973"/>
      <c r="W973"/>
      <c r="X973"/>
      <c r="Y973"/>
      <c r="Z973"/>
      <c r="AA973"/>
      <c r="AB973"/>
      <c r="AC973"/>
      <c r="AD973"/>
      <c r="AE973"/>
      <c r="AF973"/>
      <c r="AG973"/>
      <c r="AH973" s="365"/>
      <c r="AI973"/>
      <c r="AJ973"/>
      <c r="AK973"/>
      <c r="AL973" s="365"/>
      <c r="AM973"/>
      <c r="AN973"/>
      <c r="AO973"/>
      <c r="AP973" s="365"/>
      <c r="AQ973"/>
      <c r="AR973"/>
      <c r="AS973"/>
      <c r="AT973"/>
      <c r="AU973"/>
      <c r="AV973"/>
      <c r="AW973"/>
      <c r="AX973"/>
      <c r="AY973" s="365"/>
      <c r="AZ973" s="365"/>
      <c r="BA973" s="366"/>
      <c r="BB973" s="367"/>
      <c r="BC973"/>
      <c r="BD973"/>
      <c r="BE973"/>
      <c r="BF973"/>
      <c r="BG973"/>
      <c r="BH973" s="368"/>
    </row>
    <row r="974" spans="1:60" ht="15.6">
      <c r="F974" s="346"/>
      <c r="G974"/>
      <c r="H974"/>
      <c r="I974"/>
      <c r="J974"/>
      <c r="K974"/>
      <c r="L974"/>
      <c r="M974"/>
      <c r="N974"/>
      <c r="O974"/>
      <c r="P974" s="365"/>
      <c r="Q974"/>
      <c r="R974"/>
      <c r="S974"/>
      <c r="T974"/>
      <c r="U974"/>
      <c r="V974"/>
      <c r="W974"/>
      <c r="X974"/>
      <c r="Y974"/>
      <c r="Z974"/>
      <c r="AA974"/>
      <c r="AB974"/>
      <c r="AC974"/>
      <c r="AD974"/>
      <c r="AE974"/>
      <c r="AF974"/>
      <c r="AG974"/>
      <c r="AH974" s="365"/>
      <c r="AI974"/>
      <c r="AJ974"/>
      <c r="AK974"/>
      <c r="AL974" s="365"/>
      <c r="AM974"/>
      <c r="AN974"/>
      <c r="AO974"/>
      <c r="AP974" s="365"/>
      <c r="AQ974"/>
      <c r="AR974"/>
      <c r="AS974"/>
      <c r="AT974"/>
      <c r="AU974"/>
      <c r="AV974"/>
      <c r="AW974"/>
      <c r="AX974"/>
      <c r="AY974" s="365"/>
      <c r="AZ974" s="365"/>
      <c r="BA974" s="366"/>
      <c r="BB974" s="367"/>
      <c r="BC974"/>
      <c r="BD974"/>
      <c r="BE974"/>
      <c r="BF974"/>
      <c r="BG974"/>
      <c r="BH974" s="368"/>
    </row>
    <row r="975" spans="1:60" ht="15.6">
      <c r="F975" s="346"/>
      <c r="G975"/>
      <c r="H975"/>
      <c r="I975"/>
      <c r="J975"/>
      <c r="K975"/>
      <c r="L975"/>
      <c r="M975"/>
      <c r="N975"/>
      <c r="O975"/>
      <c r="P975" s="365"/>
      <c r="Q975"/>
      <c r="R975"/>
      <c r="S975"/>
      <c r="T975"/>
      <c r="U975"/>
      <c r="V975"/>
      <c r="W975"/>
      <c r="X975"/>
      <c r="Y975"/>
      <c r="Z975"/>
      <c r="AA975"/>
      <c r="AB975"/>
      <c r="AC975"/>
      <c r="AD975"/>
      <c r="AE975"/>
      <c r="AF975"/>
      <c r="AG975"/>
      <c r="AH975" s="365"/>
      <c r="AI975"/>
      <c r="AJ975"/>
      <c r="AK975"/>
      <c r="AL975" s="365"/>
      <c r="AM975"/>
      <c r="AN975"/>
      <c r="AO975"/>
      <c r="AP975" s="365"/>
      <c r="AQ975"/>
      <c r="AR975"/>
      <c r="AS975"/>
      <c r="AT975"/>
      <c r="AU975"/>
      <c r="AV975"/>
      <c r="AW975"/>
      <c r="AX975"/>
      <c r="AY975" s="365"/>
      <c r="AZ975" s="365"/>
      <c r="BA975" s="366"/>
      <c r="BB975" s="367"/>
      <c r="BC975"/>
      <c r="BD975"/>
      <c r="BE975"/>
      <c r="BF975"/>
      <c r="BG975"/>
      <c r="BH975" s="368"/>
    </row>
    <row r="976" spans="1:60" ht="15.6">
      <c r="F976" s="346"/>
      <c r="G976"/>
      <c r="H976"/>
      <c r="I976"/>
      <c r="J976"/>
      <c r="K976"/>
      <c r="L976"/>
      <c r="M976"/>
      <c r="N976"/>
      <c r="O976"/>
      <c r="P976" s="365"/>
      <c r="Q976"/>
      <c r="R976"/>
      <c r="S976"/>
      <c r="T976"/>
      <c r="U976"/>
      <c r="V976"/>
      <c r="W976"/>
      <c r="X976"/>
      <c r="Y976"/>
      <c r="Z976"/>
      <c r="AA976"/>
      <c r="AB976"/>
      <c r="AC976"/>
      <c r="AD976"/>
      <c r="AE976"/>
      <c r="AF976"/>
      <c r="AG976"/>
      <c r="AH976" s="365"/>
      <c r="AI976"/>
      <c r="AJ976"/>
      <c r="AK976"/>
      <c r="AL976" s="365"/>
      <c r="AM976"/>
      <c r="AN976"/>
      <c r="AO976"/>
      <c r="AP976" s="365"/>
      <c r="AQ976"/>
      <c r="AR976"/>
      <c r="AS976"/>
      <c r="AT976"/>
      <c r="AU976"/>
      <c r="AV976"/>
      <c r="AW976"/>
      <c r="AX976"/>
      <c r="AY976" s="365"/>
      <c r="AZ976" s="365"/>
      <c r="BA976" s="366"/>
      <c r="BB976" s="367"/>
      <c r="BC976"/>
      <c r="BD976"/>
      <c r="BE976"/>
      <c r="BF976"/>
      <c r="BG976"/>
      <c r="BH976" s="368"/>
    </row>
    <row r="977" spans="6:60" ht="15.6">
      <c r="F977" s="346"/>
      <c r="G977"/>
      <c r="H977"/>
      <c r="I977"/>
      <c r="J977"/>
      <c r="K977"/>
      <c r="L977"/>
      <c r="M977"/>
      <c r="N977"/>
      <c r="O977"/>
      <c r="P977" s="365"/>
      <c r="Q977"/>
      <c r="R977"/>
      <c r="S977"/>
      <c r="T977"/>
      <c r="U977"/>
      <c r="V977"/>
      <c r="W977"/>
      <c r="X977"/>
      <c r="Y977"/>
      <c r="Z977"/>
      <c r="AA977"/>
      <c r="AB977"/>
      <c r="AC977"/>
      <c r="AD977"/>
      <c r="AE977"/>
      <c r="AF977"/>
      <c r="AG977"/>
      <c r="AH977" s="365"/>
      <c r="AI977"/>
      <c r="AJ977"/>
      <c r="AK977"/>
      <c r="AL977" s="365"/>
      <c r="AM977"/>
      <c r="AN977"/>
      <c r="AO977"/>
      <c r="AP977" s="365"/>
      <c r="AQ977"/>
      <c r="AR977"/>
      <c r="AS977"/>
      <c r="AT977"/>
      <c r="AU977"/>
      <c r="AV977"/>
      <c r="AW977"/>
      <c r="AX977"/>
      <c r="AY977" s="365"/>
      <c r="AZ977" s="365"/>
      <c r="BA977" s="366"/>
      <c r="BB977" s="367"/>
      <c r="BC977"/>
      <c r="BD977"/>
      <c r="BE977"/>
      <c r="BF977"/>
      <c r="BG977"/>
      <c r="BH977" s="368"/>
    </row>
    <row r="978" spans="6:60" ht="15.6">
      <c r="F978" s="346"/>
      <c r="G978"/>
      <c r="H978"/>
      <c r="I978"/>
      <c r="J978"/>
      <c r="K978"/>
      <c r="L978"/>
      <c r="M978"/>
      <c r="N978"/>
      <c r="O978"/>
      <c r="P978" s="365"/>
      <c r="Q978"/>
      <c r="R978"/>
      <c r="S978"/>
      <c r="T978"/>
      <c r="U978"/>
      <c r="V978"/>
      <c r="W978"/>
      <c r="X978"/>
      <c r="Y978"/>
      <c r="Z978"/>
      <c r="AA978"/>
      <c r="AB978"/>
      <c r="AC978"/>
      <c r="AD978"/>
      <c r="AE978"/>
      <c r="AF978"/>
      <c r="AG978"/>
      <c r="AH978" s="365"/>
      <c r="AI978"/>
      <c r="AJ978"/>
      <c r="AK978"/>
      <c r="AL978" s="365"/>
      <c r="AM978"/>
      <c r="AN978"/>
      <c r="AO978"/>
      <c r="AP978" s="365"/>
      <c r="AQ978"/>
      <c r="AR978"/>
      <c r="AS978"/>
      <c r="AT978"/>
      <c r="AU978"/>
      <c r="AV978"/>
      <c r="AW978"/>
      <c r="AX978"/>
      <c r="AY978" s="365"/>
      <c r="AZ978" s="365"/>
      <c r="BA978" s="366"/>
      <c r="BB978" s="367"/>
      <c r="BC978"/>
      <c r="BD978"/>
      <c r="BE978"/>
      <c r="BF978"/>
      <c r="BG978"/>
      <c r="BH978" s="368"/>
    </row>
    <row r="979" spans="6:60" ht="15.6">
      <c r="F979" s="346"/>
      <c r="G979"/>
      <c r="H979"/>
      <c r="I979"/>
      <c r="J979"/>
      <c r="K979"/>
      <c r="L979"/>
      <c r="M979"/>
      <c r="N979"/>
      <c r="O979"/>
      <c r="P979" s="365"/>
      <c r="Q979"/>
      <c r="R979"/>
      <c r="S979"/>
      <c r="T979"/>
      <c r="U979"/>
      <c r="V979"/>
      <c r="W979"/>
      <c r="X979"/>
      <c r="Y979"/>
      <c r="Z979"/>
      <c r="AA979"/>
      <c r="AB979"/>
      <c r="AC979"/>
      <c r="AD979"/>
      <c r="AE979"/>
      <c r="AF979"/>
      <c r="AG979"/>
      <c r="AH979" s="365"/>
      <c r="AI979"/>
      <c r="AJ979"/>
      <c r="AK979"/>
      <c r="AL979" s="365"/>
      <c r="AM979"/>
      <c r="AN979"/>
      <c r="AO979"/>
      <c r="AP979" s="365"/>
      <c r="AQ979"/>
      <c r="AR979"/>
      <c r="AS979"/>
      <c r="AT979"/>
      <c r="AU979"/>
      <c r="AV979"/>
      <c r="AW979"/>
      <c r="AX979"/>
      <c r="AY979" s="365"/>
      <c r="AZ979" s="365"/>
      <c r="BA979" s="366"/>
      <c r="BB979" s="367"/>
      <c r="BC979"/>
      <c r="BD979"/>
      <c r="BE979"/>
      <c r="BF979"/>
      <c r="BG979"/>
      <c r="BH979" s="368"/>
    </row>
    <row r="980" spans="6:60" ht="15.6">
      <c r="F980" s="346"/>
      <c r="G980"/>
      <c r="H980"/>
      <c r="I980"/>
      <c r="J980"/>
      <c r="K980"/>
      <c r="L980"/>
      <c r="M980"/>
      <c r="N980"/>
      <c r="O980"/>
      <c r="P980" s="365"/>
      <c r="Q980"/>
      <c r="R980"/>
      <c r="S980"/>
      <c r="T980"/>
      <c r="U980"/>
      <c r="V980"/>
      <c r="W980"/>
      <c r="X980"/>
      <c r="Y980"/>
      <c r="Z980"/>
      <c r="AA980"/>
      <c r="AB980"/>
      <c r="AC980"/>
      <c r="AD980"/>
      <c r="AE980"/>
      <c r="AF980"/>
      <c r="AG980"/>
      <c r="AH980" s="365"/>
      <c r="AI980"/>
      <c r="AJ980"/>
      <c r="AK980"/>
      <c r="AL980" s="365"/>
      <c r="AM980"/>
      <c r="AN980"/>
      <c r="AO980"/>
      <c r="AP980" s="365"/>
      <c r="AQ980"/>
      <c r="AR980"/>
      <c r="AS980"/>
      <c r="AT980"/>
      <c r="AU980"/>
      <c r="AV980"/>
      <c r="AW980"/>
      <c r="AX980"/>
      <c r="AY980" s="365"/>
      <c r="AZ980" s="365"/>
      <c r="BA980" s="366"/>
      <c r="BB980" s="367"/>
      <c r="BC980"/>
      <c r="BD980"/>
      <c r="BE980"/>
      <c r="BF980"/>
      <c r="BG980"/>
      <c r="BH980" s="368"/>
    </row>
    <row r="981" spans="6:60" ht="15.6">
      <c r="F981" s="346"/>
      <c r="G981"/>
      <c r="H981"/>
      <c r="I981"/>
      <c r="J981"/>
      <c r="K981"/>
      <c r="L981"/>
      <c r="M981"/>
      <c r="N981"/>
      <c r="O981"/>
      <c r="P981" s="365"/>
      <c r="Q981"/>
      <c r="R981"/>
      <c r="S981"/>
      <c r="T981"/>
      <c r="U981"/>
      <c r="V981"/>
      <c r="W981"/>
      <c r="X981"/>
      <c r="Y981"/>
      <c r="Z981"/>
      <c r="AA981"/>
      <c r="AB981"/>
      <c r="AC981"/>
      <c r="AD981"/>
      <c r="AE981"/>
      <c r="AF981"/>
      <c r="AG981"/>
      <c r="AH981" s="365"/>
      <c r="AI981"/>
      <c r="AJ981"/>
      <c r="AK981"/>
      <c r="AL981" s="365"/>
      <c r="AM981"/>
      <c r="AN981"/>
      <c r="AO981"/>
      <c r="AP981" s="365"/>
      <c r="AQ981"/>
      <c r="AR981"/>
      <c r="AS981"/>
      <c r="AT981"/>
      <c r="AU981"/>
      <c r="AV981"/>
      <c r="AW981"/>
      <c r="AX981"/>
      <c r="AY981" s="365"/>
      <c r="AZ981" s="365"/>
      <c r="BA981" s="366"/>
      <c r="BB981" s="367"/>
      <c r="BC981"/>
      <c r="BD981"/>
      <c r="BE981"/>
      <c r="BF981"/>
      <c r="BG981"/>
      <c r="BH981" s="368"/>
    </row>
    <row r="982" spans="6:60" ht="15.6">
      <c r="F982" s="346"/>
      <c r="G982"/>
      <c r="H982"/>
      <c r="I982"/>
      <c r="J982"/>
      <c r="K982"/>
      <c r="L982"/>
      <c r="M982"/>
      <c r="N982"/>
      <c r="O982"/>
      <c r="P982" s="365"/>
      <c r="Q982"/>
      <c r="R982"/>
      <c r="S982"/>
      <c r="T982"/>
      <c r="U982"/>
      <c r="V982"/>
      <c r="W982"/>
      <c r="X982"/>
      <c r="Y982"/>
      <c r="Z982"/>
      <c r="AA982"/>
      <c r="AB982"/>
      <c r="AC982"/>
      <c r="AD982"/>
      <c r="AE982"/>
      <c r="AF982"/>
      <c r="AG982"/>
      <c r="AH982" s="365"/>
      <c r="AI982"/>
      <c r="AJ982"/>
      <c r="AK982"/>
      <c r="AL982" s="365"/>
      <c r="AM982"/>
      <c r="AN982"/>
      <c r="AO982"/>
      <c r="AP982" s="365"/>
      <c r="AQ982"/>
      <c r="AR982"/>
      <c r="AS982"/>
      <c r="AT982"/>
      <c r="AU982"/>
      <c r="AV982"/>
      <c r="AW982"/>
      <c r="AX982"/>
      <c r="AY982" s="365"/>
      <c r="AZ982" s="365"/>
      <c r="BA982" s="366"/>
      <c r="BB982" s="367"/>
      <c r="BC982"/>
      <c r="BD982"/>
      <c r="BE982"/>
      <c r="BF982"/>
      <c r="BG982"/>
      <c r="BH982" s="368"/>
    </row>
    <row r="983" spans="6:60" ht="15.6">
      <c r="F983" s="346"/>
      <c r="G983"/>
      <c r="H983"/>
      <c r="I983"/>
      <c r="J983"/>
      <c r="K983"/>
      <c r="L983"/>
      <c r="M983"/>
      <c r="N983"/>
      <c r="O983"/>
      <c r="P983" s="365"/>
      <c r="Q983"/>
      <c r="R983"/>
      <c r="S983"/>
      <c r="T983"/>
      <c r="U983"/>
      <c r="V983"/>
      <c r="W983"/>
      <c r="X983"/>
      <c r="Y983"/>
      <c r="Z983"/>
      <c r="AA983"/>
      <c r="AB983"/>
      <c r="AC983"/>
      <c r="AD983"/>
      <c r="AE983"/>
      <c r="AF983"/>
      <c r="AG983"/>
      <c r="AH983" s="365"/>
      <c r="AI983"/>
      <c r="AJ983"/>
      <c r="AK983"/>
      <c r="AL983" s="365"/>
      <c r="AM983"/>
      <c r="AN983"/>
      <c r="AO983"/>
      <c r="AP983" s="365"/>
      <c r="AQ983"/>
      <c r="AR983"/>
      <c r="AS983"/>
      <c r="AT983"/>
      <c r="AU983"/>
      <c r="AV983"/>
      <c r="AW983"/>
      <c r="AX983"/>
      <c r="AY983" s="365"/>
      <c r="AZ983" s="365"/>
      <c r="BA983" s="366"/>
      <c r="BB983" s="367"/>
      <c r="BC983"/>
      <c r="BD983"/>
      <c r="BE983"/>
      <c r="BF983"/>
      <c r="BG983"/>
      <c r="BH983" s="368"/>
    </row>
    <row r="984" spans="6:60" ht="15.6">
      <c r="F984" s="346"/>
      <c r="G984"/>
      <c r="H984"/>
      <c r="I984"/>
      <c r="J984"/>
      <c r="K984"/>
      <c r="L984"/>
      <c r="M984"/>
      <c r="N984"/>
      <c r="O984"/>
      <c r="P984" s="365"/>
      <c r="Q984"/>
      <c r="R984"/>
      <c r="S984"/>
      <c r="T984"/>
      <c r="U984"/>
      <c r="V984"/>
      <c r="W984"/>
      <c r="X984"/>
      <c r="Y984"/>
      <c r="Z984"/>
      <c r="AA984"/>
      <c r="AB984"/>
      <c r="AC984"/>
      <c r="AD984"/>
      <c r="AE984"/>
      <c r="AF984"/>
      <c r="AG984"/>
      <c r="AH984" s="365"/>
      <c r="AI984"/>
      <c r="AJ984"/>
      <c r="AK984"/>
      <c r="AL984" s="365"/>
      <c r="AM984"/>
      <c r="AN984"/>
      <c r="AO984"/>
      <c r="AP984" s="365"/>
      <c r="AQ984"/>
      <c r="AR984"/>
      <c r="AS984"/>
      <c r="AT984"/>
      <c r="AU984"/>
      <c r="AV984"/>
      <c r="AW984"/>
      <c r="AX984"/>
      <c r="AY984" s="365"/>
      <c r="AZ984" s="365"/>
      <c r="BA984" s="366"/>
      <c r="BB984" s="367"/>
      <c r="BC984"/>
      <c r="BD984"/>
      <c r="BE984"/>
      <c r="BF984"/>
      <c r="BG984"/>
      <c r="BH984" s="368"/>
    </row>
    <row r="985" spans="6:60" ht="15.6">
      <c r="F985" s="346"/>
      <c r="G985"/>
      <c r="H985"/>
      <c r="I985"/>
      <c r="J985"/>
      <c r="K985"/>
      <c r="L985"/>
      <c r="M985"/>
      <c r="N985"/>
      <c r="O985"/>
      <c r="P985" s="365"/>
      <c r="Q985"/>
      <c r="R985"/>
      <c r="S985"/>
      <c r="T985"/>
      <c r="U985"/>
      <c r="V985"/>
      <c r="W985"/>
      <c r="X985"/>
      <c r="Y985"/>
      <c r="Z985"/>
      <c r="AA985"/>
      <c r="AB985"/>
      <c r="AC985"/>
      <c r="AD985"/>
      <c r="AE985"/>
      <c r="AF985"/>
      <c r="AG985"/>
      <c r="AH985" s="365"/>
      <c r="AI985"/>
      <c r="AJ985"/>
      <c r="AK985"/>
      <c r="AL985" s="365"/>
      <c r="AM985"/>
      <c r="AN985"/>
      <c r="AO985"/>
      <c r="AP985" s="365"/>
      <c r="AQ985"/>
      <c r="AR985"/>
      <c r="AS985"/>
      <c r="AT985"/>
      <c r="AU985"/>
      <c r="AV985"/>
      <c r="AW985"/>
      <c r="AX985"/>
      <c r="AY985" s="365"/>
      <c r="AZ985" s="365"/>
      <c r="BA985" s="366"/>
      <c r="BB985" s="367"/>
      <c r="BC985"/>
      <c r="BD985"/>
      <c r="BE985"/>
      <c r="BF985"/>
      <c r="BG985"/>
      <c r="BH985" s="368"/>
    </row>
    <row r="986" spans="6:60" ht="15.6">
      <c r="F986" s="346"/>
      <c r="G986"/>
      <c r="H986"/>
      <c r="I986"/>
      <c r="J986"/>
      <c r="K986"/>
      <c r="L986"/>
      <c r="M986"/>
      <c r="N986"/>
      <c r="O986"/>
      <c r="P986" s="365"/>
      <c r="Q986"/>
      <c r="R986"/>
      <c r="S986"/>
      <c r="T986"/>
      <c r="U986"/>
      <c r="V986"/>
      <c r="W986"/>
      <c r="X986"/>
      <c r="Y986"/>
      <c r="Z986"/>
      <c r="AA986"/>
      <c r="AB986"/>
      <c r="AC986"/>
      <c r="AD986"/>
      <c r="AE986"/>
      <c r="AF986"/>
      <c r="AG986"/>
      <c r="AH986" s="365"/>
      <c r="AI986"/>
      <c r="AJ986"/>
      <c r="AK986"/>
      <c r="AL986" s="365"/>
      <c r="AM986"/>
      <c r="AN986"/>
      <c r="AO986"/>
      <c r="AP986" s="365"/>
      <c r="AQ986"/>
      <c r="AR986"/>
      <c r="AS986"/>
      <c r="AT986"/>
      <c r="AU986"/>
      <c r="AV986"/>
      <c r="AW986"/>
      <c r="AX986"/>
      <c r="AY986" s="365"/>
      <c r="AZ986" s="365"/>
      <c r="BA986" s="366"/>
      <c r="BB986" s="367"/>
      <c r="BC986"/>
      <c r="BD986"/>
      <c r="BE986"/>
      <c r="BF986"/>
      <c r="BG986"/>
      <c r="BH986" s="368"/>
    </row>
    <row r="987" spans="6:60" ht="15.6">
      <c r="F987" s="346"/>
      <c r="G987"/>
      <c r="H987"/>
      <c r="I987"/>
      <c r="J987"/>
      <c r="K987"/>
      <c r="L987"/>
      <c r="M987"/>
      <c r="N987"/>
      <c r="O987"/>
      <c r="P987" s="365"/>
      <c r="Q987"/>
      <c r="R987"/>
      <c r="S987"/>
      <c r="T987"/>
      <c r="U987"/>
      <c r="V987"/>
      <c r="W987"/>
      <c r="X987"/>
      <c r="Y987"/>
      <c r="Z987"/>
      <c r="AA987"/>
      <c r="AB987"/>
      <c r="AC987"/>
      <c r="AD987"/>
      <c r="AE987"/>
      <c r="AF987"/>
      <c r="AG987"/>
      <c r="AH987" s="365"/>
      <c r="AI987"/>
      <c r="AJ987"/>
      <c r="AK987"/>
      <c r="AL987" s="365"/>
      <c r="AM987"/>
      <c r="AN987"/>
      <c r="AO987"/>
      <c r="AP987" s="365"/>
      <c r="AQ987"/>
      <c r="AR987"/>
      <c r="AS987"/>
      <c r="AT987"/>
      <c r="AU987"/>
      <c r="AV987"/>
      <c r="AW987"/>
      <c r="AX987"/>
      <c r="AY987" s="365"/>
      <c r="AZ987" s="365"/>
      <c r="BA987" s="366"/>
      <c r="BB987" s="367"/>
      <c r="BC987"/>
      <c r="BD987"/>
      <c r="BE987"/>
      <c r="BF987"/>
      <c r="BG987"/>
      <c r="BH987" s="368"/>
    </row>
    <row r="988" spans="6:60" ht="15.6">
      <c r="F988" s="346"/>
      <c r="G988"/>
      <c r="H988"/>
      <c r="I988"/>
      <c r="J988"/>
      <c r="K988"/>
      <c r="L988"/>
      <c r="M988"/>
      <c r="N988"/>
      <c r="O988"/>
      <c r="P988" s="365"/>
      <c r="Q988"/>
      <c r="R988"/>
      <c r="S988"/>
      <c r="T988"/>
      <c r="U988"/>
      <c r="V988"/>
      <c r="W988"/>
      <c r="X988"/>
      <c r="Y988"/>
      <c r="Z988"/>
      <c r="AA988"/>
      <c r="AB988"/>
      <c r="AC988"/>
      <c r="AD988"/>
      <c r="AE988"/>
      <c r="AF988"/>
      <c r="AG988"/>
      <c r="AH988" s="365"/>
      <c r="AI988"/>
      <c r="AJ988"/>
      <c r="AK988"/>
      <c r="AL988" s="365"/>
      <c r="AM988"/>
      <c r="AN988"/>
      <c r="AO988"/>
      <c r="AP988" s="365"/>
      <c r="AQ988"/>
      <c r="AR988"/>
      <c r="AS988"/>
      <c r="AT988"/>
      <c r="AU988"/>
      <c r="AV988"/>
      <c r="AW988"/>
      <c r="AX988"/>
      <c r="AY988" s="365"/>
      <c r="AZ988" s="365"/>
      <c r="BA988" s="366"/>
      <c r="BB988" s="367"/>
      <c r="BC988"/>
      <c r="BD988"/>
      <c r="BE988"/>
      <c r="BF988"/>
      <c r="BG988"/>
      <c r="BH988" s="368"/>
    </row>
    <row r="989" spans="6:60" ht="15.6">
      <c r="F989" s="346"/>
      <c r="G989"/>
      <c r="H989"/>
      <c r="I989"/>
      <c r="J989"/>
      <c r="K989"/>
      <c r="L989"/>
      <c r="M989"/>
      <c r="N989"/>
      <c r="O989"/>
      <c r="P989" s="365"/>
      <c r="Q989"/>
      <c r="R989"/>
      <c r="S989"/>
      <c r="T989"/>
      <c r="U989"/>
      <c r="V989"/>
      <c r="W989"/>
      <c r="X989"/>
      <c r="Y989"/>
      <c r="Z989"/>
      <c r="AA989"/>
      <c r="AB989"/>
      <c r="AC989"/>
      <c r="AD989"/>
      <c r="AE989"/>
      <c r="AF989"/>
      <c r="AG989"/>
      <c r="AH989" s="365"/>
      <c r="AI989"/>
      <c r="AJ989"/>
      <c r="AK989"/>
      <c r="AL989" s="365"/>
      <c r="AM989"/>
      <c r="AN989"/>
      <c r="AO989"/>
      <c r="AP989" s="365"/>
      <c r="AQ989"/>
      <c r="AR989"/>
      <c r="AS989"/>
      <c r="AT989"/>
      <c r="AU989"/>
      <c r="AV989"/>
      <c r="AW989"/>
      <c r="AX989"/>
      <c r="AY989" s="365"/>
      <c r="AZ989" s="365"/>
      <c r="BA989" s="366"/>
      <c r="BB989" s="367"/>
      <c r="BC989"/>
      <c r="BD989"/>
      <c r="BE989"/>
      <c r="BF989"/>
      <c r="BG989"/>
      <c r="BH989" s="368"/>
    </row>
    <row r="990" spans="6:60" ht="15.6">
      <c r="F990" s="346"/>
      <c r="G990"/>
      <c r="H990"/>
      <c r="I990"/>
      <c r="J990"/>
      <c r="K990"/>
      <c r="L990"/>
      <c r="M990"/>
      <c r="N990"/>
      <c r="O990"/>
      <c r="P990" s="365"/>
      <c r="Q990"/>
      <c r="R990"/>
      <c r="S990"/>
      <c r="T990"/>
      <c r="U990"/>
      <c r="V990"/>
      <c r="W990"/>
      <c r="X990"/>
      <c r="Y990"/>
      <c r="Z990"/>
      <c r="AA990"/>
      <c r="AB990"/>
      <c r="AC990"/>
      <c r="AD990"/>
      <c r="AE990"/>
      <c r="AF990"/>
      <c r="AG990"/>
      <c r="AH990" s="365"/>
      <c r="AI990"/>
      <c r="AJ990"/>
      <c r="AK990"/>
      <c r="AL990" s="365"/>
      <c r="AM990"/>
      <c r="AN990"/>
      <c r="AO990"/>
      <c r="AP990" s="365"/>
      <c r="AQ990"/>
      <c r="AR990"/>
      <c r="AS990"/>
      <c r="AT990"/>
      <c r="AU990"/>
      <c r="AV990"/>
      <c r="AW990"/>
      <c r="AX990"/>
      <c r="AY990" s="365"/>
      <c r="AZ990" s="365"/>
      <c r="BA990" s="366"/>
      <c r="BB990" s="367"/>
      <c r="BC990"/>
      <c r="BD990"/>
      <c r="BE990"/>
      <c r="BF990"/>
      <c r="BG990"/>
      <c r="BH990" s="368"/>
    </row>
    <row r="991" spans="6:60" ht="15.6">
      <c r="F991" s="346"/>
      <c r="G991"/>
      <c r="H991"/>
      <c r="I991"/>
      <c r="J991"/>
      <c r="K991"/>
      <c r="L991"/>
      <c r="M991"/>
      <c r="N991"/>
      <c r="O991"/>
      <c r="P991" s="365"/>
      <c r="Q991"/>
      <c r="R991"/>
      <c r="S991"/>
      <c r="T991"/>
      <c r="U991"/>
      <c r="V991"/>
      <c r="W991"/>
      <c r="X991"/>
      <c r="Y991"/>
      <c r="Z991"/>
      <c r="AA991"/>
      <c r="AB991"/>
      <c r="AC991"/>
      <c r="AD991"/>
      <c r="AE991"/>
      <c r="AF991"/>
      <c r="AG991"/>
      <c r="AH991" s="365"/>
      <c r="AI991"/>
      <c r="AJ991"/>
      <c r="AK991"/>
      <c r="AL991" s="365"/>
      <c r="AM991"/>
      <c r="AN991"/>
      <c r="AO991"/>
      <c r="AP991" s="365"/>
      <c r="AQ991"/>
      <c r="AR991"/>
      <c r="AS991"/>
      <c r="AT991"/>
      <c r="AU991"/>
      <c r="AV991"/>
      <c r="AW991"/>
      <c r="AX991"/>
      <c r="AY991" s="365"/>
      <c r="AZ991" s="365"/>
      <c r="BA991" s="366"/>
      <c r="BB991" s="367"/>
      <c r="BC991"/>
      <c r="BD991"/>
      <c r="BE991"/>
      <c r="BF991"/>
      <c r="BG991"/>
      <c r="BH991" s="368"/>
    </row>
    <row r="992" spans="6:60" ht="15.6">
      <c r="F992" s="346"/>
      <c r="G992"/>
      <c r="H992"/>
      <c r="I992"/>
      <c r="J992"/>
      <c r="K992"/>
      <c r="L992"/>
      <c r="M992"/>
      <c r="N992"/>
      <c r="O992"/>
      <c r="P992" s="365"/>
      <c r="Q992"/>
      <c r="R992"/>
      <c r="S992"/>
      <c r="T992"/>
      <c r="U992"/>
      <c r="V992"/>
      <c r="W992"/>
      <c r="X992"/>
      <c r="Y992"/>
      <c r="Z992"/>
      <c r="AA992"/>
      <c r="AB992"/>
      <c r="AC992"/>
      <c r="AD992"/>
      <c r="AE992"/>
      <c r="AF992"/>
      <c r="AG992"/>
      <c r="AH992" s="365"/>
      <c r="AI992"/>
      <c r="AJ992"/>
      <c r="AK992"/>
      <c r="AL992" s="365"/>
      <c r="AM992"/>
      <c r="AN992"/>
      <c r="AO992"/>
      <c r="AP992" s="365"/>
      <c r="AQ992"/>
      <c r="AR992"/>
      <c r="AS992"/>
      <c r="AT992"/>
      <c r="AU992"/>
      <c r="AV992"/>
      <c r="AW992"/>
      <c r="AX992"/>
      <c r="AY992" s="365"/>
      <c r="AZ992" s="365"/>
      <c r="BA992" s="366"/>
      <c r="BB992" s="367"/>
      <c r="BC992"/>
      <c r="BD992"/>
      <c r="BE992"/>
      <c r="BF992"/>
      <c r="BG992"/>
      <c r="BH992" s="368"/>
    </row>
    <row r="993" spans="6:60" ht="15.6">
      <c r="F993" s="346"/>
      <c r="G993"/>
      <c r="H993"/>
      <c r="I993"/>
      <c r="J993"/>
      <c r="K993"/>
      <c r="L993"/>
      <c r="M993"/>
      <c r="N993"/>
      <c r="O993"/>
      <c r="P993" s="365"/>
      <c r="Q993"/>
      <c r="R993"/>
      <c r="S993"/>
      <c r="T993"/>
      <c r="U993"/>
      <c r="V993"/>
      <c r="W993"/>
      <c r="X993"/>
      <c r="Y993"/>
      <c r="Z993"/>
      <c r="AA993"/>
      <c r="AB993"/>
      <c r="AC993"/>
      <c r="AD993"/>
      <c r="AE993"/>
      <c r="AF993"/>
      <c r="AG993"/>
      <c r="AH993" s="365"/>
      <c r="AI993"/>
      <c r="AJ993"/>
      <c r="AK993"/>
      <c r="AL993" s="365"/>
      <c r="AM993"/>
      <c r="AN993"/>
      <c r="AO993"/>
      <c r="AP993" s="365"/>
      <c r="AQ993"/>
      <c r="AR993"/>
      <c r="AS993"/>
      <c r="AT993"/>
      <c r="AU993"/>
      <c r="AV993"/>
      <c r="AW993"/>
      <c r="AX993"/>
      <c r="AY993" s="365"/>
      <c r="AZ993" s="365"/>
      <c r="BA993" s="366"/>
      <c r="BB993" s="367"/>
      <c r="BC993"/>
      <c r="BD993"/>
      <c r="BE993"/>
      <c r="BF993"/>
      <c r="BG993"/>
      <c r="BH993" s="368"/>
    </row>
    <row r="994" spans="6:60" ht="15.6">
      <c r="F994" s="346"/>
      <c r="G994"/>
      <c r="H994"/>
      <c r="I994"/>
      <c r="J994"/>
      <c r="K994"/>
      <c r="L994"/>
      <c r="M994"/>
      <c r="N994"/>
      <c r="O994"/>
      <c r="P994" s="365"/>
      <c r="Q994"/>
      <c r="R994"/>
      <c r="S994"/>
      <c r="T994"/>
      <c r="U994"/>
      <c r="V994"/>
      <c r="W994"/>
      <c r="X994"/>
      <c r="Y994"/>
      <c r="Z994"/>
      <c r="AA994"/>
      <c r="AB994"/>
      <c r="AC994"/>
      <c r="AD994"/>
      <c r="AE994"/>
      <c r="AF994"/>
      <c r="AG994"/>
      <c r="AH994" s="365"/>
      <c r="AI994"/>
      <c r="AJ994"/>
      <c r="AK994"/>
      <c r="AL994" s="365"/>
      <c r="AM994"/>
      <c r="AN994"/>
      <c r="AO994"/>
      <c r="AP994" s="365"/>
      <c r="AQ994"/>
      <c r="AR994"/>
      <c r="AS994"/>
      <c r="AT994"/>
      <c r="AU994"/>
      <c r="AV994"/>
      <c r="AW994"/>
      <c r="AX994"/>
      <c r="AY994" s="365"/>
      <c r="AZ994" s="365"/>
      <c r="BA994" s="366"/>
      <c r="BB994" s="367"/>
      <c r="BC994"/>
      <c r="BD994"/>
      <c r="BE994"/>
      <c r="BF994"/>
      <c r="BG994"/>
      <c r="BH994" s="368"/>
    </row>
    <row r="995" spans="6:60" ht="15.6">
      <c r="F995" s="346"/>
      <c r="G995"/>
      <c r="H995"/>
      <c r="I995"/>
      <c r="J995"/>
      <c r="K995"/>
      <c r="L995"/>
      <c r="M995"/>
      <c r="N995"/>
      <c r="O995"/>
      <c r="P995" s="365"/>
      <c r="Q995"/>
      <c r="R995"/>
      <c r="S995"/>
      <c r="T995"/>
      <c r="U995"/>
      <c r="V995"/>
      <c r="W995"/>
      <c r="X995"/>
      <c r="Y995"/>
      <c r="Z995"/>
      <c r="AA995"/>
      <c r="AB995"/>
      <c r="AC995"/>
      <c r="AD995"/>
      <c r="AE995"/>
      <c r="AF995"/>
      <c r="AG995"/>
      <c r="AH995" s="365"/>
      <c r="AI995"/>
      <c r="AJ995"/>
      <c r="AK995"/>
      <c r="AL995" s="365"/>
      <c r="AM995"/>
      <c r="AN995"/>
      <c r="AO995"/>
      <c r="AP995" s="365"/>
      <c r="AQ995"/>
      <c r="AR995"/>
      <c r="AS995"/>
      <c r="AT995"/>
      <c r="AU995"/>
      <c r="AV995"/>
      <c r="AW995"/>
      <c r="AX995"/>
      <c r="AY995" s="365"/>
      <c r="AZ995" s="365"/>
      <c r="BA995" s="366"/>
      <c r="BB995" s="367"/>
      <c r="BC995"/>
      <c r="BD995"/>
      <c r="BE995"/>
      <c r="BF995"/>
      <c r="BG995"/>
      <c r="BH995" s="368"/>
    </row>
    <row r="996" spans="6:60" ht="15.6">
      <c r="F996" s="346"/>
      <c r="G996"/>
      <c r="H996"/>
      <c r="I996"/>
      <c r="J996"/>
      <c r="K996"/>
      <c r="L996"/>
      <c r="M996"/>
      <c r="N996"/>
      <c r="O996"/>
      <c r="P996" s="365"/>
      <c r="Q996"/>
      <c r="R996"/>
      <c r="S996"/>
      <c r="T996"/>
      <c r="U996"/>
      <c r="V996"/>
      <c r="W996"/>
      <c r="X996"/>
      <c r="Y996"/>
      <c r="Z996"/>
      <c r="AA996"/>
      <c r="AB996"/>
      <c r="AC996"/>
      <c r="AD996"/>
      <c r="AE996"/>
      <c r="AF996"/>
      <c r="AG996"/>
      <c r="AH996" s="365"/>
      <c r="AI996"/>
      <c r="AJ996"/>
      <c r="AK996"/>
      <c r="AL996" s="365"/>
      <c r="AM996"/>
      <c r="AN996"/>
      <c r="AO996"/>
      <c r="AP996" s="365"/>
      <c r="AQ996"/>
      <c r="AR996"/>
      <c r="AS996"/>
      <c r="AT996"/>
      <c r="AU996"/>
      <c r="AV996"/>
      <c r="AW996"/>
      <c r="AX996"/>
      <c r="AY996" s="365"/>
      <c r="AZ996" s="365"/>
      <c r="BA996" s="366"/>
      <c r="BB996" s="367"/>
      <c r="BC996"/>
      <c r="BD996"/>
      <c r="BE996"/>
      <c r="BF996"/>
      <c r="BG996"/>
      <c r="BH996" s="368"/>
    </row>
    <row r="997" spans="6:60" ht="15.6">
      <c r="F997" s="346"/>
      <c r="G997"/>
      <c r="H997"/>
      <c r="I997"/>
      <c r="J997"/>
      <c r="K997"/>
      <c r="L997"/>
      <c r="M997"/>
      <c r="N997"/>
      <c r="O997"/>
      <c r="P997" s="365"/>
      <c r="Q997"/>
      <c r="R997"/>
      <c r="S997"/>
      <c r="T997"/>
      <c r="U997"/>
      <c r="V997"/>
      <c r="W997"/>
      <c r="X997"/>
      <c r="Y997"/>
      <c r="Z997"/>
      <c r="AA997"/>
      <c r="AB997"/>
      <c r="AC997"/>
      <c r="AD997"/>
      <c r="AE997"/>
      <c r="AF997"/>
      <c r="AG997"/>
      <c r="AH997" s="365"/>
      <c r="AI997"/>
      <c r="AJ997"/>
      <c r="AK997"/>
      <c r="AL997" s="365"/>
      <c r="AM997"/>
      <c r="AN997"/>
      <c r="AO997"/>
      <c r="AP997" s="365"/>
      <c r="AQ997"/>
      <c r="AR997"/>
      <c r="AS997"/>
      <c r="AT997"/>
      <c r="AU997"/>
      <c r="AV997"/>
      <c r="AW997"/>
      <c r="AX997"/>
      <c r="AY997" s="365"/>
      <c r="AZ997" s="365"/>
      <c r="BA997" s="366"/>
      <c r="BB997" s="367"/>
      <c r="BC997"/>
      <c r="BD997"/>
      <c r="BE997"/>
      <c r="BF997"/>
      <c r="BG997"/>
      <c r="BH997" s="368"/>
    </row>
    <row r="998" spans="6:60" ht="15.6">
      <c r="F998" s="346"/>
      <c r="G998"/>
      <c r="H998"/>
      <c r="I998"/>
      <c r="J998"/>
      <c r="K998"/>
      <c r="L998"/>
      <c r="M998"/>
      <c r="N998"/>
      <c r="O998"/>
      <c r="P998" s="365"/>
      <c r="Q998"/>
      <c r="R998"/>
      <c r="S998"/>
      <c r="T998"/>
      <c r="U998"/>
      <c r="V998"/>
      <c r="W998"/>
      <c r="X998"/>
      <c r="Y998"/>
      <c r="Z998"/>
      <c r="AA998"/>
      <c r="AB998"/>
      <c r="AC998"/>
      <c r="AD998"/>
      <c r="AE998"/>
      <c r="AF998"/>
      <c r="AG998"/>
      <c r="AH998" s="365"/>
      <c r="AI998"/>
      <c r="AJ998"/>
      <c r="AK998"/>
      <c r="AL998" s="365"/>
      <c r="AM998"/>
      <c r="AN998"/>
      <c r="AO998"/>
      <c r="AP998" s="365"/>
      <c r="AQ998"/>
      <c r="AR998"/>
      <c r="AS998"/>
      <c r="AT998"/>
      <c r="AU998"/>
      <c r="AV998"/>
      <c r="AW998"/>
      <c r="AX998"/>
      <c r="AY998" s="365"/>
      <c r="AZ998" s="365"/>
      <c r="BA998" s="366"/>
      <c r="BB998" s="367"/>
      <c r="BC998"/>
      <c r="BD998"/>
      <c r="BE998"/>
      <c r="BF998"/>
      <c r="BG998"/>
      <c r="BH998" s="368"/>
    </row>
    <row r="999" spans="6:60" ht="15.6">
      <c r="F999" s="346"/>
      <c r="G999"/>
      <c r="H999"/>
      <c r="I999"/>
      <c r="J999"/>
      <c r="K999"/>
      <c r="L999"/>
      <c r="M999"/>
      <c r="N999"/>
      <c r="O999"/>
      <c r="P999" s="365"/>
      <c r="Q999"/>
      <c r="R999"/>
      <c r="S999"/>
      <c r="T999"/>
      <c r="U999"/>
      <c r="V999"/>
      <c r="W999"/>
      <c r="X999"/>
      <c r="Y999"/>
      <c r="Z999"/>
      <c r="AA999"/>
      <c r="AB999"/>
      <c r="AC999"/>
      <c r="AD999"/>
      <c r="AE999"/>
      <c r="AF999"/>
      <c r="AG999"/>
      <c r="AH999" s="365"/>
      <c r="AI999"/>
      <c r="AJ999"/>
      <c r="AK999"/>
      <c r="AL999" s="365"/>
      <c r="AM999"/>
      <c r="AN999"/>
      <c r="AO999"/>
      <c r="AP999" s="365"/>
      <c r="AQ999"/>
      <c r="AR999"/>
      <c r="AS999"/>
      <c r="AT999"/>
      <c r="AU999"/>
      <c r="AV999"/>
      <c r="AW999"/>
      <c r="AX999"/>
      <c r="AY999" s="365"/>
      <c r="AZ999" s="365"/>
      <c r="BA999" s="366"/>
      <c r="BB999" s="367"/>
      <c r="BC999"/>
      <c r="BD999"/>
      <c r="BE999"/>
      <c r="BF999"/>
      <c r="BG999"/>
      <c r="BH999" s="368"/>
    </row>
    <row r="1000" spans="6:60" ht="15.6">
      <c r="F1000" s="346"/>
      <c r="G1000"/>
      <c r="H1000"/>
      <c r="I1000"/>
      <c r="J1000"/>
      <c r="K1000"/>
      <c r="L1000"/>
      <c r="M1000"/>
      <c r="N1000"/>
      <c r="O1000"/>
      <c r="P1000" s="365"/>
      <c r="Q1000"/>
      <c r="R1000"/>
      <c r="S1000"/>
      <c r="T1000"/>
      <c r="U1000"/>
      <c r="V1000"/>
      <c r="W1000"/>
      <c r="X1000"/>
      <c r="Y1000"/>
      <c r="Z1000"/>
      <c r="AA1000"/>
      <c r="AB1000"/>
      <c r="AC1000"/>
      <c r="AD1000"/>
      <c r="AE1000"/>
      <c r="AF1000"/>
      <c r="AG1000"/>
      <c r="AH1000" s="365"/>
      <c r="AI1000"/>
      <c r="AJ1000"/>
      <c r="AK1000"/>
      <c r="AL1000" s="365"/>
      <c r="AM1000"/>
      <c r="AN1000"/>
      <c r="AO1000"/>
      <c r="AP1000" s="365"/>
      <c r="AQ1000"/>
      <c r="AR1000"/>
      <c r="AS1000"/>
      <c r="AT1000"/>
      <c r="AU1000"/>
      <c r="AV1000"/>
      <c r="AW1000"/>
      <c r="AX1000"/>
      <c r="AY1000" s="365"/>
      <c r="AZ1000" s="365"/>
      <c r="BA1000" s="366"/>
      <c r="BB1000" s="367"/>
      <c r="BC1000"/>
      <c r="BD1000"/>
      <c r="BE1000"/>
      <c r="BF1000"/>
      <c r="BG1000"/>
      <c r="BH1000" s="368"/>
    </row>
    <row r="1001" spans="6:60" ht="15.6">
      <c r="F1001" s="346"/>
      <c r="G1001"/>
      <c r="H1001"/>
      <c r="I1001"/>
      <c r="J1001"/>
      <c r="K1001"/>
      <c r="L1001"/>
      <c r="M1001"/>
      <c r="N1001"/>
      <c r="O1001"/>
      <c r="P1001" s="365"/>
      <c r="Q1001"/>
      <c r="R1001"/>
      <c r="S1001"/>
      <c r="T1001"/>
      <c r="U1001"/>
      <c r="V1001"/>
      <c r="W1001"/>
      <c r="X1001"/>
      <c r="Y1001"/>
      <c r="Z1001"/>
      <c r="AA1001"/>
      <c r="AB1001"/>
      <c r="AC1001"/>
      <c r="AD1001"/>
      <c r="AE1001"/>
      <c r="AF1001"/>
      <c r="AG1001"/>
      <c r="AH1001" s="365"/>
      <c r="AI1001"/>
      <c r="AJ1001"/>
      <c r="AK1001"/>
      <c r="AL1001" s="365"/>
      <c r="AM1001"/>
      <c r="AN1001"/>
      <c r="AO1001"/>
      <c r="AP1001" s="365"/>
      <c r="AQ1001"/>
      <c r="AR1001"/>
      <c r="AS1001"/>
      <c r="AT1001"/>
      <c r="AU1001"/>
      <c r="AV1001"/>
      <c r="AW1001"/>
      <c r="AX1001"/>
      <c r="AY1001" s="365"/>
      <c r="AZ1001" s="365"/>
      <c r="BA1001" s="366"/>
      <c r="BB1001" s="367"/>
      <c r="BC1001"/>
      <c r="BD1001"/>
      <c r="BE1001"/>
      <c r="BF1001"/>
      <c r="BG1001"/>
      <c r="BH1001" s="368"/>
    </row>
    <row r="1002" spans="6:60" ht="15.6">
      <c r="F1002" s="346"/>
      <c r="G1002"/>
      <c r="H1002"/>
      <c r="I1002"/>
      <c r="J1002"/>
      <c r="K1002"/>
      <c r="L1002"/>
      <c r="M1002"/>
      <c r="N1002"/>
      <c r="O1002"/>
      <c r="P1002" s="365"/>
      <c r="Q1002"/>
      <c r="R1002"/>
      <c r="S1002"/>
      <c r="T1002"/>
      <c r="U1002"/>
      <c r="V1002"/>
      <c r="W1002"/>
      <c r="X1002"/>
      <c r="Y1002"/>
      <c r="Z1002"/>
      <c r="AA1002"/>
      <c r="AB1002"/>
      <c r="AC1002"/>
      <c r="AD1002"/>
      <c r="AE1002"/>
      <c r="AF1002"/>
      <c r="AG1002"/>
      <c r="AH1002" s="365"/>
      <c r="AI1002"/>
      <c r="AJ1002"/>
      <c r="AK1002"/>
      <c r="AL1002" s="365"/>
      <c r="AM1002"/>
      <c r="AN1002"/>
      <c r="AO1002"/>
      <c r="AP1002" s="365"/>
      <c r="AQ1002"/>
      <c r="AR1002"/>
      <c r="AS1002"/>
      <c r="AT1002"/>
      <c r="AU1002"/>
      <c r="AV1002"/>
      <c r="AW1002"/>
      <c r="AX1002"/>
      <c r="AY1002" s="365"/>
      <c r="AZ1002" s="365"/>
      <c r="BA1002" s="366"/>
      <c r="BB1002" s="367"/>
      <c r="BC1002"/>
      <c r="BD1002"/>
      <c r="BE1002"/>
      <c r="BF1002"/>
      <c r="BG1002"/>
      <c r="BH1002" s="368"/>
    </row>
    <row r="1003" spans="6:60" ht="15.6">
      <c r="F1003" s="346"/>
      <c r="G1003"/>
      <c r="H1003"/>
      <c r="I1003"/>
      <c r="J1003"/>
      <c r="K1003"/>
      <c r="L1003"/>
      <c r="M1003"/>
      <c r="N1003"/>
      <c r="O1003"/>
      <c r="P1003" s="365"/>
      <c r="Q1003"/>
      <c r="R1003"/>
      <c r="S1003"/>
      <c r="T1003"/>
      <c r="U1003"/>
      <c r="V1003"/>
      <c r="W1003"/>
      <c r="X1003"/>
      <c r="Y1003"/>
      <c r="Z1003"/>
      <c r="AA1003"/>
      <c r="AB1003"/>
      <c r="AC1003"/>
      <c r="AD1003"/>
      <c r="AE1003"/>
      <c r="AF1003"/>
      <c r="AG1003"/>
      <c r="AH1003" s="365"/>
      <c r="AI1003"/>
      <c r="AJ1003"/>
      <c r="AK1003"/>
      <c r="AL1003" s="365"/>
      <c r="AM1003"/>
      <c r="AN1003"/>
      <c r="AO1003"/>
      <c r="AP1003" s="365"/>
      <c r="AQ1003"/>
      <c r="AR1003"/>
      <c r="AS1003"/>
      <c r="AT1003"/>
      <c r="AU1003"/>
      <c r="AV1003"/>
      <c r="AW1003"/>
      <c r="AX1003"/>
      <c r="AY1003" s="365"/>
      <c r="AZ1003" s="365"/>
      <c r="BA1003" s="366"/>
      <c r="BB1003" s="367"/>
      <c r="BC1003"/>
      <c r="BD1003"/>
      <c r="BE1003"/>
      <c r="BF1003"/>
      <c r="BG1003"/>
      <c r="BH1003" s="368"/>
    </row>
    <row r="1004" spans="6:60" ht="15.6">
      <c r="F1004" s="346"/>
      <c r="G1004"/>
      <c r="H1004"/>
      <c r="I1004"/>
      <c r="J1004"/>
      <c r="K1004"/>
      <c r="L1004"/>
      <c r="M1004"/>
      <c r="N1004"/>
      <c r="O1004"/>
      <c r="P1004" s="365"/>
      <c r="Q1004"/>
      <c r="R1004"/>
      <c r="S1004"/>
      <c r="T1004"/>
      <c r="U1004"/>
      <c r="V1004"/>
      <c r="W1004"/>
      <c r="X1004"/>
      <c r="Y1004"/>
      <c r="Z1004"/>
      <c r="AA1004"/>
      <c r="AB1004"/>
      <c r="AC1004"/>
      <c r="AD1004"/>
      <c r="AE1004"/>
      <c r="AF1004"/>
      <c r="AG1004"/>
      <c r="AH1004" s="365"/>
      <c r="AI1004"/>
      <c r="AJ1004"/>
      <c r="AK1004"/>
      <c r="AL1004" s="365"/>
      <c r="AM1004"/>
      <c r="AN1004"/>
      <c r="AO1004"/>
      <c r="AP1004" s="365"/>
      <c r="AQ1004"/>
      <c r="AR1004"/>
      <c r="AS1004"/>
      <c r="AT1004"/>
      <c r="AU1004"/>
      <c r="AV1004"/>
      <c r="AW1004"/>
      <c r="AX1004"/>
      <c r="AY1004" s="365"/>
      <c r="AZ1004" s="365"/>
      <c r="BA1004" s="366"/>
      <c r="BB1004" s="367"/>
      <c r="BC1004"/>
      <c r="BD1004"/>
      <c r="BE1004"/>
      <c r="BF1004"/>
      <c r="BG1004"/>
      <c r="BH1004" s="368"/>
    </row>
    <row r="1005" spans="6:60" ht="15.6">
      <c r="F1005" s="346"/>
      <c r="G1005"/>
      <c r="H1005"/>
      <c r="I1005"/>
      <c r="J1005"/>
      <c r="K1005"/>
      <c r="L1005"/>
      <c r="M1005"/>
      <c r="N1005"/>
      <c r="O1005"/>
      <c r="P1005" s="365"/>
      <c r="Q1005"/>
      <c r="R1005"/>
      <c r="S1005"/>
      <c r="T1005"/>
      <c r="U1005"/>
      <c r="V1005"/>
      <c r="W1005"/>
      <c r="X1005"/>
      <c r="Y1005"/>
      <c r="Z1005"/>
      <c r="AA1005"/>
      <c r="AB1005"/>
      <c r="AC1005"/>
      <c r="AD1005"/>
      <c r="AE1005"/>
      <c r="AF1005"/>
      <c r="AG1005"/>
      <c r="AH1005" s="365"/>
      <c r="AI1005"/>
      <c r="AJ1005"/>
      <c r="AK1005"/>
      <c r="AL1005" s="365"/>
      <c r="AM1005"/>
      <c r="AN1005"/>
      <c r="AO1005"/>
      <c r="AP1005" s="365"/>
      <c r="AQ1005"/>
      <c r="AR1005"/>
      <c r="AS1005"/>
      <c r="AT1005"/>
      <c r="AU1005"/>
      <c r="AV1005"/>
      <c r="AW1005"/>
      <c r="AX1005"/>
      <c r="AY1005" s="365"/>
      <c r="AZ1005" s="365"/>
      <c r="BA1005" s="366"/>
      <c r="BB1005" s="367"/>
      <c r="BC1005"/>
      <c r="BD1005"/>
      <c r="BE1005"/>
      <c r="BF1005"/>
      <c r="BG1005"/>
      <c r="BH1005" s="368"/>
    </row>
    <row r="1006" spans="6:60" ht="15.6">
      <c r="F1006" s="346"/>
      <c r="G1006"/>
      <c r="H1006"/>
      <c r="I1006"/>
      <c r="J1006"/>
      <c r="K1006"/>
      <c r="L1006"/>
      <c r="M1006"/>
      <c r="N1006"/>
      <c r="O1006"/>
      <c r="P1006" s="365"/>
      <c r="Q1006"/>
      <c r="R1006"/>
      <c r="S1006"/>
      <c r="T1006"/>
      <c r="U1006"/>
      <c r="V1006"/>
      <c r="W1006"/>
      <c r="X1006"/>
      <c r="Y1006"/>
      <c r="Z1006"/>
      <c r="AA1006"/>
      <c r="AB1006"/>
      <c r="AC1006"/>
      <c r="AD1006"/>
      <c r="AE1006"/>
      <c r="AF1006"/>
      <c r="AG1006"/>
      <c r="AH1006" s="365"/>
      <c r="AI1006"/>
      <c r="AJ1006"/>
      <c r="AK1006"/>
      <c r="AL1006" s="365"/>
      <c r="AM1006"/>
      <c r="AN1006"/>
      <c r="AO1006"/>
      <c r="AP1006" s="365"/>
      <c r="AQ1006"/>
      <c r="AR1006"/>
      <c r="AS1006"/>
      <c r="AT1006"/>
      <c r="AU1006"/>
      <c r="AV1006"/>
      <c r="AW1006"/>
      <c r="AX1006"/>
      <c r="AY1006" s="365"/>
      <c r="AZ1006" s="365"/>
      <c r="BA1006" s="366"/>
      <c r="BB1006" s="367"/>
      <c r="BC1006"/>
      <c r="BD1006"/>
      <c r="BE1006"/>
      <c r="BF1006"/>
      <c r="BG1006"/>
      <c r="BH1006" s="368"/>
    </row>
    <row r="1007" spans="6:60" ht="15.6">
      <c r="F1007" s="346"/>
      <c r="G1007"/>
      <c r="H1007"/>
      <c r="I1007"/>
      <c r="J1007"/>
      <c r="K1007"/>
      <c r="L1007"/>
      <c r="M1007"/>
      <c r="N1007"/>
      <c r="O1007"/>
      <c r="P1007" s="365"/>
      <c r="Q1007"/>
      <c r="R1007"/>
      <c r="S1007"/>
      <c r="T1007"/>
      <c r="U1007"/>
      <c r="V1007"/>
      <c r="W1007"/>
      <c r="X1007"/>
      <c r="Y1007"/>
      <c r="Z1007"/>
      <c r="AA1007"/>
      <c r="AB1007"/>
      <c r="AC1007"/>
      <c r="AD1007"/>
      <c r="AE1007"/>
      <c r="AF1007"/>
      <c r="AG1007"/>
      <c r="AH1007" s="365"/>
      <c r="AI1007"/>
      <c r="AJ1007"/>
      <c r="AK1007"/>
      <c r="AL1007" s="365"/>
      <c r="AM1007"/>
      <c r="AN1007"/>
      <c r="AO1007"/>
      <c r="AP1007" s="365"/>
      <c r="AQ1007"/>
      <c r="AR1007"/>
      <c r="AS1007"/>
      <c r="AT1007"/>
      <c r="AU1007"/>
      <c r="AV1007"/>
      <c r="AW1007"/>
      <c r="AX1007"/>
      <c r="AY1007" s="365"/>
      <c r="AZ1007" s="365"/>
      <c r="BA1007" s="366"/>
      <c r="BB1007" s="367"/>
      <c r="BC1007"/>
      <c r="BD1007"/>
      <c r="BE1007"/>
      <c r="BF1007"/>
      <c r="BG1007"/>
      <c r="BH1007" s="368"/>
    </row>
    <row r="1008" spans="6:60" ht="15.6">
      <c r="F1008" s="346"/>
      <c r="G1008"/>
      <c r="H1008"/>
      <c r="I1008"/>
      <c r="J1008"/>
      <c r="K1008"/>
      <c r="L1008"/>
      <c r="M1008"/>
      <c r="N1008"/>
      <c r="O1008"/>
      <c r="P1008" s="365"/>
      <c r="Q1008"/>
      <c r="R1008"/>
      <c r="S1008"/>
      <c r="T1008"/>
      <c r="U1008"/>
      <c r="V1008"/>
      <c r="W1008"/>
      <c r="X1008"/>
      <c r="Y1008"/>
      <c r="Z1008"/>
      <c r="AA1008"/>
      <c r="AB1008"/>
      <c r="AC1008"/>
      <c r="AD1008"/>
      <c r="AE1008"/>
      <c r="AF1008"/>
      <c r="AG1008"/>
      <c r="AH1008" s="365"/>
      <c r="AI1008"/>
      <c r="AJ1008"/>
      <c r="AK1008"/>
      <c r="AL1008" s="365"/>
      <c r="AM1008"/>
      <c r="AN1008"/>
      <c r="AO1008"/>
      <c r="AP1008" s="365"/>
      <c r="AQ1008"/>
      <c r="AR1008"/>
      <c r="AS1008"/>
      <c r="AT1008"/>
      <c r="AU1008"/>
      <c r="AV1008"/>
      <c r="AW1008"/>
      <c r="AX1008"/>
      <c r="AY1008" s="365"/>
      <c r="AZ1008" s="365"/>
      <c r="BA1008" s="366"/>
      <c r="BB1008" s="367"/>
      <c r="BC1008"/>
      <c r="BD1008"/>
      <c r="BE1008"/>
      <c r="BF1008"/>
      <c r="BG1008"/>
      <c r="BH1008" s="368"/>
    </row>
    <row r="1009" spans="6:60" ht="15.6">
      <c r="F1009" s="346"/>
      <c r="G1009"/>
      <c r="H1009"/>
      <c r="I1009"/>
      <c r="J1009"/>
      <c r="K1009"/>
      <c r="L1009"/>
      <c r="M1009"/>
      <c r="N1009"/>
      <c r="O1009"/>
      <c r="P1009" s="365"/>
      <c r="Q1009"/>
      <c r="R1009"/>
      <c r="S1009"/>
      <c r="T1009"/>
      <c r="U1009"/>
      <c r="V1009"/>
      <c r="W1009"/>
      <c r="X1009"/>
      <c r="Y1009"/>
      <c r="Z1009"/>
      <c r="AA1009"/>
      <c r="AB1009"/>
      <c r="AC1009"/>
      <c r="AD1009"/>
      <c r="AE1009"/>
      <c r="AF1009"/>
      <c r="AG1009"/>
      <c r="AH1009" s="365"/>
      <c r="AI1009"/>
      <c r="AJ1009"/>
      <c r="AK1009"/>
      <c r="AL1009" s="365"/>
      <c r="AM1009"/>
      <c r="AN1009"/>
      <c r="AO1009"/>
      <c r="AP1009" s="365"/>
      <c r="AQ1009"/>
      <c r="AR1009"/>
      <c r="AS1009"/>
      <c r="AT1009"/>
      <c r="AU1009"/>
      <c r="AV1009"/>
      <c r="AW1009"/>
      <c r="AX1009"/>
      <c r="AY1009" s="365"/>
      <c r="AZ1009" s="365"/>
      <c r="BA1009" s="366"/>
      <c r="BB1009" s="367"/>
      <c r="BC1009"/>
      <c r="BD1009"/>
      <c r="BE1009"/>
      <c r="BF1009"/>
      <c r="BG1009"/>
      <c r="BH1009" s="368"/>
    </row>
    <row r="1010" spans="6:60" ht="15.6">
      <c r="F1010" s="346"/>
      <c r="G1010"/>
      <c r="H1010"/>
      <c r="I1010"/>
      <c r="J1010"/>
      <c r="K1010"/>
      <c r="L1010"/>
      <c r="M1010"/>
      <c r="N1010"/>
      <c r="O1010"/>
      <c r="P1010" s="365"/>
      <c r="Q1010"/>
      <c r="R1010"/>
      <c r="S1010"/>
      <c r="T1010"/>
      <c r="U1010"/>
      <c r="V1010"/>
      <c r="W1010"/>
      <c r="X1010"/>
      <c r="Y1010"/>
      <c r="Z1010"/>
      <c r="AA1010"/>
      <c r="AB1010"/>
      <c r="AC1010"/>
      <c r="AD1010"/>
      <c r="AE1010"/>
      <c r="AF1010"/>
      <c r="AG1010"/>
      <c r="AH1010" s="365"/>
      <c r="AI1010"/>
      <c r="AJ1010"/>
      <c r="AK1010"/>
      <c r="AL1010" s="365"/>
      <c r="AM1010"/>
      <c r="AN1010"/>
      <c r="AO1010"/>
      <c r="AP1010" s="365"/>
      <c r="AQ1010"/>
      <c r="AR1010"/>
      <c r="AS1010"/>
      <c r="AT1010"/>
      <c r="AU1010"/>
      <c r="AV1010"/>
      <c r="AW1010"/>
      <c r="AX1010"/>
      <c r="AY1010" s="365"/>
      <c r="AZ1010" s="365"/>
      <c r="BA1010" s="366"/>
      <c r="BB1010" s="367"/>
      <c r="BC1010"/>
      <c r="BD1010"/>
      <c r="BE1010"/>
      <c r="BF1010"/>
      <c r="BG1010"/>
      <c r="BH1010" s="368"/>
    </row>
    <row r="1011" spans="6:60" ht="15.6">
      <c r="F1011" s="346"/>
      <c r="G1011"/>
      <c r="H1011"/>
      <c r="I1011"/>
      <c r="J1011"/>
      <c r="K1011"/>
      <c r="L1011"/>
      <c r="M1011"/>
      <c r="N1011"/>
      <c r="O1011"/>
      <c r="P1011" s="365"/>
      <c r="Q1011"/>
      <c r="R1011"/>
      <c r="S1011"/>
      <c r="T1011"/>
      <c r="U1011"/>
      <c r="V1011"/>
      <c r="W1011"/>
      <c r="X1011"/>
      <c r="Y1011"/>
      <c r="Z1011"/>
      <c r="AA1011"/>
      <c r="AB1011"/>
      <c r="AC1011"/>
      <c r="AD1011"/>
      <c r="AE1011"/>
      <c r="AF1011"/>
      <c r="AG1011"/>
      <c r="AH1011" s="365"/>
      <c r="AI1011"/>
      <c r="AJ1011"/>
      <c r="AK1011"/>
      <c r="AL1011" s="365"/>
      <c r="AM1011"/>
      <c r="AN1011"/>
      <c r="AO1011"/>
      <c r="AP1011" s="365"/>
      <c r="AQ1011"/>
      <c r="AR1011"/>
      <c r="AS1011"/>
      <c r="AT1011"/>
      <c r="AU1011"/>
      <c r="AV1011"/>
      <c r="AW1011"/>
      <c r="AX1011"/>
      <c r="AY1011" s="365"/>
      <c r="AZ1011" s="365"/>
      <c r="BA1011" s="366"/>
      <c r="BB1011" s="367"/>
      <c r="BC1011"/>
      <c r="BD1011"/>
      <c r="BE1011"/>
      <c r="BF1011"/>
      <c r="BG1011"/>
      <c r="BH1011" s="368"/>
    </row>
    <row r="1012" spans="6:60" ht="15.6">
      <c r="F1012" s="346"/>
      <c r="G1012"/>
      <c r="H1012"/>
      <c r="I1012"/>
      <c r="J1012"/>
      <c r="K1012"/>
      <c r="L1012"/>
      <c r="M1012"/>
      <c r="N1012"/>
      <c r="O1012"/>
      <c r="P1012" s="365"/>
      <c r="Q1012"/>
      <c r="R1012"/>
      <c r="S1012"/>
      <c r="T1012"/>
      <c r="U1012"/>
      <c r="V1012"/>
      <c r="W1012"/>
      <c r="X1012"/>
      <c r="Y1012"/>
      <c r="Z1012"/>
      <c r="AA1012"/>
      <c r="AB1012"/>
      <c r="AC1012"/>
      <c r="AD1012"/>
      <c r="AE1012"/>
      <c r="AF1012"/>
      <c r="AG1012"/>
      <c r="AH1012" s="365"/>
      <c r="AI1012"/>
      <c r="AJ1012"/>
      <c r="AK1012"/>
      <c r="AL1012" s="365"/>
      <c r="AM1012"/>
      <c r="AN1012"/>
      <c r="AO1012"/>
      <c r="AP1012" s="365"/>
      <c r="AQ1012"/>
      <c r="AR1012"/>
      <c r="AS1012"/>
      <c r="AT1012"/>
      <c r="AU1012"/>
      <c r="AV1012"/>
      <c r="AW1012"/>
      <c r="AX1012"/>
      <c r="AY1012" s="365"/>
      <c r="AZ1012" s="365"/>
      <c r="BA1012" s="366"/>
      <c r="BB1012" s="367"/>
      <c r="BC1012"/>
      <c r="BD1012"/>
      <c r="BE1012"/>
      <c r="BF1012"/>
      <c r="BG1012"/>
      <c r="BH1012" s="368"/>
    </row>
    <row r="1013" spans="6:60" ht="15.6">
      <c r="F1013" s="346"/>
      <c r="G1013"/>
      <c r="H1013"/>
      <c r="I1013"/>
      <c r="J1013"/>
      <c r="K1013"/>
      <c r="L1013"/>
      <c r="M1013"/>
      <c r="N1013"/>
      <c r="O1013"/>
      <c r="P1013" s="365"/>
      <c r="Q1013"/>
      <c r="R1013"/>
      <c r="S1013"/>
      <c r="T1013"/>
      <c r="U1013"/>
      <c r="V1013"/>
      <c r="W1013"/>
      <c r="X1013"/>
      <c r="Y1013"/>
      <c r="Z1013"/>
      <c r="AA1013"/>
      <c r="AB1013"/>
      <c r="AC1013"/>
      <c r="AD1013"/>
      <c r="AE1013"/>
      <c r="AF1013"/>
      <c r="AG1013"/>
      <c r="AH1013" s="365"/>
      <c r="AI1013"/>
      <c r="AJ1013"/>
      <c r="AK1013"/>
      <c r="AL1013" s="365"/>
      <c r="AM1013"/>
      <c r="AN1013"/>
      <c r="AO1013"/>
      <c r="AP1013" s="365"/>
      <c r="AQ1013"/>
      <c r="AR1013"/>
      <c r="AS1013"/>
      <c r="AT1013"/>
      <c r="AU1013"/>
      <c r="AV1013"/>
      <c r="AW1013"/>
      <c r="AX1013"/>
      <c r="AY1013" s="365"/>
      <c r="AZ1013" s="365"/>
      <c r="BA1013" s="366"/>
      <c r="BB1013" s="367"/>
      <c r="BC1013"/>
      <c r="BD1013"/>
      <c r="BE1013"/>
      <c r="BF1013"/>
      <c r="BG1013"/>
      <c r="BH1013" s="368"/>
    </row>
    <row r="1014" spans="6:60" ht="15.6">
      <c r="F1014" s="346"/>
      <c r="G1014"/>
      <c r="H1014"/>
      <c r="I1014"/>
      <c r="J1014"/>
      <c r="K1014"/>
      <c r="L1014"/>
      <c r="M1014"/>
      <c r="N1014"/>
      <c r="O1014"/>
      <c r="P1014" s="365"/>
      <c r="Q1014"/>
      <c r="R1014"/>
      <c r="S1014"/>
      <c r="T1014"/>
      <c r="U1014"/>
      <c r="V1014"/>
      <c r="W1014"/>
      <c r="X1014"/>
      <c r="Y1014"/>
      <c r="Z1014"/>
      <c r="AA1014"/>
      <c r="AB1014"/>
      <c r="AC1014"/>
      <c r="AD1014"/>
      <c r="AE1014"/>
      <c r="AF1014"/>
      <c r="AG1014"/>
      <c r="AH1014" s="365"/>
      <c r="AI1014"/>
      <c r="AJ1014"/>
      <c r="AK1014"/>
      <c r="AL1014" s="365"/>
      <c r="AM1014"/>
      <c r="AN1014"/>
      <c r="AO1014"/>
      <c r="AP1014" s="365"/>
      <c r="AQ1014"/>
      <c r="AR1014"/>
      <c r="AS1014"/>
      <c r="AT1014"/>
      <c r="AU1014"/>
      <c r="AV1014"/>
      <c r="AW1014"/>
      <c r="AX1014"/>
      <c r="AY1014" s="365"/>
      <c r="AZ1014" s="365"/>
      <c r="BA1014" s="366"/>
      <c r="BB1014" s="367"/>
      <c r="BC1014"/>
      <c r="BD1014"/>
      <c r="BE1014"/>
      <c r="BF1014"/>
      <c r="BG1014"/>
      <c r="BH1014" s="368"/>
    </row>
    <row r="1015" spans="6:60" ht="15.6">
      <c r="F1015" s="346"/>
      <c r="G1015"/>
      <c r="H1015"/>
      <c r="I1015"/>
      <c r="J1015"/>
      <c r="K1015"/>
      <c r="L1015"/>
      <c r="M1015"/>
      <c r="N1015"/>
      <c r="O1015"/>
      <c r="P1015" s="365"/>
      <c r="Q1015"/>
      <c r="R1015"/>
      <c r="S1015"/>
      <c r="T1015"/>
      <c r="U1015"/>
      <c r="V1015"/>
      <c r="W1015"/>
      <c r="X1015"/>
      <c r="Y1015"/>
      <c r="Z1015"/>
      <c r="AA1015"/>
      <c r="AB1015"/>
      <c r="AC1015"/>
      <c r="AD1015"/>
      <c r="AE1015"/>
      <c r="AF1015"/>
      <c r="AG1015"/>
      <c r="AH1015" s="365"/>
      <c r="AI1015"/>
      <c r="AJ1015"/>
      <c r="AK1015"/>
      <c r="AL1015" s="365"/>
      <c r="AM1015"/>
      <c r="AN1015"/>
      <c r="AO1015"/>
      <c r="AP1015" s="365"/>
      <c r="AQ1015"/>
      <c r="AR1015"/>
      <c r="AS1015"/>
      <c r="AT1015"/>
      <c r="AU1015"/>
      <c r="AV1015"/>
      <c r="AW1015"/>
      <c r="AX1015"/>
      <c r="AY1015" s="365"/>
      <c r="AZ1015" s="365"/>
      <c r="BA1015" s="366"/>
      <c r="BB1015" s="367"/>
      <c r="BC1015"/>
      <c r="BD1015"/>
      <c r="BE1015"/>
      <c r="BF1015"/>
      <c r="BG1015"/>
      <c r="BH1015" s="368"/>
    </row>
    <row r="1016" spans="6:60" ht="15.6">
      <c r="F1016" s="346"/>
      <c r="G1016"/>
      <c r="H1016"/>
      <c r="I1016"/>
      <c r="J1016"/>
      <c r="K1016"/>
      <c r="L1016"/>
      <c r="M1016"/>
      <c r="N1016"/>
      <c r="O1016"/>
      <c r="P1016" s="365"/>
      <c r="Q1016"/>
      <c r="R1016"/>
      <c r="S1016"/>
      <c r="T1016"/>
      <c r="U1016"/>
      <c r="V1016"/>
      <c r="W1016"/>
      <c r="X1016"/>
      <c r="Y1016"/>
      <c r="Z1016"/>
      <c r="AA1016"/>
      <c r="AB1016"/>
      <c r="AC1016"/>
      <c r="AD1016"/>
      <c r="AE1016"/>
      <c r="AF1016"/>
      <c r="AG1016"/>
      <c r="AH1016" s="365"/>
      <c r="AI1016"/>
      <c r="AJ1016"/>
      <c r="AK1016"/>
      <c r="AL1016" s="365"/>
      <c r="AM1016"/>
      <c r="AN1016"/>
      <c r="AO1016"/>
      <c r="AP1016" s="365"/>
      <c r="AQ1016"/>
      <c r="AR1016"/>
      <c r="AS1016"/>
      <c r="AT1016"/>
      <c r="AU1016"/>
      <c r="AV1016"/>
      <c r="AW1016"/>
      <c r="AX1016"/>
      <c r="AY1016" s="365"/>
      <c r="AZ1016" s="365"/>
      <c r="BA1016" s="366"/>
      <c r="BB1016" s="367"/>
      <c r="BC1016"/>
      <c r="BD1016"/>
      <c r="BE1016"/>
      <c r="BF1016"/>
      <c r="BG1016"/>
      <c r="BH1016" s="368"/>
    </row>
    <row r="1017" spans="6:60" ht="15.6">
      <c r="F1017" s="346"/>
      <c r="G1017"/>
      <c r="H1017"/>
      <c r="I1017"/>
      <c r="J1017"/>
      <c r="K1017"/>
      <c r="L1017"/>
      <c r="M1017"/>
      <c r="N1017"/>
      <c r="O1017"/>
      <c r="P1017" s="365"/>
      <c r="Q1017"/>
      <c r="R1017"/>
      <c r="S1017"/>
      <c r="T1017"/>
      <c r="U1017"/>
      <c r="V1017"/>
      <c r="W1017"/>
      <c r="X1017"/>
      <c r="Y1017"/>
      <c r="Z1017"/>
      <c r="AA1017"/>
      <c r="AB1017"/>
      <c r="AC1017"/>
      <c r="AD1017"/>
      <c r="AE1017"/>
      <c r="AF1017"/>
      <c r="AG1017"/>
      <c r="AH1017" s="365"/>
      <c r="AI1017"/>
      <c r="AJ1017"/>
      <c r="AK1017"/>
      <c r="AL1017" s="365"/>
      <c r="AM1017"/>
      <c r="AN1017"/>
      <c r="AO1017"/>
      <c r="AP1017" s="365"/>
      <c r="AQ1017"/>
      <c r="AR1017"/>
      <c r="AS1017"/>
      <c r="AT1017"/>
      <c r="AU1017"/>
      <c r="AV1017"/>
      <c r="AW1017"/>
      <c r="AX1017"/>
      <c r="AY1017" s="365"/>
      <c r="AZ1017" s="365"/>
      <c r="BA1017" s="366"/>
      <c r="BB1017" s="367"/>
      <c r="BC1017"/>
      <c r="BD1017"/>
      <c r="BE1017"/>
      <c r="BF1017"/>
      <c r="BG1017"/>
      <c r="BH1017" s="368"/>
    </row>
    <row r="1018" spans="6:60" ht="15.6">
      <c r="F1018" s="346"/>
      <c r="G1018"/>
      <c r="H1018"/>
      <c r="I1018"/>
      <c r="J1018"/>
      <c r="K1018"/>
      <c r="L1018"/>
      <c r="M1018"/>
      <c r="N1018"/>
      <c r="O1018"/>
      <c r="P1018" s="365"/>
      <c r="Q1018"/>
      <c r="R1018"/>
      <c r="S1018"/>
      <c r="T1018"/>
      <c r="U1018"/>
      <c r="V1018"/>
      <c r="W1018"/>
      <c r="X1018"/>
      <c r="Y1018"/>
      <c r="Z1018"/>
      <c r="AA1018"/>
      <c r="AB1018"/>
      <c r="AC1018"/>
      <c r="AD1018"/>
      <c r="AE1018"/>
      <c r="AF1018"/>
      <c r="AG1018"/>
      <c r="AH1018" s="365"/>
      <c r="AI1018"/>
      <c r="AJ1018"/>
      <c r="AK1018"/>
      <c r="AL1018" s="365"/>
      <c r="AM1018"/>
      <c r="AN1018"/>
      <c r="AO1018"/>
      <c r="AP1018" s="365"/>
      <c r="AQ1018"/>
      <c r="AR1018"/>
      <c r="AS1018"/>
      <c r="AT1018"/>
      <c r="AU1018"/>
      <c r="AV1018"/>
      <c r="AW1018"/>
      <c r="AX1018"/>
      <c r="AY1018" s="365"/>
      <c r="AZ1018" s="365"/>
      <c r="BA1018" s="366"/>
      <c r="BB1018" s="367"/>
      <c r="BC1018"/>
      <c r="BD1018"/>
      <c r="BE1018"/>
      <c r="BF1018"/>
      <c r="BG1018"/>
      <c r="BH1018" s="368"/>
    </row>
    <row r="1019" spans="6:60" ht="15.6">
      <c r="F1019" s="346"/>
      <c r="G1019"/>
      <c r="H1019"/>
      <c r="I1019"/>
      <c r="J1019"/>
      <c r="K1019"/>
      <c r="L1019"/>
      <c r="M1019"/>
      <c r="N1019"/>
      <c r="O1019"/>
      <c r="P1019" s="365"/>
      <c r="Q1019"/>
      <c r="R1019"/>
      <c r="S1019"/>
      <c r="T1019"/>
      <c r="U1019"/>
      <c r="V1019"/>
      <c r="W1019"/>
      <c r="X1019"/>
      <c r="Y1019"/>
      <c r="Z1019"/>
      <c r="AA1019"/>
      <c r="AB1019"/>
      <c r="AC1019"/>
      <c r="AD1019"/>
      <c r="AE1019"/>
      <c r="AF1019"/>
      <c r="AG1019"/>
      <c r="AH1019" s="365"/>
      <c r="AI1019"/>
      <c r="AJ1019"/>
      <c r="AK1019"/>
      <c r="AL1019" s="365"/>
      <c r="AM1019"/>
      <c r="AN1019"/>
      <c r="AO1019"/>
      <c r="AP1019" s="365"/>
      <c r="AQ1019"/>
      <c r="AR1019"/>
      <c r="AS1019"/>
      <c r="AT1019"/>
      <c r="AU1019"/>
      <c r="AV1019"/>
      <c r="AW1019"/>
      <c r="AX1019"/>
      <c r="AY1019" s="365"/>
      <c r="AZ1019" s="365"/>
      <c r="BA1019" s="366"/>
      <c r="BB1019" s="367"/>
      <c r="BC1019"/>
      <c r="BD1019"/>
      <c r="BE1019"/>
      <c r="BF1019"/>
      <c r="BG1019"/>
      <c r="BH1019" s="368"/>
    </row>
    <row r="1020" spans="6:60" ht="15.6">
      <c r="F1020" s="346"/>
      <c r="G1020"/>
      <c r="H1020"/>
      <c r="I1020"/>
      <c r="J1020"/>
      <c r="K1020"/>
      <c r="L1020"/>
      <c r="M1020"/>
      <c r="N1020"/>
      <c r="O1020"/>
      <c r="P1020" s="365"/>
      <c r="Q1020"/>
      <c r="R1020"/>
      <c r="S1020"/>
      <c r="T1020"/>
      <c r="U1020"/>
      <c r="V1020"/>
      <c r="W1020"/>
      <c r="X1020"/>
      <c r="Y1020"/>
      <c r="Z1020"/>
      <c r="AA1020"/>
      <c r="AB1020"/>
      <c r="AC1020"/>
      <c r="AD1020"/>
      <c r="AE1020"/>
      <c r="AF1020"/>
      <c r="AG1020"/>
      <c r="AH1020" s="365"/>
      <c r="AI1020"/>
      <c r="AJ1020"/>
      <c r="AK1020"/>
      <c r="AL1020" s="365"/>
      <c r="AM1020"/>
      <c r="AN1020"/>
      <c r="AO1020"/>
      <c r="AP1020" s="365"/>
      <c r="AQ1020"/>
      <c r="AR1020"/>
      <c r="AS1020"/>
      <c r="AT1020"/>
      <c r="AU1020"/>
      <c r="AV1020"/>
      <c r="AW1020"/>
      <c r="AX1020"/>
      <c r="AY1020" s="365"/>
      <c r="AZ1020" s="365"/>
      <c r="BA1020" s="366"/>
      <c r="BB1020" s="367"/>
      <c r="BC1020"/>
      <c r="BD1020"/>
      <c r="BE1020"/>
      <c r="BF1020"/>
      <c r="BG1020"/>
      <c r="BH1020" s="368"/>
    </row>
    <row r="1021" spans="6:60" ht="15.6">
      <c r="F1021" s="346"/>
      <c r="G1021"/>
      <c r="H1021"/>
      <c r="I1021"/>
      <c r="J1021"/>
      <c r="K1021"/>
      <c r="L1021"/>
      <c r="M1021"/>
      <c r="N1021"/>
      <c r="O1021"/>
      <c r="P1021" s="365"/>
      <c r="Q1021"/>
      <c r="R1021"/>
      <c r="S1021"/>
      <c r="T1021"/>
      <c r="U1021"/>
      <c r="V1021"/>
      <c r="W1021"/>
      <c r="X1021"/>
      <c r="Y1021"/>
      <c r="Z1021"/>
      <c r="AA1021"/>
      <c r="AB1021"/>
      <c r="AC1021"/>
      <c r="AD1021"/>
      <c r="AE1021"/>
      <c r="AF1021"/>
      <c r="AG1021"/>
      <c r="AH1021" s="365"/>
      <c r="AI1021"/>
      <c r="AJ1021"/>
      <c r="AK1021"/>
      <c r="AL1021" s="365"/>
      <c r="AM1021"/>
      <c r="AN1021"/>
      <c r="AO1021"/>
      <c r="AP1021" s="365"/>
      <c r="AQ1021"/>
      <c r="AR1021"/>
      <c r="AS1021"/>
      <c r="AT1021"/>
      <c r="AU1021"/>
      <c r="AV1021"/>
      <c r="AW1021"/>
      <c r="AX1021"/>
      <c r="AY1021" s="365"/>
      <c r="AZ1021" s="365"/>
      <c r="BA1021" s="366"/>
      <c r="BB1021" s="367"/>
      <c r="BC1021"/>
      <c r="BD1021"/>
      <c r="BE1021"/>
      <c r="BF1021"/>
      <c r="BG1021"/>
      <c r="BH1021" s="368"/>
    </row>
    <row r="1022" spans="6:60" ht="15.6">
      <c r="F1022" s="346"/>
      <c r="G1022"/>
      <c r="H1022"/>
      <c r="I1022"/>
      <c r="J1022"/>
      <c r="K1022"/>
      <c r="L1022"/>
      <c r="M1022"/>
      <c r="N1022"/>
      <c r="O1022"/>
      <c r="P1022" s="365"/>
      <c r="Q1022"/>
      <c r="R1022"/>
      <c r="S1022"/>
      <c r="T1022"/>
      <c r="U1022"/>
      <c r="V1022"/>
      <c r="W1022"/>
      <c r="X1022"/>
      <c r="Y1022"/>
      <c r="Z1022"/>
      <c r="AA1022"/>
      <c r="AB1022"/>
      <c r="AC1022"/>
      <c r="AD1022"/>
      <c r="AE1022"/>
      <c r="AF1022"/>
      <c r="AG1022"/>
      <c r="AH1022" s="365"/>
      <c r="AI1022"/>
      <c r="AJ1022"/>
      <c r="AK1022"/>
      <c r="AL1022" s="365"/>
      <c r="AM1022"/>
      <c r="AN1022"/>
      <c r="AO1022"/>
      <c r="AP1022" s="365"/>
      <c r="AQ1022"/>
      <c r="AR1022"/>
      <c r="AS1022"/>
      <c r="AT1022"/>
      <c r="AU1022"/>
      <c r="AV1022"/>
      <c r="AW1022"/>
      <c r="AX1022"/>
      <c r="AY1022" s="365"/>
      <c r="AZ1022" s="365"/>
      <c r="BA1022" s="366"/>
      <c r="BB1022" s="367"/>
      <c r="BC1022"/>
      <c r="BD1022"/>
      <c r="BE1022"/>
      <c r="BF1022"/>
      <c r="BG1022"/>
      <c r="BH1022" s="368"/>
    </row>
    <row r="1023" spans="6:60" ht="15.6">
      <c r="F1023" s="346"/>
      <c r="G1023"/>
      <c r="H1023"/>
      <c r="I1023"/>
      <c r="J1023"/>
      <c r="K1023"/>
      <c r="L1023"/>
      <c r="M1023"/>
      <c r="N1023"/>
      <c r="O1023"/>
      <c r="P1023" s="365"/>
      <c r="Q1023"/>
      <c r="R1023"/>
      <c r="S1023"/>
      <c r="T1023"/>
      <c r="U1023"/>
      <c r="V1023"/>
      <c r="W1023"/>
      <c r="X1023"/>
      <c r="Y1023"/>
      <c r="Z1023"/>
      <c r="AA1023"/>
      <c r="AB1023"/>
      <c r="AC1023"/>
      <c r="AD1023"/>
      <c r="AE1023"/>
      <c r="AF1023"/>
      <c r="AG1023"/>
      <c r="AH1023" s="365"/>
      <c r="AI1023"/>
      <c r="AJ1023"/>
      <c r="AK1023"/>
      <c r="AL1023" s="365"/>
      <c r="AM1023"/>
      <c r="AN1023"/>
      <c r="AO1023"/>
      <c r="AP1023" s="365"/>
      <c r="AQ1023"/>
      <c r="AR1023"/>
      <c r="AS1023"/>
      <c r="AT1023"/>
      <c r="AU1023"/>
      <c r="AV1023"/>
      <c r="AW1023"/>
      <c r="AX1023"/>
      <c r="AY1023" s="365"/>
      <c r="AZ1023" s="365"/>
      <c r="BA1023" s="366"/>
      <c r="BB1023" s="367"/>
      <c r="BC1023"/>
      <c r="BD1023"/>
      <c r="BE1023"/>
      <c r="BF1023"/>
      <c r="BG1023"/>
      <c r="BH1023" s="368"/>
    </row>
    <row r="1024" spans="6:60" ht="15.6">
      <c r="F1024" s="346"/>
      <c r="G1024"/>
      <c r="H1024"/>
      <c r="I1024"/>
      <c r="J1024"/>
      <c r="K1024"/>
      <c r="L1024"/>
      <c r="M1024"/>
      <c r="N1024"/>
      <c r="O1024"/>
      <c r="P1024" s="365"/>
      <c r="Q1024"/>
      <c r="R1024"/>
      <c r="S1024"/>
      <c r="T1024"/>
      <c r="U1024"/>
      <c r="V1024"/>
      <c r="W1024"/>
      <c r="X1024"/>
      <c r="Y1024"/>
      <c r="Z1024"/>
      <c r="AA1024"/>
      <c r="AB1024"/>
      <c r="AC1024"/>
      <c r="AD1024"/>
      <c r="AE1024"/>
      <c r="AF1024"/>
      <c r="AG1024"/>
      <c r="AH1024" s="365"/>
      <c r="AI1024"/>
      <c r="AJ1024"/>
      <c r="AK1024"/>
      <c r="AL1024" s="365"/>
      <c r="AM1024"/>
      <c r="AN1024"/>
      <c r="AO1024"/>
      <c r="AP1024" s="365"/>
      <c r="AQ1024"/>
      <c r="AR1024"/>
      <c r="AS1024"/>
      <c r="AT1024"/>
      <c r="AU1024"/>
      <c r="AV1024"/>
      <c r="AW1024"/>
      <c r="AX1024"/>
      <c r="AY1024" s="365"/>
      <c r="AZ1024" s="365"/>
      <c r="BA1024" s="366"/>
      <c r="BB1024" s="367"/>
      <c r="BC1024"/>
      <c r="BD1024"/>
      <c r="BE1024"/>
      <c r="BF1024"/>
      <c r="BG1024"/>
      <c r="BH1024" s="368"/>
    </row>
    <row r="1025" spans="6:60" ht="15.6">
      <c r="F1025" s="346"/>
      <c r="G1025"/>
      <c r="H1025"/>
      <c r="I1025"/>
      <c r="J1025"/>
      <c r="K1025"/>
      <c r="L1025"/>
      <c r="M1025"/>
      <c r="N1025"/>
      <c r="O1025"/>
      <c r="P1025" s="365"/>
      <c r="Q1025"/>
      <c r="R1025"/>
      <c r="S1025"/>
      <c r="T1025"/>
      <c r="U1025"/>
      <c r="V1025"/>
      <c r="W1025"/>
      <c r="X1025"/>
      <c r="Y1025"/>
      <c r="Z1025"/>
      <c r="AA1025"/>
      <c r="AB1025"/>
      <c r="AC1025"/>
      <c r="AD1025"/>
      <c r="AE1025"/>
      <c r="AF1025"/>
      <c r="AG1025"/>
      <c r="AH1025" s="365"/>
      <c r="AI1025"/>
      <c r="AJ1025"/>
      <c r="AK1025"/>
      <c r="AL1025" s="365"/>
      <c r="AM1025"/>
      <c r="AN1025"/>
      <c r="AO1025"/>
      <c r="AP1025" s="365"/>
      <c r="AQ1025"/>
      <c r="AR1025"/>
      <c r="AS1025"/>
      <c r="AT1025"/>
      <c r="AU1025"/>
      <c r="AV1025"/>
      <c r="AW1025"/>
      <c r="AX1025"/>
      <c r="AY1025" s="365"/>
      <c r="AZ1025" s="365"/>
      <c r="BA1025" s="366"/>
      <c r="BB1025" s="367"/>
      <c r="BC1025"/>
      <c r="BD1025"/>
      <c r="BE1025"/>
      <c r="BF1025"/>
      <c r="BG1025"/>
      <c r="BH1025" s="368"/>
    </row>
    <row r="1026" spans="6:60" ht="15.6">
      <c r="F1026" s="346"/>
      <c r="G1026"/>
      <c r="H1026"/>
      <c r="I1026"/>
      <c r="J1026"/>
      <c r="K1026"/>
      <c r="L1026"/>
      <c r="M1026"/>
      <c r="N1026"/>
      <c r="O1026"/>
      <c r="P1026" s="365"/>
      <c r="Q1026"/>
      <c r="R1026"/>
      <c r="S1026"/>
      <c r="T1026"/>
      <c r="U1026"/>
      <c r="V1026"/>
      <c r="W1026"/>
      <c r="X1026"/>
      <c r="Y1026"/>
      <c r="Z1026"/>
      <c r="AA1026"/>
      <c r="AB1026"/>
      <c r="AC1026"/>
      <c r="AD1026"/>
      <c r="AE1026"/>
      <c r="AF1026"/>
      <c r="AG1026"/>
      <c r="AH1026" s="365"/>
      <c r="AI1026"/>
      <c r="AJ1026"/>
      <c r="AK1026"/>
      <c r="AL1026" s="365"/>
      <c r="AM1026"/>
      <c r="AN1026"/>
      <c r="AO1026"/>
      <c r="AP1026" s="365"/>
      <c r="AQ1026"/>
      <c r="AR1026"/>
      <c r="AS1026"/>
      <c r="AT1026"/>
      <c r="AU1026"/>
      <c r="AV1026"/>
      <c r="AW1026"/>
      <c r="AX1026"/>
      <c r="AY1026" s="365"/>
      <c r="AZ1026" s="365"/>
      <c r="BA1026" s="366"/>
      <c r="BB1026" s="367"/>
      <c r="BC1026"/>
      <c r="BD1026"/>
      <c r="BE1026"/>
      <c r="BF1026"/>
      <c r="BG1026"/>
      <c r="BH1026" s="368"/>
    </row>
    <row r="1027" spans="6:60" ht="15.6">
      <c r="F1027" s="346"/>
      <c r="G1027"/>
      <c r="H1027"/>
      <c r="I1027"/>
      <c r="J1027"/>
      <c r="K1027"/>
      <c r="L1027"/>
      <c r="M1027"/>
      <c r="N1027"/>
      <c r="O1027"/>
      <c r="P1027" s="365"/>
      <c r="Q1027"/>
      <c r="R1027"/>
      <c r="S1027"/>
      <c r="T1027"/>
      <c r="U1027"/>
      <c r="V1027"/>
      <c r="W1027"/>
      <c r="X1027"/>
      <c r="Y1027"/>
      <c r="Z1027"/>
      <c r="AA1027"/>
      <c r="AB1027"/>
      <c r="AC1027"/>
      <c r="AD1027"/>
      <c r="AE1027"/>
      <c r="AF1027"/>
      <c r="AG1027"/>
      <c r="AH1027" s="365"/>
      <c r="AI1027"/>
      <c r="AJ1027"/>
      <c r="AK1027"/>
      <c r="AL1027" s="365"/>
      <c r="AM1027"/>
      <c r="AN1027"/>
      <c r="AO1027"/>
      <c r="AP1027" s="365"/>
      <c r="AQ1027"/>
      <c r="AR1027"/>
      <c r="AS1027"/>
      <c r="AT1027"/>
      <c r="AU1027"/>
      <c r="AV1027"/>
      <c r="AW1027"/>
      <c r="AX1027"/>
      <c r="AY1027" s="365"/>
      <c r="AZ1027" s="365"/>
      <c r="BA1027" s="366"/>
      <c r="BB1027" s="367"/>
      <c r="BC1027"/>
      <c r="BD1027"/>
      <c r="BE1027"/>
      <c r="BF1027"/>
      <c r="BG1027"/>
      <c r="BH1027" s="368"/>
    </row>
    <row r="1028" spans="6:60" ht="15.6">
      <c r="F1028" s="346"/>
      <c r="G1028"/>
      <c r="H1028"/>
      <c r="I1028"/>
      <c r="J1028"/>
      <c r="K1028"/>
      <c r="L1028"/>
      <c r="M1028"/>
      <c r="N1028"/>
      <c r="O1028"/>
      <c r="P1028" s="365"/>
      <c r="Q1028"/>
      <c r="R1028"/>
      <c r="S1028"/>
      <c r="T1028"/>
      <c r="U1028"/>
      <c r="V1028"/>
      <c r="W1028"/>
      <c r="X1028"/>
      <c r="Y1028"/>
      <c r="Z1028"/>
      <c r="AA1028"/>
      <c r="AB1028"/>
      <c r="AC1028"/>
      <c r="AD1028"/>
      <c r="AE1028"/>
      <c r="AF1028"/>
      <c r="AG1028"/>
      <c r="AH1028" s="365"/>
      <c r="AI1028"/>
      <c r="AJ1028"/>
      <c r="AK1028"/>
      <c r="AL1028" s="365"/>
      <c r="AM1028"/>
      <c r="AN1028"/>
      <c r="AO1028"/>
      <c r="AP1028" s="365"/>
      <c r="AQ1028"/>
      <c r="AR1028"/>
      <c r="AS1028"/>
      <c r="AT1028"/>
      <c r="AU1028"/>
      <c r="AV1028"/>
      <c r="AW1028"/>
      <c r="AX1028"/>
      <c r="AY1028" s="365"/>
      <c r="AZ1028" s="365"/>
      <c r="BA1028" s="366"/>
      <c r="BB1028" s="367"/>
      <c r="BC1028"/>
      <c r="BD1028"/>
      <c r="BE1028"/>
      <c r="BF1028"/>
      <c r="BG1028"/>
      <c r="BH1028" s="368"/>
    </row>
    <row r="1029" spans="6:60" ht="15.6">
      <c r="F1029" s="346"/>
      <c r="G1029"/>
      <c r="H1029"/>
      <c r="I1029"/>
      <c r="J1029"/>
      <c r="K1029"/>
      <c r="L1029"/>
      <c r="M1029"/>
      <c r="N1029"/>
      <c r="O1029"/>
      <c r="P1029" s="365"/>
      <c r="Q1029"/>
      <c r="R1029"/>
      <c r="S1029"/>
      <c r="T1029"/>
      <c r="U1029"/>
      <c r="V1029"/>
      <c r="W1029"/>
      <c r="X1029"/>
      <c r="Y1029"/>
      <c r="Z1029"/>
      <c r="AA1029"/>
      <c r="AB1029"/>
      <c r="AC1029"/>
      <c r="AD1029"/>
      <c r="AE1029"/>
      <c r="AF1029"/>
      <c r="AG1029"/>
      <c r="AH1029" s="365"/>
      <c r="AI1029"/>
      <c r="AJ1029"/>
      <c r="AK1029"/>
      <c r="AL1029" s="365"/>
      <c r="AM1029"/>
      <c r="AN1029"/>
      <c r="AO1029"/>
      <c r="AP1029" s="365"/>
      <c r="AQ1029"/>
      <c r="AR1029"/>
      <c r="AS1029"/>
      <c r="AT1029"/>
      <c r="AU1029"/>
      <c r="AV1029"/>
      <c r="AW1029"/>
      <c r="AX1029"/>
      <c r="AY1029" s="365"/>
      <c r="AZ1029" s="365"/>
      <c r="BA1029" s="366"/>
      <c r="BB1029" s="367"/>
      <c r="BC1029"/>
      <c r="BD1029"/>
      <c r="BE1029"/>
      <c r="BF1029"/>
      <c r="BG1029"/>
      <c r="BH1029" s="368"/>
    </row>
    <row r="1030" spans="6:60" ht="15.6">
      <c r="F1030" s="346"/>
      <c r="G1030"/>
      <c r="H1030"/>
      <c r="I1030"/>
      <c r="J1030"/>
      <c r="K1030"/>
      <c r="L1030"/>
      <c r="M1030"/>
      <c r="N1030"/>
      <c r="O1030"/>
      <c r="P1030" s="365"/>
      <c r="Q1030"/>
      <c r="R1030"/>
      <c r="S1030"/>
      <c r="T1030"/>
      <c r="U1030"/>
      <c r="V1030"/>
      <c r="W1030"/>
      <c r="X1030"/>
      <c r="Y1030"/>
      <c r="Z1030"/>
      <c r="AA1030"/>
      <c r="AB1030"/>
      <c r="AC1030"/>
      <c r="AD1030"/>
      <c r="AE1030"/>
      <c r="AF1030"/>
      <c r="AG1030"/>
      <c r="AH1030" s="365"/>
      <c r="AI1030"/>
      <c r="AJ1030"/>
      <c r="AK1030"/>
      <c r="AL1030" s="365"/>
      <c r="AM1030"/>
      <c r="AN1030"/>
      <c r="AO1030"/>
      <c r="AP1030" s="365"/>
      <c r="AQ1030"/>
      <c r="AR1030"/>
      <c r="AS1030"/>
      <c r="AT1030"/>
      <c r="AU1030"/>
      <c r="AV1030"/>
      <c r="AW1030"/>
      <c r="AX1030"/>
      <c r="AY1030" s="365"/>
      <c r="AZ1030" s="365"/>
      <c r="BA1030" s="366"/>
      <c r="BB1030" s="367"/>
      <c r="BC1030"/>
      <c r="BD1030"/>
      <c r="BE1030"/>
      <c r="BF1030"/>
      <c r="BG1030"/>
      <c r="BH1030" s="368"/>
    </row>
    <row r="1031" spans="6:60" ht="15.6">
      <c r="F1031" s="346"/>
      <c r="G1031"/>
      <c r="H1031"/>
      <c r="I1031"/>
      <c r="J1031"/>
      <c r="K1031"/>
      <c r="L1031"/>
      <c r="M1031"/>
      <c r="N1031"/>
      <c r="O1031"/>
      <c r="P1031" s="365"/>
      <c r="Q1031"/>
      <c r="R1031"/>
      <c r="S1031"/>
      <c r="T1031"/>
      <c r="U1031"/>
      <c r="V1031"/>
      <c r="W1031"/>
      <c r="X1031"/>
      <c r="Y1031"/>
      <c r="Z1031"/>
      <c r="AA1031"/>
      <c r="AB1031"/>
      <c r="AC1031"/>
      <c r="AD1031"/>
      <c r="AE1031"/>
      <c r="AF1031"/>
      <c r="AG1031"/>
      <c r="AH1031" s="365"/>
      <c r="AI1031"/>
      <c r="AJ1031"/>
      <c r="AK1031"/>
      <c r="AL1031" s="365"/>
      <c r="AM1031"/>
      <c r="AN1031"/>
      <c r="AO1031"/>
      <c r="AP1031" s="365"/>
      <c r="AQ1031"/>
      <c r="AR1031"/>
      <c r="AS1031"/>
      <c r="AT1031"/>
      <c r="AU1031"/>
      <c r="AV1031"/>
      <c r="AW1031"/>
      <c r="AX1031"/>
      <c r="AY1031" s="365"/>
      <c r="AZ1031" s="365"/>
      <c r="BA1031" s="366"/>
      <c r="BB1031" s="367"/>
      <c r="BC1031"/>
      <c r="BD1031"/>
      <c r="BE1031"/>
      <c r="BF1031"/>
      <c r="BG1031"/>
      <c r="BH1031" s="368"/>
    </row>
    <row r="1032" spans="6:60" ht="15.6">
      <c r="F1032" s="346"/>
      <c r="G1032"/>
      <c r="H1032"/>
      <c r="I1032"/>
      <c r="J1032"/>
      <c r="K1032"/>
      <c r="L1032"/>
      <c r="M1032"/>
      <c r="N1032"/>
      <c r="O1032"/>
      <c r="P1032" s="365"/>
      <c r="Q1032"/>
      <c r="R1032"/>
      <c r="S1032"/>
      <c r="T1032"/>
      <c r="U1032"/>
      <c r="V1032"/>
      <c r="W1032"/>
      <c r="X1032"/>
      <c r="Y1032"/>
      <c r="Z1032"/>
      <c r="AA1032"/>
      <c r="AB1032"/>
      <c r="AC1032"/>
      <c r="AD1032"/>
      <c r="AE1032"/>
      <c r="AF1032"/>
      <c r="AG1032"/>
      <c r="AH1032" s="365"/>
      <c r="AI1032"/>
      <c r="AJ1032"/>
      <c r="AK1032"/>
      <c r="AL1032" s="365"/>
      <c r="AM1032"/>
      <c r="AN1032"/>
      <c r="AO1032"/>
      <c r="AP1032" s="365"/>
      <c r="AQ1032"/>
      <c r="AR1032"/>
      <c r="AS1032"/>
      <c r="AT1032"/>
      <c r="AU1032"/>
      <c r="AV1032"/>
      <c r="AW1032"/>
      <c r="AX1032"/>
      <c r="AY1032" s="365"/>
      <c r="AZ1032" s="365"/>
      <c r="BA1032" s="366"/>
      <c r="BB1032" s="367"/>
      <c r="BC1032"/>
      <c r="BD1032"/>
      <c r="BE1032"/>
      <c r="BF1032"/>
      <c r="BG1032"/>
      <c r="BH1032" s="368"/>
    </row>
    <row r="1033" spans="6:60" ht="15.6">
      <c r="F1033" s="346"/>
      <c r="G1033"/>
      <c r="H1033"/>
      <c r="I1033"/>
      <c r="J1033"/>
      <c r="K1033"/>
      <c r="L1033"/>
      <c r="M1033"/>
      <c r="N1033"/>
      <c r="O1033"/>
      <c r="P1033" s="365"/>
      <c r="Q1033"/>
      <c r="R1033"/>
      <c r="S1033"/>
      <c r="T1033"/>
      <c r="U1033"/>
      <c r="V1033"/>
      <c r="W1033"/>
      <c r="X1033"/>
      <c r="Y1033"/>
      <c r="Z1033"/>
      <c r="AA1033"/>
      <c r="AB1033"/>
      <c r="AC1033"/>
      <c r="AD1033"/>
      <c r="AE1033"/>
      <c r="AF1033"/>
      <c r="AG1033"/>
      <c r="AH1033" s="365"/>
      <c r="AI1033"/>
      <c r="AJ1033"/>
      <c r="AK1033"/>
      <c r="AL1033" s="365"/>
      <c r="AM1033"/>
      <c r="AN1033"/>
      <c r="AO1033"/>
      <c r="AP1033" s="365"/>
      <c r="AQ1033"/>
      <c r="AR1033"/>
      <c r="AS1033"/>
      <c r="AT1033"/>
      <c r="AU1033"/>
      <c r="AV1033"/>
      <c r="AW1033"/>
      <c r="AX1033"/>
      <c r="AY1033" s="365"/>
      <c r="AZ1033" s="365"/>
      <c r="BA1033" s="366"/>
      <c r="BB1033" s="367"/>
      <c r="BC1033"/>
      <c r="BD1033"/>
      <c r="BE1033"/>
      <c r="BF1033"/>
      <c r="BG1033"/>
      <c r="BH1033" s="368"/>
    </row>
    <row r="1034" spans="6:60" ht="15.6">
      <c r="F1034" s="346"/>
      <c r="G1034"/>
      <c r="H1034"/>
      <c r="I1034"/>
      <c r="J1034"/>
      <c r="K1034"/>
      <c r="L1034"/>
      <c r="M1034"/>
      <c r="N1034"/>
      <c r="O1034"/>
      <c r="P1034" s="365"/>
      <c r="Q1034"/>
      <c r="R1034"/>
      <c r="S1034"/>
      <c r="T1034"/>
      <c r="U1034"/>
      <c r="V1034"/>
      <c r="W1034"/>
      <c r="X1034"/>
      <c r="Y1034"/>
      <c r="Z1034"/>
      <c r="AA1034"/>
      <c r="AB1034"/>
      <c r="AC1034"/>
      <c r="AD1034"/>
      <c r="AE1034"/>
      <c r="AF1034"/>
      <c r="AG1034"/>
      <c r="AH1034" s="365"/>
      <c r="AI1034"/>
      <c r="AJ1034"/>
      <c r="AK1034"/>
      <c r="AL1034" s="365"/>
      <c r="AM1034"/>
      <c r="AN1034"/>
      <c r="AO1034"/>
      <c r="AP1034" s="365"/>
      <c r="AQ1034"/>
      <c r="AR1034"/>
      <c r="AS1034"/>
      <c r="AT1034"/>
      <c r="AU1034"/>
      <c r="AV1034"/>
      <c r="AW1034"/>
      <c r="AX1034"/>
      <c r="AY1034" s="365"/>
      <c r="AZ1034" s="365"/>
      <c r="BA1034" s="366"/>
      <c r="BB1034" s="367"/>
      <c r="BC1034"/>
      <c r="BD1034"/>
      <c r="BE1034"/>
      <c r="BF1034"/>
      <c r="BG1034"/>
      <c r="BH1034" s="368"/>
    </row>
    <row r="1035" spans="6:60" ht="15.6">
      <c r="F1035" s="346"/>
      <c r="G1035"/>
      <c r="H1035"/>
      <c r="I1035"/>
      <c r="J1035"/>
      <c r="K1035"/>
      <c r="L1035"/>
      <c r="M1035"/>
      <c r="N1035"/>
      <c r="O1035"/>
      <c r="P1035" s="365"/>
      <c r="Q1035"/>
      <c r="R1035"/>
      <c r="S1035"/>
      <c r="T1035"/>
      <c r="U1035"/>
      <c r="V1035"/>
      <c r="W1035"/>
      <c r="X1035"/>
      <c r="Y1035"/>
      <c r="Z1035"/>
      <c r="AA1035"/>
      <c r="AB1035"/>
      <c r="AC1035"/>
      <c r="AD1035"/>
      <c r="AE1035"/>
      <c r="AF1035"/>
      <c r="AG1035"/>
      <c r="AH1035" s="365"/>
      <c r="AI1035"/>
      <c r="AJ1035"/>
      <c r="AK1035"/>
      <c r="AL1035" s="365"/>
      <c r="AM1035"/>
      <c r="AN1035"/>
      <c r="AO1035"/>
      <c r="AP1035" s="365"/>
      <c r="AQ1035"/>
      <c r="AR1035"/>
      <c r="AS1035"/>
      <c r="AT1035"/>
      <c r="AU1035"/>
      <c r="AV1035"/>
      <c r="AW1035"/>
      <c r="AX1035"/>
      <c r="AY1035" s="365"/>
      <c r="AZ1035" s="365"/>
      <c r="BA1035" s="366"/>
      <c r="BB1035" s="367"/>
      <c r="BC1035"/>
      <c r="BD1035"/>
      <c r="BE1035"/>
      <c r="BF1035"/>
      <c r="BG1035"/>
      <c r="BH1035" s="368"/>
    </row>
    <row r="1036" spans="6:60" ht="15.6">
      <c r="F1036" s="346"/>
      <c r="G1036"/>
      <c r="H1036"/>
      <c r="I1036"/>
      <c r="J1036"/>
      <c r="K1036"/>
      <c r="L1036"/>
      <c r="M1036"/>
      <c r="N1036"/>
      <c r="O1036"/>
      <c r="P1036" s="365"/>
      <c r="Q1036"/>
      <c r="R1036"/>
      <c r="S1036"/>
      <c r="T1036"/>
      <c r="U1036"/>
      <c r="V1036"/>
      <c r="W1036"/>
      <c r="X1036"/>
      <c r="Y1036"/>
      <c r="Z1036"/>
      <c r="AA1036"/>
      <c r="AB1036"/>
      <c r="AC1036"/>
      <c r="AD1036"/>
      <c r="AE1036"/>
      <c r="AF1036"/>
      <c r="AG1036"/>
      <c r="AH1036" s="365"/>
      <c r="AI1036"/>
      <c r="AJ1036"/>
      <c r="AK1036"/>
      <c r="AL1036" s="365"/>
      <c r="AM1036"/>
      <c r="AN1036"/>
      <c r="AO1036"/>
      <c r="AP1036" s="365"/>
      <c r="AQ1036"/>
      <c r="AR1036"/>
      <c r="AS1036"/>
      <c r="AT1036"/>
      <c r="AU1036"/>
      <c r="AV1036"/>
      <c r="AW1036"/>
      <c r="AX1036"/>
      <c r="AY1036" s="365"/>
      <c r="AZ1036" s="365"/>
      <c r="BA1036" s="366"/>
      <c r="BB1036" s="367"/>
      <c r="BC1036"/>
      <c r="BD1036"/>
      <c r="BE1036"/>
      <c r="BF1036"/>
      <c r="BG1036"/>
      <c r="BH1036" s="368"/>
    </row>
    <row r="1037" spans="6:60" ht="15.6">
      <c r="F1037" s="346"/>
      <c r="G1037"/>
      <c r="H1037"/>
      <c r="I1037"/>
      <c r="J1037"/>
      <c r="K1037"/>
      <c r="L1037"/>
      <c r="M1037"/>
      <c r="N1037"/>
      <c r="O1037"/>
      <c r="P1037" s="365"/>
      <c r="Q1037"/>
      <c r="R1037"/>
      <c r="S1037"/>
      <c r="T1037"/>
      <c r="U1037"/>
      <c r="V1037"/>
      <c r="W1037"/>
      <c r="X1037"/>
      <c r="Y1037"/>
      <c r="Z1037"/>
      <c r="AA1037"/>
      <c r="AB1037"/>
      <c r="AC1037"/>
      <c r="AD1037"/>
      <c r="AE1037"/>
      <c r="AF1037"/>
      <c r="AG1037"/>
      <c r="AH1037" s="365"/>
      <c r="AI1037"/>
      <c r="AJ1037"/>
      <c r="AK1037"/>
      <c r="AL1037" s="365"/>
      <c r="AM1037"/>
      <c r="AN1037"/>
      <c r="AO1037"/>
      <c r="AP1037" s="365"/>
      <c r="AQ1037"/>
      <c r="AR1037"/>
      <c r="AS1037"/>
      <c r="AT1037"/>
      <c r="AU1037"/>
      <c r="AV1037"/>
      <c r="AW1037"/>
      <c r="AX1037"/>
      <c r="AY1037" s="365"/>
      <c r="AZ1037" s="365"/>
      <c r="BA1037" s="366"/>
      <c r="BB1037" s="367"/>
      <c r="BC1037"/>
      <c r="BD1037"/>
      <c r="BE1037"/>
      <c r="BF1037"/>
      <c r="BG1037"/>
      <c r="BH1037" s="368"/>
    </row>
    <row r="1038" spans="6:60" ht="15.6">
      <c r="F1038" s="346"/>
      <c r="G1038"/>
      <c r="H1038"/>
      <c r="I1038"/>
      <c r="J1038"/>
      <c r="K1038"/>
      <c r="L1038"/>
      <c r="M1038"/>
      <c r="N1038"/>
      <c r="O1038"/>
      <c r="P1038" s="365"/>
      <c r="Q1038"/>
      <c r="R1038"/>
      <c r="S1038"/>
      <c r="T1038"/>
      <c r="U1038"/>
      <c r="V1038"/>
      <c r="W1038"/>
      <c r="X1038"/>
      <c r="Y1038"/>
      <c r="Z1038"/>
      <c r="AA1038"/>
      <c r="AB1038"/>
      <c r="AC1038"/>
      <c r="AD1038"/>
      <c r="AE1038"/>
      <c r="AF1038"/>
      <c r="AG1038"/>
      <c r="AH1038" s="365"/>
      <c r="AI1038"/>
      <c r="AJ1038"/>
      <c r="AK1038"/>
      <c r="AL1038" s="365"/>
      <c r="AM1038"/>
      <c r="AN1038"/>
      <c r="AO1038"/>
      <c r="AP1038" s="365"/>
      <c r="AQ1038"/>
      <c r="AR1038"/>
      <c r="AS1038"/>
      <c r="AT1038"/>
      <c r="AU1038"/>
      <c r="AV1038"/>
      <c r="AW1038"/>
      <c r="AX1038"/>
      <c r="AY1038" s="365"/>
      <c r="AZ1038" s="365"/>
      <c r="BA1038" s="366"/>
      <c r="BB1038" s="367"/>
      <c r="BC1038"/>
      <c r="BD1038"/>
      <c r="BE1038"/>
      <c r="BF1038"/>
      <c r="BG1038"/>
      <c r="BH1038" s="368"/>
    </row>
    <row r="1039" spans="6:60" ht="15.6">
      <c r="F1039" s="346"/>
      <c r="G1039"/>
      <c r="H1039"/>
      <c r="I1039"/>
      <c r="J1039"/>
      <c r="K1039"/>
      <c r="L1039"/>
      <c r="M1039"/>
      <c r="N1039"/>
      <c r="O1039"/>
      <c r="P1039" s="365"/>
      <c r="Q1039"/>
      <c r="R1039"/>
      <c r="S1039"/>
      <c r="T1039"/>
      <c r="U1039"/>
      <c r="V1039"/>
      <c r="W1039"/>
      <c r="X1039"/>
      <c r="Y1039"/>
      <c r="Z1039"/>
      <c r="AA1039"/>
      <c r="AB1039"/>
      <c r="AC1039"/>
      <c r="AD1039"/>
      <c r="AE1039"/>
      <c r="AF1039"/>
      <c r="AG1039"/>
      <c r="AH1039" s="365"/>
      <c r="AI1039"/>
      <c r="AJ1039"/>
      <c r="AK1039"/>
      <c r="AL1039" s="365"/>
      <c r="AM1039"/>
      <c r="AN1039"/>
      <c r="AO1039"/>
      <c r="AP1039" s="365"/>
      <c r="AQ1039"/>
      <c r="AR1039"/>
      <c r="AS1039"/>
      <c r="AT1039"/>
      <c r="AU1039"/>
      <c r="AV1039"/>
      <c r="AW1039"/>
      <c r="AX1039"/>
      <c r="AY1039" s="365"/>
      <c r="AZ1039" s="365"/>
      <c r="BA1039" s="366"/>
      <c r="BB1039" s="367"/>
      <c r="BC1039"/>
      <c r="BD1039"/>
      <c r="BE1039"/>
      <c r="BF1039"/>
      <c r="BG1039"/>
      <c r="BH1039" s="368"/>
    </row>
    <row r="1040" spans="6:60" ht="15.6">
      <c r="F1040" s="346"/>
      <c r="G1040"/>
      <c r="H1040"/>
      <c r="I1040"/>
      <c r="J1040"/>
      <c r="K1040"/>
      <c r="L1040"/>
      <c r="M1040"/>
      <c r="N1040"/>
      <c r="O1040"/>
      <c r="P1040" s="365"/>
      <c r="Q1040"/>
      <c r="R1040"/>
      <c r="S1040"/>
      <c r="T1040"/>
      <c r="U1040"/>
      <c r="V1040"/>
      <c r="W1040"/>
      <c r="X1040"/>
      <c r="Y1040"/>
      <c r="Z1040"/>
      <c r="AA1040"/>
      <c r="AB1040"/>
      <c r="AC1040"/>
      <c r="AD1040"/>
      <c r="AE1040"/>
      <c r="AF1040"/>
      <c r="AG1040"/>
      <c r="AH1040" s="365"/>
      <c r="AI1040"/>
      <c r="AJ1040"/>
      <c r="AK1040"/>
      <c r="AL1040" s="365"/>
      <c r="AM1040"/>
      <c r="AN1040"/>
      <c r="AO1040"/>
      <c r="AP1040" s="365"/>
      <c r="AQ1040"/>
      <c r="AR1040"/>
      <c r="AS1040"/>
      <c r="AT1040"/>
      <c r="AU1040"/>
      <c r="AV1040"/>
      <c r="AW1040"/>
      <c r="AX1040"/>
      <c r="AY1040" s="365"/>
      <c r="AZ1040" s="365"/>
      <c r="BA1040" s="366"/>
      <c r="BB1040" s="367"/>
      <c r="BC1040"/>
      <c r="BD1040"/>
      <c r="BE1040"/>
      <c r="BF1040"/>
      <c r="BG1040"/>
      <c r="BH1040" s="368"/>
    </row>
    <row r="1041" spans="6:60" ht="15.6">
      <c r="F1041" s="346"/>
      <c r="G1041"/>
      <c r="H1041"/>
      <c r="I1041"/>
      <c r="J1041"/>
      <c r="K1041"/>
      <c r="L1041"/>
      <c r="M1041"/>
      <c r="N1041"/>
      <c r="O1041"/>
      <c r="P1041" s="365"/>
      <c r="Q1041"/>
      <c r="R1041"/>
      <c r="S1041"/>
      <c r="T1041"/>
      <c r="U1041"/>
      <c r="V1041"/>
      <c r="W1041"/>
      <c r="X1041"/>
      <c r="Y1041"/>
      <c r="Z1041"/>
      <c r="AA1041"/>
      <c r="AB1041"/>
      <c r="AC1041"/>
      <c r="AD1041"/>
      <c r="AE1041"/>
      <c r="AF1041"/>
      <c r="AG1041"/>
      <c r="AH1041" s="365"/>
      <c r="AI1041"/>
      <c r="AJ1041"/>
      <c r="AK1041"/>
      <c r="AL1041" s="365"/>
      <c r="AM1041"/>
      <c r="AN1041"/>
      <c r="AO1041"/>
      <c r="AP1041" s="365"/>
      <c r="AQ1041"/>
      <c r="AR1041"/>
      <c r="AS1041"/>
      <c r="AT1041"/>
      <c r="AU1041"/>
      <c r="AV1041"/>
      <c r="AW1041"/>
      <c r="AX1041"/>
      <c r="AY1041" s="365"/>
      <c r="AZ1041" s="365"/>
      <c r="BA1041" s="366"/>
      <c r="BB1041" s="367"/>
      <c r="BC1041"/>
      <c r="BD1041"/>
      <c r="BE1041"/>
      <c r="BF1041"/>
      <c r="BG1041"/>
      <c r="BH1041" s="368"/>
    </row>
    <row r="1042" spans="6:60" ht="15.6">
      <c r="F1042" s="346"/>
      <c r="G1042"/>
      <c r="H1042"/>
      <c r="I1042"/>
      <c r="J1042"/>
      <c r="K1042"/>
      <c r="L1042"/>
      <c r="M1042"/>
      <c r="N1042"/>
      <c r="O1042"/>
      <c r="P1042" s="365"/>
      <c r="Q1042"/>
      <c r="R1042"/>
      <c r="S1042"/>
      <c r="T1042"/>
      <c r="U1042"/>
      <c r="V1042"/>
      <c r="W1042"/>
      <c r="X1042"/>
      <c r="Y1042"/>
      <c r="Z1042"/>
      <c r="AA1042"/>
      <c r="AB1042"/>
      <c r="AC1042"/>
      <c r="AD1042"/>
      <c r="AE1042"/>
      <c r="AF1042"/>
      <c r="AG1042"/>
      <c r="AH1042" s="365"/>
      <c r="AI1042"/>
      <c r="AJ1042"/>
      <c r="AK1042"/>
      <c r="AL1042" s="365"/>
      <c r="AM1042"/>
      <c r="AN1042"/>
      <c r="AO1042"/>
      <c r="AP1042" s="365"/>
      <c r="AQ1042"/>
      <c r="AR1042"/>
      <c r="AS1042"/>
      <c r="AT1042"/>
      <c r="AU1042"/>
      <c r="AV1042"/>
      <c r="AW1042"/>
      <c r="AX1042"/>
      <c r="AY1042" s="365"/>
      <c r="AZ1042" s="365"/>
      <c r="BA1042" s="366"/>
      <c r="BB1042" s="367"/>
      <c r="BC1042"/>
      <c r="BD1042"/>
      <c r="BE1042"/>
      <c r="BF1042"/>
      <c r="BG1042"/>
      <c r="BH1042" s="368"/>
    </row>
    <row r="1043" spans="6:60" ht="15.6">
      <c r="F1043" s="346"/>
      <c r="G1043"/>
      <c r="H1043"/>
      <c r="I1043"/>
      <c r="J1043"/>
      <c r="K1043"/>
      <c r="L1043"/>
      <c r="M1043"/>
      <c r="N1043"/>
      <c r="O1043"/>
      <c r="P1043" s="365"/>
      <c r="Q1043"/>
      <c r="R1043"/>
      <c r="S1043"/>
      <c r="T1043"/>
      <c r="U1043"/>
      <c r="V1043"/>
      <c r="W1043"/>
      <c r="X1043"/>
      <c r="Y1043"/>
      <c r="Z1043"/>
      <c r="AA1043"/>
      <c r="AB1043"/>
      <c r="AC1043"/>
      <c r="AD1043"/>
      <c r="AE1043"/>
      <c r="AF1043"/>
      <c r="AG1043"/>
      <c r="AH1043" s="365"/>
      <c r="AI1043"/>
      <c r="AJ1043"/>
      <c r="AK1043"/>
      <c r="AL1043" s="365"/>
      <c r="AM1043"/>
      <c r="AN1043"/>
      <c r="AO1043"/>
      <c r="AP1043" s="365"/>
      <c r="AQ1043"/>
      <c r="AR1043"/>
      <c r="AS1043"/>
      <c r="AT1043"/>
      <c r="AU1043"/>
      <c r="AV1043"/>
      <c r="AW1043"/>
      <c r="AX1043"/>
      <c r="AY1043" s="365"/>
      <c r="AZ1043" s="365"/>
      <c r="BA1043" s="366"/>
      <c r="BB1043" s="367"/>
      <c r="BC1043"/>
      <c r="BD1043"/>
      <c r="BE1043"/>
      <c r="BF1043"/>
      <c r="BG1043"/>
      <c r="BH1043" s="368"/>
    </row>
    <row r="1044" spans="6:60" ht="15.6">
      <c r="F1044" s="346"/>
      <c r="G1044"/>
      <c r="H1044"/>
      <c r="I1044"/>
      <c r="J1044"/>
      <c r="K1044"/>
      <c r="L1044"/>
      <c r="M1044"/>
      <c r="N1044"/>
      <c r="O1044"/>
      <c r="P1044" s="365"/>
      <c r="Q1044"/>
      <c r="R1044"/>
      <c r="S1044"/>
      <c r="T1044"/>
      <c r="U1044"/>
      <c r="V1044"/>
      <c r="W1044"/>
      <c r="X1044"/>
      <c r="Y1044"/>
      <c r="Z1044"/>
      <c r="AA1044"/>
      <c r="AB1044"/>
      <c r="AC1044"/>
      <c r="AD1044"/>
      <c r="AE1044"/>
      <c r="AF1044"/>
      <c r="AG1044"/>
      <c r="AH1044" s="365"/>
      <c r="AI1044"/>
      <c r="AJ1044"/>
      <c r="AK1044"/>
      <c r="AL1044" s="365"/>
      <c r="AM1044"/>
      <c r="AN1044"/>
      <c r="AO1044"/>
      <c r="AP1044" s="365"/>
      <c r="AQ1044"/>
      <c r="AR1044"/>
      <c r="AS1044"/>
      <c r="AT1044"/>
      <c r="AU1044"/>
      <c r="AV1044"/>
      <c r="AW1044"/>
      <c r="AX1044"/>
      <c r="AY1044" s="365"/>
      <c r="AZ1044" s="365"/>
      <c r="BA1044" s="366"/>
      <c r="BB1044" s="367"/>
      <c r="BC1044"/>
      <c r="BD1044"/>
      <c r="BE1044"/>
      <c r="BF1044"/>
      <c r="BG1044"/>
      <c r="BH1044" s="368"/>
    </row>
    <row r="1045" spans="6:60" ht="15.6">
      <c r="F1045" s="346"/>
      <c r="G1045"/>
      <c r="H1045"/>
      <c r="I1045"/>
      <c r="J1045"/>
      <c r="K1045"/>
      <c r="L1045"/>
      <c r="M1045"/>
      <c r="N1045"/>
      <c r="O1045"/>
      <c r="P1045" s="365"/>
      <c r="Q1045"/>
      <c r="R1045"/>
      <c r="S1045"/>
      <c r="T1045"/>
      <c r="U1045"/>
      <c r="V1045"/>
      <c r="W1045"/>
      <c r="X1045"/>
      <c r="Y1045"/>
      <c r="Z1045"/>
      <c r="AA1045"/>
      <c r="AB1045"/>
      <c r="AC1045"/>
      <c r="AD1045"/>
      <c r="AE1045"/>
      <c r="AF1045"/>
      <c r="AG1045"/>
      <c r="AH1045" s="365"/>
      <c r="AI1045"/>
      <c r="AJ1045"/>
      <c r="AK1045"/>
      <c r="AL1045" s="365"/>
      <c r="AM1045"/>
      <c r="AN1045"/>
      <c r="AO1045"/>
      <c r="AP1045" s="365"/>
      <c r="AQ1045"/>
      <c r="AR1045"/>
      <c r="AS1045"/>
      <c r="AT1045"/>
      <c r="AU1045"/>
      <c r="AV1045"/>
      <c r="AW1045"/>
      <c r="AX1045"/>
      <c r="AY1045" s="365"/>
      <c r="AZ1045" s="365"/>
      <c r="BA1045" s="366"/>
      <c r="BB1045" s="367"/>
      <c r="BC1045"/>
      <c r="BD1045"/>
      <c r="BE1045"/>
      <c r="BF1045"/>
      <c r="BG1045"/>
      <c r="BH1045" s="368"/>
    </row>
    <row r="1046" spans="6:60" ht="15.6">
      <c r="F1046" s="346"/>
      <c r="G1046"/>
      <c r="H1046"/>
      <c r="I1046"/>
      <c r="J1046"/>
      <c r="K1046"/>
      <c r="L1046"/>
      <c r="M1046"/>
      <c r="N1046"/>
      <c r="O1046"/>
      <c r="P1046" s="365"/>
      <c r="Q1046"/>
      <c r="R1046"/>
      <c r="S1046"/>
      <c r="T1046"/>
      <c r="U1046"/>
      <c r="V1046"/>
      <c r="W1046"/>
      <c r="X1046"/>
      <c r="Y1046"/>
      <c r="Z1046"/>
      <c r="AA1046"/>
      <c r="AB1046"/>
      <c r="AC1046"/>
      <c r="AD1046"/>
      <c r="AE1046"/>
      <c r="AF1046"/>
      <c r="AG1046"/>
      <c r="AH1046" s="365"/>
      <c r="AI1046"/>
      <c r="AJ1046"/>
      <c r="AK1046"/>
      <c r="AL1046" s="365"/>
      <c r="AM1046"/>
      <c r="AN1046"/>
      <c r="AO1046"/>
      <c r="AP1046" s="365"/>
      <c r="AQ1046"/>
      <c r="AR1046"/>
      <c r="AS1046"/>
      <c r="AT1046"/>
      <c r="AU1046"/>
      <c r="AV1046"/>
      <c r="AW1046"/>
      <c r="AX1046"/>
      <c r="AY1046" s="365"/>
      <c r="AZ1046" s="365"/>
      <c r="BA1046" s="366"/>
      <c r="BB1046" s="367"/>
      <c r="BC1046"/>
      <c r="BD1046"/>
      <c r="BE1046"/>
      <c r="BF1046"/>
      <c r="BG1046"/>
      <c r="BH1046" s="368"/>
    </row>
    <row r="1047" spans="6:60" ht="15.6">
      <c r="F1047" s="346"/>
      <c r="G1047"/>
      <c r="H1047"/>
      <c r="I1047"/>
      <c r="J1047"/>
      <c r="K1047"/>
      <c r="L1047"/>
      <c r="M1047"/>
      <c r="N1047"/>
      <c r="O1047"/>
      <c r="P1047" s="365"/>
      <c r="Q1047"/>
      <c r="R1047"/>
      <c r="S1047"/>
      <c r="T1047"/>
      <c r="U1047"/>
      <c r="V1047"/>
      <c r="W1047"/>
      <c r="X1047"/>
      <c r="Y1047"/>
      <c r="Z1047"/>
      <c r="AA1047"/>
      <c r="AB1047"/>
      <c r="AC1047"/>
      <c r="AD1047"/>
      <c r="AE1047"/>
      <c r="AF1047"/>
      <c r="AG1047"/>
      <c r="AH1047" s="365"/>
      <c r="AI1047"/>
      <c r="AJ1047"/>
      <c r="AK1047"/>
      <c r="AL1047" s="365"/>
      <c r="AM1047"/>
      <c r="AN1047"/>
      <c r="AO1047"/>
      <c r="AP1047" s="365"/>
      <c r="AQ1047"/>
      <c r="AR1047"/>
      <c r="AS1047"/>
      <c r="AT1047"/>
      <c r="AU1047"/>
      <c r="AV1047"/>
      <c r="AW1047"/>
      <c r="AX1047"/>
      <c r="AY1047" s="365"/>
      <c r="AZ1047" s="365"/>
      <c r="BA1047" s="366"/>
      <c r="BB1047" s="367"/>
      <c r="BC1047"/>
      <c r="BD1047"/>
      <c r="BE1047"/>
      <c r="BF1047"/>
      <c r="BG1047"/>
      <c r="BH1047" s="368"/>
    </row>
    <row r="1048" spans="6:60" ht="15.6">
      <c r="F1048" s="346"/>
      <c r="G1048"/>
      <c r="H1048"/>
      <c r="I1048"/>
      <c r="J1048"/>
      <c r="K1048"/>
      <c r="L1048"/>
      <c r="M1048"/>
      <c r="N1048"/>
      <c r="O1048"/>
      <c r="P1048" s="365"/>
      <c r="Q1048"/>
      <c r="R1048"/>
      <c r="S1048"/>
      <c r="T1048"/>
      <c r="U1048"/>
      <c r="V1048"/>
      <c r="W1048"/>
      <c r="X1048"/>
      <c r="Y1048"/>
      <c r="Z1048"/>
      <c r="AA1048"/>
      <c r="AB1048"/>
      <c r="AC1048"/>
      <c r="AD1048"/>
      <c r="AE1048"/>
      <c r="AF1048"/>
      <c r="AG1048"/>
      <c r="AH1048" s="365"/>
      <c r="AI1048"/>
      <c r="AJ1048"/>
      <c r="AK1048"/>
      <c r="AL1048" s="365"/>
      <c r="AM1048"/>
      <c r="AN1048"/>
      <c r="AO1048"/>
      <c r="AP1048" s="365"/>
      <c r="AQ1048"/>
      <c r="AR1048"/>
      <c r="AS1048"/>
      <c r="AT1048"/>
      <c r="AU1048"/>
      <c r="AV1048"/>
      <c r="AW1048"/>
      <c r="AX1048"/>
      <c r="AY1048" s="365"/>
      <c r="AZ1048" s="365"/>
      <c r="BA1048" s="366"/>
      <c r="BB1048" s="367"/>
      <c r="BC1048"/>
      <c r="BD1048"/>
      <c r="BE1048"/>
      <c r="BF1048"/>
      <c r="BG1048"/>
      <c r="BH1048" s="368"/>
    </row>
    <row r="1049" spans="6:60" ht="15.6">
      <c r="F1049" s="346"/>
      <c r="G1049"/>
      <c r="H1049"/>
      <c r="I1049"/>
      <c r="J1049"/>
      <c r="K1049"/>
      <c r="L1049"/>
      <c r="M1049"/>
      <c r="N1049"/>
      <c r="O1049"/>
      <c r="P1049" s="365"/>
      <c r="Q1049"/>
      <c r="R1049"/>
      <c r="S1049"/>
      <c r="T1049"/>
      <c r="U1049"/>
      <c r="V1049"/>
      <c r="W1049"/>
      <c r="X1049"/>
      <c r="Y1049"/>
      <c r="Z1049"/>
      <c r="AA1049"/>
      <c r="AB1049"/>
      <c r="AC1049"/>
      <c r="AD1049"/>
      <c r="AE1049"/>
      <c r="AF1049"/>
      <c r="AG1049"/>
      <c r="AH1049" s="365"/>
      <c r="AI1049"/>
      <c r="AJ1049"/>
      <c r="AK1049"/>
      <c r="AL1049" s="365"/>
      <c r="AM1049"/>
      <c r="AN1049"/>
      <c r="AO1049"/>
      <c r="AP1049" s="365"/>
      <c r="AQ1049"/>
      <c r="AR1049"/>
      <c r="AS1049"/>
      <c r="AT1049"/>
      <c r="AU1049"/>
      <c r="AV1049"/>
      <c r="AW1049"/>
      <c r="AX1049"/>
      <c r="AY1049" s="365"/>
      <c r="AZ1049" s="365"/>
      <c r="BA1049" s="366"/>
      <c r="BB1049" s="367"/>
      <c r="BC1049"/>
      <c r="BD1049"/>
      <c r="BE1049"/>
      <c r="BF1049"/>
      <c r="BG1049"/>
      <c r="BH1049" s="368"/>
    </row>
    <row r="1050" spans="6:60" ht="15.6">
      <c r="F1050" s="346"/>
      <c r="G1050"/>
      <c r="H1050"/>
      <c r="I1050"/>
      <c r="J1050"/>
      <c r="K1050"/>
      <c r="L1050"/>
      <c r="M1050"/>
      <c r="N1050"/>
      <c r="O1050"/>
      <c r="P1050" s="365"/>
      <c r="Q1050"/>
      <c r="R1050"/>
      <c r="S1050"/>
      <c r="T1050"/>
      <c r="U1050"/>
      <c r="V1050"/>
      <c r="W1050"/>
      <c r="X1050"/>
      <c r="Y1050"/>
      <c r="Z1050"/>
      <c r="AA1050"/>
      <c r="AB1050"/>
      <c r="AC1050"/>
      <c r="AD1050"/>
      <c r="AE1050"/>
      <c r="AF1050"/>
      <c r="AG1050"/>
      <c r="AH1050" s="365"/>
      <c r="AI1050"/>
      <c r="AJ1050"/>
      <c r="AK1050"/>
      <c r="AL1050" s="365"/>
      <c r="AM1050"/>
      <c r="AN1050"/>
      <c r="AO1050"/>
      <c r="AP1050" s="365"/>
      <c r="AQ1050"/>
      <c r="AR1050"/>
      <c r="AS1050"/>
      <c r="AT1050"/>
      <c r="AU1050"/>
      <c r="AV1050"/>
      <c r="AW1050"/>
      <c r="AX1050"/>
      <c r="AY1050" s="365"/>
      <c r="AZ1050" s="365"/>
      <c r="BA1050" s="366"/>
      <c r="BB1050" s="367"/>
      <c r="BC1050"/>
      <c r="BD1050"/>
      <c r="BE1050"/>
      <c r="BF1050"/>
      <c r="BG1050"/>
      <c r="BH1050" s="368"/>
    </row>
    <row r="1051" spans="6:60" ht="15.6">
      <c r="F1051" s="346"/>
      <c r="G1051"/>
      <c r="H1051"/>
      <c r="I1051"/>
      <c r="J1051"/>
      <c r="K1051"/>
      <c r="L1051"/>
      <c r="M1051"/>
      <c r="N1051"/>
      <c r="O1051"/>
      <c r="P1051" s="365"/>
      <c r="Q1051"/>
      <c r="R1051"/>
      <c r="S1051"/>
      <c r="T1051"/>
      <c r="U1051"/>
      <c r="V1051"/>
      <c r="W1051"/>
      <c r="X1051"/>
      <c r="Y1051"/>
      <c r="Z1051"/>
      <c r="AA1051"/>
      <c r="AB1051"/>
      <c r="AC1051"/>
      <c r="AD1051"/>
      <c r="AE1051"/>
      <c r="AF1051"/>
      <c r="AG1051"/>
      <c r="AH1051" s="365"/>
      <c r="AI1051"/>
      <c r="AJ1051"/>
      <c r="AK1051"/>
      <c r="AL1051" s="365"/>
      <c r="AM1051"/>
      <c r="AN1051"/>
      <c r="AO1051"/>
      <c r="AP1051" s="365"/>
      <c r="AQ1051"/>
      <c r="AR1051"/>
      <c r="AS1051"/>
      <c r="AT1051"/>
      <c r="AU1051"/>
      <c r="AV1051"/>
      <c r="AW1051"/>
      <c r="AX1051"/>
      <c r="AY1051" s="365"/>
      <c r="AZ1051" s="365"/>
      <c r="BA1051" s="366"/>
      <c r="BB1051" s="367"/>
      <c r="BC1051"/>
      <c r="BD1051"/>
      <c r="BE1051"/>
      <c r="BF1051"/>
      <c r="BG1051"/>
      <c r="BH1051" s="368"/>
    </row>
    <row r="1052" spans="6:60" ht="15.6">
      <c r="F1052" s="346"/>
      <c r="G1052"/>
      <c r="H1052"/>
      <c r="I1052"/>
      <c r="J1052"/>
      <c r="K1052"/>
      <c r="L1052"/>
      <c r="M1052"/>
      <c r="N1052"/>
      <c r="O1052"/>
      <c r="P1052" s="365"/>
      <c r="Q1052"/>
      <c r="R1052"/>
      <c r="S1052"/>
      <c r="T1052"/>
      <c r="U1052"/>
      <c r="V1052"/>
      <c r="W1052"/>
      <c r="X1052"/>
      <c r="Y1052"/>
      <c r="Z1052"/>
      <c r="AA1052"/>
      <c r="AB1052"/>
      <c r="AC1052"/>
      <c r="AD1052"/>
      <c r="AE1052"/>
      <c r="AF1052"/>
      <c r="AG1052"/>
      <c r="AH1052" s="365"/>
      <c r="AI1052"/>
      <c r="AJ1052"/>
      <c r="AK1052"/>
      <c r="AL1052" s="365"/>
      <c r="AM1052"/>
      <c r="AN1052"/>
      <c r="AO1052"/>
      <c r="AP1052" s="365"/>
      <c r="AQ1052"/>
      <c r="AR1052"/>
      <c r="AS1052"/>
      <c r="AT1052"/>
      <c r="AU1052"/>
      <c r="AV1052"/>
      <c r="AW1052"/>
      <c r="AX1052"/>
      <c r="AY1052" s="365"/>
      <c r="AZ1052" s="365"/>
      <c r="BA1052" s="366"/>
      <c r="BB1052" s="367"/>
      <c r="BC1052"/>
      <c r="BD1052"/>
      <c r="BE1052"/>
      <c r="BF1052"/>
      <c r="BG1052"/>
      <c r="BH1052" s="368"/>
    </row>
    <row r="1053" spans="6:60" ht="15.6">
      <c r="F1053" s="346"/>
      <c r="G1053"/>
      <c r="H1053"/>
      <c r="I1053"/>
      <c r="J1053"/>
      <c r="K1053"/>
      <c r="L1053"/>
      <c r="M1053"/>
      <c r="N1053"/>
      <c r="O1053"/>
      <c r="P1053" s="365"/>
      <c r="Q1053"/>
      <c r="R1053"/>
      <c r="S1053"/>
      <c r="T1053"/>
      <c r="U1053"/>
      <c r="V1053"/>
      <c r="W1053"/>
      <c r="X1053"/>
      <c r="Y1053"/>
      <c r="Z1053"/>
      <c r="AA1053"/>
      <c r="AB1053"/>
      <c r="AC1053"/>
      <c r="AD1053"/>
      <c r="AE1053"/>
      <c r="AF1053"/>
      <c r="AG1053"/>
      <c r="AH1053" s="365"/>
      <c r="AI1053"/>
      <c r="AJ1053"/>
      <c r="AK1053"/>
      <c r="AL1053" s="365"/>
      <c r="AM1053"/>
      <c r="AN1053"/>
      <c r="AO1053"/>
      <c r="AP1053" s="365"/>
      <c r="AQ1053"/>
      <c r="AR1053"/>
      <c r="AS1053"/>
      <c r="AT1053"/>
      <c r="AU1053"/>
      <c r="AV1053"/>
      <c r="AW1053"/>
      <c r="AX1053"/>
      <c r="AY1053" s="365"/>
      <c r="AZ1053" s="365"/>
      <c r="BA1053" s="366"/>
      <c r="BB1053" s="367"/>
      <c r="BC1053"/>
      <c r="BD1053"/>
      <c r="BE1053"/>
      <c r="BF1053"/>
      <c r="BG1053"/>
      <c r="BH1053" s="368"/>
    </row>
    <row r="1054" spans="6:60" ht="15.6">
      <c r="F1054" s="346"/>
      <c r="G1054"/>
      <c r="H1054"/>
      <c r="I1054"/>
      <c r="J1054"/>
      <c r="K1054"/>
      <c r="L1054"/>
      <c r="M1054"/>
      <c r="N1054"/>
      <c r="O1054"/>
      <c r="P1054" s="365"/>
      <c r="Q1054"/>
      <c r="R1054"/>
      <c r="S1054"/>
      <c r="T1054"/>
      <c r="U1054"/>
      <c r="V1054"/>
      <c r="W1054"/>
      <c r="X1054"/>
      <c r="Y1054"/>
      <c r="Z1054"/>
      <c r="AA1054"/>
      <c r="AB1054"/>
      <c r="AC1054"/>
      <c r="AD1054"/>
      <c r="AE1054"/>
      <c r="AF1054"/>
      <c r="AG1054"/>
      <c r="AH1054" s="365"/>
      <c r="AI1054"/>
      <c r="AJ1054"/>
      <c r="AK1054"/>
      <c r="AL1054" s="365"/>
      <c r="AM1054"/>
      <c r="AN1054"/>
      <c r="AO1054"/>
      <c r="AP1054" s="365"/>
      <c r="AQ1054"/>
      <c r="AR1054"/>
      <c r="AS1054"/>
      <c r="AT1054"/>
      <c r="AU1054"/>
      <c r="AV1054"/>
      <c r="AW1054"/>
      <c r="AX1054"/>
      <c r="AY1054" s="365"/>
      <c r="AZ1054" s="365"/>
      <c r="BA1054" s="366"/>
      <c r="BB1054" s="367"/>
      <c r="BC1054"/>
      <c r="BD1054"/>
      <c r="BE1054"/>
      <c r="BF1054"/>
      <c r="BG1054"/>
      <c r="BH1054" s="368"/>
    </row>
    <row r="1055" spans="6:60" ht="15.6">
      <c r="F1055" s="346"/>
      <c r="G1055"/>
      <c r="H1055"/>
      <c r="I1055"/>
      <c r="J1055"/>
      <c r="K1055"/>
      <c r="L1055"/>
      <c r="M1055"/>
      <c r="N1055"/>
      <c r="O1055"/>
      <c r="P1055" s="365"/>
      <c r="Q1055"/>
      <c r="R1055"/>
      <c r="S1055"/>
      <c r="T1055"/>
      <c r="U1055"/>
      <c r="V1055"/>
      <c r="W1055"/>
      <c r="X1055"/>
      <c r="Y1055"/>
      <c r="Z1055"/>
      <c r="AA1055"/>
      <c r="AB1055"/>
      <c r="AC1055"/>
      <c r="AD1055"/>
      <c r="AE1055"/>
      <c r="AF1055"/>
      <c r="AG1055"/>
      <c r="AH1055" s="365"/>
      <c r="AI1055"/>
      <c r="AJ1055"/>
      <c r="AK1055"/>
      <c r="AL1055" s="365"/>
      <c r="AM1055"/>
      <c r="AN1055"/>
      <c r="AO1055"/>
      <c r="AP1055" s="365"/>
      <c r="AQ1055"/>
      <c r="AR1055"/>
      <c r="AS1055"/>
      <c r="AT1055"/>
      <c r="AU1055"/>
      <c r="AV1055"/>
      <c r="AW1055"/>
      <c r="AX1055"/>
      <c r="AY1055" s="365"/>
      <c r="AZ1055" s="365"/>
      <c r="BA1055" s="366"/>
      <c r="BB1055" s="367"/>
      <c r="BC1055"/>
      <c r="BD1055"/>
      <c r="BE1055"/>
      <c r="BF1055"/>
      <c r="BG1055"/>
      <c r="BH1055" s="368"/>
    </row>
    <row r="1056" spans="6:60" ht="15.6">
      <c r="F1056" s="346"/>
      <c r="G1056"/>
      <c r="H1056"/>
      <c r="I1056"/>
      <c r="J1056"/>
      <c r="K1056"/>
      <c r="L1056"/>
      <c r="M1056"/>
      <c r="N1056"/>
      <c r="O1056"/>
      <c r="P1056" s="365"/>
      <c r="Q1056"/>
      <c r="R1056"/>
      <c r="S1056"/>
      <c r="T1056"/>
      <c r="U1056"/>
      <c r="V1056"/>
      <c r="W1056"/>
      <c r="X1056"/>
      <c r="Y1056"/>
      <c r="Z1056"/>
      <c r="AA1056"/>
      <c r="AB1056"/>
      <c r="AC1056"/>
      <c r="AD1056"/>
      <c r="AE1056"/>
      <c r="AF1056"/>
      <c r="AG1056"/>
      <c r="AH1056" s="365"/>
      <c r="AI1056"/>
      <c r="AJ1056"/>
      <c r="AK1056"/>
      <c r="AL1056" s="365"/>
      <c r="AM1056"/>
      <c r="AN1056"/>
      <c r="AO1056"/>
      <c r="AP1056" s="365"/>
      <c r="AQ1056"/>
      <c r="AR1056"/>
      <c r="AS1056"/>
      <c r="AT1056"/>
      <c r="AU1056"/>
      <c r="AV1056"/>
      <c r="AW1056"/>
      <c r="AX1056"/>
      <c r="AY1056" s="365"/>
      <c r="AZ1056" s="365"/>
      <c r="BA1056" s="366"/>
      <c r="BB1056" s="367"/>
      <c r="BC1056"/>
      <c r="BD1056"/>
      <c r="BE1056"/>
      <c r="BF1056"/>
      <c r="BG1056"/>
      <c r="BH1056" s="368"/>
    </row>
    <row r="1057" spans="6:60" ht="15.6">
      <c r="F1057" s="346"/>
      <c r="G1057"/>
      <c r="H1057"/>
      <c r="I1057"/>
      <c r="J1057"/>
      <c r="K1057"/>
      <c r="L1057"/>
      <c r="M1057"/>
      <c r="N1057"/>
      <c r="O1057"/>
      <c r="P1057" s="365"/>
      <c r="Q1057"/>
      <c r="R1057"/>
      <c r="S1057"/>
      <c r="T1057"/>
      <c r="U1057"/>
      <c r="V1057"/>
      <c r="W1057"/>
      <c r="X1057"/>
      <c r="Y1057"/>
      <c r="Z1057"/>
      <c r="AA1057"/>
      <c r="AB1057"/>
      <c r="AC1057"/>
      <c r="AD1057"/>
      <c r="AE1057"/>
      <c r="AF1057"/>
      <c r="AG1057"/>
      <c r="AH1057" s="365"/>
      <c r="AI1057"/>
      <c r="AJ1057"/>
      <c r="AK1057"/>
      <c r="AL1057" s="365"/>
      <c r="AM1057"/>
      <c r="AN1057"/>
      <c r="AO1057"/>
      <c r="AP1057" s="365"/>
      <c r="AQ1057"/>
      <c r="AR1057"/>
      <c r="AS1057"/>
      <c r="AT1057"/>
      <c r="AU1057"/>
      <c r="AV1057"/>
      <c r="AW1057"/>
      <c r="AX1057"/>
      <c r="AY1057" s="365"/>
      <c r="AZ1057" s="365"/>
      <c r="BA1057" s="366"/>
      <c r="BB1057" s="367"/>
      <c r="BC1057"/>
      <c r="BD1057"/>
      <c r="BE1057"/>
      <c r="BF1057"/>
      <c r="BG1057"/>
      <c r="BH1057" s="368"/>
    </row>
    <row r="1058" spans="6:60" ht="15.6">
      <c r="F1058" s="346"/>
      <c r="G1058"/>
      <c r="H1058"/>
      <c r="I1058"/>
      <c r="J1058"/>
      <c r="K1058"/>
      <c r="L1058"/>
      <c r="M1058"/>
      <c r="N1058"/>
      <c r="O1058"/>
      <c r="P1058" s="365"/>
      <c r="Q1058"/>
      <c r="R1058"/>
      <c r="S1058"/>
      <c r="T1058"/>
      <c r="U1058"/>
      <c r="V1058"/>
      <c r="W1058"/>
      <c r="X1058"/>
      <c r="Y1058"/>
      <c r="Z1058"/>
      <c r="AA1058"/>
      <c r="AB1058"/>
      <c r="AC1058"/>
      <c r="AD1058"/>
      <c r="AE1058"/>
      <c r="AF1058"/>
      <c r="AG1058"/>
      <c r="AH1058" s="365"/>
      <c r="AI1058"/>
      <c r="AJ1058"/>
      <c r="AK1058"/>
      <c r="AL1058" s="365"/>
      <c r="AM1058"/>
      <c r="AN1058"/>
      <c r="AO1058"/>
      <c r="AP1058" s="365"/>
      <c r="AQ1058"/>
      <c r="AR1058"/>
      <c r="AS1058"/>
      <c r="AT1058"/>
      <c r="AU1058"/>
      <c r="AV1058"/>
      <c r="AW1058"/>
      <c r="AX1058"/>
      <c r="AY1058" s="365"/>
      <c r="AZ1058" s="365"/>
      <c r="BA1058" s="366"/>
      <c r="BB1058" s="367"/>
      <c r="BC1058"/>
      <c r="BD1058"/>
      <c r="BE1058"/>
      <c r="BF1058"/>
      <c r="BG1058"/>
      <c r="BH1058" s="368"/>
    </row>
    <row r="1059" spans="6:60" ht="15.6">
      <c r="F1059" s="346"/>
      <c r="G1059"/>
      <c r="H1059"/>
      <c r="I1059"/>
      <c r="J1059"/>
      <c r="K1059"/>
      <c r="L1059"/>
      <c r="M1059"/>
      <c r="N1059"/>
      <c r="O1059"/>
      <c r="P1059" s="365"/>
      <c r="Q1059"/>
      <c r="R1059"/>
      <c r="S1059"/>
      <c r="T1059"/>
      <c r="U1059"/>
      <c r="V1059"/>
      <c r="W1059"/>
      <c r="X1059"/>
      <c r="Y1059"/>
      <c r="Z1059"/>
      <c r="AA1059"/>
      <c r="AB1059"/>
      <c r="AC1059"/>
      <c r="AD1059"/>
      <c r="AE1059"/>
      <c r="AF1059"/>
      <c r="AG1059"/>
      <c r="AH1059" s="365"/>
      <c r="AI1059"/>
      <c r="AJ1059"/>
      <c r="AK1059"/>
      <c r="AL1059" s="365"/>
      <c r="AM1059"/>
      <c r="AN1059"/>
      <c r="AO1059"/>
      <c r="AP1059" s="365"/>
      <c r="AQ1059"/>
      <c r="AR1059"/>
      <c r="AS1059"/>
      <c r="AT1059"/>
      <c r="AU1059"/>
      <c r="AV1059"/>
      <c r="AW1059"/>
      <c r="AX1059"/>
      <c r="AY1059" s="365"/>
      <c r="AZ1059" s="365"/>
      <c r="BA1059" s="366"/>
      <c r="BB1059" s="367"/>
      <c r="BC1059"/>
      <c r="BD1059"/>
      <c r="BE1059"/>
      <c r="BF1059"/>
      <c r="BG1059"/>
      <c r="BH1059" s="368"/>
    </row>
    <row r="1060" spans="6:60" ht="15.6">
      <c r="F1060" s="346"/>
      <c r="G1060"/>
      <c r="H1060"/>
      <c r="I1060"/>
      <c r="J1060"/>
      <c r="K1060"/>
      <c r="L1060"/>
      <c r="M1060"/>
      <c r="N1060"/>
      <c r="O1060"/>
      <c r="P1060" s="365"/>
      <c r="Q1060"/>
      <c r="R1060"/>
      <c r="S1060"/>
      <c r="T1060"/>
      <c r="U1060"/>
      <c r="V1060"/>
      <c r="W1060"/>
      <c r="X1060"/>
      <c r="Y1060"/>
      <c r="Z1060"/>
      <c r="AA1060"/>
      <c r="AB1060"/>
      <c r="AC1060"/>
      <c r="AD1060"/>
      <c r="AE1060"/>
      <c r="AF1060"/>
      <c r="AG1060"/>
      <c r="AH1060" s="365"/>
      <c r="AI1060"/>
      <c r="AJ1060"/>
      <c r="AK1060"/>
      <c r="AL1060" s="365"/>
      <c r="AM1060"/>
      <c r="AN1060"/>
      <c r="AO1060"/>
      <c r="AP1060" s="365"/>
      <c r="AQ1060"/>
      <c r="AR1060"/>
      <c r="AS1060"/>
      <c r="AT1060"/>
      <c r="AU1060"/>
      <c r="AV1060"/>
      <c r="AW1060"/>
      <c r="AX1060"/>
      <c r="AY1060" s="365"/>
      <c r="AZ1060" s="365"/>
      <c r="BA1060" s="366"/>
      <c r="BB1060" s="367"/>
      <c r="BC1060"/>
      <c r="BD1060"/>
      <c r="BE1060"/>
      <c r="BF1060"/>
      <c r="BG1060"/>
      <c r="BH1060" s="368"/>
    </row>
    <row r="1061" spans="6:60" ht="15.6">
      <c r="F1061" s="346"/>
      <c r="G1061"/>
      <c r="H1061"/>
      <c r="I1061"/>
      <c r="J1061"/>
      <c r="K1061"/>
      <c r="L1061"/>
      <c r="M1061"/>
      <c r="N1061"/>
      <c r="O1061"/>
      <c r="P1061" s="365"/>
      <c r="Q1061"/>
      <c r="R1061"/>
      <c r="S1061"/>
      <c r="T1061"/>
      <c r="U1061"/>
      <c r="V1061"/>
      <c r="W1061"/>
      <c r="X1061"/>
      <c r="Y1061"/>
      <c r="Z1061"/>
      <c r="AA1061"/>
      <c r="AB1061"/>
      <c r="AC1061"/>
      <c r="AD1061"/>
      <c r="AE1061"/>
      <c r="AF1061"/>
      <c r="AG1061"/>
      <c r="AH1061" s="365"/>
      <c r="AI1061"/>
      <c r="AJ1061"/>
      <c r="AK1061"/>
      <c r="AL1061" s="365"/>
      <c r="AM1061"/>
      <c r="AN1061"/>
      <c r="AO1061"/>
      <c r="AP1061" s="365"/>
      <c r="AQ1061"/>
      <c r="AR1061"/>
      <c r="AS1061"/>
      <c r="AT1061"/>
      <c r="AU1061"/>
      <c r="AV1061"/>
      <c r="AW1061"/>
      <c r="AX1061"/>
      <c r="AY1061" s="365"/>
      <c r="AZ1061" s="365"/>
      <c r="BA1061" s="366"/>
      <c r="BB1061" s="367"/>
      <c r="BC1061"/>
      <c r="BD1061"/>
      <c r="BE1061"/>
      <c r="BF1061"/>
      <c r="BG1061"/>
      <c r="BH1061" s="368"/>
    </row>
    <row r="1062" spans="6:60" ht="15.6">
      <c r="F1062" s="346"/>
      <c r="G1062"/>
      <c r="H1062"/>
      <c r="I1062"/>
      <c r="J1062"/>
      <c r="K1062"/>
      <c r="L1062"/>
      <c r="M1062"/>
      <c r="N1062"/>
      <c r="O1062"/>
      <c r="P1062" s="365"/>
      <c r="Q1062"/>
      <c r="R1062"/>
      <c r="S1062"/>
      <c r="T1062"/>
      <c r="U1062"/>
      <c r="V1062"/>
      <c r="W1062"/>
      <c r="X1062"/>
      <c r="Y1062"/>
      <c r="Z1062"/>
      <c r="AA1062"/>
      <c r="AB1062"/>
      <c r="AC1062"/>
      <c r="AD1062"/>
      <c r="AE1062"/>
      <c r="AF1062"/>
      <c r="AG1062"/>
      <c r="AH1062" s="365"/>
      <c r="AI1062"/>
      <c r="AJ1062"/>
      <c r="AK1062"/>
      <c r="AL1062" s="365"/>
      <c r="AM1062"/>
      <c r="AN1062"/>
      <c r="AO1062"/>
      <c r="AP1062" s="365"/>
      <c r="AQ1062"/>
      <c r="AR1062"/>
      <c r="AS1062"/>
      <c r="AT1062"/>
      <c r="AU1062"/>
      <c r="AV1062"/>
      <c r="AW1062"/>
      <c r="AX1062"/>
      <c r="AY1062" s="365"/>
      <c r="AZ1062" s="365"/>
      <c r="BA1062" s="366"/>
      <c r="BB1062" s="367"/>
      <c r="BC1062"/>
      <c r="BD1062"/>
      <c r="BE1062"/>
      <c r="BF1062"/>
      <c r="BG1062"/>
      <c r="BH1062" s="368"/>
    </row>
    <row r="1063" spans="6:60" ht="15.6">
      <c r="F1063" s="346"/>
      <c r="G1063"/>
      <c r="H1063"/>
      <c r="I1063"/>
      <c r="J1063"/>
      <c r="K1063"/>
      <c r="L1063"/>
      <c r="M1063"/>
      <c r="N1063"/>
      <c r="O1063"/>
      <c r="P1063" s="365"/>
      <c r="Q1063"/>
      <c r="R1063"/>
      <c r="S1063"/>
      <c r="T1063"/>
      <c r="U1063"/>
      <c r="V1063"/>
      <c r="W1063"/>
      <c r="X1063"/>
      <c r="Y1063"/>
      <c r="Z1063"/>
      <c r="AA1063"/>
      <c r="AB1063"/>
      <c r="AC1063"/>
      <c r="AD1063"/>
      <c r="AE1063"/>
      <c r="AF1063"/>
      <c r="AG1063"/>
      <c r="AH1063" s="365"/>
      <c r="AI1063"/>
      <c r="AJ1063"/>
      <c r="AK1063"/>
      <c r="AL1063" s="365"/>
      <c r="AM1063"/>
      <c r="AN1063"/>
      <c r="AO1063"/>
      <c r="AP1063" s="365"/>
      <c r="AQ1063"/>
      <c r="AR1063"/>
      <c r="AS1063"/>
      <c r="AT1063"/>
      <c r="AU1063"/>
      <c r="AV1063"/>
      <c r="AW1063"/>
      <c r="AX1063"/>
      <c r="AY1063" s="365"/>
      <c r="AZ1063" s="365"/>
      <c r="BA1063" s="366"/>
      <c r="BB1063" s="367"/>
      <c r="BC1063"/>
      <c r="BD1063"/>
      <c r="BE1063"/>
      <c r="BF1063"/>
      <c r="BG1063"/>
      <c r="BH1063" s="368"/>
    </row>
    <row r="1064" spans="6:60" ht="15.6">
      <c r="F1064" s="346"/>
      <c r="G1064"/>
      <c r="H1064"/>
      <c r="I1064"/>
      <c r="J1064"/>
      <c r="K1064"/>
      <c r="L1064"/>
      <c r="M1064"/>
      <c r="N1064"/>
      <c r="O1064"/>
      <c r="P1064" s="365"/>
      <c r="Q1064"/>
      <c r="R1064"/>
      <c r="S1064"/>
      <c r="T1064"/>
      <c r="U1064"/>
      <c r="V1064"/>
      <c r="W1064"/>
      <c r="X1064"/>
      <c r="Y1064"/>
      <c r="Z1064"/>
      <c r="AA1064"/>
      <c r="AB1064"/>
      <c r="AC1064"/>
      <c r="AD1064"/>
      <c r="AE1064"/>
      <c r="AF1064"/>
      <c r="AG1064"/>
      <c r="AH1064" s="365"/>
      <c r="AI1064"/>
      <c r="AJ1064"/>
      <c r="AK1064"/>
      <c r="AL1064" s="365"/>
      <c r="AM1064"/>
      <c r="AN1064"/>
      <c r="AO1064"/>
      <c r="AP1064" s="365"/>
      <c r="AQ1064"/>
      <c r="AR1064"/>
      <c r="AS1064"/>
      <c r="AT1064"/>
      <c r="AU1064"/>
      <c r="AV1064"/>
      <c r="AW1064"/>
      <c r="AX1064"/>
      <c r="AY1064" s="365"/>
      <c r="AZ1064" s="365"/>
      <c r="BA1064" s="366"/>
      <c r="BB1064" s="367"/>
      <c r="BC1064"/>
      <c r="BD1064"/>
      <c r="BE1064"/>
      <c r="BF1064"/>
      <c r="BG1064"/>
      <c r="BH1064" s="368"/>
    </row>
    <row r="1065" spans="6:60" ht="15.6">
      <c r="F1065" s="346"/>
      <c r="G1065"/>
      <c r="H1065"/>
      <c r="I1065"/>
      <c r="J1065"/>
      <c r="K1065"/>
      <c r="L1065"/>
      <c r="M1065"/>
      <c r="N1065"/>
      <c r="O1065"/>
      <c r="P1065" s="365"/>
      <c r="Q1065"/>
      <c r="R1065"/>
      <c r="S1065"/>
      <c r="T1065"/>
      <c r="U1065"/>
      <c r="V1065"/>
      <c r="W1065"/>
      <c r="X1065"/>
      <c r="Y1065"/>
      <c r="Z1065"/>
      <c r="AA1065"/>
      <c r="AB1065"/>
      <c r="AC1065"/>
      <c r="AD1065"/>
      <c r="AE1065"/>
      <c r="AF1065"/>
      <c r="AG1065"/>
      <c r="AH1065" s="365"/>
      <c r="AI1065"/>
      <c r="AJ1065"/>
      <c r="AK1065"/>
      <c r="AL1065" s="365"/>
      <c r="AM1065"/>
      <c r="AN1065"/>
      <c r="AO1065"/>
      <c r="AP1065" s="365"/>
      <c r="AQ1065"/>
      <c r="AR1065"/>
      <c r="AS1065"/>
      <c r="AT1065"/>
      <c r="AU1065"/>
      <c r="AV1065"/>
      <c r="AW1065"/>
      <c r="AX1065"/>
      <c r="AY1065" s="365"/>
      <c r="AZ1065" s="365"/>
      <c r="BA1065" s="366"/>
      <c r="BB1065" s="367"/>
      <c r="BC1065"/>
      <c r="BD1065"/>
      <c r="BE1065"/>
      <c r="BF1065"/>
      <c r="BG1065"/>
      <c r="BH1065" s="368"/>
    </row>
    <row r="1066" spans="6:60" ht="15.6">
      <c r="F1066" s="346"/>
      <c r="G1066"/>
      <c r="H1066"/>
      <c r="I1066"/>
      <c r="J1066"/>
      <c r="K1066"/>
      <c r="L1066"/>
      <c r="M1066"/>
      <c r="N1066"/>
      <c r="O1066"/>
      <c r="P1066" s="365"/>
      <c r="Q1066"/>
      <c r="R1066"/>
      <c r="S1066"/>
      <c r="T1066"/>
      <c r="U1066"/>
      <c r="V1066"/>
      <c r="W1066"/>
      <c r="X1066"/>
      <c r="Y1066"/>
      <c r="Z1066"/>
      <c r="AA1066"/>
      <c r="AB1066"/>
      <c r="AC1066"/>
      <c r="AD1066"/>
      <c r="AE1066"/>
      <c r="AF1066"/>
      <c r="AG1066"/>
      <c r="AH1066" s="365"/>
      <c r="AI1066"/>
      <c r="AJ1066"/>
      <c r="AK1066"/>
      <c r="AL1066" s="365"/>
      <c r="AM1066"/>
      <c r="AN1066"/>
      <c r="AO1066"/>
      <c r="AP1066" s="365"/>
      <c r="AQ1066"/>
      <c r="AR1066"/>
      <c r="AS1066"/>
      <c r="AT1066"/>
      <c r="AU1066"/>
      <c r="AV1066"/>
      <c r="AW1066"/>
      <c r="AX1066"/>
      <c r="AY1066" s="365"/>
      <c r="AZ1066" s="365"/>
      <c r="BA1066" s="366"/>
      <c r="BB1066" s="367"/>
      <c r="BC1066"/>
      <c r="BD1066"/>
      <c r="BE1066"/>
      <c r="BF1066"/>
      <c r="BG1066"/>
      <c r="BH1066" s="368"/>
    </row>
    <row r="1067" spans="6:60" ht="15.6">
      <c r="F1067" s="346"/>
      <c r="G1067"/>
      <c r="H1067"/>
      <c r="I1067"/>
      <c r="J1067"/>
      <c r="K1067"/>
      <c r="L1067"/>
      <c r="M1067"/>
      <c r="N1067"/>
      <c r="O1067"/>
      <c r="P1067" s="365"/>
      <c r="Q1067"/>
      <c r="R1067"/>
      <c r="S1067"/>
      <c r="T1067"/>
      <c r="U1067"/>
      <c r="V1067"/>
      <c r="W1067"/>
      <c r="X1067"/>
      <c r="Y1067"/>
      <c r="Z1067"/>
      <c r="AA1067"/>
      <c r="AB1067"/>
      <c r="AC1067"/>
      <c r="AD1067"/>
      <c r="AE1067"/>
      <c r="AF1067"/>
      <c r="AG1067"/>
      <c r="AH1067" s="365"/>
      <c r="AI1067"/>
      <c r="AJ1067"/>
      <c r="AK1067"/>
      <c r="AL1067" s="365"/>
      <c r="AM1067"/>
      <c r="AN1067"/>
      <c r="AO1067"/>
      <c r="AP1067" s="365"/>
      <c r="AQ1067"/>
      <c r="AR1067"/>
      <c r="AS1067"/>
      <c r="AT1067"/>
      <c r="AU1067"/>
      <c r="AV1067"/>
      <c r="AW1067"/>
      <c r="AX1067"/>
      <c r="AY1067" s="365"/>
      <c r="AZ1067" s="365"/>
      <c r="BA1067" s="366"/>
      <c r="BB1067" s="367"/>
      <c r="BC1067"/>
      <c r="BD1067"/>
      <c r="BE1067"/>
      <c r="BF1067"/>
      <c r="BG1067"/>
      <c r="BH1067" s="368"/>
    </row>
    <row r="1068" spans="6:60" ht="15.6">
      <c r="F1068" s="346"/>
      <c r="G1068"/>
      <c r="H1068"/>
      <c r="I1068"/>
      <c r="J1068"/>
      <c r="K1068"/>
      <c r="L1068"/>
      <c r="M1068"/>
      <c r="N1068"/>
      <c r="O1068"/>
      <c r="P1068" s="365"/>
      <c r="Q1068"/>
      <c r="R1068"/>
      <c r="S1068"/>
      <c r="T1068"/>
      <c r="U1068"/>
      <c r="V1068"/>
      <c r="W1068"/>
      <c r="X1068"/>
      <c r="Y1068"/>
      <c r="Z1068"/>
      <c r="AA1068"/>
      <c r="AB1068"/>
      <c r="AC1068"/>
      <c r="AD1068"/>
      <c r="AE1068"/>
      <c r="AF1068"/>
      <c r="AG1068"/>
      <c r="AH1068" s="365"/>
      <c r="AI1068"/>
      <c r="AJ1068"/>
      <c r="AK1068"/>
      <c r="AL1068" s="365"/>
      <c r="AM1068"/>
      <c r="AN1068"/>
      <c r="AO1068"/>
      <c r="AP1068" s="365"/>
      <c r="AQ1068"/>
      <c r="AR1068"/>
      <c r="AS1068"/>
      <c r="AT1068"/>
      <c r="AU1068"/>
      <c r="AV1068"/>
      <c r="AW1068"/>
      <c r="AX1068"/>
      <c r="AY1068" s="365"/>
      <c r="AZ1068" s="365"/>
      <c r="BA1068" s="366"/>
      <c r="BB1068" s="367"/>
      <c r="BC1068"/>
      <c r="BD1068"/>
      <c r="BE1068"/>
      <c r="BF1068"/>
      <c r="BG1068"/>
      <c r="BH1068" s="368"/>
    </row>
    <row r="1069" spans="6:60" ht="15.6">
      <c r="F1069" s="346"/>
      <c r="G1069"/>
      <c r="H1069"/>
      <c r="I1069"/>
      <c r="J1069"/>
      <c r="K1069"/>
      <c r="L1069"/>
      <c r="M1069"/>
      <c r="N1069"/>
      <c r="O1069"/>
      <c r="P1069" s="365"/>
      <c r="Q1069"/>
      <c r="R1069"/>
      <c r="S1069"/>
      <c r="T1069"/>
      <c r="U1069"/>
      <c r="V1069"/>
      <c r="W1069"/>
      <c r="X1069"/>
      <c r="Y1069"/>
      <c r="Z1069"/>
      <c r="AA1069"/>
      <c r="AB1069"/>
      <c r="AC1069"/>
      <c r="AD1069"/>
      <c r="AE1069"/>
      <c r="AF1069"/>
      <c r="AG1069"/>
      <c r="AH1069" s="365"/>
      <c r="AI1069"/>
      <c r="AJ1069"/>
      <c r="AK1069"/>
      <c r="AL1069" s="365"/>
      <c r="AM1069"/>
      <c r="AN1069"/>
      <c r="AO1069"/>
      <c r="AP1069" s="365"/>
      <c r="AQ1069"/>
      <c r="AR1069"/>
      <c r="AS1069"/>
      <c r="AT1069"/>
      <c r="AU1069"/>
      <c r="AV1069"/>
      <c r="AW1069"/>
      <c r="AX1069"/>
      <c r="AY1069" s="365"/>
      <c r="AZ1069" s="365"/>
      <c r="BA1069" s="366"/>
      <c r="BB1069" s="367"/>
      <c r="BC1069"/>
      <c r="BD1069"/>
      <c r="BE1069"/>
      <c r="BF1069"/>
      <c r="BG1069"/>
      <c r="BH1069" s="368"/>
    </row>
    <row r="1070" spans="6:60" ht="15.6">
      <c r="F1070" s="346"/>
      <c r="G1070"/>
      <c r="H1070"/>
      <c r="I1070"/>
      <c r="J1070"/>
      <c r="K1070"/>
      <c r="L1070"/>
      <c r="M1070"/>
      <c r="N1070"/>
      <c r="O1070"/>
      <c r="P1070" s="365"/>
      <c r="Q1070"/>
      <c r="R1070"/>
      <c r="S1070"/>
      <c r="T1070"/>
      <c r="U1070"/>
      <c r="V1070"/>
      <c r="W1070"/>
      <c r="X1070"/>
      <c r="Y1070"/>
      <c r="Z1070"/>
      <c r="AA1070"/>
      <c r="AB1070"/>
      <c r="AC1070"/>
      <c r="AD1070"/>
      <c r="AE1070"/>
      <c r="AF1070"/>
      <c r="AG1070"/>
      <c r="AH1070" s="365"/>
      <c r="AI1070"/>
      <c r="AJ1070"/>
      <c r="AK1070"/>
      <c r="AL1070" s="365"/>
      <c r="AM1070"/>
      <c r="AN1070"/>
      <c r="AO1070"/>
      <c r="AP1070" s="365"/>
      <c r="AQ1070"/>
      <c r="AR1070"/>
      <c r="AS1070"/>
      <c r="AT1070"/>
      <c r="AU1070"/>
      <c r="AV1070"/>
      <c r="AW1070"/>
      <c r="AX1070"/>
      <c r="AY1070" s="365"/>
      <c r="AZ1070" s="365"/>
      <c r="BA1070" s="366"/>
      <c r="BB1070" s="367"/>
      <c r="BC1070"/>
      <c r="BD1070"/>
      <c r="BE1070"/>
      <c r="BF1070"/>
      <c r="BG1070"/>
      <c r="BH1070" s="368"/>
    </row>
    <row r="1071" spans="6:60" ht="15.6">
      <c r="F1071" s="346"/>
      <c r="G1071"/>
      <c r="H1071"/>
      <c r="I1071"/>
      <c r="J1071"/>
      <c r="K1071"/>
      <c r="L1071"/>
      <c r="M1071"/>
      <c r="N1071"/>
      <c r="O1071"/>
      <c r="P1071" s="365"/>
      <c r="Q1071"/>
      <c r="R1071"/>
      <c r="S1071"/>
      <c r="T1071"/>
      <c r="U1071"/>
      <c r="V1071"/>
      <c r="W1071"/>
      <c r="X1071"/>
      <c r="Y1071"/>
      <c r="Z1071"/>
      <c r="AA1071"/>
      <c r="AB1071"/>
      <c r="AC1071"/>
      <c r="AD1071"/>
      <c r="AE1071"/>
      <c r="AF1071"/>
      <c r="AG1071"/>
      <c r="AH1071" s="365"/>
      <c r="AI1071"/>
      <c r="AJ1071"/>
      <c r="AK1071"/>
      <c r="AL1071" s="365"/>
      <c r="AM1071"/>
      <c r="AN1071"/>
      <c r="AO1071"/>
      <c r="AP1071" s="365"/>
      <c r="AQ1071"/>
      <c r="AR1071"/>
      <c r="AS1071"/>
      <c r="AT1071"/>
      <c r="AU1071"/>
      <c r="AV1071"/>
      <c r="AW1071"/>
      <c r="AX1071"/>
      <c r="AY1071" s="365"/>
      <c r="AZ1071" s="365"/>
      <c r="BA1071" s="366"/>
      <c r="BB1071" s="367"/>
      <c r="BC1071"/>
      <c r="BD1071"/>
      <c r="BE1071"/>
      <c r="BF1071"/>
      <c r="BG1071"/>
      <c r="BH1071" s="368"/>
    </row>
    <row r="1072" spans="6:60" ht="15.6">
      <c r="F1072" s="346"/>
      <c r="G1072"/>
      <c r="H1072"/>
      <c r="I1072"/>
      <c r="J1072"/>
      <c r="K1072"/>
      <c r="L1072"/>
      <c r="M1072"/>
      <c r="N1072"/>
      <c r="O1072"/>
      <c r="P1072" s="365"/>
      <c r="Q1072"/>
      <c r="R1072"/>
      <c r="S1072"/>
      <c r="T1072"/>
      <c r="U1072"/>
      <c r="V1072"/>
      <c r="W1072"/>
      <c r="X1072"/>
      <c r="Y1072"/>
      <c r="Z1072"/>
      <c r="AA1072"/>
      <c r="AB1072"/>
      <c r="AC1072"/>
      <c r="AD1072"/>
      <c r="AE1072"/>
      <c r="AF1072"/>
      <c r="AG1072"/>
      <c r="AH1072" s="365"/>
      <c r="AI1072"/>
      <c r="AJ1072"/>
      <c r="AK1072"/>
      <c r="AL1072" s="365"/>
      <c r="AM1072"/>
      <c r="AN1072"/>
      <c r="AO1072"/>
      <c r="AP1072" s="365"/>
      <c r="AQ1072"/>
      <c r="AR1072"/>
      <c r="AS1072"/>
      <c r="AT1072"/>
      <c r="AU1072"/>
      <c r="AV1072"/>
      <c r="AW1072"/>
      <c r="AX1072"/>
      <c r="AY1072" s="365"/>
      <c r="AZ1072" s="365"/>
      <c r="BA1072" s="366"/>
      <c r="BB1072" s="367"/>
      <c r="BC1072"/>
      <c r="BD1072"/>
      <c r="BE1072"/>
      <c r="BF1072"/>
      <c r="BG1072"/>
      <c r="BH1072" s="368"/>
    </row>
    <row r="1073" spans="6:60" ht="15.6">
      <c r="F1073" s="346"/>
      <c r="G1073"/>
      <c r="H1073"/>
      <c r="I1073"/>
      <c r="J1073"/>
      <c r="K1073"/>
      <c r="L1073"/>
      <c r="M1073"/>
      <c r="N1073"/>
      <c r="O1073"/>
      <c r="P1073" s="365"/>
      <c r="Q1073"/>
      <c r="R1073"/>
      <c r="S1073"/>
      <c r="T1073"/>
      <c r="U1073"/>
      <c r="V1073"/>
      <c r="W1073"/>
      <c r="X1073"/>
      <c r="Y1073"/>
      <c r="Z1073"/>
      <c r="AA1073"/>
      <c r="AB1073"/>
      <c r="AC1073"/>
      <c r="AD1073"/>
      <c r="AE1073"/>
      <c r="AF1073"/>
      <c r="AG1073"/>
      <c r="AH1073" s="365"/>
      <c r="AI1073"/>
      <c r="AJ1073"/>
      <c r="AK1073"/>
      <c r="AL1073" s="365"/>
      <c r="AM1073"/>
      <c r="AN1073"/>
      <c r="AO1073"/>
      <c r="AP1073" s="365"/>
      <c r="AQ1073"/>
      <c r="AR1073"/>
      <c r="AS1073"/>
      <c r="AT1073"/>
      <c r="AU1073"/>
      <c r="AV1073"/>
      <c r="AW1073"/>
      <c r="AX1073"/>
      <c r="AY1073" s="365"/>
      <c r="AZ1073" s="365"/>
      <c r="BA1073" s="366"/>
      <c r="BB1073" s="367"/>
      <c r="BC1073"/>
      <c r="BD1073"/>
      <c r="BE1073"/>
      <c r="BF1073"/>
      <c r="BG1073"/>
      <c r="BH1073" s="368"/>
    </row>
    <row r="1074" spans="6:60" ht="15.6">
      <c r="F1074" s="346"/>
      <c r="G1074"/>
      <c r="H1074"/>
      <c r="I1074"/>
      <c r="J1074"/>
      <c r="K1074"/>
      <c r="L1074"/>
      <c r="M1074"/>
      <c r="N1074"/>
      <c r="O1074"/>
      <c r="P1074" s="365"/>
      <c r="Q1074"/>
      <c r="R1074"/>
      <c r="S1074"/>
      <c r="T1074"/>
      <c r="U1074"/>
      <c r="V1074"/>
      <c r="W1074"/>
      <c r="X1074"/>
      <c r="Y1074"/>
      <c r="Z1074"/>
      <c r="AA1074"/>
      <c r="AB1074"/>
      <c r="AC1074"/>
      <c r="AD1074"/>
      <c r="AE1074"/>
      <c r="AF1074"/>
      <c r="AG1074"/>
      <c r="AH1074" s="365"/>
      <c r="AI1074"/>
      <c r="AJ1074"/>
      <c r="AK1074"/>
      <c r="AL1074" s="365"/>
      <c r="AM1074"/>
      <c r="AN1074"/>
      <c r="AO1074"/>
      <c r="AP1074" s="365"/>
      <c r="AQ1074"/>
      <c r="AR1074"/>
      <c r="AS1074"/>
      <c r="AT1074"/>
      <c r="AU1074"/>
      <c r="AV1074"/>
      <c r="AW1074"/>
      <c r="AX1074"/>
      <c r="AY1074" s="365"/>
      <c r="AZ1074" s="365"/>
      <c r="BA1074" s="366"/>
      <c r="BB1074" s="367"/>
      <c r="BC1074"/>
      <c r="BD1074"/>
      <c r="BE1074"/>
      <c r="BF1074"/>
      <c r="BG1074"/>
      <c r="BH1074" s="368"/>
    </row>
    <row r="1075" spans="6:60" ht="15.6">
      <c r="F1075" s="346"/>
      <c r="G1075"/>
      <c r="H1075"/>
      <c r="I1075"/>
      <c r="J1075"/>
      <c r="K1075"/>
      <c r="L1075"/>
      <c r="M1075"/>
      <c r="N1075"/>
      <c r="O1075"/>
      <c r="P1075" s="365"/>
      <c r="Q1075"/>
      <c r="R1075"/>
      <c r="S1075"/>
      <c r="T1075"/>
      <c r="U1075"/>
      <c r="V1075"/>
      <c r="W1075"/>
      <c r="X1075"/>
      <c r="Y1075"/>
      <c r="Z1075"/>
      <c r="AA1075"/>
      <c r="AB1075"/>
      <c r="AC1075"/>
      <c r="AD1075"/>
      <c r="AE1075"/>
      <c r="AF1075"/>
      <c r="AG1075"/>
      <c r="AH1075" s="365"/>
      <c r="AI1075"/>
      <c r="AJ1075"/>
      <c r="AK1075"/>
      <c r="AL1075" s="365"/>
      <c r="AM1075"/>
      <c r="AN1075"/>
      <c r="AO1075"/>
      <c r="AP1075" s="365"/>
      <c r="AQ1075"/>
      <c r="AR1075"/>
      <c r="AS1075"/>
      <c r="AT1075"/>
      <c r="AU1075"/>
      <c r="AV1075"/>
      <c r="AW1075"/>
      <c r="AX1075"/>
      <c r="AY1075" s="365"/>
      <c r="AZ1075" s="365"/>
      <c r="BA1075" s="366"/>
      <c r="BB1075" s="367"/>
      <c r="BC1075"/>
      <c r="BD1075"/>
      <c r="BE1075"/>
      <c r="BF1075"/>
      <c r="BG1075"/>
      <c r="BH1075" s="368"/>
    </row>
    <row r="1076" spans="6:60" ht="15.6">
      <c r="F1076" s="346"/>
      <c r="G1076"/>
      <c r="H1076"/>
      <c r="I1076"/>
      <c r="J1076"/>
      <c r="K1076"/>
      <c r="L1076"/>
      <c r="M1076"/>
      <c r="N1076"/>
      <c r="O1076"/>
      <c r="P1076" s="365"/>
      <c r="Q1076"/>
      <c r="R1076"/>
      <c r="S1076"/>
      <c r="T1076"/>
      <c r="U1076"/>
      <c r="V1076"/>
      <c r="W1076"/>
      <c r="X1076"/>
      <c r="Y1076"/>
      <c r="Z1076"/>
      <c r="AA1076"/>
      <c r="AB1076"/>
      <c r="AC1076"/>
      <c r="AD1076"/>
      <c r="AE1076"/>
      <c r="AF1076"/>
      <c r="AG1076"/>
      <c r="AH1076" s="365"/>
      <c r="AI1076"/>
      <c r="AJ1076"/>
      <c r="AK1076"/>
      <c r="AL1076" s="365"/>
      <c r="AM1076"/>
      <c r="AN1076"/>
      <c r="AO1076"/>
      <c r="AP1076" s="365"/>
      <c r="AQ1076"/>
      <c r="AR1076"/>
      <c r="AS1076"/>
      <c r="AT1076"/>
      <c r="AU1076"/>
      <c r="AV1076"/>
      <c r="AW1076"/>
      <c r="AX1076"/>
      <c r="AY1076" s="365"/>
      <c r="AZ1076" s="365"/>
      <c r="BA1076" s="366"/>
      <c r="BB1076" s="367"/>
      <c r="BC1076"/>
      <c r="BD1076"/>
      <c r="BE1076"/>
      <c r="BF1076"/>
      <c r="BG1076"/>
      <c r="BH1076" s="368"/>
    </row>
    <row r="1077" spans="6:60" ht="15.6">
      <c r="F1077" s="346"/>
      <c r="G1077"/>
      <c r="H1077"/>
      <c r="I1077"/>
      <c r="J1077"/>
      <c r="K1077"/>
      <c r="L1077"/>
      <c r="M1077"/>
      <c r="N1077"/>
      <c r="O1077"/>
      <c r="P1077" s="365"/>
      <c r="Q1077"/>
      <c r="R1077"/>
      <c r="S1077"/>
      <c r="T1077"/>
      <c r="U1077"/>
      <c r="V1077"/>
      <c r="W1077"/>
      <c r="X1077"/>
      <c r="Y1077"/>
      <c r="Z1077"/>
      <c r="AA1077"/>
      <c r="AB1077"/>
      <c r="AC1077"/>
      <c r="AD1077"/>
      <c r="AE1077"/>
      <c r="AF1077"/>
      <c r="AG1077"/>
      <c r="AH1077" s="365"/>
      <c r="AI1077"/>
      <c r="AJ1077"/>
      <c r="AK1077"/>
      <c r="AL1077" s="365"/>
      <c r="AM1077"/>
      <c r="AN1077"/>
      <c r="AO1077"/>
      <c r="AP1077" s="365"/>
      <c r="AQ1077"/>
      <c r="AR1077"/>
      <c r="AS1077"/>
      <c r="AT1077"/>
      <c r="AU1077"/>
      <c r="AV1077"/>
      <c r="AW1077"/>
      <c r="AX1077"/>
      <c r="AY1077" s="365"/>
      <c r="AZ1077" s="365"/>
      <c r="BA1077" s="366"/>
      <c r="BB1077" s="367"/>
      <c r="BC1077"/>
      <c r="BD1077"/>
      <c r="BE1077"/>
      <c r="BF1077"/>
      <c r="BG1077"/>
      <c r="BH1077" s="368"/>
    </row>
    <row r="1078" spans="6:60" ht="15.6">
      <c r="F1078" s="346"/>
      <c r="G1078"/>
      <c r="H1078"/>
      <c r="I1078"/>
      <c r="J1078"/>
      <c r="K1078"/>
      <c r="L1078"/>
      <c r="M1078"/>
      <c r="N1078"/>
      <c r="O1078"/>
      <c r="P1078" s="365"/>
      <c r="Q1078"/>
      <c r="R1078"/>
      <c r="S1078"/>
      <c r="T1078"/>
      <c r="U1078"/>
      <c r="V1078"/>
      <c r="W1078"/>
      <c r="X1078"/>
      <c r="Y1078"/>
      <c r="Z1078"/>
      <c r="AA1078"/>
      <c r="AB1078"/>
      <c r="AC1078"/>
      <c r="AD1078"/>
      <c r="AE1078"/>
      <c r="AF1078"/>
      <c r="AG1078"/>
      <c r="AH1078" s="365"/>
      <c r="AI1078"/>
      <c r="AJ1078"/>
      <c r="AK1078"/>
      <c r="AL1078" s="365"/>
      <c r="AM1078"/>
      <c r="AN1078"/>
      <c r="AO1078"/>
      <c r="AP1078" s="365"/>
      <c r="AQ1078"/>
      <c r="AR1078"/>
      <c r="AS1078"/>
      <c r="AT1078"/>
      <c r="AU1078"/>
      <c r="AV1078"/>
      <c r="AW1078"/>
      <c r="AX1078"/>
      <c r="AY1078" s="365"/>
      <c r="AZ1078" s="365"/>
      <c r="BA1078" s="366"/>
      <c r="BB1078" s="367"/>
      <c r="BC1078"/>
      <c r="BD1078"/>
      <c r="BE1078"/>
      <c r="BF1078"/>
      <c r="BG1078"/>
      <c r="BH1078" s="368"/>
    </row>
    <row r="1079" spans="6:60" ht="15.6">
      <c r="F1079" s="346"/>
      <c r="G1079"/>
      <c r="H1079"/>
      <c r="I1079"/>
      <c r="J1079"/>
      <c r="K1079"/>
      <c r="L1079"/>
      <c r="M1079"/>
      <c r="N1079"/>
      <c r="O1079"/>
      <c r="P1079" s="365"/>
      <c r="Q1079"/>
      <c r="R1079"/>
      <c r="S1079"/>
      <c r="T1079"/>
      <c r="U1079"/>
      <c r="V1079"/>
      <c r="W1079"/>
      <c r="X1079"/>
      <c r="Y1079"/>
      <c r="Z1079"/>
      <c r="AA1079"/>
      <c r="AB1079"/>
      <c r="AC1079"/>
      <c r="AD1079"/>
      <c r="AE1079"/>
      <c r="AF1079"/>
      <c r="AG1079"/>
      <c r="AH1079" s="365"/>
      <c r="AI1079"/>
      <c r="AJ1079"/>
      <c r="AK1079"/>
      <c r="AL1079" s="365"/>
      <c r="AM1079"/>
      <c r="AN1079"/>
      <c r="AO1079"/>
      <c r="AP1079" s="365"/>
      <c r="AQ1079"/>
      <c r="AR1079"/>
      <c r="AS1079"/>
      <c r="AT1079"/>
      <c r="AU1079"/>
      <c r="AV1079"/>
      <c r="AW1079"/>
      <c r="AX1079"/>
      <c r="AY1079" s="365"/>
      <c r="AZ1079" s="365"/>
      <c r="BA1079" s="366"/>
      <c r="BB1079" s="367"/>
      <c r="BC1079"/>
      <c r="BD1079"/>
      <c r="BE1079"/>
      <c r="BF1079"/>
      <c r="BG1079"/>
      <c r="BH1079" s="368"/>
    </row>
    <row r="1080" spans="6:60" ht="15.6">
      <c r="F1080" s="346"/>
      <c r="G1080"/>
      <c r="H1080"/>
      <c r="I1080"/>
      <c r="J1080"/>
      <c r="K1080"/>
      <c r="L1080"/>
      <c r="M1080"/>
      <c r="N1080"/>
      <c r="O1080"/>
      <c r="P1080" s="365"/>
      <c r="Q1080"/>
      <c r="R1080"/>
      <c r="S1080"/>
      <c r="T1080"/>
      <c r="U1080"/>
      <c r="V1080"/>
      <c r="W1080"/>
      <c r="X1080"/>
      <c r="Y1080"/>
      <c r="Z1080"/>
      <c r="AA1080"/>
      <c r="AB1080"/>
      <c r="AC1080"/>
      <c r="AD1080"/>
      <c r="AE1080"/>
      <c r="AF1080"/>
      <c r="AG1080"/>
      <c r="AH1080" s="365"/>
      <c r="AI1080"/>
      <c r="AJ1080"/>
      <c r="AK1080"/>
      <c r="AL1080" s="365"/>
      <c r="AM1080"/>
      <c r="AN1080"/>
      <c r="AO1080"/>
      <c r="AP1080" s="365"/>
      <c r="AQ1080"/>
      <c r="AR1080"/>
      <c r="AS1080"/>
      <c r="AT1080"/>
      <c r="AU1080"/>
      <c r="AV1080"/>
      <c r="AW1080"/>
      <c r="AX1080"/>
      <c r="AY1080" s="365"/>
      <c r="AZ1080" s="365"/>
      <c r="BA1080" s="366"/>
      <c r="BB1080" s="367"/>
      <c r="BC1080"/>
      <c r="BD1080"/>
      <c r="BE1080"/>
      <c r="BF1080"/>
      <c r="BG1080"/>
      <c r="BH1080" s="368"/>
    </row>
    <row r="1081" spans="6:60" ht="15.6">
      <c r="F1081" s="346"/>
      <c r="G1081"/>
      <c r="H1081"/>
      <c r="I1081"/>
      <c r="J1081"/>
      <c r="K1081"/>
      <c r="L1081"/>
      <c r="M1081"/>
      <c r="N1081"/>
      <c r="O1081"/>
      <c r="P1081" s="365"/>
      <c r="Q1081"/>
      <c r="R1081"/>
      <c r="S1081"/>
      <c r="T1081"/>
      <c r="U1081"/>
      <c r="V1081"/>
      <c r="W1081"/>
      <c r="X1081"/>
      <c r="Y1081"/>
      <c r="Z1081"/>
      <c r="AA1081"/>
      <c r="AB1081"/>
      <c r="AC1081"/>
      <c r="AD1081"/>
      <c r="AE1081"/>
      <c r="AF1081"/>
      <c r="AG1081"/>
      <c r="AH1081" s="365"/>
      <c r="AI1081"/>
      <c r="AJ1081"/>
      <c r="AK1081"/>
      <c r="AL1081" s="365"/>
      <c r="AM1081"/>
      <c r="AN1081"/>
      <c r="AO1081"/>
      <c r="AP1081" s="365"/>
      <c r="AQ1081"/>
      <c r="AR1081"/>
      <c r="AS1081"/>
      <c r="AT1081"/>
      <c r="AU1081"/>
      <c r="AV1081"/>
      <c r="AW1081"/>
      <c r="AX1081"/>
      <c r="AY1081" s="365"/>
      <c r="AZ1081" s="365"/>
      <c r="BA1081" s="366"/>
      <c r="BB1081" s="367"/>
      <c r="BC1081"/>
      <c r="BD1081"/>
      <c r="BE1081"/>
      <c r="BF1081"/>
      <c r="BG1081"/>
      <c r="BH1081" s="368"/>
    </row>
    <row r="1082" spans="6:60" ht="15.6">
      <c r="F1082" s="346"/>
      <c r="G1082"/>
      <c r="H1082"/>
      <c r="I1082"/>
      <c r="J1082"/>
      <c r="K1082"/>
      <c r="L1082"/>
      <c r="M1082"/>
      <c r="N1082"/>
      <c r="O1082"/>
      <c r="P1082" s="365"/>
      <c r="Q1082"/>
      <c r="R1082"/>
      <c r="S1082"/>
      <c r="T1082"/>
      <c r="U1082"/>
      <c r="V1082"/>
      <c r="W1082"/>
      <c r="X1082"/>
      <c r="Y1082"/>
      <c r="Z1082"/>
      <c r="AA1082"/>
      <c r="AB1082"/>
      <c r="AC1082"/>
      <c r="AD1082"/>
      <c r="AE1082"/>
      <c r="AF1082"/>
      <c r="AG1082"/>
      <c r="AH1082" s="365"/>
      <c r="AI1082"/>
      <c r="AJ1082"/>
      <c r="AK1082"/>
      <c r="AL1082" s="365"/>
      <c r="AM1082"/>
      <c r="AN1082"/>
      <c r="AO1082"/>
      <c r="AP1082" s="365"/>
      <c r="AQ1082"/>
      <c r="AR1082"/>
      <c r="AS1082"/>
      <c r="AT1082"/>
      <c r="AU1082"/>
      <c r="AV1082"/>
      <c r="AW1082"/>
      <c r="AX1082"/>
      <c r="AY1082" s="365"/>
      <c r="AZ1082" s="365"/>
      <c r="BA1082" s="366"/>
      <c r="BB1082" s="367"/>
      <c r="BC1082"/>
      <c r="BD1082"/>
      <c r="BE1082"/>
      <c r="BF1082"/>
      <c r="BG1082"/>
      <c r="BH1082" s="368"/>
    </row>
    <row r="1083" spans="6:60" ht="15.6">
      <c r="F1083" s="346"/>
      <c r="G1083"/>
      <c r="H1083"/>
      <c r="I1083"/>
      <c r="J1083"/>
      <c r="K1083"/>
      <c r="L1083"/>
      <c r="M1083"/>
      <c r="N1083"/>
      <c r="O1083"/>
      <c r="P1083" s="365"/>
      <c r="Q1083"/>
      <c r="R1083"/>
      <c r="S1083"/>
      <c r="T1083"/>
      <c r="U1083"/>
      <c r="V1083"/>
      <c r="W1083"/>
      <c r="X1083"/>
      <c r="Y1083"/>
      <c r="Z1083"/>
      <c r="AA1083"/>
      <c r="AB1083"/>
      <c r="AC1083"/>
      <c r="AD1083"/>
      <c r="AE1083"/>
      <c r="AF1083"/>
      <c r="AG1083"/>
      <c r="AH1083" s="365"/>
      <c r="AI1083"/>
      <c r="AJ1083"/>
      <c r="AK1083"/>
      <c r="AL1083" s="365"/>
      <c r="AM1083"/>
      <c r="AN1083"/>
      <c r="AO1083"/>
      <c r="AP1083" s="365"/>
      <c r="AQ1083"/>
      <c r="AR1083"/>
      <c r="AS1083"/>
      <c r="AT1083"/>
      <c r="AU1083"/>
      <c r="AV1083"/>
      <c r="AW1083"/>
      <c r="AX1083"/>
      <c r="AY1083" s="365"/>
      <c r="AZ1083" s="365"/>
      <c r="BA1083" s="366"/>
      <c r="BB1083" s="367"/>
      <c r="BC1083"/>
      <c r="BD1083"/>
      <c r="BE1083"/>
      <c r="BF1083"/>
      <c r="BG1083"/>
      <c r="BH1083" s="368"/>
    </row>
    <row r="1084" spans="6:60" ht="15.6">
      <c r="F1084" s="346"/>
      <c r="G1084"/>
      <c r="H1084"/>
      <c r="I1084"/>
      <c r="J1084"/>
      <c r="K1084"/>
      <c r="L1084"/>
      <c r="M1084"/>
      <c r="N1084"/>
      <c r="O1084"/>
      <c r="P1084" s="365"/>
      <c r="Q1084"/>
      <c r="R1084"/>
      <c r="S1084"/>
      <c r="T1084"/>
      <c r="U1084"/>
      <c r="V1084"/>
      <c r="W1084"/>
      <c r="X1084"/>
      <c r="Y1084"/>
      <c r="Z1084"/>
      <c r="AA1084"/>
      <c r="AB1084"/>
      <c r="AC1084"/>
      <c r="AD1084"/>
      <c r="AE1084"/>
      <c r="AF1084"/>
      <c r="AG1084"/>
      <c r="AH1084" s="365"/>
      <c r="AI1084"/>
      <c r="AJ1084"/>
      <c r="AK1084"/>
      <c r="AL1084" s="365"/>
      <c r="AM1084"/>
      <c r="AN1084"/>
      <c r="AO1084"/>
      <c r="AP1084" s="365"/>
      <c r="AQ1084"/>
      <c r="AR1084"/>
      <c r="AS1084"/>
      <c r="AT1084"/>
      <c r="AU1084"/>
      <c r="AV1084"/>
      <c r="AW1084"/>
      <c r="AX1084"/>
      <c r="AY1084" s="365"/>
      <c r="AZ1084" s="365"/>
      <c r="BA1084" s="366"/>
      <c r="BB1084" s="367"/>
      <c r="BC1084"/>
      <c r="BD1084"/>
      <c r="BE1084"/>
      <c r="BF1084"/>
      <c r="BG1084"/>
      <c r="BH1084" s="368"/>
    </row>
    <row r="1085" spans="6:60" ht="15.6">
      <c r="F1085" s="346"/>
      <c r="G1085"/>
      <c r="H1085"/>
      <c r="I1085"/>
      <c r="J1085"/>
      <c r="K1085"/>
      <c r="L1085"/>
      <c r="M1085"/>
      <c r="N1085"/>
      <c r="O1085"/>
      <c r="P1085" s="365"/>
      <c r="Q1085"/>
      <c r="R1085"/>
      <c r="S1085"/>
      <c r="T1085"/>
      <c r="U1085"/>
      <c r="V1085"/>
      <c r="W1085"/>
      <c r="X1085"/>
      <c r="Y1085"/>
      <c r="Z1085"/>
      <c r="AA1085"/>
      <c r="AB1085"/>
      <c r="AC1085"/>
      <c r="AD1085"/>
      <c r="AE1085"/>
      <c r="AF1085"/>
      <c r="AG1085"/>
      <c r="AH1085" s="365"/>
      <c r="AI1085"/>
      <c r="AJ1085"/>
      <c r="AK1085"/>
      <c r="AL1085" s="365"/>
      <c r="AM1085"/>
      <c r="AN1085"/>
      <c r="AO1085"/>
      <c r="AP1085" s="365"/>
      <c r="AQ1085"/>
      <c r="AR1085"/>
      <c r="AS1085"/>
      <c r="AT1085"/>
      <c r="AU1085"/>
      <c r="AV1085"/>
      <c r="AW1085"/>
      <c r="AX1085"/>
      <c r="AY1085" s="365"/>
      <c r="AZ1085" s="365"/>
      <c r="BA1085" s="366"/>
      <c r="BB1085" s="367"/>
      <c r="BC1085"/>
      <c r="BD1085"/>
      <c r="BE1085"/>
      <c r="BF1085"/>
      <c r="BG1085"/>
      <c r="BH1085" s="368"/>
    </row>
    <row r="1086" spans="6:60" ht="15.6">
      <c r="F1086" s="346"/>
      <c r="G1086"/>
      <c r="H1086"/>
      <c r="I1086"/>
      <c r="J1086"/>
      <c r="K1086"/>
      <c r="L1086"/>
      <c r="M1086"/>
      <c r="N1086"/>
      <c r="O1086"/>
      <c r="P1086" s="365"/>
      <c r="Q1086"/>
      <c r="R1086"/>
      <c r="S1086"/>
      <c r="T1086"/>
      <c r="U1086"/>
      <c r="V1086"/>
      <c r="W1086"/>
      <c r="X1086"/>
      <c r="Y1086"/>
      <c r="Z1086"/>
      <c r="AA1086"/>
      <c r="AB1086"/>
      <c r="AC1086"/>
      <c r="AD1086"/>
      <c r="AE1086"/>
      <c r="AF1086"/>
      <c r="AG1086"/>
      <c r="AH1086" s="365"/>
      <c r="AI1086"/>
      <c r="AJ1086"/>
      <c r="AK1086"/>
      <c r="AL1086" s="365"/>
      <c r="AM1086"/>
      <c r="AN1086"/>
      <c r="AO1086"/>
      <c r="AP1086" s="365"/>
      <c r="AQ1086"/>
      <c r="AR1086"/>
      <c r="AS1086"/>
      <c r="AT1086"/>
      <c r="AU1086"/>
      <c r="AV1086"/>
      <c r="AW1086"/>
      <c r="AX1086"/>
      <c r="AY1086" s="365"/>
      <c r="AZ1086" s="365"/>
      <c r="BA1086" s="366"/>
      <c r="BB1086" s="367"/>
      <c r="BC1086"/>
      <c r="BD1086"/>
      <c r="BE1086"/>
      <c r="BF1086"/>
      <c r="BG1086"/>
      <c r="BH1086" s="368"/>
    </row>
    <row r="1087" spans="6:60" ht="15.6">
      <c r="F1087" s="346"/>
      <c r="G1087"/>
      <c r="H1087"/>
      <c r="I1087"/>
      <c r="J1087"/>
      <c r="K1087"/>
      <c r="L1087"/>
      <c r="M1087"/>
      <c r="N1087"/>
      <c r="O1087"/>
      <c r="P1087" s="365"/>
      <c r="Q1087"/>
      <c r="R1087"/>
      <c r="S1087"/>
      <c r="T1087"/>
      <c r="U1087"/>
      <c r="V1087"/>
      <c r="W1087"/>
      <c r="X1087"/>
      <c r="Y1087"/>
      <c r="Z1087"/>
      <c r="AA1087"/>
      <c r="AB1087"/>
      <c r="AC1087"/>
      <c r="AD1087"/>
      <c r="AE1087"/>
      <c r="AF1087"/>
      <c r="AG1087"/>
      <c r="AH1087" s="365"/>
      <c r="AI1087"/>
      <c r="AJ1087"/>
      <c r="AK1087"/>
      <c r="AL1087" s="365"/>
      <c r="AM1087"/>
      <c r="AN1087"/>
      <c r="AO1087"/>
      <c r="AP1087" s="365"/>
      <c r="AQ1087"/>
      <c r="AR1087"/>
      <c r="AS1087"/>
      <c r="AT1087"/>
      <c r="AU1087"/>
      <c r="AV1087"/>
      <c r="AW1087"/>
      <c r="AX1087"/>
      <c r="AY1087" s="365"/>
      <c r="AZ1087" s="365"/>
      <c r="BA1087" s="366"/>
      <c r="BB1087" s="367"/>
      <c r="BC1087"/>
      <c r="BD1087"/>
      <c r="BE1087"/>
      <c r="BF1087"/>
      <c r="BG1087"/>
      <c r="BH1087" s="368"/>
    </row>
    <row r="1088" spans="6:60" ht="15.6">
      <c r="F1088" s="346"/>
      <c r="G1088"/>
      <c r="H1088"/>
      <c r="I1088"/>
      <c r="J1088"/>
      <c r="K1088"/>
      <c r="L1088"/>
      <c r="M1088"/>
      <c r="N1088"/>
      <c r="O1088"/>
      <c r="P1088" s="365"/>
      <c r="Q1088"/>
      <c r="R1088"/>
      <c r="S1088"/>
      <c r="T1088"/>
      <c r="U1088"/>
      <c r="V1088"/>
      <c r="W1088"/>
      <c r="X1088"/>
      <c r="Y1088"/>
      <c r="Z1088"/>
      <c r="AA1088"/>
      <c r="AB1088"/>
      <c r="AC1088"/>
      <c r="AD1088"/>
      <c r="AE1088"/>
      <c r="AF1088"/>
      <c r="AG1088"/>
      <c r="AH1088" s="365"/>
      <c r="AI1088"/>
      <c r="AJ1088"/>
      <c r="AK1088"/>
      <c r="AL1088" s="365"/>
      <c r="AM1088"/>
      <c r="AN1088"/>
      <c r="AO1088"/>
      <c r="AP1088" s="365"/>
      <c r="AQ1088"/>
      <c r="AR1088"/>
      <c r="AS1088"/>
      <c r="AT1088"/>
      <c r="AU1088"/>
      <c r="AV1088"/>
      <c r="AW1088"/>
      <c r="AX1088"/>
      <c r="AY1088" s="365"/>
      <c r="AZ1088" s="365"/>
      <c r="BA1088" s="366"/>
      <c r="BB1088" s="367"/>
      <c r="BC1088"/>
      <c r="BD1088"/>
      <c r="BE1088"/>
      <c r="BF1088"/>
      <c r="BG1088"/>
      <c r="BH1088" s="368"/>
    </row>
    <row r="1089" spans="6:60" ht="15.6">
      <c r="F1089" s="346"/>
      <c r="G1089"/>
      <c r="H1089"/>
      <c r="I1089"/>
      <c r="J1089"/>
      <c r="K1089"/>
      <c r="L1089"/>
      <c r="M1089"/>
      <c r="N1089"/>
      <c r="O1089"/>
      <c r="P1089" s="365"/>
      <c r="Q1089"/>
      <c r="R1089"/>
      <c r="S1089"/>
      <c r="T1089"/>
      <c r="U1089"/>
      <c r="V1089"/>
      <c r="W1089"/>
      <c r="X1089"/>
      <c r="Y1089"/>
      <c r="Z1089"/>
      <c r="AA1089"/>
      <c r="AB1089"/>
      <c r="AC1089"/>
      <c r="AD1089"/>
      <c r="AE1089"/>
      <c r="AF1089"/>
      <c r="AG1089"/>
      <c r="AH1089" s="365"/>
      <c r="AI1089"/>
      <c r="AJ1089"/>
      <c r="AK1089"/>
      <c r="AL1089" s="365"/>
      <c r="AM1089"/>
      <c r="AN1089"/>
      <c r="AO1089"/>
      <c r="AP1089" s="365"/>
      <c r="AQ1089"/>
      <c r="AR1089"/>
      <c r="AS1089"/>
      <c r="AT1089"/>
      <c r="AU1089"/>
      <c r="AV1089"/>
      <c r="AW1089"/>
      <c r="AX1089"/>
      <c r="AY1089" s="365"/>
      <c r="AZ1089" s="365"/>
      <c r="BA1089" s="366"/>
      <c r="BB1089" s="367"/>
      <c r="BC1089"/>
      <c r="BD1089"/>
      <c r="BE1089"/>
      <c r="BF1089"/>
      <c r="BG1089"/>
      <c r="BH1089" s="368"/>
    </row>
    <row r="1090" spans="6:60" ht="15.6">
      <c r="F1090" s="346"/>
      <c r="G1090"/>
      <c r="H1090"/>
      <c r="I1090"/>
      <c r="J1090"/>
      <c r="K1090"/>
      <c r="L1090"/>
      <c r="M1090"/>
      <c r="N1090"/>
      <c r="O1090"/>
      <c r="P1090" s="365"/>
      <c r="Q1090"/>
      <c r="R1090"/>
      <c r="S1090"/>
      <c r="T1090"/>
      <c r="U1090"/>
      <c r="V1090"/>
      <c r="W1090"/>
      <c r="X1090"/>
      <c r="Y1090"/>
      <c r="Z1090"/>
      <c r="AA1090"/>
      <c r="AB1090"/>
      <c r="AC1090"/>
      <c r="AD1090"/>
      <c r="AE1090"/>
      <c r="AF1090"/>
      <c r="AG1090"/>
      <c r="AH1090" s="365"/>
      <c r="AI1090"/>
      <c r="AJ1090"/>
      <c r="AK1090"/>
      <c r="AL1090" s="365"/>
      <c r="AM1090"/>
      <c r="AN1090"/>
      <c r="AO1090"/>
      <c r="AP1090" s="365"/>
      <c r="AQ1090"/>
      <c r="AR1090"/>
      <c r="AS1090"/>
      <c r="AT1090"/>
      <c r="AU1090"/>
      <c r="AV1090"/>
      <c r="AW1090"/>
      <c r="AX1090"/>
      <c r="AY1090" s="365"/>
      <c r="AZ1090" s="365"/>
      <c r="BA1090" s="366"/>
      <c r="BB1090" s="367"/>
      <c r="BC1090"/>
      <c r="BD1090"/>
      <c r="BE1090"/>
      <c r="BF1090"/>
      <c r="BG1090"/>
      <c r="BH1090" s="368"/>
    </row>
    <row r="1091" spans="6:60" ht="15.6">
      <c r="F1091" s="346"/>
      <c r="G1091"/>
      <c r="H1091"/>
      <c r="I1091"/>
      <c r="J1091"/>
      <c r="K1091"/>
      <c r="L1091"/>
      <c r="M1091"/>
      <c r="N1091"/>
      <c r="O1091"/>
      <c r="P1091" s="365"/>
      <c r="Q1091"/>
      <c r="R1091"/>
      <c r="S1091"/>
      <c r="T1091"/>
      <c r="U1091"/>
      <c r="V1091"/>
      <c r="W1091"/>
      <c r="X1091"/>
      <c r="Y1091"/>
      <c r="Z1091"/>
      <c r="AA1091"/>
      <c r="AB1091"/>
      <c r="AC1091"/>
      <c r="AD1091"/>
      <c r="AE1091"/>
      <c r="AF1091"/>
      <c r="AG1091"/>
      <c r="AH1091" s="365"/>
      <c r="AI1091"/>
      <c r="AJ1091"/>
      <c r="AK1091"/>
      <c r="AL1091" s="365"/>
      <c r="AM1091"/>
      <c r="AN1091"/>
      <c r="AO1091"/>
      <c r="AP1091" s="365"/>
      <c r="AQ1091"/>
      <c r="AR1091"/>
      <c r="AS1091"/>
      <c r="AT1091"/>
      <c r="AU1091"/>
      <c r="AV1091"/>
      <c r="AW1091"/>
      <c r="AX1091"/>
      <c r="AY1091" s="365"/>
      <c r="AZ1091" s="365"/>
      <c r="BA1091" s="366"/>
      <c r="BB1091" s="367"/>
      <c r="BC1091"/>
      <c r="BD1091"/>
      <c r="BE1091"/>
      <c r="BF1091"/>
      <c r="BG1091"/>
      <c r="BH1091" s="368"/>
    </row>
    <row r="1092" spans="6:60" ht="15.6">
      <c r="F1092" s="346"/>
      <c r="G1092"/>
      <c r="H1092"/>
      <c r="I1092"/>
      <c r="J1092"/>
      <c r="K1092"/>
      <c r="L1092"/>
      <c r="M1092"/>
      <c r="N1092"/>
      <c r="O1092"/>
      <c r="P1092" s="365"/>
      <c r="Q1092"/>
      <c r="R1092"/>
      <c r="S1092"/>
      <c r="T1092"/>
      <c r="U1092"/>
      <c r="V1092"/>
      <c r="W1092"/>
      <c r="X1092"/>
      <c r="Y1092"/>
      <c r="Z1092"/>
      <c r="AA1092"/>
      <c r="AB1092"/>
      <c r="AC1092"/>
      <c r="AD1092"/>
      <c r="AE1092"/>
      <c r="AF1092"/>
      <c r="AG1092"/>
      <c r="AH1092" s="365"/>
      <c r="AI1092"/>
      <c r="AJ1092"/>
      <c r="AK1092"/>
      <c r="AL1092" s="365"/>
      <c r="AM1092"/>
      <c r="AN1092"/>
      <c r="AO1092"/>
      <c r="AP1092" s="365"/>
      <c r="AQ1092"/>
      <c r="AR1092"/>
      <c r="AS1092"/>
      <c r="AT1092"/>
      <c r="AU1092"/>
      <c r="AV1092"/>
      <c r="AW1092"/>
      <c r="AX1092"/>
      <c r="AY1092" s="365"/>
      <c r="AZ1092" s="365"/>
      <c r="BA1092" s="366"/>
      <c r="BB1092" s="367"/>
      <c r="BC1092"/>
      <c r="BD1092"/>
      <c r="BE1092"/>
      <c r="BF1092"/>
      <c r="BG1092"/>
      <c r="BH1092" s="368"/>
    </row>
    <row r="1093" spans="6:60" ht="15.6">
      <c r="F1093" s="346"/>
      <c r="G1093"/>
      <c r="H1093"/>
      <c r="I1093"/>
      <c r="J1093"/>
      <c r="K1093"/>
      <c r="L1093"/>
      <c r="M1093"/>
      <c r="N1093"/>
      <c r="O1093"/>
      <c r="P1093" s="365"/>
      <c r="Q1093"/>
      <c r="R1093"/>
      <c r="S1093"/>
      <c r="T1093"/>
      <c r="U1093"/>
      <c r="V1093"/>
      <c r="W1093"/>
      <c r="X1093"/>
      <c r="Y1093"/>
      <c r="Z1093"/>
      <c r="AA1093"/>
      <c r="AB1093"/>
      <c r="AC1093"/>
      <c r="AD1093"/>
      <c r="AE1093"/>
      <c r="AF1093"/>
      <c r="AG1093"/>
      <c r="AH1093" s="365"/>
      <c r="AI1093"/>
      <c r="AJ1093"/>
      <c r="AK1093"/>
      <c r="AL1093" s="365"/>
      <c r="AM1093"/>
      <c r="AN1093"/>
      <c r="AO1093"/>
      <c r="AP1093" s="365"/>
      <c r="AQ1093"/>
      <c r="AR1093"/>
      <c r="AS1093"/>
      <c r="AT1093"/>
      <c r="AU1093"/>
      <c r="AV1093"/>
      <c r="AW1093"/>
      <c r="AX1093"/>
      <c r="AY1093" s="365"/>
      <c r="AZ1093" s="365"/>
      <c r="BA1093" s="366"/>
      <c r="BB1093" s="367"/>
      <c r="BC1093"/>
      <c r="BD1093"/>
      <c r="BE1093"/>
      <c r="BF1093"/>
      <c r="BG1093"/>
      <c r="BH1093" s="368"/>
    </row>
    <row r="1094" spans="6:60" ht="15.6">
      <c r="F1094" s="346"/>
      <c r="G1094"/>
      <c r="H1094"/>
      <c r="I1094"/>
      <c r="J1094"/>
      <c r="K1094"/>
      <c r="L1094"/>
      <c r="M1094"/>
      <c r="N1094"/>
      <c r="O1094"/>
      <c r="P1094" s="365"/>
      <c r="Q1094"/>
      <c r="R1094"/>
      <c r="S1094"/>
      <c r="T1094"/>
      <c r="U1094"/>
      <c r="V1094"/>
      <c r="W1094"/>
      <c r="X1094"/>
      <c r="Y1094"/>
      <c r="Z1094"/>
      <c r="AA1094"/>
      <c r="AB1094"/>
      <c r="AC1094"/>
      <c r="AD1094"/>
      <c r="AE1094"/>
      <c r="AF1094"/>
      <c r="AG1094"/>
      <c r="AH1094" s="365"/>
      <c r="AI1094"/>
      <c r="AJ1094"/>
      <c r="AK1094"/>
      <c r="AL1094" s="365"/>
      <c r="AM1094"/>
      <c r="AN1094"/>
      <c r="AO1094"/>
      <c r="AP1094" s="365"/>
      <c r="AQ1094"/>
      <c r="AR1094"/>
      <c r="AS1094"/>
      <c r="AT1094"/>
      <c r="AU1094"/>
      <c r="AV1094"/>
      <c r="AW1094"/>
      <c r="AX1094"/>
      <c r="AY1094" s="365"/>
      <c r="AZ1094" s="365"/>
      <c r="BA1094" s="366"/>
      <c r="BB1094" s="367"/>
      <c r="BC1094"/>
      <c r="BD1094"/>
      <c r="BE1094"/>
      <c r="BF1094"/>
      <c r="BG1094"/>
      <c r="BH1094" s="368"/>
    </row>
    <row r="1095" spans="6:60" ht="15.6">
      <c r="F1095" s="346"/>
      <c r="G1095"/>
      <c r="H1095"/>
      <c r="I1095"/>
      <c r="J1095"/>
      <c r="K1095"/>
      <c r="L1095"/>
      <c r="M1095"/>
      <c r="N1095"/>
      <c r="O1095"/>
      <c r="P1095" s="365"/>
      <c r="Q1095"/>
      <c r="R1095"/>
      <c r="S1095"/>
      <c r="T1095"/>
      <c r="U1095"/>
      <c r="V1095"/>
      <c r="W1095"/>
      <c r="X1095"/>
      <c r="Y1095"/>
      <c r="Z1095"/>
      <c r="AA1095"/>
      <c r="AB1095"/>
      <c r="AC1095"/>
      <c r="AD1095"/>
      <c r="AE1095"/>
      <c r="AF1095"/>
      <c r="AG1095"/>
      <c r="AH1095" s="365"/>
      <c r="AI1095"/>
      <c r="AJ1095"/>
      <c r="AK1095"/>
      <c r="AL1095" s="365"/>
      <c r="AM1095"/>
      <c r="AN1095"/>
      <c r="AO1095"/>
      <c r="AP1095" s="365"/>
      <c r="AQ1095"/>
      <c r="AR1095"/>
      <c r="AS1095"/>
      <c r="AT1095"/>
      <c r="AU1095"/>
      <c r="AV1095"/>
      <c r="AW1095"/>
      <c r="AX1095"/>
      <c r="AY1095" s="365"/>
      <c r="AZ1095" s="365"/>
      <c r="BA1095" s="366"/>
      <c r="BB1095" s="367"/>
      <c r="BC1095"/>
      <c r="BD1095"/>
      <c r="BE1095"/>
      <c r="BF1095"/>
      <c r="BG1095"/>
      <c r="BH1095" s="368"/>
    </row>
    <row r="1096" spans="6:60" ht="15.6">
      <c r="F1096" s="346"/>
      <c r="G1096"/>
      <c r="H1096"/>
      <c r="I1096"/>
      <c r="J1096"/>
      <c r="K1096"/>
      <c r="L1096"/>
      <c r="M1096"/>
      <c r="N1096"/>
      <c r="O1096"/>
      <c r="P1096" s="365"/>
      <c r="Q1096"/>
      <c r="R1096"/>
      <c r="S1096"/>
      <c r="T1096"/>
      <c r="U1096"/>
      <c r="V1096"/>
      <c r="W1096"/>
      <c r="X1096"/>
      <c r="Y1096"/>
      <c r="Z1096"/>
      <c r="AA1096"/>
      <c r="AB1096"/>
      <c r="AC1096"/>
      <c r="AD1096"/>
      <c r="AE1096"/>
      <c r="AF1096"/>
      <c r="AG1096"/>
      <c r="AH1096" s="365"/>
      <c r="AI1096"/>
      <c r="AJ1096"/>
      <c r="AK1096"/>
      <c r="AL1096" s="365"/>
      <c r="AM1096"/>
      <c r="AN1096"/>
      <c r="AO1096"/>
      <c r="AP1096" s="365"/>
      <c r="AQ1096"/>
      <c r="AR1096"/>
      <c r="AS1096"/>
      <c r="AT1096"/>
      <c r="AU1096"/>
      <c r="AV1096"/>
      <c r="AW1096"/>
      <c r="AX1096"/>
      <c r="AY1096" s="365"/>
      <c r="AZ1096" s="365"/>
      <c r="BA1096" s="366"/>
      <c r="BB1096" s="367"/>
      <c r="BC1096"/>
      <c r="BD1096"/>
      <c r="BE1096"/>
      <c r="BF1096"/>
      <c r="BG1096"/>
      <c r="BH1096" s="368"/>
    </row>
    <row r="1097" spans="6:60" ht="15.6">
      <c r="F1097" s="346"/>
      <c r="G1097"/>
      <c r="H1097"/>
      <c r="I1097"/>
      <c r="J1097"/>
      <c r="K1097"/>
      <c r="L1097"/>
      <c r="M1097"/>
      <c r="N1097"/>
      <c r="O1097"/>
      <c r="P1097" s="365"/>
      <c r="Q1097"/>
      <c r="R1097"/>
      <c r="S1097"/>
      <c r="T1097"/>
      <c r="U1097"/>
      <c r="V1097"/>
      <c r="W1097"/>
      <c r="X1097"/>
      <c r="Y1097"/>
      <c r="Z1097"/>
      <c r="AA1097"/>
      <c r="AB1097"/>
      <c r="AC1097"/>
      <c r="AD1097"/>
      <c r="AE1097"/>
      <c r="AF1097"/>
      <c r="AG1097"/>
      <c r="AH1097" s="365"/>
      <c r="AI1097"/>
      <c r="AJ1097"/>
      <c r="AK1097"/>
      <c r="AL1097" s="365"/>
      <c r="AM1097"/>
      <c r="AN1097"/>
      <c r="AO1097"/>
      <c r="AP1097" s="365"/>
      <c r="AQ1097"/>
      <c r="AR1097"/>
      <c r="AS1097"/>
      <c r="AT1097"/>
      <c r="AU1097"/>
      <c r="AV1097"/>
      <c r="AW1097"/>
      <c r="AX1097"/>
      <c r="AY1097" s="365"/>
      <c r="AZ1097" s="365"/>
      <c r="BA1097" s="366"/>
      <c r="BB1097" s="367"/>
      <c r="BC1097"/>
      <c r="BD1097"/>
      <c r="BE1097"/>
      <c r="BF1097"/>
      <c r="BG1097"/>
      <c r="BH1097" s="368"/>
    </row>
    <row r="1098" spans="6:60" ht="15.6">
      <c r="F1098" s="346"/>
      <c r="G1098"/>
      <c r="H1098"/>
      <c r="I1098"/>
      <c r="J1098"/>
      <c r="K1098"/>
      <c r="L1098"/>
      <c r="M1098"/>
      <c r="N1098"/>
      <c r="O1098"/>
      <c r="P1098" s="365"/>
      <c r="Q1098"/>
      <c r="R1098"/>
      <c r="S1098"/>
      <c r="T1098"/>
      <c r="U1098"/>
      <c r="V1098"/>
      <c r="W1098"/>
      <c r="X1098"/>
      <c r="Y1098"/>
      <c r="Z1098"/>
      <c r="AA1098"/>
      <c r="AB1098"/>
      <c r="AC1098"/>
      <c r="AD1098"/>
      <c r="AE1098"/>
      <c r="AF1098"/>
      <c r="AG1098"/>
      <c r="AH1098" s="365"/>
      <c r="AI1098"/>
      <c r="AJ1098"/>
      <c r="AK1098"/>
      <c r="AL1098" s="365"/>
      <c r="AM1098"/>
      <c r="AN1098"/>
      <c r="AO1098"/>
      <c r="AP1098" s="365"/>
      <c r="AQ1098"/>
      <c r="AR1098"/>
      <c r="AS1098"/>
      <c r="AT1098"/>
      <c r="AU1098"/>
      <c r="AV1098"/>
      <c r="AW1098"/>
      <c r="AX1098"/>
      <c r="AY1098" s="365"/>
      <c r="AZ1098" s="365"/>
      <c r="BA1098" s="366"/>
      <c r="BB1098" s="367"/>
      <c r="BC1098"/>
      <c r="BD1098"/>
      <c r="BE1098"/>
      <c r="BF1098"/>
      <c r="BG1098"/>
      <c r="BH1098" s="368"/>
    </row>
    <row r="1099" spans="6:60" ht="15.6">
      <c r="F1099" s="346"/>
      <c r="G1099"/>
      <c r="H1099"/>
      <c r="I1099"/>
      <c r="J1099"/>
      <c r="K1099"/>
      <c r="L1099"/>
      <c r="M1099"/>
      <c r="N1099"/>
      <c r="O1099"/>
      <c r="P1099" s="365"/>
      <c r="Q1099"/>
      <c r="R1099"/>
      <c r="S1099"/>
      <c r="T1099"/>
      <c r="U1099"/>
      <c r="V1099"/>
      <c r="W1099"/>
      <c r="X1099"/>
      <c r="Y1099"/>
      <c r="Z1099"/>
      <c r="AA1099"/>
      <c r="AB1099"/>
      <c r="AC1099"/>
      <c r="AD1099"/>
      <c r="AE1099"/>
      <c r="AF1099"/>
      <c r="AG1099"/>
      <c r="AH1099" s="365"/>
      <c r="AI1099"/>
      <c r="AJ1099"/>
      <c r="AK1099"/>
      <c r="AL1099" s="365"/>
      <c r="AM1099"/>
      <c r="AN1099"/>
      <c r="AO1099"/>
      <c r="AP1099" s="365"/>
      <c r="AQ1099"/>
      <c r="AR1099"/>
      <c r="AS1099"/>
      <c r="AT1099"/>
      <c r="AU1099"/>
      <c r="AV1099"/>
      <c r="AW1099"/>
      <c r="AX1099"/>
      <c r="AY1099" s="365"/>
      <c r="AZ1099" s="365"/>
      <c r="BA1099" s="366"/>
      <c r="BB1099" s="367"/>
      <c r="BC1099"/>
      <c r="BD1099"/>
      <c r="BE1099"/>
      <c r="BF1099"/>
      <c r="BG1099"/>
      <c r="BH1099" s="368"/>
    </row>
    <row r="1100" spans="6:60" ht="15.6">
      <c r="F1100" s="346"/>
      <c r="G1100"/>
      <c r="H1100"/>
      <c r="I1100"/>
      <c r="J1100"/>
      <c r="K1100"/>
      <c r="L1100"/>
      <c r="M1100"/>
      <c r="N1100"/>
      <c r="O1100"/>
      <c r="P1100" s="365"/>
      <c r="Q1100"/>
      <c r="R1100"/>
      <c r="S1100"/>
      <c r="T1100"/>
      <c r="U1100"/>
      <c r="V1100"/>
      <c r="W1100"/>
      <c r="X1100"/>
      <c r="Y1100"/>
      <c r="Z1100"/>
      <c r="AA1100"/>
      <c r="AB1100"/>
      <c r="AC1100"/>
      <c r="AD1100"/>
      <c r="AE1100"/>
      <c r="AF1100"/>
      <c r="AG1100"/>
      <c r="AH1100" s="365"/>
      <c r="AI1100"/>
      <c r="AJ1100"/>
      <c r="AK1100"/>
      <c r="AL1100" s="365"/>
      <c r="AM1100"/>
      <c r="AN1100"/>
      <c r="AO1100"/>
      <c r="AP1100" s="365"/>
      <c r="AQ1100"/>
      <c r="AR1100"/>
      <c r="AS1100"/>
      <c r="AT1100"/>
      <c r="AU1100"/>
      <c r="AV1100"/>
      <c r="AW1100"/>
      <c r="AX1100"/>
      <c r="AY1100" s="365"/>
      <c r="AZ1100" s="365"/>
      <c r="BA1100" s="366"/>
      <c r="BB1100" s="367"/>
      <c r="BC1100"/>
      <c r="BD1100"/>
      <c r="BE1100"/>
      <c r="BF1100"/>
      <c r="BG1100"/>
      <c r="BH1100" s="368"/>
    </row>
    <row r="1101" spans="6:60" ht="15.6">
      <c r="F1101" s="346"/>
      <c r="G1101"/>
      <c r="H1101"/>
      <c r="I1101"/>
      <c r="J1101"/>
      <c r="K1101"/>
      <c r="L1101"/>
      <c r="M1101"/>
      <c r="N1101"/>
      <c r="O1101"/>
      <c r="P1101" s="365"/>
      <c r="Q1101"/>
      <c r="R1101"/>
      <c r="S1101"/>
      <c r="T1101"/>
      <c r="U1101"/>
      <c r="V1101"/>
      <c r="W1101"/>
      <c r="X1101"/>
      <c r="Y1101"/>
      <c r="Z1101"/>
      <c r="AA1101"/>
      <c r="AB1101"/>
      <c r="AC1101"/>
      <c r="AD1101"/>
      <c r="AE1101"/>
      <c r="AF1101"/>
      <c r="AG1101"/>
      <c r="AH1101" s="365"/>
      <c r="AI1101"/>
      <c r="AJ1101"/>
      <c r="AK1101"/>
      <c r="AL1101" s="365"/>
      <c r="AM1101"/>
      <c r="AN1101"/>
      <c r="AO1101"/>
      <c r="AP1101" s="365"/>
      <c r="AQ1101"/>
      <c r="AR1101"/>
      <c r="AS1101"/>
      <c r="AT1101"/>
      <c r="AU1101"/>
      <c r="AV1101"/>
      <c r="AW1101"/>
      <c r="AX1101"/>
      <c r="AY1101" s="365"/>
      <c r="AZ1101" s="365"/>
      <c r="BA1101" s="366"/>
      <c r="BB1101" s="367"/>
      <c r="BC1101"/>
      <c r="BD1101"/>
      <c r="BE1101"/>
      <c r="BF1101"/>
      <c r="BG1101"/>
      <c r="BH1101" s="368"/>
    </row>
    <row r="1102" spans="6:60" ht="15.6">
      <c r="F1102" s="346"/>
      <c r="G1102"/>
      <c r="H1102"/>
      <c r="I1102"/>
      <c r="J1102"/>
      <c r="K1102"/>
      <c r="L1102"/>
      <c r="M1102"/>
      <c r="N1102"/>
      <c r="O1102"/>
      <c r="P1102" s="365"/>
      <c r="Q1102"/>
      <c r="R1102"/>
      <c r="S1102"/>
      <c r="T1102"/>
      <c r="U1102"/>
      <c r="V1102"/>
      <c r="W1102"/>
      <c r="X1102"/>
      <c r="Y1102"/>
      <c r="Z1102"/>
      <c r="AA1102"/>
      <c r="AB1102"/>
      <c r="AC1102"/>
      <c r="AD1102"/>
      <c r="AE1102"/>
      <c r="AF1102"/>
      <c r="AG1102"/>
      <c r="AH1102" s="365"/>
      <c r="AI1102"/>
      <c r="AJ1102"/>
      <c r="AK1102"/>
      <c r="AL1102" s="365"/>
      <c r="AM1102"/>
      <c r="AN1102"/>
      <c r="AO1102"/>
      <c r="AP1102" s="365"/>
      <c r="AQ1102"/>
      <c r="AR1102"/>
      <c r="AS1102"/>
      <c r="AT1102"/>
      <c r="AU1102"/>
      <c r="AV1102"/>
      <c r="AW1102"/>
      <c r="AX1102"/>
      <c r="AY1102" s="365"/>
      <c r="AZ1102" s="365"/>
      <c r="BA1102" s="366"/>
      <c r="BB1102" s="367"/>
      <c r="BC1102"/>
      <c r="BD1102"/>
      <c r="BE1102"/>
      <c r="BF1102"/>
      <c r="BG1102"/>
      <c r="BH1102" s="368"/>
    </row>
    <row r="1103" spans="6:60" ht="15.6">
      <c r="F1103" s="346"/>
      <c r="G1103"/>
      <c r="H1103"/>
      <c r="I1103"/>
      <c r="J1103"/>
      <c r="K1103"/>
      <c r="L1103"/>
      <c r="M1103"/>
      <c r="N1103"/>
      <c r="O1103"/>
      <c r="P1103" s="365"/>
      <c r="Q1103"/>
      <c r="R1103"/>
      <c r="S1103"/>
      <c r="T1103"/>
      <c r="U1103"/>
      <c r="V1103"/>
      <c r="W1103"/>
      <c r="X1103"/>
      <c r="Y1103"/>
      <c r="Z1103"/>
      <c r="AA1103"/>
      <c r="AB1103"/>
      <c r="AC1103"/>
      <c r="AD1103"/>
      <c r="AE1103"/>
      <c r="AF1103"/>
      <c r="AG1103"/>
      <c r="AH1103" s="365"/>
      <c r="AI1103"/>
      <c r="AJ1103"/>
      <c r="AK1103"/>
      <c r="AL1103" s="365"/>
      <c r="AM1103"/>
      <c r="AN1103"/>
      <c r="AO1103"/>
      <c r="AP1103" s="365"/>
      <c r="AQ1103"/>
      <c r="AR1103"/>
      <c r="AS1103"/>
      <c r="AT1103"/>
      <c r="AU1103"/>
      <c r="AV1103"/>
      <c r="AW1103"/>
      <c r="AX1103"/>
      <c r="AY1103" s="365"/>
      <c r="AZ1103" s="365"/>
      <c r="BA1103" s="366"/>
      <c r="BB1103" s="367"/>
      <c r="BC1103"/>
      <c r="BD1103"/>
      <c r="BE1103"/>
      <c r="BF1103"/>
      <c r="BG1103"/>
      <c r="BH1103" s="368"/>
    </row>
    <row r="1104" spans="6:60" ht="15.6">
      <c r="F1104" s="346"/>
      <c r="G1104"/>
      <c r="H1104"/>
      <c r="I1104"/>
      <c r="J1104"/>
      <c r="K1104"/>
      <c r="L1104"/>
      <c r="M1104"/>
      <c r="N1104"/>
      <c r="O1104"/>
      <c r="P1104" s="365"/>
      <c r="Q1104"/>
      <c r="R1104"/>
      <c r="S1104"/>
      <c r="T1104"/>
      <c r="U1104"/>
      <c r="V1104"/>
      <c r="W1104"/>
      <c r="X1104"/>
      <c r="Y1104"/>
      <c r="Z1104"/>
      <c r="AA1104"/>
      <c r="AB1104"/>
      <c r="AC1104"/>
      <c r="AD1104"/>
      <c r="AE1104"/>
      <c r="AF1104"/>
      <c r="AG1104"/>
      <c r="AH1104" s="365"/>
      <c r="AI1104"/>
      <c r="AJ1104"/>
      <c r="AK1104"/>
      <c r="AL1104" s="365"/>
      <c r="AM1104"/>
      <c r="AN1104"/>
      <c r="AO1104"/>
      <c r="AP1104" s="365"/>
      <c r="AQ1104"/>
      <c r="AR1104"/>
      <c r="AS1104"/>
      <c r="AT1104"/>
      <c r="AU1104"/>
      <c r="AV1104"/>
      <c r="AW1104"/>
      <c r="AX1104"/>
      <c r="AY1104" s="365"/>
      <c r="AZ1104" s="365"/>
      <c r="BA1104" s="366"/>
      <c r="BB1104" s="367"/>
      <c r="BC1104"/>
      <c r="BD1104"/>
      <c r="BE1104"/>
      <c r="BF1104"/>
      <c r="BG1104"/>
      <c r="BH1104" s="368"/>
    </row>
    <row r="1105" spans="6:60" ht="15.6">
      <c r="F1105" s="346"/>
      <c r="G1105"/>
      <c r="H1105"/>
      <c r="I1105"/>
      <c r="J1105"/>
      <c r="K1105"/>
      <c r="L1105"/>
      <c r="M1105"/>
      <c r="N1105"/>
      <c r="O1105"/>
      <c r="P1105" s="365"/>
      <c r="Q1105"/>
      <c r="R1105"/>
      <c r="S1105"/>
      <c r="T1105"/>
      <c r="U1105"/>
      <c r="V1105"/>
      <c r="W1105"/>
      <c r="X1105"/>
      <c r="Y1105"/>
      <c r="Z1105"/>
      <c r="AA1105"/>
      <c r="AB1105"/>
      <c r="AC1105"/>
      <c r="AD1105"/>
      <c r="AE1105"/>
      <c r="AF1105"/>
      <c r="AG1105"/>
      <c r="AH1105" s="365"/>
      <c r="AI1105"/>
      <c r="AJ1105"/>
      <c r="AK1105"/>
      <c r="AL1105" s="365"/>
      <c r="AM1105"/>
      <c r="AN1105"/>
      <c r="AO1105"/>
      <c r="AP1105" s="365"/>
      <c r="AQ1105"/>
      <c r="AR1105"/>
      <c r="AS1105"/>
      <c r="AT1105"/>
      <c r="AU1105"/>
      <c r="AV1105"/>
      <c r="AW1105"/>
      <c r="AX1105"/>
      <c r="AY1105" s="365"/>
      <c r="AZ1105" s="365"/>
      <c r="BA1105" s="366"/>
      <c r="BB1105" s="367"/>
      <c r="BC1105"/>
      <c r="BD1105"/>
      <c r="BE1105"/>
      <c r="BF1105"/>
      <c r="BG1105"/>
      <c r="BH1105" s="368"/>
    </row>
    <row r="1106" spans="6:60" ht="15.6">
      <c r="F1106" s="346"/>
      <c r="G1106"/>
      <c r="H1106"/>
      <c r="I1106"/>
      <c r="J1106"/>
      <c r="K1106"/>
      <c r="L1106"/>
      <c r="M1106"/>
      <c r="N1106"/>
      <c r="O1106"/>
      <c r="P1106" s="365"/>
      <c r="Q1106"/>
      <c r="R1106"/>
      <c r="S1106"/>
      <c r="T1106"/>
      <c r="U1106"/>
      <c r="V1106"/>
      <c r="W1106"/>
      <c r="X1106"/>
      <c r="Y1106"/>
      <c r="Z1106"/>
      <c r="AA1106"/>
      <c r="AB1106"/>
      <c r="AC1106"/>
      <c r="AD1106"/>
      <c r="AE1106"/>
      <c r="AF1106"/>
      <c r="AG1106"/>
      <c r="AH1106" s="365"/>
      <c r="AI1106"/>
      <c r="AJ1106"/>
      <c r="AK1106"/>
      <c r="AL1106" s="365"/>
      <c r="AM1106"/>
      <c r="AN1106"/>
      <c r="AO1106"/>
      <c r="AP1106" s="365"/>
      <c r="AQ1106"/>
      <c r="AR1106"/>
      <c r="AS1106"/>
      <c r="AT1106"/>
      <c r="AU1106"/>
      <c r="AV1106"/>
      <c r="AW1106"/>
      <c r="AX1106"/>
      <c r="AY1106" s="365"/>
      <c r="AZ1106" s="365"/>
      <c r="BA1106" s="366"/>
      <c r="BB1106" s="367"/>
      <c r="BC1106"/>
      <c r="BD1106"/>
      <c r="BE1106"/>
      <c r="BF1106"/>
      <c r="BG1106"/>
      <c r="BH1106" s="368"/>
    </row>
    <row r="1107" spans="6:60" ht="15.6">
      <c r="F1107" s="346"/>
      <c r="G1107"/>
      <c r="H1107"/>
      <c r="I1107"/>
      <c r="J1107"/>
      <c r="K1107"/>
      <c r="L1107"/>
      <c r="M1107"/>
      <c r="N1107"/>
      <c r="O1107"/>
      <c r="P1107" s="365"/>
      <c r="Q1107"/>
      <c r="R1107"/>
      <c r="S1107"/>
      <c r="T1107"/>
      <c r="U1107"/>
      <c r="V1107"/>
      <c r="W1107"/>
      <c r="X1107"/>
      <c r="Y1107"/>
      <c r="Z1107"/>
      <c r="AA1107"/>
      <c r="AB1107"/>
      <c r="AC1107"/>
      <c r="AD1107"/>
      <c r="AE1107"/>
      <c r="AF1107"/>
      <c r="AG1107"/>
      <c r="AH1107" s="365"/>
      <c r="AI1107"/>
      <c r="AJ1107"/>
      <c r="AK1107"/>
      <c r="AL1107" s="365"/>
      <c r="AM1107"/>
      <c r="AN1107"/>
      <c r="AO1107"/>
      <c r="AP1107" s="365"/>
      <c r="AQ1107"/>
      <c r="AR1107"/>
      <c r="AS1107"/>
      <c r="AT1107"/>
      <c r="AU1107"/>
      <c r="AV1107"/>
      <c r="AW1107"/>
      <c r="AX1107"/>
      <c r="AY1107" s="365"/>
      <c r="AZ1107" s="365"/>
      <c r="BA1107" s="366"/>
      <c r="BB1107" s="367"/>
      <c r="BC1107"/>
      <c r="BD1107"/>
      <c r="BE1107"/>
      <c r="BF1107"/>
      <c r="BG1107"/>
      <c r="BH1107" s="368"/>
    </row>
    <row r="1108" spans="6:60" ht="15.6">
      <c r="F1108" s="346"/>
      <c r="G1108"/>
      <c r="H1108"/>
      <c r="I1108"/>
      <c r="J1108"/>
      <c r="K1108"/>
      <c r="L1108"/>
      <c r="M1108"/>
      <c r="N1108"/>
      <c r="O1108"/>
      <c r="P1108" s="365"/>
      <c r="Q1108"/>
      <c r="R1108"/>
      <c r="S1108"/>
      <c r="T1108"/>
      <c r="U1108"/>
      <c r="V1108"/>
      <c r="W1108"/>
      <c r="X1108"/>
      <c r="Y1108"/>
      <c r="Z1108"/>
      <c r="AA1108"/>
      <c r="AB1108"/>
      <c r="AC1108"/>
      <c r="AD1108"/>
      <c r="AE1108"/>
      <c r="AF1108"/>
      <c r="AG1108"/>
      <c r="AH1108" s="365"/>
      <c r="AI1108"/>
      <c r="AJ1108"/>
      <c r="AK1108"/>
      <c r="AL1108" s="365"/>
      <c r="AM1108"/>
      <c r="AN1108"/>
      <c r="AO1108"/>
      <c r="AP1108" s="365"/>
      <c r="AQ1108"/>
      <c r="AR1108"/>
      <c r="AS1108"/>
      <c r="AT1108"/>
      <c r="AU1108"/>
      <c r="AV1108"/>
      <c r="AW1108"/>
      <c r="AX1108"/>
      <c r="AY1108" s="365"/>
      <c r="AZ1108" s="365"/>
      <c r="BA1108" s="366"/>
      <c r="BB1108" s="367"/>
      <c r="BC1108"/>
      <c r="BD1108"/>
      <c r="BE1108"/>
      <c r="BF1108"/>
      <c r="BG1108"/>
      <c r="BH1108" s="368"/>
    </row>
    <row r="1109" spans="6:60" ht="15.6">
      <c r="F1109" s="346"/>
      <c r="G1109"/>
      <c r="H1109"/>
      <c r="I1109"/>
      <c r="J1109"/>
      <c r="K1109"/>
      <c r="L1109"/>
      <c r="M1109"/>
      <c r="N1109"/>
      <c r="O1109"/>
      <c r="P1109" s="365"/>
      <c r="Q1109"/>
      <c r="R1109"/>
      <c r="S1109"/>
      <c r="T1109"/>
      <c r="U1109"/>
      <c r="V1109"/>
      <c r="W1109"/>
      <c r="X1109"/>
      <c r="Y1109"/>
      <c r="Z1109"/>
      <c r="AA1109"/>
      <c r="AB1109"/>
      <c r="AC1109"/>
      <c r="AD1109"/>
      <c r="AE1109"/>
      <c r="AF1109"/>
      <c r="AG1109"/>
      <c r="AH1109" s="365"/>
      <c r="AI1109"/>
      <c r="AJ1109"/>
      <c r="AK1109"/>
      <c r="AL1109" s="365"/>
      <c r="AM1109"/>
      <c r="AN1109"/>
      <c r="AO1109"/>
      <c r="AP1109" s="365"/>
      <c r="AQ1109"/>
      <c r="AR1109"/>
      <c r="AS1109"/>
      <c r="AT1109"/>
      <c r="AU1109"/>
      <c r="AV1109"/>
      <c r="AW1109"/>
      <c r="AX1109"/>
      <c r="AY1109" s="365"/>
      <c r="AZ1109" s="365"/>
      <c r="BA1109" s="366"/>
      <c r="BB1109" s="367"/>
      <c r="BC1109"/>
      <c r="BD1109"/>
      <c r="BE1109"/>
      <c r="BF1109"/>
      <c r="BG1109"/>
      <c r="BH1109" s="368"/>
    </row>
    <row r="1110" spans="6:60" ht="15.6">
      <c r="F1110" s="346"/>
      <c r="G1110"/>
      <c r="H1110"/>
      <c r="I1110"/>
      <c r="J1110"/>
      <c r="K1110"/>
      <c r="L1110"/>
      <c r="M1110"/>
      <c r="N1110"/>
      <c r="O1110"/>
      <c r="P1110" s="365"/>
      <c r="Q1110"/>
      <c r="R1110"/>
      <c r="S1110"/>
      <c r="T1110"/>
      <c r="U1110"/>
      <c r="V1110"/>
      <c r="W1110"/>
      <c r="X1110"/>
      <c r="Y1110"/>
      <c r="Z1110"/>
      <c r="AA1110"/>
      <c r="AB1110"/>
      <c r="AC1110"/>
      <c r="AD1110"/>
      <c r="AE1110"/>
      <c r="AF1110"/>
      <c r="AG1110"/>
      <c r="AH1110" s="365"/>
      <c r="AI1110"/>
      <c r="AJ1110"/>
      <c r="AK1110"/>
      <c r="AL1110" s="365"/>
      <c r="AM1110"/>
      <c r="AN1110"/>
      <c r="AO1110"/>
      <c r="AP1110" s="365"/>
      <c r="AQ1110"/>
      <c r="AR1110"/>
      <c r="AS1110"/>
      <c r="AT1110"/>
      <c r="AU1110"/>
      <c r="AV1110"/>
      <c r="AW1110"/>
      <c r="AX1110"/>
      <c r="AY1110" s="365"/>
      <c r="AZ1110" s="365"/>
      <c r="BA1110" s="366"/>
      <c r="BB1110" s="367"/>
      <c r="BC1110"/>
      <c r="BD1110"/>
      <c r="BE1110"/>
      <c r="BF1110"/>
      <c r="BG1110"/>
      <c r="BH1110" s="368"/>
    </row>
    <row r="1111" spans="6:60" ht="15.6">
      <c r="F1111" s="346"/>
      <c r="G1111"/>
      <c r="H1111"/>
      <c r="I1111"/>
      <c r="J1111"/>
      <c r="K1111"/>
      <c r="L1111"/>
      <c r="M1111"/>
      <c r="N1111"/>
      <c r="O1111"/>
      <c r="P1111" s="365"/>
      <c r="Q1111"/>
      <c r="R1111"/>
      <c r="S1111"/>
      <c r="T1111"/>
      <c r="U1111"/>
      <c r="V1111"/>
      <c r="W1111"/>
      <c r="X1111"/>
      <c r="Y1111"/>
      <c r="Z1111"/>
      <c r="AA1111"/>
      <c r="AB1111"/>
      <c r="AC1111"/>
      <c r="AD1111"/>
      <c r="AE1111"/>
      <c r="AF1111"/>
      <c r="AG1111"/>
      <c r="AH1111" s="365"/>
      <c r="AI1111"/>
      <c r="AJ1111"/>
      <c r="AK1111"/>
      <c r="AL1111" s="365"/>
      <c r="AM1111"/>
      <c r="AN1111"/>
      <c r="AO1111"/>
      <c r="AP1111" s="365"/>
      <c r="AQ1111"/>
      <c r="AR1111"/>
      <c r="AS1111"/>
      <c r="AT1111"/>
      <c r="AU1111"/>
      <c r="AV1111"/>
      <c r="AW1111"/>
      <c r="AX1111"/>
      <c r="AY1111" s="365"/>
      <c r="AZ1111" s="365"/>
      <c r="BA1111" s="366"/>
      <c r="BB1111" s="367"/>
      <c r="BC1111"/>
      <c r="BD1111"/>
      <c r="BE1111"/>
      <c r="BF1111"/>
      <c r="BG1111"/>
      <c r="BH1111" s="368"/>
    </row>
    <row r="1112" spans="6:60" ht="15.6">
      <c r="F1112" s="346"/>
      <c r="G1112"/>
      <c r="H1112"/>
      <c r="I1112"/>
      <c r="J1112"/>
      <c r="K1112"/>
      <c r="L1112"/>
      <c r="M1112"/>
      <c r="N1112"/>
      <c r="O1112"/>
      <c r="P1112" s="365"/>
      <c r="Q1112"/>
      <c r="R1112"/>
      <c r="S1112"/>
      <c r="T1112"/>
      <c r="U1112"/>
      <c r="V1112"/>
      <c r="W1112"/>
      <c r="X1112"/>
      <c r="Y1112"/>
      <c r="Z1112"/>
      <c r="AA1112"/>
      <c r="AB1112"/>
      <c r="AC1112"/>
      <c r="AD1112"/>
      <c r="AE1112"/>
      <c r="AF1112"/>
      <c r="AG1112"/>
      <c r="AH1112" s="365"/>
      <c r="AI1112"/>
      <c r="AJ1112"/>
      <c r="AK1112"/>
      <c r="AL1112" s="365"/>
      <c r="AM1112"/>
      <c r="AN1112"/>
      <c r="AO1112"/>
      <c r="AP1112" s="365"/>
      <c r="AQ1112"/>
      <c r="AR1112"/>
      <c r="AS1112"/>
      <c r="AT1112"/>
      <c r="AU1112"/>
      <c r="AV1112"/>
      <c r="AW1112"/>
      <c r="AX1112"/>
      <c r="AY1112" s="365"/>
      <c r="AZ1112" s="365"/>
      <c r="BA1112" s="366"/>
      <c r="BB1112" s="367"/>
      <c r="BC1112"/>
      <c r="BD1112"/>
      <c r="BE1112"/>
      <c r="BF1112"/>
      <c r="BG1112"/>
      <c r="BH1112" s="368"/>
    </row>
    <row r="1113" spans="6:60" ht="15.6">
      <c r="F1113" s="346"/>
      <c r="G1113"/>
      <c r="H1113"/>
      <c r="I1113"/>
      <c r="J1113"/>
      <c r="K1113"/>
      <c r="L1113"/>
      <c r="M1113"/>
      <c r="N1113"/>
      <c r="O1113"/>
      <c r="P1113" s="365"/>
      <c r="Q1113"/>
      <c r="R1113"/>
      <c r="S1113"/>
      <c r="T1113"/>
      <c r="U1113"/>
      <c r="V1113"/>
      <c r="W1113"/>
      <c r="X1113"/>
      <c r="Y1113"/>
      <c r="Z1113"/>
      <c r="AA1113"/>
      <c r="AB1113"/>
      <c r="AC1113"/>
      <c r="AD1113"/>
      <c r="AE1113"/>
      <c r="AF1113"/>
      <c r="AG1113"/>
      <c r="AH1113" s="365"/>
      <c r="AI1113"/>
      <c r="AJ1113"/>
      <c r="AK1113"/>
      <c r="AL1113" s="365"/>
      <c r="AM1113"/>
      <c r="AN1113"/>
      <c r="AO1113"/>
      <c r="AP1113" s="365"/>
      <c r="AQ1113"/>
      <c r="AR1113"/>
      <c r="AS1113"/>
      <c r="AT1113"/>
      <c r="AU1113"/>
      <c r="AV1113"/>
      <c r="AW1113"/>
      <c r="AX1113"/>
      <c r="AY1113" s="365"/>
      <c r="AZ1113" s="365"/>
      <c r="BA1113" s="366"/>
      <c r="BB1113" s="367"/>
      <c r="BC1113"/>
      <c r="BD1113"/>
      <c r="BE1113"/>
      <c r="BF1113"/>
      <c r="BG1113"/>
      <c r="BH1113" s="368"/>
    </row>
    <row r="1114" spans="6:60" ht="15.6">
      <c r="F1114" s="346"/>
      <c r="G1114"/>
      <c r="H1114"/>
      <c r="I1114"/>
      <c r="J1114"/>
      <c r="K1114"/>
      <c r="L1114"/>
      <c r="M1114"/>
      <c r="N1114"/>
      <c r="O1114"/>
      <c r="P1114" s="365"/>
      <c r="Q1114"/>
      <c r="R1114"/>
      <c r="S1114"/>
      <c r="T1114"/>
      <c r="U1114"/>
      <c r="V1114"/>
      <c r="W1114"/>
      <c r="X1114"/>
      <c r="Y1114"/>
      <c r="Z1114"/>
      <c r="AA1114"/>
      <c r="AB1114"/>
      <c r="AC1114"/>
      <c r="AD1114"/>
      <c r="AE1114"/>
      <c r="AF1114"/>
      <c r="AG1114"/>
      <c r="AH1114" s="365"/>
      <c r="AI1114"/>
      <c r="AJ1114"/>
      <c r="AK1114"/>
      <c r="AL1114" s="365"/>
      <c r="AM1114"/>
      <c r="AN1114"/>
      <c r="AO1114"/>
      <c r="AP1114" s="365"/>
      <c r="AQ1114"/>
      <c r="AR1114"/>
      <c r="AS1114"/>
      <c r="AT1114"/>
      <c r="AU1114"/>
      <c r="AV1114"/>
      <c r="AW1114"/>
      <c r="AX1114"/>
      <c r="AY1114" s="365"/>
      <c r="AZ1114" s="365"/>
      <c r="BA1114" s="366"/>
      <c r="BB1114" s="367"/>
      <c r="BC1114"/>
      <c r="BD1114"/>
      <c r="BE1114"/>
      <c r="BF1114"/>
      <c r="BG1114"/>
      <c r="BH1114" s="368"/>
    </row>
    <row r="1115" spans="6:60" ht="15.6">
      <c r="F1115" s="346"/>
      <c r="G1115"/>
      <c r="H1115"/>
      <c r="I1115"/>
      <c r="J1115"/>
      <c r="K1115"/>
      <c r="L1115"/>
      <c r="M1115"/>
      <c r="N1115"/>
      <c r="O1115"/>
      <c r="P1115" s="365"/>
      <c r="Q1115"/>
      <c r="R1115"/>
      <c r="S1115"/>
      <c r="T1115"/>
      <c r="U1115"/>
      <c r="V1115"/>
      <c r="W1115"/>
      <c r="X1115"/>
      <c r="Y1115"/>
      <c r="Z1115"/>
      <c r="AA1115"/>
      <c r="AB1115"/>
      <c r="AC1115"/>
      <c r="AD1115"/>
      <c r="AE1115"/>
      <c r="AF1115"/>
      <c r="AG1115"/>
      <c r="AH1115" s="365"/>
      <c r="AI1115"/>
      <c r="AJ1115"/>
      <c r="AK1115"/>
      <c r="AL1115" s="365"/>
      <c r="AM1115"/>
      <c r="AN1115"/>
      <c r="AO1115"/>
      <c r="AP1115" s="365"/>
      <c r="AQ1115"/>
      <c r="AR1115"/>
      <c r="AS1115"/>
      <c r="AT1115"/>
      <c r="AU1115"/>
      <c r="AV1115"/>
      <c r="AW1115"/>
      <c r="AX1115"/>
      <c r="AY1115" s="365"/>
      <c r="AZ1115" s="365"/>
      <c r="BA1115" s="366"/>
      <c r="BB1115" s="367"/>
      <c r="BC1115"/>
      <c r="BD1115"/>
      <c r="BE1115"/>
      <c r="BF1115"/>
      <c r="BG1115"/>
      <c r="BH1115" s="368"/>
    </row>
    <row r="1116" spans="6:60" ht="15.6">
      <c r="F1116" s="346"/>
      <c r="G1116"/>
      <c r="H1116"/>
      <c r="I1116"/>
      <c r="J1116"/>
      <c r="K1116"/>
      <c r="L1116"/>
      <c r="M1116"/>
      <c r="N1116"/>
      <c r="O1116"/>
      <c r="P1116" s="365"/>
      <c r="Q1116"/>
      <c r="R1116"/>
      <c r="S1116"/>
      <c r="T1116"/>
      <c r="U1116"/>
      <c r="V1116"/>
      <c r="W1116"/>
      <c r="X1116"/>
      <c r="Y1116"/>
      <c r="Z1116"/>
      <c r="AA1116"/>
      <c r="AB1116"/>
      <c r="AC1116"/>
      <c r="AD1116"/>
      <c r="AE1116"/>
      <c r="AF1116"/>
      <c r="AG1116"/>
      <c r="AH1116" s="365"/>
      <c r="AI1116"/>
      <c r="AJ1116"/>
      <c r="AK1116"/>
      <c r="AL1116" s="365"/>
      <c r="AM1116"/>
      <c r="AN1116"/>
      <c r="AO1116"/>
      <c r="AP1116" s="365"/>
      <c r="AQ1116"/>
      <c r="AR1116"/>
      <c r="AS1116"/>
      <c r="AT1116"/>
      <c r="AU1116"/>
      <c r="AV1116"/>
      <c r="AW1116"/>
      <c r="AX1116"/>
      <c r="AY1116" s="365"/>
      <c r="AZ1116" s="365"/>
      <c r="BA1116" s="366"/>
      <c r="BB1116" s="367"/>
      <c r="BC1116"/>
      <c r="BD1116"/>
      <c r="BE1116"/>
      <c r="BF1116"/>
      <c r="BG1116"/>
      <c r="BH1116" s="368"/>
    </row>
    <row r="1117" spans="6:60" ht="15.6">
      <c r="F1117" s="346"/>
      <c r="G1117"/>
      <c r="H1117"/>
      <c r="I1117"/>
      <c r="J1117"/>
      <c r="K1117"/>
      <c r="L1117"/>
      <c r="M1117"/>
      <c r="N1117"/>
      <c r="O1117"/>
      <c r="P1117" s="365"/>
      <c r="Q1117"/>
      <c r="R1117"/>
      <c r="S1117"/>
      <c r="T1117"/>
      <c r="U1117"/>
      <c r="V1117"/>
      <c r="W1117"/>
      <c r="X1117"/>
      <c r="Y1117"/>
      <c r="Z1117"/>
      <c r="AA1117"/>
      <c r="AB1117"/>
      <c r="AC1117"/>
      <c r="AD1117"/>
      <c r="AE1117"/>
      <c r="AF1117"/>
      <c r="AG1117"/>
      <c r="AH1117" s="365"/>
      <c r="AI1117"/>
      <c r="AJ1117"/>
      <c r="AK1117"/>
      <c r="AL1117" s="365"/>
      <c r="AM1117"/>
      <c r="AN1117"/>
      <c r="AO1117"/>
      <c r="AP1117" s="365"/>
      <c r="AQ1117"/>
      <c r="AR1117"/>
      <c r="AS1117"/>
      <c r="AT1117"/>
      <c r="AU1117"/>
      <c r="AV1117"/>
      <c r="AW1117"/>
      <c r="AX1117"/>
      <c r="AY1117" s="365"/>
      <c r="AZ1117" s="365"/>
      <c r="BA1117" s="366"/>
      <c r="BB1117" s="367"/>
      <c r="BC1117"/>
      <c r="BD1117"/>
      <c r="BE1117"/>
      <c r="BF1117"/>
      <c r="BG1117"/>
      <c r="BH1117" s="368"/>
    </row>
    <row r="1118" spans="6:60" ht="15.6">
      <c r="F1118" s="346"/>
      <c r="G1118"/>
      <c r="H1118"/>
      <c r="I1118"/>
      <c r="J1118"/>
      <c r="K1118"/>
      <c r="L1118"/>
      <c r="M1118"/>
      <c r="N1118"/>
      <c r="O1118"/>
      <c r="P1118" s="365"/>
      <c r="Q1118"/>
      <c r="R1118"/>
      <c r="S1118"/>
      <c r="T1118"/>
      <c r="U1118"/>
      <c r="V1118"/>
      <c r="W1118"/>
      <c r="X1118"/>
      <c r="Y1118"/>
      <c r="Z1118"/>
      <c r="AA1118"/>
      <c r="AB1118"/>
      <c r="AC1118"/>
      <c r="AD1118"/>
      <c r="AE1118"/>
      <c r="AF1118"/>
      <c r="AG1118"/>
      <c r="AH1118" s="365"/>
      <c r="AI1118"/>
      <c r="AJ1118"/>
      <c r="AK1118"/>
      <c r="AL1118" s="365"/>
      <c r="AM1118"/>
      <c r="AN1118"/>
      <c r="AO1118"/>
      <c r="AP1118" s="365"/>
      <c r="AQ1118"/>
      <c r="AR1118"/>
      <c r="AS1118"/>
      <c r="AT1118"/>
      <c r="AU1118"/>
      <c r="AV1118"/>
      <c r="AW1118"/>
      <c r="AX1118"/>
      <c r="AY1118" s="365"/>
      <c r="AZ1118" s="365"/>
      <c r="BA1118" s="366"/>
      <c r="BB1118" s="367"/>
      <c r="BC1118"/>
      <c r="BD1118"/>
      <c r="BE1118"/>
      <c r="BF1118"/>
      <c r="BG1118"/>
      <c r="BH1118" s="368"/>
    </row>
    <row r="1119" spans="6:60" ht="15.6">
      <c r="F1119" s="346"/>
      <c r="G1119"/>
      <c r="H1119"/>
      <c r="I1119"/>
      <c r="J1119"/>
      <c r="K1119"/>
      <c r="L1119"/>
      <c r="M1119"/>
      <c r="N1119"/>
      <c r="O1119"/>
      <c r="P1119" s="365"/>
      <c r="Q1119"/>
      <c r="R1119"/>
      <c r="S1119"/>
      <c r="T1119"/>
      <c r="U1119"/>
      <c r="V1119"/>
      <c r="W1119"/>
      <c r="X1119"/>
      <c r="Y1119"/>
      <c r="Z1119"/>
      <c r="AA1119"/>
      <c r="AB1119"/>
      <c r="AC1119"/>
      <c r="AD1119"/>
      <c r="AE1119"/>
      <c r="AF1119"/>
      <c r="AG1119"/>
      <c r="AH1119" s="365"/>
      <c r="AI1119"/>
      <c r="AJ1119"/>
      <c r="AK1119"/>
      <c r="AL1119" s="365"/>
      <c r="AM1119"/>
      <c r="AN1119"/>
      <c r="AO1119"/>
      <c r="AP1119" s="365"/>
      <c r="AQ1119"/>
      <c r="AR1119"/>
      <c r="AS1119"/>
      <c r="AT1119"/>
      <c r="AU1119"/>
      <c r="AV1119"/>
      <c r="AW1119"/>
      <c r="AX1119"/>
      <c r="AY1119" s="365"/>
      <c r="AZ1119" s="365"/>
      <c r="BA1119" s="366"/>
      <c r="BB1119" s="367"/>
      <c r="BC1119"/>
      <c r="BD1119"/>
      <c r="BE1119"/>
      <c r="BF1119"/>
      <c r="BG1119"/>
      <c r="BH1119" s="368"/>
    </row>
    <row r="1120" spans="6:60" ht="15.6">
      <c r="F1120" s="346"/>
      <c r="G1120"/>
      <c r="H1120"/>
      <c r="I1120"/>
      <c r="J1120"/>
      <c r="K1120"/>
      <c r="L1120"/>
      <c r="M1120"/>
      <c r="N1120"/>
      <c r="O1120"/>
      <c r="P1120" s="365"/>
      <c r="Q1120"/>
      <c r="R1120"/>
      <c r="S1120"/>
      <c r="T1120"/>
      <c r="U1120"/>
      <c r="V1120"/>
      <c r="W1120"/>
      <c r="X1120"/>
      <c r="Y1120"/>
      <c r="Z1120"/>
      <c r="AA1120"/>
      <c r="AB1120"/>
      <c r="AC1120"/>
      <c r="AD1120"/>
      <c r="AE1120"/>
      <c r="AF1120"/>
      <c r="AG1120"/>
      <c r="AH1120" s="365"/>
      <c r="AI1120"/>
      <c r="AJ1120"/>
      <c r="AK1120"/>
      <c r="AL1120" s="365"/>
      <c r="AM1120"/>
      <c r="AN1120"/>
      <c r="AO1120"/>
      <c r="AP1120" s="365"/>
      <c r="AQ1120"/>
      <c r="AR1120"/>
      <c r="AS1120"/>
      <c r="AT1120"/>
      <c r="AU1120"/>
      <c r="AV1120"/>
      <c r="AW1120"/>
      <c r="AX1120"/>
      <c r="AY1120" s="365"/>
      <c r="AZ1120" s="365"/>
      <c r="BA1120" s="366"/>
      <c r="BB1120" s="367"/>
      <c r="BC1120"/>
      <c r="BD1120"/>
      <c r="BE1120"/>
      <c r="BF1120"/>
      <c r="BG1120"/>
      <c r="BH1120" s="368"/>
    </row>
    <row r="1121" spans="6:60" ht="15.6">
      <c r="F1121" s="346"/>
      <c r="G1121"/>
      <c r="H1121"/>
      <c r="I1121"/>
      <c r="J1121"/>
      <c r="K1121"/>
      <c r="L1121"/>
      <c r="M1121"/>
      <c r="N1121"/>
      <c r="O1121"/>
      <c r="P1121" s="365"/>
      <c r="Q1121"/>
      <c r="R1121"/>
      <c r="S1121"/>
      <c r="T1121"/>
      <c r="U1121"/>
      <c r="V1121"/>
      <c r="W1121"/>
      <c r="X1121"/>
      <c r="Y1121"/>
      <c r="Z1121"/>
      <c r="AA1121"/>
      <c r="AB1121"/>
      <c r="AC1121"/>
      <c r="AD1121"/>
      <c r="AE1121"/>
      <c r="AF1121"/>
      <c r="AG1121"/>
      <c r="AH1121" s="365"/>
      <c r="AI1121"/>
      <c r="AJ1121"/>
      <c r="AK1121"/>
      <c r="AL1121" s="365"/>
      <c r="AM1121"/>
      <c r="AN1121"/>
      <c r="AO1121"/>
      <c r="AP1121" s="365"/>
      <c r="AQ1121"/>
      <c r="AR1121"/>
      <c r="AS1121"/>
      <c r="AT1121"/>
      <c r="AU1121"/>
      <c r="AV1121"/>
      <c r="AW1121"/>
      <c r="AX1121"/>
      <c r="AY1121" s="365"/>
      <c r="AZ1121" s="365"/>
      <c r="BA1121" s="366"/>
      <c r="BB1121" s="367"/>
      <c r="BC1121"/>
      <c r="BD1121"/>
      <c r="BE1121"/>
      <c r="BF1121"/>
      <c r="BG1121"/>
      <c r="BH1121" s="368"/>
    </row>
    <row r="1122" spans="6:60" ht="15.6">
      <c r="F1122" s="346"/>
      <c r="G1122"/>
      <c r="H1122"/>
      <c r="I1122"/>
      <c r="J1122"/>
      <c r="K1122"/>
      <c r="L1122"/>
      <c r="M1122"/>
      <c r="N1122"/>
      <c r="O1122"/>
      <c r="P1122" s="365"/>
      <c r="Q1122"/>
      <c r="R1122"/>
      <c r="S1122"/>
      <c r="T1122"/>
      <c r="U1122"/>
      <c r="V1122"/>
      <c r="W1122"/>
      <c r="X1122"/>
      <c r="Y1122"/>
      <c r="Z1122"/>
      <c r="AA1122"/>
      <c r="AB1122"/>
      <c r="AC1122"/>
      <c r="AD1122"/>
      <c r="AE1122"/>
      <c r="AF1122"/>
      <c r="AG1122"/>
      <c r="AH1122" s="365"/>
      <c r="AI1122"/>
      <c r="AJ1122"/>
      <c r="AK1122"/>
      <c r="AL1122" s="365"/>
      <c r="AM1122"/>
      <c r="AN1122"/>
      <c r="AO1122"/>
      <c r="AP1122" s="365"/>
      <c r="AQ1122"/>
      <c r="AR1122"/>
      <c r="AS1122"/>
      <c r="AT1122"/>
      <c r="AU1122"/>
      <c r="AV1122"/>
      <c r="AW1122"/>
      <c r="AX1122"/>
      <c r="AY1122" s="365"/>
      <c r="AZ1122" s="365"/>
      <c r="BA1122" s="366"/>
      <c r="BB1122" s="367"/>
      <c r="BC1122"/>
      <c r="BD1122"/>
      <c r="BE1122"/>
      <c r="BF1122"/>
      <c r="BG1122"/>
      <c r="BH1122" s="368"/>
    </row>
    <row r="1123" spans="6:60" ht="15.6">
      <c r="F1123" s="346"/>
      <c r="G1123"/>
      <c r="H1123"/>
      <c r="I1123"/>
      <c r="J1123"/>
      <c r="K1123"/>
      <c r="L1123"/>
      <c r="M1123"/>
      <c r="N1123"/>
      <c r="O1123"/>
      <c r="P1123" s="365"/>
      <c r="Q1123"/>
      <c r="R1123"/>
      <c r="S1123"/>
      <c r="T1123"/>
      <c r="U1123"/>
      <c r="V1123"/>
      <c r="W1123"/>
      <c r="X1123"/>
      <c r="Y1123"/>
      <c r="Z1123"/>
      <c r="AA1123"/>
      <c r="AB1123"/>
      <c r="AC1123"/>
      <c r="AD1123"/>
      <c r="AE1123"/>
      <c r="AF1123"/>
      <c r="AG1123"/>
      <c r="AH1123" s="365"/>
      <c r="AI1123"/>
      <c r="AJ1123"/>
      <c r="AK1123"/>
      <c r="AL1123" s="365"/>
      <c r="AM1123"/>
      <c r="AN1123"/>
      <c r="AO1123"/>
      <c r="AP1123" s="365"/>
      <c r="AQ1123"/>
      <c r="AR1123"/>
      <c r="AS1123"/>
      <c r="AT1123"/>
      <c r="AU1123"/>
      <c r="AV1123"/>
      <c r="AW1123"/>
      <c r="AX1123"/>
      <c r="AY1123" s="365"/>
      <c r="AZ1123" s="365"/>
      <c r="BA1123" s="366"/>
      <c r="BB1123" s="367"/>
      <c r="BC1123"/>
      <c r="BD1123"/>
      <c r="BE1123"/>
      <c r="BF1123"/>
      <c r="BG1123"/>
      <c r="BH1123" s="368"/>
    </row>
    <row r="1124" spans="6:60" ht="15.6">
      <c r="F1124" s="346"/>
      <c r="G1124"/>
      <c r="H1124"/>
      <c r="I1124"/>
      <c r="J1124"/>
      <c r="K1124"/>
      <c r="L1124"/>
      <c r="M1124"/>
      <c r="N1124"/>
      <c r="O1124"/>
      <c r="P1124" s="365"/>
      <c r="Q1124"/>
      <c r="R1124"/>
      <c r="S1124"/>
      <c r="T1124"/>
      <c r="U1124"/>
      <c r="V1124"/>
      <c r="W1124"/>
      <c r="X1124"/>
      <c r="Y1124"/>
      <c r="Z1124"/>
      <c r="AA1124"/>
      <c r="AB1124"/>
      <c r="AC1124"/>
      <c r="AD1124"/>
      <c r="AE1124"/>
      <c r="AF1124"/>
      <c r="AG1124"/>
      <c r="AH1124" s="365"/>
      <c r="AI1124"/>
      <c r="AJ1124"/>
      <c r="AK1124"/>
      <c r="AL1124" s="365"/>
      <c r="AM1124"/>
      <c r="AN1124"/>
      <c r="AO1124"/>
      <c r="AP1124" s="365"/>
      <c r="AQ1124"/>
      <c r="AR1124"/>
      <c r="AS1124"/>
      <c r="AT1124"/>
      <c r="AU1124"/>
      <c r="AV1124"/>
      <c r="AW1124"/>
      <c r="AX1124"/>
      <c r="AY1124" s="365"/>
      <c r="AZ1124" s="365"/>
      <c r="BA1124" s="366"/>
      <c r="BB1124" s="367"/>
      <c r="BC1124"/>
      <c r="BD1124"/>
      <c r="BE1124"/>
      <c r="BF1124"/>
      <c r="BG1124"/>
      <c r="BH1124" s="368"/>
    </row>
    <row r="1125" spans="6:60" ht="15.6">
      <c r="F1125" s="346"/>
      <c r="G1125"/>
      <c r="H1125"/>
      <c r="I1125"/>
      <c r="J1125"/>
      <c r="K1125"/>
      <c r="L1125"/>
      <c r="M1125"/>
      <c r="N1125"/>
      <c r="O1125"/>
      <c r="P1125" s="365"/>
      <c r="Q1125"/>
      <c r="R1125"/>
      <c r="S1125"/>
      <c r="T1125"/>
      <c r="U1125"/>
      <c r="V1125"/>
      <c r="W1125"/>
      <c r="X1125"/>
      <c r="Y1125"/>
      <c r="Z1125"/>
      <c r="AA1125"/>
      <c r="AB1125"/>
      <c r="AC1125"/>
      <c r="AD1125"/>
      <c r="AE1125"/>
      <c r="AF1125"/>
      <c r="AG1125"/>
      <c r="AH1125" s="365"/>
      <c r="AI1125"/>
      <c r="AJ1125"/>
      <c r="AK1125"/>
      <c r="AL1125" s="365"/>
      <c r="AM1125"/>
      <c r="AN1125"/>
      <c r="AO1125"/>
      <c r="AP1125" s="365"/>
      <c r="AQ1125"/>
      <c r="AR1125"/>
      <c r="AS1125"/>
      <c r="AT1125"/>
      <c r="AU1125"/>
      <c r="AV1125"/>
      <c r="AW1125"/>
      <c r="AX1125"/>
      <c r="AY1125" s="365"/>
      <c r="AZ1125" s="365"/>
      <c r="BA1125" s="366"/>
      <c r="BB1125" s="367"/>
      <c r="BC1125"/>
      <c r="BD1125"/>
      <c r="BE1125"/>
      <c r="BF1125"/>
      <c r="BG1125"/>
      <c r="BH1125" s="368"/>
    </row>
    <row r="1126" spans="6:60" ht="15.6">
      <c r="F1126" s="346"/>
      <c r="G1126"/>
      <c r="H1126"/>
      <c r="I1126"/>
      <c r="J1126"/>
      <c r="K1126"/>
      <c r="L1126"/>
      <c r="M1126"/>
      <c r="N1126"/>
      <c r="O1126"/>
      <c r="P1126" s="365"/>
      <c r="Q1126"/>
      <c r="R1126"/>
      <c r="S1126"/>
      <c r="T1126"/>
      <c r="U1126"/>
      <c r="V1126"/>
      <c r="W1126"/>
      <c r="X1126"/>
      <c r="Y1126"/>
      <c r="Z1126"/>
      <c r="AA1126"/>
      <c r="AB1126"/>
      <c r="AC1126"/>
      <c r="AD1126"/>
      <c r="AE1126"/>
      <c r="AF1126"/>
      <c r="AG1126"/>
      <c r="AH1126" s="365"/>
      <c r="AI1126"/>
      <c r="AJ1126"/>
      <c r="AK1126"/>
      <c r="AL1126" s="365"/>
      <c r="AM1126"/>
      <c r="AN1126"/>
      <c r="AO1126"/>
      <c r="AP1126" s="365"/>
      <c r="AQ1126"/>
      <c r="AR1126"/>
      <c r="AS1126"/>
      <c r="AT1126"/>
      <c r="AU1126"/>
      <c r="AV1126"/>
      <c r="AW1126"/>
      <c r="AX1126"/>
      <c r="AY1126" s="365"/>
      <c r="AZ1126" s="365"/>
      <c r="BA1126" s="366"/>
      <c r="BB1126" s="367"/>
      <c r="BC1126"/>
      <c r="BD1126"/>
      <c r="BE1126"/>
      <c r="BF1126"/>
      <c r="BG1126"/>
      <c r="BH1126" s="368"/>
    </row>
    <row r="1127" spans="6:60" ht="15.6">
      <c r="F1127" s="346"/>
      <c r="G1127"/>
      <c r="H1127"/>
      <c r="I1127"/>
      <c r="J1127"/>
      <c r="K1127"/>
      <c r="L1127"/>
      <c r="M1127"/>
      <c r="N1127"/>
      <c r="O1127"/>
      <c r="P1127" s="365"/>
      <c r="Q1127"/>
      <c r="R1127"/>
      <c r="S1127"/>
      <c r="T1127"/>
      <c r="U1127"/>
      <c r="V1127"/>
      <c r="W1127"/>
      <c r="X1127"/>
      <c r="Y1127"/>
      <c r="Z1127"/>
      <c r="AA1127"/>
      <c r="AB1127"/>
      <c r="AC1127"/>
      <c r="AD1127"/>
      <c r="AE1127"/>
      <c r="AF1127"/>
      <c r="AG1127"/>
      <c r="AH1127" s="365"/>
      <c r="AI1127"/>
      <c r="AJ1127"/>
      <c r="AK1127"/>
      <c r="AL1127" s="365"/>
      <c r="AM1127"/>
      <c r="AN1127"/>
      <c r="AO1127"/>
      <c r="AP1127" s="365"/>
      <c r="AQ1127"/>
      <c r="AR1127"/>
      <c r="AS1127"/>
      <c r="AT1127"/>
      <c r="AU1127"/>
      <c r="AV1127"/>
      <c r="AW1127"/>
      <c r="AX1127"/>
      <c r="AY1127" s="365"/>
      <c r="AZ1127" s="365"/>
      <c r="BA1127" s="366"/>
      <c r="BB1127" s="367"/>
      <c r="BC1127"/>
      <c r="BD1127"/>
      <c r="BE1127"/>
      <c r="BF1127"/>
      <c r="BG1127"/>
      <c r="BH1127" s="368"/>
    </row>
    <row r="1128" spans="6:60" ht="15.6">
      <c r="F1128" s="346"/>
      <c r="G1128"/>
      <c r="H1128"/>
      <c r="I1128"/>
      <c r="J1128"/>
      <c r="K1128"/>
      <c r="L1128"/>
      <c r="M1128"/>
      <c r="N1128"/>
      <c r="O1128"/>
      <c r="P1128" s="365"/>
      <c r="Q1128"/>
      <c r="R1128"/>
      <c r="S1128"/>
      <c r="T1128"/>
      <c r="U1128"/>
      <c r="V1128"/>
      <c r="W1128"/>
      <c r="X1128"/>
      <c r="Y1128"/>
      <c r="Z1128"/>
      <c r="AA1128"/>
      <c r="AB1128"/>
      <c r="AC1128"/>
      <c r="AD1128"/>
      <c r="AE1128"/>
      <c r="AF1128"/>
      <c r="AG1128"/>
      <c r="AH1128" s="365"/>
      <c r="AI1128"/>
      <c r="AJ1128"/>
      <c r="AK1128"/>
      <c r="AL1128" s="365"/>
      <c r="AM1128"/>
      <c r="AN1128"/>
      <c r="AO1128"/>
      <c r="AP1128" s="365"/>
      <c r="AQ1128"/>
      <c r="AR1128"/>
      <c r="AS1128"/>
      <c r="AT1128"/>
      <c r="AU1128"/>
      <c r="AV1128"/>
      <c r="AW1128"/>
      <c r="AX1128"/>
      <c r="AY1128" s="365"/>
      <c r="AZ1128" s="365"/>
      <c r="BA1128" s="366"/>
      <c r="BB1128" s="367"/>
      <c r="BC1128"/>
      <c r="BD1128"/>
      <c r="BE1128"/>
      <c r="BF1128"/>
      <c r="BG1128"/>
      <c r="BH1128" s="368"/>
    </row>
    <row r="1129" spans="6:60" ht="15.6">
      <c r="F1129" s="346"/>
      <c r="G1129"/>
      <c r="H1129"/>
      <c r="I1129"/>
      <c r="J1129"/>
      <c r="K1129"/>
      <c r="L1129"/>
      <c r="M1129"/>
      <c r="N1129"/>
      <c r="O1129"/>
      <c r="P1129" s="365"/>
      <c r="Q1129"/>
      <c r="R1129"/>
      <c r="S1129"/>
      <c r="T1129"/>
      <c r="U1129"/>
      <c r="V1129"/>
      <c r="W1129"/>
      <c r="X1129"/>
      <c r="Y1129"/>
      <c r="Z1129"/>
      <c r="AA1129"/>
      <c r="AB1129"/>
      <c r="AC1129"/>
      <c r="AD1129"/>
      <c r="AE1129"/>
      <c r="AF1129"/>
      <c r="AG1129"/>
      <c r="AH1129" s="365"/>
      <c r="AI1129"/>
      <c r="AJ1129"/>
      <c r="AK1129"/>
      <c r="AL1129" s="365"/>
      <c r="AM1129"/>
      <c r="AN1129"/>
      <c r="AO1129"/>
      <c r="AP1129" s="365"/>
      <c r="AQ1129"/>
      <c r="AR1129"/>
      <c r="AS1129"/>
      <c r="AT1129"/>
      <c r="AU1129"/>
      <c r="AV1129"/>
      <c r="AW1129"/>
      <c r="AX1129"/>
      <c r="AY1129" s="365"/>
      <c r="AZ1129" s="365"/>
      <c r="BA1129" s="366"/>
      <c r="BB1129" s="367"/>
      <c r="BC1129"/>
      <c r="BD1129"/>
      <c r="BE1129"/>
      <c r="BF1129"/>
      <c r="BG1129"/>
      <c r="BH1129" s="368"/>
    </row>
    <row r="1130" spans="6:60" ht="15.6">
      <c r="F1130" s="346"/>
      <c r="G1130"/>
      <c r="H1130"/>
      <c r="I1130"/>
      <c r="J1130"/>
      <c r="K1130"/>
      <c r="L1130"/>
      <c r="M1130"/>
      <c r="N1130"/>
      <c r="O1130"/>
      <c r="P1130" s="365"/>
      <c r="Q1130"/>
      <c r="R1130"/>
      <c r="S1130"/>
      <c r="T1130"/>
      <c r="U1130"/>
      <c r="V1130"/>
      <c r="W1130"/>
      <c r="X1130"/>
      <c r="Y1130"/>
      <c r="Z1130"/>
      <c r="AA1130"/>
      <c r="AB1130"/>
      <c r="AC1130"/>
      <c r="AD1130"/>
      <c r="AE1130"/>
      <c r="AF1130"/>
      <c r="AG1130"/>
      <c r="AH1130" s="365"/>
      <c r="AI1130"/>
      <c r="AJ1130"/>
      <c r="AK1130"/>
      <c r="AL1130" s="365"/>
      <c r="AM1130"/>
      <c r="AN1130"/>
      <c r="AO1130"/>
      <c r="AP1130" s="365"/>
      <c r="AQ1130"/>
      <c r="AR1130"/>
      <c r="AS1130"/>
      <c r="AT1130"/>
      <c r="AU1130"/>
      <c r="AV1130"/>
      <c r="AW1130"/>
      <c r="AX1130"/>
      <c r="AY1130" s="365"/>
      <c r="AZ1130" s="365"/>
      <c r="BA1130" s="366"/>
      <c r="BB1130" s="367"/>
      <c r="BC1130"/>
      <c r="BD1130"/>
      <c r="BE1130"/>
      <c r="BF1130"/>
      <c r="BG1130"/>
      <c r="BH1130" s="368"/>
    </row>
    <row r="1131" spans="6:60" ht="15.6">
      <c r="F1131" s="346"/>
      <c r="G1131"/>
      <c r="H1131"/>
      <c r="I1131"/>
      <c r="J1131"/>
      <c r="K1131"/>
      <c r="L1131"/>
      <c r="M1131"/>
      <c r="N1131"/>
      <c r="O1131"/>
      <c r="P1131" s="365"/>
      <c r="Q1131"/>
      <c r="R1131"/>
      <c r="S1131"/>
      <c r="T1131"/>
      <c r="U1131"/>
      <c r="V1131"/>
      <c r="W1131"/>
      <c r="X1131"/>
      <c r="Y1131"/>
      <c r="Z1131"/>
      <c r="AA1131"/>
      <c r="AB1131"/>
      <c r="AC1131"/>
      <c r="AD1131"/>
      <c r="AE1131"/>
      <c r="AF1131"/>
      <c r="AG1131"/>
      <c r="AH1131" s="365"/>
      <c r="AI1131"/>
      <c r="AJ1131"/>
      <c r="AK1131"/>
      <c r="AL1131" s="365"/>
      <c r="AM1131"/>
      <c r="AN1131"/>
      <c r="AO1131"/>
      <c r="AP1131" s="365"/>
      <c r="AQ1131"/>
      <c r="AR1131"/>
      <c r="AS1131"/>
      <c r="AT1131"/>
      <c r="AU1131"/>
      <c r="AV1131"/>
      <c r="AW1131"/>
      <c r="AX1131"/>
      <c r="AY1131" s="365"/>
      <c r="AZ1131" s="365"/>
      <c r="BA1131" s="366"/>
      <c r="BB1131" s="367"/>
      <c r="BC1131"/>
      <c r="BD1131"/>
      <c r="BE1131"/>
      <c r="BF1131"/>
      <c r="BG1131"/>
      <c r="BH1131" s="368"/>
    </row>
    <row r="1132" spans="6:60" ht="15.6">
      <c r="F1132" s="346"/>
      <c r="G1132"/>
      <c r="H1132"/>
      <c r="I1132"/>
      <c r="J1132"/>
      <c r="K1132"/>
      <c r="L1132"/>
      <c r="M1132"/>
      <c r="N1132"/>
      <c r="O1132"/>
      <c r="P1132" s="365"/>
      <c r="Q1132"/>
      <c r="R1132"/>
      <c r="S1132"/>
      <c r="T1132"/>
      <c r="U1132"/>
      <c r="V1132"/>
      <c r="W1132"/>
      <c r="X1132"/>
      <c r="Y1132"/>
      <c r="Z1132"/>
      <c r="AA1132"/>
      <c r="AB1132"/>
      <c r="AC1132"/>
      <c r="AD1132"/>
      <c r="AE1132"/>
      <c r="AF1132"/>
      <c r="AG1132"/>
      <c r="AH1132" s="365"/>
      <c r="AI1132"/>
      <c r="AJ1132"/>
      <c r="AK1132"/>
      <c r="AL1132" s="365"/>
      <c r="AM1132"/>
      <c r="AN1132"/>
      <c r="AO1132"/>
      <c r="AP1132" s="365"/>
      <c r="AQ1132"/>
      <c r="AR1132"/>
      <c r="AS1132"/>
      <c r="AT1132"/>
      <c r="AU1132"/>
      <c r="AV1132"/>
      <c r="AW1132"/>
      <c r="AX1132"/>
      <c r="AY1132" s="365"/>
      <c r="AZ1132" s="365"/>
      <c r="BA1132" s="366"/>
      <c r="BB1132" s="367"/>
      <c r="BC1132"/>
      <c r="BD1132"/>
      <c r="BE1132"/>
      <c r="BF1132"/>
      <c r="BG1132"/>
      <c r="BH1132" s="368"/>
    </row>
    <row r="1133" spans="6:60" ht="15.6">
      <c r="F1133" s="346"/>
      <c r="G1133"/>
      <c r="H1133"/>
      <c r="I1133"/>
      <c r="J1133"/>
      <c r="K1133"/>
      <c r="L1133"/>
      <c r="M1133"/>
      <c r="N1133"/>
      <c r="O1133"/>
      <c r="P1133" s="365"/>
      <c r="Q1133"/>
      <c r="R1133"/>
      <c r="S1133"/>
      <c r="T1133"/>
      <c r="U1133"/>
      <c r="V1133"/>
      <c r="W1133"/>
      <c r="X1133"/>
      <c r="Y1133"/>
      <c r="Z1133"/>
      <c r="AA1133"/>
      <c r="AB1133"/>
      <c r="AC1133"/>
      <c r="AD1133"/>
      <c r="AE1133"/>
      <c r="AF1133"/>
      <c r="AG1133"/>
      <c r="AH1133" s="365"/>
      <c r="AI1133"/>
      <c r="AJ1133"/>
      <c r="AK1133"/>
      <c r="AL1133" s="365"/>
      <c r="AM1133"/>
      <c r="AN1133"/>
      <c r="AO1133"/>
      <c r="AP1133" s="365"/>
      <c r="AQ1133"/>
      <c r="AR1133"/>
      <c r="AS1133"/>
      <c r="AT1133"/>
      <c r="AU1133"/>
      <c r="AV1133"/>
      <c r="AW1133"/>
      <c r="AX1133"/>
      <c r="AY1133" s="365"/>
      <c r="AZ1133" s="365"/>
      <c r="BA1133" s="366"/>
      <c r="BB1133" s="367"/>
      <c r="BC1133"/>
      <c r="BD1133"/>
      <c r="BE1133"/>
      <c r="BF1133"/>
      <c r="BG1133"/>
      <c r="BH1133" s="368"/>
    </row>
    <row r="1134" spans="6:60" ht="15.6">
      <c r="F1134" s="346"/>
      <c r="G1134"/>
      <c r="H1134"/>
      <c r="I1134"/>
      <c r="J1134"/>
      <c r="K1134"/>
      <c r="L1134"/>
      <c r="M1134"/>
      <c r="N1134"/>
      <c r="O1134"/>
      <c r="P1134" s="365"/>
      <c r="Q1134"/>
      <c r="R1134"/>
      <c r="S1134"/>
      <c r="T1134"/>
      <c r="U1134"/>
      <c r="V1134"/>
      <c r="W1134"/>
      <c r="X1134"/>
      <c r="Y1134"/>
      <c r="Z1134"/>
      <c r="AA1134"/>
      <c r="AB1134"/>
      <c r="AC1134"/>
      <c r="AD1134"/>
      <c r="AE1134"/>
      <c r="AF1134"/>
      <c r="AG1134"/>
      <c r="AH1134" s="365"/>
      <c r="AI1134"/>
      <c r="AJ1134"/>
      <c r="AK1134"/>
      <c r="AL1134" s="365"/>
      <c r="AM1134"/>
      <c r="AN1134"/>
      <c r="AO1134"/>
      <c r="AP1134" s="365"/>
      <c r="AQ1134"/>
      <c r="AR1134"/>
      <c r="AS1134"/>
      <c r="AT1134"/>
      <c r="AU1134"/>
      <c r="AV1134"/>
      <c r="AW1134"/>
      <c r="AX1134"/>
      <c r="AY1134" s="365"/>
      <c r="AZ1134" s="365"/>
      <c r="BA1134" s="366"/>
      <c r="BB1134" s="367"/>
      <c r="BC1134"/>
      <c r="BD1134"/>
      <c r="BE1134"/>
      <c r="BF1134"/>
      <c r="BG1134"/>
      <c r="BH1134" s="368"/>
    </row>
    <row r="1135" spans="6:60" ht="15.6">
      <c r="F1135" s="346"/>
      <c r="G1135"/>
      <c r="H1135"/>
      <c r="I1135"/>
      <c r="J1135"/>
      <c r="K1135"/>
      <c r="L1135"/>
      <c r="M1135"/>
      <c r="N1135"/>
      <c r="O1135"/>
      <c r="P1135" s="365"/>
      <c r="Q1135"/>
      <c r="R1135"/>
      <c r="S1135"/>
      <c r="T1135"/>
      <c r="U1135"/>
      <c r="V1135"/>
      <c r="W1135"/>
      <c r="X1135"/>
      <c r="Y1135"/>
      <c r="Z1135"/>
      <c r="AA1135"/>
      <c r="AB1135"/>
      <c r="AC1135"/>
      <c r="AD1135"/>
      <c r="AE1135"/>
      <c r="AF1135"/>
      <c r="AG1135"/>
      <c r="AH1135" s="365"/>
      <c r="AI1135"/>
      <c r="AJ1135"/>
      <c r="AK1135"/>
      <c r="AL1135" s="365"/>
      <c r="AM1135"/>
      <c r="AN1135"/>
      <c r="AO1135"/>
      <c r="AP1135" s="365"/>
      <c r="AQ1135"/>
      <c r="AR1135"/>
      <c r="AS1135"/>
      <c r="AT1135"/>
      <c r="AU1135"/>
      <c r="AV1135"/>
      <c r="AW1135"/>
      <c r="AX1135"/>
      <c r="AY1135" s="365"/>
      <c r="AZ1135" s="365"/>
      <c r="BA1135" s="366"/>
      <c r="BB1135" s="367"/>
      <c r="BC1135"/>
      <c r="BD1135"/>
      <c r="BE1135"/>
      <c r="BF1135"/>
      <c r="BG1135"/>
      <c r="BH1135" s="368"/>
    </row>
    <row r="1136" spans="6:60" ht="15.6">
      <c r="F1136" s="346"/>
      <c r="G1136"/>
      <c r="H1136"/>
      <c r="I1136"/>
      <c r="J1136"/>
      <c r="K1136"/>
      <c r="L1136"/>
      <c r="M1136"/>
      <c r="N1136"/>
      <c r="O1136"/>
      <c r="P1136" s="365"/>
      <c r="Q1136"/>
      <c r="R1136"/>
      <c r="S1136"/>
      <c r="T1136"/>
      <c r="U1136"/>
      <c r="V1136"/>
      <c r="W1136"/>
      <c r="X1136"/>
      <c r="Y1136"/>
      <c r="Z1136"/>
      <c r="AA1136"/>
      <c r="AB1136"/>
      <c r="AC1136"/>
      <c r="AD1136"/>
      <c r="AE1136"/>
      <c r="AF1136"/>
      <c r="AG1136"/>
      <c r="AH1136" s="365"/>
      <c r="AI1136"/>
      <c r="AJ1136"/>
      <c r="AK1136"/>
      <c r="AL1136" s="365"/>
      <c r="AM1136"/>
      <c r="AN1136"/>
      <c r="AO1136"/>
      <c r="AP1136" s="365"/>
      <c r="AQ1136"/>
      <c r="AR1136"/>
      <c r="AS1136"/>
      <c r="AT1136"/>
      <c r="AU1136"/>
      <c r="AV1136"/>
      <c r="AW1136"/>
      <c r="AX1136"/>
      <c r="AY1136" s="365"/>
      <c r="AZ1136" s="365"/>
      <c r="BA1136" s="366"/>
      <c r="BB1136" s="367"/>
      <c r="BC1136"/>
      <c r="BD1136"/>
      <c r="BE1136"/>
      <c r="BF1136"/>
      <c r="BG1136"/>
      <c r="BH1136" s="368"/>
    </row>
    <row r="1137" spans="6:60" ht="15.6">
      <c r="F1137" s="346"/>
      <c r="G1137"/>
      <c r="H1137"/>
      <c r="I1137"/>
      <c r="J1137"/>
      <c r="K1137"/>
      <c r="L1137"/>
      <c r="M1137"/>
      <c r="N1137"/>
      <c r="O1137"/>
      <c r="P1137" s="365"/>
      <c r="Q1137"/>
      <c r="R1137"/>
      <c r="S1137"/>
      <c r="T1137"/>
      <c r="U1137"/>
      <c r="V1137"/>
      <c r="W1137"/>
      <c r="X1137"/>
      <c r="Y1137"/>
      <c r="Z1137"/>
      <c r="AA1137"/>
      <c r="AB1137"/>
      <c r="AC1137"/>
      <c r="AD1137"/>
      <c r="AE1137"/>
      <c r="AF1137"/>
      <c r="AG1137"/>
      <c r="AH1137" s="365"/>
      <c r="AI1137"/>
      <c r="AJ1137"/>
      <c r="AK1137"/>
      <c r="AL1137" s="365"/>
      <c r="AM1137"/>
      <c r="AN1137"/>
      <c r="AO1137"/>
      <c r="AP1137" s="365"/>
      <c r="AQ1137"/>
      <c r="AR1137"/>
      <c r="AS1137"/>
      <c r="AT1137"/>
      <c r="AU1137"/>
      <c r="AV1137"/>
      <c r="AW1137"/>
      <c r="AX1137"/>
      <c r="AY1137" s="365"/>
      <c r="AZ1137" s="365"/>
      <c r="BA1137" s="366"/>
      <c r="BB1137" s="367"/>
      <c r="BC1137"/>
      <c r="BD1137"/>
      <c r="BE1137"/>
      <c r="BF1137"/>
      <c r="BG1137"/>
      <c r="BH1137" s="368"/>
    </row>
    <row r="1138" spans="6:60" ht="15.6">
      <c r="F1138" s="346"/>
      <c r="G1138"/>
      <c r="H1138"/>
      <c r="I1138"/>
      <c r="J1138"/>
      <c r="K1138"/>
      <c r="L1138"/>
      <c r="M1138"/>
      <c r="N1138"/>
      <c r="O1138"/>
      <c r="P1138" s="365"/>
      <c r="Q1138"/>
      <c r="R1138"/>
      <c r="S1138"/>
      <c r="T1138"/>
      <c r="U1138"/>
      <c r="V1138"/>
      <c r="W1138"/>
      <c r="X1138"/>
      <c r="Y1138"/>
      <c r="Z1138"/>
      <c r="AA1138"/>
      <c r="AB1138"/>
      <c r="AC1138"/>
      <c r="AD1138"/>
      <c r="AE1138"/>
      <c r="AF1138"/>
      <c r="AG1138"/>
      <c r="AH1138" s="365"/>
      <c r="AI1138"/>
      <c r="AJ1138"/>
      <c r="AK1138"/>
      <c r="AL1138" s="365"/>
      <c r="AM1138"/>
      <c r="AN1138"/>
      <c r="AO1138"/>
      <c r="AP1138" s="365"/>
      <c r="AQ1138"/>
      <c r="AR1138"/>
      <c r="AS1138"/>
      <c r="AT1138"/>
      <c r="AU1138"/>
      <c r="AV1138"/>
      <c r="AW1138"/>
      <c r="AX1138"/>
      <c r="AY1138" s="365"/>
      <c r="AZ1138" s="365"/>
      <c r="BA1138" s="366"/>
      <c r="BB1138" s="367"/>
      <c r="BC1138"/>
      <c r="BD1138"/>
      <c r="BE1138"/>
      <c r="BF1138"/>
      <c r="BG1138"/>
      <c r="BH1138" s="368"/>
    </row>
    <row r="1139" spans="6:60" ht="15.6">
      <c r="F1139" s="346"/>
      <c r="G1139"/>
      <c r="H1139"/>
      <c r="I1139"/>
      <c r="J1139"/>
      <c r="K1139"/>
      <c r="L1139"/>
      <c r="M1139"/>
      <c r="N1139"/>
      <c r="O1139"/>
      <c r="P1139" s="365"/>
      <c r="Q1139"/>
      <c r="R1139"/>
      <c r="S1139"/>
      <c r="T1139"/>
      <c r="U1139"/>
      <c r="V1139"/>
      <c r="W1139"/>
      <c r="X1139"/>
      <c r="Y1139"/>
      <c r="Z1139"/>
      <c r="AA1139"/>
      <c r="AB1139"/>
      <c r="AC1139"/>
      <c r="AD1139"/>
      <c r="AE1139"/>
      <c r="AF1139"/>
      <c r="AG1139"/>
      <c r="AH1139" s="365"/>
      <c r="AI1139"/>
      <c r="AJ1139"/>
      <c r="AK1139"/>
      <c r="AL1139" s="365"/>
      <c r="AM1139"/>
      <c r="AN1139"/>
      <c r="AO1139"/>
      <c r="AP1139" s="365"/>
      <c r="AQ1139"/>
      <c r="AR1139"/>
      <c r="AS1139"/>
      <c r="AT1139"/>
      <c r="AU1139"/>
      <c r="AV1139"/>
      <c r="AW1139"/>
      <c r="AX1139"/>
      <c r="AY1139" s="365"/>
      <c r="AZ1139" s="365"/>
      <c r="BA1139" s="366"/>
      <c r="BB1139" s="367"/>
      <c r="BC1139"/>
      <c r="BD1139"/>
      <c r="BE1139"/>
      <c r="BF1139"/>
      <c r="BG1139"/>
      <c r="BH1139" s="368"/>
    </row>
    <row r="1140" spans="6:60" ht="15.6">
      <c r="F1140" s="346"/>
      <c r="G1140"/>
      <c r="H1140"/>
      <c r="I1140"/>
      <c r="J1140"/>
      <c r="K1140"/>
      <c r="L1140"/>
      <c r="M1140"/>
      <c r="N1140"/>
      <c r="O1140"/>
      <c r="P1140" s="365"/>
      <c r="Q1140"/>
      <c r="R1140"/>
      <c r="S1140"/>
      <c r="T1140"/>
      <c r="U1140"/>
      <c r="V1140"/>
      <c r="W1140"/>
      <c r="X1140"/>
      <c r="Y1140"/>
      <c r="Z1140"/>
      <c r="AA1140"/>
      <c r="AB1140"/>
      <c r="AC1140"/>
      <c r="AD1140"/>
      <c r="AE1140"/>
      <c r="AF1140"/>
      <c r="AG1140"/>
      <c r="AH1140" s="365"/>
      <c r="AI1140"/>
      <c r="AJ1140"/>
      <c r="AK1140"/>
      <c r="AL1140" s="365"/>
      <c r="AM1140"/>
      <c r="AN1140"/>
      <c r="AO1140"/>
      <c r="AP1140" s="365"/>
      <c r="AQ1140"/>
      <c r="AR1140"/>
      <c r="AS1140"/>
      <c r="AT1140"/>
      <c r="AU1140"/>
      <c r="AV1140"/>
      <c r="AW1140"/>
      <c r="AX1140"/>
      <c r="AY1140" s="365"/>
      <c r="AZ1140" s="365"/>
      <c r="BA1140" s="366"/>
      <c r="BB1140" s="367"/>
      <c r="BC1140"/>
      <c r="BD1140"/>
      <c r="BE1140"/>
      <c r="BF1140"/>
      <c r="BG1140"/>
      <c r="BH1140" s="368"/>
    </row>
    <row r="1141" spans="6:60" ht="15.6">
      <c r="F1141" s="346"/>
      <c r="G1141"/>
      <c r="H1141"/>
      <c r="I1141"/>
      <c r="J1141"/>
      <c r="K1141"/>
      <c r="L1141"/>
      <c r="M1141"/>
      <c r="N1141"/>
      <c r="O1141"/>
      <c r="P1141" s="365"/>
      <c r="Q1141"/>
      <c r="R1141"/>
      <c r="S1141"/>
      <c r="T1141"/>
      <c r="U1141"/>
      <c r="V1141"/>
      <c r="W1141"/>
      <c r="X1141"/>
      <c r="Y1141"/>
      <c r="Z1141"/>
      <c r="AA1141"/>
      <c r="AB1141"/>
      <c r="AC1141"/>
      <c r="AD1141"/>
      <c r="AE1141"/>
      <c r="AF1141"/>
      <c r="AG1141"/>
      <c r="AH1141" s="365"/>
      <c r="AI1141"/>
      <c r="AJ1141"/>
      <c r="AK1141"/>
      <c r="AL1141" s="365"/>
      <c r="AM1141"/>
      <c r="AN1141"/>
      <c r="AO1141"/>
      <c r="AP1141" s="365"/>
      <c r="AQ1141"/>
      <c r="AR1141"/>
      <c r="AS1141"/>
      <c r="AT1141"/>
      <c r="AU1141"/>
      <c r="AV1141"/>
      <c r="AW1141"/>
      <c r="AX1141"/>
      <c r="AY1141" s="365"/>
      <c r="AZ1141" s="365"/>
      <c r="BA1141" s="366"/>
      <c r="BB1141" s="367"/>
      <c r="BC1141"/>
      <c r="BD1141"/>
      <c r="BE1141"/>
      <c r="BF1141"/>
      <c r="BG1141"/>
      <c r="BH1141" s="368"/>
    </row>
    <row r="1142" spans="6:60" ht="15.6">
      <c r="F1142" s="346"/>
      <c r="G1142"/>
      <c r="H1142"/>
      <c r="I1142"/>
      <c r="J1142"/>
      <c r="K1142"/>
      <c r="L1142"/>
      <c r="M1142"/>
      <c r="N1142"/>
      <c r="O1142"/>
      <c r="P1142" s="365"/>
      <c r="Q1142"/>
      <c r="R1142"/>
      <c r="S1142"/>
      <c r="T1142"/>
      <c r="U1142"/>
      <c r="V1142"/>
      <c r="W1142"/>
      <c r="X1142"/>
      <c r="Y1142"/>
      <c r="Z1142"/>
      <c r="AA1142"/>
      <c r="AB1142"/>
      <c r="AC1142"/>
      <c r="AD1142"/>
      <c r="AE1142"/>
      <c r="AF1142"/>
      <c r="AG1142"/>
      <c r="AH1142" s="365"/>
      <c r="AI1142"/>
      <c r="AJ1142"/>
      <c r="AK1142"/>
      <c r="AL1142" s="365"/>
      <c r="AM1142"/>
      <c r="AN1142"/>
      <c r="AO1142"/>
      <c r="AP1142" s="365"/>
      <c r="AQ1142"/>
      <c r="AR1142"/>
      <c r="AS1142"/>
      <c r="AT1142"/>
      <c r="AU1142"/>
      <c r="AV1142"/>
      <c r="AW1142"/>
      <c r="AX1142"/>
      <c r="AY1142" s="365"/>
      <c r="AZ1142" s="365"/>
      <c r="BA1142" s="366"/>
      <c r="BB1142" s="367"/>
      <c r="BC1142"/>
      <c r="BD1142"/>
      <c r="BE1142"/>
      <c r="BF1142"/>
      <c r="BG1142"/>
      <c r="BH1142" s="368"/>
    </row>
    <row r="1143" spans="6:60" ht="15.6">
      <c r="F1143" s="346"/>
      <c r="G1143"/>
      <c r="H1143"/>
      <c r="I1143"/>
      <c r="J1143"/>
      <c r="K1143"/>
      <c r="L1143"/>
      <c r="M1143"/>
      <c r="N1143"/>
      <c r="O1143"/>
      <c r="P1143" s="365"/>
      <c r="Q1143"/>
      <c r="R1143"/>
      <c r="S1143"/>
      <c r="T1143"/>
      <c r="U1143"/>
      <c r="V1143"/>
      <c r="W1143"/>
      <c r="X1143"/>
      <c r="Y1143"/>
      <c r="Z1143"/>
      <c r="AA1143"/>
      <c r="AB1143"/>
      <c r="AC1143"/>
      <c r="AD1143"/>
      <c r="AE1143"/>
      <c r="AF1143"/>
      <c r="AG1143"/>
      <c r="AH1143" s="365"/>
      <c r="AI1143"/>
      <c r="AJ1143"/>
      <c r="AK1143"/>
      <c r="AL1143" s="365"/>
      <c r="AM1143"/>
      <c r="AN1143"/>
      <c r="AO1143"/>
      <c r="AP1143" s="365"/>
      <c r="AQ1143"/>
      <c r="AR1143"/>
      <c r="AS1143"/>
      <c r="AT1143"/>
      <c r="AU1143"/>
      <c r="AV1143"/>
      <c r="AW1143"/>
      <c r="AX1143"/>
      <c r="AY1143" s="365"/>
      <c r="AZ1143" s="365"/>
      <c r="BA1143" s="366"/>
      <c r="BB1143" s="367"/>
      <c r="BC1143"/>
      <c r="BD1143"/>
      <c r="BE1143"/>
      <c r="BF1143"/>
      <c r="BG1143"/>
      <c r="BH1143" s="368"/>
    </row>
    <row r="1144" spans="6:60" ht="15.6">
      <c r="F1144" s="346"/>
      <c r="G1144"/>
      <c r="H1144"/>
      <c r="I1144"/>
      <c r="J1144"/>
      <c r="K1144"/>
      <c r="L1144"/>
      <c r="M1144"/>
      <c r="N1144"/>
      <c r="O1144"/>
      <c r="P1144" s="365"/>
      <c r="Q1144"/>
      <c r="R1144"/>
      <c r="S1144"/>
      <c r="T1144"/>
      <c r="U1144"/>
      <c r="V1144"/>
      <c r="W1144"/>
      <c r="X1144"/>
      <c r="Y1144"/>
      <c r="Z1144"/>
      <c r="AA1144"/>
      <c r="AB1144"/>
      <c r="AC1144"/>
      <c r="AD1144"/>
      <c r="AE1144"/>
      <c r="AF1144"/>
      <c r="AG1144"/>
      <c r="AH1144" s="365"/>
      <c r="AI1144"/>
      <c r="AJ1144"/>
      <c r="AK1144"/>
      <c r="AL1144" s="365"/>
      <c r="AM1144"/>
      <c r="AN1144"/>
      <c r="AO1144"/>
      <c r="AP1144" s="365"/>
      <c r="AQ1144"/>
      <c r="AR1144"/>
      <c r="AS1144"/>
      <c r="AT1144"/>
      <c r="AU1144"/>
      <c r="AV1144"/>
      <c r="AW1144"/>
      <c r="AX1144"/>
      <c r="AY1144" s="365"/>
      <c r="AZ1144" s="365"/>
      <c r="BA1144" s="366"/>
      <c r="BB1144" s="367"/>
      <c r="BC1144"/>
      <c r="BD1144"/>
      <c r="BE1144"/>
      <c r="BF1144"/>
      <c r="BG1144"/>
      <c r="BH1144" s="368"/>
    </row>
    <row r="1145" spans="6:60" ht="15.6">
      <c r="F1145" s="346"/>
      <c r="G1145"/>
      <c r="H1145"/>
      <c r="I1145"/>
      <c r="J1145"/>
      <c r="K1145"/>
      <c r="L1145"/>
      <c r="M1145"/>
      <c r="N1145"/>
      <c r="O1145"/>
      <c r="P1145" s="365"/>
      <c r="Q1145"/>
      <c r="R1145"/>
      <c r="S1145"/>
      <c r="T1145"/>
      <c r="U1145"/>
      <c r="V1145"/>
      <c r="W1145"/>
      <c r="X1145"/>
      <c r="Y1145"/>
      <c r="Z1145"/>
      <c r="AA1145"/>
      <c r="AB1145"/>
      <c r="AC1145"/>
      <c r="AD1145"/>
      <c r="AE1145"/>
      <c r="AF1145"/>
      <c r="AG1145"/>
      <c r="AH1145" s="365"/>
      <c r="AI1145"/>
      <c r="AJ1145"/>
      <c r="AK1145"/>
      <c r="AL1145" s="365"/>
      <c r="AM1145"/>
      <c r="AN1145"/>
      <c r="AO1145"/>
      <c r="AP1145" s="365"/>
      <c r="AQ1145"/>
      <c r="AR1145"/>
      <c r="AS1145"/>
      <c r="AT1145"/>
      <c r="AU1145"/>
      <c r="AV1145"/>
      <c r="AW1145"/>
      <c r="AX1145"/>
      <c r="AY1145" s="365"/>
      <c r="AZ1145" s="365"/>
      <c r="BA1145" s="366"/>
      <c r="BB1145" s="367"/>
      <c r="BC1145"/>
      <c r="BD1145"/>
      <c r="BE1145"/>
      <c r="BF1145"/>
      <c r="BG1145"/>
      <c r="BH1145" s="368"/>
    </row>
    <row r="1146" spans="6:60" ht="15.6">
      <c r="F1146" s="346"/>
      <c r="G1146"/>
      <c r="H1146"/>
      <c r="I1146"/>
      <c r="J1146"/>
      <c r="K1146"/>
      <c r="L1146"/>
      <c r="M1146"/>
      <c r="N1146"/>
      <c r="O1146"/>
      <c r="P1146" s="365"/>
      <c r="Q1146"/>
      <c r="R1146"/>
      <c r="S1146"/>
      <c r="T1146"/>
      <c r="U1146"/>
      <c r="V1146"/>
      <c r="W1146"/>
      <c r="X1146"/>
      <c r="Y1146"/>
      <c r="Z1146"/>
      <c r="AA1146"/>
      <c r="AB1146"/>
      <c r="AC1146"/>
      <c r="AD1146"/>
      <c r="AE1146"/>
      <c r="AF1146"/>
      <c r="AG1146"/>
      <c r="AH1146" s="365"/>
      <c r="AI1146"/>
      <c r="AJ1146"/>
      <c r="AK1146"/>
      <c r="AL1146" s="365"/>
      <c r="AM1146"/>
      <c r="AN1146"/>
      <c r="AO1146"/>
      <c r="AP1146" s="365"/>
      <c r="AQ1146"/>
      <c r="AR1146"/>
      <c r="AS1146"/>
      <c r="AT1146"/>
      <c r="AU1146"/>
      <c r="AV1146"/>
      <c r="AW1146"/>
      <c r="AX1146"/>
      <c r="AY1146" s="365"/>
      <c r="AZ1146" s="365"/>
      <c r="BA1146" s="366"/>
      <c r="BB1146" s="367"/>
      <c r="BC1146"/>
      <c r="BD1146"/>
      <c r="BE1146"/>
      <c r="BF1146"/>
      <c r="BG1146"/>
      <c r="BH1146" s="368"/>
    </row>
    <row r="1147" spans="6:60" ht="15.6">
      <c r="F1147" s="346"/>
      <c r="G1147"/>
      <c r="H1147"/>
      <c r="I1147"/>
      <c r="J1147"/>
      <c r="K1147"/>
      <c r="L1147"/>
      <c r="M1147"/>
      <c r="N1147"/>
      <c r="O1147"/>
      <c r="P1147" s="365"/>
      <c r="Q1147"/>
      <c r="R1147"/>
      <c r="S1147"/>
      <c r="T1147"/>
      <c r="U1147"/>
      <c r="V1147"/>
      <c r="W1147"/>
      <c r="X1147"/>
      <c r="Y1147"/>
      <c r="Z1147"/>
      <c r="AA1147"/>
      <c r="AB1147"/>
      <c r="AC1147"/>
      <c r="AD1147"/>
      <c r="AE1147"/>
      <c r="AF1147"/>
      <c r="AG1147"/>
      <c r="AH1147" s="365"/>
      <c r="AI1147"/>
      <c r="AJ1147"/>
      <c r="AK1147"/>
      <c r="AL1147" s="365"/>
      <c r="AM1147"/>
      <c r="AN1147"/>
      <c r="AO1147"/>
      <c r="AP1147" s="365"/>
      <c r="AQ1147"/>
      <c r="AR1147"/>
      <c r="AS1147"/>
      <c r="AT1147"/>
      <c r="AU1147"/>
      <c r="AV1147"/>
      <c r="AW1147"/>
      <c r="AX1147"/>
      <c r="AY1147" s="365"/>
      <c r="AZ1147" s="365"/>
      <c r="BA1147" s="366"/>
      <c r="BB1147" s="367"/>
      <c r="BC1147"/>
      <c r="BD1147"/>
      <c r="BE1147"/>
      <c r="BF1147"/>
      <c r="BG1147"/>
      <c r="BH1147" s="368"/>
    </row>
    <row r="1148" spans="6:60" ht="15.6">
      <c r="F1148" s="346"/>
      <c r="G1148"/>
      <c r="H1148"/>
      <c r="I1148"/>
      <c r="J1148"/>
      <c r="K1148"/>
      <c r="L1148"/>
      <c r="M1148"/>
      <c r="N1148"/>
      <c r="O1148"/>
      <c r="P1148" s="365"/>
      <c r="Q1148"/>
      <c r="R1148"/>
      <c r="S1148"/>
      <c r="T1148"/>
      <c r="U1148"/>
      <c r="V1148"/>
      <c r="W1148"/>
      <c r="X1148"/>
      <c r="Y1148"/>
      <c r="Z1148"/>
      <c r="AA1148"/>
      <c r="AB1148"/>
      <c r="AC1148"/>
      <c r="AD1148"/>
      <c r="AE1148"/>
      <c r="AF1148"/>
      <c r="AG1148"/>
      <c r="AH1148" s="365"/>
      <c r="AI1148"/>
      <c r="AJ1148"/>
      <c r="AK1148"/>
      <c r="AL1148" s="365"/>
      <c r="AM1148"/>
      <c r="AN1148"/>
      <c r="AO1148"/>
      <c r="AP1148" s="365"/>
      <c r="AQ1148"/>
      <c r="AR1148"/>
      <c r="AS1148"/>
      <c r="AT1148"/>
      <c r="AU1148"/>
      <c r="AV1148"/>
      <c r="AW1148"/>
      <c r="AX1148"/>
      <c r="AY1148" s="365"/>
      <c r="AZ1148" s="365"/>
      <c r="BA1148" s="366"/>
      <c r="BB1148" s="367"/>
      <c r="BC1148"/>
      <c r="BD1148"/>
      <c r="BE1148"/>
      <c r="BF1148"/>
      <c r="BG1148"/>
      <c r="BH1148" s="368"/>
    </row>
    <row r="1149" spans="6:60" ht="15.6">
      <c r="F1149" s="346"/>
      <c r="G1149"/>
      <c r="H1149"/>
      <c r="I1149"/>
      <c r="J1149"/>
      <c r="K1149"/>
      <c r="L1149"/>
      <c r="M1149"/>
      <c r="N1149"/>
      <c r="O1149"/>
      <c r="P1149" s="365"/>
      <c r="Q1149"/>
      <c r="R1149"/>
      <c r="S1149"/>
      <c r="T1149"/>
      <c r="U1149"/>
      <c r="V1149"/>
      <c r="W1149"/>
      <c r="X1149"/>
      <c r="Y1149"/>
      <c r="Z1149"/>
      <c r="AA1149"/>
      <c r="AB1149"/>
      <c r="AC1149"/>
      <c r="AD1149"/>
      <c r="AE1149"/>
      <c r="AF1149"/>
      <c r="AG1149"/>
      <c r="AH1149" s="365"/>
      <c r="AI1149"/>
      <c r="AJ1149"/>
      <c r="AK1149"/>
      <c r="AL1149" s="365"/>
      <c r="AM1149"/>
      <c r="AN1149"/>
      <c r="AO1149"/>
      <c r="AP1149" s="365"/>
      <c r="AQ1149"/>
      <c r="AR1149"/>
      <c r="AS1149"/>
      <c r="AT1149"/>
      <c r="AU1149"/>
      <c r="AV1149"/>
      <c r="AW1149"/>
      <c r="AX1149"/>
      <c r="AY1149" s="365"/>
      <c r="AZ1149" s="365"/>
      <c r="BA1149" s="366"/>
      <c r="BB1149" s="367"/>
      <c r="BC1149"/>
      <c r="BD1149"/>
      <c r="BE1149"/>
      <c r="BF1149"/>
      <c r="BG1149"/>
      <c r="BH1149" s="368"/>
    </row>
    <row r="1150" spans="6:60" ht="15.6">
      <c r="F1150" s="346"/>
      <c r="G1150"/>
      <c r="H1150"/>
      <c r="I1150"/>
      <c r="J1150"/>
      <c r="K1150"/>
      <c r="L1150"/>
      <c r="M1150"/>
      <c r="N1150"/>
      <c r="O1150"/>
      <c r="P1150" s="365"/>
      <c r="Q1150"/>
      <c r="R1150"/>
      <c r="S1150"/>
      <c r="T1150"/>
      <c r="U1150"/>
      <c r="V1150"/>
      <c r="W1150"/>
      <c r="X1150"/>
      <c r="Y1150"/>
      <c r="Z1150"/>
      <c r="AA1150"/>
      <c r="AB1150"/>
      <c r="AC1150"/>
      <c r="AD1150"/>
      <c r="AE1150"/>
      <c r="AF1150"/>
      <c r="AG1150"/>
      <c r="AH1150" s="365"/>
      <c r="AI1150"/>
      <c r="AJ1150"/>
      <c r="AK1150"/>
      <c r="AL1150" s="365"/>
      <c r="AM1150"/>
      <c r="AN1150"/>
      <c r="AO1150"/>
      <c r="AP1150" s="365"/>
      <c r="AQ1150"/>
      <c r="AR1150"/>
      <c r="AS1150"/>
      <c r="AT1150"/>
      <c r="AU1150"/>
      <c r="AV1150"/>
      <c r="AW1150"/>
      <c r="AX1150"/>
      <c r="AY1150" s="365"/>
      <c r="AZ1150" s="365"/>
      <c r="BA1150" s="366"/>
      <c r="BB1150" s="367"/>
      <c r="BC1150"/>
      <c r="BD1150"/>
      <c r="BE1150"/>
      <c r="BF1150"/>
      <c r="BG1150"/>
      <c r="BH1150" s="368"/>
    </row>
    <row r="1151" spans="6:60" ht="15.6">
      <c r="F1151" s="346"/>
      <c r="G1151"/>
      <c r="H1151"/>
      <c r="I1151"/>
      <c r="J1151"/>
      <c r="K1151"/>
      <c r="L1151"/>
      <c r="M1151"/>
      <c r="N1151"/>
      <c r="O1151"/>
      <c r="P1151" s="365"/>
      <c r="Q1151"/>
      <c r="R1151"/>
      <c r="S1151"/>
      <c r="T1151"/>
      <c r="U1151"/>
      <c r="V1151"/>
      <c r="W1151"/>
      <c r="X1151"/>
      <c r="Y1151"/>
      <c r="Z1151"/>
      <c r="AA1151"/>
      <c r="AB1151"/>
      <c r="AC1151"/>
      <c r="AD1151"/>
      <c r="AE1151"/>
      <c r="AF1151"/>
      <c r="AG1151"/>
      <c r="AH1151" s="365"/>
      <c r="AI1151"/>
      <c r="AJ1151"/>
      <c r="AK1151"/>
      <c r="AL1151" s="365"/>
      <c r="AM1151"/>
      <c r="AN1151"/>
      <c r="AO1151"/>
      <c r="AP1151" s="365"/>
      <c r="AQ1151"/>
      <c r="AR1151"/>
      <c r="AS1151"/>
      <c r="AT1151"/>
      <c r="AU1151"/>
      <c r="AV1151"/>
      <c r="AW1151"/>
      <c r="AX1151"/>
      <c r="AY1151" s="365"/>
      <c r="AZ1151" s="365"/>
      <c r="BA1151" s="366"/>
      <c r="BB1151" s="367"/>
      <c r="BC1151"/>
      <c r="BD1151"/>
      <c r="BE1151"/>
      <c r="BF1151"/>
      <c r="BG1151"/>
      <c r="BH1151" s="368"/>
    </row>
    <row r="1152" spans="6:60" ht="15.6">
      <c r="F1152" s="346"/>
      <c r="G1152"/>
      <c r="H1152"/>
      <c r="I1152"/>
      <c r="J1152"/>
      <c r="K1152"/>
      <c r="L1152"/>
      <c r="M1152"/>
      <c r="N1152"/>
      <c r="O1152"/>
      <c r="P1152" s="365"/>
      <c r="Q1152"/>
      <c r="R1152"/>
      <c r="S1152"/>
      <c r="T1152"/>
      <c r="U1152"/>
      <c r="V1152"/>
      <c r="W1152"/>
      <c r="X1152"/>
      <c r="Y1152"/>
      <c r="Z1152"/>
      <c r="AA1152"/>
      <c r="AB1152"/>
      <c r="AC1152"/>
      <c r="AD1152"/>
      <c r="AE1152"/>
      <c r="AF1152"/>
      <c r="AG1152"/>
      <c r="AH1152" s="365"/>
      <c r="AI1152"/>
      <c r="AJ1152"/>
      <c r="AK1152"/>
      <c r="AL1152" s="365"/>
      <c r="AM1152"/>
      <c r="AN1152"/>
      <c r="AO1152"/>
      <c r="AP1152" s="365"/>
      <c r="AQ1152"/>
      <c r="AR1152"/>
      <c r="AS1152"/>
      <c r="AT1152"/>
      <c r="AU1152"/>
      <c r="AV1152"/>
      <c r="AW1152"/>
      <c r="AX1152"/>
      <c r="AY1152" s="365"/>
      <c r="AZ1152" s="365"/>
      <c r="BA1152" s="366"/>
      <c r="BB1152" s="367"/>
      <c r="BC1152"/>
      <c r="BD1152"/>
      <c r="BE1152"/>
      <c r="BF1152"/>
      <c r="BG1152"/>
      <c r="BH1152" s="368"/>
    </row>
    <row r="1153" spans="6:60" ht="15.6">
      <c r="F1153" s="346"/>
      <c r="G1153"/>
      <c r="H1153"/>
      <c r="I1153"/>
      <c r="J1153"/>
      <c r="K1153"/>
      <c r="L1153"/>
      <c r="M1153"/>
      <c r="N1153"/>
      <c r="O1153"/>
      <c r="P1153" s="365"/>
      <c r="Q1153"/>
      <c r="R1153"/>
      <c r="S1153"/>
      <c r="T1153"/>
      <c r="U1153"/>
      <c r="V1153"/>
      <c r="W1153"/>
      <c r="X1153"/>
      <c r="Y1153"/>
      <c r="Z1153"/>
      <c r="AA1153"/>
      <c r="AB1153"/>
      <c r="AC1153"/>
      <c r="AD1153"/>
      <c r="AE1153"/>
      <c r="AF1153"/>
      <c r="AG1153"/>
      <c r="AH1153" s="365"/>
      <c r="AI1153"/>
      <c r="AJ1153"/>
      <c r="AK1153"/>
      <c r="AL1153" s="365"/>
      <c r="AM1153"/>
      <c r="AN1153"/>
      <c r="AO1153"/>
      <c r="AP1153" s="365"/>
      <c r="AQ1153"/>
      <c r="AR1153"/>
      <c r="AS1153"/>
      <c r="AT1153"/>
      <c r="AU1153"/>
      <c r="AV1153"/>
      <c r="AW1153"/>
      <c r="AX1153"/>
      <c r="AY1153" s="365"/>
      <c r="AZ1153" s="365"/>
      <c r="BA1153" s="366"/>
      <c r="BB1153" s="367"/>
      <c r="BC1153"/>
      <c r="BD1153"/>
      <c r="BE1153"/>
      <c r="BF1153"/>
      <c r="BG1153"/>
      <c r="BH1153" s="368"/>
    </row>
    <row r="1154" spans="6:60" ht="15.6">
      <c r="F1154" s="346"/>
      <c r="G1154"/>
      <c r="H1154"/>
      <c r="I1154"/>
      <c r="J1154"/>
      <c r="K1154"/>
      <c r="L1154"/>
      <c r="M1154"/>
      <c r="N1154"/>
      <c r="O1154"/>
      <c r="P1154" s="365"/>
      <c r="Q1154"/>
      <c r="R1154"/>
      <c r="S1154"/>
      <c r="T1154"/>
      <c r="U1154"/>
      <c r="V1154"/>
      <c r="W1154"/>
      <c r="X1154"/>
      <c r="Y1154"/>
      <c r="Z1154"/>
      <c r="AA1154"/>
      <c r="AB1154"/>
      <c r="AC1154"/>
      <c r="AD1154"/>
      <c r="AE1154"/>
      <c r="AF1154"/>
      <c r="AG1154"/>
      <c r="AH1154" s="365"/>
      <c r="AI1154"/>
      <c r="AJ1154"/>
      <c r="AK1154"/>
      <c r="AL1154" s="365"/>
      <c r="AM1154"/>
      <c r="AN1154"/>
      <c r="AO1154"/>
      <c r="AP1154" s="365"/>
      <c r="AQ1154"/>
      <c r="AR1154"/>
      <c r="AS1154"/>
      <c r="AT1154"/>
      <c r="AU1154"/>
      <c r="AV1154"/>
      <c r="AW1154"/>
      <c r="AX1154"/>
      <c r="AY1154" s="365"/>
      <c r="AZ1154" s="365"/>
      <c r="BA1154" s="366"/>
      <c r="BB1154" s="367"/>
      <c r="BC1154"/>
      <c r="BD1154"/>
      <c r="BE1154"/>
      <c r="BF1154"/>
      <c r="BG1154"/>
      <c r="BH1154" s="368"/>
    </row>
    <row r="1155" spans="6:60" ht="15.6">
      <c r="F1155" s="346"/>
      <c r="G1155"/>
      <c r="H1155"/>
      <c r="I1155"/>
      <c r="J1155"/>
      <c r="K1155"/>
      <c r="L1155"/>
      <c r="M1155"/>
      <c r="N1155"/>
      <c r="O1155"/>
      <c r="P1155" s="365"/>
      <c r="Q1155"/>
      <c r="R1155"/>
      <c r="S1155"/>
      <c r="T1155"/>
      <c r="U1155"/>
      <c r="V1155"/>
      <c r="W1155"/>
      <c r="X1155"/>
      <c r="Y1155"/>
      <c r="Z1155"/>
      <c r="AA1155"/>
      <c r="AB1155"/>
      <c r="AC1155"/>
      <c r="AD1155"/>
      <c r="AE1155"/>
      <c r="AF1155"/>
      <c r="AG1155"/>
      <c r="AH1155" s="365"/>
      <c r="AI1155"/>
      <c r="AJ1155"/>
      <c r="AK1155"/>
      <c r="AL1155" s="365"/>
      <c r="AM1155"/>
      <c r="AN1155"/>
      <c r="AO1155"/>
      <c r="AP1155" s="365"/>
      <c r="AQ1155"/>
      <c r="AR1155"/>
      <c r="AS1155"/>
      <c r="AT1155"/>
      <c r="AU1155"/>
      <c r="AV1155"/>
      <c r="AW1155"/>
      <c r="AX1155"/>
      <c r="AY1155" s="365"/>
      <c r="AZ1155" s="365"/>
      <c r="BA1155" s="366"/>
      <c r="BB1155" s="367"/>
      <c r="BC1155"/>
      <c r="BD1155"/>
      <c r="BE1155"/>
      <c r="BF1155"/>
      <c r="BG1155"/>
      <c r="BH1155" s="368"/>
    </row>
    <row r="1156" spans="6:60" ht="15.6">
      <c r="F1156" s="346"/>
      <c r="G1156"/>
      <c r="H1156"/>
      <c r="I1156"/>
      <c r="J1156"/>
      <c r="K1156"/>
      <c r="L1156"/>
      <c r="M1156"/>
      <c r="N1156"/>
      <c r="O1156"/>
      <c r="P1156" s="365"/>
      <c r="Q1156"/>
      <c r="R1156"/>
      <c r="S1156"/>
      <c r="T1156"/>
      <c r="U1156"/>
      <c r="V1156"/>
      <c r="W1156"/>
      <c r="X1156"/>
      <c r="Y1156"/>
      <c r="Z1156"/>
      <c r="AA1156"/>
      <c r="AB1156"/>
      <c r="AC1156"/>
      <c r="AD1156"/>
      <c r="AE1156"/>
      <c r="AF1156"/>
      <c r="AG1156"/>
      <c r="AH1156" s="365"/>
      <c r="AI1156"/>
      <c r="AJ1156"/>
      <c r="AK1156"/>
      <c r="AL1156" s="365"/>
      <c r="AM1156"/>
      <c r="AN1156"/>
      <c r="AO1156"/>
      <c r="AP1156" s="365"/>
      <c r="AQ1156"/>
      <c r="AR1156"/>
      <c r="AS1156"/>
      <c r="AT1156"/>
      <c r="AU1156"/>
      <c r="AV1156"/>
      <c r="AW1156"/>
      <c r="AX1156"/>
      <c r="AY1156" s="365"/>
      <c r="AZ1156" s="365"/>
      <c r="BA1156" s="366"/>
      <c r="BB1156" s="367"/>
      <c r="BC1156"/>
      <c r="BD1156"/>
      <c r="BE1156"/>
      <c r="BF1156"/>
      <c r="BG1156"/>
      <c r="BH1156" s="368"/>
    </row>
    <row r="1157" spans="6:60" ht="15.6">
      <c r="F1157" s="346"/>
      <c r="G1157"/>
      <c r="H1157"/>
      <c r="I1157"/>
      <c r="J1157"/>
      <c r="K1157"/>
      <c r="L1157"/>
      <c r="M1157"/>
      <c r="N1157"/>
      <c r="O1157"/>
      <c r="P1157" s="365"/>
      <c r="Q1157"/>
      <c r="R1157"/>
      <c r="S1157"/>
      <c r="T1157"/>
      <c r="U1157"/>
      <c r="V1157"/>
      <c r="W1157"/>
      <c r="X1157"/>
      <c r="Y1157"/>
      <c r="Z1157"/>
      <c r="AA1157"/>
      <c r="AB1157"/>
      <c r="AC1157"/>
      <c r="AD1157"/>
      <c r="AE1157"/>
      <c r="AF1157"/>
      <c r="AG1157"/>
      <c r="AH1157" s="365"/>
      <c r="AI1157"/>
      <c r="AJ1157"/>
      <c r="AK1157"/>
      <c r="AL1157" s="365"/>
      <c r="AM1157"/>
      <c r="AN1157"/>
      <c r="AO1157"/>
      <c r="AP1157" s="365"/>
      <c r="AQ1157"/>
      <c r="AR1157"/>
      <c r="AS1157"/>
      <c r="AT1157"/>
      <c r="AU1157"/>
      <c r="AV1157"/>
      <c r="AW1157"/>
      <c r="AX1157"/>
      <c r="AY1157" s="365"/>
      <c r="AZ1157" s="365"/>
      <c r="BA1157" s="366"/>
      <c r="BB1157" s="367"/>
      <c r="BC1157"/>
      <c r="BD1157"/>
      <c r="BE1157"/>
      <c r="BF1157"/>
      <c r="BG1157"/>
      <c r="BH1157" s="368"/>
    </row>
    <row r="1158" spans="6:60" ht="15.6">
      <c r="F1158" s="346"/>
      <c r="G1158"/>
      <c r="H1158"/>
      <c r="I1158"/>
      <c r="J1158"/>
      <c r="K1158"/>
      <c r="L1158"/>
      <c r="M1158"/>
      <c r="N1158"/>
      <c r="O1158"/>
      <c r="P1158" s="365"/>
      <c r="Q1158"/>
      <c r="R1158"/>
      <c r="S1158"/>
      <c r="T1158"/>
      <c r="U1158"/>
      <c r="V1158"/>
      <c r="W1158"/>
      <c r="X1158"/>
      <c r="Y1158"/>
      <c r="Z1158"/>
      <c r="AA1158"/>
      <c r="AB1158"/>
      <c r="AC1158"/>
      <c r="AD1158"/>
      <c r="AE1158"/>
      <c r="AF1158"/>
      <c r="AG1158"/>
      <c r="AH1158" s="365"/>
      <c r="AI1158"/>
      <c r="AJ1158"/>
      <c r="AK1158"/>
      <c r="AL1158" s="365"/>
      <c r="AM1158"/>
      <c r="AN1158"/>
      <c r="AO1158"/>
      <c r="AP1158" s="365"/>
      <c r="AQ1158"/>
      <c r="AR1158"/>
      <c r="AS1158"/>
      <c r="AT1158"/>
      <c r="AU1158"/>
      <c r="AV1158"/>
      <c r="AW1158"/>
      <c r="AX1158"/>
      <c r="AY1158" s="365"/>
      <c r="AZ1158" s="365"/>
      <c r="BA1158" s="366"/>
      <c r="BB1158" s="367"/>
      <c r="BC1158"/>
      <c r="BD1158"/>
      <c r="BE1158"/>
      <c r="BF1158"/>
      <c r="BG1158"/>
      <c r="BH1158" s="368"/>
    </row>
    <row r="1159" spans="6:60" ht="15.6">
      <c r="F1159" s="346"/>
      <c r="G1159"/>
      <c r="H1159"/>
      <c r="I1159"/>
      <c r="J1159"/>
      <c r="K1159"/>
      <c r="L1159"/>
      <c r="M1159"/>
      <c r="N1159"/>
      <c r="O1159"/>
      <c r="P1159" s="365"/>
      <c r="Q1159"/>
      <c r="R1159"/>
      <c r="S1159"/>
      <c r="T1159"/>
      <c r="U1159"/>
      <c r="V1159"/>
      <c r="W1159"/>
      <c r="X1159"/>
      <c r="Y1159"/>
      <c r="Z1159"/>
      <c r="AA1159"/>
      <c r="AB1159"/>
      <c r="AC1159"/>
      <c r="AD1159"/>
      <c r="AE1159"/>
      <c r="AF1159"/>
      <c r="AG1159"/>
      <c r="AH1159" s="365"/>
      <c r="AI1159"/>
      <c r="AJ1159"/>
      <c r="AK1159"/>
      <c r="AL1159" s="365"/>
      <c r="AM1159"/>
      <c r="AN1159"/>
      <c r="AO1159"/>
      <c r="AP1159" s="365"/>
      <c r="AQ1159"/>
      <c r="AR1159"/>
      <c r="AS1159"/>
      <c r="AT1159"/>
      <c r="AU1159"/>
      <c r="AV1159"/>
      <c r="AW1159"/>
      <c r="AX1159"/>
      <c r="AY1159" s="365"/>
      <c r="AZ1159" s="365"/>
      <c r="BA1159" s="366"/>
      <c r="BB1159" s="367"/>
      <c r="BC1159"/>
      <c r="BD1159"/>
      <c r="BE1159"/>
      <c r="BF1159"/>
      <c r="BG1159"/>
      <c r="BH1159" s="368"/>
    </row>
    <row r="1160" spans="6:60" ht="15.6">
      <c r="F1160" s="346"/>
      <c r="G1160"/>
      <c r="H1160"/>
      <c r="I1160"/>
      <c r="J1160"/>
      <c r="K1160"/>
      <c r="L1160"/>
      <c r="M1160"/>
      <c r="N1160"/>
      <c r="O1160"/>
      <c r="P1160" s="365"/>
      <c r="Q1160"/>
      <c r="R1160"/>
      <c r="S1160"/>
      <c r="T1160"/>
      <c r="U1160"/>
      <c r="V1160"/>
      <c r="W1160"/>
      <c r="X1160"/>
      <c r="Y1160"/>
      <c r="Z1160"/>
      <c r="AA1160"/>
      <c r="AB1160"/>
      <c r="AC1160"/>
      <c r="AD1160"/>
      <c r="AE1160"/>
      <c r="AF1160"/>
      <c r="AG1160"/>
      <c r="AH1160" s="365"/>
      <c r="AI1160"/>
      <c r="AJ1160"/>
      <c r="AK1160"/>
      <c r="AL1160" s="365"/>
      <c r="AM1160"/>
      <c r="AN1160"/>
      <c r="AO1160"/>
      <c r="AP1160" s="365"/>
      <c r="AQ1160"/>
      <c r="AR1160"/>
      <c r="AS1160"/>
      <c r="AT1160"/>
      <c r="AU1160"/>
      <c r="AV1160"/>
      <c r="AW1160"/>
      <c r="AX1160"/>
      <c r="AY1160" s="365"/>
      <c r="AZ1160" s="365"/>
      <c r="BA1160" s="366"/>
      <c r="BB1160" s="367"/>
      <c r="BC1160"/>
      <c r="BD1160"/>
      <c r="BE1160"/>
      <c r="BF1160"/>
      <c r="BG1160"/>
      <c r="BH1160" s="368"/>
    </row>
    <row r="1161" spans="6:60" ht="15.6">
      <c r="F1161" s="346"/>
      <c r="G1161"/>
      <c r="H1161"/>
      <c r="I1161"/>
      <c r="J1161"/>
      <c r="K1161"/>
      <c r="L1161"/>
      <c r="M1161"/>
      <c r="N1161"/>
      <c r="O1161"/>
      <c r="P1161" s="365"/>
      <c r="Q1161"/>
      <c r="R1161"/>
      <c r="S1161"/>
      <c r="T1161"/>
      <c r="U1161"/>
      <c r="V1161"/>
      <c r="W1161"/>
      <c r="X1161"/>
      <c r="Y1161"/>
      <c r="Z1161"/>
      <c r="AA1161"/>
      <c r="AB1161"/>
      <c r="AC1161"/>
      <c r="AD1161"/>
      <c r="AE1161"/>
      <c r="AF1161"/>
      <c r="AG1161"/>
      <c r="AH1161" s="365"/>
      <c r="AI1161"/>
      <c r="AJ1161"/>
      <c r="AK1161"/>
      <c r="AL1161" s="365"/>
      <c r="AM1161"/>
      <c r="AN1161"/>
      <c r="AO1161"/>
      <c r="AP1161" s="365"/>
      <c r="AQ1161"/>
      <c r="AR1161"/>
      <c r="AS1161"/>
      <c r="AT1161"/>
      <c r="AU1161"/>
      <c r="AV1161"/>
      <c r="AW1161"/>
      <c r="AX1161"/>
      <c r="AY1161" s="365"/>
      <c r="AZ1161" s="365"/>
      <c r="BA1161" s="366"/>
      <c r="BB1161" s="367"/>
      <c r="BC1161"/>
      <c r="BD1161"/>
      <c r="BE1161"/>
      <c r="BF1161"/>
      <c r="BG1161"/>
      <c r="BH1161" s="368"/>
    </row>
    <row r="1162" spans="6:60" ht="15.6">
      <c r="F1162" s="346"/>
      <c r="G1162"/>
      <c r="H1162"/>
      <c r="I1162"/>
      <c r="J1162"/>
      <c r="K1162"/>
      <c r="L1162"/>
      <c r="M1162"/>
      <c r="N1162"/>
      <c r="O1162"/>
      <c r="P1162" s="365"/>
      <c r="Q1162"/>
      <c r="R1162"/>
      <c r="S1162"/>
      <c r="T1162"/>
      <c r="U1162"/>
      <c r="V1162"/>
      <c r="W1162"/>
      <c r="X1162"/>
      <c r="Y1162"/>
      <c r="Z1162"/>
      <c r="AA1162"/>
      <c r="AB1162"/>
      <c r="AC1162"/>
      <c r="AD1162"/>
      <c r="AE1162"/>
      <c r="AF1162"/>
      <c r="AG1162"/>
      <c r="AH1162" s="365"/>
      <c r="AI1162"/>
      <c r="AJ1162"/>
      <c r="AK1162"/>
      <c r="AL1162" s="365"/>
      <c r="AM1162"/>
      <c r="AN1162"/>
      <c r="AO1162"/>
      <c r="AP1162" s="365"/>
      <c r="AQ1162"/>
      <c r="AR1162"/>
      <c r="AS1162"/>
      <c r="AT1162"/>
      <c r="AU1162"/>
      <c r="AV1162"/>
      <c r="AW1162"/>
      <c r="AX1162"/>
      <c r="AY1162" s="365"/>
      <c r="AZ1162" s="365"/>
      <c r="BA1162" s="366"/>
      <c r="BB1162" s="367"/>
      <c r="BC1162"/>
      <c r="BD1162"/>
      <c r="BE1162"/>
      <c r="BF1162"/>
      <c r="BG1162"/>
      <c r="BH1162" s="368"/>
    </row>
    <row r="1163" spans="6:60" ht="15.6">
      <c r="F1163" s="346"/>
      <c r="G1163"/>
      <c r="H1163"/>
      <c r="I1163"/>
      <c r="J1163"/>
      <c r="K1163"/>
      <c r="L1163"/>
      <c r="M1163"/>
      <c r="N1163"/>
      <c r="O1163"/>
      <c r="P1163" s="365"/>
      <c r="Q1163"/>
      <c r="R1163"/>
      <c r="S1163"/>
      <c r="T1163"/>
      <c r="U1163"/>
      <c r="V1163"/>
      <c r="W1163"/>
      <c r="X1163"/>
      <c r="Y1163"/>
      <c r="Z1163"/>
      <c r="AA1163"/>
      <c r="AB1163"/>
      <c r="AC1163"/>
      <c r="AD1163"/>
      <c r="AE1163"/>
      <c r="AF1163"/>
      <c r="AG1163"/>
      <c r="AH1163" s="365"/>
      <c r="AI1163"/>
      <c r="AJ1163"/>
      <c r="AK1163"/>
      <c r="AL1163" s="365"/>
      <c r="AM1163"/>
      <c r="AN1163"/>
      <c r="AO1163"/>
      <c r="AP1163" s="365"/>
      <c r="AQ1163"/>
      <c r="AR1163"/>
      <c r="AS1163"/>
      <c r="AT1163"/>
      <c r="AU1163"/>
      <c r="AV1163"/>
      <c r="AW1163"/>
      <c r="AX1163"/>
      <c r="AY1163" s="365"/>
      <c r="AZ1163" s="365"/>
      <c r="BA1163" s="366"/>
      <c r="BB1163" s="367"/>
      <c r="BC1163"/>
      <c r="BD1163"/>
      <c r="BE1163"/>
      <c r="BF1163"/>
      <c r="BG1163"/>
      <c r="BH1163" s="368"/>
    </row>
    <row r="1164" spans="6:60" ht="15.6">
      <c r="F1164" s="346"/>
      <c r="G1164"/>
      <c r="H1164"/>
      <c r="I1164"/>
      <c r="J1164"/>
      <c r="K1164"/>
      <c r="L1164"/>
      <c r="M1164"/>
      <c r="N1164"/>
      <c r="O1164"/>
      <c r="P1164" s="365"/>
      <c r="Q1164"/>
      <c r="R1164"/>
      <c r="S1164"/>
      <c r="T1164"/>
      <c r="U1164"/>
      <c r="V1164"/>
      <c r="W1164"/>
      <c r="X1164"/>
      <c r="Y1164"/>
      <c r="Z1164"/>
      <c r="AA1164"/>
      <c r="AB1164"/>
      <c r="AC1164"/>
      <c r="AD1164"/>
      <c r="AE1164"/>
      <c r="AF1164"/>
      <c r="AG1164"/>
      <c r="AH1164" s="365"/>
      <c r="AI1164"/>
      <c r="AJ1164"/>
      <c r="AK1164"/>
      <c r="AL1164" s="365"/>
      <c r="AM1164"/>
      <c r="AN1164"/>
      <c r="AO1164"/>
      <c r="AP1164" s="365"/>
      <c r="AQ1164"/>
      <c r="AR1164"/>
      <c r="AS1164"/>
      <c r="AT1164"/>
      <c r="AU1164"/>
      <c r="AV1164"/>
      <c r="AW1164"/>
      <c r="AX1164"/>
      <c r="AY1164" s="365"/>
      <c r="AZ1164" s="365"/>
      <c r="BA1164" s="366"/>
      <c r="BB1164" s="367"/>
      <c r="BC1164"/>
      <c r="BD1164"/>
      <c r="BE1164"/>
      <c r="BF1164"/>
      <c r="BG1164"/>
      <c r="BH1164" s="368"/>
    </row>
    <row r="1165" spans="6:60" ht="15.6">
      <c r="F1165" s="346"/>
      <c r="G1165"/>
      <c r="H1165"/>
      <c r="I1165"/>
      <c r="J1165"/>
      <c r="K1165"/>
      <c r="L1165"/>
      <c r="M1165"/>
      <c r="N1165"/>
      <c r="O1165"/>
      <c r="P1165" s="365"/>
      <c r="Q1165"/>
      <c r="R1165"/>
      <c r="S1165"/>
      <c r="T1165"/>
      <c r="U1165"/>
      <c r="V1165"/>
      <c r="W1165"/>
      <c r="X1165"/>
      <c r="Y1165"/>
      <c r="Z1165"/>
      <c r="AA1165"/>
      <c r="AB1165"/>
      <c r="AC1165"/>
      <c r="AD1165"/>
      <c r="AE1165"/>
      <c r="AF1165"/>
      <c r="AG1165"/>
      <c r="AH1165" s="365"/>
      <c r="AI1165"/>
      <c r="AJ1165"/>
      <c r="AK1165"/>
      <c r="AL1165" s="365"/>
      <c r="AM1165"/>
      <c r="AN1165"/>
      <c r="AO1165"/>
      <c r="AP1165" s="365"/>
      <c r="AQ1165"/>
      <c r="AR1165"/>
      <c r="AS1165"/>
      <c r="AT1165"/>
      <c r="AU1165"/>
      <c r="AV1165"/>
      <c r="AW1165"/>
      <c r="AX1165"/>
      <c r="AY1165" s="365"/>
      <c r="AZ1165" s="365"/>
      <c r="BA1165" s="366"/>
      <c r="BB1165" s="367"/>
      <c r="BC1165"/>
      <c r="BD1165"/>
      <c r="BE1165"/>
      <c r="BF1165"/>
      <c r="BG1165"/>
      <c r="BH1165" s="368"/>
    </row>
    <row r="1166" spans="6:60" ht="15.6">
      <c r="F1166" s="346"/>
      <c r="G1166"/>
      <c r="H1166"/>
      <c r="I1166"/>
      <c r="J1166"/>
      <c r="K1166"/>
      <c r="L1166"/>
      <c r="M1166"/>
      <c r="N1166"/>
      <c r="O1166"/>
      <c r="P1166" s="365"/>
      <c r="Q1166"/>
      <c r="R1166"/>
      <c r="S1166"/>
      <c r="T1166"/>
      <c r="U1166"/>
      <c r="V1166"/>
      <c r="W1166"/>
      <c r="X1166"/>
      <c r="Y1166"/>
      <c r="Z1166"/>
      <c r="AA1166"/>
      <c r="AB1166"/>
      <c r="AC1166"/>
      <c r="AD1166"/>
      <c r="AE1166"/>
      <c r="AF1166"/>
      <c r="AG1166"/>
      <c r="AH1166" s="365"/>
      <c r="AI1166"/>
      <c r="AJ1166"/>
      <c r="AK1166"/>
      <c r="AL1166" s="365"/>
      <c r="AM1166"/>
      <c r="AN1166"/>
      <c r="AO1166"/>
      <c r="AP1166" s="365"/>
      <c r="AQ1166"/>
      <c r="AR1166"/>
      <c r="AS1166"/>
      <c r="AT1166"/>
      <c r="AU1166"/>
      <c r="AV1166"/>
      <c r="AW1166"/>
      <c r="AX1166"/>
      <c r="AY1166" s="365"/>
      <c r="AZ1166" s="365"/>
      <c r="BA1166" s="366"/>
      <c r="BB1166" s="367"/>
      <c r="BC1166"/>
      <c r="BD1166"/>
      <c r="BE1166"/>
      <c r="BF1166"/>
      <c r="BG1166"/>
      <c r="BH1166" s="368"/>
    </row>
    <row r="1167" spans="6:60" ht="15.6">
      <c r="F1167" s="346"/>
      <c r="G1167"/>
      <c r="H1167"/>
      <c r="I1167"/>
      <c r="J1167"/>
      <c r="K1167"/>
      <c r="L1167"/>
      <c r="M1167"/>
      <c r="N1167"/>
      <c r="O1167"/>
      <c r="P1167" s="365"/>
      <c r="Q1167"/>
      <c r="R1167"/>
      <c r="S1167"/>
      <c r="T1167"/>
      <c r="U1167"/>
      <c r="V1167"/>
      <c r="W1167"/>
      <c r="X1167"/>
      <c r="Y1167"/>
      <c r="Z1167"/>
      <c r="AA1167"/>
      <c r="AB1167"/>
      <c r="AC1167"/>
      <c r="AD1167"/>
      <c r="AE1167"/>
      <c r="AF1167"/>
      <c r="AG1167"/>
      <c r="AH1167" s="365"/>
      <c r="AI1167"/>
      <c r="AJ1167"/>
      <c r="AK1167"/>
      <c r="AL1167" s="365"/>
      <c r="AM1167"/>
      <c r="AN1167"/>
      <c r="AO1167"/>
      <c r="AP1167" s="365"/>
      <c r="AQ1167"/>
      <c r="AR1167"/>
      <c r="AS1167"/>
      <c r="AT1167"/>
      <c r="AU1167"/>
      <c r="AV1167"/>
      <c r="AW1167"/>
      <c r="AX1167"/>
      <c r="AY1167" s="365"/>
      <c r="AZ1167" s="365"/>
      <c r="BA1167" s="366"/>
      <c r="BB1167" s="367"/>
      <c r="BC1167"/>
      <c r="BD1167"/>
      <c r="BE1167"/>
      <c r="BF1167"/>
      <c r="BG1167"/>
      <c r="BH1167" s="368"/>
    </row>
    <row r="1168" spans="6:60" ht="15.6">
      <c r="F1168" s="346"/>
      <c r="G1168"/>
      <c r="H1168"/>
      <c r="I1168"/>
      <c r="J1168"/>
      <c r="K1168"/>
      <c r="L1168"/>
      <c r="M1168"/>
      <c r="N1168"/>
      <c r="O1168"/>
      <c r="P1168" s="365"/>
      <c r="Q1168"/>
      <c r="R1168"/>
      <c r="S1168"/>
      <c r="T1168"/>
      <c r="U1168"/>
      <c r="V1168"/>
      <c r="W1168"/>
      <c r="X1168"/>
      <c r="Y1168"/>
      <c r="Z1168"/>
      <c r="AA1168"/>
      <c r="AB1168"/>
      <c r="AC1168"/>
      <c r="AD1168"/>
      <c r="AE1168"/>
      <c r="AF1168"/>
      <c r="AG1168"/>
      <c r="AH1168" s="365"/>
      <c r="AI1168"/>
      <c r="AJ1168"/>
      <c r="AK1168"/>
      <c r="AL1168" s="365"/>
      <c r="AM1168"/>
      <c r="AN1168"/>
      <c r="AO1168"/>
      <c r="AP1168" s="365"/>
      <c r="AQ1168"/>
      <c r="AR1168"/>
      <c r="AS1168"/>
      <c r="AT1168"/>
      <c r="AU1168"/>
      <c r="AV1168"/>
      <c r="AW1168"/>
      <c r="AX1168"/>
      <c r="AY1168" s="365"/>
      <c r="AZ1168" s="365"/>
      <c r="BA1168" s="366"/>
      <c r="BB1168" s="367"/>
      <c r="BC1168"/>
      <c r="BD1168"/>
      <c r="BE1168"/>
      <c r="BF1168"/>
      <c r="BG1168"/>
      <c r="BH1168" s="368"/>
    </row>
    <row r="1169" spans="6:60" ht="15.6">
      <c r="F1169" s="346"/>
      <c r="G1169"/>
      <c r="H1169"/>
      <c r="I1169"/>
      <c r="J1169"/>
      <c r="K1169"/>
      <c r="L1169"/>
      <c r="M1169"/>
      <c r="N1169"/>
      <c r="O1169"/>
      <c r="P1169" s="365"/>
      <c r="Q1169"/>
      <c r="R1169"/>
      <c r="S1169"/>
      <c r="T1169"/>
      <c r="U1169"/>
      <c r="V1169"/>
      <c r="W1169"/>
      <c r="X1169"/>
      <c r="Y1169"/>
      <c r="Z1169"/>
      <c r="AA1169"/>
      <c r="AB1169"/>
      <c r="AC1169"/>
      <c r="AD1169"/>
      <c r="AE1169"/>
      <c r="AF1169"/>
      <c r="AG1169"/>
      <c r="AH1169" s="365"/>
      <c r="AI1169"/>
      <c r="AJ1169"/>
      <c r="AK1169"/>
      <c r="AL1169" s="365"/>
      <c r="AM1169"/>
      <c r="AN1169"/>
      <c r="AO1169"/>
      <c r="AP1169" s="365"/>
      <c r="AQ1169"/>
      <c r="AR1169"/>
      <c r="AS1169"/>
      <c r="AT1169"/>
      <c r="AU1169"/>
      <c r="AV1169"/>
      <c r="AW1169"/>
      <c r="AX1169"/>
      <c r="AY1169" s="365"/>
      <c r="AZ1169" s="365"/>
      <c r="BA1169" s="366"/>
      <c r="BB1169" s="367"/>
      <c r="BC1169"/>
      <c r="BD1169"/>
      <c r="BE1169"/>
      <c r="BF1169"/>
      <c r="BG1169"/>
      <c r="BH1169" s="368"/>
    </row>
    <row r="1170" spans="6:60" ht="15.6">
      <c r="F1170" s="346"/>
      <c r="G1170"/>
      <c r="H1170"/>
      <c r="I1170"/>
      <c r="J1170"/>
      <c r="K1170"/>
      <c r="L1170"/>
      <c r="M1170"/>
      <c r="N1170"/>
      <c r="O1170"/>
      <c r="P1170" s="365"/>
      <c r="Q1170"/>
      <c r="R1170"/>
      <c r="S1170"/>
      <c r="T1170"/>
      <c r="U1170"/>
      <c r="V1170"/>
      <c r="W1170"/>
      <c r="X1170"/>
      <c r="Y1170"/>
      <c r="Z1170"/>
      <c r="AA1170"/>
      <c r="AB1170"/>
      <c r="AC1170"/>
      <c r="AD1170"/>
      <c r="AE1170"/>
      <c r="AF1170"/>
      <c r="AG1170"/>
      <c r="AH1170" s="365"/>
      <c r="AI1170"/>
      <c r="AJ1170"/>
      <c r="AK1170"/>
      <c r="AL1170" s="365"/>
      <c r="AM1170"/>
      <c r="AN1170"/>
      <c r="AO1170"/>
      <c r="AP1170" s="365"/>
      <c r="AQ1170"/>
      <c r="AR1170"/>
      <c r="AS1170"/>
      <c r="AT1170"/>
      <c r="AU1170"/>
      <c r="AV1170"/>
      <c r="AW1170"/>
      <c r="AX1170"/>
      <c r="AY1170" s="365"/>
      <c r="AZ1170" s="365"/>
      <c r="BA1170" s="366"/>
      <c r="BB1170" s="367"/>
      <c r="BC1170"/>
      <c r="BD1170"/>
      <c r="BE1170"/>
      <c r="BF1170"/>
      <c r="BG1170"/>
      <c r="BH1170" s="368"/>
    </row>
    <row r="1171" spans="6:60" ht="15.6">
      <c r="F1171" s="346"/>
      <c r="G1171"/>
      <c r="H1171"/>
      <c r="I1171"/>
      <c r="J1171"/>
      <c r="K1171"/>
      <c r="L1171"/>
      <c r="M1171"/>
      <c r="N1171"/>
      <c r="O1171"/>
      <c r="P1171" s="365"/>
      <c r="Q1171"/>
      <c r="R1171"/>
      <c r="S1171"/>
      <c r="T1171"/>
      <c r="U1171"/>
      <c r="V1171"/>
      <c r="W1171"/>
      <c r="X1171"/>
      <c r="Y1171"/>
      <c r="Z1171"/>
      <c r="AA1171"/>
      <c r="AB1171"/>
      <c r="AC1171"/>
      <c r="AD1171"/>
      <c r="AE1171"/>
      <c r="AF1171"/>
      <c r="AG1171"/>
      <c r="AH1171" s="365"/>
      <c r="AI1171"/>
      <c r="AJ1171"/>
      <c r="AK1171"/>
      <c r="AL1171" s="365"/>
      <c r="AM1171"/>
      <c r="AN1171"/>
      <c r="AO1171"/>
      <c r="AP1171" s="365"/>
      <c r="AQ1171"/>
      <c r="AR1171"/>
      <c r="AS1171"/>
      <c r="AT1171"/>
      <c r="AU1171"/>
      <c r="AV1171"/>
      <c r="AW1171"/>
      <c r="AX1171"/>
      <c r="AY1171" s="365"/>
      <c r="AZ1171" s="365"/>
      <c r="BA1171" s="366"/>
      <c r="BB1171" s="367"/>
      <c r="BC1171"/>
      <c r="BD1171"/>
      <c r="BE1171"/>
      <c r="BF1171"/>
      <c r="BG1171"/>
      <c r="BH1171" s="368"/>
    </row>
    <row r="1172" spans="6:60" ht="15.6">
      <c r="F1172" s="346"/>
      <c r="G1172"/>
      <c r="H1172"/>
      <c r="I1172"/>
      <c r="J1172"/>
      <c r="K1172"/>
      <c r="L1172"/>
      <c r="M1172"/>
      <c r="N1172"/>
      <c r="O1172"/>
      <c r="P1172" s="365"/>
      <c r="Q1172"/>
      <c r="R1172"/>
      <c r="S1172"/>
      <c r="T1172"/>
      <c r="U1172"/>
      <c r="V1172"/>
      <c r="W1172"/>
      <c r="X1172"/>
      <c r="Y1172"/>
      <c r="Z1172"/>
      <c r="AA1172"/>
      <c r="AB1172"/>
      <c r="AC1172"/>
      <c r="AD1172"/>
      <c r="AE1172"/>
      <c r="AF1172"/>
      <c r="AG1172"/>
      <c r="AH1172" s="365"/>
      <c r="AI1172"/>
      <c r="AJ1172"/>
      <c r="AK1172"/>
      <c r="AL1172" s="365"/>
      <c r="AM1172"/>
      <c r="AN1172"/>
      <c r="AO1172"/>
      <c r="AP1172" s="365"/>
      <c r="AQ1172"/>
      <c r="AR1172"/>
      <c r="AS1172"/>
      <c r="AT1172"/>
      <c r="AU1172"/>
      <c r="AV1172"/>
      <c r="AW1172"/>
      <c r="AX1172"/>
      <c r="AY1172" s="365"/>
      <c r="AZ1172" s="365"/>
      <c r="BA1172" s="366"/>
      <c r="BB1172" s="367"/>
      <c r="BC1172"/>
      <c r="BD1172"/>
      <c r="BE1172"/>
      <c r="BF1172"/>
      <c r="BG1172"/>
      <c r="BH1172" s="368"/>
    </row>
    <row r="1173" spans="6:60" ht="15.6">
      <c r="F1173" s="346"/>
      <c r="G1173"/>
      <c r="H1173"/>
      <c r="I1173"/>
      <c r="J1173"/>
      <c r="K1173"/>
      <c r="L1173"/>
      <c r="M1173"/>
      <c r="N1173"/>
      <c r="O1173"/>
      <c r="P1173" s="365"/>
      <c r="Q1173"/>
      <c r="R1173"/>
      <c r="S1173"/>
      <c r="T1173"/>
      <c r="U1173"/>
      <c r="V1173"/>
      <c r="W1173"/>
      <c r="X1173"/>
      <c r="Y1173"/>
      <c r="Z1173"/>
      <c r="AA1173"/>
      <c r="AB1173"/>
      <c r="AC1173"/>
      <c r="AD1173"/>
      <c r="AE1173"/>
      <c r="AF1173"/>
      <c r="AG1173"/>
      <c r="AH1173" s="365"/>
      <c r="AI1173"/>
      <c r="AJ1173"/>
      <c r="AK1173"/>
      <c r="AL1173" s="365"/>
      <c r="AM1173"/>
      <c r="AN1173"/>
      <c r="AO1173"/>
      <c r="AP1173" s="365"/>
      <c r="AQ1173"/>
      <c r="AR1173"/>
      <c r="AS1173"/>
      <c r="AT1173"/>
      <c r="AU1173"/>
      <c r="AV1173"/>
      <c r="AW1173"/>
      <c r="AX1173"/>
      <c r="AY1173" s="365"/>
      <c r="AZ1173" s="365"/>
      <c r="BA1173" s="366"/>
      <c r="BB1173" s="367"/>
      <c r="BC1173"/>
      <c r="BD1173"/>
      <c r="BE1173"/>
      <c r="BF1173"/>
      <c r="BG1173"/>
      <c r="BH1173" s="368"/>
    </row>
    <row r="1174" spans="6:60" ht="15.6">
      <c r="F1174" s="346"/>
      <c r="G1174"/>
      <c r="H1174"/>
      <c r="I1174"/>
      <c r="J1174"/>
      <c r="K1174"/>
      <c r="L1174"/>
      <c r="M1174"/>
      <c r="N1174"/>
      <c r="O1174"/>
      <c r="P1174" s="365"/>
      <c r="Q1174"/>
      <c r="R1174"/>
      <c r="S1174"/>
      <c r="T1174"/>
      <c r="U1174"/>
      <c r="V1174"/>
      <c r="W1174"/>
      <c r="X1174"/>
      <c r="Y1174"/>
      <c r="Z1174"/>
      <c r="AA1174"/>
      <c r="AB1174"/>
      <c r="AC1174"/>
      <c r="AD1174"/>
      <c r="AE1174"/>
      <c r="AF1174"/>
      <c r="AG1174"/>
      <c r="AH1174" s="365"/>
      <c r="AI1174"/>
      <c r="AJ1174"/>
      <c r="AK1174"/>
      <c r="AL1174" s="365"/>
      <c r="AM1174"/>
      <c r="AN1174"/>
      <c r="AO1174"/>
      <c r="AP1174" s="365"/>
      <c r="AQ1174"/>
      <c r="AR1174"/>
      <c r="AS1174"/>
      <c r="AT1174"/>
      <c r="AU1174"/>
      <c r="AV1174"/>
      <c r="AW1174"/>
      <c r="AX1174"/>
      <c r="AY1174" s="365"/>
      <c r="AZ1174" s="365"/>
      <c r="BA1174" s="366"/>
      <c r="BB1174" s="367"/>
      <c r="BC1174"/>
      <c r="BD1174"/>
      <c r="BE1174"/>
      <c r="BF1174"/>
      <c r="BG1174"/>
      <c r="BH1174" s="368"/>
    </row>
    <row r="1175" spans="6:60" ht="15.6">
      <c r="F1175" s="346"/>
      <c r="G1175"/>
      <c r="H1175"/>
      <c r="I1175"/>
      <c r="J1175"/>
      <c r="K1175"/>
      <c r="L1175"/>
      <c r="M1175"/>
      <c r="N1175"/>
      <c r="O1175"/>
      <c r="P1175" s="365"/>
      <c r="Q1175"/>
      <c r="R1175"/>
      <c r="S1175"/>
      <c r="T1175"/>
      <c r="U1175"/>
      <c r="V1175"/>
      <c r="W1175"/>
      <c r="X1175"/>
      <c r="Y1175"/>
      <c r="Z1175"/>
      <c r="AA1175"/>
      <c r="AB1175"/>
      <c r="AC1175"/>
      <c r="AD1175"/>
      <c r="AE1175"/>
      <c r="AF1175"/>
      <c r="AG1175"/>
      <c r="AH1175" s="365"/>
      <c r="AI1175"/>
      <c r="AJ1175"/>
      <c r="AK1175"/>
      <c r="AL1175" s="365"/>
      <c r="AM1175"/>
      <c r="AN1175"/>
      <c r="AO1175"/>
      <c r="AP1175" s="365"/>
      <c r="AQ1175"/>
      <c r="AR1175"/>
      <c r="AS1175"/>
      <c r="AT1175"/>
      <c r="AU1175"/>
      <c r="AV1175"/>
      <c r="AW1175"/>
      <c r="AX1175"/>
      <c r="AY1175" s="365"/>
      <c r="AZ1175" s="365"/>
      <c r="BA1175" s="366"/>
      <c r="BB1175" s="367"/>
      <c r="BC1175"/>
      <c r="BD1175"/>
      <c r="BE1175"/>
      <c r="BF1175"/>
      <c r="BG1175"/>
      <c r="BH1175" s="368"/>
    </row>
    <row r="1176" spans="6:60" ht="15.6">
      <c r="F1176" s="346"/>
      <c r="G1176"/>
      <c r="H1176"/>
      <c r="I1176"/>
      <c r="J1176"/>
      <c r="K1176"/>
      <c r="L1176"/>
      <c r="M1176"/>
      <c r="N1176"/>
      <c r="O1176"/>
      <c r="P1176" s="365"/>
      <c r="Q1176"/>
      <c r="R1176"/>
      <c r="S1176"/>
      <c r="T1176"/>
      <c r="U1176"/>
      <c r="V1176"/>
      <c r="W1176"/>
      <c r="X1176"/>
      <c r="Y1176"/>
      <c r="Z1176"/>
      <c r="AA1176"/>
      <c r="AB1176"/>
      <c r="AC1176"/>
      <c r="AD1176"/>
      <c r="AE1176"/>
      <c r="AF1176"/>
      <c r="AG1176"/>
      <c r="AH1176" s="365"/>
      <c r="AI1176"/>
      <c r="AJ1176"/>
      <c r="AK1176"/>
      <c r="AL1176" s="365"/>
      <c r="AM1176"/>
      <c r="AN1176"/>
      <c r="AO1176"/>
      <c r="AP1176" s="365"/>
      <c r="AQ1176"/>
      <c r="AR1176"/>
      <c r="AS1176"/>
      <c r="AT1176"/>
      <c r="AU1176"/>
      <c r="AV1176"/>
      <c r="AW1176"/>
      <c r="AX1176"/>
      <c r="AY1176" s="365"/>
      <c r="AZ1176" s="365"/>
      <c r="BA1176" s="366"/>
      <c r="BB1176" s="367"/>
      <c r="BC1176"/>
      <c r="BD1176"/>
      <c r="BE1176"/>
      <c r="BF1176"/>
      <c r="BG1176"/>
      <c r="BH1176" s="368"/>
    </row>
    <row r="1177" spans="6:60" ht="15.6">
      <c r="F1177" s="346"/>
      <c r="G1177"/>
      <c r="H1177"/>
      <c r="I1177"/>
      <c r="J1177"/>
      <c r="K1177"/>
      <c r="L1177"/>
      <c r="M1177"/>
      <c r="N1177"/>
      <c r="O1177"/>
      <c r="P1177" s="365"/>
      <c r="Q1177"/>
      <c r="R1177"/>
      <c r="S1177"/>
      <c r="T1177"/>
      <c r="U1177"/>
      <c r="V1177"/>
      <c r="W1177"/>
      <c r="X1177"/>
      <c r="Y1177"/>
      <c r="Z1177"/>
      <c r="AA1177"/>
      <c r="AB1177"/>
      <c r="AC1177"/>
      <c r="AD1177"/>
      <c r="AE1177"/>
      <c r="AF1177"/>
      <c r="AG1177"/>
      <c r="AH1177" s="365"/>
      <c r="AI1177"/>
      <c r="AJ1177"/>
      <c r="AK1177"/>
      <c r="AL1177" s="365"/>
      <c r="AM1177"/>
      <c r="AN1177"/>
      <c r="AO1177"/>
      <c r="AP1177" s="365"/>
      <c r="AQ1177"/>
      <c r="AR1177"/>
      <c r="AS1177"/>
      <c r="AT1177"/>
      <c r="AU1177"/>
      <c r="AV1177"/>
      <c r="AW1177"/>
      <c r="AX1177"/>
      <c r="AY1177" s="365"/>
      <c r="AZ1177" s="365"/>
      <c r="BA1177" s="366"/>
      <c r="BB1177" s="367"/>
      <c r="BC1177"/>
      <c r="BD1177"/>
      <c r="BE1177"/>
      <c r="BF1177"/>
      <c r="BG1177"/>
      <c r="BH1177" s="368"/>
    </row>
    <row r="1178" spans="6:60" ht="15.6">
      <c r="F1178" s="346"/>
      <c r="G1178"/>
      <c r="H1178"/>
      <c r="I1178"/>
      <c r="J1178"/>
      <c r="K1178"/>
      <c r="L1178"/>
      <c r="M1178"/>
      <c r="N1178"/>
      <c r="O1178"/>
      <c r="P1178" s="365"/>
      <c r="Q1178"/>
      <c r="R1178"/>
      <c r="S1178"/>
      <c r="T1178"/>
      <c r="U1178"/>
      <c r="V1178"/>
      <c r="W1178"/>
      <c r="X1178"/>
      <c r="Y1178"/>
      <c r="Z1178"/>
      <c r="AA1178"/>
      <c r="AB1178"/>
      <c r="AC1178"/>
      <c r="AD1178"/>
      <c r="AE1178"/>
      <c r="AF1178"/>
      <c r="AG1178"/>
      <c r="AH1178" s="365"/>
      <c r="AI1178"/>
      <c r="AJ1178"/>
      <c r="AK1178"/>
      <c r="AL1178" s="365"/>
      <c r="AM1178"/>
      <c r="AN1178"/>
      <c r="AO1178"/>
      <c r="AP1178" s="365"/>
      <c r="AQ1178"/>
      <c r="AR1178"/>
      <c r="AS1178"/>
      <c r="AT1178"/>
      <c r="AU1178"/>
      <c r="AV1178"/>
      <c r="AW1178"/>
      <c r="AX1178"/>
      <c r="AY1178" s="365"/>
      <c r="AZ1178" s="365"/>
      <c r="BA1178" s="366"/>
      <c r="BB1178" s="367"/>
      <c r="BC1178"/>
      <c r="BD1178"/>
      <c r="BE1178"/>
      <c r="BF1178"/>
      <c r="BG1178"/>
      <c r="BH1178" s="368"/>
    </row>
    <row r="1179" spans="6:60" ht="15.6">
      <c r="F1179" s="346"/>
      <c r="G1179"/>
      <c r="H1179"/>
      <c r="I1179"/>
      <c r="J1179"/>
      <c r="K1179"/>
      <c r="L1179"/>
      <c r="M1179"/>
      <c r="N1179"/>
      <c r="O1179"/>
      <c r="P1179" s="365"/>
      <c r="Q1179"/>
      <c r="R1179"/>
      <c r="S1179"/>
      <c r="T1179"/>
      <c r="U1179"/>
      <c r="V1179"/>
      <c r="W1179"/>
      <c r="X1179"/>
      <c r="Y1179"/>
      <c r="Z1179"/>
      <c r="AA1179"/>
      <c r="AB1179"/>
      <c r="AC1179"/>
      <c r="AD1179"/>
      <c r="AE1179"/>
      <c r="AF1179"/>
      <c r="AG1179"/>
      <c r="AH1179" s="365"/>
      <c r="AI1179"/>
      <c r="AJ1179"/>
      <c r="AK1179"/>
      <c r="AL1179" s="365"/>
      <c r="AM1179"/>
      <c r="AN1179"/>
      <c r="AO1179"/>
      <c r="AP1179" s="365"/>
      <c r="AQ1179"/>
      <c r="AR1179"/>
      <c r="AS1179"/>
      <c r="AT1179"/>
      <c r="AU1179"/>
      <c r="AV1179"/>
      <c r="AW1179"/>
      <c r="AX1179"/>
      <c r="AY1179" s="365"/>
      <c r="AZ1179" s="365"/>
      <c r="BA1179" s="366"/>
      <c r="BB1179" s="367"/>
      <c r="BC1179"/>
      <c r="BD1179"/>
      <c r="BE1179"/>
      <c r="BF1179"/>
      <c r="BG1179"/>
      <c r="BH1179" s="368"/>
    </row>
    <row r="1180" spans="6:60" ht="15.6">
      <c r="F1180" s="346"/>
      <c r="G1180"/>
      <c r="H1180"/>
      <c r="I1180"/>
      <c r="J1180"/>
      <c r="K1180"/>
      <c r="L1180"/>
      <c r="M1180"/>
      <c r="N1180"/>
      <c r="O1180"/>
      <c r="P1180" s="365"/>
      <c r="Q1180"/>
      <c r="R1180"/>
      <c r="S1180"/>
      <c r="T1180"/>
      <c r="U1180"/>
      <c r="V1180"/>
      <c r="W1180"/>
      <c r="X1180"/>
      <c r="Y1180"/>
      <c r="Z1180"/>
      <c r="AA1180"/>
      <c r="AB1180"/>
      <c r="AC1180"/>
      <c r="AD1180"/>
      <c r="AE1180"/>
      <c r="AF1180"/>
      <c r="AG1180"/>
      <c r="AH1180" s="365"/>
      <c r="AI1180"/>
      <c r="AJ1180"/>
      <c r="AK1180"/>
      <c r="AL1180" s="365"/>
      <c r="AM1180"/>
      <c r="AN1180"/>
      <c r="AO1180"/>
      <c r="AP1180" s="365"/>
      <c r="AQ1180"/>
      <c r="AR1180"/>
      <c r="AS1180"/>
      <c r="AT1180"/>
      <c r="AU1180"/>
      <c r="AV1180"/>
      <c r="AW1180"/>
      <c r="AX1180"/>
      <c r="AY1180" s="365"/>
      <c r="AZ1180" s="365"/>
      <c r="BA1180" s="366"/>
      <c r="BB1180" s="367"/>
      <c r="BC1180"/>
      <c r="BD1180"/>
      <c r="BE1180"/>
      <c r="BF1180"/>
      <c r="BG1180"/>
      <c r="BH1180" s="368"/>
    </row>
    <row r="1181" spans="6:60" ht="15.6">
      <c r="F1181" s="346"/>
      <c r="G1181"/>
      <c r="H1181"/>
      <c r="I1181"/>
      <c r="J1181"/>
      <c r="K1181"/>
      <c r="L1181"/>
      <c r="M1181"/>
      <c r="N1181"/>
      <c r="O1181"/>
      <c r="P1181" s="365"/>
      <c r="Q1181"/>
      <c r="R1181"/>
      <c r="S1181"/>
      <c r="T1181"/>
      <c r="U1181"/>
      <c r="V1181"/>
      <c r="W1181"/>
      <c r="X1181"/>
      <c r="Y1181"/>
      <c r="Z1181"/>
      <c r="AA1181"/>
      <c r="AB1181"/>
      <c r="AC1181"/>
      <c r="AD1181"/>
      <c r="AE1181"/>
      <c r="AF1181"/>
      <c r="AG1181"/>
      <c r="AH1181" s="365"/>
      <c r="AI1181"/>
      <c r="AJ1181"/>
      <c r="AK1181"/>
      <c r="AL1181" s="365"/>
      <c r="AM1181"/>
      <c r="AN1181"/>
      <c r="AO1181"/>
      <c r="AP1181" s="365"/>
      <c r="AQ1181"/>
      <c r="AR1181"/>
      <c r="AS1181"/>
      <c r="AT1181"/>
      <c r="AU1181"/>
      <c r="AV1181"/>
      <c r="AW1181"/>
      <c r="AX1181"/>
      <c r="AY1181" s="365"/>
      <c r="AZ1181" s="365"/>
      <c r="BA1181" s="366"/>
      <c r="BB1181" s="367"/>
      <c r="BC1181"/>
      <c r="BD1181"/>
      <c r="BE1181"/>
      <c r="BF1181"/>
      <c r="BG1181"/>
      <c r="BH1181" s="368"/>
    </row>
    <row r="1182" spans="6:60" ht="15.6">
      <c r="F1182" s="346"/>
      <c r="G1182"/>
      <c r="H1182"/>
      <c r="I1182"/>
      <c r="J1182"/>
      <c r="K1182"/>
      <c r="L1182"/>
      <c r="M1182"/>
      <c r="N1182"/>
      <c r="O1182"/>
      <c r="P1182" s="365"/>
      <c r="Q1182"/>
      <c r="R1182"/>
      <c r="S1182"/>
      <c r="T1182"/>
      <c r="U1182"/>
      <c r="V1182"/>
      <c r="W1182"/>
      <c r="X1182"/>
      <c r="Y1182"/>
      <c r="Z1182"/>
      <c r="AA1182"/>
      <c r="AB1182"/>
      <c r="AC1182"/>
      <c r="AD1182"/>
      <c r="AE1182"/>
      <c r="AF1182"/>
      <c r="AG1182"/>
      <c r="AH1182" s="365"/>
      <c r="AI1182"/>
      <c r="AJ1182"/>
      <c r="AK1182"/>
      <c r="AL1182" s="365"/>
      <c r="AM1182"/>
      <c r="AN1182"/>
      <c r="AO1182"/>
      <c r="AP1182" s="365"/>
      <c r="AQ1182"/>
      <c r="AR1182"/>
      <c r="AS1182"/>
      <c r="AT1182"/>
      <c r="AU1182"/>
      <c r="AV1182"/>
      <c r="AW1182"/>
      <c r="AX1182"/>
      <c r="AY1182" s="365"/>
      <c r="AZ1182" s="365"/>
      <c r="BA1182" s="366"/>
      <c r="BB1182" s="367"/>
      <c r="BC1182"/>
      <c r="BD1182"/>
      <c r="BE1182"/>
      <c r="BF1182"/>
      <c r="BG1182"/>
      <c r="BH1182" s="368"/>
    </row>
    <row r="1183" spans="6:60" ht="15.6">
      <c r="F1183" s="346"/>
      <c r="G1183"/>
      <c r="H1183"/>
      <c r="I1183"/>
      <c r="J1183"/>
      <c r="K1183"/>
      <c r="L1183"/>
      <c r="M1183"/>
      <c r="N1183"/>
      <c r="O1183"/>
      <c r="P1183" s="365"/>
      <c r="Q1183"/>
      <c r="R1183"/>
      <c r="S1183"/>
      <c r="T1183"/>
      <c r="U1183"/>
      <c r="V1183"/>
      <c r="W1183"/>
      <c r="X1183"/>
      <c r="Y1183"/>
      <c r="Z1183"/>
      <c r="AA1183"/>
      <c r="AB1183"/>
      <c r="AC1183"/>
      <c r="AD1183"/>
      <c r="AE1183"/>
      <c r="AF1183"/>
      <c r="AG1183"/>
      <c r="AH1183" s="365"/>
      <c r="AI1183"/>
      <c r="AJ1183"/>
      <c r="AK1183"/>
      <c r="AL1183" s="365"/>
      <c r="AM1183"/>
      <c r="AN1183"/>
      <c r="AO1183"/>
      <c r="AP1183" s="365"/>
      <c r="AQ1183"/>
      <c r="AR1183"/>
      <c r="AS1183"/>
      <c r="AT1183"/>
      <c r="AU1183"/>
      <c r="AV1183"/>
      <c r="AW1183"/>
      <c r="AX1183"/>
      <c r="AY1183" s="365"/>
      <c r="AZ1183" s="365"/>
      <c r="BA1183" s="366"/>
      <c r="BB1183" s="367"/>
      <c r="BC1183"/>
      <c r="BD1183"/>
      <c r="BE1183"/>
      <c r="BF1183"/>
      <c r="BG1183"/>
      <c r="BH1183" s="368"/>
    </row>
    <row r="1184" spans="6:60" ht="15.6">
      <c r="F1184" s="346"/>
      <c r="G1184"/>
      <c r="H1184"/>
      <c r="I1184"/>
      <c r="J1184"/>
      <c r="K1184"/>
      <c r="L1184"/>
      <c r="M1184"/>
      <c r="N1184"/>
      <c r="O1184"/>
      <c r="P1184" s="365"/>
      <c r="Q1184"/>
      <c r="R1184"/>
      <c r="S1184"/>
      <c r="T1184"/>
      <c r="U1184"/>
      <c r="V1184"/>
      <c r="W1184"/>
      <c r="X1184"/>
      <c r="Y1184"/>
      <c r="Z1184"/>
      <c r="AA1184"/>
      <c r="AB1184"/>
      <c r="AC1184"/>
      <c r="AD1184"/>
      <c r="AE1184"/>
      <c r="AF1184"/>
      <c r="AG1184"/>
      <c r="AH1184" s="365"/>
      <c r="AI1184"/>
      <c r="AJ1184"/>
      <c r="AK1184"/>
      <c r="AL1184" s="365"/>
      <c r="AM1184"/>
      <c r="AN1184"/>
      <c r="AO1184"/>
      <c r="AP1184" s="365"/>
      <c r="AQ1184"/>
      <c r="AR1184"/>
      <c r="AS1184"/>
      <c r="AT1184"/>
      <c r="AU1184"/>
      <c r="AV1184"/>
      <c r="AW1184"/>
      <c r="AX1184"/>
      <c r="AY1184" s="365"/>
      <c r="AZ1184" s="365"/>
      <c r="BA1184" s="366"/>
      <c r="BB1184" s="367"/>
      <c r="BC1184"/>
      <c r="BD1184"/>
      <c r="BE1184"/>
      <c r="BF1184"/>
      <c r="BG1184"/>
      <c r="BH1184" s="368"/>
    </row>
    <row r="1185" spans="6:60" ht="15.6">
      <c r="F1185" s="346"/>
      <c r="G1185"/>
      <c r="H1185"/>
      <c r="I1185"/>
      <c r="J1185"/>
      <c r="K1185"/>
      <c r="L1185"/>
      <c r="M1185"/>
      <c r="N1185"/>
      <c r="O1185"/>
      <c r="P1185" s="365"/>
      <c r="Q1185"/>
      <c r="R1185"/>
      <c r="S1185"/>
      <c r="T1185"/>
      <c r="U1185"/>
      <c r="V1185"/>
      <c r="W1185"/>
      <c r="X1185"/>
      <c r="Y1185"/>
      <c r="Z1185"/>
      <c r="AA1185"/>
      <c r="AB1185"/>
      <c r="AC1185"/>
      <c r="AD1185"/>
      <c r="AE1185"/>
      <c r="AF1185"/>
      <c r="AG1185"/>
      <c r="AH1185" s="365"/>
      <c r="AI1185"/>
      <c r="AJ1185"/>
      <c r="AK1185"/>
      <c r="AL1185" s="365"/>
      <c r="AM1185"/>
      <c r="AN1185"/>
      <c r="AO1185"/>
      <c r="AP1185" s="365"/>
      <c r="AQ1185"/>
      <c r="AR1185"/>
      <c r="AS1185"/>
      <c r="AT1185"/>
      <c r="AU1185"/>
      <c r="AV1185"/>
      <c r="AW1185"/>
      <c r="AX1185"/>
      <c r="AY1185" s="365"/>
      <c r="AZ1185" s="365"/>
      <c r="BA1185" s="366"/>
      <c r="BB1185" s="367"/>
      <c r="BC1185"/>
      <c r="BD1185"/>
      <c r="BE1185"/>
      <c r="BF1185"/>
      <c r="BG1185"/>
      <c r="BH1185" s="368"/>
    </row>
    <row r="1186" spans="6:60" ht="15.6">
      <c r="F1186" s="346"/>
      <c r="G1186"/>
      <c r="H1186"/>
      <c r="I1186"/>
      <c r="J1186"/>
      <c r="K1186"/>
      <c r="L1186"/>
      <c r="M1186"/>
      <c r="N1186"/>
      <c r="O1186"/>
      <c r="P1186" s="365"/>
      <c r="Q1186"/>
      <c r="R1186"/>
      <c r="S1186"/>
      <c r="T1186"/>
      <c r="U1186"/>
      <c r="V1186"/>
      <c r="W1186"/>
      <c r="X1186"/>
      <c r="Y1186"/>
      <c r="Z1186"/>
      <c r="AA1186"/>
      <c r="AB1186"/>
      <c r="AC1186"/>
      <c r="AD1186"/>
      <c r="AE1186"/>
      <c r="AF1186"/>
      <c r="AG1186"/>
      <c r="AH1186" s="365"/>
      <c r="AI1186"/>
      <c r="AJ1186"/>
      <c r="AK1186"/>
      <c r="AL1186" s="365"/>
      <c r="AM1186"/>
      <c r="AN1186"/>
      <c r="AO1186"/>
      <c r="AP1186" s="365"/>
      <c r="AQ1186"/>
      <c r="AR1186"/>
      <c r="AS1186"/>
      <c r="AT1186"/>
      <c r="AU1186"/>
      <c r="AV1186"/>
      <c r="AW1186"/>
      <c r="AX1186"/>
      <c r="AY1186" s="365"/>
      <c r="AZ1186" s="365"/>
      <c r="BA1186" s="366"/>
      <c r="BB1186" s="367"/>
      <c r="BC1186"/>
      <c r="BD1186"/>
      <c r="BE1186"/>
      <c r="BF1186"/>
      <c r="BG1186"/>
      <c r="BH1186" s="368"/>
    </row>
    <row r="1187" spans="6:60" ht="15.6">
      <c r="F1187" s="346"/>
      <c r="G1187"/>
      <c r="H1187"/>
      <c r="I1187"/>
      <c r="J1187"/>
      <c r="K1187"/>
      <c r="L1187"/>
      <c r="M1187"/>
      <c r="N1187"/>
      <c r="O1187"/>
      <c r="P1187" s="365"/>
      <c r="Q1187"/>
      <c r="R1187"/>
      <c r="S1187"/>
      <c r="T1187"/>
      <c r="U1187"/>
      <c r="V1187"/>
      <c r="W1187"/>
      <c r="X1187"/>
      <c r="Y1187"/>
      <c r="Z1187"/>
      <c r="AA1187"/>
      <c r="AB1187"/>
      <c r="AC1187"/>
      <c r="AD1187"/>
      <c r="AE1187"/>
      <c r="AF1187"/>
      <c r="AG1187"/>
      <c r="AH1187" s="365"/>
      <c r="AI1187"/>
      <c r="AJ1187"/>
      <c r="AK1187"/>
      <c r="AL1187" s="365"/>
      <c r="AM1187"/>
      <c r="AN1187"/>
      <c r="AO1187"/>
      <c r="AP1187" s="365"/>
      <c r="AQ1187"/>
      <c r="AR1187"/>
      <c r="AS1187"/>
      <c r="AT1187"/>
      <c r="AU1187"/>
      <c r="AV1187"/>
      <c r="AW1187"/>
      <c r="AX1187"/>
      <c r="AY1187" s="365"/>
      <c r="AZ1187" s="365"/>
      <c r="BA1187" s="366"/>
      <c r="BB1187" s="367"/>
      <c r="BC1187"/>
      <c r="BD1187"/>
      <c r="BE1187"/>
      <c r="BF1187"/>
      <c r="BG1187"/>
      <c r="BH1187" s="368"/>
    </row>
    <row r="1188" spans="6:60" ht="15.6">
      <c r="F1188" s="346"/>
      <c r="G1188"/>
      <c r="H1188"/>
      <c r="I1188"/>
      <c r="J1188"/>
      <c r="K1188"/>
      <c r="L1188"/>
      <c r="M1188"/>
      <c r="N1188"/>
      <c r="O1188"/>
      <c r="P1188" s="365"/>
      <c r="Q1188"/>
      <c r="R1188"/>
      <c r="S1188"/>
      <c r="T1188"/>
      <c r="U1188"/>
      <c r="V1188"/>
      <c r="W1188"/>
      <c r="X1188"/>
      <c r="Y1188"/>
      <c r="Z1188"/>
      <c r="AA1188"/>
      <c r="AB1188"/>
      <c r="AC1188"/>
      <c r="AD1188"/>
      <c r="AE1188"/>
      <c r="AF1188"/>
      <c r="AG1188"/>
      <c r="AH1188" s="365"/>
      <c r="AI1188"/>
      <c r="AJ1188"/>
      <c r="AK1188"/>
      <c r="AL1188" s="365"/>
      <c r="AM1188"/>
      <c r="AN1188"/>
      <c r="AO1188"/>
      <c r="AP1188" s="365"/>
      <c r="AQ1188"/>
      <c r="AR1188"/>
      <c r="AS1188"/>
      <c r="AT1188"/>
      <c r="AU1188"/>
      <c r="AV1188"/>
      <c r="AW1188"/>
      <c r="AX1188"/>
      <c r="AY1188" s="365"/>
      <c r="AZ1188" s="365"/>
      <c r="BA1188" s="366"/>
      <c r="BB1188" s="367"/>
      <c r="BC1188"/>
      <c r="BD1188"/>
      <c r="BE1188"/>
      <c r="BF1188"/>
      <c r="BG1188"/>
      <c r="BH1188" s="368"/>
    </row>
    <row r="1189" spans="6:60" ht="15.6">
      <c r="F1189" s="346"/>
      <c r="G1189"/>
      <c r="H1189"/>
      <c r="I1189"/>
      <c r="J1189"/>
      <c r="K1189"/>
      <c r="L1189"/>
      <c r="M1189"/>
      <c r="N1189"/>
      <c r="O1189"/>
      <c r="P1189" s="365"/>
      <c r="Q1189"/>
      <c r="R1189"/>
      <c r="S1189"/>
      <c r="T1189"/>
      <c r="U1189"/>
      <c r="V1189"/>
      <c r="W1189"/>
      <c r="X1189"/>
      <c r="Y1189"/>
      <c r="Z1189"/>
      <c r="AA1189"/>
      <c r="AB1189"/>
      <c r="AC1189"/>
      <c r="AD1189"/>
      <c r="AE1189"/>
      <c r="AF1189"/>
      <c r="AG1189"/>
      <c r="AH1189" s="365"/>
      <c r="AI1189"/>
      <c r="AJ1189"/>
      <c r="AK1189"/>
      <c r="AL1189" s="365"/>
      <c r="AM1189"/>
      <c r="AN1189"/>
      <c r="AO1189"/>
      <c r="AP1189" s="365"/>
      <c r="AQ1189"/>
      <c r="AR1189"/>
      <c r="AS1189"/>
      <c r="AT1189"/>
      <c r="AU1189"/>
      <c r="AV1189"/>
      <c r="AW1189"/>
      <c r="AX1189"/>
      <c r="AY1189" s="365"/>
      <c r="AZ1189" s="365"/>
      <c r="BA1189" s="366"/>
      <c r="BB1189" s="367"/>
      <c r="BC1189"/>
      <c r="BD1189"/>
      <c r="BE1189"/>
      <c r="BF1189"/>
      <c r="BG1189"/>
      <c r="BH1189" s="368"/>
    </row>
    <row r="1190" spans="6:60" ht="15.6">
      <c r="F1190" s="346"/>
      <c r="G1190"/>
      <c r="H1190"/>
      <c r="I1190"/>
      <c r="J1190"/>
      <c r="K1190"/>
      <c r="L1190"/>
      <c r="M1190"/>
      <c r="N1190"/>
      <c r="O1190"/>
      <c r="P1190" s="365"/>
      <c r="Q1190"/>
      <c r="R1190"/>
      <c r="S1190"/>
      <c r="T1190"/>
      <c r="U1190"/>
      <c r="V1190"/>
      <c r="W1190"/>
      <c r="X1190"/>
      <c r="Y1190"/>
      <c r="Z1190"/>
      <c r="AA1190"/>
      <c r="AB1190"/>
      <c r="AC1190"/>
      <c r="AD1190"/>
      <c r="AE1190"/>
      <c r="AF1190"/>
      <c r="AG1190"/>
      <c r="AH1190" s="365"/>
      <c r="AI1190"/>
      <c r="AJ1190"/>
      <c r="AK1190"/>
      <c r="AL1190" s="365"/>
      <c r="AM1190"/>
      <c r="AN1190"/>
      <c r="AO1190"/>
      <c r="AP1190" s="365"/>
      <c r="AQ1190"/>
      <c r="AR1190"/>
      <c r="AS1190"/>
      <c r="AT1190"/>
      <c r="AU1190"/>
      <c r="AV1190"/>
      <c r="AW1190"/>
      <c r="AX1190"/>
      <c r="AY1190" s="365"/>
      <c r="AZ1190" s="365"/>
      <c r="BA1190" s="366"/>
      <c r="BB1190" s="367"/>
      <c r="BC1190"/>
      <c r="BD1190"/>
      <c r="BE1190"/>
      <c r="BF1190"/>
      <c r="BG1190"/>
      <c r="BH1190" s="368"/>
    </row>
    <row r="1191" spans="6:60" ht="15.6">
      <c r="F1191" s="346"/>
      <c r="G1191"/>
      <c r="H1191"/>
      <c r="I1191"/>
      <c r="J1191"/>
      <c r="K1191"/>
      <c r="L1191"/>
      <c r="M1191"/>
      <c r="N1191"/>
      <c r="O1191"/>
      <c r="P1191" s="365"/>
      <c r="Q1191"/>
      <c r="R1191"/>
      <c r="S1191"/>
      <c r="T1191"/>
      <c r="U1191"/>
      <c r="V1191"/>
      <c r="W1191"/>
      <c r="X1191"/>
      <c r="Y1191"/>
      <c r="Z1191"/>
      <c r="AA1191"/>
      <c r="AB1191"/>
      <c r="AC1191"/>
      <c r="AD1191"/>
      <c r="AE1191"/>
      <c r="AF1191"/>
      <c r="AG1191"/>
      <c r="AH1191" s="365"/>
      <c r="AI1191"/>
      <c r="AJ1191"/>
      <c r="AK1191"/>
      <c r="AL1191" s="365"/>
      <c r="AM1191"/>
      <c r="AN1191"/>
      <c r="AO1191"/>
      <c r="AP1191" s="365"/>
      <c r="AQ1191"/>
      <c r="AR1191"/>
      <c r="AS1191"/>
      <c r="AT1191"/>
      <c r="AU1191"/>
      <c r="AV1191"/>
      <c r="AW1191"/>
      <c r="AX1191"/>
      <c r="AY1191" s="365"/>
      <c r="AZ1191" s="365"/>
      <c r="BA1191" s="366"/>
      <c r="BB1191" s="367"/>
      <c r="BC1191"/>
      <c r="BD1191"/>
      <c r="BE1191"/>
      <c r="BF1191"/>
      <c r="BG1191"/>
      <c r="BH1191" s="368"/>
    </row>
    <row r="1192" spans="6:60" ht="15.6">
      <c r="F1192" s="346"/>
      <c r="G1192"/>
      <c r="H1192"/>
      <c r="I1192"/>
      <c r="J1192"/>
      <c r="K1192"/>
      <c r="L1192"/>
      <c r="M1192"/>
      <c r="N1192"/>
      <c r="O1192"/>
      <c r="P1192" s="365"/>
      <c r="Q1192"/>
      <c r="R1192"/>
      <c r="S1192"/>
      <c r="T1192"/>
      <c r="U1192"/>
      <c r="V1192"/>
      <c r="W1192"/>
      <c r="X1192"/>
      <c r="Y1192"/>
      <c r="Z1192"/>
      <c r="AA1192"/>
      <c r="AB1192"/>
      <c r="AC1192"/>
      <c r="AD1192"/>
      <c r="AE1192"/>
      <c r="AF1192"/>
      <c r="AG1192"/>
      <c r="AH1192" s="365"/>
      <c r="AI1192"/>
      <c r="AJ1192"/>
      <c r="AK1192"/>
      <c r="AL1192" s="365"/>
      <c r="AM1192"/>
      <c r="AN1192"/>
      <c r="AO1192"/>
      <c r="AP1192" s="365"/>
      <c r="AQ1192"/>
      <c r="AR1192"/>
      <c r="AS1192"/>
      <c r="AT1192"/>
      <c r="AU1192"/>
      <c r="AV1192"/>
      <c r="AW1192"/>
      <c r="AX1192"/>
      <c r="AY1192" s="365"/>
      <c r="AZ1192" s="365"/>
      <c r="BA1192" s="366"/>
      <c r="BB1192" s="367"/>
      <c r="BC1192"/>
      <c r="BD1192"/>
      <c r="BE1192"/>
      <c r="BF1192"/>
      <c r="BG1192"/>
      <c r="BH1192" s="368"/>
    </row>
    <row r="1193" spans="6:60" ht="15.6">
      <c r="F1193" s="346"/>
      <c r="G1193"/>
      <c r="H1193"/>
      <c r="I1193"/>
      <c r="J1193"/>
      <c r="K1193"/>
      <c r="L1193"/>
      <c r="M1193"/>
      <c r="N1193"/>
      <c r="O1193"/>
      <c r="P1193" s="365"/>
      <c r="Q1193"/>
      <c r="R1193"/>
      <c r="S1193"/>
      <c r="T1193"/>
      <c r="U1193"/>
      <c r="V1193"/>
      <c r="W1193"/>
      <c r="X1193"/>
      <c r="Y1193"/>
      <c r="Z1193"/>
      <c r="AA1193"/>
      <c r="AB1193"/>
      <c r="AC1193"/>
      <c r="AD1193"/>
      <c r="AE1193"/>
      <c r="AF1193"/>
      <c r="AG1193"/>
      <c r="AH1193" s="365"/>
      <c r="AI1193"/>
      <c r="AJ1193"/>
      <c r="AK1193"/>
      <c r="AL1193" s="365"/>
      <c r="AM1193"/>
      <c r="AN1193"/>
      <c r="AO1193"/>
      <c r="AP1193" s="365"/>
      <c r="AQ1193"/>
      <c r="AR1193"/>
      <c r="AS1193"/>
      <c r="AT1193"/>
      <c r="AU1193"/>
      <c r="AV1193"/>
      <c r="AW1193"/>
      <c r="AX1193"/>
      <c r="AY1193" s="365"/>
      <c r="AZ1193" s="365"/>
      <c r="BA1193" s="366"/>
      <c r="BB1193" s="367"/>
      <c r="BC1193"/>
      <c r="BD1193"/>
      <c r="BE1193"/>
      <c r="BF1193"/>
      <c r="BG1193"/>
      <c r="BH1193" s="368"/>
    </row>
    <row r="1194" spans="6:60" ht="15.6">
      <c r="F1194" s="346"/>
      <c r="G1194"/>
      <c r="H1194"/>
      <c r="I1194"/>
      <c r="J1194"/>
      <c r="K1194"/>
      <c r="L1194"/>
      <c r="M1194"/>
      <c r="N1194"/>
      <c r="O1194"/>
      <c r="P1194" s="365"/>
      <c r="Q1194"/>
      <c r="R1194"/>
      <c r="S1194"/>
      <c r="T1194"/>
      <c r="U1194"/>
      <c r="V1194"/>
      <c r="W1194"/>
      <c r="X1194"/>
      <c r="Y1194"/>
      <c r="Z1194"/>
      <c r="AA1194"/>
      <c r="AB1194"/>
      <c r="AC1194"/>
      <c r="AD1194"/>
      <c r="AE1194"/>
      <c r="AF1194"/>
      <c r="AG1194"/>
      <c r="AH1194" s="365"/>
      <c r="AI1194"/>
      <c r="AJ1194"/>
      <c r="AK1194"/>
      <c r="AL1194" s="365"/>
      <c r="AM1194"/>
      <c r="AN1194"/>
      <c r="AO1194"/>
      <c r="AP1194" s="365"/>
      <c r="AQ1194"/>
      <c r="AR1194"/>
      <c r="AS1194"/>
      <c r="AT1194"/>
      <c r="AU1194"/>
      <c r="AV1194"/>
      <c r="AW1194"/>
      <c r="AX1194"/>
      <c r="AY1194" s="365"/>
      <c r="AZ1194" s="365"/>
      <c r="BA1194" s="366"/>
      <c r="BB1194" s="367"/>
      <c r="BC1194"/>
      <c r="BD1194"/>
      <c r="BE1194"/>
      <c r="BF1194"/>
      <c r="BG1194"/>
      <c r="BH1194" s="368"/>
    </row>
    <row r="1195" spans="6:60" ht="15.6">
      <c r="F1195" s="346"/>
      <c r="G1195"/>
      <c r="H1195"/>
      <c r="I1195"/>
      <c r="J1195"/>
      <c r="K1195"/>
      <c r="L1195"/>
      <c r="M1195"/>
      <c r="N1195"/>
      <c r="O1195"/>
      <c r="P1195" s="365"/>
      <c r="Q1195"/>
      <c r="R1195"/>
      <c r="S1195"/>
      <c r="T1195"/>
      <c r="U1195"/>
      <c r="V1195"/>
      <c r="W1195"/>
      <c r="X1195"/>
      <c r="Y1195"/>
      <c r="Z1195"/>
      <c r="AA1195"/>
      <c r="AB1195"/>
      <c r="AC1195"/>
      <c r="AD1195"/>
      <c r="AE1195"/>
      <c r="AF1195"/>
      <c r="AG1195"/>
      <c r="AH1195" s="365"/>
      <c r="AI1195"/>
      <c r="AJ1195"/>
      <c r="AK1195"/>
      <c r="AL1195" s="365"/>
      <c r="AM1195"/>
      <c r="AN1195"/>
      <c r="AO1195"/>
      <c r="AP1195" s="365"/>
      <c r="AQ1195"/>
      <c r="AR1195"/>
      <c r="AS1195"/>
      <c r="AT1195"/>
      <c r="AU1195"/>
      <c r="AV1195"/>
      <c r="AW1195"/>
      <c r="AX1195"/>
      <c r="AY1195" s="365"/>
      <c r="AZ1195" s="365"/>
      <c r="BA1195" s="366"/>
      <c r="BB1195" s="367"/>
      <c r="BC1195"/>
      <c r="BD1195"/>
      <c r="BE1195"/>
      <c r="BF1195"/>
      <c r="BG1195"/>
      <c r="BH1195" s="368"/>
    </row>
    <row r="1196" spans="6:60" ht="15.6">
      <c r="F1196" s="346"/>
      <c r="G1196"/>
      <c r="H1196"/>
      <c r="I1196"/>
      <c r="J1196"/>
      <c r="K1196"/>
      <c r="L1196"/>
      <c r="M1196"/>
      <c r="N1196"/>
      <c r="O1196"/>
      <c r="P1196" s="365"/>
      <c r="Q1196"/>
      <c r="R1196"/>
      <c r="S1196"/>
      <c r="T1196"/>
      <c r="U1196"/>
      <c r="V1196"/>
      <c r="W1196"/>
      <c r="X1196"/>
      <c r="Y1196"/>
      <c r="Z1196"/>
      <c r="AA1196"/>
      <c r="AB1196"/>
      <c r="AC1196"/>
      <c r="AD1196"/>
      <c r="AE1196"/>
      <c r="AF1196"/>
      <c r="AG1196"/>
      <c r="AH1196" s="365"/>
      <c r="AI1196"/>
      <c r="AJ1196"/>
      <c r="AK1196"/>
      <c r="AL1196" s="365"/>
      <c r="AM1196"/>
      <c r="AN1196"/>
      <c r="AO1196"/>
      <c r="AP1196" s="365"/>
      <c r="AQ1196"/>
      <c r="AR1196"/>
      <c r="AS1196"/>
      <c r="AT1196"/>
      <c r="AU1196"/>
      <c r="AV1196"/>
      <c r="AW1196"/>
      <c r="AX1196"/>
      <c r="AY1196" s="365"/>
      <c r="AZ1196" s="365"/>
      <c r="BA1196" s="366"/>
      <c r="BB1196" s="367"/>
      <c r="BC1196"/>
      <c r="BD1196"/>
      <c r="BE1196"/>
      <c r="BF1196"/>
      <c r="BG1196"/>
      <c r="BH1196" s="368"/>
    </row>
    <row r="1197" spans="6:60" ht="15.6">
      <c r="F1197" s="346"/>
      <c r="G1197"/>
      <c r="H1197"/>
      <c r="I1197"/>
      <c r="J1197"/>
      <c r="K1197"/>
      <c r="L1197"/>
      <c r="M1197"/>
      <c r="N1197"/>
      <c r="O1197"/>
      <c r="P1197" s="365"/>
      <c r="Q1197"/>
      <c r="R1197"/>
      <c r="S1197"/>
      <c r="T1197"/>
      <c r="U1197"/>
      <c r="V1197"/>
      <c r="W1197"/>
      <c r="X1197"/>
      <c r="Y1197"/>
      <c r="Z1197"/>
      <c r="AA1197"/>
      <c r="AB1197"/>
      <c r="AC1197"/>
      <c r="AD1197"/>
      <c r="AE1197"/>
      <c r="AF1197"/>
      <c r="AG1197"/>
      <c r="AH1197" s="365"/>
      <c r="AI1197"/>
      <c r="AJ1197"/>
      <c r="AK1197"/>
      <c r="AL1197" s="365"/>
      <c r="AM1197"/>
      <c r="AN1197"/>
      <c r="AO1197"/>
      <c r="AP1197" s="365"/>
      <c r="AQ1197"/>
      <c r="AR1197"/>
      <c r="AS1197"/>
      <c r="AT1197"/>
      <c r="AU1197"/>
      <c r="AV1197"/>
      <c r="AW1197"/>
      <c r="AX1197"/>
      <c r="AY1197" s="365"/>
      <c r="AZ1197" s="365"/>
      <c r="BA1197" s="366"/>
      <c r="BB1197" s="367"/>
      <c r="BC1197"/>
      <c r="BD1197"/>
      <c r="BE1197"/>
      <c r="BF1197"/>
      <c r="BG1197"/>
      <c r="BH1197" s="368"/>
    </row>
    <row r="1198" spans="6:60" ht="15.6">
      <c r="F1198" s="346"/>
      <c r="G1198"/>
      <c r="H1198"/>
      <c r="I1198"/>
      <c r="J1198"/>
      <c r="K1198"/>
      <c r="L1198"/>
      <c r="M1198"/>
      <c r="N1198"/>
      <c r="O1198"/>
      <c r="P1198" s="365"/>
      <c r="Q1198"/>
      <c r="R1198"/>
      <c r="S1198"/>
      <c r="T1198"/>
      <c r="U1198"/>
      <c r="V1198"/>
      <c r="W1198"/>
      <c r="X1198"/>
      <c r="Y1198"/>
      <c r="Z1198"/>
      <c r="AA1198"/>
      <c r="AB1198"/>
      <c r="AC1198"/>
      <c r="AD1198"/>
      <c r="AE1198"/>
      <c r="AF1198"/>
      <c r="AG1198"/>
      <c r="AH1198" s="365"/>
      <c r="AI1198"/>
      <c r="AJ1198"/>
      <c r="AK1198"/>
      <c r="AL1198" s="365"/>
      <c r="AM1198"/>
      <c r="AN1198"/>
      <c r="AO1198"/>
      <c r="AP1198" s="365"/>
      <c r="AQ1198"/>
      <c r="AR1198"/>
      <c r="AS1198"/>
      <c r="AT1198"/>
      <c r="AU1198"/>
      <c r="AV1198"/>
      <c r="AW1198"/>
      <c r="AX1198"/>
      <c r="AY1198" s="365"/>
      <c r="AZ1198" s="365"/>
      <c r="BA1198" s="366"/>
      <c r="BB1198" s="367"/>
      <c r="BC1198"/>
      <c r="BD1198"/>
      <c r="BE1198"/>
      <c r="BF1198"/>
      <c r="BG1198"/>
      <c r="BH1198" s="368"/>
    </row>
    <row r="1199" spans="6:60" ht="15.6">
      <c r="F1199" s="346"/>
      <c r="G1199"/>
      <c r="H1199"/>
      <c r="I1199"/>
      <c r="J1199"/>
      <c r="K1199"/>
      <c r="L1199"/>
      <c r="M1199"/>
      <c r="N1199"/>
      <c r="O1199"/>
      <c r="P1199" s="365"/>
      <c r="Q1199"/>
      <c r="R1199"/>
      <c r="S1199"/>
      <c r="T1199"/>
      <c r="U1199"/>
      <c r="V1199"/>
      <c r="W1199"/>
      <c r="X1199"/>
      <c r="Y1199"/>
      <c r="Z1199"/>
      <c r="AA1199"/>
      <c r="AB1199"/>
      <c r="AC1199"/>
      <c r="AD1199"/>
      <c r="AE1199"/>
      <c r="AF1199"/>
      <c r="AG1199"/>
      <c r="AH1199" s="365"/>
      <c r="AI1199"/>
      <c r="AJ1199"/>
      <c r="AK1199"/>
      <c r="AL1199" s="365"/>
      <c r="AM1199"/>
      <c r="AN1199"/>
      <c r="AO1199"/>
      <c r="AP1199" s="365"/>
      <c r="AQ1199"/>
      <c r="AR1199"/>
      <c r="AS1199"/>
      <c r="AT1199"/>
      <c r="AU1199"/>
      <c r="AV1199"/>
      <c r="AW1199"/>
      <c r="AX1199"/>
      <c r="AY1199" s="365"/>
      <c r="AZ1199" s="365"/>
      <c r="BA1199" s="366"/>
      <c r="BB1199" s="367"/>
      <c r="BC1199"/>
      <c r="BD1199"/>
      <c r="BE1199"/>
      <c r="BF1199"/>
      <c r="BG1199"/>
      <c r="BH1199" s="368"/>
    </row>
    <row r="1200" spans="6:60" ht="15.6">
      <c r="F1200" s="346"/>
      <c r="G1200"/>
      <c r="H1200"/>
      <c r="I1200"/>
      <c r="J1200"/>
      <c r="K1200"/>
      <c r="L1200"/>
      <c r="M1200"/>
      <c r="N1200"/>
      <c r="O1200"/>
      <c r="P1200" s="365"/>
      <c r="Q1200"/>
      <c r="R1200"/>
      <c r="S1200"/>
      <c r="T1200"/>
      <c r="U1200"/>
      <c r="V1200"/>
      <c r="W1200"/>
      <c r="X1200"/>
      <c r="Y1200"/>
      <c r="Z1200"/>
      <c r="AA1200"/>
      <c r="AB1200"/>
      <c r="AC1200"/>
      <c r="AD1200"/>
      <c r="AE1200"/>
      <c r="AF1200"/>
      <c r="AG1200"/>
      <c r="AH1200" s="365"/>
      <c r="AI1200"/>
      <c r="AJ1200"/>
      <c r="AK1200"/>
      <c r="AL1200" s="365"/>
      <c r="AM1200"/>
      <c r="AN1200"/>
      <c r="AO1200"/>
      <c r="AP1200" s="365"/>
      <c r="AQ1200"/>
      <c r="AR1200"/>
      <c r="AS1200"/>
      <c r="AT1200"/>
      <c r="AU1200"/>
      <c r="AV1200"/>
      <c r="AW1200"/>
      <c r="AX1200"/>
      <c r="AY1200" s="365"/>
      <c r="AZ1200" s="365"/>
      <c r="BA1200" s="366"/>
      <c r="BB1200" s="367"/>
      <c r="BC1200"/>
      <c r="BD1200"/>
      <c r="BE1200"/>
      <c r="BF1200"/>
      <c r="BG1200"/>
      <c r="BH1200" s="368"/>
    </row>
    <row r="1201" spans="6:60" ht="15.6">
      <c r="F1201" s="346"/>
      <c r="G1201"/>
      <c r="H1201"/>
      <c r="I1201"/>
      <c r="J1201"/>
      <c r="K1201"/>
      <c r="L1201"/>
      <c r="M1201"/>
      <c r="N1201"/>
      <c r="O1201"/>
      <c r="P1201" s="365"/>
      <c r="Q1201"/>
      <c r="R1201"/>
      <c r="S1201"/>
      <c r="T1201"/>
      <c r="U1201"/>
      <c r="V1201"/>
      <c r="W1201"/>
      <c r="X1201"/>
      <c r="Y1201"/>
      <c r="Z1201"/>
      <c r="AA1201"/>
      <c r="AB1201"/>
      <c r="AC1201"/>
      <c r="AD1201"/>
      <c r="AE1201"/>
      <c r="AF1201"/>
      <c r="AG1201"/>
      <c r="AH1201" s="365"/>
      <c r="AI1201"/>
      <c r="AJ1201"/>
      <c r="AK1201"/>
      <c r="AL1201" s="365"/>
      <c r="AM1201"/>
      <c r="AN1201"/>
      <c r="AO1201"/>
      <c r="AP1201" s="365"/>
      <c r="AQ1201"/>
      <c r="AR1201"/>
      <c r="AS1201"/>
      <c r="AT1201"/>
      <c r="AU1201"/>
      <c r="AV1201"/>
      <c r="AW1201"/>
      <c r="AX1201"/>
      <c r="AY1201" s="365"/>
      <c r="AZ1201" s="365"/>
      <c r="BA1201" s="366"/>
      <c r="BB1201" s="367"/>
      <c r="BC1201"/>
      <c r="BD1201"/>
      <c r="BE1201"/>
      <c r="BF1201"/>
      <c r="BG1201"/>
      <c r="BH1201" s="368"/>
    </row>
    <row r="1202" spans="6:60" ht="15.6">
      <c r="F1202" s="346"/>
      <c r="G1202"/>
      <c r="H1202"/>
      <c r="I1202"/>
      <c r="J1202"/>
      <c r="K1202"/>
      <c r="L1202"/>
      <c r="M1202"/>
      <c r="N1202"/>
      <c r="O1202"/>
      <c r="P1202" s="365"/>
      <c r="Q1202"/>
      <c r="R1202"/>
      <c r="S1202"/>
      <c r="T1202"/>
      <c r="U1202"/>
      <c r="V1202"/>
      <c r="W1202"/>
      <c r="X1202"/>
      <c r="Y1202"/>
      <c r="Z1202"/>
      <c r="AA1202"/>
      <c r="AB1202"/>
      <c r="AC1202"/>
      <c r="AD1202"/>
      <c r="AE1202"/>
      <c r="AF1202"/>
      <c r="AG1202"/>
      <c r="AH1202" s="365"/>
      <c r="AI1202"/>
      <c r="AJ1202"/>
      <c r="AK1202"/>
      <c r="AL1202" s="365"/>
      <c r="AM1202"/>
      <c r="AN1202"/>
      <c r="AO1202"/>
      <c r="AP1202" s="365"/>
      <c r="AQ1202"/>
      <c r="AR1202"/>
      <c r="AS1202"/>
      <c r="AT1202"/>
      <c r="AU1202"/>
      <c r="AV1202"/>
      <c r="AW1202"/>
      <c r="AX1202"/>
      <c r="AY1202" s="365"/>
      <c r="AZ1202" s="365"/>
      <c r="BA1202" s="366"/>
      <c r="BB1202" s="367"/>
      <c r="BC1202"/>
      <c r="BD1202"/>
      <c r="BE1202"/>
      <c r="BF1202"/>
      <c r="BG1202"/>
      <c r="BH1202" s="368"/>
    </row>
    <row r="1203" spans="6:60" ht="15.6">
      <c r="F1203" s="346"/>
      <c r="G1203"/>
      <c r="H1203"/>
      <c r="I1203"/>
      <c r="J1203"/>
      <c r="K1203"/>
      <c r="L1203"/>
      <c r="M1203"/>
      <c r="N1203"/>
      <c r="O1203"/>
      <c r="P1203" s="365"/>
      <c r="Q1203"/>
      <c r="R1203"/>
      <c r="S1203"/>
      <c r="T1203"/>
      <c r="U1203"/>
      <c r="V1203"/>
      <c r="W1203"/>
      <c r="X1203"/>
      <c r="Y1203"/>
      <c r="Z1203"/>
      <c r="AA1203"/>
      <c r="AB1203"/>
      <c r="AC1203"/>
      <c r="AD1203"/>
      <c r="AE1203"/>
      <c r="AF1203"/>
      <c r="AG1203"/>
      <c r="AH1203" s="365"/>
      <c r="AI1203"/>
      <c r="AJ1203"/>
      <c r="AK1203"/>
      <c r="AL1203" s="365"/>
      <c r="AM1203"/>
      <c r="AN1203"/>
      <c r="AO1203"/>
      <c r="AP1203" s="365"/>
      <c r="AQ1203"/>
      <c r="AR1203"/>
      <c r="AS1203"/>
      <c r="AT1203"/>
      <c r="AU1203"/>
      <c r="AV1203"/>
      <c r="AW1203"/>
      <c r="AX1203"/>
      <c r="AY1203" s="365"/>
      <c r="AZ1203" s="365"/>
      <c r="BA1203" s="366"/>
      <c r="BB1203" s="367"/>
      <c r="BC1203"/>
      <c r="BD1203"/>
      <c r="BE1203"/>
      <c r="BF1203"/>
      <c r="BG1203"/>
      <c r="BH1203" s="368"/>
    </row>
    <row r="1204" spans="6:60" ht="15.6">
      <c r="F1204" s="346"/>
      <c r="G1204"/>
      <c r="H1204"/>
      <c r="I1204"/>
      <c r="J1204"/>
      <c r="K1204"/>
      <c r="L1204"/>
      <c r="M1204"/>
      <c r="N1204"/>
      <c r="O1204"/>
      <c r="P1204" s="365"/>
      <c r="Q1204"/>
      <c r="R1204"/>
      <c r="S1204"/>
      <c r="T1204"/>
      <c r="U1204"/>
      <c r="V1204"/>
      <c r="W1204"/>
      <c r="X1204"/>
      <c r="Y1204"/>
      <c r="Z1204"/>
      <c r="AA1204"/>
      <c r="AB1204"/>
      <c r="AC1204"/>
      <c r="AD1204"/>
      <c r="AE1204"/>
      <c r="AF1204"/>
      <c r="AG1204"/>
      <c r="AH1204" s="365"/>
      <c r="AI1204"/>
      <c r="AJ1204"/>
      <c r="AK1204"/>
      <c r="AL1204" s="365"/>
      <c r="AM1204"/>
      <c r="AN1204"/>
      <c r="AO1204"/>
      <c r="AP1204" s="365"/>
      <c r="AQ1204"/>
      <c r="AR1204"/>
      <c r="AS1204"/>
      <c r="AT1204"/>
      <c r="AU1204"/>
      <c r="AV1204"/>
      <c r="AW1204"/>
      <c r="AX1204"/>
      <c r="AY1204" s="365"/>
      <c r="AZ1204" s="365"/>
      <c r="BA1204" s="366"/>
      <c r="BB1204" s="367"/>
      <c r="BC1204"/>
      <c r="BD1204"/>
      <c r="BE1204"/>
      <c r="BF1204"/>
      <c r="BG1204"/>
      <c r="BH1204" s="368"/>
    </row>
    <row r="1205" spans="6:60" ht="15.6">
      <c r="F1205" s="346"/>
      <c r="G1205"/>
      <c r="H1205"/>
      <c r="I1205"/>
      <c r="J1205"/>
      <c r="K1205"/>
      <c r="L1205"/>
      <c r="M1205"/>
      <c r="N1205"/>
      <c r="O1205"/>
      <c r="P1205" s="365"/>
      <c r="Q1205"/>
      <c r="R1205"/>
      <c r="S1205"/>
      <c r="T1205"/>
      <c r="U1205"/>
      <c r="V1205"/>
      <c r="W1205"/>
      <c r="X1205"/>
      <c r="Y1205"/>
      <c r="Z1205"/>
      <c r="AA1205"/>
      <c r="AB1205"/>
      <c r="AC1205"/>
      <c r="AD1205"/>
      <c r="AE1205"/>
      <c r="AF1205"/>
      <c r="AG1205"/>
      <c r="AH1205" s="365"/>
      <c r="AI1205"/>
      <c r="AJ1205"/>
      <c r="AK1205"/>
      <c r="AL1205" s="365"/>
      <c r="AM1205"/>
      <c r="AN1205"/>
      <c r="AO1205"/>
      <c r="AP1205" s="365"/>
      <c r="AQ1205"/>
      <c r="AR1205"/>
      <c r="AS1205"/>
      <c r="AT1205"/>
      <c r="AU1205"/>
      <c r="AV1205"/>
      <c r="AW1205"/>
      <c r="AX1205"/>
      <c r="AY1205" s="365"/>
      <c r="AZ1205" s="365"/>
      <c r="BA1205" s="366"/>
      <c r="BB1205" s="367"/>
      <c r="BC1205"/>
      <c r="BD1205"/>
      <c r="BE1205"/>
      <c r="BF1205"/>
      <c r="BG1205"/>
      <c r="BH1205" s="368"/>
    </row>
    <row r="1206" spans="6:60" ht="15.6">
      <c r="F1206" s="346"/>
      <c r="G1206"/>
      <c r="H1206"/>
      <c r="I1206"/>
      <c r="J1206"/>
      <c r="K1206"/>
      <c r="L1206"/>
      <c r="M1206"/>
      <c r="N1206"/>
      <c r="O1206"/>
      <c r="P1206" s="365"/>
      <c r="Q1206"/>
      <c r="R1206"/>
      <c r="S1206"/>
      <c r="T1206"/>
      <c r="U1206"/>
      <c r="V1206"/>
      <c r="W1206"/>
      <c r="X1206"/>
      <c r="Y1206"/>
      <c r="Z1206"/>
      <c r="AA1206"/>
      <c r="AB1206"/>
      <c r="AC1206"/>
      <c r="AD1206"/>
      <c r="AE1206"/>
      <c r="AF1206"/>
      <c r="AG1206"/>
      <c r="AH1206" s="365"/>
      <c r="AI1206"/>
      <c r="AJ1206"/>
      <c r="AK1206"/>
      <c r="AL1206" s="365"/>
      <c r="AM1206"/>
      <c r="AN1206"/>
      <c r="AO1206"/>
      <c r="AP1206" s="365"/>
      <c r="AQ1206"/>
      <c r="AR1206"/>
      <c r="AS1206"/>
      <c r="AT1206"/>
      <c r="AU1206"/>
      <c r="AV1206"/>
      <c r="AW1206"/>
      <c r="AX1206"/>
      <c r="AY1206" s="365"/>
      <c r="AZ1206" s="365"/>
      <c r="BA1206" s="366"/>
      <c r="BB1206" s="367"/>
      <c r="BC1206"/>
      <c r="BD1206"/>
      <c r="BE1206"/>
      <c r="BF1206"/>
      <c r="BG1206"/>
      <c r="BH1206" s="368"/>
    </row>
    <row r="1207" spans="6:60" ht="15.6">
      <c r="F1207" s="346"/>
      <c r="G1207"/>
      <c r="H1207"/>
      <c r="I1207"/>
      <c r="J1207"/>
      <c r="K1207"/>
      <c r="L1207"/>
      <c r="M1207"/>
      <c r="N1207"/>
      <c r="O1207"/>
      <c r="P1207" s="365"/>
      <c r="Q1207"/>
      <c r="R1207"/>
      <c r="S1207"/>
      <c r="T1207"/>
      <c r="U1207"/>
      <c r="V1207"/>
      <c r="W1207"/>
      <c r="X1207"/>
      <c r="Y1207"/>
      <c r="Z1207"/>
      <c r="AA1207"/>
      <c r="AB1207"/>
      <c r="AC1207"/>
      <c r="AD1207"/>
      <c r="AE1207"/>
      <c r="AF1207"/>
      <c r="AG1207"/>
      <c r="AH1207" s="365"/>
      <c r="AI1207"/>
      <c r="AJ1207"/>
      <c r="AK1207"/>
      <c r="AL1207" s="365"/>
      <c r="AM1207"/>
      <c r="AN1207"/>
      <c r="AO1207"/>
      <c r="AP1207" s="365"/>
      <c r="AQ1207"/>
      <c r="AR1207"/>
      <c r="AS1207"/>
      <c r="AT1207"/>
      <c r="AU1207"/>
      <c r="AV1207"/>
      <c r="AW1207"/>
      <c r="AX1207"/>
      <c r="AY1207" s="365"/>
      <c r="AZ1207" s="365"/>
      <c r="BA1207" s="366"/>
      <c r="BB1207" s="367"/>
      <c r="BC1207"/>
      <c r="BD1207"/>
      <c r="BE1207"/>
      <c r="BF1207"/>
      <c r="BG1207"/>
      <c r="BH1207" s="368"/>
    </row>
    <row r="1208" spans="6:60" ht="15.6">
      <c r="F1208" s="346"/>
      <c r="G1208"/>
      <c r="H1208"/>
      <c r="I1208"/>
      <c r="J1208"/>
      <c r="K1208"/>
      <c r="L1208"/>
      <c r="M1208"/>
      <c r="N1208"/>
      <c r="O1208"/>
      <c r="P1208" s="365"/>
      <c r="Q1208"/>
      <c r="R1208"/>
      <c r="S1208"/>
      <c r="T1208"/>
      <c r="U1208"/>
      <c r="V1208"/>
      <c r="W1208"/>
      <c r="X1208"/>
      <c r="Y1208"/>
      <c r="Z1208"/>
      <c r="AA1208"/>
      <c r="AB1208"/>
      <c r="AC1208"/>
      <c r="AD1208"/>
      <c r="AE1208"/>
      <c r="AF1208"/>
      <c r="AG1208"/>
      <c r="AH1208" s="365"/>
      <c r="AI1208"/>
      <c r="AJ1208"/>
      <c r="AK1208"/>
      <c r="AL1208" s="365"/>
      <c r="AM1208"/>
      <c r="AN1208"/>
      <c r="AO1208"/>
      <c r="AP1208" s="365"/>
      <c r="AQ1208"/>
      <c r="AR1208"/>
      <c r="AS1208"/>
      <c r="AT1208"/>
      <c r="AU1208"/>
      <c r="AV1208"/>
      <c r="AW1208"/>
      <c r="AX1208"/>
      <c r="AY1208" s="365"/>
      <c r="AZ1208" s="365"/>
      <c r="BA1208" s="366"/>
      <c r="BB1208" s="367"/>
      <c r="BC1208"/>
      <c r="BD1208"/>
      <c r="BE1208"/>
      <c r="BF1208"/>
      <c r="BG1208"/>
      <c r="BH1208" s="368"/>
    </row>
    <row r="1209" spans="6:60" ht="15.6">
      <c r="F1209" s="346"/>
      <c r="G1209"/>
      <c r="H1209"/>
      <c r="I1209"/>
      <c r="J1209"/>
      <c r="K1209"/>
      <c r="L1209"/>
      <c r="M1209"/>
      <c r="N1209"/>
      <c r="O1209"/>
      <c r="P1209" s="365"/>
      <c r="Q1209"/>
      <c r="R1209"/>
      <c r="S1209"/>
      <c r="T1209"/>
      <c r="U1209"/>
      <c r="V1209"/>
      <c r="W1209"/>
      <c r="X1209"/>
      <c r="Y1209"/>
      <c r="Z1209"/>
      <c r="AA1209"/>
      <c r="AB1209"/>
      <c r="AC1209"/>
      <c r="AD1209"/>
      <c r="AE1209"/>
      <c r="AF1209"/>
      <c r="AG1209"/>
      <c r="AH1209" s="365"/>
      <c r="AI1209"/>
      <c r="AJ1209"/>
      <c r="AK1209"/>
      <c r="AL1209" s="365"/>
      <c r="AM1209"/>
      <c r="AN1209"/>
      <c r="AO1209"/>
      <c r="AP1209" s="365"/>
      <c r="AQ1209"/>
      <c r="AR1209"/>
      <c r="AS1209"/>
      <c r="AT1209"/>
      <c r="AU1209"/>
      <c r="AV1209"/>
      <c r="AW1209"/>
      <c r="AX1209"/>
      <c r="AY1209" s="365"/>
      <c r="AZ1209" s="365"/>
      <c r="BA1209" s="366"/>
      <c r="BB1209" s="367"/>
      <c r="BC1209"/>
      <c r="BD1209"/>
      <c r="BE1209"/>
      <c r="BF1209"/>
      <c r="BG1209"/>
      <c r="BH1209" s="368"/>
    </row>
    <row r="1210" spans="6:60" ht="15.6">
      <c r="F1210" s="346"/>
      <c r="G1210"/>
      <c r="H1210"/>
      <c r="I1210"/>
      <c r="J1210"/>
      <c r="K1210"/>
      <c r="L1210"/>
      <c r="M1210"/>
      <c r="N1210"/>
      <c r="O1210"/>
      <c r="P1210" s="365"/>
      <c r="Q1210"/>
      <c r="R1210"/>
      <c r="S1210"/>
      <c r="T1210"/>
      <c r="U1210"/>
      <c r="V1210"/>
      <c r="W1210"/>
      <c r="X1210"/>
      <c r="Y1210"/>
      <c r="Z1210"/>
      <c r="AA1210"/>
      <c r="AB1210"/>
      <c r="AC1210"/>
      <c r="AD1210"/>
      <c r="AE1210"/>
      <c r="AF1210"/>
      <c r="AG1210"/>
      <c r="AH1210" s="365"/>
      <c r="AI1210"/>
      <c r="AJ1210"/>
      <c r="AK1210"/>
      <c r="AL1210" s="365"/>
      <c r="AM1210"/>
      <c r="AN1210"/>
      <c r="AO1210"/>
      <c r="AP1210" s="365"/>
      <c r="AQ1210"/>
      <c r="AR1210"/>
      <c r="AS1210"/>
      <c r="AT1210"/>
      <c r="AU1210"/>
      <c r="AV1210"/>
      <c r="AW1210"/>
      <c r="AX1210"/>
      <c r="AY1210" s="365"/>
      <c r="AZ1210" s="365"/>
      <c r="BA1210" s="366"/>
      <c r="BB1210" s="367"/>
      <c r="BC1210"/>
      <c r="BD1210"/>
      <c r="BE1210"/>
      <c r="BF1210"/>
      <c r="BG1210"/>
      <c r="BH1210" s="368"/>
    </row>
    <row r="1211" spans="6:60" ht="15.6">
      <c r="F1211" s="346"/>
      <c r="G1211"/>
      <c r="H1211"/>
      <c r="I1211"/>
      <c r="J1211"/>
      <c r="K1211"/>
      <c r="L1211"/>
      <c r="M1211"/>
      <c r="N1211"/>
      <c r="O1211"/>
      <c r="P1211" s="365"/>
      <c r="Q1211"/>
      <c r="R1211"/>
      <c r="S1211"/>
      <c r="T1211"/>
      <c r="U1211"/>
      <c r="V1211"/>
      <c r="W1211"/>
      <c r="X1211"/>
      <c r="Y1211"/>
      <c r="Z1211"/>
      <c r="AA1211"/>
      <c r="AB1211"/>
      <c r="AC1211"/>
      <c r="AD1211"/>
      <c r="AE1211"/>
      <c r="AF1211"/>
      <c r="AG1211"/>
      <c r="AH1211" s="365"/>
      <c r="AI1211"/>
      <c r="AJ1211"/>
      <c r="AK1211"/>
      <c r="AL1211" s="365"/>
      <c r="AM1211"/>
      <c r="AN1211"/>
      <c r="AO1211"/>
      <c r="AP1211" s="365"/>
      <c r="AQ1211"/>
      <c r="AR1211"/>
      <c r="AS1211"/>
      <c r="AT1211"/>
      <c r="AU1211"/>
      <c r="AV1211"/>
      <c r="AW1211"/>
      <c r="AX1211"/>
      <c r="AY1211" s="365"/>
      <c r="AZ1211" s="365"/>
      <c r="BA1211" s="366"/>
      <c r="BB1211" s="367"/>
      <c r="BC1211"/>
      <c r="BD1211"/>
      <c r="BE1211"/>
      <c r="BF1211"/>
      <c r="BG1211"/>
      <c r="BH1211" s="368"/>
    </row>
    <row r="1212" spans="6:60" ht="15.6">
      <c r="F1212" s="346"/>
      <c r="G1212"/>
      <c r="H1212"/>
      <c r="I1212"/>
      <c r="J1212"/>
      <c r="K1212"/>
      <c r="L1212"/>
      <c r="M1212"/>
      <c r="N1212"/>
      <c r="O1212"/>
      <c r="P1212" s="365"/>
      <c r="Q1212"/>
      <c r="R1212"/>
      <c r="S1212"/>
      <c r="T1212"/>
      <c r="U1212"/>
      <c r="V1212"/>
      <c r="W1212"/>
      <c r="X1212"/>
      <c r="Y1212"/>
      <c r="Z1212"/>
      <c r="AA1212"/>
      <c r="AB1212"/>
      <c r="AC1212"/>
      <c r="AD1212"/>
      <c r="AE1212"/>
      <c r="AF1212"/>
      <c r="AG1212"/>
      <c r="AH1212" s="365"/>
      <c r="AI1212"/>
      <c r="AJ1212"/>
      <c r="AK1212"/>
      <c r="AL1212" s="365"/>
      <c r="AM1212"/>
      <c r="AN1212"/>
      <c r="AO1212"/>
      <c r="AP1212" s="365"/>
      <c r="AQ1212"/>
      <c r="AR1212"/>
      <c r="AS1212"/>
      <c r="AT1212"/>
      <c r="AU1212"/>
      <c r="AV1212"/>
      <c r="AW1212"/>
      <c r="AX1212"/>
      <c r="AY1212" s="365"/>
      <c r="AZ1212" s="365"/>
      <c r="BA1212" s="366"/>
      <c r="BB1212" s="367"/>
      <c r="BC1212"/>
      <c r="BD1212"/>
      <c r="BE1212"/>
      <c r="BF1212"/>
      <c r="BG1212"/>
      <c r="BH1212" s="368"/>
    </row>
    <row r="1213" spans="6:60" ht="15.6">
      <c r="F1213" s="346"/>
      <c r="G1213"/>
      <c r="H1213"/>
      <c r="I1213"/>
      <c r="J1213"/>
      <c r="K1213"/>
      <c r="L1213"/>
      <c r="M1213"/>
      <c r="N1213"/>
      <c r="O1213"/>
      <c r="P1213" s="365"/>
      <c r="Q1213"/>
      <c r="R1213"/>
      <c r="S1213"/>
      <c r="T1213"/>
      <c r="U1213"/>
      <c r="V1213"/>
      <c r="W1213"/>
      <c r="X1213"/>
      <c r="Y1213"/>
      <c r="Z1213"/>
      <c r="AA1213"/>
      <c r="AB1213"/>
      <c r="AC1213"/>
      <c r="AD1213"/>
      <c r="AE1213"/>
      <c r="AF1213"/>
      <c r="AG1213"/>
      <c r="AH1213" s="365"/>
      <c r="AI1213"/>
      <c r="AJ1213"/>
      <c r="AK1213"/>
      <c r="AL1213" s="365"/>
      <c r="AM1213"/>
      <c r="AN1213"/>
      <c r="AO1213"/>
      <c r="AP1213" s="365"/>
      <c r="AQ1213"/>
      <c r="AR1213"/>
      <c r="AS1213"/>
      <c r="AT1213"/>
      <c r="AU1213"/>
      <c r="AV1213"/>
      <c r="AW1213"/>
      <c r="AX1213"/>
      <c r="AY1213" s="365"/>
      <c r="AZ1213" s="365"/>
      <c r="BA1213" s="366"/>
      <c r="BB1213" s="367"/>
      <c r="BC1213"/>
      <c r="BD1213"/>
      <c r="BE1213"/>
      <c r="BF1213"/>
      <c r="BG1213"/>
      <c r="BH1213" s="368"/>
    </row>
    <row r="1214" spans="6:60" ht="15.6">
      <c r="F1214" s="346"/>
      <c r="G1214"/>
      <c r="H1214"/>
      <c r="I1214"/>
      <c r="J1214"/>
      <c r="K1214"/>
      <c r="L1214"/>
      <c r="M1214"/>
      <c r="N1214"/>
      <c r="O1214"/>
      <c r="P1214" s="365"/>
      <c r="Q1214"/>
      <c r="R1214"/>
      <c r="S1214"/>
      <c r="T1214"/>
      <c r="U1214"/>
      <c r="V1214"/>
      <c r="W1214"/>
      <c r="X1214"/>
      <c r="Y1214"/>
      <c r="Z1214"/>
      <c r="AA1214"/>
      <c r="AB1214"/>
      <c r="AC1214"/>
      <c r="AD1214"/>
      <c r="AE1214"/>
      <c r="AF1214"/>
      <c r="AG1214"/>
      <c r="AH1214" s="365"/>
      <c r="AI1214"/>
      <c r="AJ1214"/>
      <c r="AK1214"/>
      <c r="AL1214" s="365"/>
      <c r="AM1214"/>
      <c r="AN1214"/>
      <c r="AO1214"/>
      <c r="AP1214" s="365"/>
      <c r="AQ1214"/>
      <c r="AR1214"/>
      <c r="AS1214"/>
      <c r="AT1214"/>
      <c r="AU1214"/>
      <c r="AV1214"/>
      <c r="AW1214"/>
      <c r="AX1214"/>
      <c r="AY1214" s="365"/>
      <c r="AZ1214" s="365"/>
      <c r="BA1214" s="366"/>
      <c r="BB1214" s="367"/>
      <c r="BC1214"/>
      <c r="BD1214"/>
      <c r="BE1214"/>
      <c r="BF1214"/>
      <c r="BG1214"/>
      <c r="BH1214" s="368"/>
    </row>
    <row r="1215" spans="6:60" ht="15.6">
      <c r="F1215" s="346"/>
      <c r="G1215"/>
      <c r="H1215"/>
      <c r="I1215"/>
      <c r="J1215"/>
      <c r="K1215"/>
      <c r="L1215"/>
      <c r="M1215"/>
      <c r="N1215"/>
      <c r="O1215"/>
      <c r="P1215" s="365"/>
      <c r="Q1215"/>
      <c r="R1215"/>
      <c r="S1215"/>
      <c r="T1215"/>
      <c r="U1215"/>
      <c r="V1215"/>
      <c r="W1215"/>
      <c r="X1215"/>
      <c r="Y1215"/>
      <c r="Z1215"/>
      <c r="AA1215"/>
      <c r="AB1215"/>
      <c r="AC1215"/>
      <c r="AD1215"/>
      <c r="AE1215"/>
      <c r="AF1215"/>
      <c r="AG1215"/>
      <c r="AH1215" s="365"/>
      <c r="AI1215"/>
      <c r="AJ1215"/>
      <c r="AK1215"/>
      <c r="AL1215" s="365"/>
      <c r="AM1215"/>
      <c r="AN1215"/>
      <c r="AO1215"/>
      <c r="AP1215" s="365"/>
      <c r="AQ1215"/>
      <c r="AR1215"/>
      <c r="AS1215"/>
      <c r="AT1215"/>
      <c r="AU1215"/>
      <c r="AV1215"/>
      <c r="AW1215"/>
      <c r="AX1215"/>
      <c r="AY1215" s="365"/>
      <c r="AZ1215" s="365"/>
      <c r="BA1215" s="366"/>
      <c r="BB1215" s="367"/>
      <c r="BC1215"/>
      <c r="BD1215"/>
      <c r="BE1215"/>
      <c r="BF1215"/>
      <c r="BG1215"/>
      <c r="BH1215" s="368"/>
    </row>
    <row r="1216" spans="6:60" ht="15.6">
      <c r="F1216" s="346"/>
      <c r="G1216"/>
      <c r="H1216"/>
      <c r="I1216"/>
      <c r="J1216"/>
      <c r="K1216"/>
      <c r="L1216"/>
      <c r="M1216"/>
      <c r="N1216"/>
      <c r="O1216"/>
      <c r="P1216" s="365"/>
      <c r="Q1216"/>
      <c r="R1216"/>
      <c r="S1216"/>
      <c r="T1216"/>
      <c r="U1216"/>
      <c r="V1216"/>
      <c r="W1216"/>
      <c r="X1216"/>
      <c r="Y1216"/>
      <c r="Z1216"/>
      <c r="AA1216"/>
      <c r="AB1216"/>
      <c r="AC1216"/>
      <c r="AD1216"/>
      <c r="AE1216"/>
      <c r="AF1216"/>
      <c r="AG1216"/>
      <c r="AH1216" s="365"/>
      <c r="AI1216"/>
      <c r="AJ1216"/>
      <c r="AK1216"/>
      <c r="AL1216" s="365"/>
      <c r="AM1216"/>
      <c r="AN1216"/>
      <c r="AO1216"/>
      <c r="AP1216" s="365"/>
      <c r="AQ1216"/>
      <c r="AR1216"/>
      <c r="AS1216"/>
      <c r="AT1216"/>
      <c r="AU1216"/>
      <c r="AV1216"/>
      <c r="AW1216"/>
      <c r="AX1216"/>
      <c r="AY1216" s="365"/>
      <c r="AZ1216" s="365"/>
      <c r="BA1216" s="366"/>
      <c r="BB1216" s="367"/>
      <c r="BC1216"/>
      <c r="BD1216"/>
      <c r="BE1216"/>
      <c r="BF1216"/>
      <c r="BG1216"/>
      <c r="BH1216" s="368"/>
    </row>
    <row r="1217" spans="6:60" ht="15.6">
      <c r="F1217" s="346"/>
      <c r="G1217"/>
      <c r="H1217"/>
      <c r="I1217"/>
      <c r="J1217"/>
      <c r="K1217"/>
      <c r="L1217"/>
      <c r="M1217"/>
      <c r="N1217"/>
      <c r="O1217"/>
      <c r="P1217" s="365"/>
      <c r="Q1217"/>
      <c r="R1217"/>
      <c r="S1217"/>
      <c r="T1217"/>
      <c r="U1217"/>
      <c r="V1217"/>
      <c r="W1217"/>
      <c r="X1217"/>
      <c r="Y1217"/>
      <c r="Z1217"/>
      <c r="AA1217"/>
      <c r="AB1217"/>
      <c r="AC1217"/>
      <c r="AD1217"/>
      <c r="AE1217"/>
      <c r="AF1217"/>
      <c r="AG1217"/>
      <c r="AH1217" s="365"/>
      <c r="AI1217"/>
      <c r="AJ1217"/>
      <c r="AK1217"/>
      <c r="AL1217" s="365"/>
      <c r="AM1217"/>
      <c r="AN1217"/>
      <c r="AO1217"/>
      <c r="AP1217" s="365"/>
      <c r="AQ1217"/>
      <c r="AR1217"/>
      <c r="AS1217"/>
      <c r="AT1217"/>
      <c r="AU1217"/>
      <c r="AV1217"/>
      <c r="AW1217"/>
      <c r="AX1217"/>
      <c r="AY1217" s="365"/>
      <c r="AZ1217" s="365"/>
      <c r="BA1217" s="366"/>
      <c r="BB1217" s="367"/>
      <c r="BC1217"/>
      <c r="BD1217"/>
      <c r="BE1217"/>
      <c r="BF1217"/>
      <c r="BG1217"/>
      <c r="BH1217" s="368"/>
    </row>
    <row r="1218" spans="6:60" ht="15.6">
      <c r="F1218" s="346"/>
      <c r="G1218"/>
      <c r="H1218"/>
      <c r="I1218"/>
      <c r="J1218"/>
      <c r="K1218"/>
      <c r="L1218"/>
      <c r="M1218"/>
      <c r="N1218"/>
      <c r="O1218"/>
      <c r="P1218" s="365"/>
      <c r="Q1218"/>
      <c r="R1218"/>
      <c r="S1218"/>
      <c r="T1218"/>
      <c r="U1218"/>
      <c r="V1218"/>
      <c r="W1218"/>
      <c r="X1218"/>
      <c r="Y1218"/>
      <c r="Z1218"/>
      <c r="AA1218"/>
      <c r="AB1218"/>
      <c r="AC1218"/>
      <c r="AD1218"/>
      <c r="AE1218"/>
      <c r="AF1218"/>
      <c r="AG1218"/>
      <c r="AH1218" s="365"/>
      <c r="AI1218"/>
      <c r="AJ1218"/>
      <c r="AK1218"/>
      <c r="AL1218" s="365"/>
      <c r="AM1218"/>
      <c r="AN1218"/>
      <c r="AO1218"/>
      <c r="AP1218" s="365"/>
      <c r="AQ1218"/>
      <c r="AR1218"/>
      <c r="AS1218"/>
      <c r="AT1218"/>
      <c r="AU1218"/>
      <c r="AV1218"/>
      <c r="AW1218"/>
      <c r="AX1218"/>
      <c r="AY1218" s="365"/>
      <c r="AZ1218" s="365"/>
      <c r="BA1218" s="366"/>
      <c r="BB1218" s="367"/>
      <c r="BC1218"/>
      <c r="BD1218"/>
      <c r="BE1218"/>
      <c r="BF1218"/>
      <c r="BG1218"/>
      <c r="BH1218" s="368"/>
    </row>
    <row r="1219" spans="6:60" ht="15.6">
      <c r="F1219" s="346"/>
      <c r="G1219"/>
      <c r="H1219"/>
      <c r="I1219"/>
      <c r="J1219"/>
      <c r="K1219"/>
      <c r="L1219"/>
      <c r="M1219"/>
      <c r="N1219"/>
      <c r="O1219"/>
      <c r="P1219" s="365"/>
      <c r="Q1219"/>
      <c r="R1219"/>
      <c r="S1219"/>
      <c r="T1219"/>
      <c r="U1219"/>
      <c r="V1219"/>
      <c r="W1219"/>
      <c r="X1219"/>
      <c r="Y1219"/>
      <c r="Z1219"/>
      <c r="AA1219"/>
      <c r="AB1219"/>
      <c r="AC1219"/>
      <c r="AD1219"/>
      <c r="AE1219"/>
      <c r="AF1219"/>
      <c r="AG1219"/>
      <c r="AH1219" s="365"/>
      <c r="AI1219"/>
      <c r="AJ1219"/>
      <c r="AK1219"/>
      <c r="AL1219" s="365"/>
      <c r="AM1219"/>
      <c r="AN1219"/>
      <c r="AO1219"/>
      <c r="AP1219" s="365"/>
      <c r="AQ1219"/>
      <c r="AR1219"/>
      <c r="AS1219"/>
      <c r="AT1219"/>
      <c r="AU1219"/>
      <c r="AV1219"/>
      <c r="AW1219"/>
      <c r="AX1219"/>
      <c r="AY1219" s="365"/>
      <c r="AZ1219" s="365"/>
      <c r="BA1219" s="366"/>
      <c r="BB1219" s="367"/>
      <c r="BC1219"/>
      <c r="BD1219"/>
      <c r="BE1219"/>
      <c r="BF1219"/>
      <c r="BG1219"/>
      <c r="BH1219" s="368"/>
    </row>
    <row r="1220" spans="6:60" ht="15.6">
      <c r="F1220" s="346"/>
      <c r="G1220"/>
      <c r="H1220"/>
      <c r="I1220"/>
      <c r="J1220"/>
      <c r="K1220"/>
      <c r="L1220"/>
      <c r="M1220"/>
      <c r="N1220"/>
      <c r="O1220"/>
      <c r="P1220" s="365"/>
      <c r="Q1220"/>
      <c r="R1220"/>
      <c r="S1220"/>
      <c r="T1220"/>
      <c r="U1220"/>
      <c r="V1220"/>
      <c r="W1220"/>
      <c r="X1220"/>
      <c r="Y1220"/>
      <c r="Z1220"/>
      <c r="AA1220"/>
      <c r="AB1220"/>
      <c r="AC1220"/>
      <c r="AD1220"/>
      <c r="AE1220"/>
      <c r="AF1220"/>
      <c r="AG1220"/>
      <c r="AH1220" s="365"/>
      <c r="AI1220"/>
      <c r="AJ1220"/>
      <c r="AK1220"/>
      <c r="AL1220" s="365"/>
      <c r="AM1220"/>
      <c r="AN1220"/>
      <c r="AO1220"/>
      <c r="AP1220" s="365"/>
      <c r="AQ1220"/>
      <c r="AR1220"/>
      <c r="AS1220"/>
      <c r="AT1220"/>
      <c r="AU1220"/>
      <c r="AV1220"/>
      <c r="AW1220"/>
      <c r="AX1220"/>
      <c r="AY1220" s="365"/>
      <c r="AZ1220" s="365"/>
      <c r="BA1220" s="366"/>
      <c r="BB1220" s="367"/>
      <c r="BC1220"/>
      <c r="BD1220"/>
      <c r="BE1220"/>
      <c r="BF1220"/>
      <c r="BG1220"/>
      <c r="BH1220" s="368"/>
    </row>
    <row r="1221" spans="6:60" ht="15.6">
      <c r="F1221" s="346"/>
      <c r="G1221"/>
      <c r="H1221"/>
      <c r="I1221"/>
      <c r="J1221"/>
      <c r="K1221"/>
      <c r="L1221"/>
      <c r="M1221"/>
      <c r="N1221"/>
      <c r="O1221"/>
      <c r="P1221" s="365"/>
      <c r="Q1221"/>
      <c r="R1221"/>
      <c r="S1221"/>
      <c r="T1221"/>
      <c r="U1221"/>
      <c r="V1221"/>
      <c r="W1221"/>
      <c r="X1221"/>
      <c r="Y1221"/>
      <c r="Z1221"/>
      <c r="AA1221"/>
      <c r="AB1221"/>
      <c r="AC1221"/>
      <c r="AD1221"/>
      <c r="AE1221"/>
      <c r="AF1221"/>
      <c r="AG1221"/>
      <c r="AH1221" s="365"/>
      <c r="AI1221"/>
      <c r="AJ1221"/>
      <c r="AK1221"/>
      <c r="AL1221" s="365"/>
      <c r="AM1221"/>
      <c r="AN1221"/>
      <c r="AO1221"/>
      <c r="AP1221" s="365"/>
      <c r="AQ1221"/>
      <c r="AR1221"/>
      <c r="AS1221"/>
      <c r="AT1221"/>
      <c r="AU1221"/>
      <c r="AV1221"/>
      <c r="AW1221"/>
      <c r="AX1221"/>
      <c r="AY1221" s="365"/>
      <c r="AZ1221" s="365"/>
      <c r="BA1221" s="366"/>
      <c r="BB1221" s="367"/>
      <c r="BC1221"/>
      <c r="BD1221"/>
      <c r="BE1221"/>
      <c r="BF1221"/>
      <c r="BG1221"/>
      <c r="BH1221" s="368"/>
    </row>
    <row r="1222" spans="6:60" ht="15.6">
      <c r="F1222" s="346"/>
      <c r="G1222"/>
      <c r="H1222"/>
      <c r="I1222"/>
      <c r="J1222"/>
      <c r="K1222"/>
      <c r="L1222"/>
      <c r="M1222"/>
      <c r="N1222"/>
      <c r="O1222"/>
      <c r="P1222" s="365"/>
      <c r="Q1222"/>
      <c r="R1222"/>
      <c r="S1222"/>
      <c r="T1222"/>
      <c r="U1222"/>
      <c r="V1222"/>
      <c r="W1222"/>
      <c r="X1222"/>
      <c r="Y1222"/>
      <c r="Z1222"/>
      <c r="AA1222"/>
      <c r="AB1222"/>
      <c r="AC1222"/>
      <c r="AD1222"/>
      <c r="AE1222"/>
      <c r="AF1222"/>
      <c r="AG1222"/>
      <c r="AH1222" s="365"/>
      <c r="AI1222"/>
      <c r="AJ1222"/>
      <c r="AK1222"/>
      <c r="AL1222" s="365"/>
      <c r="AM1222"/>
      <c r="AN1222"/>
      <c r="AO1222"/>
      <c r="AP1222" s="365"/>
      <c r="AQ1222"/>
      <c r="AR1222"/>
      <c r="AS1222"/>
      <c r="AT1222"/>
      <c r="AU1222"/>
      <c r="AV1222"/>
      <c r="AW1222"/>
      <c r="AX1222"/>
      <c r="AY1222" s="365"/>
      <c r="AZ1222" s="365"/>
      <c r="BA1222" s="366"/>
      <c r="BB1222" s="367"/>
      <c r="BC1222"/>
      <c r="BD1222"/>
      <c r="BE1222"/>
      <c r="BF1222"/>
      <c r="BG1222"/>
      <c r="BH1222" s="368"/>
    </row>
    <row r="1223" spans="6:60" ht="15.6">
      <c r="F1223" s="346"/>
      <c r="G1223"/>
      <c r="H1223"/>
      <c r="I1223"/>
      <c r="J1223"/>
      <c r="K1223"/>
      <c r="L1223"/>
      <c r="M1223"/>
      <c r="N1223"/>
      <c r="O1223"/>
      <c r="P1223" s="365"/>
      <c r="Q1223"/>
      <c r="R1223"/>
      <c r="S1223"/>
      <c r="T1223"/>
      <c r="U1223"/>
      <c r="V1223"/>
      <c r="W1223"/>
      <c r="X1223"/>
      <c r="Y1223"/>
      <c r="Z1223"/>
      <c r="AA1223"/>
      <c r="AB1223"/>
      <c r="AC1223"/>
      <c r="AD1223"/>
      <c r="AE1223"/>
      <c r="AF1223"/>
      <c r="AG1223"/>
      <c r="AH1223" s="365"/>
      <c r="AI1223"/>
      <c r="AJ1223"/>
      <c r="AK1223"/>
      <c r="AL1223" s="365"/>
      <c r="AM1223"/>
      <c r="AN1223"/>
      <c r="AO1223"/>
      <c r="AP1223" s="365"/>
      <c r="AQ1223"/>
      <c r="AR1223"/>
      <c r="AS1223"/>
      <c r="AT1223"/>
      <c r="AU1223"/>
      <c r="AV1223"/>
      <c r="AW1223"/>
      <c r="AX1223"/>
      <c r="AY1223" s="365"/>
      <c r="AZ1223" s="365"/>
      <c r="BA1223" s="366"/>
      <c r="BB1223" s="367"/>
      <c r="BC1223"/>
      <c r="BD1223"/>
      <c r="BE1223"/>
      <c r="BF1223"/>
      <c r="BG1223"/>
      <c r="BH1223" s="368"/>
    </row>
    <row r="1224" spans="6:60" ht="15.6">
      <c r="F1224" s="346"/>
      <c r="G1224"/>
      <c r="H1224"/>
      <c r="I1224"/>
      <c r="J1224"/>
      <c r="K1224"/>
      <c r="L1224"/>
      <c r="M1224"/>
      <c r="N1224"/>
      <c r="O1224"/>
      <c r="P1224" s="365"/>
      <c r="Q1224"/>
      <c r="R1224"/>
      <c r="S1224"/>
      <c r="T1224"/>
      <c r="U1224"/>
      <c r="V1224"/>
      <c r="W1224"/>
      <c r="X1224"/>
      <c r="Y1224"/>
      <c r="Z1224"/>
      <c r="AA1224"/>
      <c r="AB1224"/>
      <c r="AC1224"/>
      <c r="AD1224"/>
      <c r="AE1224"/>
      <c r="AF1224"/>
      <c r="AG1224"/>
      <c r="AH1224" s="365"/>
      <c r="AI1224"/>
      <c r="AJ1224"/>
      <c r="AK1224"/>
      <c r="AL1224" s="365"/>
      <c r="AM1224"/>
      <c r="AN1224"/>
      <c r="AO1224"/>
      <c r="AP1224" s="365"/>
      <c r="AQ1224"/>
      <c r="AR1224"/>
      <c r="AS1224"/>
      <c r="AT1224"/>
      <c r="AU1224"/>
      <c r="AV1224"/>
      <c r="AW1224"/>
      <c r="AX1224"/>
      <c r="AY1224" s="365"/>
      <c r="AZ1224" s="365"/>
      <c r="BA1224" s="366"/>
      <c r="BB1224" s="367"/>
      <c r="BC1224"/>
      <c r="BD1224"/>
      <c r="BE1224"/>
      <c r="BF1224"/>
      <c r="BG1224"/>
      <c r="BH1224" s="368"/>
    </row>
    <row r="1225" spans="6:60" ht="15.6">
      <c r="F1225" s="346"/>
      <c r="G1225"/>
      <c r="H1225"/>
      <c r="I1225"/>
      <c r="J1225"/>
      <c r="K1225"/>
      <c r="L1225"/>
      <c r="M1225"/>
      <c r="N1225"/>
      <c r="O1225"/>
      <c r="P1225" s="365"/>
      <c r="Q1225"/>
      <c r="R1225"/>
      <c r="S1225"/>
      <c r="T1225"/>
      <c r="U1225"/>
      <c r="V1225"/>
      <c r="W1225"/>
      <c r="X1225"/>
      <c r="Y1225"/>
      <c r="Z1225"/>
      <c r="AA1225"/>
      <c r="AB1225"/>
      <c r="AC1225"/>
      <c r="AD1225"/>
      <c r="AE1225"/>
      <c r="AF1225"/>
      <c r="AG1225"/>
      <c r="AH1225" s="365"/>
      <c r="AI1225"/>
      <c r="AJ1225"/>
      <c r="AK1225"/>
      <c r="AL1225" s="365"/>
      <c r="AM1225"/>
      <c r="AN1225"/>
      <c r="AO1225"/>
      <c r="AP1225" s="365"/>
      <c r="AQ1225"/>
      <c r="AR1225"/>
      <c r="AS1225"/>
      <c r="AT1225"/>
      <c r="AU1225"/>
      <c r="AV1225"/>
      <c r="AW1225"/>
      <c r="AX1225"/>
      <c r="AY1225" s="365"/>
      <c r="AZ1225" s="365"/>
      <c r="BA1225" s="366"/>
      <c r="BB1225" s="367"/>
      <c r="BC1225"/>
      <c r="BD1225"/>
      <c r="BE1225"/>
      <c r="BF1225"/>
      <c r="BG1225"/>
      <c r="BH1225" s="368"/>
    </row>
    <row r="1226" spans="6:60" ht="15.6">
      <c r="F1226" s="346"/>
      <c r="G1226"/>
      <c r="H1226"/>
      <c r="I1226"/>
      <c r="J1226"/>
      <c r="K1226"/>
      <c r="L1226"/>
      <c r="M1226"/>
      <c r="N1226"/>
      <c r="O1226"/>
      <c r="P1226" s="365"/>
      <c r="Q1226"/>
      <c r="R1226"/>
      <c r="S1226"/>
      <c r="T1226"/>
      <c r="U1226"/>
      <c r="V1226"/>
      <c r="W1226"/>
      <c r="X1226"/>
      <c r="Y1226"/>
      <c r="Z1226"/>
      <c r="AA1226"/>
      <c r="AB1226"/>
      <c r="AC1226"/>
      <c r="AD1226"/>
      <c r="AE1226"/>
      <c r="AF1226"/>
      <c r="AG1226"/>
      <c r="AH1226" s="365"/>
      <c r="AI1226"/>
      <c r="AJ1226"/>
      <c r="AK1226"/>
      <c r="AL1226" s="365"/>
      <c r="AM1226"/>
      <c r="AN1226"/>
      <c r="AO1226"/>
      <c r="AP1226" s="365"/>
      <c r="AQ1226"/>
      <c r="AR1226"/>
      <c r="AS1226"/>
      <c r="AT1226"/>
      <c r="AU1226"/>
      <c r="AV1226"/>
      <c r="AW1226"/>
      <c r="AX1226"/>
      <c r="AY1226" s="365"/>
      <c r="AZ1226" s="365"/>
      <c r="BA1226" s="366"/>
      <c r="BB1226" s="367"/>
      <c r="BC1226"/>
      <c r="BD1226"/>
      <c r="BE1226"/>
      <c r="BF1226"/>
      <c r="BG1226"/>
      <c r="BH1226" s="368"/>
    </row>
    <row r="1227" spans="6:60" ht="15.6">
      <c r="F1227" s="346"/>
      <c r="G1227"/>
      <c r="H1227"/>
      <c r="I1227"/>
      <c r="J1227"/>
      <c r="K1227"/>
      <c r="L1227"/>
      <c r="M1227"/>
      <c r="N1227"/>
      <c r="O1227"/>
      <c r="P1227" s="365"/>
      <c r="Q1227"/>
      <c r="R1227"/>
      <c r="S1227"/>
      <c r="T1227"/>
      <c r="U1227"/>
      <c r="V1227"/>
      <c r="W1227"/>
      <c r="X1227"/>
      <c r="Y1227"/>
      <c r="Z1227"/>
      <c r="AA1227"/>
      <c r="AB1227"/>
      <c r="AC1227"/>
      <c r="AD1227"/>
      <c r="AE1227"/>
      <c r="AF1227"/>
      <c r="AG1227"/>
      <c r="AH1227" s="365"/>
      <c r="AI1227"/>
      <c r="AJ1227"/>
      <c r="AK1227"/>
      <c r="AL1227" s="365"/>
      <c r="AM1227"/>
      <c r="AN1227"/>
      <c r="AO1227"/>
      <c r="AP1227" s="365"/>
      <c r="AQ1227"/>
      <c r="AR1227"/>
      <c r="AS1227"/>
      <c r="AT1227"/>
      <c r="AU1227"/>
      <c r="AV1227"/>
      <c r="AW1227"/>
      <c r="AX1227"/>
      <c r="AY1227" s="365"/>
      <c r="AZ1227" s="365"/>
      <c r="BA1227" s="366"/>
      <c r="BB1227" s="367"/>
      <c r="BC1227"/>
      <c r="BD1227"/>
      <c r="BE1227"/>
      <c r="BF1227"/>
      <c r="BG1227"/>
      <c r="BH1227" s="368"/>
    </row>
    <row r="1228" spans="6:60" ht="15.6">
      <c r="F1228" s="346"/>
      <c r="G1228"/>
      <c r="H1228"/>
      <c r="I1228"/>
      <c r="J1228"/>
      <c r="K1228"/>
      <c r="L1228"/>
      <c r="M1228"/>
      <c r="N1228"/>
      <c r="O1228"/>
      <c r="P1228" s="365"/>
      <c r="Q1228"/>
      <c r="R1228"/>
      <c r="S1228"/>
      <c r="T1228"/>
      <c r="U1228"/>
      <c r="V1228"/>
      <c r="W1228"/>
      <c r="X1228"/>
      <c r="Y1228"/>
      <c r="Z1228"/>
      <c r="AA1228"/>
      <c r="AB1228"/>
      <c r="AC1228"/>
      <c r="AD1228"/>
      <c r="AE1228"/>
      <c r="AF1228"/>
      <c r="AG1228"/>
      <c r="AH1228" s="365"/>
      <c r="AI1228"/>
      <c r="AJ1228"/>
      <c r="AK1228"/>
      <c r="AL1228" s="365"/>
      <c r="AM1228"/>
      <c r="AN1228"/>
      <c r="AO1228"/>
      <c r="AP1228" s="365"/>
      <c r="AQ1228"/>
      <c r="AR1228"/>
      <c r="AS1228"/>
      <c r="AT1228"/>
      <c r="AU1228"/>
      <c r="AV1228"/>
      <c r="AW1228"/>
      <c r="AX1228"/>
      <c r="AY1228" s="365"/>
      <c r="AZ1228" s="365"/>
      <c r="BA1228" s="366"/>
      <c r="BB1228" s="367"/>
      <c r="BC1228"/>
      <c r="BD1228"/>
      <c r="BE1228"/>
      <c r="BF1228"/>
      <c r="BG1228"/>
      <c r="BH1228" s="368"/>
    </row>
    <row r="1229" spans="6:60" ht="15.6">
      <c r="F1229" s="346"/>
      <c r="G1229"/>
      <c r="H1229"/>
      <c r="I1229"/>
      <c r="J1229"/>
      <c r="K1229"/>
      <c r="L1229"/>
      <c r="M1229"/>
      <c r="N1229"/>
      <c r="O1229"/>
      <c r="P1229" s="365"/>
      <c r="Q1229"/>
      <c r="R1229"/>
      <c r="S1229"/>
      <c r="T1229"/>
      <c r="U1229"/>
      <c r="V1229"/>
      <c r="W1229"/>
      <c r="X1229"/>
      <c r="Y1229"/>
      <c r="Z1229"/>
      <c r="AA1229"/>
      <c r="AB1229"/>
      <c r="AC1229"/>
      <c r="AD1229"/>
      <c r="AE1229"/>
      <c r="AF1229"/>
      <c r="AG1229"/>
      <c r="AH1229" s="365"/>
      <c r="AI1229"/>
      <c r="AJ1229"/>
      <c r="AK1229"/>
      <c r="AL1229" s="365"/>
      <c r="AM1229"/>
      <c r="AN1229"/>
      <c r="AO1229"/>
      <c r="AP1229" s="365"/>
      <c r="AQ1229"/>
      <c r="AR1229"/>
      <c r="AS1229"/>
      <c r="AT1229"/>
      <c r="AU1229"/>
      <c r="AV1229"/>
      <c r="AW1229"/>
      <c r="AX1229"/>
      <c r="AY1229" s="365"/>
      <c r="AZ1229" s="365"/>
      <c r="BA1229" s="366"/>
      <c r="BB1229" s="367"/>
      <c r="BC1229"/>
      <c r="BD1229"/>
      <c r="BE1229"/>
      <c r="BF1229"/>
      <c r="BG1229"/>
      <c r="BH1229" s="368"/>
    </row>
    <row r="1230" spans="6:60" ht="15.6">
      <c r="F1230" s="346"/>
      <c r="G1230"/>
      <c r="H1230"/>
      <c r="I1230"/>
      <c r="J1230"/>
      <c r="K1230"/>
      <c r="L1230"/>
      <c r="M1230"/>
      <c r="N1230"/>
      <c r="O1230"/>
      <c r="P1230" s="365"/>
      <c r="Q1230"/>
      <c r="R1230"/>
      <c r="S1230"/>
      <c r="T1230"/>
      <c r="U1230"/>
      <c r="V1230"/>
      <c r="W1230"/>
      <c r="X1230"/>
      <c r="Y1230"/>
      <c r="Z1230"/>
      <c r="AA1230"/>
      <c r="AB1230"/>
      <c r="AC1230"/>
      <c r="AD1230"/>
      <c r="AE1230"/>
      <c r="AF1230"/>
      <c r="AG1230"/>
      <c r="AH1230" s="365"/>
      <c r="AI1230"/>
      <c r="AJ1230"/>
      <c r="AK1230"/>
      <c r="AL1230" s="365"/>
      <c r="AM1230"/>
      <c r="AN1230"/>
      <c r="AO1230"/>
      <c r="AP1230" s="365"/>
      <c r="AQ1230"/>
      <c r="AR1230"/>
      <c r="AS1230"/>
      <c r="AT1230"/>
      <c r="AU1230"/>
      <c r="AV1230"/>
      <c r="AW1230"/>
      <c r="AX1230"/>
      <c r="AY1230" s="365"/>
      <c r="AZ1230" s="365"/>
      <c r="BA1230" s="366"/>
      <c r="BB1230" s="367"/>
      <c r="BC1230"/>
      <c r="BD1230"/>
      <c r="BE1230"/>
      <c r="BF1230"/>
      <c r="BG1230"/>
      <c r="BH1230" s="368"/>
    </row>
    <row r="1231" spans="6:60" ht="15.6">
      <c r="F1231" s="346"/>
      <c r="G1231"/>
      <c r="H1231"/>
      <c r="I1231"/>
      <c r="J1231"/>
      <c r="K1231"/>
      <c r="L1231"/>
      <c r="M1231"/>
      <c r="N1231"/>
      <c r="O1231"/>
      <c r="P1231" s="365"/>
      <c r="Q1231"/>
      <c r="R1231"/>
      <c r="S1231"/>
      <c r="T1231"/>
      <c r="U1231"/>
      <c r="V1231"/>
      <c r="W1231"/>
      <c r="X1231"/>
      <c r="Y1231"/>
      <c r="Z1231"/>
      <c r="AA1231"/>
      <c r="AB1231"/>
      <c r="AC1231"/>
      <c r="AD1231"/>
      <c r="AE1231"/>
      <c r="AF1231"/>
      <c r="AG1231"/>
      <c r="AH1231" s="365"/>
      <c r="AI1231"/>
      <c r="AJ1231"/>
      <c r="AK1231"/>
      <c r="AL1231" s="365"/>
      <c r="AM1231"/>
      <c r="AN1231"/>
      <c r="AO1231"/>
      <c r="AP1231" s="365"/>
      <c r="AQ1231"/>
      <c r="AR1231"/>
      <c r="AS1231"/>
      <c r="AT1231"/>
      <c r="AU1231"/>
      <c r="AV1231"/>
      <c r="AW1231"/>
      <c r="AX1231"/>
      <c r="AY1231" s="365"/>
      <c r="AZ1231" s="365"/>
      <c r="BA1231" s="366"/>
      <c r="BB1231" s="367"/>
      <c r="BC1231"/>
      <c r="BD1231"/>
      <c r="BE1231"/>
      <c r="BF1231"/>
      <c r="BG1231"/>
      <c r="BH1231" s="368"/>
    </row>
    <row r="1232" spans="6:60" ht="15.6">
      <c r="F1232" s="346"/>
      <c r="G1232"/>
      <c r="H1232"/>
      <c r="I1232"/>
      <c r="J1232"/>
      <c r="K1232"/>
      <c r="L1232"/>
      <c r="M1232"/>
      <c r="N1232"/>
      <c r="O1232"/>
      <c r="P1232" s="365"/>
      <c r="Q1232"/>
      <c r="R1232"/>
      <c r="S1232"/>
      <c r="T1232"/>
      <c r="U1232"/>
      <c r="V1232"/>
      <c r="W1232"/>
      <c r="X1232"/>
      <c r="Y1232"/>
      <c r="Z1232"/>
      <c r="AA1232"/>
      <c r="AB1232"/>
      <c r="AC1232"/>
      <c r="AD1232"/>
      <c r="AE1232"/>
      <c r="AF1232"/>
      <c r="AG1232"/>
      <c r="AH1232" s="365"/>
      <c r="AI1232"/>
      <c r="AJ1232"/>
      <c r="AK1232"/>
      <c r="AL1232" s="365"/>
      <c r="AM1232"/>
      <c r="AN1232"/>
      <c r="AO1232"/>
      <c r="AP1232" s="365"/>
      <c r="AQ1232"/>
      <c r="AR1232"/>
      <c r="AS1232"/>
      <c r="AT1232"/>
      <c r="AU1232"/>
      <c r="AV1232"/>
      <c r="AW1232"/>
      <c r="AX1232"/>
      <c r="AY1232" s="365"/>
      <c r="AZ1232" s="365"/>
      <c r="BA1232" s="366"/>
      <c r="BB1232" s="367"/>
      <c r="BC1232"/>
      <c r="BD1232"/>
      <c r="BE1232"/>
      <c r="BF1232"/>
      <c r="BG1232"/>
      <c r="BH1232" s="368"/>
    </row>
    <row r="1233" spans="6:60" ht="15.6">
      <c r="F1233" s="346"/>
      <c r="G1233"/>
      <c r="H1233"/>
      <c r="I1233"/>
      <c r="J1233"/>
      <c r="K1233"/>
      <c r="L1233"/>
      <c r="M1233"/>
      <c r="N1233"/>
      <c r="O1233"/>
      <c r="P1233" s="365"/>
      <c r="Q1233"/>
      <c r="R1233"/>
      <c r="S1233"/>
      <c r="T1233"/>
      <c r="U1233"/>
      <c r="V1233"/>
      <c r="W1233"/>
      <c r="X1233"/>
      <c r="Y1233"/>
      <c r="Z1233"/>
      <c r="AA1233"/>
      <c r="AB1233"/>
      <c r="AC1233"/>
      <c r="AD1233"/>
      <c r="AE1233"/>
      <c r="AF1233"/>
      <c r="AG1233"/>
      <c r="AH1233" s="365"/>
      <c r="AI1233"/>
      <c r="AJ1233"/>
      <c r="AK1233"/>
      <c r="AL1233" s="365"/>
      <c r="AM1233"/>
      <c r="AN1233"/>
      <c r="AO1233"/>
      <c r="AP1233" s="365"/>
      <c r="AQ1233"/>
      <c r="AR1233"/>
      <c r="AS1233"/>
      <c r="AT1233"/>
      <c r="AU1233"/>
      <c r="AV1233"/>
      <c r="AW1233"/>
      <c r="AX1233"/>
      <c r="AY1233" s="365"/>
      <c r="AZ1233" s="365"/>
      <c r="BA1233" s="366"/>
      <c r="BB1233" s="367"/>
      <c r="BC1233"/>
      <c r="BD1233"/>
      <c r="BE1233"/>
      <c r="BF1233"/>
      <c r="BG1233"/>
      <c r="BH1233" s="368"/>
    </row>
    <row r="1234" spans="6:60" ht="15.6">
      <c r="F1234" s="346"/>
      <c r="G1234"/>
      <c r="H1234"/>
      <c r="I1234"/>
      <c r="J1234"/>
      <c r="K1234"/>
      <c r="L1234"/>
      <c r="M1234"/>
      <c r="N1234"/>
      <c r="O1234"/>
      <c r="P1234" s="365"/>
      <c r="Q1234"/>
      <c r="R1234"/>
      <c r="S1234"/>
      <c r="T1234"/>
      <c r="U1234"/>
      <c r="V1234"/>
      <c r="W1234"/>
      <c r="X1234"/>
      <c r="Y1234"/>
      <c r="Z1234"/>
      <c r="AA1234"/>
      <c r="AB1234"/>
      <c r="AC1234"/>
      <c r="AD1234"/>
      <c r="AE1234"/>
      <c r="AF1234"/>
      <c r="AG1234"/>
      <c r="AH1234" s="365"/>
      <c r="AI1234"/>
      <c r="AJ1234"/>
      <c r="AK1234"/>
      <c r="AL1234" s="365"/>
      <c r="AM1234"/>
      <c r="AN1234"/>
      <c r="AO1234"/>
      <c r="AP1234" s="365"/>
      <c r="AQ1234"/>
      <c r="AR1234"/>
      <c r="AS1234"/>
      <c r="AT1234"/>
      <c r="AU1234"/>
      <c r="AV1234"/>
      <c r="AW1234"/>
      <c r="AX1234"/>
      <c r="AY1234" s="365"/>
      <c r="AZ1234" s="365"/>
      <c r="BA1234" s="366"/>
      <c r="BB1234" s="367"/>
      <c r="BC1234"/>
      <c r="BD1234"/>
      <c r="BE1234"/>
      <c r="BF1234"/>
      <c r="BG1234"/>
      <c r="BH1234" s="368"/>
    </row>
    <row r="1235" spans="6:60" ht="15.6">
      <c r="F1235" s="346"/>
      <c r="G1235"/>
      <c r="H1235"/>
      <c r="I1235"/>
      <c r="J1235"/>
      <c r="K1235"/>
      <c r="L1235"/>
      <c r="M1235"/>
      <c r="N1235"/>
      <c r="O1235"/>
      <c r="P1235" s="365"/>
      <c r="Q1235"/>
      <c r="R1235"/>
      <c r="S1235"/>
      <c r="T1235"/>
      <c r="U1235"/>
      <c r="V1235"/>
      <c r="W1235"/>
      <c r="X1235"/>
      <c r="Y1235"/>
      <c r="Z1235"/>
      <c r="AA1235"/>
      <c r="AB1235"/>
      <c r="AC1235"/>
      <c r="AD1235"/>
      <c r="AE1235"/>
      <c r="AF1235"/>
      <c r="AG1235"/>
      <c r="AH1235" s="365"/>
      <c r="AI1235"/>
      <c r="AJ1235"/>
      <c r="AK1235"/>
      <c r="AL1235" s="365"/>
      <c r="AM1235"/>
      <c r="AN1235"/>
      <c r="AO1235"/>
      <c r="AP1235" s="365"/>
      <c r="AQ1235"/>
      <c r="AR1235"/>
      <c r="AS1235"/>
      <c r="AT1235"/>
      <c r="AU1235"/>
      <c r="AV1235"/>
      <c r="AW1235"/>
      <c r="AX1235"/>
      <c r="AY1235" s="365"/>
      <c r="AZ1235" s="365"/>
      <c r="BA1235" s="366"/>
      <c r="BB1235" s="367"/>
      <c r="BC1235"/>
      <c r="BD1235"/>
      <c r="BE1235"/>
      <c r="BF1235"/>
      <c r="BG1235"/>
      <c r="BH1235" s="368"/>
    </row>
    <row r="1236" spans="6:60" ht="15.6">
      <c r="F1236" s="346"/>
      <c r="G1236"/>
      <c r="H1236"/>
      <c r="I1236"/>
      <c r="J1236"/>
      <c r="K1236"/>
      <c r="L1236"/>
      <c r="M1236"/>
      <c r="N1236"/>
      <c r="O1236"/>
      <c r="P1236" s="365"/>
      <c r="Q1236"/>
      <c r="R1236"/>
      <c r="S1236"/>
      <c r="T1236"/>
      <c r="U1236"/>
      <c r="V1236"/>
      <c r="W1236"/>
      <c r="X1236"/>
      <c r="Y1236"/>
      <c r="Z1236"/>
      <c r="AA1236"/>
      <c r="AB1236"/>
      <c r="AC1236"/>
      <c r="AD1236"/>
      <c r="AE1236"/>
      <c r="AF1236"/>
      <c r="AG1236"/>
      <c r="AH1236" s="365"/>
      <c r="AI1236"/>
      <c r="AJ1236"/>
      <c r="AK1236"/>
      <c r="AL1236" s="365"/>
      <c r="AM1236"/>
      <c r="AN1236"/>
      <c r="AO1236"/>
      <c r="AP1236" s="365"/>
      <c r="AQ1236"/>
      <c r="AR1236"/>
      <c r="AS1236"/>
      <c r="AT1236"/>
      <c r="AU1236"/>
      <c r="AV1236"/>
      <c r="AW1236"/>
      <c r="AX1236"/>
      <c r="AY1236" s="365"/>
      <c r="AZ1236" s="365"/>
      <c r="BA1236" s="366"/>
      <c r="BB1236" s="367"/>
      <c r="BC1236"/>
      <c r="BD1236"/>
      <c r="BE1236"/>
      <c r="BF1236"/>
      <c r="BG1236"/>
      <c r="BH1236" s="368"/>
    </row>
    <row r="1237" spans="6:60" ht="15.6">
      <c r="F1237" s="346"/>
      <c r="G1237"/>
      <c r="H1237"/>
      <c r="I1237"/>
      <c r="J1237"/>
      <c r="K1237"/>
      <c r="L1237"/>
      <c r="M1237"/>
      <c r="N1237"/>
      <c r="O1237"/>
      <c r="P1237" s="365"/>
      <c r="Q1237"/>
      <c r="R1237"/>
      <c r="S1237"/>
      <c r="T1237"/>
      <c r="U1237"/>
      <c r="V1237"/>
      <c r="W1237"/>
      <c r="X1237"/>
      <c r="Y1237"/>
      <c r="Z1237"/>
      <c r="AA1237"/>
      <c r="AB1237"/>
      <c r="AC1237"/>
      <c r="AD1237"/>
      <c r="AE1237"/>
      <c r="AF1237"/>
      <c r="AG1237"/>
      <c r="AH1237" s="365"/>
      <c r="AI1237"/>
      <c r="AJ1237"/>
      <c r="AK1237"/>
      <c r="AL1237" s="365"/>
      <c r="AM1237"/>
      <c r="AN1237"/>
      <c r="AO1237"/>
      <c r="AP1237" s="365"/>
      <c r="AQ1237"/>
      <c r="AR1237"/>
      <c r="AS1237"/>
      <c r="AT1237"/>
      <c r="AU1237"/>
      <c r="AV1237"/>
      <c r="AW1237"/>
      <c r="AX1237"/>
      <c r="AY1237" s="365"/>
      <c r="AZ1237" s="365"/>
      <c r="BA1237" s="366"/>
      <c r="BB1237" s="367"/>
      <c r="BC1237"/>
      <c r="BD1237"/>
      <c r="BE1237"/>
      <c r="BF1237"/>
      <c r="BG1237"/>
      <c r="BH1237" s="368"/>
    </row>
    <row r="1238" spans="6:60" ht="15.6">
      <c r="F1238" s="346"/>
      <c r="G1238"/>
      <c r="H1238"/>
      <c r="I1238"/>
      <c r="J1238"/>
      <c r="K1238"/>
      <c r="L1238"/>
      <c r="M1238"/>
      <c r="N1238"/>
      <c r="O1238"/>
      <c r="P1238" s="365"/>
      <c r="Q1238"/>
      <c r="R1238"/>
      <c r="S1238"/>
      <c r="T1238"/>
      <c r="U1238"/>
      <c r="V1238"/>
      <c r="W1238"/>
      <c r="X1238"/>
      <c r="Y1238"/>
      <c r="Z1238"/>
      <c r="AA1238"/>
      <c r="AB1238"/>
      <c r="AC1238"/>
      <c r="AD1238"/>
      <c r="AE1238"/>
      <c r="AF1238"/>
      <c r="AG1238"/>
      <c r="AH1238" s="365"/>
      <c r="AI1238"/>
      <c r="AJ1238"/>
      <c r="AK1238"/>
      <c r="AL1238" s="365"/>
      <c r="AM1238"/>
      <c r="AN1238"/>
      <c r="AO1238"/>
      <c r="AP1238" s="365"/>
      <c r="AQ1238"/>
      <c r="AR1238"/>
      <c r="AS1238"/>
      <c r="AT1238"/>
      <c r="AU1238"/>
      <c r="AV1238"/>
      <c r="AW1238"/>
      <c r="AX1238"/>
      <c r="AY1238" s="365"/>
      <c r="AZ1238" s="365"/>
      <c r="BA1238" s="366"/>
      <c r="BB1238" s="367"/>
      <c r="BC1238"/>
      <c r="BD1238"/>
      <c r="BE1238"/>
      <c r="BF1238"/>
      <c r="BG1238"/>
      <c r="BH1238" s="368"/>
    </row>
    <row r="1239" spans="6:60" ht="15.6">
      <c r="F1239" s="346"/>
      <c r="G1239"/>
      <c r="H1239"/>
      <c r="I1239"/>
      <c r="J1239"/>
      <c r="K1239"/>
      <c r="L1239"/>
      <c r="M1239"/>
      <c r="N1239"/>
      <c r="O1239"/>
      <c r="P1239" s="365"/>
      <c r="Q1239"/>
      <c r="R1239"/>
      <c r="S1239"/>
      <c r="T1239"/>
      <c r="U1239"/>
      <c r="V1239"/>
      <c r="W1239"/>
      <c r="X1239"/>
      <c r="Y1239"/>
      <c r="Z1239"/>
      <c r="AA1239"/>
      <c r="AB1239"/>
      <c r="AC1239"/>
      <c r="AD1239"/>
      <c r="AE1239"/>
      <c r="AF1239"/>
      <c r="AG1239"/>
      <c r="AH1239" s="365"/>
      <c r="AI1239"/>
      <c r="AJ1239"/>
      <c r="AK1239"/>
      <c r="AL1239" s="365"/>
      <c r="AM1239"/>
      <c r="AN1239"/>
      <c r="AO1239"/>
      <c r="AP1239" s="365"/>
      <c r="AQ1239"/>
      <c r="AR1239"/>
      <c r="AS1239"/>
      <c r="AT1239"/>
      <c r="AU1239"/>
      <c r="AV1239"/>
      <c r="AW1239"/>
      <c r="AX1239"/>
      <c r="AY1239" s="365"/>
      <c r="AZ1239" s="365"/>
      <c r="BA1239" s="366"/>
      <c r="BB1239" s="367"/>
      <c r="BC1239"/>
      <c r="BD1239"/>
      <c r="BE1239"/>
      <c r="BF1239"/>
      <c r="BG1239"/>
      <c r="BH1239" s="368"/>
    </row>
    <row r="1240" spans="6:60" ht="15.6">
      <c r="F1240" s="346"/>
      <c r="G1240"/>
      <c r="H1240"/>
      <c r="I1240"/>
      <c r="J1240"/>
      <c r="K1240"/>
      <c r="L1240"/>
      <c r="M1240"/>
      <c r="N1240"/>
      <c r="O1240"/>
      <c r="P1240" s="365"/>
      <c r="Q1240"/>
      <c r="R1240"/>
      <c r="S1240"/>
      <c r="T1240"/>
      <c r="U1240"/>
      <c r="V1240"/>
      <c r="W1240"/>
      <c r="X1240"/>
      <c r="Y1240"/>
      <c r="Z1240"/>
      <c r="AA1240"/>
      <c r="AB1240"/>
      <c r="AC1240"/>
      <c r="AD1240"/>
      <c r="AE1240"/>
      <c r="AF1240"/>
      <c r="AG1240"/>
      <c r="AH1240" s="365"/>
      <c r="AI1240"/>
      <c r="AJ1240"/>
      <c r="AK1240"/>
      <c r="AL1240" s="365"/>
      <c r="AM1240"/>
      <c r="AN1240"/>
      <c r="AO1240"/>
      <c r="AP1240" s="365"/>
      <c r="AQ1240"/>
      <c r="AR1240"/>
      <c r="AS1240"/>
      <c r="AT1240"/>
      <c r="AU1240"/>
      <c r="AV1240"/>
      <c r="AW1240"/>
      <c r="AX1240"/>
      <c r="AY1240" s="365"/>
      <c r="AZ1240" s="365"/>
      <c r="BA1240" s="366"/>
      <c r="BB1240" s="367"/>
      <c r="BC1240"/>
      <c r="BD1240"/>
      <c r="BE1240"/>
      <c r="BF1240"/>
      <c r="BG1240"/>
      <c r="BH1240" s="368"/>
    </row>
    <row r="1241" spans="6:60" ht="15.6">
      <c r="F1241" s="346"/>
      <c r="G1241"/>
      <c r="H1241"/>
      <c r="I1241"/>
      <c r="J1241"/>
      <c r="K1241"/>
      <c r="L1241"/>
      <c r="M1241"/>
      <c r="N1241"/>
      <c r="O1241"/>
      <c r="P1241" s="365"/>
      <c r="Q1241"/>
      <c r="R1241"/>
      <c r="S1241"/>
      <c r="T1241"/>
      <c r="U1241"/>
      <c r="V1241"/>
      <c r="W1241"/>
      <c r="X1241"/>
      <c r="Y1241"/>
      <c r="Z1241"/>
      <c r="AA1241"/>
      <c r="AB1241"/>
      <c r="AC1241"/>
      <c r="AD1241"/>
      <c r="AE1241"/>
      <c r="AF1241"/>
      <c r="AG1241"/>
      <c r="AH1241" s="365"/>
      <c r="AI1241"/>
      <c r="AJ1241"/>
      <c r="AK1241"/>
      <c r="AL1241" s="365"/>
      <c r="AM1241"/>
      <c r="AN1241"/>
      <c r="AO1241"/>
      <c r="AP1241" s="365"/>
      <c r="AQ1241"/>
      <c r="AR1241"/>
      <c r="AS1241"/>
      <c r="AT1241"/>
      <c r="AU1241"/>
      <c r="AV1241"/>
      <c r="AW1241"/>
      <c r="AX1241"/>
      <c r="AY1241" s="365"/>
      <c r="AZ1241" s="365"/>
      <c r="BA1241" s="366"/>
      <c r="BB1241" s="367"/>
      <c r="BC1241"/>
      <c r="BD1241"/>
      <c r="BE1241"/>
      <c r="BF1241"/>
      <c r="BG1241"/>
      <c r="BH1241" s="368"/>
    </row>
    <row r="1242" spans="6:60" ht="15.6">
      <c r="F1242" s="346"/>
      <c r="G1242"/>
      <c r="H1242"/>
      <c r="I1242"/>
      <c r="J1242"/>
      <c r="K1242"/>
      <c r="L1242"/>
      <c r="M1242"/>
      <c r="N1242"/>
      <c r="O1242"/>
      <c r="P1242" s="365"/>
      <c r="Q1242"/>
      <c r="R1242"/>
      <c r="S1242"/>
      <c r="T1242"/>
      <c r="U1242"/>
      <c r="V1242"/>
      <c r="W1242"/>
      <c r="X1242"/>
      <c r="Y1242"/>
      <c r="Z1242"/>
      <c r="AA1242"/>
      <c r="AB1242"/>
      <c r="AC1242"/>
      <c r="AD1242"/>
      <c r="AE1242"/>
      <c r="AF1242"/>
      <c r="AG1242"/>
      <c r="AH1242" s="365"/>
      <c r="AI1242"/>
      <c r="AJ1242"/>
      <c r="AK1242"/>
      <c r="AL1242" s="365"/>
      <c r="AM1242"/>
      <c r="AN1242"/>
      <c r="AO1242"/>
      <c r="AP1242" s="365"/>
      <c r="AQ1242"/>
      <c r="AR1242"/>
      <c r="AS1242"/>
      <c r="AT1242"/>
      <c r="AU1242"/>
      <c r="AV1242"/>
      <c r="AW1242"/>
      <c r="AX1242"/>
      <c r="AY1242" s="365"/>
      <c r="AZ1242" s="365"/>
      <c r="BA1242" s="366"/>
      <c r="BB1242" s="367"/>
      <c r="BC1242"/>
      <c r="BD1242"/>
      <c r="BE1242"/>
      <c r="BF1242"/>
      <c r="BG1242"/>
      <c r="BH1242" s="368"/>
    </row>
    <row r="1243" spans="6:60" ht="15.6">
      <c r="F1243" s="346"/>
      <c r="G1243"/>
      <c r="H1243"/>
      <c r="I1243"/>
      <c r="J1243"/>
      <c r="K1243"/>
      <c r="L1243"/>
      <c r="M1243"/>
      <c r="N1243"/>
      <c r="O1243"/>
      <c r="P1243" s="365"/>
      <c r="Q1243"/>
      <c r="R1243"/>
      <c r="S1243"/>
      <c r="T1243"/>
      <c r="U1243"/>
      <c r="V1243"/>
      <c r="W1243"/>
      <c r="X1243"/>
      <c r="Y1243"/>
      <c r="Z1243"/>
      <c r="AA1243"/>
      <c r="AB1243"/>
      <c r="AC1243"/>
      <c r="AD1243"/>
      <c r="AE1243"/>
      <c r="AF1243"/>
      <c r="AG1243"/>
      <c r="AH1243" s="365"/>
      <c r="AI1243"/>
      <c r="AJ1243"/>
      <c r="AK1243"/>
      <c r="AL1243" s="365"/>
      <c r="AM1243"/>
      <c r="AN1243"/>
      <c r="AO1243"/>
      <c r="AP1243" s="365"/>
      <c r="AQ1243"/>
      <c r="AR1243"/>
      <c r="AS1243"/>
      <c r="AT1243"/>
      <c r="AU1243"/>
      <c r="AV1243"/>
      <c r="AW1243"/>
      <c r="AX1243"/>
      <c r="AY1243" s="365"/>
      <c r="AZ1243" s="365"/>
      <c r="BA1243" s="366"/>
      <c r="BB1243" s="367"/>
      <c r="BC1243"/>
      <c r="BD1243"/>
      <c r="BE1243"/>
      <c r="BF1243"/>
      <c r="BG1243"/>
      <c r="BH1243" s="368"/>
    </row>
    <row r="1244" spans="6:60" ht="15.6">
      <c r="F1244" s="346"/>
      <c r="G1244"/>
      <c r="H1244"/>
      <c r="I1244"/>
      <c r="J1244"/>
      <c r="K1244"/>
      <c r="L1244"/>
      <c r="M1244"/>
      <c r="N1244"/>
      <c r="O1244"/>
      <c r="P1244" s="365"/>
      <c r="Q1244"/>
      <c r="R1244"/>
      <c r="S1244"/>
      <c r="T1244"/>
      <c r="U1244"/>
      <c r="V1244"/>
      <c r="W1244"/>
      <c r="X1244"/>
      <c r="Y1244"/>
      <c r="Z1244"/>
      <c r="AA1244"/>
      <c r="AB1244"/>
      <c r="AC1244"/>
      <c r="AD1244"/>
      <c r="AE1244"/>
      <c r="AF1244"/>
      <c r="AG1244"/>
      <c r="AH1244" s="365"/>
      <c r="AI1244"/>
      <c r="AJ1244"/>
      <c r="AK1244"/>
      <c r="AL1244" s="365"/>
      <c r="AM1244"/>
      <c r="AN1244"/>
      <c r="AO1244"/>
      <c r="AP1244" s="365"/>
      <c r="AQ1244"/>
      <c r="AR1244"/>
      <c r="AS1244"/>
      <c r="AT1244"/>
      <c r="AU1244"/>
      <c r="AV1244"/>
      <c r="AW1244"/>
      <c r="AX1244"/>
      <c r="AY1244" s="365"/>
      <c r="AZ1244" s="365"/>
      <c r="BA1244" s="366"/>
      <c r="BB1244" s="367"/>
      <c r="BC1244"/>
      <c r="BD1244"/>
      <c r="BE1244"/>
      <c r="BF1244"/>
      <c r="BG1244"/>
      <c r="BH1244" s="368"/>
    </row>
    <row r="1245" spans="6:60" ht="15.6">
      <c r="F1245" s="346"/>
      <c r="G1245"/>
      <c r="H1245"/>
      <c r="I1245"/>
      <c r="J1245"/>
      <c r="K1245"/>
      <c r="L1245"/>
      <c r="M1245"/>
      <c r="N1245"/>
      <c r="O1245"/>
      <c r="P1245" s="365"/>
      <c r="Q1245"/>
      <c r="R1245"/>
      <c r="S1245"/>
      <c r="T1245"/>
      <c r="U1245"/>
      <c r="V1245"/>
      <c r="W1245"/>
      <c r="X1245"/>
      <c r="Y1245"/>
      <c r="Z1245"/>
      <c r="AA1245"/>
      <c r="AB1245"/>
      <c r="AC1245"/>
      <c r="AD1245"/>
      <c r="AE1245"/>
      <c r="AF1245"/>
      <c r="AG1245"/>
      <c r="AH1245" s="365"/>
      <c r="AI1245"/>
      <c r="AJ1245"/>
      <c r="AK1245"/>
      <c r="AL1245" s="365"/>
      <c r="AM1245"/>
      <c r="AN1245"/>
      <c r="AO1245"/>
      <c r="AP1245" s="365"/>
      <c r="AQ1245"/>
      <c r="AR1245"/>
      <c r="AS1245"/>
      <c r="AT1245"/>
      <c r="AU1245"/>
      <c r="AV1245"/>
      <c r="AW1245"/>
      <c r="AX1245"/>
      <c r="AY1245" s="365"/>
      <c r="AZ1245" s="365"/>
      <c r="BA1245" s="366"/>
      <c r="BB1245" s="367"/>
      <c r="BC1245"/>
      <c r="BD1245"/>
      <c r="BE1245"/>
      <c r="BF1245"/>
      <c r="BG1245"/>
      <c r="BH1245" s="368"/>
    </row>
    <row r="1246" spans="6:60" ht="15.6">
      <c r="F1246" s="346"/>
      <c r="G1246"/>
      <c r="H1246"/>
      <c r="I1246"/>
      <c r="J1246"/>
      <c r="K1246"/>
      <c r="L1246"/>
      <c r="M1246"/>
      <c r="N1246"/>
      <c r="O1246"/>
      <c r="P1246" s="365"/>
      <c r="Q1246"/>
      <c r="R1246"/>
      <c r="S1246"/>
      <c r="T1246"/>
      <c r="U1246"/>
      <c r="V1246"/>
      <c r="W1246"/>
      <c r="X1246"/>
      <c r="Y1246"/>
      <c r="Z1246"/>
      <c r="AA1246"/>
      <c r="AB1246"/>
      <c r="AC1246"/>
      <c r="AD1246"/>
      <c r="AE1246"/>
      <c r="AF1246"/>
      <c r="AG1246"/>
      <c r="AH1246" s="365"/>
      <c r="AI1246"/>
      <c r="AJ1246"/>
      <c r="AK1246"/>
      <c r="AL1246" s="365"/>
      <c r="AM1246"/>
      <c r="AN1246"/>
      <c r="AO1246"/>
      <c r="AP1246" s="365"/>
      <c r="AQ1246"/>
      <c r="AR1246"/>
      <c r="AS1246"/>
      <c r="AT1246"/>
      <c r="AU1246"/>
      <c r="AV1246"/>
      <c r="AW1246"/>
      <c r="AX1246"/>
      <c r="AY1246" s="365"/>
      <c r="AZ1246" s="365"/>
      <c r="BA1246" s="366"/>
      <c r="BB1246" s="367"/>
      <c r="BC1246"/>
      <c r="BD1246"/>
      <c r="BE1246"/>
      <c r="BF1246"/>
      <c r="BG1246"/>
      <c r="BH1246" s="368"/>
    </row>
    <row r="1247" spans="6:60" ht="15.6">
      <c r="F1247" s="346"/>
      <c r="G1247"/>
      <c r="H1247"/>
      <c r="I1247"/>
      <c r="J1247"/>
      <c r="K1247"/>
      <c r="L1247"/>
      <c r="M1247"/>
      <c r="N1247"/>
      <c r="O1247"/>
      <c r="P1247" s="365"/>
      <c r="Q1247"/>
      <c r="R1247"/>
      <c r="S1247"/>
      <c r="T1247"/>
      <c r="U1247"/>
      <c r="V1247"/>
      <c r="W1247"/>
      <c r="X1247"/>
      <c r="Y1247"/>
      <c r="Z1247"/>
      <c r="AA1247"/>
      <c r="AB1247"/>
      <c r="AC1247"/>
      <c r="AD1247"/>
      <c r="AE1247"/>
      <c r="AF1247"/>
      <c r="AG1247"/>
      <c r="AH1247" s="365"/>
      <c r="AI1247"/>
      <c r="AJ1247"/>
      <c r="AK1247"/>
      <c r="AL1247" s="365"/>
      <c r="AM1247"/>
      <c r="AN1247"/>
      <c r="AO1247"/>
      <c r="AP1247" s="365"/>
      <c r="AQ1247"/>
      <c r="AR1247"/>
      <c r="AS1247"/>
      <c r="AT1247"/>
      <c r="AU1247"/>
      <c r="AV1247"/>
      <c r="AW1247"/>
      <c r="AX1247"/>
      <c r="AY1247" s="365"/>
      <c r="AZ1247" s="365"/>
      <c r="BA1247" s="366"/>
      <c r="BB1247" s="367"/>
      <c r="BC1247"/>
      <c r="BD1247"/>
      <c r="BE1247"/>
      <c r="BF1247"/>
      <c r="BG1247"/>
      <c r="BH1247" s="368"/>
    </row>
    <row r="1248" spans="6:60" ht="15.6">
      <c r="F1248" s="346"/>
      <c r="G1248"/>
      <c r="H1248"/>
      <c r="I1248"/>
      <c r="J1248"/>
      <c r="K1248"/>
      <c r="L1248"/>
      <c r="M1248"/>
      <c r="N1248"/>
      <c r="O1248"/>
      <c r="P1248" s="365"/>
      <c r="Q1248"/>
      <c r="R1248"/>
      <c r="S1248"/>
      <c r="T1248"/>
      <c r="U1248"/>
      <c r="V1248"/>
      <c r="W1248"/>
      <c r="X1248"/>
      <c r="Y1248"/>
      <c r="Z1248"/>
      <c r="AA1248"/>
      <c r="AB1248"/>
      <c r="AC1248"/>
      <c r="AD1248"/>
      <c r="AE1248"/>
      <c r="AF1248"/>
      <c r="AG1248"/>
      <c r="AH1248" s="365"/>
      <c r="AI1248"/>
      <c r="AJ1248"/>
      <c r="AK1248"/>
      <c r="AL1248" s="365"/>
      <c r="AM1248"/>
      <c r="AN1248"/>
      <c r="AO1248"/>
      <c r="AP1248" s="365"/>
      <c r="AQ1248"/>
      <c r="AR1248"/>
      <c r="AS1248"/>
      <c r="AT1248"/>
      <c r="AU1248"/>
      <c r="AV1248"/>
      <c r="AW1248"/>
      <c r="AX1248"/>
      <c r="AY1248" s="365"/>
      <c r="AZ1248" s="365"/>
      <c r="BA1248" s="366"/>
      <c r="BB1248" s="367"/>
      <c r="BC1248"/>
      <c r="BD1248"/>
      <c r="BE1248"/>
      <c r="BF1248"/>
      <c r="BG1248"/>
      <c r="BH1248" s="368"/>
    </row>
    <row r="1249" spans="6:60" ht="15.6">
      <c r="F1249" s="346"/>
      <c r="G1249"/>
      <c r="H1249"/>
      <c r="I1249"/>
      <c r="J1249"/>
      <c r="K1249"/>
      <c r="L1249"/>
      <c r="M1249"/>
      <c r="N1249"/>
      <c r="O1249"/>
      <c r="P1249" s="365"/>
      <c r="Q1249"/>
      <c r="R1249"/>
      <c r="S1249"/>
      <c r="T1249"/>
      <c r="U1249"/>
      <c r="V1249"/>
      <c r="W1249"/>
      <c r="X1249"/>
      <c r="Y1249"/>
      <c r="Z1249"/>
      <c r="AA1249"/>
      <c r="AB1249"/>
      <c r="AC1249"/>
      <c r="AD1249"/>
      <c r="AE1249"/>
      <c r="AF1249"/>
      <c r="AG1249"/>
      <c r="AH1249" s="365"/>
      <c r="AI1249"/>
      <c r="AJ1249"/>
      <c r="AK1249"/>
      <c r="AL1249" s="365"/>
      <c r="AM1249"/>
      <c r="AN1249"/>
      <c r="AO1249"/>
      <c r="AP1249" s="365"/>
      <c r="AQ1249"/>
      <c r="AR1249"/>
      <c r="AS1249"/>
      <c r="AT1249"/>
      <c r="AU1249"/>
      <c r="AV1249"/>
      <c r="AW1249"/>
      <c r="AX1249"/>
      <c r="AY1249" s="365"/>
      <c r="AZ1249" s="365"/>
      <c r="BA1249" s="366"/>
      <c r="BB1249" s="367"/>
      <c r="BC1249"/>
      <c r="BD1249"/>
      <c r="BE1249"/>
      <c r="BF1249"/>
      <c r="BG1249"/>
      <c r="BH1249" s="368"/>
    </row>
    <row r="1250" spans="6:60" ht="15.6">
      <c r="F1250" s="346"/>
      <c r="G1250"/>
      <c r="H1250"/>
      <c r="I1250"/>
      <c r="J1250"/>
      <c r="K1250"/>
      <c r="L1250"/>
      <c r="M1250"/>
      <c r="N1250"/>
      <c r="O1250"/>
      <c r="P1250" s="365"/>
      <c r="Q1250"/>
      <c r="R1250"/>
      <c r="S1250"/>
      <c r="T1250"/>
      <c r="U1250"/>
      <c r="V1250"/>
      <c r="W1250"/>
      <c r="X1250"/>
      <c r="Y1250"/>
      <c r="Z1250"/>
      <c r="AA1250"/>
      <c r="AB1250"/>
      <c r="AC1250"/>
      <c r="AD1250"/>
      <c r="AE1250"/>
      <c r="AF1250"/>
      <c r="AG1250"/>
      <c r="AH1250" s="365"/>
      <c r="AI1250"/>
      <c r="AJ1250"/>
      <c r="AK1250"/>
      <c r="AL1250" s="365"/>
      <c r="AM1250"/>
      <c r="AN1250"/>
      <c r="AO1250"/>
      <c r="AP1250" s="365"/>
      <c r="AQ1250"/>
      <c r="AR1250"/>
      <c r="AS1250"/>
      <c r="AT1250"/>
      <c r="AU1250"/>
      <c r="AV1250"/>
      <c r="AW1250"/>
      <c r="AX1250"/>
      <c r="AY1250" s="365"/>
      <c r="AZ1250" s="365"/>
      <c r="BA1250" s="366"/>
      <c r="BB1250" s="367"/>
      <c r="BC1250"/>
      <c r="BD1250"/>
      <c r="BE1250"/>
      <c r="BF1250"/>
      <c r="BG1250"/>
      <c r="BH1250" s="368"/>
    </row>
    <row r="1251" spans="6:60" ht="15.6">
      <c r="F1251" s="346"/>
      <c r="G1251"/>
      <c r="H1251"/>
      <c r="I1251"/>
      <c r="J1251"/>
      <c r="K1251"/>
      <c r="L1251"/>
      <c r="M1251"/>
      <c r="N1251"/>
      <c r="O1251"/>
      <c r="P1251" s="365"/>
      <c r="Q1251"/>
      <c r="R1251"/>
      <c r="S1251"/>
      <c r="T1251"/>
      <c r="U1251"/>
      <c r="V1251"/>
      <c r="W1251"/>
      <c r="X1251"/>
      <c r="Y1251"/>
      <c r="Z1251"/>
      <c r="AA1251"/>
      <c r="AB1251"/>
      <c r="AC1251"/>
      <c r="AD1251"/>
      <c r="AE1251"/>
      <c r="AF1251"/>
      <c r="AG1251"/>
      <c r="AH1251" s="365"/>
      <c r="AI1251"/>
      <c r="AJ1251"/>
      <c r="AK1251"/>
      <c r="AL1251" s="365"/>
      <c r="AM1251"/>
      <c r="AN1251"/>
      <c r="AO1251"/>
      <c r="AP1251" s="365"/>
      <c r="AQ1251"/>
      <c r="AR1251"/>
      <c r="AS1251"/>
      <c r="AT1251"/>
      <c r="AU1251"/>
      <c r="AV1251"/>
      <c r="AW1251"/>
      <c r="AX1251"/>
      <c r="AY1251" s="365"/>
      <c r="AZ1251" s="365"/>
      <c r="BA1251" s="366"/>
      <c r="BB1251" s="367"/>
      <c r="BC1251"/>
      <c r="BD1251"/>
      <c r="BE1251"/>
      <c r="BF1251"/>
      <c r="BG1251"/>
      <c r="BH1251" s="368"/>
    </row>
    <row r="1252" spans="6:60" ht="15.6">
      <c r="F1252" s="346"/>
      <c r="G1252"/>
      <c r="H1252"/>
      <c r="I1252"/>
      <c r="J1252"/>
      <c r="K1252"/>
      <c r="L1252"/>
      <c r="M1252"/>
      <c r="N1252"/>
      <c r="O1252"/>
      <c r="P1252" s="365"/>
      <c r="Q1252"/>
      <c r="R1252"/>
      <c r="S1252"/>
      <c r="T1252"/>
      <c r="U1252"/>
      <c r="V1252"/>
      <c r="W1252"/>
      <c r="X1252"/>
      <c r="Y1252"/>
      <c r="Z1252"/>
      <c r="AA1252"/>
      <c r="AB1252"/>
      <c r="AC1252"/>
      <c r="AD1252"/>
      <c r="AE1252"/>
      <c r="AF1252"/>
      <c r="AG1252"/>
      <c r="AH1252" s="365"/>
      <c r="AI1252"/>
      <c r="AJ1252"/>
      <c r="AK1252"/>
      <c r="AL1252" s="365"/>
      <c r="AM1252"/>
      <c r="AN1252"/>
      <c r="AO1252"/>
      <c r="AP1252" s="365"/>
      <c r="AQ1252"/>
      <c r="AR1252"/>
      <c r="AS1252"/>
      <c r="AT1252"/>
      <c r="AU1252"/>
      <c r="AV1252"/>
      <c r="AW1252"/>
      <c r="AX1252"/>
      <c r="AY1252" s="365"/>
      <c r="AZ1252" s="365"/>
      <c r="BA1252" s="366"/>
      <c r="BB1252" s="367"/>
      <c r="BC1252"/>
      <c r="BD1252"/>
      <c r="BE1252"/>
      <c r="BF1252"/>
      <c r="BG1252"/>
      <c r="BH1252" s="368"/>
    </row>
    <row r="1253" spans="6:60" ht="15.6">
      <c r="F1253" s="346"/>
      <c r="G1253"/>
      <c r="H1253"/>
      <c r="I1253"/>
      <c r="J1253"/>
      <c r="K1253"/>
      <c r="L1253"/>
      <c r="M1253"/>
      <c r="N1253"/>
      <c r="O1253"/>
      <c r="P1253" s="365"/>
      <c r="Q1253"/>
      <c r="R1253"/>
      <c r="S1253"/>
      <c r="T1253"/>
      <c r="U1253"/>
      <c r="V1253"/>
      <c r="W1253"/>
      <c r="X1253"/>
      <c r="Y1253"/>
      <c r="Z1253"/>
      <c r="AA1253"/>
      <c r="AB1253"/>
      <c r="AC1253"/>
      <c r="AD1253"/>
      <c r="AE1253"/>
      <c r="AF1253"/>
      <c r="AG1253"/>
      <c r="AH1253" s="365"/>
      <c r="AI1253"/>
      <c r="AJ1253"/>
      <c r="AK1253"/>
      <c r="AL1253" s="365"/>
      <c r="AM1253"/>
      <c r="AN1253"/>
      <c r="AO1253"/>
      <c r="AP1253" s="365"/>
      <c r="AQ1253"/>
      <c r="AR1253"/>
      <c r="AS1253"/>
      <c r="AT1253"/>
      <c r="AU1253"/>
      <c r="AV1253"/>
      <c r="AW1253"/>
      <c r="AX1253"/>
      <c r="AY1253" s="365"/>
      <c r="AZ1253" s="365"/>
      <c r="BA1253" s="366"/>
      <c r="BB1253" s="367"/>
      <c r="BC1253"/>
      <c r="BD1253"/>
      <c r="BE1253"/>
      <c r="BF1253"/>
      <c r="BG1253"/>
      <c r="BH1253" s="368"/>
    </row>
    <row r="1254" spans="6:60" ht="15.6">
      <c r="F1254" s="346"/>
      <c r="G1254"/>
      <c r="H1254"/>
      <c r="I1254"/>
      <c r="J1254"/>
      <c r="K1254"/>
      <c r="L1254"/>
      <c r="M1254"/>
      <c r="N1254"/>
      <c r="O1254"/>
      <c r="P1254" s="365"/>
      <c r="Q1254"/>
      <c r="R1254"/>
      <c r="S1254"/>
      <c r="T1254"/>
      <c r="U1254"/>
      <c r="V1254"/>
      <c r="W1254"/>
      <c r="X1254"/>
      <c r="Y1254"/>
      <c r="Z1254"/>
      <c r="AA1254"/>
      <c r="AB1254"/>
      <c r="AC1254"/>
      <c r="AD1254"/>
      <c r="AE1254"/>
      <c r="AF1254"/>
      <c r="AG1254"/>
      <c r="AH1254" s="365"/>
      <c r="AI1254"/>
      <c r="AJ1254"/>
      <c r="AK1254"/>
      <c r="AL1254" s="365"/>
      <c r="AM1254"/>
      <c r="AN1254"/>
      <c r="AO1254"/>
      <c r="AP1254" s="365"/>
      <c r="AQ1254"/>
      <c r="AR1254"/>
      <c r="AS1254"/>
      <c r="AT1254"/>
      <c r="AU1254"/>
      <c r="AV1254"/>
      <c r="AW1254"/>
      <c r="AX1254"/>
      <c r="AY1254" s="365"/>
      <c r="AZ1254" s="365"/>
      <c r="BA1254" s="366"/>
      <c r="BB1254" s="367"/>
      <c r="BC1254"/>
      <c r="BD1254"/>
      <c r="BE1254"/>
      <c r="BF1254"/>
      <c r="BG1254"/>
      <c r="BH1254" s="368"/>
    </row>
    <row r="1255" spans="6:60" ht="15.6">
      <c r="F1255" s="346"/>
      <c r="G1255"/>
      <c r="H1255"/>
      <c r="I1255"/>
      <c r="J1255"/>
      <c r="K1255"/>
      <c r="L1255"/>
      <c r="M1255"/>
      <c r="N1255"/>
      <c r="O1255"/>
      <c r="P1255" s="365"/>
      <c r="Q1255"/>
      <c r="R1255"/>
      <c r="S1255"/>
      <c r="T1255"/>
      <c r="U1255"/>
      <c r="V1255"/>
      <c r="W1255"/>
      <c r="X1255"/>
      <c r="Y1255"/>
      <c r="Z1255"/>
      <c r="AA1255"/>
      <c r="AB1255"/>
      <c r="AC1255"/>
      <c r="AD1255"/>
      <c r="AE1255"/>
      <c r="AF1255"/>
      <c r="AG1255"/>
      <c r="AH1255" s="365"/>
      <c r="AI1255"/>
      <c r="AJ1255"/>
      <c r="AK1255"/>
      <c r="AL1255" s="365"/>
      <c r="AM1255"/>
      <c r="AN1255"/>
      <c r="AO1255"/>
      <c r="AP1255" s="365"/>
      <c r="AQ1255"/>
      <c r="AR1255"/>
      <c r="AS1255"/>
      <c r="AT1255"/>
      <c r="AU1255"/>
      <c r="AV1255"/>
      <c r="AW1255"/>
      <c r="AX1255"/>
      <c r="AY1255" s="365"/>
      <c r="AZ1255" s="365"/>
      <c r="BA1255" s="366"/>
      <c r="BB1255" s="367"/>
      <c r="BC1255"/>
      <c r="BD1255"/>
      <c r="BE1255"/>
      <c r="BF1255"/>
      <c r="BG1255"/>
      <c r="BH1255" s="368"/>
    </row>
    <row r="1256" spans="6:60" ht="15.6">
      <c r="F1256" s="346"/>
      <c r="G1256"/>
      <c r="H1256"/>
      <c r="I1256"/>
      <c r="J1256"/>
      <c r="K1256"/>
      <c r="L1256"/>
      <c r="M1256"/>
      <c r="N1256"/>
      <c r="O1256"/>
      <c r="P1256" s="365"/>
      <c r="Q1256"/>
      <c r="R1256"/>
      <c r="S1256"/>
      <c r="T1256"/>
      <c r="U1256"/>
      <c r="V1256"/>
      <c r="W1256"/>
      <c r="X1256"/>
      <c r="Y1256"/>
      <c r="Z1256"/>
      <c r="AA1256"/>
      <c r="AB1256"/>
      <c r="AC1256"/>
      <c r="AD1256"/>
      <c r="AE1256"/>
      <c r="AF1256"/>
      <c r="AG1256"/>
      <c r="AH1256" s="365"/>
      <c r="AI1256"/>
      <c r="AJ1256"/>
      <c r="AK1256"/>
      <c r="AL1256" s="365"/>
      <c r="AM1256"/>
      <c r="AN1256"/>
      <c r="AO1256"/>
      <c r="AP1256" s="365"/>
      <c r="AQ1256"/>
      <c r="AR1256"/>
      <c r="AS1256"/>
      <c r="AT1256"/>
      <c r="AU1256"/>
      <c r="AV1256"/>
      <c r="AW1256"/>
      <c r="AX1256"/>
      <c r="AY1256" s="365"/>
      <c r="AZ1256" s="365"/>
      <c r="BA1256" s="366"/>
      <c r="BB1256" s="367"/>
      <c r="BC1256"/>
      <c r="BD1256"/>
      <c r="BE1256"/>
      <c r="BF1256"/>
      <c r="BG1256"/>
      <c r="BH1256" s="368"/>
    </row>
    <row r="1257" spans="6:60" ht="15.6">
      <c r="F1257" s="346"/>
      <c r="G1257"/>
      <c r="H1257"/>
      <c r="I1257"/>
      <c r="J1257"/>
      <c r="K1257"/>
      <c r="L1257"/>
      <c r="M1257"/>
      <c r="N1257"/>
      <c r="O1257"/>
      <c r="P1257" s="365"/>
      <c r="Q1257"/>
      <c r="R1257"/>
      <c r="S1257"/>
      <c r="T1257"/>
      <c r="U1257"/>
      <c r="V1257"/>
      <c r="W1257"/>
      <c r="X1257"/>
      <c r="Y1257"/>
      <c r="Z1257"/>
      <c r="AA1257"/>
      <c r="AB1257"/>
      <c r="AC1257"/>
      <c r="AD1257"/>
      <c r="AE1257"/>
      <c r="AF1257"/>
      <c r="AG1257"/>
      <c r="AH1257" s="365"/>
      <c r="AI1257"/>
      <c r="AJ1257"/>
      <c r="AK1257"/>
      <c r="AL1257" s="365"/>
      <c r="AM1257"/>
      <c r="AN1257"/>
      <c r="AO1257"/>
      <c r="AP1257" s="365"/>
      <c r="AQ1257"/>
      <c r="AR1257"/>
      <c r="AS1257"/>
      <c r="AT1257"/>
      <c r="AU1257"/>
      <c r="AV1257"/>
      <c r="AW1257"/>
      <c r="AX1257"/>
      <c r="AY1257" s="365"/>
      <c r="AZ1257" s="365"/>
      <c r="BA1257" s="366"/>
      <c r="BB1257" s="367"/>
      <c r="BC1257"/>
      <c r="BD1257"/>
      <c r="BE1257"/>
      <c r="BF1257"/>
      <c r="BG1257"/>
      <c r="BH1257" s="368"/>
    </row>
    <row r="1258" spans="6:60" ht="15.6">
      <c r="F1258" s="346"/>
      <c r="G1258"/>
      <c r="H1258"/>
      <c r="I1258"/>
      <c r="J1258"/>
      <c r="K1258"/>
      <c r="L1258"/>
      <c r="M1258"/>
      <c r="N1258"/>
      <c r="O1258"/>
      <c r="P1258" s="365"/>
      <c r="Q1258"/>
      <c r="R1258"/>
      <c r="S1258"/>
      <c r="T1258"/>
      <c r="U1258"/>
      <c r="V1258"/>
      <c r="W1258"/>
      <c r="X1258"/>
      <c r="Y1258"/>
      <c r="Z1258"/>
      <c r="AA1258"/>
      <c r="AB1258"/>
      <c r="AC1258"/>
      <c r="AD1258"/>
      <c r="AE1258"/>
      <c r="AF1258"/>
      <c r="AG1258"/>
      <c r="AH1258" s="365"/>
      <c r="AI1258"/>
      <c r="AJ1258"/>
      <c r="AK1258"/>
      <c r="AL1258" s="365"/>
      <c r="AM1258"/>
      <c r="AN1258"/>
      <c r="AO1258"/>
      <c r="AP1258" s="365"/>
      <c r="AQ1258"/>
      <c r="AR1258"/>
      <c r="AS1258"/>
      <c r="AT1258"/>
      <c r="AU1258"/>
      <c r="AV1258"/>
      <c r="AW1258"/>
      <c r="AX1258"/>
      <c r="AY1258" s="365"/>
      <c r="AZ1258" s="365"/>
      <c r="BA1258" s="366"/>
      <c r="BB1258" s="367"/>
      <c r="BC1258"/>
      <c r="BD1258"/>
      <c r="BE1258"/>
      <c r="BF1258"/>
      <c r="BG1258"/>
      <c r="BH1258" s="368"/>
    </row>
    <row r="1259" spans="6:60" ht="15.6">
      <c r="F1259" s="346"/>
      <c r="G1259"/>
      <c r="H1259"/>
      <c r="I1259"/>
      <c r="J1259"/>
      <c r="K1259"/>
      <c r="L1259"/>
      <c r="M1259"/>
      <c r="N1259"/>
      <c r="O1259"/>
      <c r="P1259" s="365"/>
      <c r="Q1259"/>
      <c r="R1259"/>
      <c r="S1259"/>
      <c r="T1259"/>
      <c r="U1259"/>
      <c r="V1259"/>
      <c r="W1259"/>
      <c r="X1259"/>
      <c r="Y1259"/>
      <c r="Z1259"/>
      <c r="AA1259"/>
      <c r="AB1259"/>
      <c r="AC1259"/>
      <c r="AD1259"/>
      <c r="AE1259"/>
      <c r="AF1259"/>
      <c r="AG1259"/>
      <c r="AH1259" s="365"/>
      <c r="AI1259"/>
      <c r="AJ1259"/>
      <c r="AK1259"/>
      <c r="AL1259" s="365"/>
      <c r="AM1259"/>
      <c r="AN1259"/>
      <c r="AO1259"/>
      <c r="AP1259" s="365"/>
      <c r="AQ1259"/>
      <c r="AR1259"/>
      <c r="AS1259"/>
      <c r="AT1259"/>
      <c r="AU1259"/>
      <c r="AV1259"/>
      <c r="AW1259"/>
      <c r="AX1259"/>
      <c r="AY1259" s="365"/>
      <c r="AZ1259" s="365"/>
      <c r="BA1259" s="366"/>
      <c r="BB1259" s="367"/>
      <c r="BC1259"/>
      <c r="BD1259"/>
      <c r="BE1259"/>
      <c r="BF1259"/>
      <c r="BG1259"/>
      <c r="BH1259" s="368"/>
    </row>
    <row r="1260" spans="6:60" ht="15.6">
      <c r="F1260" s="346"/>
      <c r="G1260"/>
      <c r="H1260"/>
      <c r="I1260"/>
      <c r="J1260"/>
      <c r="K1260"/>
      <c r="L1260"/>
      <c r="M1260"/>
      <c r="N1260"/>
      <c r="O1260"/>
      <c r="P1260" s="365"/>
      <c r="Q1260"/>
      <c r="R1260"/>
      <c r="S1260"/>
      <c r="T1260"/>
      <c r="U1260"/>
      <c r="V1260"/>
      <c r="W1260"/>
      <c r="X1260"/>
      <c r="Y1260"/>
      <c r="Z1260"/>
      <c r="AA1260"/>
      <c r="AB1260"/>
      <c r="AC1260"/>
      <c r="AD1260"/>
      <c r="AE1260"/>
      <c r="AF1260"/>
      <c r="AG1260"/>
      <c r="AH1260" s="365"/>
      <c r="AI1260"/>
      <c r="AJ1260"/>
      <c r="AK1260"/>
      <c r="AL1260" s="365"/>
      <c r="AM1260"/>
      <c r="AN1260"/>
      <c r="AO1260"/>
      <c r="AP1260" s="365"/>
      <c r="AQ1260"/>
      <c r="AR1260"/>
      <c r="AS1260"/>
      <c r="AT1260"/>
      <c r="AU1260"/>
      <c r="AV1260"/>
      <c r="AW1260"/>
      <c r="AX1260"/>
      <c r="AY1260" s="365"/>
      <c r="AZ1260" s="365"/>
      <c r="BA1260" s="366"/>
      <c r="BB1260" s="367"/>
      <c r="BC1260"/>
      <c r="BD1260"/>
      <c r="BE1260"/>
      <c r="BF1260"/>
      <c r="BG1260"/>
      <c r="BH1260" s="368"/>
    </row>
    <row r="1261" spans="6:60" ht="15.6">
      <c r="F1261" s="346"/>
      <c r="G1261"/>
      <c r="H1261"/>
      <c r="I1261"/>
      <c r="J1261"/>
      <c r="K1261"/>
      <c r="L1261"/>
      <c r="M1261"/>
      <c r="N1261"/>
      <c r="O1261"/>
      <c r="P1261" s="365"/>
      <c r="Q1261"/>
      <c r="R1261"/>
      <c r="S1261"/>
      <c r="T1261"/>
      <c r="U1261"/>
      <c r="V1261"/>
      <c r="W1261"/>
      <c r="X1261"/>
      <c r="Y1261"/>
      <c r="Z1261"/>
      <c r="AA1261"/>
      <c r="AB1261"/>
      <c r="AC1261"/>
      <c r="AD1261"/>
      <c r="AE1261"/>
      <c r="AF1261"/>
      <c r="AG1261"/>
      <c r="AH1261" s="365"/>
      <c r="AI1261"/>
      <c r="AJ1261"/>
      <c r="AK1261"/>
      <c r="AL1261" s="365"/>
      <c r="AM1261"/>
      <c r="AN1261"/>
      <c r="AO1261"/>
      <c r="AP1261" s="365"/>
      <c r="AQ1261"/>
      <c r="AR1261"/>
      <c r="AS1261"/>
      <c r="AT1261"/>
      <c r="AU1261"/>
      <c r="AV1261"/>
      <c r="AW1261"/>
      <c r="AX1261"/>
      <c r="AY1261" s="365"/>
      <c r="AZ1261" s="365"/>
      <c r="BA1261" s="366"/>
      <c r="BB1261" s="367"/>
      <c r="BC1261"/>
      <c r="BD1261"/>
      <c r="BE1261"/>
      <c r="BF1261"/>
      <c r="BG1261"/>
      <c r="BH1261" s="368"/>
    </row>
    <row r="1262" spans="6:60" ht="15.6">
      <c r="F1262" s="346"/>
      <c r="G1262"/>
      <c r="H1262"/>
      <c r="I1262"/>
      <c r="J1262"/>
      <c r="K1262"/>
      <c r="L1262"/>
      <c r="M1262"/>
      <c r="N1262"/>
      <c r="O1262"/>
      <c r="P1262" s="365"/>
      <c r="Q1262"/>
      <c r="R1262"/>
      <c r="S1262"/>
      <c r="T1262"/>
      <c r="U1262"/>
      <c r="V1262"/>
      <c r="W1262"/>
      <c r="X1262"/>
      <c r="Y1262"/>
      <c r="Z1262"/>
      <c r="AA1262"/>
      <c r="AB1262"/>
      <c r="AC1262"/>
      <c r="AD1262"/>
      <c r="AE1262"/>
      <c r="AF1262"/>
      <c r="AG1262"/>
      <c r="AH1262" s="365"/>
      <c r="AI1262"/>
      <c r="AJ1262"/>
      <c r="AK1262"/>
      <c r="AL1262" s="365"/>
      <c r="AM1262"/>
      <c r="AN1262"/>
      <c r="AO1262"/>
      <c r="AP1262" s="365"/>
      <c r="AQ1262"/>
      <c r="AR1262"/>
      <c r="AS1262"/>
      <c r="AT1262"/>
      <c r="AU1262"/>
      <c r="AV1262"/>
      <c r="AW1262"/>
      <c r="AX1262"/>
      <c r="AY1262" s="365"/>
      <c r="AZ1262" s="365"/>
      <c r="BA1262" s="366"/>
      <c r="BB1262" s="367"/>
      <c r="BC1262"/>
      <c r="BD1262"/>
      <c r="BE1262"/>
      <c r="BF1262"/>
      <c r="BG1262"/>
      <c r="BH1262" s="368"/>
    </row>
    <row r="1263" spans="6:60" ht="15.6">
      <c r="F1263" s="346"/>
      <c r="G1263"/>
      <c r="H1263"/>
      <c r="I1263"/>
      <c r="J1263"/>
      <c r="K1263"/>
      <c r="L1263"/>
      <c r="M1263"/>
      <c r="N1263"/>
      <c r="O1263"/>
      <c r="P1263" s="365"/>
      <c r="Q1263"/>
      <c r="R1263"/>
      <c r="S1263"/>
      <c r="T1263"/>
      <c r="U1263"/>
      <c r="V1263"/>
      <c r="W1263"/>
      <c r="X1263"/>
      <c r="Y1263"/>
      <c r="Z1263"/>
      <c r="AA1263"/>
      <c r="AB1263"/>
      <c r="AC1263"/>
      <c r="AD1263"/>
      <c r="AE1263"/>
      <c r="AF1263"/>
      <c r="AG1263"/>
      <c r="AH1263" s="365"/>
      <c r="AI1263"/>
      <c r="AJ1263"/>
      <c r="AK1263"/>
      <c r="AL1263" s="365"/>
      <c r="AM1263"/>
      <c r="AN1263"/>
      <c r="AO1263"/>
      <c r="AP1263" s="365"/>
      <c r="AQ1263"/>
      <c r="AR1263"/>
      <c r="AS1263"/>
      <c r="AT1263"/>
      <c r="AU1263"/>
      <c r="AV1263"/>
      <c r="AW1263"/>
      <c r="AX1263"/>
      <c r="AY1263" s="365"/>
      <c r="AZ1263" s="365"/>
      <c r="BA1263" s="366"/>
      <c r="BB1263" s="367"/>
      <c r="BC1263"/>
      <c r="BD1263"/>
      <c r="BE1263"/>
      <c r="BF1263"/>
      <c r="BG1263"/>
      <c r="BH1263" s="368"/>
    </row>
    <row r="1264" spans="6:60" ht="15.6">
      <c r="F1264" s="346"/>
      <c r="G1264"/>
      <c r="H1264"/>
      <c r="I1264"/>
      <c r="J1264"/>
      <c r="K1264"/>
      <c r="L1264"/>
      <c r="M1264"/>
      <c r="N1264"/>
      <c r="O1264"/>
      <c r="P1264" s="365"/>
      <c r="Q1264"/>
      <c r="R1264"/>
      <c r="S1264"/>
      <c r="T1264"/>
      <c r="U1264"/>
      <c r="V1264"/>
      <c r="W1264"/>
      <c r="X1264"/>
      <c r="Y1264"/>
      <c r="Z1264"/>
      <c r="AA1264"/>
      <c r="AB1264"/>
      <c r="AC1264"/>
      <c r="AD1264"/>
      <c r="AE1264"/>
      <c r="AF1264"/>
      <c r="AG1264"/>
      <c r="AH1264" s="365"/>
      <c r="AI1264"/>
      <c r="AJ1264"/>
      <c r="AK1264"/>
      <c r="AL1264" s="365"/>
      <c r="AM1264"/>
      <c r="AN1264"/>
      <c r="AO1264"/>
      <c r="AP1264" s="365"/>
      <c r="AQ1264"/>
      <c r="AR1264"/>
      <c r="AS1264"/>
      <c r="AT1264"/>
      <c r="AU1264"/>
      <c r="AV1264"/>
      <c r="AW1264"/>
      <c r="AX1264"/>
      <c r="AY1264" s="365"/>
      <c r="AZ1264" s="365"/>
      <c r="BA1264" s="366"/>
      <c r="BB1264" s="367"/>
      <c r="BC1264"/>
      <c r="BD1264"/>
      <c r="BE1264"/>
      <c r="BF1264"/>
      <c r="BG1264"/>
      <c r="BH1264" s="368"/>
    </row>
    <row r="1265" spans="6:60" ht="15.6">
      <c r="F1265" s="346"/>
      <c r="G1265"/>
      <c r="H1265"/>
      <c r="I1265"/>
      <c r="J1265"/>
      <c r="K1265"/>
      <c r="L1265"/>
      <c r="M1265"/>
      <c r="N1265"/>
      <c r="O1265"/>
      <c r="P1265" s="365"/>
      <c r="Q1265"/>
      <c r="R1265"/>
      <c r="S1265"/>
      <c r="T1265"/>
      <c r="U1265"/>
      <c r="V1265"/>
      <c r="W1265"/>
      <c r="X1265"/>
      <c r="Y1265"/>
      <c r="Z1265"/>
      <c r="AA1265"/>
      <c r="AB1265"/>
      <c r="AC1265"/>
      <c r="AD1265"/>
      <c r="AE1265"/>
      <c r="AF1265"/>
      <c r="AG1265"/>
      <c r="AH1265" s="365"/>
      <c r="AI1265"/>
      <c r="AJ1265"/>
      <c r="AK1265"/>
      <c r="AL1265" s="365"/>
      <c r="AM1265"/>
      <c r="AN1265"/>
      <c r="AO1265"/>
      <c r="AP1265" s="365"/>
      <c r="AQ1265"/>
      <c r="AR1265"/>
      <c r="AS1265"/>
      <c r="AT1265"/>
      <c r="AU1265"/>
      <c r="AV1265"/>
      <c r="AW1265"/>
      <c r="AX1265"/>
      <c r="AY1265" s="365"/>
      <c r="AZ1265" s="365"/>
      <c r="BA1265" s="366"/>
      <c r="BB1265" s="367"/>
      <c r="BC1265"/>
      <c r="BD1265"/>
      <c r="BE1265"/>
      <c r="BF1265"/>
      <c r="BG1265"/>
      <c r="BH1265" s="368"/>
    </row>
    <row r="1266" spans="6:60" ht="15.6">
      <c r="F1266" s="346"/>
      <c r="G1266"/>
      <c r="H1266"/>
      <c r="I1266"/>
      <c r="J1266"/>
      <c r="K1266"/>
      <c r="L1266"/>
      <c r="M1266"/>
      <c r="N1266"/>
      <c r="O1266"/>
      <c r="P1266" s="365"/>
      <c r="Q1266"/>
      <c r="R1266"/>
      <c r="S1266"/>
      <c r="T1266"/>
      <c r="U1266"/>
      <c r="V1266"/>
      <c r="W1266"/>
      <c r="X1266"/>
      <c r="Y1266"/>
      <c r="Z1266"/>
      <c r="AA1266"/>
      <c r="AB1266"/>
      <c r="AC1266"/>
      <c r="AD1266"/>
      <c r="AE1266"/>
      <c r="AF1266"/>
      <c r="AG1266"/>
      <c r="AH1266" s="365"/>
      <c r="AI1266"/>
      <c r="AJ1266"/>
      <c r="AK1266"/>
      <c r="AL1266" s="365"/>
      <c r="AM1266"/>
      <c r="AN1266"/>
      <c r="AO1266"/>
      <c r="AP1266" s="365"/>
      <c r="AQ1266"/>
      <c r="AR1266"/>
      <c r="AS1266"/>
      <c r="AT1266"/>
      <c r="AU1266"/>
      <c r="AV1266"/>
      <c r="AW1266"/>
      <c r="AX1266"/>
      <c r="AY1266" s="365"/>
      <c r="AZ1266" s="365"/>
      <c r="BA1266" s="366"/>
      <c r="BB1266" s="367"/>
      <c r="BC1266"/>
      <c r="BD1266"/>
      <c r="BE1266"/>
      <c r="BF1266"/>
      <c r="BG1266"/>
      <c r="BH1266" s="368"/>
    </row>
    <row r="1267" spans="6:60" ht="15.6">
      <c r="F1267" s="346"/>
      <c r="G1267"/>
      <c r="H1267"/>
      <c r="I1267"/>
      <c r="J1267"/>
      <c r="K1267"/>
      <c r="L1267"/>
      <c r="M1267"/>
      <c r="N1267"/>
      <c r="O1267"/>
      <c r="P1267" s="365"/>
      <c r="Q1267"/>
      <c r="R1267"/>
      <c r="S1267"/>
      <c r="T1267"/>
      <c r="U1267"/>
      <c r="V1267"/>
      <c r="W1267"/>
      <c r="X1267"/>
      <c r="Y1267"/>
      <c r="Z1267"/>
      <c r="AA1267"/>
      <c r="AB1267"/>
      <c r="AC1267"/>
      <c r="AD1267"/>
      <c r="AE1267"/>
      <c r="AF1267"/>
      <c r="AG1267"/>
      <c r="AH1267" s="365"/>
      <c r="AI1267"/>
      <c r="AJ1267"/>
      <c r="AK1267"/>
      <c r="AL1267" s="365"/>
      <c r="AM1267"/>
      <c r="AN1267"/>
      <c r="AO1267"/>
      <c r="AP1267" s="365"/>
      <c r="AQ1267"/>
      <c r="AR1267"/>
      <c r="AS1267"/>
      <c r="AT1267"/>
      <c r="AU1267"/>
      <c r="AV1267"/>
      <c r="AW1267"/>
      <c r="AX1267"/>
      <c r="AY1267" s="365"/>
      <c r="AZ1267" s="365"/>
      <c r="BA1267" s="366"/>
      <c r="BB1267" s="367"/>
      <c r="BC1267"/>
      <c r="BD1267"/>
      <c r="BE1267"/>
      <c r="BF1267"/>
      <c r="BG1267"/>
      <c r="BH1267" s="368"/>
    </row>
    <row r="1268" spans="6:60" ht="15.6">
      <c r="F1268" s="346"/>
      <c r="G1268"/>
      <c r="H1268"/>
      <c r="I1268"/>
      <c r="J1268"/>
      <c r="K1268"/>
      <c r="L1268"/>
      <c r="M1268"/>
      <c r="N1268"/>
      <c r="O1268"/>
      <c r="P1268" s="365"/>
      <c r="Q1268"/>
      <c r="R1268"/>
      <c r="S1268"/>
      <c r="T1268"/>
      <c r="U1268"/>
      <c r="V1268"/>
      <c r="W1268"/>
      <c r="X1268"/>
      <c r="Y1268"/>
      <c r="Z1268"/>
      <c r="AA1268"/>
      <c r="AB1268"/>
      <c r="AC1268"/>
      <c r="AD1268"/>
      <c r="AE1268"/>
      <c r="AF1268"/>
      <c r="AG1268"/>
      <c r="AH1268" s="365"/>
      <c r="AI1268"/>
      <c r="AJ1268"/>
      <c r="AK1268"/>
      <c r="AL1268" s="365"/>
      <c r="AM1268"/>
      <c r="AN1268"/>
      <c r="AO1268"/>
      <c r="AP1268" s="365"/>
      <c r="AQ1268"/>
      <c r="AR1268"/>
      <c r="AS1268"/>
      <c r="AT1268"/>
      <c r="AU1268"/>
      <c r="AV1268"/>
      <c r="AW1268"/>
      <c r="AX1268"/>
      <c r="AY1268" s="365"/>
      <c r="AZ1268" s="365"/>
      <c r="BA1268" s="366"/>
      <c r="BB1268" s="367"/>
      <c r="BC1268"/>
      <c r="BD1268"/>
      <c r="BE1268"/>
      <c r="BF1268"/>
      <c r="BG1268"/>
      <c r="BH1268" s="368"/>
    </row>
    <row r="1269" spans="6:60" ht="15.6">
      <c r="F1269" s="346"/>
      <c r="G1269"/>
      <c r="H1269"/>
      <c r="I1269"/>
      <c r="J1269"/>
      <c r="K1269"/>
      <c r="L1269"/>
      <c r="M1269"/>
      <c r="N1269"/>
      <c r="O1269"/>
      <c r="P1269" s="365"/>
      <c r="Q1269"/>
      <c r="R1269"/>
      <c r="S1269"/>
      <c r="T1269"/>
      <c r="U1269"/>
      <c r="V1269"/>
      <c r="W1269"/>
      <c r="X1269"/>
      <c r="Y1269"/>
      <c r="Z1269"/>
      <c r="AA1269"/>
      <c r="AB1269"/>
      <c r="AC1269"/>
      <c r="AD1269"/>
      <c r="AE1269"/>
      <c r="AF1269"/>
      <c r="AG1269"/>
      <c r="AH1269" s="365"/>
      <c r="AI1269"/>
      <c r="AJ1269"/>
      <c r="AK1269"/>
      <c r="AL1269" s="365"/>
      <c r="AM1269"/>
      <c r="AN1269"/>
      <c r="AO1269"/>
      <c r="AP1269" s="365"/>
      <c r="AQ1269"/>
      <c r="AR1269"/>
      <c r="AS1269"/>
      <c r="AT1269"/>
      <c r="AU1269"/>
      <c r="AV1269"/>
      <c r="AW1269"/>
      <c r="AX1269"/>
      <c r="AY1269" s="365"/>
      <c r="AZ1269" s="365"/>
      <c r="BA1269" s="366"/>
      <c r="BB1269" s="367"/>
      <c r="BC1269"/>
      <c r="BD1269"/>
      <c r="BE1269"/>
      <c r="BF1269"/>
      <c r="BG1269"/>
      <c r="BH1269" s="368"/>
    </row>
    <row r="1270" spans="6:60" ht="15.6">
      <c r="F1270" s="346"/>
      <c r="G1270"/>
      <c r="H1270"/>
      <c r="I1270"/>
      <c r="J1270"/>
      <c r="K1270"/>
      <c r="L1270"/>
      <c r="M1270"/>
      <c r="N1270"/>
      <c r="O1270"/>
      <c r="P1270" s="365"/>
      <c r="Q1270"/>
      <c r="R1270"/>
      <c r="S1270"/>
      <c r="T1270"/>
      <c r="U1270"/>
      <c r="V1270"/>
      <c r="W1270"/>
      <c r="X1270"/>
      <c r="Y1270"/>
      <c r="Z1270"/>
      <c r="AA1270"/>
      <c r="AB1270"/>
      <c r="AC1270"/>
      <c r="AD1270"/>
      <c r="AE1270"/>
      <c r="AF1270"/>
      <c r="AG1270"/>
      <c r="AH1270" s="365"/>
      <c r="AI1270"/>
      <c r="AJ1270"/>
      <c r="AK1270"/>
      <c r="AL1270" s="365"/>
      <c r="AM1270"/>
      <c r="AN1270"/>
      <c r="AO1270"/>
      <c r="AP1270" s="365"/>
      <c r="AQ1270"/>
      <c r="AR1270"/>
      <c r="AS1270"/>
      <c r="AT1270"/>
      <c r="AU1270"/>
      <c r="AV1270"/>
      <c r="AW1270"/>
      <c r="AX1270"/>
      <c r="AY1270" s="365"/>
      <c r="AZ1270" s="365"/>
      <c r="BA1270" s="366"/>
      <c r="BB1270" s="367"/>
      <c r="BC1270"/>
      <c r="BD1270"/>
      <c r="BE1270"/>
      <c r="BF1270"/>
      <c r="BG1270"/>
      <c r="BH1270" s="368"/>
    </row>
    <row r="1271" spans="6:60" ht="15.6">
      <c r="F1271" s="346"/>
      <c r="G1271"/>
      <c r="H1271"/>
      <c r="I1271"/>
      <c r="J1271"/>
      <c r="K1271"/>
      <c r="L1271"/>
      <c r="M1271"/>
      <c r="N1271"/>
      <c r="O1271"/>
      <c r="P1271" s="365"/>
      <c r="Q1271"/>
      <c r="R1271"/>
      <c r="S1271"/>
      <c r="T1271"/>
      <c r="U1271"/>
      <c r="V1271"/>
      <c r="W1271"/>
      <c r="X1271"/>
      <c r="Y1271"/>
      <c r="Z1271"/>
      <c r="AA1271"/>
      <c r="AB1271"/>
      <c r="AC1271"/>
      <c r="AD1271"/>
      <c r="AE1271"/>
      <c r="AF1271"/>
      <c r="AG1271"/>
      <c r="AH1271" s="365"/>
      <c r="AI1271"/>
      <c r="AJ1271"/>
      <c r="AK1271"/>
      <c r="AL1271" s="365"/>
      <c r="AM1271"/>
      <c r="AN1271"/>
      <c r="AO1271"/>
      <c r="AP1271" s="365"/>
      <c r="AQ1271"/>
      <c r="AR1271"/>
      <c r="AS1271"/>
      <c r="AT1271"/>
      <c r="AU1271"/>
      <c r="AV1271"/>
      <c r="AW1271"/>
      <c r="AX1271"/>
      <c r="AY1271" s="365"/>
      <c r="AZ1271" s="365"/>
      <c r="BA1271" s="366"/>
      <c r="BB1271" s="367"/>
      <c r="BC1271"/>
      <c r="BD1271"/>
      <c r="BE1271"/>
      <c r="BF1271"/>
      <c r="BG1271"/>
      <c r="BH1271" s="368"/>
    </row>
    <row r="1272" spans="6:60" ht="15.6">
      <c r="F1272" s="346"/>
      <c r="G1272"/>
      <c r="H1272"/>
      <c r="I1272"/>
      <c r="J1272"/>
      <c r="K1272"/>
      <c r="L1272"/>
      <c r="M1272"/>
      <c r="N1272"/>
      <c r="O1272"/>
      <c r="P1272" s="365"/>
      <c r="Q1272"/>
      <c r="R1272"/>
      <c r="S1272"/>
      <c r="T1272"/>
      <c r="U1272"/>
      <c r="V1272"/>
      <c r="W1272"/>
      <c r="X1272"/>
      <c r="Y1272"/>
      <c r="Z1272"/>
      <c r="AA1272"/>
      <c r="AB1272"/>
      <c r="AC1272"/>
      <c r="AD1272"/>
      <c r="AE1272"/>
      <c r="AF1272"/>
      <c r="AG1272"/>
      <c r="AH1272" s="365"/>
      <c r="AI1272"/>
      <c r="AJ1272"/>
      <c r="AK1272"/>
      <c r="AL1272" s="365"/>
      <c r="AM1272"/>
      <c r="AN1272"/>
      <c r="AO1272"/>
      <c r="AP1272" s="365"/>
      <c r="AQ1272"/>
      <c r="AR1272"/>
      <c r="AS1272"/>
      <c r="AT1272"/>
      <c r="AU1272"/>
      <c r="AV1272"/>
      <c r="AW1272"/>
      <c r="AX1272"/>
      <c r="AY1272" s="365"/>
      <c r="AZ1272" s="365"/>
      <c r="BA1272" s="366"/>
      <c r="BB1272" s="367"/>
      <c r="BC1272"/>
      <c r="BD1272"/>
      <c r="BE1272"/>
      <c r="BF1272"/>
      <c r="BG1272"/>
      <c r="BH1272" s="368"/>
    </row>
    <row r="1273" spans="6:60" ht="15.6">
      <c r="F1273" s="346"/>
      <c r="G1273"/>
      <c r="H1273"/>
      <c r="I1273"/>
      <c r="J1273"/>
      <c r="K1273"/>
      <c r="L1273"/>
      <c r="M1273"/>
      <c r="N1273"/>
      <c r="O1273"/>
      <c r="P1273" s="365"/>
      <c r="Q1273"/>
      <c r="R1273"/>
      <c r="S1273"/>
      <c r="T1273"/>
      <c r="U1273"/>
      <c r="V1273"/>
      <c r="W1273"/>
      <c r="X1273"/>
      <c r="Y1273"/>
      <c r="Z1273"/>
      <c r="AA1273"/>
      <c r="AB1273"/>
      <c r="AC1273"/>
      <c r="AD1273"/>
      <c r="AE1273"/>
      <c r="AF1273"/>
      <c r="AG1273"/>
      <c r="AH1273" s="365"/>
      <c r="AI1273"/>
      <c r="AJ1273"/>
      <c r="AK1273"/>
      <c r="AL1273" s="365"/>
      <c r="AM1273"/>
      <c r="AN1273"/>
      <c r="AO1273"/>
      <c r="AP1273" s="365"/>
      <c r="AQ1273"/>
      <c r="AR1273"/>
      <c r="AS1273"/>
      <c r="AT1273"/>
      <c r="AU1273"/>
      <c r="AV1273"/>
      <c r="AW1273"/>
      <c r="AX1273"/>
      <c r="AY1273" s="365"/>
      <c r="AZ1273" s="365"/>
      <c r="BA1273" s="366"/>
      <c r="BB1273" s="367"/>
      <c r="BC1273"/>
      <c r="BD1273"/>
      <c r="BE1273"/>
      <c r="BF1273"/>
      <c r="BG1273"/>
      <c r="BH1273" s="368"/>
    </row>
    <row r="1274" spans="6:60" ht="15.6">
      <c r="F1274" s="346"/>
      <c r="G1274"/>
      <c r="H1274"/>
      <c r="I1274"/>
      <c r="J1274"/>
      <c r="K1274"/>
      <c r="L1274"/>
      <c r="M1274"/>
      <c r="N1274"/>
      <c r="O1274"/>
      <c r="P1274" s="365"/>
      <c r="Q1274"/>
      <c r="R1274"/>
      <c r="S1274"/>
      <c r="T1274"/>
      <c r="U1274"/>
      <c r="V1274"/>
      <c r="W1274"/>
      <c r="X1274"/>
      <c r="Y1274"/>
      <c r="Z1274"/>
      <c r="AA1274"/>
      <c r="AB1274"/>
      <c r="AC1274"/>
      <c r="AD1274"/>
      <c r="AE1274"/>
      <c r="AF1274"/>
      <c r="AG1274"/>
      <c r="AH1274" s="365"/>
      <c r="AI1274"/>
      <c r="AJ1274"/>
      <c r="AK1274"/>
      <c r="AL1274" s="365"/>
      <c r="AM1274"/>
      <c r="AN1274"/>
      <c r="AO1274"/>
      <c r="AP1274" s="365"/>
      <c r="AQ1274"/>
      <c r="AR1274"/>
      <c r="AS1274"/>
      <c r="AT1274"/>
      <c r="AU1274"/>
      <c r="AV1274"/>
      <c r="AW1274"/>
      <c r="AX1274"/>
      <c r="AY1274" s="365"/>
      <c r="AZ1274" s="365"/>
      <c r="BA1274" s="366"/>
      <c r="BB1274" s="367"/>
      <c r="BC1274"/>
      <c r="BD1274"/>
      <c r="BE1274"/>
      <c r="BF1274"/>
      <c r="BG1274"/>
      <c r="BH1274" s="368"/>
    </row>
    <row r="1275" spans="6:60" ht="15.6">
      <c r="F1275" s="346"/>
      <c r="G1275"/>
      <c r="H1275"/>
      <c r="I1275"/>
      <c r="J1275"/>
      <c r="K1275"/>
      <c r="L1275"/>
      <c r="M1275"/>
      <c r="N1275"/>
      <c r="O1275"/>
      <c r="P1275" s="365"/>
      <c r="Q1275"/>
      <c r="R1275"/>
      <c r="S1275"/>
      <c r="T1275"/>
      <c r="U1275"/>
      <c r="V1275"/>
      <c r="W1275"/>
      <c r="X1275"/>
      <c r="Y1275"/>
      <c r="Z1275"/>
      <c r="AA1275"/>
      <c r="AB1275"/>
      <c r="AC1275"/>
      <c r="AD1275"/>
      <c r="AE1275"/>
      <c r="AF1275"/>
      <c r="AG1275"/>
      <c r="AH1275" s="365"/>
      <c r="AI1275"/>
      <c r="AJ1275"/>
      <c r="AK1275"/>
      <c r="AL1275" s="365"/>
      <c r="AM1275"/>
      <c r="AN1275"/>
      <c r="AO1275"/>
      <c r="AP1275" s="365"/>
      <c r="AQ1275"/>
      <c r="AR1275"/>
      <c r="AS1275"/>
      <c r="AT1275"/>
      <c r="AU1275"/>
      <c r="AV1275"/>
      <c r="AW1275"/>
      <c r="AX1275"/>
      <c r="AY1275" s="365"/>
      <c r="AZ1275" s="365"/>
      <c r="BA1275" s="366"/>
      <c r="BB1275" s="367"/>
      <c r="BC1275"/>
      <c r="BD1275"/>
      <c r="BE1275"/>
      <c r="BF1275"/>
      <c r="BG1275"/>
      <c r="BH1275" s="368"/>
    </row>
    <row r="1276" spans="6:60" ht="15.6">
      <c r="F1276" s="346"/>
      <c r="G1276"/>
      <c r="H1276"/>
      <c r="I1276"/>
      <c r="J1276"/>
      <c r="K1276"/>
      <c r="L1276"/>
      <c r="M1276"/>
      <c r="N1276"/>
      <c r="O1276"/>
      <c r="P1276" s="365"/>
      <c r="Q1276"/>
      <c r="R1276"/>
      <c r="S1276"/>
      <c r="T1276"/>
      <c r="U1276"/>
      <c r="V1276"/>
      <c r="W1276"/>
      <c r="X1276"/>
      <c r="Y1276"/>
      <c r="Z1276"/>
      <c r="AA1276"/>
      <c r="AB1276"/>
      <c r="AC1276"/>
      <c r="AD1276"/>
      <c r="AE1276"/>
      <c r="AF1276"/>
      <c r="AG1276"/>
      <c r="AH1276" s="365"/>
      <c r="AI1276"/>
      <c r="AJ1276"/>
      <c r="AK1276"/>
      <c r="AL1276" s="365"/>
      <c r="AM1276"/>
      <c r="AN1276"/>
      <c r="AO1276"/>
      <c r="AP1276" s="365"/>
      <c r="AQ1276"/>
      <c r="AR1276"/>
      <c r="AS1276"/>
      <c r="AT1276"/>
      <c r="AU1276"/>
      <c r="AV1276"/>
      <c r="AW1276"/>
      <c r="AX1276"/>
      <c r="AY1276" s="365"/>
      <c r="AZ1276" s="365"/>
      <c r="BA1276" s="366"/>
      <c r="BB1276" s="367"/>
      <c r="BC1276"/>
      <c r="BD1276"/>
      <c r="BE1276"/>
      <c r="BF1276"/>
      <c r="BG1276"/>
      <c r="BH1276" s="368"/>
    </row>
    <row r="1277" spans="6:60" ht="15.6">
      <c r="F1277" s="346"/>
      <c r="G1277"/>
      <c r="H1277"/>
      <c r="I1277"/>
      <c r="J1277"/>
      <c r="K1277"/>
      <c r="L1277"/>
      <c r="M1277"/>
      <c r="N1277"/>
      <c r="O1277"/>
      <c r="P1277" s="365"/>
      <c r="Q1277"/>
      <c r="R1277"/>
      <c r="S1277"/>
      <c r="T1277"/>
      <c r="U1277"/>
      <c r="V1277"/>
      <c r="W1277"/>
      <c r="X1277"/>
      <c r="Y1277"/>
      <c r="Z1277"/>
      <c r="AA1277"/>
      <c r="AB1277"/>
      <c r="AC1277"/>
      <c r="AD1277"/>
      <c r="AE1277"/>
      <c r="AF1277"/>
      <c r="AG1277"/>
      <c r="AH1277" s="365"/>
      <c r="AI1277"/>
      <c r="AJ1277"/>
      <c r="AK1277"/>
      <c r="AL1277" s="365"/>
      <c r="AM1277"/>
      <c r="AN1277"/>
      <c r="AO1277"/>
      <c r="AP1277" s="365"/>
      <c r="AQ1277"/>
      <c r="AR1277"/>
      <c r="AS1277"/>
      <c r="AT1277"/>
      <c r="AU1277"/>
      <c r="AV1277"/>
      <c r="AW1277"/>
      <c r="AX1277"/>
      <c r="AY1277" s="365"/>
      <c r="AZ1277" s="365"/>
      <c r="BA1277" s="366"/>
      <c r="BB1277" s="367"/>
      <c r="BC1277"/>
      <c r="BD1277"/>
      <c r="BE1277"/>
      <c r="BF1277"/>
      <c r="BG1277"/>
      <c r="BH1277" s="368"/>
    </row>
    <row r="1278" spans="6:60" ht="15.6">
      <c r="F1278" s="346"/>
      <c r="G1278"/>
      <c r="H1278"/>
      <c r="I1278"/>
      <c r="J1278"/>
      <c r="K1278"/>
      <c r="L1278"/>
      <c r="M1278"/>
      <c r="N1278"/>
      <c r="O1278"/>
      <c r="P1278" s="365"/>
      <c r="Q1278"/>
      <c r="R1278"/>
      <c r="S1278"/>
      <c r="T1278"/>
      <c r="U1278"/>
      <c r="V1278"/>
      <c r="W1278"/>
      <c r="X1278"/>
      <c r="Y1278"/>
      <c r="Z1278"/>
      <c r="AA1278"/>
      <c r="AB1278"/>
      <c r="AC1278"/>
      <c r="AD1278"/>
      <c r="AE1278"/>
      <c r="AF1278"/>
      <c r="AG1278"/>
      <c r="AH1278" s="365"/>
      <c r="AI1278"/>
      <c r="AJ1278"/>
      <c r="AK1278"/>
      <c r="AL1278" s="365"/>
      <c r="AM1278"/>
      <c r="AN1278"/>
      <c r="AO1278"/>
      <c r="AP1278" s="365"/>
      <c r="AQ1278"/>
      <c r="AR1278"/>
      <c r="AS1278"/>
      <c r="AT1278"/>
      <c r="AU1278"/>
      <c r="AV1278"/>
      <c r="AW1278"/>
      <c r="AX1278"/>
      <c r="AY1278" s="365"/>
      <c r="AZ1278" s="365"/>
      <c r="BA1278" s="366"/>
      <c r="BB1278" s="367"/>
      <c r="BC1278"/>
      <c r="BD1278"/>
      <c r="BE1278"/>
      <c r="BF1278"/>
      <c r="BG1278"/>
      <c r="BH1278" s="368"/>
    </row>
    <row r="1279" spans="6:60" ht="15.6">
      <c r="F1279" s="346"/>
      <c r="G1279"/>
      <c r="H1279"/>
      <c r="I1279"/>
      <c r="J1279"/>
      <c r="K1279"/>
      <c r="L1279"/>
      <c r="M1279"/>
      <c r="N1279"/>
      <c r="O1279"/>
      <c r="P1279" s="365"/>
      <c r="Q1279"/>
      <c r="R1279"/>
      <c r="S1279"/>
      <c r="T1279"/>
      <c r="U1279"/>
      <c r="V1279"/>
      <c r="W1279"/>
      <c r="X1279"/>
      <c r="Y1279"/>
      <c r="Z1279"/>
      <c r="AA1279"/>
      <c r="AB1279"/>
      <c r="AC1279"/>
      <c r="AD1279"/>
      <c r="AE1279"/>
      <c r="AF1279"/>
      <c r="AG1279"/>
      <c r="AH1279" s="365"/>
      <c r="AI1279"/>
      <c r="AJ1279"/>
      <c r="AK1279"/>
      <c r="AL1279" s="365"/>
      <c r="AM1279"/>
      <c r="AN1279"/>
      <c r="AO1279"/>
      <c r="AP1279" s="365"/>
      <c r="AQ1279"/>
      <c r="AR1279"/>
      <c r="AS1279"/>
      <c r="AT1279"/>
      <c r="AU1279"/>
      <c r="AV1279"/>
      <c r="AW1279"/>
      <c r="AX1279"/>
      <c r="AY1279" s="365"/>
      <c r="AZ1279" s="365"/>
      <c r="BA1279" s="366"/>
      <c r="BB1279" s="367"/>
      <c r="BC1279"/>
      <c r="BD1279"/>
      <c r="BE1279"/>
      <c r="BF1279"/>
      <c r="BG1279"/>
      <c r="BH1279" s="368"/>
    </row>
    <row r="1280" spans="6:60" ht="15.6">
      <c r="F1280" s="346"/>
      <c r="G1280"/>
      <c r="H1280"/>
      <c r="I1280"/>
      <c r="J1280"/>
      <c r="K1280"/>
      <c r="L1280"/>
      <c r="M1280"/>
      <c r="N1280"/>
      <c r="O1280"/>
      <c r="P1280" s="365"/>
      <c r="Q1280"/>
      <c r="R1280"/>
      <c r="S1280"/>
      <c r="T1280"/>
      <c r="U1280"/>
      <c r="V1280"/>
      <c r="W1280"/>
      <c r="X1280"/>
      <c r="Y1280"/>
      <c r="Z1280"/>
      <c r="AA1280"/>
      <c r="AB1280"/>
      <c r="AC1280"/>
      <c r="AD1280"/>
      <c r="AE1280"/>
      <c r="AF1280"/>
      <c r="AG1280"/>
      <c r="AH1280" s="365"/>
      <c r="AI1280"/>
      <c r="AJ1280"/>
      <c r="AK1280"/>
      <c r="AL1280" s="365"/>
      <c r="AM1280"/>
      <c r="AN1280"/>
      <c r="AO1280"/>
      <c r="AP1280" s="365"/>
      <c r="AQ1280"/>
      <c r="AR1280"/>
      <c r="AS1280"/>
      <c r="AT1280"/>
      <c r="AU1280"/>
      <c r="AV1280"/>
      <c r="AW1280"/>
      <c r="AX1280"/>
      <c r="AY1280" s="365"/>
      <c r="AZ1280" s="365"/>
      <c r="BA1280" s="366"/>
      <c r="BB1280" s="367"/>
      <c r="BC1280"/>
      <c r="BD1280"/>
      <c r="BE1280"/>
      <c r="BF1280"/>
      <c r="BG1280"/>
      <c r="BH1280" s="368"/>
    </row>
    <row r="1281" spans="6:60" ht="15.6">
      <c r="F1281" s="346"/>
      <c r="G1281"/>
      <c r="H1281"/>
      <c r="I1281"/>
      <c r="J1281"/>
      <c r="K1281"/>
      <c r="L1281"/>
      <c r="M1281"/>
      <c r="N1281"/>
      <c r="O1281"/>
      <c r="P1281" s="365"/>
      <c r="Q1281"/>
      <c r="R1281"/>
      <c r="S1281"/>
      <c r="T1281"/>
      <c r="U1281"/>
      <c r="V1281"/>
      <c r="W1281"/>
      <c r="X1281"/>
      <c r="Y1281"/>
      <c r="Z1281"/>
      <c r="AA1281"/>
      <c r="AB1281"/>
      <c r="AC1281"/>
      <c r="AD1281"/>
      <c r="AE1281"/>
      <c r="AF1281"/>
      <c r="AG1281"/>
      <c r="AH1281" s="365"/>
      <c r="AI1281"/>
      <c r="AJ1281"/>
      <c r="AK1281"/>
      <c r="AL1281" s="365"/>
      <c r="AM1281"/>
      <c r="AN1281"/>
      <c r="AO1281"/>
      <c r="AP1281" s="365"/>
      <c r="AQ1281"/>
      <c r="AR1281"/>
      <c r="AS1281"/>
      <c r="AT1281"/>
      <c r="AU1281"/>
      <c r="AV1281"/>
      <c r="AW1281"/>
      <c r="AX1281"/>
      <c r="AY1281" s="365"/>
      <c r="AZ1281" s="365"/>
      <c r="BA1281" s="366"/>
      <c r="BB1281" s="367"/>
      <c r="BC1281"/>
      <c r="BD1281"/>
      <c r="BE1281"/>
      <c r="BF1281"/>
      <c r="BG1281"/>
      <c r="BH1281" s="368"/>
    </row>
    <row r="1282" spans="6:60" ht="15.6">
      <c r="F1282" s="346"/>
      <c r="G1282"/>
      <c r="H1282"/>
      <c r="I1282"/>
      <c r="J1282"/>
      <c r="K1282"/>
      <c r="L1282"/>
      <c r="M1282"/>
      <c r="N1282"/>
      <c r="O1282"/>
      <c r="P1282" s="365"/>
      <c r="Q1282"/>
      <c r="R1282"/>
      <c r="S1282"/>
      <c r="T1282"/>
      <c r="U1282"/>
      <c r="V1282"/>
      <c r="W1282"/>
      <c r="X1282"/>
      <c r="Y1282"/>
      <c r="Z1282"/>
      <c r="AA1282"/>
      <c r="AB1282"/>
      <c r="AC1282"/>
      <c r="AD1282"/>
      <c r="AE1282"/>
      <c r="AF1282"/>
      <c r="AG1282"/>
      <c r="AH1282" s="365"/>
      <c r="AI1282"/>
      <c r="AJ1282"/>
      <c r="AK1282"/>
      <c r="AL1282" s="365"/>
      <c r="AM1282"/>
      <c r="AN1282"/>
      <c r="AO1282"/>
      <c r="AP1282" s="365"/>
      <c r="AQ1282"/>
      <c r="AR1282"/>
      <c r="AS1282"/>
      <c r="AT1282"/>
      <c r="AU1282"/>
      <c r="AV1282"/>
      <c r="AW1282"/>
      <c r="AX1282"/>
      <c r="AY1282" s="365"/>
      <c r="AZ1282" s="365"/>
      <c r="BA1282" s="366"/>
      <c r="BB1282" s="367"/>
      <c r="BC1282"/>
      <c r="BD1282"/>
      <c r="BE1282"/>
      <c r="BF1282"/>
      <c r="BG1282"/>
      <c r="BH1282" s="368"/>
    </row>
    <row r="1283" spans="6:60" ht="15.6">
      <c r="F1283" s="346"/>
      <c r="G1283"/>
      <c r="H1283"/>
      <c r="I1283"/>
      <c r="J1283"/>
      <c r="K1283"/>
      <c r="L1283"/>
      <c r="M1283"/>
      <c r="N1283"/>
      <c r="O1283"/>
      <c r="P1283" s="365"/>
      <c r="Q1283"/>
      <c r="R1283"/>
      <c r="S1283"/>
      <c r="T1283"/>
      <c r="U1283"/>
      <c r="V1283"/>
      <c r="W1283"/>
      <c r="X1283"/>
      <c r="Y1283"/>
      <c r="Z1283"/>
      <c r="AA1283"/>
      <c r="AB1283"/>
      <c r="AC1283"/>
      <c r="AD1283"/>
      <c r="AE1283"/>
      <c r="AF1283"/>
      <c r="AG1283"/>
      <c r="AH1283" s="365"/>
      <c r="AI1283"/>
      <c r="AJ1283"/>
      <c r="AK1283"/>
      <c r="AL1283" s="365"/>
      <c r="AM1283"/>
      <c r="AN1283"/>
      <c r="AO1283"/>
      <c r="AP1283" s="365"/>
      <c r="AQ1283"/>
      <c r="AR1283"/>
      <c r="AS1283"/>
      <c r="AT1283"/>
      <c r="AU1283"/>
      <c r="AV1283"/>
      <c r="AW1283"/>
      <c r="AX1283"/>
      <c r="AY1283" s="365"/>
      <c r="AZ1283" s="365"/>
      <c r="BA1283" s="366"/>
      <c r="BB1283" s="367"/>
      <c r="BC1283"/>
      <c r="BD1283"/>
      <c r="BE1283"/>
      <c r="BF1283"/>
      <c r="BG1283"/>
      <c r="BH1283" s="368"/>
    </row>
    <row r="1284" spans="6:60" ht="15.6">
      <c r="F1284" s="346"/>
      <c r="G1284"/>
      <c r="H1284"/>
      <c r="I1284"/>
      <c r="J1284"/>
      <c r="K1284"/>
      <c r="L1284"/>
      <c r="M1284"/>
      <c r="N1284"/>
      <c r="O1284"/>
      <c r="P1284" s="365"/>
      <c r="Q1284"/>
      <c r="R1284"/>
      <c r="S1284"/>
      <c r="T1284"/>
      <c r="U1284"/>
      <c r="V1284"/>
      <c r="W1284"/>
      <c r="X1284"/>
      <c r="Y1284"/>
      <c r="Z1284"/>
      <c r="AA1284"/>
      <c r="AB1284"/>
      <c r="AC1284"/>
      <c r="AD1284"/>
      <c r="AE1284"/>
      <c r="AF1284"/>
      <c r="AG1284"/>
      <c r="AH1284" s="365"/>
      <c r="AI1284"/>
      <c r="AJ1284"/>
      <c r="AK1284"/>
      <c r="AL1284" s="365"/>
      <c r="AM1284"/>
      <c r="AN1284"/>
      <c r="AO1284"/>
      <c r="AP1284" s="365"/>
      <c r="AQ1284"/>
      <c r="AR1284"/>
      <c r="AS1284"/>
      <c r="AT1284"/>
      <c r="AU1284"/>
      <c r="AV1284"/>
      <c r="AW1284"/>
      <c r="AX1284"/>
      <c r="AY1284" s="365"/>
      <c r="AZ1284" s="365"/>
      <c r="BA1284" s="366"/>
      <c r="BB1284" s="367"/>
      <c r="BC1284"/>
      <c r="BD1284"/>
      <c r="BE1284"/>
      <c r="BF1284"/>
      <c r="BG1284"/>
      <c r="BH1284" s="368"/>
    </row>
    <row r="1285" spans="6:60" ht="15.6">
      <c r="F1285" s="346"/>
      <c r="G1285"/>
      <c r="H1285"/>
      <c r="I1285"/>
      <c r="J1285"/>
      <c r="K1285"/>
      <c r="L1285"/>
      <c r="M1285"/>
      <c r="N1285"/>
      <c r="O1285"/>
      <c r="P1285" s="365"/>
      <c r="Q1285"/>
      <c r="R1285"/>
      <c r="S1285"/>
      <c r="T1285"/>
      <c r="U1285"/>
      <c r="V1285"/>
      <c r="W1285"/>
      <c r="X1285"/>
      <c r="Y1285"/>
      <c r="Z1285"/>
      <c r="AA1285"/>
      <c r="AB1285"/>
      <c r="AC1285"/>
      <c r="AD1285"/>
      <c r="AE1285"/>
      <c r="AF1285"/>
      <c r="AG1285"/>
      <c r="AH1285" s="365"/>
      <c r="AI1285"/>
      <c r="AJ1285"/>
      <c r="AK1285"/>
      <c r="AL1285" s="365"/>
      <c r="AM1285"/>
      <c r="AN1285"/>
      <c r="AO1285"/>
      <c r="AP1285" s="365"/>
      <c r="AQ1285"/>
      <c r="AR1285"/>
      <c r="AS1285"/>
      <c r="AT1285"/>
      <c r="AU1285"/>
      <c r="AV1285"/>
      <c r="AW1285"/>
      <c r="AX1285"/>
      <c r="AY1285" s="365"/>
      <c r="AZ1285" s="365"/>
      <c r="BA1285" s="366"/>
      <c r="BB1285" s="367"/>
      <c r="BC1285"/>
      <c r="BD1285"/>
      <c r="BE1285"/>
      <c r="BF1285"/>
      <c r="BG1285"/>
      <c r="BH1285" s="368"/>
    </row>
    <row r="1286" spans="6:60" ht="15.6">
      <c r="F1286" s="346"/>
      <c r="G1286"/>
      <c r="H1286"/>
      <c r="I1286"/>
      <c r="J1286"/>
      <c r="K1286"/>
      <c r="L1286"/>
      <c r="M1286"/>
      <c r="N1286"/>
      <c r="O1286"/>
      <c r="P1286" s="365"/>
      <c r="Q1286"/>
      <c r="R1286"/>
      <c r="S1286"/>
      <c r="T1286"/>
      <c r="U1286"/>
      <c r="V1286"/>
      <c r="W1286"/>
      <c r="X1286"/>
      <c r="Y1286"/>
      <c r="Z1286"/>
      <c r="AA1286"/>
      <c r="AB1286"/>
      <c r="AC1286"/>
      <c r="AD1286"/>
      <c r="AE1286"/>
      <c r="AF1286"/>
      <c r="AG1286"/>
      <c r="AH1286" s="365"/>
      <c r="AI1286"/>
      <c r="AJ1286"/>
      <c r="AK1286"/>
      <c r="AL1286" s="365"/>
      <c r="AM1286"/>
      <c r="AN1286"/>
      <c r="AO1286"/>
      <c r="AP1286" s="365"/>
      <c r="AQ1286"/>
      <c r="AR1286"/>
      <c r="AS1286"/>
      <c r="AT1286"/>
      <c r="AU1286"/>
      <c r="AV1286"/>
      <c r="AW1286"/>
      <c r="AX1286"/>
      <c r="AY1286" s="365"/>
      <c r="AZ1286" s="365"/>
      <c r="BA1286" s="366"/>
      <c r="BB1286" s="367"/>
      <c r="BC1286"/>
      <c r="BD1286"/>
      <c r="BE1286"/>
      <c r="BF1286"/>
      <c r="BG1286"/>
      <c r="BH1286" s="368"/>
    </row>
    <row r="1287" spans="6:60" ht="15.6">
      <c r="F1287" s="346"/>
      <c r="G1287"/>
      <c r="H1287"/>
      <c r="I1287"/>
      <c r="J1287"/>
      <c r="K1287"/>
      <c r="L1287"/>
      <c r="M1287"/>
      <c r="N1287"/>
      <c r="O1287"/>
      <c r="P1287" s="365"/>
      <c r="Q1287"/>
      <c r="R1287"/>
      <c r="S1287"/>
      <c r="T1287"/>
      <c r="U1287"/>
      <c r="V1287"/>
      <c r="W1287"/>
      <c r="X1287"/>
      <c r="Y1287"/>
      <c r="Z1287"/>
      <c r="AA1287"/>
      <c r="AB1287"/>
      <c r="AC1287"/>
      <c r="AD1287"/>
      <c r="AE1287"/>
      <c r="AF1287"/>
      <c r="AG1287"/>
      <c r="AH1287" s="365"/>
      <c r="AI1287"/>
      <c r="AJ1287"/>
      <c r="AK1287"/>
      <c r="AL1287" s="365"/>
      <c r="AM1287"/>
      <c r="AN1287"/>
      <c r="AO1287"/>
      <c r="AP1287" s="365"/>
      <c r="AQ1287"/>
      <c r="AR1287"/>
      <c r="AS1287"/>
      <c r="AT1287"/>
      <c r="AU1287"/>
      <c r="AV1287"/>
      <c r="AW1287"/>
      <c r="AX1287"/>
      <c r="AY1287" s="365"/>
      <c r="AZ1287" s="365"/>
      <c r="BA1287" s="366"/>
      <c r="BB1287" s="367"/>
      <c r="BC1287"/>
      <c r="BD1287"/>
      <c r="BE1287"/>
      <c r="BF1287"/>
      <c r="BG1287"/>
      <c r="BH1287" s="368"/>
    </row>
    <row r="1288" spans="6:60" ht="15.6">
      <c r="F1288" s="346"/>
      <c r="G1288"/>
      <c r="H1288"/>
      <c r="I1288"/>
      <c r="J1288"/>
      <c r="K1288"/>
      <c r="L1288"/>
      <c r="M1288"/>
      <c r="N1288"/>
      <c r="O1288"/>
      <c r="P1288" s="365"/>
      <c r="Q1288"/>
      <c r="R1288"/>
      <c r="S1288"/>
      <c r="T1288"/>
      <c r="U1288"/>
      <c r="V1288"/>
      <c r="W1288"/>
      <c r="X1288"/>
      <c r="Y1288"/>
      <c r="Z1288"/>
      <c r="AA1288"/>
      <c r="AB1288"/>
      <c r="AC1288"/>
      <c r="AD1288"/>
      <c r="AE1288"/>
      <c r="AF1288"/>
      <c r="AG1288"/>
      <c r="AH1288" s="365"/>
      <c r="AI1288"/>
      <c r="AJ1288"/>
      <c r="AK1288"/>
      <c r="AL1288" s="365"/>
      <c r="AM1288"/>
      <c r="AN1288"/>
      <c r="AO1288"/>
      <c r="AP1288" s="365"/>
      <c r="AQ1288"/>
      <c r="AR1288"/>
      <c r="AS1288"/>
      <c r="AT1288"/>
      <c r="AU1288"/>
      <c r="AV1288"/>
      <c r="AW1288"/>
      <c r="AX1288"/>
      <c r="AY1288" s="365"/>
      <c r="AZ1288" s="365"/>
      <c r="BA1288" s="366"/>
      <c r="BB1288" s="367"/>
      <c r="BC1288"/>
      <c r="BD1288"/>
      <c r="BE1288"/>
      <c r="BF1288"/>
      <c r="BG1288"/>
      <c r="BH1288" s="368"/>
    </row>
    <row r="1289" spans="6:60" ht="15.6">
      <c r="F1289" s="346"/>
      <c r="G1289"/>
      <c r="H1289"/>
      <c r="I1289"/>
      <c r="J1289"/>
      <c r="K1289"/>
      <c r="L1289"/>
      <c r="M1289"/>
      <c r="N1289"/>
      <c r="O1289"/>
      <c r="P1289" s="365"/>
      <c r="Q1289"/>
      <c r="R1289"/>
      <c r="S1289"/>
      <c r="T1289"/>
      <c r="U1289"/>
      <c r="V1289"/>
      <c r="W1289"/>
      <c r="X1289"/>
      <c r="Y1289"/>
      <c r="Z1289"/>
      <c r="AA1289"/>
      <c r="AB1289"/>
      <c r="AC1289"/>
      <c r="AD1289"/>
      <c r="AE1289"/>
      <c r="AF1289"/>
      <c r="AG1289"/>
      <c r="AH1289" s="365"/>
      <c r="AI1289"/>
      <c r="AJ1289"/>
      <c r="AK1289"/>
      <c r="AL1289" s="365"/>
      <c r="AM1289"/>
      <c r="AN1289"/>
      <c r="AO1289"/>
      <c r="AP1289" s="365"/>
      <c r="AQ1289"/>
      <c r="AR1289"/>
      <c r="AS1289"/>
      <c r="AT1289"/>
      <c r="AU1289"/>
      <c r="AV1289"/>
      <c r="AW1289"/>
      <c r="AX1289"/>
      <c r="AY1289" s="365"/>
      <c r="AZ1289" s="365"/>
      <c r="BA1289" s="366"/>
      <c r="BB1289" s="367"/>
      <c r="BC1289"/>
      <c r="BD1289"/>
      <c r="BE1289"/>
      <c r="BF1289"/>
      <c r="BG1289"/>
      <c r="BH1289" s="368"/>
    </row>
    <row r="1290" spans="6:60" ht="15.6">
      <c r="F1290" s="346"/>
      <c r="G1290"/>
      <c r="H1290"/>
      <c r="I1290"/>
      <c r="J1290"/>
      <c r="K1290"/>
      <c r="L1290"/>
      <c r="M1290"/>
      <c r="N1290"/>
      <c r="O1290"/>
      <c r="P1290" s="365"/>
      <c r="Q1290"/>
      <c r="R1290"/>
      <c r="S1290"/>
      <c r="T1290"/>
      <c r="U1290"/>
      <c r="V1290"/>
      <c r="W1290"/>
      <c r="X1290"/>
      <c r="Y1290"/>
      <c r="Z1290"/>
      <c r="AA1290"/>
      <c r="AB1290"/>
      <c r="AC1290"/>
      <c r="AD1290"/>
      <c r="AE1290"/>
      <c r="AF1290"/>
      <c r="AG1290"/>
      <c r="AH1290" s="365"/>
      <c r="AI1290"/>
      <c r="AJ1290"/>
      <c r="AK1290"/>
      <c r="AL1290" s="365"/>
      <c r="AM1290"/>
      <c r="AN1290"/>
      <c r="AO1290"/>
      <c r="AP1290" s="365"/>
      <c r="AQ1290"/>
      <c r="AR1290"/>
      <c r="AS1290"/>
      <c r="AT1290"/>
      <c r="AU1290"/>
      <c r="AV1290"/>
      <c r="AW1290"/>
      <c r="AX1290"/>
      <c r="AY1290" s="365"/>
      <c r="AZ1290" s="365"/>
      <c r="BA1290" s="366"/>
      <c r="BB1290" s="367"/>
      <c r="BC1290"/>
      <c r="BD1290"/>
      <c r="BE1290"/>
      <c r="BF1290"/>
      <c r="BG1290"/>
      <c r="BH1290" s="368"/>
    </row>
    <row r="1291" spans="6:60" ht="15.6">
      <c r="F1291" s="346"/>
      <c r="G1291"/>
      <c r="H1291"/>
      <c r="I1291"/>
      <c r="J1291"/>
      <c r="K1291"/>
      <c r="L1291"/>
      <c r="M1291"/>
      <c r="N1291"/>
      <c r="O1291"/>
      <c r="P1291" s="365"/>
      <c r="Q1291"/>
      <c r="R1291"/>
      <c r="S1291"/>
      <c r="T1291"/>
      <c r="U1291"/>
      <c r="V1291"/>
      <c r="W1291"/>
      <c r="X1291"/>
      <c r="Y1291"/>
      <c r="Z1291"/>
      <c r="AA1291"/>
      <c r="AB1291"/>
      <c r="AC1291"/>
      <c r="AD1291"/>
      <c r="AE1291"/>
      <c r="AF1291"/>
      <c r="AG1291"/>
      <c r="AH1291" s="365"/>
      <c r="AI1291"/>
      <c r="AJ1291"/>
      <c r="AK1291"/>
      <c r="AL1291" s="365"/>
      <c r="AM1291"/>
      <c r="AN1291"/>
      <c r="AO1291"/>
      <c r="AP1291" s="365"/>
      <c r="AQ1291"/>
      <c r="AR1291"/>
      <c r="AS1291"/>
      <c r="AT1291"/>
      <c r="AU1291"/>
      <c r="AV1291"/>
      <c r="AW1291"/>
      <c r="AX1291"/>
      <c r="AY1291" s="365"/>
      <c r="AZ1291" s="365"/>
      <c r="BA1291" s="366"/>
      <c r="BB1291" s="367"/>
      <c r="BC1291"/>
      <c r="BD1291"/>
      <c r="BE1291"/>
      <c r="BF1291"/>
      <c r="BG1291"/>
      <c r="BH1291" s="368"/>
    </row>
    <row r="1292" spans="6:60" ht="15.6">
      <c r="F1292" s="346"/>
      <c r="G1292"/>
      <c r="H1292"/>
      <c r="I1292"/>
      <c r="J1292"/>
      <c r="K1292"/>
      <c r="L1292"/>
      <c r="M1292"/>
      <c r="N1292"/>
      <c r="O1292"/>
      <c r="P1292" s="365"/>
      <c r="Q1292"/>
      <c r="R1292"/>
      <c r="S1292"/>
      <c r="T1292"/>
      <c r="U1292"/>
      <c r="V1292"/>
      <c r="W1292"/>
      <c r="X1292"/>
      <c r="Y1292"/>
      <c r="Z1292"/>
      <c r="AA1292"/>
      <c r="AB1292"/>
      <c r="AC1292"/>
      <c r="AD1292"/>
      <c r="AE1292"/>
      <c r="AF1292"/>
      <c r="AG1292"/>
      <c r="AH1292" s="365"/>
      <c r="AI1292"/>
      <c r="AJ1292"/>
      <c r="AK1292"/>
      <c r="AL1292" s="365"/>
      <c r="AM1292"/>
      <c r="AN1292"/>
      <c r="AO1292"/>
      <c r="AP1292" s="365"/>
      <c r="AQ1292"/>
      <c r="AR1292"/>
      <c r="AS1292"/>
      <c r="AT1292"/>
      <c r="AU1292"/>
      <c r="AV1292"/>
      <c r="AW1292"/>
      <c r="AX1292"/>
      <c r="AY1292" s="365"/>
      <c r="AZ1292" s="365"/>
      <c r="BA1292" s="366"/>
      <c r="BB1292" s="367"/>
      <c r="BC1292"/>
      <c r="BD1292"/>
      <c r="BE1292"/>
      <c r="BF1292"/>
      <c r="BG1292"/>
      <c r="BH1292" s="368"/>
    </row>
    <row r="1293" spans="6:60" ht="15.6">
      <c r="F1293" s="346"/>
      <c r="G1293"/>
      <c r="H1293"/>
      <c r="I1293"/>
      <c r="J1293"/>
      <c r="K1293"/>
      <c r="L1293"/>
      <c r="M1293"/>
      <c r="N1293"/>
      <c r="O1293"/>
      <c r="P1293" s="365"/>
      <c r="Q1293"/>
      <c r="R1293"/>
      <c r="S1293"/>
      <c r="T1293"/>
      <c r="U1293"/>
      <c r="V1293"/>
      <c r="W1293"/>
      <c r="X1293"/>
      <c r="Y1293"/>
      <c r="Z1293"/>
      <c r="AA1293"/>
      <c r="AB1293"/>
      <c r="AC1293"/>
      <c r="AD1293"/>
      <c r="AE1293"/>
      <c r="AF1293"/>
      <c r="AG1293"/>
      <c r="AH1293" s="365"/>
      <c r="AI1293"/>
      <c r="AJ1293"/>
      <c r="AK1293"/>
      <c r="AL1293" s="365"/>
      <c r="AM1293"/>
      <c r="AN1293"/>
      <c r="AO1293"/>
      <c r="AP1293" s="365"/>
      <c r="AQ1293"/>
      <c r="AR1293"/>
      <c r="AS1293"/>
      <c r="AT1293"/>
      <c r="AU1293"/>
      <c r="AV1293"/>
      <c r="AW1293"/>
      <c r="AX1293"/>
      <c r="AY1293" s="365"/>
      <c r="AZ1293" s="365"/>
      <c r="BA1293" s="366"/>
      <c r="BB1293" s="367"/>
      <c r="BC1293"/>
      <c r="BD1293"/>
      <c r="BE1293"/>
      <c r="BF1293"/>
      <c r="BG1293"/>
      <c r="BH1293" s="368"/>
    </row>
    <row r="1294" spans="6:60" ht="15.6">
      <c r="F1294" s="346"/>
      <c r="G1294"/>
      <c r="H1294"/>
      <c r="I1294"/>
      <c r="J1294"/>
      <c r="K1294"/>
      <c r="L1294"/>
      <c r="M1294"/>
      <c r="N1294"/>
      <c r="O1294"/>
      <c r="P1294" s="365"/>
      <c r="Q1294"/>
      <c r="R1294"/>
      <c r="S1294"/>
      <c r="T1294"/>
      <c r="U1294"/>
      <c r="V1294"/>
      <c r="W1294"/>
      <c r="X1294"/>
      <c r="Y1294"/>
      <c r="Z1294"/>
      <c r="AA1294"/>
      <c r="AB1294"/>
      <c r="AC1294"/>
      <c r="AD1294"/>
      <c r="AE1294"/>
      <c r="AF1294"/>
      <c r="AG1294"/>
      <c r="AH1294" s="365"/>
      <c r="AI1294"/>
      <c r="AJ1294"/>
      <c r="AK1294"/>
      <c r="AL1294" s="365"/>
      <c r="AM1294"/>
      <c r="AN1294"/>
      <c r="AO1294"/>
      <c r="AP1294" s="365"/>
      <c r="AQ1294"/>
      <c r="AR1294"/>
      <c r="AS1294"/>
      <c r="AT1294"/>
      <c r="AU1294"/>
      <c r="AV1294"/>
      <c r="AW1294"/>
      <c r="AX1294"/>
      <c r="AY1294" s="365"/>
      <c r="AZ1294" s="365"/>
      <c r="BA1294" s="366"/>
      <c r="BB1294" s="367"/>
      <c r="BC1294"/>
      <c r="BD1294"/>
      <c r="BE1294"/>
      <c r="BF1294"/>
      <c r="BG1294"/>
      <c r="BH1294" s="368"/>
    </row>
    <row r="1295" spans="6:60" ht="15.6">
      <c r="F1295" s="346"/>
      <c r="G1295"/>
      <c r="H1295"/>
      <c r="I1295"/>
      <c r="J1295"/>
      <c r="K1295"/>
      <c r="L1295"/>
      <c r="M1295"/>
      <c r="N1295"/>
      <c r="O1295"/>
      <c r="P1295" s="365"/>
      <c r="Q1295"/>
      <c r="R1295"/>
      <c r="S1295"/>
      <c r="T1295"/>
      <c r="U1295"/>
      <c r="V1295"/>
      <c r="W1295"/>
      <c r="X1295"/>
      <c r="Y1295"/>
      <c r="Z1295"/>
      <c r="AA1295"/>
      <c r="AB1295"/>
      <c r="AC1295"/>
      <c r="AD1295"/>
      <c r="AE1295"/>
      <c r="AF1295"/>
      <c r="AG1295"/>
      <c r="AH1295" s="365"/>
      <c r="AI1295"/>
      <c r="AJ1295"/>
      <c r="AK1295"/>
      <c r="AL1295" s="365"/>
      <c r="AM1295"/>
      <c r="AN1295"/>
      <c r="AO1295"/>
      <c r="AP1295" s="365"/>
      <c r="AQ1295"/>
      <c r="AR1295"/>
      <c r="AS1295"/>
      <c r="AT1295"/>
      <c r="AU1295"/>
      <c r="AV1295"/>
      <c r="AW1295"/>
      <c r="AX1295"/>
      <c r="AY1295" s="365"/>
      <c r="AZ1295" s="365"/>
      <c r="BA1295" s="366"/>
      <c r="BB1295" s="367"/>
      <c r="BC1295"/>
      <c r="BD1295"/>
      <c r="BE1295"/>
      <c r="BF1295"/>
      <c r="BG1295"/>
      <c r="BH1295" s="368"/>
    </row>
    <row r="1296" spans="6:60" ht="15.6">
      <c r="F1296" s="346"/>
      <c r="G1296"/>
      <c r="H1296"/>
      <c r="I1296"/>
      <c r="J1296"/>
      <c r="K1296"/>
      <c r="L1296"/>
      <c r="M1296"/>
      <c r="N1296"/>
      <c r="O1296"/>
      <c r="P1296" s="365"/>
      <c r="Q1296"/>
      <c r="R1296"/>
      <c r="S1296"/>
      <c r="T1296"/>
      <c r="U1296"/>
      <c r="V1296"/>
      <c r="W1296"/>
      <c r="X1296"/>
      <c r="Y1296"/>
      <c r="Z1296"/>
      <c r="AA1296"/>
      <c r="AB1296"/>
      <c r="AC1296"/>
      <c r="AD1296"/>
      <c r="AE1296"/>
      <c r="AF1296"/>
      <c r="AG1296"/>
      <c r="AH1296" s="365"/>
      <c r="AI1296"/>
      <c r="AJ1296"/>
      <c r="AK1296"/>
      <c r="AL1296" s="365"/>
      <c r="AM1296"/>
      <c r="AN1296"/>
      <c r="AO1296"/>
      <c r="AP1296" s="365"/>
      <c r="AQ1296"/>
      <c r="AR1296"/>
      <c r="AS1296"/>
      <c r="AT1296"/>
      <c r="AU1296"/>
      <c r="AV1296"/>
      <c r="AW1296"/>
      <c r="AX1296"/>
      <c r="AY1296" s="365"/>
      <c r="AZ1296" s="365"/>
      <c r="BA1296" s="366"/>
      <c r="BB1296" s="367"/>
      <c r="BC1296"/>
      <c r="BD1296"/>
      <c r="BE1296"/>
      <c r="BF1296"/>
      <c r="BG1296"/>
      <c r="BH1296" s="368"/>
    </row>
    <row r="1297" spans="6:60" ht="15.6">
      <c r="F1297" s="346"/>
      <c r="G1297"/>
      <c r="H1297"/>
      <c r="I1297"/>
      <c r="J1297"/>
      <c r="K1297"/>
      <c r="L1297"/>
      <c r="M1297"/>
      <c r="N1297"/>
      <c r="O1297"/>
      <c r="P1297" s="365"/>
      <c r="Q1297"/>
      <c r="R1297"/>
      <c r="S1297"/>
      <c r="T1297"/>
      <c r="U1297"/>
      <c r="V1297"/>
      <c r="W1297"/>
      <c r="X1297"/>
      <c r="Y1297"/>
      <c r="Z1297"/>
      <c r="AA1297"/>
      <c r="AB1297"/>
      <c r="AC1297"/>
      <c r="AD1297"/>
      <c r="AE1297"/>
      <c r="AF1297"/>
      <c r="AG1297"/>
      <c r="AH1297" s="365"/>
      <c r="AI1297"/>
      <c r="AJ1297"/>
      <c r="AK1297"/>
      <c r="AL1297" s="365"/>
      <c r="AM1297"/>
      <c r="AN1297"/>
      <c r="AO1297"/>
      <c r="AP1297" s="365"/>
      <c r="AQ1297"/>
      <c r="AR1297"/>
      <c r="AS1297"/>
      <c r="AT1297"/>
      <c r="AU1297"/>
      <c r="AV1297"/>
      <c r="AW1297"/>
      <c r="AX1297"/>
      <c r="AY1297" s="365"/>
      <c r="AZ1297" s="365"/>
      <c r="BA1297" s="366"/>
      <c r="BB1297" s="367"/>
      <c r="BC1297"/>
      <c r="BD1297"/>
      <c r="BE1297"/>
      <c r="BF1297"/>
      <c r="BG1297"/>
      <c r="BH1297" s="368"/>
    </row>
    <row r="1298" spans="6:60" ht="15.6">
      <c r="F1298" s="346"/>
      <c r="G1298"/>
      <c r="H1298"/>
      <c r="I1298"/>
      <c r="J1298"/>
      <c r="K1298"/>
      <c r="L1298"/>
      <c r="M1298"/>
      <c r="N1298"/>
      <c r="O1298"/>
      <c r="P1298" s="365"/>
      <c r="Q1298"/>
      <c r="R1298"/>
      <c r="S1298"/>
      <c r="T1298"/>
      <c r="U1298"/>
      <c r="V1298"/>
      <c r="W1298"/>
      <c r="X1298"/>
      <c r="Y1298"/>
      <c r="Z1298"/>
      <c r="AA1298"/>
      <c r="AB1298"/>
      <c r="AC1298"/>
      <c r="AD1298"/>
      <c r="AE1298"/>
      <c r="AF1298"/>
      <c r="AG1298"/>
      <c r="AH1298" s="365"/>
      <c r="AI1298"/>
      <c r="AJ1298"/>
      <c r="AK1298"/>
      <c r="AL1298" s="365"/>
      <c r="AM1298"/>
      <c r="AN1298"/>
      <c r="AO1298"/>
      <c r="AP1298" s="365"/>
      <c r="AQ1298"/>
      <c r="AR1298"/>
      <c r="AS1298"/>
      <c r="AT1298"/>
      <c r="AU1298"/>
      <c r="AV1298"/>
      <c r="AW1298"/>
      <c r="AX1298"/>
      <c r="AY1298" s="365"/>
      <c r="AZ1298" s="365"/>
      <c r="BA1298" s="366"/>
      <c r="BB1298" s="367"/>
      <c r="BC1298"/>
      <c r="BD1298"/>
      <c r="BE1298"/>
      <c r="BF1298"/>
      <c r="BG1298"/>
      <c r="BH1298" s="368"/>
    </row>
    <row r="1299" spans="6:60" ht="15.6">
      <c r="F1299" s="346"/>
      <c r="G1299"/>
      <c r="H1299"/>
      <c r="I1299"/>
      <c r="J1299"/>
      <c r="K1299"/>
      <c r="L1299"/>
      <c r="M1299"/>
      <c r="N1299"/>
      <c r="O1299"/>
      <c r="P1299" s="365"/>
      <c r="Q1299"/>
      <c r="R1299"/>
      <c r="S1299"/>
      <c r="T1299"/>
      <c r="U1299"/>
      <c r="V1299"/>
      <c r="W1299"/>
      <c r="X1299"/>
      <c r="Y1299"/>
      <c r="Z1299"/>
      <c r="AA1299"/>
      <c r="AB1299"/>
      <c r="AC1299"/>
      <c r="AD1299"/>
      <c r="AE1299"/>
      <c r="AF1299"/>
      <c r="AG1299"/>
      <c r="AH1299" s="365"/>
      <c r="AI1299"/>
      <c r="AJ1299"/>
      <c r="AK1299"/>
      <c r="AL1299" s="365"/>
      <c r="AM1299"/>
      <c r="AN1299"/>
      <c r="AO1299"/>
      <c r="AP1299" s="365"/>
      <c r="AQ1299"/>
      <c r="AR1299"/>
      <c r="AS1299"/>
      <c r="AT1299"/>
      <c r="AU1299"/>
      <c r="AV1299"/>
      <c r="AW1299"/>
      <c r="AX1299"/>
      <c r="AY1299" s="365"/>
      <c r="AZ1299" s="365"/>
      <c r="BA1299" s="366"/>
      <c r="BB1299" s="367"/>
      <c r="BC1299"/>
      <c r="BD1299"/>
      <c r="BE1299"/>
      <c r="BF1299"/>
      <c r="BG1299"/>
      <c r="BH1299" s="368"/>
    </row>
    <row r="1300" spans="6:60" ht="15.6">
      <c r="F1300" s="346"/>
      <c r="G1300"/>
      <c r="H1300"/>
      <c r="I1300"/>
      <c r="J1300"/>
      <c r="K1300"/>
      <c r="L1300"/>
      <c r="M1300"/>
      <c r="N1300"/>
      <c r="O1300"/>
      <c r="P1300" s="365"/>
      <c r="Q1300"/>
      <c r="R1300"/>
      <c r="S1300"/>
      <c r="T1300"/>
      <c r="U1300"/>
      <c r="V1300"/>
      <c r="W1300"/>
      <c r="X1300"/>
      <c r="Y1300"/>
      <c r="Z1300"/>
      <c r="AA1300"/>
      <c r="AB1300"/>
      <c r="AC1300"/>
      <c r="AD1300"/>
      <c r="AE1300"/>
      <c r="AF1300"/>
      <c r="AG1300"/>
      <c r="AH1300" s="365"/>
      <c r="AI1300"/>
      <c r="AJ1300"/>
      <c r="AK1300"/>
      <c r="AL1300" s="365"/>
      <c r="AM1300"/>
      <c r="AN1300"/>
      <c r="AO1300"/>
      <c r="AP1300" s="365"/>
      <c r="AQ1300"/>
      <c r="AR1300"/>
      <c r="AS1300"/>
      <c r="AT1300"/>
      <c r="AU1300"/>
      <c r="AV1300"/>
      <c r="AW1300"/>
      <c r="AX1300"/>
      <c r="AY1300" s="365"/>
      <c r="AZ1300" s="365"/>
      <c r="BA1300" s="366"/>
      <c r="BB1300" s="367"/>
      <c r="BC1300"/>
      <c r="BD1300"/>
      <c r="BE1300"/>
      <c r="BF1300"/>
      <c r="BG1300"/>
      <c r="BH1300" s="368"/>
    </row>
    <row r="1301" spans="6:60" ht="15.6">
      <c r="F1301" s="346"/>
      <c r="G1301"/>
      <c r="H1301"/>
      <c r="I1301"/>
      <c r="J1301"/>
      <c r="K1301"/>
      <c r="L1301"/>
      <c r="M1301"/>
      <c r="N1301"/>
      <c r="O1301"/>
      <c r="P1301" s="365"/>
      <c r="Q1301"/>
      <c r="R1301"/>
      <c r="S1301"/>
      <c r="T1301"/>
      <c r="U1301"/>
      <c r="V1301"/>
      <c r="W1301"/>
      <c r="X1301"/>
      <c r="Y1301"/>
      <c r="Z1301"/>
      <c r="AA1301"/>
      <c r="AB1301"/>
      <c r="AC1301"/>
      <c r="AD1301"/>
      <c r="AE1301"/>
      <c r="AF1301"/>
      <c r="AG1301"/>
      <c r="AH1301" s="365"/>
      <c r="AI1301"/>
      <c r="AJ1301"/>
      <c r="AK1301"/>
      <c r="AL1301" s="365"/>
      <c r="AM1301"/>
      <c r="AN1301"/>
      <c r="AO1301"/>
      <c r="AP1301" s="365"/>
      <c r="AQ1301"/>
      <c r="AR1301"/>
      <c r="AS1301"/>
      <c r="AT1301"/>
      <c r="AU1301"/>
      <c r="AV1301"/>
      <c r="AW1301"/>
      <c r="AX1301"/>
      <c r="AY1301" s="365"/>
      <c r="AZ1301" s="365"/>
      <c r="BA1301" s="366"/>
      <c r="BB1301" s="367"/>
      <c r="BC1301"/>
      <c r="BD1301"/>
      <c r="BE1301"/>
      <c r="BF1301"/>
      <c r="BG1301"/>
      <c r="BH1301" s="368"/>
    </row>
    <row r="1302" spans="6:60" ht="15.6">
      <c r="F1302" s="346"/>
      <c r="G1302"/>
      <c r="H1302"/>
      <c r="I1302"/>
      <c r="J1302"/>
      <c r="K1302"/>
      <c r="L1302"/>
      <c r="M1302"/>
      <c r="N1302"/>
      <c r="O1302"/>
      <c r="P1302" s="365"/>
      <c r="Q1302"/>
      <c r="R1302"/>
      <c r="S1302"/>
      <c r="T1302"/>
      <c r="U1302"/>
      <c r="V1302"/>
      <c r="W1302"/>
      <c r="X1302"/>
      <c r="Y1302"/>
      <c r="Z1302"/>
      <c r="AA1302"/>
      <c r="AB1302"/>
      <c r="AC1302"/>
      <c r="AD1302"/>
      <c r="AE1302"/>
      <c r="AF1302"/>
      <c r="AG1302"/>
      <c r="AH1302" s="365"/>
      <c r="AI1302"/>
      <c r="AJ1302"/>
      <c r="AK1302"/>
      <c r="AL1302" s="365"/>
      <c r="AM1302"/>
      <c r="AN1302"/>
      <c r="AO1302"/>
      <c r="AP1302" s="365"/>
      <c r="AQ1302"/>
      <c r="AR1302"/>
      <c r="AS1302"/>
      <c r="AT1302"/>
      <c r="AU1302"/>
      <c r="AV1302"/>
      <c r="AW1302"/>
      <c r="AX1302"/>
      <c r="AY1302" s="365"/>
      <c r="AZ1302" s="365"/>
      <c r="BA1302" s="366"/>
      <c r="BB1302" s="367"/>
      <c r="BC1302"/>
      <c r="BD1302"/>
      <c r="BE1302"/>
      <c r="BF1302"/>
      <c r="BG1302"/>
      <c r="BH1302" s="368"/>
    </row>
    <row r="1303" spans="6:60" ht="15.6">
      <c r="F1303" s="346"/>
      <c r="G1303"/>
      <c r="H1303"/>
      <c r="I1303"/>
      <c r="J1303"/>
      <c r="K1303"/>
      <c r="L1303"/>
      <c r="M1303"/>
      <c r="N1303"/>
      <c r="O1303"/>
      <c r="P1303" s="365"/>
      <c r="Q1303"/>
      <c r="R1303"/>
      <c r="S1303"/>
      <c r="T1303"/>
      <c r="U1303"/>
      <c r="V1303"/>
      <c r="W1303"/>
      <c r="X1303"/>
      <c r="Y1303"/>
      <c r="Z1303"/>
      <c r="AA1303"/>
      <c r="AB1303"/>
      <c r="AC1303"/>
      <c r="AD1303"/>
      <c r="AE1303"/>
      <c r="AF1303"/>
      <c r="AG1303"/>
      <c r="AH1303" s="365"/>
      <c r="AI1303"/>
      <c r="AJ1303"/>
      <c r="AK1303"/>
      <c r="AL1303" s="365"/>
      <c r="AM1303"/>
      <c r="AN1303"/>
      <c r="AO1303"/>
      <c r="AP1303" s="365"/>
      <c r="AQ1303"/>
      <c r="AR1303"/>
      <c r="AS1303"/>
      <c r="AT1303"/>
      <c r="AU1303"/>
      <c r="AV1303"/>
      <c r="AW1303"/>
      <c r="AX1303"/>
      <c r="AY1303" s="365"/>
      <c r="AZ1303" s="365"/>
      <c r="BA1303" s="366"/>
      <c r="BB1303" s="367"/>
      <c r="BC1303"/>
      <c r="BD1303"/>
      <c r="BE1303"/>
      <c r="BF1303"/>
      <c r="BG1303"/>
      <c r="BH1303" s="368"/>
    </row>
    <row r="1304" spans="6:60" ht="15.6">
      <c r="F1304" s="346"/>
      <c r="G1304"/>
      <c r="H1304"/>
      <c r="I1304"/>
      <c r="J1304"/>
      <c r="K1304"/>
      <c r="L1304"/>
      <c r="M1304"/>
      <c r="N1304"/>
      <c r="O1304"/>
      <c r="P1304" s="365"/>
      <c r="Q1304"/>
      <c r="R1304"/>
      <c r="S1304"/>
      <c r="T1304"/>
      <c r="U1304"/>
      <c r="V1304"/>
      <c r="W1304"/>
      <c r="X1304"/>
      <c r="Y1304"/>
      <c r="Z1304"/>
      <c r="AA1304"/>
      <c r="AB1304"/>
      <c r="AC1304"/>
      <c r="AD1304"/>
      <c r="AE1304"/>
      <c r="AF1304"/>
      <c r="AG1304"/>
      <c r="AH1304" s="365"/>
      <c r="AI1304"/>
      <c r="AJ1304"/>
      <c r="AK1304"/>
      <c r="AL1304" s="365"/>
      <c r="AM1304"/>
      <c r="AN1304"/>
      <c r="AO1304"/>
      <c r="AP1304" s="365"/>
      <c r="AQ1304"/>
      <c r="AR1304"/>
      <c r="AS1304"/>
      <c r="AT1304"/>
      <c r="AU1304"/>
      <c r="AV1304"/>
      <c r="AW1304"/>
      <c r="AX1304"/>
      <c r="AY1304" s="365"/>
      <c r="AZ1304" s="365"/>
      <c r="BA1304" s="366"/>
      <c r="BB1304" s="367"/>
      <c r="BC1304"/>
      <c r="BD1304"/>
      <c r="BE1304"/>
      <c r="BF1304"/>
      <c r="BG1304"/>
      <c r="BH1304" s="368"/>
    </row>
    <row r="1305" spans="6:60" ht="15.6">
      <c r="F1305" s="346"/>
      <c r="G1305"/>
      <c r="H1305"/>
      <c r="I1305"/>
      <c r="J1305"/>
      <c r="K1305"/>
      <c r="L1305"/>
      <c r="M1305"/>
      <c r="N1305"/>
      <c r="O1305"/>
      <c r="P1305" s="365"/>
      <c r="Q1305"/>
      <c r="R1305"/>
      <c r="S1305"/>
      <c r="T1305"/>
      <c r="U1305"/>
      <c r="V1305"/>
      <c r="W1305"/>
      <c r="X1305"/>
      <c r="Y1305"/>
      <c r="Z1305"/>
      <c r="AA1305"/>
      <c r="AB1305"/>
      <c r="AC1305"/>
      <c r="AD1305"/>
      <c r="AE1305"/>
      <c r="AF1305"/>
      <c r="AG1305"/>
      <c r="AH1305" s="365"/>
      <c r="AI1305"/>
      <c r="AJ1305"/>
      <c r="AK1305"/>
      <c r="AL1305" s="365"/>
      <c r="AM1305"/>
      <c r="AN1305"/>
      <c r="AO1305"/>
      <c r="AP1305" s="365"/>
      <c r="AQ1305"/>
      <c r="AR1305"/>
      <c r="AS1305"/>
      <c r="AT1305"/>
      <c r="AU1305"/>
      <c r="AV1305"/>
      <c r="AW1305"/>
      <c r="AX1305"/>
      <c r="AY1305" s="365"/>
      <c r="AZ1305" s="365"/>
      <c r="BA1305" s="366"/>
      <c r="BB1305" s="367"/>
      <c r="BC1305"/>
      <c r="BD1305"/>
      <c r="BE1305"/>
      <c r="BF1305"/>
      <c r="BG1305"/>
      <c r="BH1305" s="368"/>
    </row>
    <row r="1306" spans="6:60" ht="15.6">
      <c r="F1306" s="346"/>
      <c r="G1306"/>
      <c r="H1306"/>
      <c r="I1306"/>
      <c r="J1306"/>
      <c r="K1306"/>
      <c r="L1306"/>
      <c r="M1306"/>
      <c r="N1306"/>
      <c r="O1306"/>
      <c r="P1306" s="365"/>
      <c r="Q1306"/>
      <c r="R1306"/>
      <c r="S1306"/>
      <c r="T1306"/>
      <c r="U1306"/>
      <c r="V1306"/>
      <c r="W1306"/>
      <c r="X1306"/>
      <c r="Y1306"/>
      <c r="Z1306"/>
      <c r="AA1306"/>
      <c r="AB1306"/>
      <c r="AC1306"/>
      <c r="AD1306"/>
      <c r="AE1306"/>
      <c r="AF1306"/>
      <c r="AG1306"/>
      <c r="AH1306" s="365"/>
      <c r="AI1306"/>
      <c r="AJ1306"/>
      <c r="AK1306"/>
      <c r="AL1306" s="365"/>
      <c r="AM1306"/>
      <c r="AN1306"/>
      <c r="AO1306"/>
      <c r="AP1306" s="365"/>
      <c r="AQ1306"/>
      <c r="AR1306"/>
      <c r="AS1306"/>
      <c r="AT1306"/>
      <c r="AU1306"/>
      <c r="AV1306"/>
      <c r="AW1306"/>
      <c r="AX1306"/>
      <c r="AY1306" s="365"/>
      <c r="AZ1306" s="365"/>
      <c r="BA1306" s="366"/>
      <c r="BB1306" s="367"/>
      <c r="BC1306"/>
      <c r="BD1306"/>
      <c r="BE1306"/>
      <c r="BF1306"/>
      <c r="BG1306"/>
      <c r="BH1306" s="368"/>
    </row>
    <row r="1307" spans="6:60" ht="15.6">
      <c r="F1307" s="346"/>
      <c r="G1307"/>
      <c r="H1307"/>
      <c r="I1307"/>
      <c r="J1307"/>
      <c r="K1307"/>
      <c r="L1307"/>
      <c r="M1307"/>
      <c r="N1307"/>
      <c r="O1307"/>
      <c r="P1307" s="365"/>
      <c r="Q1307"/>
      <c r="R1307"/>
      <c r="S1307"/>
      <c r="T1307"/>
      <c r="U1307"/>
      <c r="V1307"/>
      <c r="W1307"/>
      <c r="X1307"/>
      <c r="Y1307"/>
      <c r="Z1307"/>
      <c r="AA1307"/>
      <c r="AB1307"/>
      <c r="AC1307"/>
      <c r="AD1307"/>
      <c r="AE1307"/>
      <c r="AF1307"/>
      <c r="AG1307"/>
      <c r="AH1307" s="365"/>
      <c r="AI1307"/>
      <c r="AJ1307"/>
      <c r="AK1307"/>
      <c r="AL1307" s="365"/>
      <c r="AM1307"/>
      <c r="AN1307"/>
      <c r="AO1307"/>
      <c r="AP1307" s="365"/>
      <c r="AQ1307"/>
      <c r="AR1307"/>
      <c r="AS1307"/>
      <c r="AT1307"/>
      <c r="AU1307"/>
      <c r="AV1307"/>
      <c r="AW1307"/>
      <c r="AX1307"/>
      <c r="AY1307" s="365"/>
      <c r="AZ1307" s="365"/>
      <c r="BA1307" s="366"/>
      <c r="BB1307" s="367"/>
      <c r="BC1307"/>
      <c r="BD1307"/>
      <c r="BE1307"/>
      <c r="BF1307"/>
      <c r="BG1307"/>
      <c r="BH1307" s="368"/>
    </row>
    <row r="1308" spans="6:60" ht="15.6">
      <c r="F1308" s="346"/>
      <c r="G1308"/>
      <c r="H1308"/>
      <c r="I1308"/>
      <c r="J1308"/>
      <c r="K1308"/>
      <c r="L1308"/>
      <c r="M1308"/>
      <c r="N1308"/>
      <c r="O1308"/>
      <c r="P1308" s="365"/>
      <c r="Q1308"/>
      <c r="R1308"/>
      <c r="S1308"/>
      <c r="T1308"/>
      <c r="U1308"/>
      <c r="V1308"/>
      <c r="W1308"/>
      <c r="X1308"/>
      <c r="Y1308"/>
      <c r="Z1308"/>
      <c r="AA1308"/>
      <c r="AB1308"/>
      <c r="AC1308"/>
      <c r="AD1308"/>
      <c r="AE1308"/>
      <c r="AF1308"/>
      <c r="AG1308"/>
      <c r="AH1308" s="365"/>
      <c r="AI1308"/>
      <c r="AJ1308"/>
      <c r="AK1308"/>
      <c r="AL1308" s="365"/>
      <c r="AM1308"/>
      <c r="AN1308"/>
      <c r="AO1308"/>
      <c r="AP1308" s="365"/>
      <c r="AQ1308"/>
      <c r="AR1308"/>
      <c r="AS1308"/>
      <c r="AT1308"/>
      <c r="AU1308"/>
      <c r="AV1308"/>
      <c r="AW1308"/>
      <c r="AX1308"/>
      <c r="AY1308" s="365"/>
      <c r="AZ1308" s="365"/>
      <c r="BA1308" s="366"/>
      <c r="BB1308" s="367"/>
      <c r="BC1308"/>
      <c r="BD1308"/>
      <c r="BE1308"/>
      <c r="BF1308"/>
      <c r="BG1308"/>
      <c r="BH1308" s="368"/>
    </row>
    <row r="1309" spans="6:60" ht="15.6">
      <c r="F1309" s="346"/>
      <c r="G1309"/>
      <c r="H1309"/>
      <c r="I1309"/>
      <c r="J1309"/>
      <c r="K1309"/>
      <c r="L1309"/>
      <c r="M1309"/>
      <c r="N1309"/>
      <c r="O1309"/>
      <c r="P1309" s="365"/>
      <c r="Q1309"/>
      <c r="R1309"/>
      <c r="S1309"/>
      <c r="T1309"/>
      <c r="U1309"/>
      <c r="V1309"/>
      <c r="W1309"/>
      <c r="X1309"/>
      <c r="Y1309"/>
      <c r="Z1309"/>
      <c r="AA1309"/>
      <c r="AB1309"/>
      <c r="AC1309"/>
      <c r="AD1309"/>
      <c r="AE1309"/>
      <c r="AF1309"/>
      <c r="AG1309"/>
      <c r="AH1309" s="365"/>
      <c r="AI1309"/>
      <c r="AJ1309"/>
      <c r="AK1309"/>
      <c r="AL1309" s="365"/>
      <c r="AM1309"/>
      <c r="AN1309"/>
      <c r="AO1309"/>
      <c r="AP1309" s="365"/>
      <c r="AQ1309"/>
      <c r="AR1309"/>
      <c r="AS1309"/>
      <c r="AT1309"/>
      <c r="AU1309"/>
      <c r="AV1309"/>
      <c r="AW1309"/>
      <c r="AX1309"/>
      <c r="AY1309" s="365"/>
      <c r="AZ1309" s="365"/>
      <c r="BA1309" s="366"/>
      <c r="BB1309" s="367"/>
      <c r="BC1309"/>
      <c r="BD1309"/>
      <c r="BE1309"/>
      <c r="BF1309"/>
      <c r="BG1309"/>
      <c r="BH1309" s="368"/>
    </row>
    <row r="1310" spans="6:60" ht="15.6">
      <c r="F1310" s="346"/>
      <c r="G1310"/>
      <c r="H1310"/>
      <c r="I1310"/>
      <c r="J1310"/>
      <c r="K1310"/>
      <c r="L1310"/>
      <c r="M1310"/>
      <c r="N1310"/>
      <c r="O1310"/>
      <c r="P1310" s="365"/>
      <c r="Q1310"/>
      <c r="R1310"/>
      <c r="S1310"/>
      <c r="T1310"/>
      <c r="U1310"/>
      <c r="V1310"/>
      <c r="W1310"/>
      <c r="X1310"/>
      <c r="Y1310"/>
      <c r="Z1310"/>
      <c r="AA1310"/>
      <c r="AB1310"/>
      <c r="AC1310"/>
      <c r="AD1310"/>
      <c r="AE1310"/>
      <c r="AF1310"/>
      <c r="AG1310"/>
      <c r="AH1310" s="365"/>
      <c r="AI1310"/>
      <c r="AJ1310"/>
      <c r="AK1310"/>
      <c r="AL1310" s="365"/>
      <c r="AM1310"/>
      <c r="AN1310"/>
      <c r="AO1310"/>
      <c r="AP1310" s="365"/>
      <c r="AQ1310"/>
      <c r="AR1310"/>
      <c r="AS1310"/>
      <c r="AT1310"/>
      <c r="AU1310"/>
      <c r="AV1310"/>
      <c r="AW1310"/>
      <c r="AX1310"/>
      <c r="AY1310" s="365"/>
      <c r="AZ1310" s="365"/>
      <c r="BA1310" s="366"/>
      <c r="BB1310" s="367"/>
      <c r="BC1310"/>
      <c r="BD1310"/>
      <c r="BE1310"/>
      <c r="BF1310"/>
      <c r="BG1310"/>
      <c r="BH1310" s="368"/>
    </row>
    <row r="1311" spans="6:60" ht="15.6">
      <c r="F1311" s="346"/>
      <c r="G1311"/>
      <c r="H1311"/>
      <c r="I1311"/>
      <c r="J1311"/>
      <c r="K1311"/>
      <c r="L1311"/>
      <c r="M1311"/>
      <c r="N1311"/>
      <c r="O1311"/>
      <c r="P1311" s="365"/>
      <c r="Q1311"/>
      <c r="R1311"/>
      <c r="S1311"/>
      <c r="T1311"/>
      <c r="U1311"/>
      <c r="V1311"/>
      <c r="W1311"/>
      <c r="X1311"/>
      <c r="Y1311"/>
      <c r="Z1311"/>
      <c r="AA1311"/>
      <c r="AB1311"/>
      <c r="AC1311"/>
      <c r="AD1311"/>
      <c r="AE1311"/>
      <c r="AF1311"/>
      <c r="AG1311"/>
      <c r="AH1311" s="365"/>
      <c r="AI1311"/>
      <c r="AJ1311"/>
      <c r="AK1311"/>
      <c r="AL1311" s="365"/>
      <c r="AM1311"/>
      <c r="AN1311"/>
      <c r="AO1311"/>
      <c r="AP1311" s="365"/>
      <c r="AQ1311"/>
      <c r="AR1311"/>
      <c r="AS1311"/>
      <c r="AT1311"/>
      <c r="AU1311"/>
      <c r="AV1311"/>
      <c r="AW1311"/>
      <c r="AX1311"/>
      <c r="AY1311" s="365"/>
      <c r="AZ1311" s="365"/>
      <c r="BA1311" s="366"/>
      <c r="BB1311" s="367"/>
      <c r="BC1311"/>
      <c r="BD1311"/>
      <c r="BE1311"/>
      <c r="BF1311"/>
      <c r="BG1311"/>
      <c r="BH1311" s="368"/>
    </row>
    <row r="1312" spans="6:60" ht="15.6">
      <c r="F1312" s="346"/>
      <c r="G1312"/>
      <c r="H1312"/>
      <c r="I1312"/>
      <c r="J1312"/>
      <c r="K1312"/>
      <c r="L1312"/>
      <c r="M1312"/>
      <c r="N1312"/>
      <c r="O1312"/>
      <c r="P1312" s="365"/>
      <c r="Q1312"/>
      <c r="R1312"/>
      <c r="S1312"/>
      <c r="T1312"/>
      <c r="U1312"/>
      <c r="V1312"/>
      <c r="W1312"/>
      <c r="X1312"/>
      <c r="Y1312"/>
      <c r="Z1312"/>
      <c r="AA1312"/>
      <c r="AB1312"/>
      <c r="AC1312"/>
      <c r="AD1312"/>
      <c r="AE1312"/>
      <c r="AF1312"/>
      <c r="AG1312"/>
      <c r="AH1312" s="365"/>
      <c r="AI1312"/>
      <c r="AJ1312"/>
      <c r="AK1312"/>
      <c r="AL1312" s="365"/>
      <c r="AM1312"/>
      <c r="AN1312"/>
      <c r="AO1312"/>
      <c r="AP1312" s="365"/>
      <c r="AQ1312"/>
      <c r="AR1312"/>
      <c r="AS1312"/>
      <c r="AT1312"/>
      <c r="AU1312"/>
      <c r="AV1312"/>
      <c r="AW1312"/>
      <c r="AX1312"/>
      <c r="AY1312" s="365"/>
      <c r="AZ1312" s="365"/>
      <c r="BA1312" s="366"/>
      <c r="BB1312" s="367"/>
      <c r="BC1312"/>
      <c r="BD1312"/>
      <c r="BE1312"/>
      <c r="BF1312"/>
      <c r="BG1312"/>
      <c r="BH1312" s="368"/>
    </row>
    <row r="1313" spans="6:60" ht="15.6">
      <c r="F1313" s="346"/>
      <c r="G1313"/>
      <c r="H1313"/>
      <c r="I1313"/>
      <c r="J1313"/>
      <c r="K1313"/>
      <c r="L1313"/>
      <c r="M1313"/>
      <c r="N1313"/>
      <c r="O1313"/>
      <c r="P1313" s="365"/>
      <c r="Q1313"/>
      <c r="R1313"/>
      <c r="S1313"/>
      <c r="T1313"/>
      <c r="U1313"/>
      <c r="V1313"/>
      <c r="W1313"/>
      <c r="X1313"/>
      <c r="Y1313"/>
      <c r="Z1313"/>
      <c r="AA1313"/>
      <c r="AB1313"/>
      <c r="AC1313"/>
      <c r="AD1313"/>
      <c r="AE1313"/>
      <c r="AF1313"/>
      <c r="AG1313"/>
      <c r="AH1313" s="365"/>
      <c r="AI1313"/>
      <c r="AJ1313"/>
      <c r="AK1313"/>
      <c r="AL1313" s="365"/>
      <c r="AM1313"/>
      <c r="AN1313"/>
      <c r="AO1313"/>
      <c r="AP1313" s="365"/>
      <c r="AQ1313"/>
      <c r="AR1313"/>
      <c r="AS1313"/>
      <c r="AT1313"/>
      <c r="AU1313"/>
      <c r="AV1313"/>
      <c r="AW1313"/>
      <c r="AX1313"/>
      <c r="AY1313" s="365"/>
      <c r="AZ1313" s="365"/>
      <c r="BA1313" s="366"/>
      <c r="BB1313" s="367"/>
      <c r="BC1313"/>
      <c r="BD1313"/>
      <c r="BE1313"/>
      <c r="BF1313"/>
      <c r="BG1313"/>
      <c r="BH1313" s="368"/>
    </row>
    <row r="1314" spans="6:60" ht="15.6">
      <c r="F1314" s="346"/>
      <c r="G1314"/>
      <c r="H1314"/>
      <c r="I1314"/>
      <c r="J1314"/>
      <c r="K1314"/>
      <c r="L1314"/>
      <c r="M1314"/>
      <c r="N1314"/>
      <c r="O1314"/>
      <c r="P1314" s="365"/>
      <c r="Q1314"/>
      <c r="R1314"/>
      <c r="S1314"/>
      <c r="T1314"/>
      <c r="U1314"/>
      <c r="V1314"/>
      <c r="W1314"/>
      <c r="X1314"/>
      <c r="Y1314"/>
      <c r="Z1314"/>
      <c r="AA1314"/>
      <c r="AB1314"/>
      <c r="AC1314"/>
      <c r="AD1314"/>
      <c r="AE1314"/>
      <c r="AF1314"/>
      <c r="AG1314"/>
      <c r="AH1314" s="365"/>
      <c r="AI1314"/>
      <c r="AJ1314"/>
      <c r="AK1314"/>
      <c r="AL1314" s="365"/>
      <c r="AM1314"/>
      <c r="AN1314"/>
      <c r="AO1314"/>
      <c r="AP1314" s="365"/>
      <c r="AQ1314"/>
      <c r="AR1314"/>
      <c r="AS1314"/>
      <c r="AT1314"/>
      <c r="AU1314"/>
      <c r="AV1314"/>
      <c r="AW1314"/>
      <c r="AX1314"/>
      <c r="AY1314" s="365"/>
      <c r="AZ1314" s="365"/>
      <c r="BA1314" s="366"/>
      <c r="BB1314" s="367"/>
      <c r="BC1314"/>
      <c r="BD1314"/>
      <c r="BE1314"/>
      <c r="BF1314"/>
      <c r="BG1314"/>
      <c r="BH1314" s="368"/>
    </row>
    <row r="1315" spans="6:60" ht="15.6">
      <c r="F1315" s="346"/>
      <c r="G1315"/>
      <c r="H1315"/>
      <c r="I1315"/>
      <c r="J1315"/>
      <c r="K1315"/>
      <c r="L1315"/>
      <c r="M1315"/>
      <c r="N1315"/>
      <c r="O1315"/>
      <c r="P1315" s="365"/>
      <c r="Q1315"/>
      <c r="R1315"/>
      <c r="S1315"/>
      <c r="T1315"/>
      <c r="U1315"/>
      <c r="V1315"/>
      <c r="W1315"/>
      <c r="X1315"/>
      <c r="Y1315"/>
      <c r="Z1315"/>
      <c r="AA1315"/>
      <c r="AB1315"/>
      <c r="AC1315"/>
      <c r="AD1315"/>
      <c r="AE1315"/>
      <c r="AF1315"/>
      <c r="AG1315"/>
      <c r="AH1315" s="365"/>
      <c r="AI1315"/>
      <c r="AJ1315"/>
      <c r="AK1315"/>
      <c r="AL1315" s="365"/>
      <c r="AM1315"/>
      <c r="AN1315"/>
      <c r="AO1315"/>
      <c r="AP1315" s="365"/>
      <c r="AQ1315"/>
      <c r="AR1315"/>
      <c r="AS1315"/>
      <c r="AT1315"/>
      <c r="AU1315"/>
      <c r="AV1315"/>
      <c r="AW1315"/>
      <c r="AX1315"/>
      <c r="AY1315" s="365"/>
      <c r="AZ1315" s="365"/>
      <c r="BA1315" s="366"/>
      <c r="BB1315" s="367"/>
      <c r="BC1315"/>
      <c r="BD1315"/>
      <c r="BE1315"/>
      <c r="BF1315"/>
      <c r="BG1315"/>
      <c r="BH1315" s="368"/>
    </row>
    <row r="1316" spans="6:60" ht="15.6">
      <c r="F1316" s="346"/>
      <c r="G1316"/>
      <c r="H1316"/>
      <c r="I1316"/>
      <c r="J1316"/>
      <c r="K1316"/>
      <c r="L1316"/>
      <c r="M1316"/>
      <c r="N1316"/>
      <c r="O1316"/>
      <c r="P1316" s="365"/>
      <c r="Q1316"/>
      <c r="R1316"/>
      <c r="S1316"/>
      <c r="T1316"/>
      <c r="U1316"/>
      <c r="V1316"/>
      <c r="W1316"/>
      <c r="X1316"/>
      <c r="Y1316"/>
      <c r="Z1316"/>
      <c r="AA1316"/>
      <c r="AB1316"/>
      <c r="AC1316"/>
      <c r="AD1316"/>
      <c r="AE1316"/>
      <c r="AF1316"/>
      <c r="AG1316"/>
      <c r="AH1316" s="365"/>
      <c r="AI1316"/>
      <c r="AJ1316"/>
      <c r="AK1316"/>
      <c r="AL1316" s="365"/>
      <c r="AM1316"/>
      <c r="AN1316"/>
      <c r="AO1316"/>
      <c r="AP1316" s="365"/>
      <c r="AQ1316"/>
      <c r="AR1316"/>
      <c r="AS1316"/>
      <c r="AT1316"/>
      <c r="AU1316"/>
      <c r="AV1316"/>
      <c r="AW1316"/>
      <c r="AX1316"/>
      <c r="AY1316" s="365"/>
      <c r="AZ1316" s="365"/>
      <c r="BA1316" s="366"/>
      <c r="BB1316" s="367"/>
      <c r="BC1316"/>
      <c r="BD1316"/>
      <c r="BE1316"/>
      <c r="BF1316"/>
      <c r="BG1316"/>
      <c r="BH1316" s="368"/>
    </row>
    <row r="1317" spans="6:60" ht="15.6">
      <c r="F1317" s="346"/>
      <c r="G1317"/>
      <c r="H1317"/>
      <c r="I1317"/>
      <c r="J1317"/>
      <c r="K1317"/>
      <c r="L1317"/>
      <c r="M1317"/>
      <c r="N1317"/>
      <c r="O1317"/>
      <c r="P1317" s="365"/>
      <c r="Q1317"/>
      <c r="R1317"/>
      <c r="S1317"/>
      <c r="T1317"/>
      <c r="U1317"/>
      <c r="V1317"/>
      <c r="W1317"/>
      <c r="X1317"/>
      <c r="Y1317"/>
      <c r="Z1317"/>
      <c r="AA1317"/>
      <c r="AB1317"/>
      <c r="AC1317"/>
      <c r="AD1317"/>
      <c r="AE1317"/>
      <c r="AF1317"/>
      <c r="AG1317"/>
      <c r="AH1317" s="365"/>
      <c r="AI1317"/>
      <c r="AJ1317"/>
      <c r="AK1317"/>
      <c r="AL1317" s="365"/>
      <c r="AM1317"/>
      <c r="AN1317"/>
      <c r="AO1317"/>
      <c r="AP1317" s="365"/>
      <c r="AQ1317"/>
      <c r="AR1317"/>
      <c r="AS1317"/>
      <c r="AT1317"/>
      <c r="AU1317"/>
      <c r="AV1317"/>
      <c r="AW1317"/>
      <c r="AX1317"/>
      <c r="AY1317" s="365"/>
      <c r="AZ1317" s="365"/>
      <c r="BA1317" s="366"/>
      <c r="BB1317" s="367"/>
      <c r="BC1317"/>
      <c r="BD1317"/>
      <c r="BE1317"/>
      <c r="BF1317"/>
      <c r="BG1317"/>
      <c r="BH1317" s="368"/>
    </row>
    <row r="1318" spans="6:60" ht="15.6">
      <c r="F1318" s="346"/>
      <c r="G1318"/>
      <c r="H1318"/>
      <c r="I1318"/>
      <c r="J1318"/>
      <c r="K1318"/>
      <c r="L1318"/>
      <c r="M1318"/>
      <c r="N1318"/>
      <c r="O1318"/>
      <c r="P1318" s="365"/>
      <c r="Q1318"/>
      <c r="R1318"/>
      <c r="S1318"/>
      <c r="T1318"/>
      <c r="U1318"/>
      <c r="V1318"/>
      <c r="W1318"/>
      <c r="X1318"/>
      <c r="Y1318"/>
      <c r="Z1318"/>
      <c r="AA1318"/>
      <c r="AB1318"/>
      <c r="AC1318"/>
      <c r="AD1318"/>
      <c r="AE1318"/>
      <c r="AF1318"/>
      <c r="AG1318"/>
      <c r="AH1318" s="365"/>
      <c r="AI1318"/>
      <c r="AJ1318"/>
      <c r="AK1318"/>
      <c r="AL1318" s="365"/>
      <c r="AM1318"/>
      <c r="AN1318"/>
      <c r="AO1318"/>
      <c r="AP1318" s="365"/>
      <c r="AQ1318"/>
      <c r="AR1318"/>
      <c r="AS1318"/>
      <c r="AT1318"/>
      <c r="AU1318"/>
      <c r="AV1318"/>
      <c r="AW1318"/>
      <c r="AX1318"/>
      <c r="AY1318" s="365"/>
      <c r="AZ1318" s="365"/>
      <c r="BA1318" s="366"/>
      <c r="BB1318" s="367"/>
      <c r="BC1318"/>
      <c r="BD1318"/>
      <c r="BE1318"/>
      <c r="BF1318"/>
      <c r="BG1318"/>
      <c r="BH1318" s="368"/>
    </row>
    <row r="1319" spans="6:60" ht="15.6">
      <c r="F1319" s="346"/>
      <c r="G1319"/>
      <c r="H1319"/>
      <c r="I1319"/>
      <c r="J1319"/>
      <c r="K1319"/>
      <c r="L1319"/>
      <c r="M1319"/>
      <c r="N1319"/>
      <c r="O1319"/>
      <c r="P1319" s="365"/>
      <c r="Q1319"/>
      <c r="R1319"/>
      <c r="S1319"/>
      <c r="T1319"/>
      <c r="U1319"/>
      <c r="V1319"/>
      <c r="W1319"/>
      <c r="X1319"/>
      <c r="Y1319"/>
      <c r="Z1319"/>
      <c r="AA1319"/>
      <c r="AB1319"/>
      <c r="AC1319"/>
      <c r="AD1319"/>
      <c r="AE1319"/>
      <c r="AF1319"/>
      <c r="AG1319"/>
      <c r="AH1319" s="365"/>
      <c r="AI1319"/>
      <c r="AJ1319"/>
      <c r="AK1319"/>
      <c r="AL1319" s="365"/>
      <c r="AM1319"/>
      <c r="AN1319"/>
      <c r="AO1319"/>
      <c r="AP1319" s="365"/>
      <c r="AQ1319"/>
      <c r="AR1319"/>
      <c r="AS1319"/>
      <c r="AT1319"/>
      <c r="AU1319"/>
      <c r="AV1319"/>
      <c r="AW1319"/>
      <c r="AX1319"/>
      <c r="AY1319" s="365"/>
      <c r="AZ1319" s="365"/>
      <c r="BA1319" s="366"/>
      <c r="BB1319" s="367"/>
      <c r="BC1319"/>
      <c r="BD1319"/>
      <c r="BE1319"/>
      <c r="BF1319"/>
      <c r="BG1319"/>
      <c r="BH1319" s="368"/>
    </row>
    <row r="1320" spans="6:60" ht="15.6">
      <c r="F1320" s="346"/>
      <c r="G1320"/>
      <c r="H1320"/>
      <c r="I1320"/>
      <c r="J1320"/>
      <c r="K1320"/>
      <c r="L1320"/>
      <c r="M1320"/>
      <c r="N1320"/>
      <c r="O1320"/>
      <c r="P1320" s="365"/>
      <c r="Q1320"/>
      <c r="R1320"/>
      <c r="S1320"/>
      <c r="T1320"/>
      <c r="U1320"/>
      <c r="V1320"/>
      <c r="W1320"/>
      <c r="X1320"/>
      <c r="Y1320"/>
      <c r="Z1320"/>
      <c r="AA1320"/>
      <c r="AB1320"/>
      <c r="AC1320"/>
      <c r="AD1320"/>
      <c r="AE1320"/>
      <c r="AF1320"/>
      <c r="AG1320"/>
      <c r="AH1320" s="365"/>
      <c r="AI1320"/>
      <c r="AJ1320"/>
      <c r="AK1320"/>
      <c r="AL1320" s="365"/>
      <c r="AM1320"/>
      <c r="AN1320"/>
      <c r="AO1320"/>
      <c r="AP1320" s="365"/>
      <c r="AQ1320"/>
      <c r="AR1320"/>
      <c r="AS1320"/>
      <c r="AT1320"/>
      <c r="AU1320"/>
      <c r="AV1320"/>
      <c r="AW1320"/>
      <c r="AX1320"/>
      <c r="AY1320" s="365"/>
      <c r="AZ1320" s="365"/>
      <c r="BA1320" s="366"/>
      <c r="BB1320" s="367"/>
      <c r="BC1320"/>
      <c r="BD1320"/>
      <c r="BE1320"/>
      <c r="BF1320"/>
      <c r="BG1320"/>
      <c r="BH1320" s="368"/>
    </row>
    <row r="1321" spans="6:60" ht="15.6">
      <c r="F1321" s="346"/>
      <c r="G1321"/>
      <c r="H1321"/>
      <c r="I1321"/>
      <c r="J1321"/>
      <c r="K1321"/>
      <c r="L1321"/>
      <c r="M1321"/>
      <c r="N1321"/>
      <c r="O1321"/>
      <c r="P1321" s="365"/>
      <c r="Q1321"/>
      <c r="R1321"/>
      <c r="S1321"/>
      <c r="T1321"/>
      <c r="U1321"/>
      <c r="V1321"/>
      <c r="W1321"/>
      <c r="X1321"/>
      <c r="Y1321"/>
      <c r="Z1321"/>
      <c r="AA1321"/>
      <c r="AB1321"/>
      <c r="AC1321"/>
      <c r="AD1321"/>
      <c r="AE1321"/>
      <c r="AF1321"/>
      <c r="AG1321"/>
      <c r="AH1321" s="365"/>
      <c r="AI1321"/>
      <c r="AJ1321"/>
      <c r="AK1321"/>
      <c r="AL1321" s="365"/>
      <c r="AM1321"/>
      <c r="AN1321"/>
      <c r="AO1321"/>
      <c r="AP1321" s="365"/>
      <c r="AQ1321"/>
      <c r="AR1321"/>
      <c r="AS1321"/>
      <c r="AT1321"/>
      <c r="AU1321"/>
      <c r="AV1321"/>
      <c r="AW1321"/>
      <c r="AX1321"/>
      <c r="AY1321" s="365"/>
      <c r="AZ1321" s="365"/>
      <c r="BA1321" s="366"/>
      <c r="BB1321" s="367"/>
      <c r="BC1321"/>
      <c r="BD1321"/>
      <c r="BE1321"/>
      <c r="BF1321"/>
      <c r="BG1321"/>
      <c r="BH1321" s="368"/>
    </row>
    <row r="1322" spans="6:60" ht="15.6">
      <c r="F1322" s="346"/>
      <c r="G1322"/>
      <c r="H1322"/>
      <c r="I1322"/>
      <c r="J1322"/>
      <c r="K1322"/>
      <c r="L1322"/>
      <c r="M1322"/>
      <c r="N1322"/>
      <c r="O1322"/>
      <c r="P1322" s="365"/>
      <c r="Q1322"/>
      <c r="R1322"/>
      <c r="S1322"/>
      <c r="T1322"/>
      <c r="U1322"/>
      <c r="V1322"/>
      <c r="W1322"/>
      <c r="X1322"/>
      <c r="Y1322"/>
      <c r="Z1322"/>
      <c r="AA1322"/>
      <c r="AB1322"/>
      <c r="AC1322"/>
      <c r="AD1322"/>
      <c r="AE1322"/>
      <c r="AF1322"/>
      <c r="AG1322"/>
      <c r="AH1322" s="365"/>
      <c r="AI1322"/>
      <c r="AJ1322"/>
      <c r="AK1322"/>
      <c r="AL1322" s="365"/>
      <c r="AM1322"/>
      <c r="AN1322"/>
      <c r="AO1322"/>
      <c r="AP1322" s="365"/>
      <c r="AQ1322"/>
      <c r="AR1322"/>
      <c r="AS1322"/>
      <c r="AT1322"/>
      <c r="AU1322"/>
      <c r="AV1322"/>
      <c r="AW1322"/>
      <c r="AX1322"/>
      <c r="AY1322" s="365"/>
      <c r="AZ1322" s="365"/>
      <c r="BA1322" s="366"/>
      <c r="BB1322" s="367"/>
      <c r="BC1322"/>
      <c r="BD1322"/>
      <c r="BE1322"/>
      <c r="BF1322"/>
      <c r="BG1322"/>
      <c r="BH1322" s="368"/>
    </row>
    <row r="1323" spans="6:60" ht="15.6">
      <c r="F1323" s="346"/>
      <c r="G1323"/>
      <c r="H1323"/>
      <c r="I1323"/>
      <c r="J1323"/>
      <c r="K1323"/>
      <c r="L1323"/>
      <c r="M1323"/>
      <c r="N1323"/>
      <c r="O1323"/>
      <c r="P1323" s="365"/>
      <c r="Q1323"/>
      <c r="R1323"/>
      <c r="S1323"/>
      <c r="T1323"/>
      <c r="U1323"/>
      <c r="V1323"/>
      <c r="W1323"/>
      <c r="X1323"/>
      <c r="Y1323"/>
      <c r="Z1323"/>
      <c r="AA1323"/>
      <c r="AB1323"/>
      <c r="AC1323"/>
      <c r="AD1323"/>
      <c r="AE1323"/>
      <c r="AF1323"/>
      <c r="AG1323"/>
      <c r="AH1323" s="365"/>
      <c r="AI1323"/>
      <c r="AJ1323"/>
      <c r="AK1323"/>
      <c r="AL1323" s="365"/>
      <c r="AM1323"/>
      <c r="AN1323"/>
      <c r="AO1323"/>
      <c r="AP1323" s="365"/>
      <c r="AQ1323"/>
      <c r="AR1323"/>
      <c r="AS1323"/>
      <c r="AT1323"/>
      <c r="AU1323"/>
      <c r="AV1323"/>
      <c r="AW1323"/>
      <c r="AX1323"/>
      <c r="AY1323" s="365"/>
      <c r="AZ1323" s="365"/>
      <c r="BA1323" s="366"/>
      <c r="BB1323" s="367"/>
      <c r="BC1323"/>
      <c r="BD1323"/>
      <c r="BE1323"/>
      <c r="BF1323"/>
      <c r="BG1323"/>
      <c r="BH1323" s="368"/>
    </row>
    <row r="1324" spans="6:60" ht="15.6">
      <c r="F1324" s="346"/>
      <c r="G1324"/>
      <c r="H1324"/>
      <c r="I1324"/>
      <c r="J1324"/>
      <c r="K1324"/>
      <c r="L1324"/>
      <c r="M1324"/>
      <c r="N1324"/>
      <c r="O1324"/>
      <c r="P1324" s="365"/>
      <c r="Q1324"/>
      <c r="R1324"/>
      <c r="S1324"/>
      <c r="T1324"/>
      <c r="U1324"/>
      <c r="V1324"/>
      <c r="W1324"/>
      <c r="X1324"/>
      <c r="Y1324"/>
      <c r="Z1324"/>
      <c r="AA1324"/>
      <c r="AB1324"/>
      <c r="AC1324"/>
      <c r="AD1324"/>
      <c r="AE1324"/>
      <c r="AF1324"/>
      <c r="AG1324"/>
      <c r="AH1324" s="365"/>
      <c r="AI1324"/>
      <c r="AJ1324"/>
      <c r="AK1324"/>
      <c r="AL1324" s="365"/>
      <c r="AM1324"/>
      <c r="AN1324"/>
      <c r="AO1324"/>
      <c r="AP1324" s="365"/>
      <c r="AQ1324"/>
      <c r="AR1324"/>
      <c r="AS1324"/>
      <c r="AT1324"/>
      <c r="AU1324"/>
      <c r="AV1324"/>
      <c r="AW1324"/>
      <c r="AX1324"/>
      <c r="AY1324" s="365"/>
      <c r="AZ1324" s="365"/>
      <c r="BA1324" s="366"/>
      <c r="BB1324" s="367"/>
      <c r="BC1324"/>
      <c r="BD1324"/>
      <c r="BE1324"/>
      <c r="BF1324"/>
      <c r="BG1324"/>
      <c r="BH1324" s="368"/>
    </row>
    <row r="1325" spans="6:60" ht="15.6">
      <c r="F1325" s="346"/>
      <c r="G1325"/>
      <c r="H1325"/>
      <c r="I1325"/>
      <c r="J1325"/>
      <c r="K1325"/>
      <c r="L1325"/>
      <c r="M1325"/>
      <c r="N1325"/>
      <c r="O1325"/>
      <c r="P1325" s="365"/>
      <c r="Q1325"/>
      <c r="R1325"/>
      <c r="S1325"/>
      <c r="T1325"/>
      <c r="U1325"/>
      <c r="V1325"/>
      <c r="W1325"/>
      <c r="X1325"/>
      <c r="Y1325"/>
      <c r="Z1325"/>
      <c r="AA1325"/>
      <c r="AB1325"/>
      <c r="AC1325"/>
      <c r="AD1325"/>
      <c r="AE1325"/>
      <c r="AF1325"/>
      <c r="AG1325"/>
      <c r="AH1325" s="365"/>
      <c r="AI1325"/>
      <c r="AJ1325"/>
      <c r="AK1325"/>
      <c r="AL1325" s="365"/>
      <c r="AM1325"/>
      <c r="AN1325"/>
      <c r="AO1325"/>
      <c r="AP1325" s="365"/>
      <c r="AQ1325"/>
      <c r="AR1325"/>
      <c r="AS1325"/>
      <c r="AT1325"/>
      <c r="AU1325"/>
      <c r="AV1325"/>
      <c r="AW1325"/>
      <c r="AX1325"/>
      <c r="AY1325" s="365"/>
      <c r="AZ1325" s="365"/>
      <c r="BA1325" s="366"/>
      <c r="BB1325" s="367"/>
      <c r="BC1325"/>
      <c r="BD1325"/>
      <c r="BE1325"/>
      <c r="BF1325"/>
      <c r="BG1325"/>
      <c r="BH1325" s="368"/>
    </row>
    <row r="1326" spans="6:60" ht="15.6">
      <c r="F1326" s="346"/>
      <c r="G1326"/>
      <c r="H1326"/>
      <c r="I1326"/>
      <c r="J1326"/>
      <c r="K1326"/>
      <c r="L1326"/>
      <c r="M1326"/>
      <c r="N1326"/>
      <c r="O1326"/>
      <c r="P1326" s="365"/>
      <c r="Q1326"/>
      <c r="R1326"/>
      <c r="S1326"/>
      <c r="T1326"/>
      <c r="U1326"/>
      <c r="V1326"/>
      <c r="W1326"/>
      <c r="X1326"/>
      <c r="Y1326"/>
      <c r="Z1326"/>
      <c r="AA1326"/>
      <c r="AB1326"/>
      <c r="AC1326"/>
      <c r="AD1326"/>
      <c r="AE1326"/>
      <c r="AF1326"/>
      <c r="AG1326"/>
      <c r="AH1326" s="365"/>
      <c r="AI1326"/>
      <c r="AJ1326"/>
      <c r="AK1326"/>
      <c r="AL1326" s="365"/>
      <c r="AM1326"/>
      <c r="AN1326"/>
      <c r="AO1326"/>
      <c r="AP1326" s="365"/>
      <c r="AQ1326"/>
      <c r="AR1326"/>
      <c r="AS1326"/>
      <c r="AT1326"/>
      <c r="AU1326"/>
      <c r="AV1326"/>
      <c r="AW1326"/>
      <c r="AX1326"/>
      <c r="AY1326" s="365"/>
      <c r="AZ1326" s="365"/>
      <c r="BA1326" s="366"/>
      <c r="BB1326" s="367"/>
      <c r="BC1326"/>
      <c r="BD1326"/>
      <c r="BE1326"/>
      <c r="BF1326"/>
      <c r="BG1326"/>
      <c r="BH1326" s="368"/>
    </row>
    <row r="1327" spans="6:60" ht="15.6">
      <c r="F1327" s="346"/>
      <c r="G1327"/>
      <c r="H1327"/>
      <c r="I1327"/>
      <c r="J1327"/>
      <c r="K1327"/>
      <c r="L1327"/>
      <c r="M1327"/>
      <c r="N1327"/>
      <c r="O1327"/>
      <c r="P1327" s="365"/>
      <c r="Q1327"/>
      <c r="R1327"/>
      <c r="S1327"/>
      <c r="T1327"/>
      <c r="U1327"/>
      <c r="V1327"/>
      <c r="W1327"/>
      <c r="X1327"/>
      <c r="Y1327"/>
      <c r="Z1327"/>
      <c r="AA1327"/>
      <c r="AB1327"/>
      <c r="AC1327"/>
      <c r="AD1327"/>
      <c r="AE1327"/>
      <c r="AF1327"/>
      <c r="AG1327"/>
      <c r="AH1327" s="365"/>
      <c r="AI1327"/>
      <c r="AJ1327"/>
      <c r="AK1327"/>
      <c r="AL1327" s="365"/>
      <c r="AM1327"/>
      <c r="AN1327"/>
      <c r="AO1327"/>
      <c r="AP1327" s="365"/>
      <c r="AQ1327"/>
      <c r="AR1327"/>
      <c r="AS1327"/>
      <c r="AT1327"/>
      <c r="AU1327"/>
      <c r="AV1327"/>
      <c r="AW1327"/>
      <c r="AX1327"/>
      <c r="AY1327" s="365"/>
      <c r="AZ1327" s="365"/>
      <c r="BA1327" s="366"/>
      <c r="BB1327" s="367"/>
      <c r="BC1327"/>
      <c r="BD1327"/>
      <c r="BE1327"/>
      <c r="BF1327"/>
      <c r="BG1327"/>
      <c r="BH1327" s="368"/>
    </row>
    <row r="1328" spans="6:60" ht="15.6">
      <c r="F1328" s="346"/>
      <c r="G1328"/>
      <c r="H1328"/>
      <c r="I1328"/>
      <c r="J1328"/>
      <c r="K1328"/>
      <c r="L1328"/>
      <c r="M1328"/>
      <c r="N1328"/>
      <c r="O1328"/>
      <c r="P1328" s="365"/>
      <c r="Q1328"/>
      <c r="R1328"/>
      <c r="S1328"/>
      <c r="T1328"/>
      <c r="U1328"/>
      <c r="V1328"/>
      <c r="W1328"/>
      <c r="X1328"/>
      <c r="Y1328"/>
      <c r="Z1328"/>
      <c r="AA1328"/>
      <c r="AB1328"/>
      <c r="AC1328"/>
      <c r="AD1328"/>
      <c r="AE1328"/>
      <c r="AF1328"/>
      <c r="AG1328"/>
      <c r="AH1328" s="365"/>
      <c r="AI1328"/>
      <c r="AJ1328"/>
      <c r="AK1328"/>
      <c r="AL1328" s="365"/>
      <c r="AM1328"/>
      <c r="AN1328"/>
      <c r="AO1328"/>
      <c r="AP1328" s="365"/>
      <c r="AQ1328"/>
      <c r="AR1328"/>
      <c r="AS1328"/>
      <c r="AT1328"/>
      <c r="AU1328"/>
      <c r="AV1328"/>
      <c r="AW1328"/>
      <c r="AX1328"/>
      <c r="AY1328" s="365"/>
      <c r="AZ1328" s="365"/>
      <c r="BA1328" s="366"/>
      <c r="BB1328" s="367"/>
      <c r="BC1328"/>
      <c r="BD1328"/>
      <c r="BE1328"/>
      <c r="BF1328"/>
      <c r="BG1328"/>
      <c r="BH1328" s="368"/>
    </row>
    <row r="1329" spans="6:60" ht="15.6">
      <c r="F1329" s="346"/>
      <c r="G1329"/>
      <c r="H1329"/>
      <c r="I1329"/>
      <c r="J1329"/>
      <c r="K1329"/>
      <c r="L1329"/>
      <c r="M1329"/>
      <c r="N1329"/>
      <c r="O1329"/>
      <c r="P1329" s="365"/>
      <c r="Q1329"/>
      <c r="R1329"/>
      <c r="S1329"/>
      <c r="T1329"/>
      <c r="U1329"/>
      <c r="V1329"/>
      <c r="W1329"/>
      <c r="X1329"/>
      <c r="Y1329"/>
      <c r="Z1329"/>
      <c r="AA1329"/>
      <c r="AB1329"/>
      <c r="AC1329"/>
      <c r="AD1329"/>
      <c r="AE1329"/>
      <c r="AF1329"/>
      <c r="AG1329"/>
      <c r="AH1329" s="365"/>
      <c r="AI1329"/>
      <c r="AJ1329"/>
      <c r="AK1329"/>
      <c r="AL1329" s="365"/>
      <c r="AM1329"/>
      <c r="AN1329"/>
      <c r="AO1329"/>
      <c r="AP1329" s="365"/>
      <c r="AQ1329"/>
      <c r="AR1329"/>
      <c r="AS1329"/>
      <c r="AT1329"/>
      <c r="AU1329"/>
      <c r="AV1329"/>
      <c r="AW1329"/>
      <c r="AX1329"/>
      <c r="AY1329" s="365"/>
      <c r="AZ1329" s="365"/>
      <c r="BA1329" s="366"/>
      <c r="BB1329" s="367"/>
      <c r="BC1329"/>
      <c r="BD1329"/>
      <c r="BE1329"/>
      <c r="BF1329"/>
      <c r="BG1329"/>
      <c r="BH1329" s="368"/>
    </row>
    <row r="1330" spans="6:60" ht="15.6">
      <c r="F1330" s="346"/>
      <c r="G1330"/>
      <c r="H1330"/>
      <c r="I1330"/>
      <c r="J1330"/>
      <c r="K1330"/>
      <c r="L1330"/>
      <c r="M1330"/>
      <c r="N1330"/>
      <c r="O1330"/>
      <c r="P1330" s="365"/>
      <c r="Q1330"/>
      <c r="R1330"/>
      <c r="S1330"/>
      <c r="T1330"/>
      <c r="U1330"/>
      <c r="V1330"/>
      <c r="W1330"/>
      <c r="X1330"/>
      <c r="Y1330"/>
      <c r="Z1330"/>
      <c r="AA1330"/>
      <c r="AB1330"/>
      <c r="AC1330"/>
      <c r="AD1330"/>
      <c r="AE1330"/>
      <c r="AF1330"/>
      <c r="AG1330"/>
      <c r="AH1330" s="365"/>
      <c r="AI1330"/>
      <c r="AJ1330"/>
      <c r="AK1330"/>
      <c r="AL1330" s="365"/>
      <c r="AM1330"/>
      <c r="AN1330"/>
      <c r="AO1330"/>
      <c r="AP1330" s="365"/>
      <c r="AQ1330"/>
      <c r="AR1330"/>
      <c r="AS1330"/>
      <c r="AT1330"/>
      <c r="AU1330"/>
      <c r="AV1330"/>
      <c r="AW1330"/>
      <c r="AX1330"/>
      <c r="AY1330" s="365"/>
      <c r="AZ1330" s="365"/>
      <c r="BA1330" s="366"/>
      <c r="BB1330" s="367"/>
      <c r="BC1330"/>
      <c r="BD1330"/>
      <c r="BE1330"/>
      <c r="BF1330"/>
      <c r="BG1330"/>
      <c r="BH1330" s="368"/>
    </row>
    <row r="1331" spans="6:60" ht="15.6">
      <c r="F1331" s="346"/>
      <c r="G1331"/>
      <c r="H1331"/>
      <c r="I1331"/>
      <c r="J1331"/>
      <c r="K1331"/>
      <c r="L1331"/>
      <c r="M1331"/>
      <c r="N1331"/>
      <c r="O1331"/>
      <c r="P1331" s="365"/>
      <c r="Q1331"/>
      <c r="R1331"/>
      <c r="S1331"/>
      <c r="T1331"/>
      <c r="U1331"/>
      <c r="V1331"/>
      <c r="W1331"/>
      <c r="X1331"/>
      <c r="Y1331"/>
      <c r="Z1331"/>
      <c r="AA1331"/>
      <c r="AB1331"/>
      <c r="AC1331"/>
      <c r="AD1331"/>
      <c r="AE1331"/>
      <c r="AF1331"/>
      <c r="AG1331"/>
      <c r="AH1331" s="365"/>
      <c r="AI1331"/>
      <c r="AJ1331"/>
      <c r="AK1331"/>
      <c r="AL1331" s="365"/>
      <c r="AM1331"/>
      <c r="AN1331"/>
      <c r="AO1331"/>
      <c r="AP1331" s="365"/>
      <c r="AQ1331"/>
      <c r="AR1331"/>
      <c r="AS1331"/>
      <c r="AT1331"/>
      <c r="AU1331"/>
      <c r="AV1331"/>
      <c r="AW1331"/>
      <c r="AX1331"/>
      <c r="AY1331" s="365"/>
      <c r="AZ1331" s="365"/>
      <c r="BA1331" s="366"/>
      <c r="BB1331" s="367"/>
      <c r="BC1331"/>
      <c r="BD1331"/>
      <c r="BE1331"/>
      <c r="BF1331"/>
      <c r="BG1331"/>
      <c r="BH1331" s="368"/>
    </row>
    <row r="1332" spans="6:60" ht="15.6">
      <c r="F1332" s="346"/>
      <c r="G1332"/>
      <c r="H1332"/>
      <c r="I1332"/>
      <c r="J1332"/>
      <c r="K1332"/>
      <c r="L1332"/>
      <c r="M1332"/>
      <c r="N1332"/>
      <c r="O1332"/>
      <c r="P1332" s="365"/>
      <c r="Q1332"/>
      <c r="R1332"/>
      <c r="S1332"/>
      <c r="T1332"/>
      <c r="U1332"/>
      <c r="V1332"/>
      <c r="W1332"/>
      <c r="X1332"/>
      <c r="Y1332"/>
      <c r="Z1332"/>
      <c r="AA1332"/>
      <c r="AB1332"/>
      <c r="AC1332"/>
      <c r="AD1332"/>
      <c r="AE1332"/>
      <c r="AF1332"/>
      <c r="AG1332"/>
      <c r="AH1332" s="365"/>
      <c r="AI1332"/>
      <c r="AJ1332"/>
      <c r="AK1332"/>
      <c r="AL1332" s="365"/>
      <c r="AM1332"/>
      <c r="AN1332"/>
      <c r="AO1332"/>
      <c r="AP1332" s="365"/>
      <c r="AQ1332"/>
      <c r="AR1332"/>
      <c r="AS1332"/>
      <c r="AT1332"/>
      <c r="AU1332"/>
      <c r="AV1332"/>
      <c r="AW1332"/>
      <c r="AX1332"/>
      <c r="AY1332" s="365"/>
      <c r="AZ1332" s="365"/>
      <c r="BA1332" s="366"/>
      <c r="BB1332" s="367"/>
      <c r="BC1332"/>
      <c r="BD1332"/>
      <c r="BE1332"/>
      <c r="BF1332"/>
      <c r="BG1332"/>
      <c r="BH1332" s="368"/>
    </row>
    <row r="1333" spans="6:60" ht="15.6">
      <c r="F1333" s="346"/>
      <c r="G1333"/>
      <c r="H1333"/>
      <c r="I1333"/>
      <c r="J1333"/>
      <c r="K1333"/>
      <c r="L1333"/>
      <c r="M1333"/>
      <c r="N1333"/>
      <c r="O1333"/>
      <c r="P1333" s="365"/>
      <c r="Q1333"/>
      <c r="R1333"/>
      <c r="S1333"/>
      <c r="T1333"/>
      <c r="U1333"/>
      <c r="V1333"/>
      <c r="W1333"/>
      <c r="X1333"/>
      <c r="Y1333"/>
      <c r="Z1333"/>
      <c r="AA1333"/>
      <c r="AB1333"/>
      <c r="AC1333"/>
      <c r="AD1333"/>
      <c r="AE1333"/>
      <c r="AF1333"/>
      <c r="AG1333"/>
      <c r="AH1333" s="365"/>
      <c r="AI1333"/>
      <c r="AJ1333"/>
      <c r="AK1333"/>
      <c r="AL1333" s="365"/>
      <c r="AM1333"/>
      <c r="AN1333"/>
      <c r="AO1333"/>
      <c r="AP1333" s="365"/>
      <c r="AQ1333"/>
      <c r="AR1333"/>
      <c r="AS1333"/>
      <c r="AT1333"/>
      <c r="AU1333"/>
      <c r="AV1333"/>
      <c r="AW1333"/>
      <c r="AX1333"/>
      <c r="AY1333" s="365"/>
      <c r="AZ1333" s="365"/>
      <c r="BA1333" s="366"/>
      <c r="BB1333" s="367"/>
      <c r="BC1333"/>
      <c r="BD1333"/>
      <c r="BE1333"/>
      <c r="BF1333"/>
      <c r="BG1333"/>
      <c r="BH1333" s="368"/>
    </row>
    <row r="1334" spans="6:60" ht="15.6">
      <c r="F1334" s="346"/>
      <c r="G1334"/>
      <c r="H1334"/>
      <c r="I1334"/>
      <c r="J1334"/>
      <c r="K1334"/>
      <c r="L1334"/>
      <c r="M1334"/>
      <c r="N1334"/>
      <c r="O1334"/>
      <c r="P1334" s="365"/>
      <c r="Q1334"/>
      <c r="R1334"/>
      <c r="S1334"/>
      <c r="T1334"/>
      <c r="U1334"/>
      <c r="V1334"/>
      <c r="W1334"/>
      <c r="X1334"/>
      <c r="Y1334"/>
      <c r="Z1334"/>
      <c r="AA1334"/>
      <c r="AB1334"/>
      <c r="AC1334"/>
      <c r="AD1334"/>
      <c r="AE1334"/>
      <c r="AF1334"/>
      <c r="AG1334"/>
      <c r="AH1334" s="365"/>
      <c r="AI1334"/>
      <c r="AJ1334"/>
      <c r="AK1334"/>
      <c r="AL1334" s="365"/>
      <c r="AM1334"/>
      <c r="AN1334"/>
      <c r="AO1334"/>
      <c r="AP1334" s="365"/>
      <c r="AQ1334"/>
      <c r="AR1334"/>
      <c r="AS1334"/>
      <c r="AT1334"/>
      <c r="AU1334"/>
      <c r="AV1334"/>
      <c r="AW1334"/>
      <c r="AX1334"/>
      <c r="AY1334" s="365"/>
      <c r="AZ1334" s="365"/>
      <c r="BA1334" s="366"/>
      <c r="BB1334" s="367"/>
      <c r="BC1334"/>
      <c r="BD1334"/>
      <c r="BE1334"/>
      <c r="BF1334"/>
      <c r="BG1334"/>
      <c r="BH1334" s="368"/>
    </row>
    <row r="1335" spans="6:60" ht="15.6">
      <c r="F1335" s="346"/>
      <c r="G1335"/>
      <c r="H1335"/>
      <c r="I1335"/>
      <c r="J1335"/>
      <c r="K1335"/>
      <c r="L1335"/>
      <c r="M1335"/>
      <c r="N1335"/>
      <c r="O1335"/>
      <c r="P1335" s="365"/>
      <c r="Q1335"/>
      <c r="R1335"/>
      <c r="S1335"/>
      <c r="T1335"/>
      <c r="U1335"/>
      <c r="V1335"/>
      <c r="W1335"/>
      <c r="X1335"/>
      <c r="Y1335"/>
      <c r="Z1335"/>
      <c r="AA1335"/>
      <c r="AB1335"/>
      <c r="AC1335"/>
      <c r="AD1335"/>
      <c r="AE1335"/>
      <c r="AF1335"/>
      <c r="AG1335"/>
      <c r="AH1335" s="365"/>
      <c r="AI1335"/>
      <c r="AJ1335"/>
      <c r="AK1335"/>
      <c r="AL1335" s="365"/>
      <c r="AM1335"/>
      <c r="AN1335"/>
      <c r="AO1335"/>
      <c r="AP1335" s="365"/>
      <c r="AQ1335"/>
      <c r="AR1335"/>
      <c r="AS1335"/>
      <c r="AT1335"/>
      <c r="AU1335"/>
      <c r="AV1335"/>
      <c r="AW1335"/>
      <c r="AX1335"/>
      <c r="AY1335" s="365"/>
      <c r="AZ1335" s="365"/>
      <c r="BA1335" s="366"/>
      <c r="BB1335" s="367"/>
      <c r="BC1335"/>
      <c r="BD1335"/>
      <c r="BE1335"/>
      <c r="BF1335"/>
      <c r="BG1335"/>
      <c r="BH1335" s="368"/>
    </row>
    <row r="1336" spans="6:60" ht="15.6">
      <c r="F1336" s="346"/>
      <c r="G1336"/>
      <c r="H1336"/>
      <c r="I1336"/>
      <c r="J1336"/>
      <c r="K1336"/>
      <c r="L1336"/>
      <c r="M1336"/>
      <c r="N1336"/>
      <c r="O1336"/>
      <c r="P1336" s="365"/>
      <c r="Q1336"/>
      <c r="R1336"/>
      <c r="S1336"/>
      <c r="T1336"/>
      <c r="U1336"/>
      <c r="V1336"/>
      <c r="W1336"/>
      <c r="X1336"/>
      <c r="Y1336"/>
      <c r="Z1336"/>
      <c r="AA1336"/>
      <c r="AB1336"/>
      <c r="AC1336"/>
      <c r="AD1336"/>
      <c r="AE1336"/>
      <c r="AF1336"/>
      <c r="AG1336"/>
      <c r="AH1336" s="365"/>
      <c r="AI1336"/>
      <c r="AJ1336"/>
      <c r="AK1336"/>
      <c r="AL1336" s="365"/>
      <c r="AM1336"/>
      <c r="AN1336"/>
      <c r="AO1336"/>
      <c r="AP1336" s="365"/>
      <c r="AQ1336"/>
      <c r="AR1336"/>
      <c r="AS1336"/>
      <c r="AT1336"/>
      <c r="AU1336"/>
      <c r="AV1336"/>
      <c r="AW1336"/>
      <c r="AX1336"/>
      <c r="AY1336" s="365"/>
      <c r="AZ1336" s="365"/>
      <c r="BA1336" s="366"/>
      <c r="BB1336" s="367"/>
      <c r="BC1336"/>
      <c r="BD1336"/>
      <c r="BE1336"/>
      <c r="BF1336"/>
      <c r="BG1336"/>
      <c r="BH1336" s="368"/>
    </row>
    <row r="1337" spans="6:60" ht="15.6">
      <c r="F1337" s="346"/>
      <c r="G1337"/>
      <c r="H1337"/>
      <c r="I1337"/>
      <c r="J1337"/>
      <c r="K1337"/>
      <c r="L1337"/>
      <c r="M1337"/>
      <c r="N1337"/>
      <c r="O1337"/>
      <c r="P1337" s="365"/>
      <c r="Q1337"/>
      <c r="R1337"/>
      <c r="S1337"/>
      <c r="T1337"/>
      <c r="U1337"/>
      <c r="V1337"/>
      <c r="W1337"/>
      <c r="X1337"/>
      <c r="Y1337"/>
      <c r="Z1337"/>
      <c r="AA1337"/>
      <c r="AB1337"/>
      <c r="AC1337"/>
      <c r="AD1337"/>
      <c r="AE1337"/>
      <c r="AF1337"/>
      <c r="AG1337"/>
      <c r="AH1337" s="365"/>
      <c r="AI1337"/>
      <c r="AJ1337"/>
      <c r="AK1337"/>
      <c r="AL1337" s="365"/>
      <c r="AM1337"/>
      <c r="AN1337"/>
      <c r="AO1337"/>
      <c r="AP1337" s="365"/>
      <c r="AQ1337"/>
      <c r="AR1337"/>
      <c r="AS1337"/>
      <c r="AT1337"/>
      <c r="AU1337"/>
      <c r="AV1337"/>
      <c r="AW1337"/>
      <c r="AX1337"/>
      <c r="AY1337" s="365"/>
      <c r="AZ1337" s="365"/>
      <c r="BA1337" s="366"/>
      <c r="BB1337" s="367"/>
      <c r="BC1337"/>
      <c r="BD1337"/>
      <c r="BE1337"/>
      <c r="BF1337"/>
      <c r="BG1337"/>
      <c r="BH1337" s="368"/>
    </row>
    <row r="1338" spans="6:60" ht="15.6">
      <c r="F1338" s="346"/>
      <c r="G1338"/>
      <c r="H1338"/>
      <c r="I1338"/>
      <c r="J1338"/>
      <c r="K1338"/>
      <c r="L1338"/>
      <c r="M1338"/>
      <c r="N1338"/>
      <c r="O1338"/>
      <c r="P1338" s="365"/>
      <c r="Q1338"/>
      <c r="R1338"/>
      <c r="S1338"/>
      <c r="T1338"/>
      <c r="U1338"/>
      <c r="V1338"/>
      <c r="W1338"/>
      <c r="X1338"/>
      <c r="Y1338"/>
      <c r="Z1338"/>
      <c r="AA1338"/>
      <c r="AB1338"/>
      <c r="AC1338"/>
      <c r="AD1338"/>
      <c r="AE1338"/>
      <c r="AF1338"/>
      <c r="AG1338"/>
      <c r="AH1338" s="365"/>
      <c r="AI1338"/>
      <c r="AJ1338"/>
      <c r="AK1338"/>
      <c r="AL1338" s="365"/>
      <c r="AM1338"/>
      <c r="AN1338"/>
      <c r="AO1338"/>
      <c r="AP1338" s="365"/>
      <c r="AQ1338"/>
      <c r="AR1338"/>
      <c r="AS1338"/>
      <c r="AT1338"/>
      <c r="AU1338"/>
      <c r="AV1338"/>
      <c r="AW1338"/>
      <c r="AX1338"/>
      <c r="AY1338" s="365"/>
      <c r="AZ1338" s="365"/>
      <c r="BA1338" s="366"/>
      <c r="BB1338" s="367"/>
      <c r="BC1338"/>
      <c r="BD1338"/>
      <c r="BE1338"/>
      <c r="BF1338"/>
      <c r="BG1338"/>
      <c r="BH1338" s="368"/>
    </row>
    <row r="1339" spans="6:60" ht="15.6">
      <c r="F1339" s="346"/>
      <c r="G1339"/>
      <c r="H1339"/>
      <c r="I1339"/>
      <c r="J1339"/>
      <c r="K1339"/>
      <c r="L1339"/>
      <c r="M1339"/>
      <c r="N1339"/>
      <c r="O1339"/>
      <c r="P1339" s="365"/>
      <c r="Q1339"/>
      <c r="R1339"/>
      <c r="S1339"/>
      <c r="T1339"/>
      <c r="U1339"/>
      <c r="V1339"/>
      <c r="W1339"/>
      <c r="X1339"/>
      <c r="Y1339"/>
      <c r="Z1339"/>
      <c r="AA1339"/>
      <c r="AB1339"/>
      <c r="AC1339"/>
      <c r="AD1339"/>
      <c r="AE1339"/>
      <c r="AF1339"/>
      <c r="AG1339"/>
      <c r="AH1339" s="365"/>
      <c r="AI1339"/>
      <c r="AJ1339"/>
      <c r="AK1339"/>
      <c r="AL1339" s="365"/>
      <c r="AM1339"/>
      <c r="AN1339"/>
      <c r="AO1339"/>
      <c r="AP1339" s="365"/>
      <c r="AQ1339"/>
      <c r="AR1339"/>
      <c r="AS1339"/>
      <c r="AT1339"/>
      <c r="AU1339"/>
      <c r="AV1339"/>
      <c r="AW1339"/>
      <c r="AX1339"/>
      <c r="AY1339" s="365"/>
      <c r="AZ1339" s="365"/>
      <c r="BA1339" s="366"/>
      <c r="BB1339" s="367"/>
      <c r="BC1339"/>
      <c r="BD1339"/>
      <c r="BE1339"/>
      <c r="BF1339"/>
      <c r="BG1339"/>
      <c r="BH1339" s="368"/>
    </row>
    <row r="1340" spans="6:60" ht="15.6">
      <c r="F1340" s="346"/>
      <c r="G1340"/>
      <c r="H1340"/>
      <c r="I1340"/>
      <c r="J1340"/>
      <c r="K1340"/>
      <c r="L1340"/>
      <c r="M1340"/>
      <c r="N1340"/>
      <c r="O1340"/>
      <c r="P1340" s="365"/>
      <c r="Q1340"/>
      <c r="R1340"/>
      <c r="S1340"/>
      <c r="T1340"/>
      <c r="U1340"/>
      <c r="V1340"/>
      <c r="W1340"/>
      <c r="X1340"/>
      <c r="Y1340"/>
      <c r="Z1340"/>
      <c r="AA1340"/>
      <c r="AB1340"/>
      <c r="AC1340"/>
      <c r="AD1340"/>
      <c r="AE1340"/>
      <c r="AF1340"/>
      <c r="AG1340"/>
      <c r="AH1340" s="365"/>
      <c r="AI1340"/>
      <c r="AJ1340"/>
      <c r="AK1340"/>
      <c r="AL1340" s="365"/>
      <c r="AM1340"/>
      <c r="AN1340"/>
      <c r="AO1340"/>
      <c r="AP1340" s="365"/>
      <c r="AQ1340"/>
      <c r="AR1340"/>
      <c r="AS1340"/>
      <c r="AT1340"/>
      <c r="AU1340"/>
      <c r="AV1340"/>
      <c r="AW1340"/>
      <c r="AX1340"/>
      <c r="AY1340" s="365"/>
      <c r="AZ1340" s="365"/>
      <c r="BA1340" s="366"/>
      <c r="BB1340" s="367"/>
      <c r="BC1340"/>
      <c r="BD1340"/>
      <c r="BE1340"/>
      <c r="BF1340"/>
      <c r="BG1340"/>
      <c r="BH1340" s="368"/>
    </row>
    <row r="1341" spans="6:60" ht="15.6">
      <c r="F1341" s="346"/>
      <c r="G1341"/>
      <c r="H1341"/>
      <c r="I1341"/>
      <c r="J1341"/>
      <c r="K1341"/>
      <c r="L1341"/>
      <c r="M1341"/>
      <c r="N1341"/>
      <c r="O1341"/>
      <c r="P1341" s="365"/>
      <c r="Q1341"/>
      <c r="R1341"/>
      <c r="S1341"/>
      <c r="T1341"/>
      <c r="U1341"/>
      <c r="V1341"/>
      <c r="W1341"/>
      <c r="X1341"/>
      <c r="Y1341"/>
      <c r="Z1341"/>
      <c r="AA1341"/>
      <c r="AB1341"/>
      <c r="AC1341"/>
      <c r="AD1341"/>
      <c r="AE1341"/>
      <c r="AF1341"/>
      <c r="AG1341"/>
      <c r="AH1341" s="365"/>
      <c r="AI1341"/>
      <c r="AJ1341"/>
      <c r="AK1341"/>
      <c r="AL1341" s="365"/>
      <c r="AM1341"/>
      <c r="AN1341"/>
      <c r="AO1341"/>
      <c r="AP1341" s="365"/>
      <c r="AQ1341"/>
      <c r="AR1341"/>
      <c r="AS1341"/>
      <c r="AT1341"/>
      <c r="AU1341"/>
      <c r="AV1341"/>
      <c r="AW1341"/>
      <c r="AX1341"/>
      <c r="AY1341" s="365"/>
      <c r="AZ1341" s="365"/>
      <c r="BA1341" s="366"/>
      <c r="BB1341" s="367"/>
      <c r="BC1341"/>
      <c r="BD1341"/>
      <c r="BE1341"/>
      <c r="BF1341"/>
      <c r="BG1341"/>
      <c r="BH1341" s="368"/>
    </row>
    <row r="1342" spans="6:60" ht="15.6">
      <c r="F1342" s="346"/>
      <c r="G1342"/>
      <c r="H1342"/>
      <c r="I1342"/>
      <c r="J1342"/>
      <c r="K1342"/>
      <c r="L1342"/>
      <c r="M1342"/>
      <c r="N1342"/>
      <c r="O1342"/>
      <c r="P1342" s="365"/>
      <c r="Q1342"/>
      <c r="R1342"/>
      <c r="S1342"/>
      <c r="T1342"/>
      <c r="U1342"/>
      <c r="V1342"/>
      <c r="W1342"/>
      <c r="X1342"/>
      <c r="Y1342"/>
      <c r="Z1342"/>
      <c r="AA1342"/>
      <c r="AB1342"/>
      <c r="AC1342"/>
      <c r="AD1342"/>
      <c r="AE1342"/>
      <c r="AF1342"/>
      <c r="AG1342"/>
      <c r="AH1342" s="365"/>
      <c r="AI1342"/>
      <c r="AJ1342"/>
      <c r="AK1342"/>
      <c r="AL1342" s="365"/>
      <c r="AM1342"/>
      <c r="AN1342"/>
      <c r="AO1342"/>
      <c r="AP1342" s="365"/>
      <c r="AQ1342"/>
      <c r="AR1342"/>
      <c r="AS1342"/>
      <c r="AT1342"/>
      <c r="AU1342"/>
      <c r="AV1342"/>
      <c r="AW1342"/>
      <c r="AX1342"/>
      <c r="AY1342" s="365"/>
      <c r="AZ1342" s="365"/>
      <c r="BA1342" s="366"/>
      <c r="BB1342" s="367"/>
      <c r="BC1342"/>
      <c r="BD1342"/>
      <c r="BE1342"/>
      <c r="BF1342"/>
      <c r="BG1342"/>
      <c r="BH1342" s="368"/>
    </row>
    <row r="1343" spans="6:60" ht="15.6">
      <c r="F1343" s="346"/>
      <c r="G1343"/>
      <c r="H1343"/>
      <c r="I1343"/>
      <c r="J1343"/>
      <c r="K1343"/>
      <c r="L1343"/>
      <c r="M1343"/>
      <c r="N1343"/>
      <c r="O1343"/>
      <c r="P1343" s="365"/>
      <c r="Q1343"/>
      <c r="R1343"/>
      <c r="S1343"/>
      <c r="T1343"/>
      <c r="U1343"/>
      <c r="V1343"/>
      <c r="W1343"/>
      <c r="X1343"/>
      <c r="Y1343"/>
      <c r="Z1343"/>
      <c r="AA1343"/>
      <c r="AB1343"/>
      <c r="AC1343"/>
      <c r="AD1343"/>
      <c r="AE1343"/>
      <c r="AF1343"/>
      <c r="AG1343"/>
      <c r="AH1343" s="365"/>
      <c r="AI1343"/>
      <c r="AJ1343"/>
      <c r="AK1343"/>
      <c r="AL1343" s="365"/>
      <c r="AM1343"/>
      <c r="AN1343"/>
      <c r="AO1343"/>
      <c r="AP1343" s="365"/>
      <c r="AQ1343"/>
      <c r="AR1343"/>
      <c r="AS1343"/>
      <c r="AT1343"/>
      <c r="AU1343"/>
      <c r="AV1343"/>
      <c r="AW1343"/>
      <c r="AX1343"/>
      <c r="AY1343" s="365"/>
      <c r="AZ1343" s="365"/>
      <c r="BA1343" s="366"/>
      <c r="BB1343" s="367"/>
      <c r="BC1343"/>
      <c r="BD1343"/>
      <c r="BE1343"/>
      <c r="BF1343"/>
      <c r="BG1343"/>
      <c r="BH1343" s="368"/>
    </row>
    <row r="1344" spans="6:60" ht="15.6">
      <c r="F1344" s="346"/>
      <c r="G1344"/>
      <c r="H1344"/>
      <c r="I1344"/>
      <c r="J1344"/>
      <c r="K1344"/>
      <c r="L1344"/>
      <c r="M1344"/>
      <c r="N1344"/>
      <c r="O1344"/>
      <c r="P1344" s="365"/>
      <c r="Q1344"/>
      <c r="R1344"/>
      <c r="S1344"/>
      <c r="T1344"/>
      <c r="U1344"/>
      <c r="V1344"/>
      <c r="W1344"/>
      <c r="X1344"/>
      <c r="Y1344"/>
      <c r="Z1344"/>
      <c r="AA1344"/>
      <c r="AB1344"/>
      <c r="AC1344"/>
      <c r="AD1344"/>
      <c r="AE1344"/>
      <c r="AF1344"/>
      <c r="AG1344"/>
      <c r="AH1344" s="365"/>
      <c r="AI1344"/>
      <c r="AJ1344"/>
      <c r="AK1344"/>
      <c r="AL1344" s="365"/>
      <c r="AM1344"/>
      <c r="AN1344"/>
      <c r="AO1344"/>
      <c r="AP1344" s="365"/>
      <c r="AQ1344"/>
      <c r="AR1344"/>
      <c r="AS1344"/>
      <c r="AT1344"/>
      <c r="AU1344"/>
      <c r="AV1344"/>
      <c r="AW1344"/>
      <c r="AX1344"/>
      <c r="AY1344" s="365"/>
      <c r="AZ1344" s="365"/>
      <c r="BA1344" s="366"/>
      <c r="BB1344" s="367"/>
      <c r="BC1344"/>
      <c r="BD1344"/>
      <c r="BE1344"/>
      <c r="BF1344"/>
      <c r="BG1344"/>
      <c r="BH1344" s="368"/>
    </row>
    <row r="1345" spans="6:60" ht="15.6">
      <c r="F1345" s="346"/>
      <c r="G1345"/>
      <c r="H1345"/>
      <c r="I1345"/>
      <c r="J1345"/>
      <c r="K1345"/>
      <c r="L1345"/>
      <c r="M1345"/>
      <c r="N1345"/>
      <c r="O1345"/>
      <c r="P1345" s="365"/>
      <c r="Q1345"/>
      <c r="R1345"/>
      <c r="S1345"/>
      <c r="T1345"/>
      <c r="U1345"/>
      <c r="V1345"/>
      <c r="W1345"/>
      <c r="X1345"/>
      <c r="Y1345"/>
      <c r="Z1345"/>
      <c r="AA1345"/>
      <c r="AB1345"/>
      <c r="AC1345"/>
      <c r="AD1345"/>
      <c r="AE1345"/>
      <c r="AF1345"/>
      <c r="AG1345"/>
      <c r="AH1345" s="365"/>
      <c r="AI1345"/>
      <c r="AJ1345"/>
      <c r="AK1345"/>
      <c r="AL1345" s="365"/>
      <c r="AM1345"/>
      <c r="AN1345"/>
      <c r="AO1345"/>
      <c r="AP1345" s="365"/>
      <c r="AQ1345"/>
      <c r="AR1345"/>
      <c r="AS1345"/>
      <c r="AT1345"/>
      <c r="AU1345"/>
      <c r="AV1345"/>
      <c r="AW1345"/>
      <c r="AX1345"/>
      <c r="AY1345" s="365"/>
      <c r="AZ1345" s="365"/>
      <c r="BA1345" s="366"/>
      <c r="BB1345" s="367"/>
      <c r="BC1345"/>
      <c r="BD1345"/>
      <c r="BE1345"/>
      <c r="BF1345"/>
      <c r="BG1345"/>
      <c r="BH1345" s="368"/>
    </row>
    <row r="1346" spans="6:60" ht="15.6">
      <c r="F1346" s="346"/>
      <c r="G1346"/>
      <c r="H1346"/>
      <c r="I1346"/>
      <c r="J1346"/>
      <c r="K1346"/>
      <c r="L1346"/>
      <c r="M1346"/>
      <c r="N1346"/>
      <c r="O1346"/>
      <c r="P1346" s="365"/>
      <c r="Q1346"/>
      <c r="R1346"/>
      <c r="S1346"/>
      <c r="T1346"/>
      <c r="U1346"/>
      <c r="V1346"/>
      <c r="W1346"/>
      <c r="X1346"/>
      <c r="Y1346"/>
      <c r="Z1346"/>
      <c r="AA1346"/>
      <c r="AB1346"/>
      <c r="AC1346"/>
      <c r="AD1346"/>
      <c r="AE1346"/>
      <c r="AF1346"/>
      <c r="AG1346"/>
      <c r="AH1346" s="365"/>
      <c r="AI1346"/>
      <c r="AJ1346"/>
      <c r="AK1346"/>
      <c r="AL1346" s="365"/>
      <c r="AM1346"/>
      <c r="AN1346"/>
      <c r="AO1346"/>
      <c r="AP1346" s="365"/>
      <c r="AQ1346"/>
      <c r="AR1346"/>
      <c r="AS1346"/>
      <c r="AT1346"/>
      <c r="AU1346"/>
      <c r="AV1346"/>
      <c r="AW1346"/>
      <c r="AX1346"/>
      <c r="AY1346" s="365"/>
      <c r="AZ1346" s="365"/>
      <c r="BA1346" s="366"/>
      <c r="BB1346" s="367"/>
      <c r="BC1346"/>
      <c r="BD1346"/>
      <c r="BE1346"/>
      <c r="BF1346"/>
      <c r="BG1346"/>
      <c r="BH1346" s="368"/>
    </row>
    <row r="1347" spans="6:60" ht="15.6">
      <c r="F1347" s="346"/>
      <c r="G1347"/>
      <c r="H1347"/>
      <c r="I1347"/>
      <c r="J1347"/>
      <c r="K1347"/>
      <c r="L1347"/>
      <c r="M1347"/>
      <c r="N1347"/>
      <c r="O1347"/>
      <c r="P1347" s="365"/>
      <c r="Q1347"/>
      <c r="R1347"/>
      <c r="S1347"/>
      <c r="T1347"/>
      <c r="U1347"/>
      <c r="V1347"/>
      <c r="W1347"/>
      <c r="X1347"/>
      <c r="Y1347"/>
      <c r="Z1347"/>
      <c r="AA1347"/>
      <c r="AB1347"/>
      <c r="AC1347"/>
      <c r="AD1347"/>
      <c r="AE1347"/>
      <c r="AF1347"/>
      <c r="AG1347"/>
      <c r="AH1347" s="365"/>
      <c r="AI1347"/>
      <c r="AJ1347"/>
      <c r="AK1347"/>
      <c r="AL1347" s="365"/>
      <c r="AM1347"/>
      <c r="AN1347"/>
      <c r="AO1347"/>
      <c r="AP1347" s="365"/>
      <c r="AQ1347"/>
      <c r="AR1347"/>
      <c r="AS1347"/>
      <c r="AT1347"/>
      <c r="AU1347"/>
      <c r="AV1347"/>
      <c r="AW1347"/>
      <c r="AX1347"/>
      <c r="AY1347" s="365"/>
      <c r="AZ1347" s="365"/>
      <c r="BA1347" s="366"/>
      <c r="BB1347" s="367"/>
      <c r="BC1347"/>
      <c r="BD1347"/>
      <c r="BE1347"/>
      <c r="BF1347"/>
      <c r="BG1347"/>
      <c r="BH1347" s="368"/>
    </row>
    <row r="1348" spans="6:60" ht="15.6">
      <c r="F1348" s="346"/>
      <c r="G1348"/>
      <c r="H1348"/>
      <c r="I1348"/>
      <c r="J1348"/>
      <c r="K1348"/>
      <c r="L1348"/>
      <c r="M1348"/>
      <c r="N1348"/>
      <c r="O1348"/>
      <c r="P1348" s="365"/>
      <c r="Q1348"/>
      <c r="R1348"/>
      <c r="S1348"/>
      <c r="T1348"/>
      <c r="U1348"/>
      <c r="V1348"/>
      <c r="W1348"/>
      <c r="X1348"/>
      <c r="Y1348"/>
      <c r="Z1348"/>
      <c r="AA1348"/>
      <c r="AB1348"/>
      <c r="AC1348"/>
      <c r="AD1348"/>
      <c r="AE1348"/>
      <c r="AF1348"/>
      <c r="AG1348"/>
      <c r="AH1348" s="365"/>
      <c r="AI1348"/>
      <c r="AJ1348"/>
      <c r="AK1348"/>
      <c r="AL1348" s="365"/>
      <c r="AM1348"/>
      <c r="AN1348"/>
      <c r="AO1348"/>
      <c r="AP1348" s="365"/>
      <c r="AQ1348"/>
      <c r="AR1348"/>
      <c r="AS1348"/>
      <c r="AT1348"/>
      <c r="AU1348"/>
      <c r="AV1348"/>
      <c r="AW1348"/>
      <c r="AX1348"/>
      <c r="AY1348" s="365"/>
      <c r="AZ1348" s="365"/>
      <c r="BA1348" s="366"/>
      <c r="BB1348" s="367"/>
      <c r="BC1348"/>
      <c r="BD1348"/>
      <c r="BE1348"/>
      <c r="BF1348"/>
      <c r="BG1348"/>
      <c r="BH1348" s="368"/>
    </row>
    <row r="1349" spans="6:60" ht="15.6">
      <c r="F1349" s="346"/>
      <c r="G1349"/>
      <c r="H1349"/>
      <c r="I1349"/>
      <c r="J1349"/>
      <c r="K1349"/>
      <c r="L1349"/>
      <c r="M1349"/>
      <c r="N1349"/>
      <c r="O1349"/>
      <c r="P1349" s="365"/>
      <c r="Q1349"/>
      <c r="R1349"/>
      <c r="S1349"/>
      <c r="T1349"/>
      <c r="U1349"/>
      <c r="V1349"/>
      <c r="W1349"/>
      <c r="X1349"/>
      <c r="Y1349"/>
      <c r="Z1349"/>
      <c r="AA1349"/>
      <c r="AB1349"/>
      <c r="AC1349"/>
      <c r="AD1349"/>
      <c r="AE1349"/>
      <c r="AF1349"/>
      <c r="AG1349"/>
      <c r="AH1349" s="365"/>
      <c r="AI1349"/>
      <c r="AJ1349"/>
      <c r="AK1349"/>
      <c r="AL1349" s="365"/>
      <c r="AM1349"/>
      <c r="AN1349"/>
      <c r="AO1349"/>
      <c r="AP1349" s="365"/>
      <c r="AQ1349"/>
      <c r="AR1349"/>
      <c r="AS1349"/>
      <c r="AT1349"/>
      <c r="AU1349"/>
      <c r="AV1349"/>
      <c r="AW1349"/>
      <c r="AX1349"/>
      <c r="AY1349" s="365"/>
      <c r="AZ1349" s="365"/>
      <c r="BA1349" s="366"/>
      <c r="BB1349" s="367"/>
      <c r="BC1349"/>
      <c r="BD1349"/>
      <c r="BE1349"/>
      <c r="BF1349"/>
      <c r="BG1349"/>
      <c r="BH1349" s="368"/>
    </row>
    <row r="1350" spans="6:60" ht="15.6">
      <c r="F1350" s="346"/>
      <c r="G1350"/>
      <c r="H1350"/>
      <c r="I1350"/>
      <c r="J1350"/>
      <c r="K1350"/>
      <c r="L1350"/>
      <c r="M1350"/>
      <c r="N1350"/>
      <c r="O1350"/>
      <c r="P1350" s="365"/>
      <c r="Q1350"/>
      <c r="R1350"/>
      <c r="S1350"/>
      <c r="T1350"/>
      <c r="U1350"/>
      <c r="V1350"/>
      <c r="W1350"/>
      <c r="X1350"/>
      <c r="Y1350"/>
      <c r="Z1350"/>
      <c r="AA1350"/>
      <c r="AB1350"/>
      <c r="AC1350"/>
      <c r="AD1350"/>
      <c r="AE1350"/>
      <c r="AF1350"/>
      <c r="AG1350"/>
      <c r="AH1350" s="365"/>
      <c r="AI1350"/>
      <c r="AJ1350"/>
      <c r="AK1350"/>
      <c r="AL1350" s="365"/>
      <c r="AM1350"/>
      <c r="AN1350"/>
      <c r="AO1350"/>
      <c r="AP1350" s="365"/>
      <c r="AQ1350"/>
      <c r="AR1350"/>
      <c r="AS1350"/>
      <c r="AT1350"/>
      <c r="AU1350"/>
      <c r="AV1350"/>
      <c r="AW1350"/>
      <c r="AX1350"/>
      <c r="AY1350" s="365"/>
      <c r="AZ1350" s="365"/>
      <c r="BA1350" s="366"/>
      <c r="BB1350" s="367"/>
      <c r="BC1350"/>
      <c r="BD1350"/>
      <c r="BE1350"/>
      <c r="BF1350"/>
      <c r="BG1350"/>
      <c r="BH1350" s="368"/>
    </row>
    <row r="1351" spans="6:60" ht="15.6">
      <c r="F1351" s="346"/>
      <c r="G1351"/>
      <c r="H1351"/>
      <c r="I1351"/>
      <c r="J1351"/>
      <c r="K1351"/>
      <c r="L1351"/>
      <c r="M1351"/>
      <c r="N1351"/>
      <c r="O1351"/>
      <c r="P1351" s="365"/>
      <c r="Q1351"/>
      <c r="R1351"/>
      <c r="S1351"/>
      <c r="T1351"/>
      <c r="U1351"/>
      <c r="V1351"/>
      <c r="W1351"/>
      <c r="X1351"/>
      <c r="Y1351"/>
      <c r="Z1351"/>
      <c r="AA1351"/>
      <c r="AB1351"/>
      <c r="AC1351"/>
      <c r="AD1351"/>
      <c r="AE1351"/>
      <c r="AF1351"/>
      <c r="AG1351"/>
      <c r="AH1351" s="365"/>
      <c r="AI1351"/>
      <c r="AJ1351"/>
      <c r="AK1351"/>
      <c r="AL1351" s="365"/>
      <c r="AM1351"/>
      <c r="AN1351"/>
      <c r="AO1351"/>
      <c r="AP1351" s="365"/>
      <c r="AQ1351"/>
      <c r="AR1351"/>
      <c r="AS1351"/>
      <c r="AT1351"/>
      <c r="AU1351"/>
      <c r="AV1351"/>
      <c r="AW1351"/>
      <c r="AX1351"/>
      <c r="AY1351" s="365"/>
      <c r="AZ1351" s="365"/>
      <c r="BA1351" s="366"/>
      <c r="BB1351" s="367"/>
      <c r="BC1351"/>
      <c r="BD1351"/>
      <c r="BE1351"/>
      <c r="BF1351"/>
      <c r="BG1351"/>
      <c r="BH1351" s="368"/>
    </row>
    <row r="1352" spans="6:60" ht="15.6">
      <c r="F1352" s="346"/>
      <c r="G1352"/>
      <c r="H1352"/>
      <c r="I1352"/>
      <c r="J1352"/>
      <c r="K1352"/>
      <c r="L1352"/>
      <c r="M1352"/>
      <c r="N1352"/>
      <c r="O1352"/>
      <c r="P1352" s="365"/>
      <c r="Q1352"/>
      <c r="R1352"/>
      <c r="S1352"/>
      <c r="T1352"/>
      <c r="U1352"/>
      <c r="V1352"/>
      <c r="W1352"/>
      <c r="X1352"/>
      <c r="Y1352"/>
      <c r="Z1352"/>
      <c r="AA1352"/>
      <c r="AB1352"/>
      <c r="AC1352"/>
      <c r="AD1352"/>
      <c r="AE1352"/>
      <c r="AF1352"/>
      <c r="AG1352"/>
      <c r="AH1352" s="365"/>
      <c r="AI1352"/>
      <c r="AJ1352"/>
      <c r="AK1352"/>
      <c r="AL1352" s="365"/>
      <c r="AM1352"/>
      <c r="AN1352"/>
      <c r="AO1352"/>
      <c r="AP1352" s="365"/>
      <c r="AQ1352"/>
      <c r="AR1352"/>
      <c r="AS1352"/>
      <c r="AT1352"/>
      <c r="AU1352"/>
      <c r="AV1352"/>
      <c r="AW1352"/>
      <c r="AX1352"/>
      <c r="AY1352" s="365"/>
      <c r="AZ1352" s="365"/>
      <c r="BA1352" s="366"/>
      <c r="BB1352" s="367"/>
      <c r="BC1352"/>
      <c r="BD1352"/>
      <c r="BE1352"/>
      <c r="BF1352"/>
      <c r="BG1352"/>
      <c r="BH1352" s="368"/>
    </row>
    <row r="1353" spans="6:60" ht="15.6">
      <c r="F1353" s="346"/>
      <c r="G1353"/>
      <c r="H1353"/>
      <c r="I1353"/>
      <c r="J1353"/>
      <c r="K1353"/>
      <c r="L1353"/>
      <c r="M1353"/>
      <c r="N1353"/>
      <c r="O1353"/>
      <c r="P1353" s="365"/>
      <c r="Q1353"/>
      <c r="R1353"/>
      <c r="S1353"/>
      <c r="T1353"/>
      <c r="U1353"/>
      <c r="V1353"/>
      <c r="W1353"/>
      <c r="X1353"/>
      <c r="Y1353"/>
      <c r="Z1353"/>
      <c r="AA1353"/>
      <c r="AB1353"/>
      <c r="AC1353"/>
      <c r="AD1353"/>
      <c r="AE1353"/>
      <c r="AF1353"/>
      <c r="AG1353"/>
      <c r="AH1353" s="365"/>
      <c r="AI1353"/>
      <c r="AJ1353"/>
      <c r="AK1353"/>
      <c r="AL1353" s="365"/>
      <c r="AM1353"/>
      <c r="AN1353"/>
      <c r="AO1353"/>
      <c r="AP1353" s="365"/>
      <c r="AQ1353"/>
      <c r="AR1353"/>
      <c r="AS1353"/>
      <c r="AT1353"/>
      <c r="AU1353"/>
      <c r="AV1353"/>
      <c r="AW1353"/>
      <c r="AX1353"/>
      <c r="AY1353" s="365"/>
      <c r="AZ1353" s="365"/>
      <c r="BA1353" s="366"/>
      <c r="BB1353" s="367"/>
      <c r="BC1353"/>
      <c r="BD1353"/>
      <c r="BE1353"/>
      <c r="BF1353"/>
      <c r="BG1353"/>
      <c r="BH1353" s="368"/>
    </row>
    <row r="1354" spans="6:60" ht="15.6">
      <c r="F1354" s="346"/>
      <c r="G1354"/>
      <c r="H1354"/>
      <c r="I1354"/>
      <c r="J1354"/>
      <c r="K1354"/>
      <c r="L1354"/>
      <c r="M1354"/>
      <c r="N1354"/>
      <c r="O1354"/>
      <c r="P1354" s="365"/>
      <c r="Q1354"/>
      <c r="R1354"/>
      <c r="S1354"/>
      <c r="T1354"/>
      <c r="U1354"/>
      <c r="V1354"/>
      <c r="W1354"/>
      <c r="X1354"/>
      <c r="Y1354"/>
      <c r="Z1354"/>
      <c r="AA1354"/>
      <c r="AB1354"/>
      <c r="AC1354"/>
      <c r="AD1354"/>
      <c r="AE1354"/>
      <c r="AF1354"/>
      <c r="AG1354"/>
      <c r="AH1354" s="365"/>
      <c r="AI1354"/>
      <c r="AJ1354"/>
      <c r="AK1354"/>
      <c r="AL1354" s="365"/>
      <c r="AM1354"/>
      <c r="AN1354"/>
      <c r="AO1354"/>
      <c r="AP1354" s="365"/>
      <c r="AQ1354"/>
      <c r="AR1354"/>
      <c r="AS1354"/>
      <c r="AT1354"/>
      <c r="AU1354"/>
      <c r="AV1354"/>
      <c r="AW1354"/>
      <c r="AX1354"/>
      <c r="AY1354" s="365"/>
      <c r="AZ1354" s="365"/>
      <c r="BA1354" s="366"/>
      <c r="BB1354" s="367"/>
      <c r="BC1354"/>
      <c r="BD1354"/>
      <c r="BE1354"/>
      <c r="BF1354"/>
      <c r="BG1354"/>
      <c r="BH1354" s="368"/>
    </row>
    <row r="1355" spans="6:60" ht="15.6">
      <c r="F1355" s="346"/>
      <c r="G1355"/>
      <c r="H1355"/>
      <c r="I1355"/>
      <c r="J1355"/>
      <c r="K1355"/>
      <c r="L1355"/>
      <c r="M1355"/>
      <c r="N1355"/>
      <c r="O1355"/>
      <c r="P1355" s="365"/>
      <c r="Q1355"/>
      <c r="R1355"/>
      <c r="S1355"/>
      <c r="T1355"/>
      <c r="U1355"/>
      <c r="V1355"/>
      <c r="W1355"/>
      <c r="X1355"/>
      <c r="Y1355"/>
      <c r="Z1355"/>
      <c r="AA1355"/>
      <c r="AB1355"/>
      <c r="AC1355"/>
      <c r="AD1355"/>
      <c r="AE1355"/>
      <c r="AF1355"/>
      <c r="AG1355"/>
      <c r="AH1355" s="365"/>
      <c r="AI1355"/>
      <c r="AJ1355"/>
      <c r="AK1355"/>
      <c r="AL1355" s="365"/>
      <c r="AM1355"/>
      <c r="AN1355"/>
      <c r="AO1355"/>
      <c r="AP1355" s="365"/>
      <c r="AQ1355"/>
      <c r="AR1355"/>
      <c r="AS1355"/>
      <c r="AT1355"/>
      <c r="AU1355"/>
      <c r="AV1355"/>
      <c r="AW1355"/>
      <c r="AX1355"/>
      <c r="AY1355" s="365"/>
      <c r="AZ1355" s="365"/>
      <c r="BA1355" s="366"/>
      <c r="BB1355" s="367"/>
      <c r="BC1355"/>
      <c r="BD1355"/>
      <c r="BE1355"/>
      <c r="BF1355"/>
      <c r="BG1355"/>
      <c r="BH1355" s="368"/>
    </row>
    <row r="1356" spans="6:60" ht="15.6">
      <c r="F1356" s="346"/>
      <c r="G1356"/>
      <c r="H1356"/>
      <c r="I1356"/>
      <c r="J1356"/>
      <c r="K1356"/>
      <c r="L1356"/>
      <c r="M1356"/>
      <c r="N1356"/>
      <c r="O1356"/>
      <c r="P1356" s="365"/>
      <c r="Q1356"/>
      <c r="R1356"/>
      <c r="S1356"/>
      <c r="T1356"/>
      <c r="U1356"/>
      <c r="V1356"/>
      <c r="W1356"/>
      <c r="X1356"/>
      <c r="Y1356"/>
      <c r="Z1356"/>
      <c r="AA1356"/>
      <c r="AB1356"/>
      <c r="AC1356"/>
      <c r="AD1356"/>
      <c r="AE1356"/>
      <c r="AF1356"/>
      <c r="AG1356"/>
      <c r="AH1356" s="365"/>
      <c r="AI1356"/>
      <c r="AJ1356"/>
      <c r="AK1356"/>
      <c r="AL1356" s="365"/>
      <c r="AM1356"/>
      <c r="AN1356"/>
      <c r="AO1356"/>
      <c r="AP1356" s="365"/>
      <c r="AQ1356"/>
      <c r="AR1356"/>
      <c r="AS1356"/>
      <c r="AT1356"/>
      <c r="AU1356"/>
      <c r="AV1356"/>
      <c r="AW1356"/>
      <c r="AX1356"/>
      <c r="AY1356" s="365"/>
      <c r="AZ1356" s="365"/>
      <c r="BA1356" s="366"/>
      <c r="BB1356" s="367"/>
      <c r="BC1356"/>
      <c r="BD1356"/>
      <c r="BE1356"/>
      <c r="BF1356"/>
      <c r="BG1356"/>
      <c r="BH1356" s="368"/>
    </row>
    <row r="1357" spans="6:60" ht="15.6">
      <c r="F1357" s="346"/>
      <c r="G1357"/>
      <c r="H1357"/>
      <c r="I1357"/>
      <c r="J1357"/>
      <c r="K1357"/>
      <c r="L1357"/>
      <c r="M1357"/>
      <c r="N1357"/>
      <c r="O1357"/>
      <c r="P1357" s="365"/>
      <c r="Q1357"/>
      <c r="R1357"/>
      <c r="S1357"/>
      <c r="T1357"/>
      <c r="U1357"/>
      <c r="V1357"/>
      <c r="W1357"/>
      <c r="X1357"/>
      <c r="Y1357"/>
      <c r="Z1357"/>
      <c r="AA1357"/>
      <c r="AB1357"/>
      <c r="AC1357"/>
      <c r="AD1357"/>
      <c r="AE1357"/>
      <c r="AF1357"/>
      <c r="AG1357"/>
      <c r="AH1357" s="365"/>
      <c r="AI1357"/>
      <c r="AJ1357"/>
      <c r="AK1357"/>
      <c r="AL1357" s="365"/>
      <c r="AM1357"/>
      <c r="AN1357"/>
      <c r="AO1357"/>
      <c r="AP1357" s="365"/>
      <c r="AQ1357"/>
      <c r="AR1357"/>
      <c r="AS1357"/>
      <c r="AT1357"/>
      <c r="AU1357"/>
      <c r="AV1357"/>
      <c r="AW1357"/>
      <c r="AX1357"/>
      <c r="AY1357" s="365"/>
      <c r="AZ1357" s="365"/>
      <c r="BA1357" s="366"/>
      <c r="BB1357" s="367"/>
      <c r="BC1357"/>
      <c r="BD1357"/>
      <c r="BE1357"/>
      <c r="BF1357"/>
      <c r="BG1357"/>
      <c r="BH1357" s="368"/>
    </row>
    <row r="1358" spans="6:60" ht="15.6">
      <c r="F1358" s="346"/>
      <c r="G1358"/>
      <c r="H1358"/>
      <c r="I1358"/>
      <c r="J1358"/>
      <c r="K1358"/>
      <c r="L1358"/>
      <c r="M1358"/>
      <c r="N1358"/>
      <c r="O1358"/>
      <c r="P1358" s="365"/>
      <c r="Q1358"/>
      <c r="R1358"/>
      <c r="S1358"/>
      <c r="T1358"/>
      <c r="U1358"/>
      <c r="V1358"/>
      <c r="W1358"/>
      <c r="X1358"/>
      <c r="Y1358"/>
      <c r="Z1358"/>
      <c r="AA1358"/>
      <c r="AB1358"/>
      <c r="AC1358"/>
      <c r="AD1358"/>
      <c r="AE1358"/>
      <c r="AF1358"/>
      <c r="AG1358"/>
      <c r="AH1358" s="365"/>
      <c r="AI1358"/>
      <c r="AJ1358"/>
      <c r="AK1358"/>
      <c r="AL1358" s="365"/>
      <c r="AM1358"/>
      <c r="AN1358"/>
      <c r="AO1358"/>
      <c r="AP1358" s="365"/>
      <c r="AQ1358"/>
      <c r="AR1358"/>
      <c r="AS1358"/>
      <c r="AT1358"/>
      <c r="AU1358"/>
      <c r="AV1358"/>
      <c r="AW1358"/>
      <c r="AX1358"/>
      <c r="AY1358" s="365"/>
      <c r="AZ1358" s="365"/>
      <c r="BA1358" s="366"/>
      <c r="BB1358" s="367"/>
      <c r="BC1358"/>
      <c r="BD1358"/>
      <c r="BE1358"/>
      <c r="BF1358"/>
      <c r="BG1358"/>
      <c r="BH1358" s="368"/>
    </row>
    <row r="1359" spans="6:60" ht="15.6">
      <c r="F1359" s="346"/>
      <c r="G1359"/>
      <c r="H1359"/>
      <c r="I1359"/>
      <c r="J1359"/>
      <c r="K1359"/>
      <c r="L1359"/>
      <c r="M1359"/>
      <c r="N1359"/>
      <c r="O1359"/>
      <c r="P1359" s="365"/>
      <c r="Q1359"/>
      <c r="R1359"/>
      <c r="S1359"/>
      <c r="T1359"/>
      <c r="U1359"/>
      <c r="V1359"/>
      <c r="W1359"/>
      <c r="X1359"/>
      <c r="Y1359"/>
      <c r="Z1359"/>
      <c r="AA1359"/>
      <c r="AB1359"/>
      <c r="AC1359"/>
      <c r="AD1359"/>
      <c r="AE1359"/>
      <c r="AF1359"/>
      <c r="AG1359"/>
      <c r="AH1359" s="365"/>
      <c r="AI1359"/>
      <c r="AJ1359"/>
      <c r="AK1359"/>
      <c r="AL1359" s="365"/>
      <c r="AM1359"/>
      <c r="AN1359"/>
      <c r="AO1359"/>
      <c r="AP1359" s="365"/>
      <c r="AQ1359"/>
      <c r="AR1359"/>
      <c r="AS1359"/>
      <c r="AT1359"/>
      <c r="AU1359"/>
      <c r="AV1359"/>
      <c r="AW1359"/>
      <c r="AX1359"/>
      <c r="AY1359" s="365"/>
      <c r="AZ1359" s="365"/>
      <c r="BA1359" s="366"/>
      <c r="BB1359" s="367"/>
      <c r="BC1359"/>
      <c r="BD1359"/>
      <c r="BE1359"/>
      <c r="BF1359"/>
      <c r="BG1359"/>
      <c r="BH1359" s="368"/>
    </row>
    <row r="1360" spans="6:60" ht="15.6">
      <c r="F1360" s="346"/>
      <c r="G1360"/>
      <c r="H1360"/>
      <c r="I1360"/>
      <c r="J1360"/>
      <c r="K1360"/>
      <c r="L1360"/>
      <c r="M1360"/>
      <c r="N1360"/>
      <c r="O1360"/>
      <c r="P1360" s="365"/>
      <c r="Q1360"/>
      <c r="R1360"/>
      <c r="S1360"/>
      <c r="T1360"/>
      <c r="U1360"/>
      <c r="V1360"/>
      <c r="W1360"/>
      <c r="X1360"/>
      <c r="Y1360"/>
      <c r="Z1360"/>
      <c r="AA1360"/>
      <c r="AB1360"/>
      <c r="AC1360"/>
      <c r="AD1360"/>
      <c r="AE1360"/>
      <c r="AF1360"/>
      <c r="AG1360"/>
      <c r="AH1360" s="365"/>
      <c r="AI1360"/>
      <c r="AJ1360"/>
      <c r="AK1360"/>
      <c r="AL1360" s="365"/>
      <c r="AM1360"/>
      <c r="AN1360"/>
      <c r="AO1360"/>
      <c r="AP1360" s="365"/>
      <c r="AQ1360"/>
      <c r="AR1360"/>
      <c r="AS1360"/>
      <c r="AT1360"/>
      <c r="AU1360"/>
      <c r="AV1360"/>
      <c r="AW1360"/>
      <c r="AX1360"/>
      <c r="AY1360" s="365"/>
      <c r="AZ1360" s="365"/>
      <c r="BA1360" s="366"/>
      <c r="BB1360" s="367"/>
      <c r="BC1360"/>
      <c r="BD1360"/>
      <c r="BE1360"/>
      <c r="BF1360"/>
      <c r="BG1360"/>
      <c r="BH1360" s="368"/>
    </row>
    <row r="1361" spans="6:60" ht="15.6">
      <c r="F1361" s="346"/>
      <c r="G1361"/>
      <c r="H1361"/>
      <c r="I1361"/>
      <c r="J1361"/>
      <c r="K1361"/>
      <c r="L1361"/>
      <c r="M1361"/>
      <c r="N1361"/>
      <c r="O1361"/>
      <c r="P1361" s="365"/>
      <c r="Q1361"/>
      <c r="R1361"/>
      <c r="S1361"/>
      <c r="T1361"/>
      <c r="U1361"/>
      <c r="V1361"/>
      <c r="W1361"/>
      <c r="X1361"/>
      <c r="Y1361"/>
      <c r="Z1361"/>
      <c r="AA1361"/>
      <c r="AB1361"/>
      <c r="AC1361"/>
      <c r="AD1361"/>
      <c r="AE1361"/>
      <c r="AF1361"/>
      <c r="AG1361"/>
      <c r="AH1361" s="365"/>
      <c r="AI1361"/>
      <c r="AJ1361"/>
      <c r="AK1361"/>
      <c r="AL1361" s="365"/>
      <c r="AM1361"/>
      <c r="AN1361"/>
      <c r="AO1361"/>
      <c r="AP1361" s="365"/>
      <c r="AQ1361"/>
      <c r="AR1361"/>
      <c r="AS1361"/>
      <c r="AT1361"/>
      <c r="AU1361"/>
      <c r="AV1361"/>
      <c r="AW1361"/>
      <c r="AX1361"/>
      <c r="AY1361" s="365"/>
      <c r="AZ1361" s="365"/>
      <c r="BA1361" s="366"/>
      <c r="BB1361" s="367"/>
      <c r="BC1361"/>
      <c r="BD1361"/>
      <c r="BE1361"/>
      <c r="BF1361"/>
      <c r="BG1361"/>
      <c r="BH1361" s="368"/>
    </row>
    <row r="1362" spans="6:60" ht="15.6">
      <c r="F1362" s="346"/>
      <c r="G1362"/>
      <c r="H1362"/>
      <c r="I1362"/>
      <c r="J1362"/>
      <c r="K1362"/>
      <c r="L1362"/>
      <c r="M1362"/>
      <c r="N1362"/>
      <c r="O1362"/>
      <c r="P1362" s="365"/>
      <c r="Q1362"/>
      <c r="R1362"/>
      <c r="S1362"/>
      <c r="T1362"/>
      <c r="U1362"/>
      <c r="V1362"/>
      <c r="W1362"/>
      <c r="X1362"/>
      <c r="Y1362"/>
      <c r="Z1362"/>
      <c r="AA1362"/>
      <c r="AB1362"/>
      <c r="AC1362"/>
      <c r="AD1362"/>
      <c r="AE1362"/>
      <c r="AF1362"/>
      <c r="AG1362"/>
      <c r="AH1362" s="365"/>
      <c r="AI1362"/>
      <c r="AJ1362"/>
      <c r="AK1362"/>
      <c r="AL1362" s="365"/>
      <c r="AM1362"/>
      <c r="AN1362"/>
      <c r="AO1362"/>
      <c r="AP1362" s="365"/>
      <c r="AQ1362"/>
      <c r="AR1362"/>
      <c r="AS1362"/>
      <c r="AT1362"/>
      <c r="AU1362"/>
      <c r="AV1362"/>
      <c r="AW1362"/>
      <c r="AX1362"/>
      <c r="AY1362" s="365"/>
      <c r="AZ1362" s="365"/>
      <c r="BA1362" s="366"/>
      <c r="BB1362" s="367"/>
      <c r="BC1362"/>
      <c r="BD1362"/>
      <c r="BE1362"/>
      <c r="BF1362"/>
      <c r="BG1362"/>
      <c r="BH1362" s="368"/>
    </row>
    <row r="1363" spans="6:60" ht="15.6">
      <c r="F1363" s="346"/>
      <c r="G1363"/>
      <c r="H1363"/>
      <c r="I1363"/>
      <c r="J1363"/>
      <c r="K1363"/>
      <c r="L1363"/>
      <c r="M1363"/>
      <c r="N1363"/>
      <c r="O1363"/>
      <c r="P1363" s="365"/>
      <c r="Q1363"/>
      <c r="R1363"/>
      <c r="S1363"/>
      <c r="T1363"/>
      <c r="U1363"/>
      <c r="V1363"/>
      <c r="W1363"/>
      <c r="X1363"/>
      <c r="Y1363"/>
      <c r="Z1363"/>
      <c r="AA1363"/>
      <c r="AB1363"/>
      <c r="AC1363"/>
      <c r="AD1363"/>
      <c r="AE1363"/>
      <c r="AF1363"/>
      <c r="AG1363"/>
      <c r="AH1363" s="365"/>
      <c r="AI1363"/>
      <c r="AJ1363"/>
      <c r="AK1363"/>
      <c r="AL1363" s="365"/>
      <c r="AM1363"/>
      <c r="AN1363"/>
      <c r="AO1363"/>
      <c r="AP1363" s="365"/>
      <c r="AQ1363"/>
      <c r="AR1363"/>
      <c r="AS1363"/>
      <c r="AT1363"/>
      <c r="AU1363"/>
      <c r="AV1363"/>
      <c r="AW1363"/>
      <c r="AX1363"/>
      <c r="AY1363" s="365"/>
      <c r="AZ1363" s="365"/>
      <c r="BA1363" s="366"/>
      <c r="BB1363" s="367"/>
      <c r="BC1363"/>
      <c r="BD1363"/>
      <c r="BE1363"/>
      <c r="BF1363"/>
      <c r="BG1363"/>
      <c r="BH1363" s="368"/>
    </row>
    <row r="1364" spans="6:60" ht="15.6">
      <c r="F1364" s="346"/>
      <c r="G1364"/>
      <c r="H1364"/>
      <c r="I1364"/>
      <c r="J1364"/>
      <c r="K1364"/>
      <c r="L1364"/>
      <c r="M1364"/>
      <c r="N1364"/>
      <c r="O1364"/>
      <c r="P1364" s="365"/>
      <c r="Q1364"/>
      <c r="R1364"/>
      <c r="S1364"/>
      <c r="T1364"/>
      <c r="U1364"/>
      <c r="V1364"/>
      <c r="W1364"/>
      <c r="X1364"/>
      <c r="Y1364"/>
      <c r="Z1364"/>
      <c r="AA1364"/>
      <c r="AB1364"/>
      <c r="AC1364"/>
      <c r="AD1364"/>
      <c r="AE1364"/>
      <c r="AF1364"/>
      <c r="AG1364"/>
      <c r="AH1364" s="365"/>
      <c r="AI1364"/>
      <c r="AJ1364"/>
      <c r="AK1364"/>
      <c r="AL1364" s="365"/>
      <c r="AM1364"/>
      <c r="AN1364"/>
      <c r="AO1364"/>
      <c r="AP1364" s="365"/>
      <c r="AQ1364"/>
      <c r="AR1364"/>
      <c r="AS1364"/>
      <c r="AT1364"/>
      <c r="AU1364"/>
      <c r="AV1364"/>
      <c r="AW1364"/>
      <c r="AX1364"/>
      <c r="AY1364" s="365"/>
      <c r="AZ1364" s="365"/>
      <c r="BA1364" s="366"/>
      <c r="BB1364" s="367"/>
      <c r="BC1364"/>
      <c r="BD1364"/>
      <c r="BE1364"/>
      <c r="BF1364"/>
      <c r="BG1364"/>
      <c r="BH1364" s="368"/>
    </row>
    <row r="1365" spans="6:60" ht="15.6">
      <c r="F1365" s="346"/>
      <c r="G1365"/>
      <c r="H1365"/>
      <c r="I1365"/>
      <c r="J1365"/>
      <c r="K1365"/>
      <c r="L1365"/>
      <c r="M1365"/>
      <c r="N1365"/>
      <c r="O1365"/>
      <c r="P1365" s="365"/>
      <c r="Q1365"/>
      <c r="R1365"/>
      <c r="S1365"/>
      <c r="T1365"/>
      <c r="U1365"/>
      <c r="V1365"/>
      <c r="W1365"/>
      <c r="X1365"/>
      <c r="Y1365"/>
      <c r="Z1365"/>
      <c r="AA1365"/>
      <c r="AB1365"/>
      <c r="AC1365"/>
      <c r="AD1365"/>
      <c r="AE1365"/>
      <c r="AF1365"/>
      <c r="AG1365"/>
      <c r="AH1365" s="365"/>
      <c r="AI1365"/>
      <c r="AJ1365"/>
      <c r="AK1365"/>
      <c r="AL1365" s="365"/>
      <c r="AM1365"/>
      <c r="AN1365"/>
      <c r="AO1365"/>
      <c r="AP1365" s="365"/>
      <c r="AQ1365"/>
      <c r="AR1365"/>
      <c r="AS1365"/>
      <c r="AT1365"/>
      <c r="AU1365"/>
      <c r="AV1365"/>
      <c r="AW1365"/>
      <c r="AX1365"/>
      <c r="AY1365" s="365"/>
      <c r="AZ1365" s="365"/>
      <c r="BA1365" s="366"/>
      <c r="BB1365" s="367"/>
      <c r="BC1365"/>
      <c r="BD1365"/>
      <c r="BE1365"/>
      <c r="BF1365"/>
      <c r="BG1365"/>
      <c r="BH1365" s="368"/>
    </row>
    <row r="1366" spans="6:60" ht="15.6">
      <c r="F1366" s="346"/>
      <c r="G1366"/>
      <c r="H1366"/>
      <c r="I1366"/>
      <c r="J1366"/>
      <c r="K1366"/>
      <c r="L1366"/>
      <c r="M1366"/>
      <c r="N1366"/>
      <c r="O1366"/>
      <c r="P1366" s="365"/>
      <c r="Q1366"/>
      <c r="R1366"/>
      <c r="S1366"/>
      <c r="T1366"/>
      <c r="U1366"/>
      <c r="V1366"/>
      <c r="W1366"/>
      <c r="X1366"/>
      <c r="Y1366"/>
      <c r="Z1366"/>
      <c r="AA1366"/>
      <c r="AB1366"/>
      <c r="AC1366"/>
      <c r="AD1366"/>
      <c r="AE1366"/>
      <c r="AF1366"/>
      <c r="AG1366"/>
      <c r="AH1366" s="365"/>
      <c r="AI1366"/>
      <c r="AJ1366"/>
      <c r="AK1366"/>
      <c r="AL1366" s="365"/>
      <c r="AM1366"/>
      <c r="AN1366"/>
      <c r="AO1366"/>
      <c r="AP1366" s="365"/>
      <c r="AQ1366"/>
      <c r="AR1366"/>
      <c r="AS1366"/>
      <c r="AT1366"/>
      <c r="AU1366"/>
      <c r="AV1366"/>
      <c r="AW1366"/>
      <c r="AX1366"/>
      <c r="AY1366" s="365"/>
      <c r="AZ1366" s="365"/>
      <c r="BA1366" s="366"/>
      <c r="BB1366" s="367"/>
      <c r="BC1366"/>
      <c r="BD1366"/>
      <c r="BE1366"/>
      <c r="BF1366"/>
      <c r="BG1366"/>
      <c r="BH1366" s="368"/>
    </row>
    <row r="1367" spans="6:60" ht="15.6">
      <c r="F1367" s="374"/>
      <c r="G1367"/>
      <c r="H1367"/>
      <c r="I1367"/>
      <c r="J1367"/>
      <c r="K1367"/>
      <c r="L1367"/>
      <c r="M1367"/>
      <c r="N1367"/>
      <c r="O1367"/>
      <c r="P1367" s="365"/>
      <c r="Q1367"/>
      <c r="R1367"/>
      <c r="S1367"/>
      <c r="T1367"/>
      <c r="U1367"/>
      <c r="V1367"/>
      <c r="W1367"/>
      <c r="X1367"/>
      <c r="Y1367"/>
      <c r="Z1367"/>
      <c r="AA1367"/>
      <c r="AB1367"/>
      <c r="AC1367"/>
      <c r="AD1367"/>
      <c r="AE1367"/>
      <c r="AF1367"/>
      <c r="AG1367"/>
      <c r="AH1367" s="365"/>
      <c r="AI1367"/>
      <c r="AJ1367"/>
      <c r="AK1367"/>
      <c r="AL1367" s="365"/>
      <c r="AM1367"/>
      <c r="AN1367"/>
      <c r="AO1367"/>
      <c r="AP1367" s="365"/>
      <c r="AQ1367"/>
      <c r="AR1367"/>
      <c r="AS1367"/>
      <c r="AT1367"/>
      <c r="AU1367"/>
      <c r="AV1367"/>
      <c r="AW1367"/>
      <c r="AX1367"/>
      <c r="AY1367" s="365"/>
      <c r="AZ1367" s="365"/>
      <c r="BA1367" s="366"/>
      <c r="BB1367" s="367"/>
      <c r="BC1367"/>
      <c r="BD1367"/>
      <c r="BE1367"/>
      <c r="BF1367"/>
      <c r="BG1367"/>
      <c r="BH1367" s="368"/>
    </row>
    <row r="1368" spans="6:60" ht="15.6">
      <c r="F1368" s="374"/>
      <c r="G1368"/>
      <c r="H1368"/>
      <c r="I1368"/>
      <c r="J1368"/>
      <c r="K1368"/>
      <c r="L1368"/>
      <c r="M1368"/>
      <c r="N1368"/>
      <c r="O1368"/>
      <c r="P1368" s="365"/>
      <c r="Q1368"/>
      <c r="R1368"/>
      <c r="S1368"/>
      <c r="T1368"/>
      <c r="U1368"/>
      <c r="V1368"/>
      <c r="W1368"/>
      <c r="X1368"/>
      <c r="Y1368"/>
      <c r="Z1368"/>
      <c r="AA1368"/>
      <c r="AB1368"/>
      <c r="AC1368"/>
      <c r="AD1368"/>
      <c r="AE1368"/>
      <c r="AF1368"/>
      <c r="AG1368"/>
      <c r="AH1368" s="365"/>
      <c r="AI1368"/>
      <c r="AJ1368"/>
      <c r="AK1368"/>
      <c r="AL1368" s="365"/>
      <c r="AM1368"/>
      <c r="AN1368"/>
      <c r="AO1368"/>
      <c r="AP1368" s="365"/>
      <c r="AQ1368"/>
      <c r="AR1368"/>
      <c r="AS1368"/>
      <c r="AT1368"/>
      <c r="AU1368"/>
      <c r="AV1368"/>
      <c r="AW1368"/>
      <c r="AX1368"/>
      <c r="AY1368" s="365"/>
      <c r="AZ1368" s="365"/>
      <c r="BA1368" s="366"/>
      <c r="BB1368" s="367"/>
      <c r="BC1368"/>
      <c r="BD1368"/>
      <c r="BE1368"/>
      <c r="BF1368"/>
      <c r="BG1368"/>
      <c r="BH1368" s="368"/>
    </row>
    <row r="1369" spans="6:60" ht="15.6">
      <c r="F1369" s="374"/>
      <c r="G1369"/>
      <c r="H1369"/>
      <c r="I1369"/>
      <c r="J1369"/>
      <c r="K1369"/>
      <c r="L1369"/>
      <c r="M1369"/>
      <c r="N1369"/>
      <c r="O1369"/>
      <c r="P1369" s="365"/>
      <c r="Q1369"/>
      <c r="R1369"/>
      <c r="S1369"/>
      <c r="T1369"/>
      <c r="U1369"/>
      <c r="V1369"/>
      <c r="W1369"/>
      <c r="X1369"/>
      <c r="Y1369"/>
      <c r="Z1369"/>
      <c r="AA1369"/>
      <c r="AB1369"/>
      <c r="AC1369"/>
      <c r="AD1369"/>
      <c r="AE1369"/>
      <c r="AF1369"/>
      <c r="AG1369"/>
      <c r="AH1369" s="365"/>
      <c r="AI1369"/>
      <c r="AJ1369"/>
      <c r="AK1369"/>
      <c r="AL1369" s="365"/>
      <c r="AM1369"/>
      <c r="AN1369"/>
      <c r="AO1369"/>
      <c r="AP1369" s="365"/>
      <c r="AQ1369"/>
      <c r="AR1369"/>
      <c r="AS1369"/>
      <c r="AT1369"/>
      <c r="AU1369"/>
      <c r="AV1369"/>
      <c r="AW1369"/>
      <c r="AX1369"/>
      <c r="AY1369" s="365"/>
      <c r="AZ1369" s="365"/>
      <c r="BA1369" s="366"/>
      <c r="BB1369" s="367"/>
      <c r="BC1369"/>
      <c r="BD1369"/>
      <c r="BE1369"/>
      <c r="BF1369"/>
      <c r="BG1369"/>
      <c r="BH1369" s="368"/>
    </row>
    <row r="1370" spans="6:60" ht="15.6">
      <c r="F1370" s="374"/>
      <c r="G1370"/>
      <c r="H1370"/>
      <c r="I1370"/>
      <c r="J1370"/>
      <c r="K1370"/>
      <c r="L1370"/>
      <c r="M1370"/>
      <c r="N1370"/>
      <c r="O1370"/>
      <c r="P1370" s="365"/>
      <c r="Q1370"/>
      <c r="R1370"/>
      <c r="S1370"/>
      <c r="T1370"/>
      <c r="U1370"/>
      <c r="V1370"/>
      <c r="W1370"/>
      <c r="X1370"/>
      <c r="Y1370"/>
      <c r="Z1370"/>
      <c r="AA1370"/>
      <c r="AB1370"/>
      <c r="AC1370"/>
      <c r="AD1370"/>
      <c r="AE1370"/>
      <c r="AF1370"/>
      <c r="AG1370"/>
      <c r="AH1370" s="365"/>
      <c r="AI1370"/>
      <c r="AJ1370"/>
      <c r="AK1370"/>
      <c r="AL1370" s="365"/>
      <c r="AM1370"/>
      <c r="AN1370"/>
      <c r="AO1370"/>
      <c r="AP1370" s="365"/>
      <c r="AQ1370"/>
      <c r="AR1370"/>
      <c r="AS1370"/>
      <c r="AT1370"/>
      <c r="AU1370"/>
      <c r="AV1370"/>
      <c r="AW1370"/>
      <c r="AX1370"/>
      <c r="AY1370" s="365"/>
      <c r="AZ1370" s="365"/>
      <c r="BA1370" s="366"/>
      <c r="BB1370" s="367"/>
      <c r="BC1370"/>
      <c r="BD1370"/>
      <c r="BE1370"/>
      <c r="BF1370"/>
      <c r="BG1370"/>
      <c r="BH1370" s="368"/>
    </row>
    <row r="1371" spans="6:60" ht="15.6">
      <c r="F1371" s="374"/>
      <c r="G1371"/>
      <c r="H1371"/>
      <c r="I1371"/>
      <c r="J1371"/>
      <c r="K1371"/>
      <c r="L1371"/>
      <c r="M1371"/>
      <c r="N1371"/>
      <c r="O1371"/>
      <c r="P1371" s="365"/>
      <c r="Q1371"/>
      <c r="R1371"/>
      <c r="S1371"/>
      <c r="T1371"/>
      <c r="U1371"/>
      <c r="V1371"/>
      <c r="W1371"/>
      <c r="X1371"/>
      <c r="Y1371"/>
      <c r="Z1371"/>
      <c r="AA1371"/>
      <c r="AB1371"/>
      <c r="AC1371"/>
      <c r="AD1371"/>
      <c r="AE1371"/>
      <c r="AF1371"/>
      <c r="AG1371"/>
      <c r="AH1371" s="365"/>
      <c r="AI1371"/>
      <c r="AJ1371"/>
      <c r="AK1371"/>
      <c r="AL1371" s="365"/>
      <c r="AM1371"/>
      <c r="AN1371"/>
      <c r="AO1371"/>
      <c r="AP1371" s="365"/>
      <c r="AQ1371"/>
      <c r="AR1371"/>
      <c r="AS1371"/>
      <c r="AT1371"/>
      <c r="AU1371"/>
      <c r="AV1371"/>
      <c r="AW1371"/>
      <c r="AX1371"/>
      <c r="AY1371" s="365"/>
      <c r="AZ1371" s="365"/>
      <c r="BA1371" s="366"/>
      <c r="BB1371" s="367"/>
      <c r="BC1371"/>
      <c r="BD1371"/>
      <c r="BE1371"/>
      <c r="BF1371"/>
      <c r="BG1371"/>
      <c r="BH1371" s="368"/>
    </row>
    <row r="1372" spans="6:60" ht="15.6">
      <c r="F1372" s="374"/>
      <c r="G1372"/>
      <c r="H1372"/>
      <c r="I1372"/>
      <c r="J1372"/>
      <c r="K1372"/>
      <c r="L1372"/>
      <c r="M1372"/>
      <c r="N1372"/>
      <c r="O1372"/>
      <c r="P1372" s="365"/>
      <c r="Q1372"/>
      <c r="R1372"/>
      <c r="S1372"/>
      <c r="T1372"/>
      <c r="U1372"/>
      <c r="V1372"/>
      <c r="W1372"/>
      <c r="X1372"/>
      <c r="Y1372"/>
      <c r="Z1372"/>
      <c r="AA1372"/>
      <c r="AB1372"/>
      <c r="AC1372"/>
      <c r="AD1372"/>
      <c r="AE1372"/>
      <c r="AF1372"/>
      <c r="AG1372"/>
      <c r="AH1372" s="365"/>
      <c r="AI1372"/>
      <c r="AJ1372"/>
      <c r="AK1372"/>
      <c r="AL1372" s="365"/>
      <c r="AM1372"/>
      <c r="AN1372"/>
      <c r="AO1372"/>
      <c r="AP1372" s="365"/>
      <c r="AQ1372"/>
      <c r="AR1372"/>
      <c r="AS1372"/>
      <c r="AT1372"/>
      <c r="AU1372"/>
      <c r="AV1372"/>
      <c r="AW1372"/>
      <c r="AX1372"/>
      <c r="AY1372" s="365"/>
      <c r="AZ1372" s="365"/>
      <c r="BA1372" s="366"/>
      <c r="BB1372" s="367"/>
      <c r="BC1372"/>
      <c r="BD1372"/>
      <c r="BE1372"/>
      <c r="BF1372"/>
      <c r="BG1372"/>
      <c r="BH1372" s="368"/>
    </row>
    <row r="1373" spans="6:60" ht="15.6">
      <c r="F1373" s="374"/>
      <c r="G1373"/>
      <c r="H1373"/>
      <c r="I1373"/>
      <c r="J1373"/>
      <c r="K1373"/>
      <c r="L1373"/>
      <c r="M1373"/>
      <c r="N1373"/>
      <c r="O1373"/>
      <c r="P1373" s="365"/>
      <c r="Q1373"/>
      <c r="R1373"/>
      <c r="S1373"/>
      <c r="T1373"/>
      <c r="U1373"/>
      <c r="V1373"/>
      <c r="W1373"/>
      <c r="X1373"/>
      <c r="Y1373"/>
      <c r="Z1373"/>
      <c r="AA1373"/>
      <c r="AB1373"/>
      <c r="AC1373"/>
      <c r="AD1373"/>
      <c r="AE1373"/>
      <c r="AF1373"/>
      <c r="AG1373"/>
      <c r="AH1373" s="365"/>
      <c r="AI1373"/>
      <c r="AJ1373"/>
      <c r="AK1373"/>
      <c r="AL1373" s="365"/>
      <c r="AM1373"/>
      <c r="AN1373"/>
      <c r="AO1373"/>
      <c r="AP1373" s="365"/>
      <c r="AQ1373"/>
      <c r="AR1373"/>
      <c r="AS1373"/>
      <c r="AT1373"/>
      <c r="AU1373"/>
      <c r="AV1373"/>
      <c r="AW1373"/>
      <c r="AX1373"/>
      <c r="AY1373" s="365"/>
      <c r="AZ1373" s="365"/>
      <c r="BA1373" s="366"/>
      <c r="BB1373" s="367"/>
      <c r="BC1373"/>
      <c r="BD1373"/>
      <c r="BE1373"/>
      <c r="BF1373"/>
      <c r="BG1373"/>
      <c r="BH1373" s="368"/>
    </row>
    <row r="1374" spans="6:60" ht="15.6">
      <c r="F1374" s="374"/>
      <c r="G1374"/>
      <c r="H1374"/>
      <c r="I1374"/>
      <c r="J1374"/>
      <c r="K1374"/>
      <c r="L1374"/>
      <c r="M1374"/>
      <c r="N1374"/>
      <c r="O1374"/>
      <c r="P1374" s="365"/>
      <c r="Q1374"/>
      <c r="R1374"/>
      <c r="S1374"/>
      <c r="T1374"/>
      <c r="U1374"/>
      <c r="V1374"/>
      <c r="W1374"/>
      <c r="X1374"/>
      <c r="Y1374"/>
      <c r="Z1374"/>
      <c r="AA1374"/>
      <c r="AB1374"/>
      <c r="AC1374"/>
      <c r="AD1374"/>
      <c r="AE1374"/>
      <c r="AF1374"/>
      <c r="AG1374"/>
      <c r="AH1374" s="365"/>
      <c r="AI1374"/>
      <c r="AJ1374"/>
      <c r="AK1374"/>
      <c r="AL1374" s="365"/>
      <c r="AM1374"/>
      <c r="AN1374"/>
      <c r="AO1374"/>
      <c r="AP1374" s="365"/>
      <c r="AQ1374"/>
      <c r="AR1374"/>
      <c r="AS1374"/>
      <c r="AT1374"/>
      <c r="AU1374"/>
      <c r="AV1374"/>
      <c r="AW1374"/>
      <c r="AX1374"/>
      <c r="AY1374" s="365"/>
      <c r="AZ1374" s="365"/>
      <c r="BA1374" s="366"/>
      <c r="BB1374" s="367"/>
      <c r="BC1374"/>
      <c r="BD1374"/>
      <c r="BE1374"/>
      <c r="BF1374"/>
      <c r="BG1374"/>
      <c r="BH1374" s="368"/>
    </row>
    <row r="1375" spans="6:60" ht="15.6">
      <c r="F1375" s="374"/>
      <c r="G1375"/>
      <c r="H1375"/>
      <c r="I1375"/>
      <c r="J1375"/>
      <c r="K1375"/>
      <c r="L1375"/>
      <c r="M1375"/>
      <c r="N1375"/>
      <c r="O1375"/>
      <c r="P1375" s="365"/>
      <c r="Q1375"/>
      <c r="R1375"/>
      <c r="S1375"/>
      <c r="T1375"/>
      <c r="U1375"/>
      <c r="V1375"/>
      <c r="W1375"/>
      <c r="X1375"/>
      <c r="Y1375"/>
      <c r="Z1375"/>
      <c r="AA1375"/>
      <c r="AB1375"/>
      <c r="AC1375"/>
      <c r="AD1375"/>
      <c r="AE1375"/>
      <c r="AF1375"/>
      <c r="AG1375"/>
      <c r="AH1375" s="365"/>
      <c r="AI1375"/>
      <c r="AJ1375"/>
      <c r="AK1375"/>
      <c r="AL1375" s="365"/>
      <c r="AM1375"/>
      <c r="AN1375"/>
      <c r="AO1375"/>
      <c r="AP1375" s="365"/>
      <c r="AQ1375"/>
      <c r="AR1375"/>
      <c r="AS1375"/>
      <c r="AT1375"/>
      <c r="AU1375"/>
      <c r="AV1375"/>
      <c r="AW1375"/>
      <c r="AX1375"/>
      <c r="AY1375" s="365"/>
      <c r="AZ1375" s="365"/>
      <c r="BA1375" s="366"/>
      <c r="BB1375" s="367"/>
      <c r="BC1375"/>
      <c r="BD1375"/>
      <c r="BE1375"/>
      <c r="BF1375"/>
      <c r="BG1375"/>
      <c r="BH1375" s="368"/>
    </row>
    <row r="1376" spans="6:60" ht="15.6">
      <c r="F1376" s="374"/>
      <c r="G1376"/>
      <c r="H1376"/>
      <c r="I1376"/>
      <c r="J1376"/>
      <c r="K1376"/>
      <c r="L1376"/>
      <c r="M1376"/>
      <c r="N1376"/>
      <c r="O1376"/>
      <c r="P1376" s="365"/>
      <c r="Q1376"/>
      <c r="R1376"/>
      <c r="S1376"/>
      <c r="T1376"/>
      <c r="U1376"/>
      <c r="V1376"/>
      <c r="W1376"/>
      <c r="X1376"/>
      <c r="Y1376"/>
      <c r="Z1376"/>
      <c r="AA1376"/>
      <c r="AB1376"/>
      <c r="AC1376"/>
      <c r="AD1376"/>
      <c r="AE1376"/>
      <c r="AF1376"/>
      <c r="AG1376"/>
      <c r="AH1376" s="365"/>
      <c r="AI1376"/>
      <c r="AJ1376"/>
      <c r="AK1376"/>
      <c r="AL1376" s="365"/>
      <c r="AM1376"/>
      <c r="AN1376"/>
      <c r="AO1376"/>
      <c r="AP1376" s="365"/>
      <c r="AQ1376"/>
      <c r="AR1376"/>
      <c r="AS1376"/>
      <c r="AT1376"/>
      <c r="AU1376"/>
      <c r="AV1376"/>
      <c r="AW1376"/>
      <c r="AX1376"/>
      <c r="AY1376" s="365"/>
      <c r="AZ1376" s="365"/>
      <c r="BA1376" s="366"/>
      <c r="BB1376" s="367"/>
      <c r="BC1376"/>
      <c r="BD1376"/>
      <c r="BE1376"/>
      <c r="BF1376"/>
      <c r="BG1376"/>
      <c r="BH1376" s="368"/>
    </row>
    <row r="1377" spans="6:60" ht="15.6">
      <c r="F1377" s="374"/>
      <c r="G1377"/>
      <c r="H1377"/>
      <c r="I1377"/>
      <c r="J1377"/>
      <c r="K1377"/>
      <c r="L1377"/>
      <c r="M1377"/>
      <c r="N1377"/>
      <c r="O1377"/>
      <c r="P1377" s="365"/>
      <c r="Q1377"/>
      <c r="R1377"/>
      <c r="S1377"/>
      <c r="T1377"/>
      <c r="U1377"/>
      <c r="V1377"/>
      <c r="W1377"/>
      <c r="X1377"/>
      <c r="Y1377"/>
      <c r="Z1377"/>
      <c r="AA1377"/>
      <c r="AB1377"/>
      <c r="AC1377"/>
      <c r="AD1377"/>
      <c r="AE1377"/>
      <c r="AF1377"/>
      <c r="AG1377"/>
      <c r="AH1377" s="365"/>
      <c r="AI1377"/>
      <c r="AJ1377"/>
      <c r="AK1377"/>
      <c r="AL1377" s="365"/>
      <c r="AM1377"/>
      <c r="AN1377"/>
      <c r="AO1377"/>
      <c r="AP1377" s="365"/>
      <c r="AQ1377"/>
      <c r="AR1377"/>
      <c r="AS1377"/>
      <c r="AT1377"/>
      <c r="AU1377"/>
      <c r="AV1377"/>
      <c r="AW1377"/>
      <c r="AX1377"/>
      <c r="AY1377" s="365"/>
      <c r="AZ1377" s="365"/>
      <c r="BA1377" s="366"/>
      <c r="BB1377" s="367"/>
      <c r="BC1377"/>
      <c r="BD1377"/>
      <c r="BE1377"/>
      <c r="BF1377"/>
      <c r="BG1377"/>
      <c r="BH1377" s="368"/>
    </row>
    <row r="1378" spans="6:60" ht="15.6">
      <c r="F1378" s="374"/>
      <c r="G1378"/>
      <c r="H1378"/>
      <c r="I1378"/>
      <c r="J1378"/>
      <c r="K1378"/>
      <c r="L1378"/>
      <c r="M1378"/>
      <c r="N1378"/>
      <c r="O1378"/>
      <c r="P1378" s="365"/>
      <c r="Q1378"/>
      <c r="R1378"/>
      <c r="S1378"/>
      <c r="T1378"/>
      <c r="U1378"/>
      <c r="V1378"/>
      <c r="W1378"/>
      <c r="X1378"/>
      <c r="Y1378"/>
      <c r="Z1378"/>
      <c r="AA1378"/>
      <c r="AB1378"/>
      <c r="AC1378"/>
      <c r="AD1378"/>
      <c r="AE1378"/>
      <c r="AF1378"/>
      <c r="AG1378"/>
      <c r="AH1378" s="365"/>
      <c r="AI1378"/>
      <c r="AJ1378"/>
      <c r="AK1378"/>
      <c r="AL1378" s="365"/>
      <c r="AM1378"/>
      <c r="AN1378"/>
      <c r="AO1378"/>
      <c r="AP1378" s="365"/>
      <c r="AQ1378"/>
      <c r="AR1378"/>
      <c r="AS1378"/>
      <c r="AT1378"/>
      <c r="AU1378"/>
      <c r="AV1378"/>
      <c r="AW1378"/>
      <c r="AX1378"/>
      <c r="AY1378" s="365"/>
      <c r="AZ1378" s="365"/>
      <c r="BA1378" s="366"/>
      <c r="BB1378" s="367"/>
      <c r="BC1378"/>
      <c r="BD1378"/>
      <c r="BE1378"/>
      <c r="BF1378"/>
      <c r="BG1378"/>
      <c r="BH1378" s="368"/>
    </row>
    <row r="1379" spans="6:60" ht="15.6">
      <c r="F1379" s="374"/>
      <c r="G1379"/>
      <c r="H1379"/>
      <c r="I1379"/>
      <c r="J1379"/>
      <c r="K1379"/>
      <c r="L1379"/>
      <c r="M1379"/>
      <c r="N1379"/>
      <c r="O1379"/>
      <c r="P1379" s="365"/>
      <c r="Q1379"/>
      <c r="R1379"/>
      <c r="S1379"/>
      <c r="T1379"/>
      <c r="U1379"/>
      <c r="V1379"/>
      <c r="W1379"/>
      <c r="X1379"/>
      <c r="Y1379"/>
      <c r="Z1379"/>
      <c r="AA1379"/>
      <c r="AB1379"/>
      <c r="AC1379"/>
      <c r="AD1379"/>
      <c r="AE1379"/>
      <c r="AF1379"/>
      <c r="AG1379"/>
      <c r="AH1379" s="365"/>
      <c r="AI1379"/>
      <c r="AJ1379"/>
      <c r="AK1379"/>
      <c r="AL1379" s="365"/>
      <c r="AM1379"/>
      <c r="AN1379"/>
      <c r="AO1379"/>
      <c r="AP1379" s="365"/>
      <c r="AQ1379"/>
      <c r="AR1379"/>
      <c r="AS1379"/>
      <c r="AT1379"/>
      <c r="AU1379"/>
      <c r="AV1379"/>
      <c r="AW1379"/>
      <c r="AX1379"/>
      <c r="AY1379" s="365"/>
      <c r="AZ1379" s="365"/>
      <c r="BA1379" s="366"/>
      <c r="BB1379" s="367"/>
      <c r="BC1379"/>
      <c r="BD1379"/>
      <c r="BE1379"/>
      <c r="BF1379"/>
      <c r="BG1379"/>
      <c r="BH1379" s="368"/>
    </row>
    <row r="1380" spans="6:60" ht="15.6">
      <c r="F1380" s="374"/>
      <c r="G1380"/>
      <c r="H1380"/>
      <c r="I1380"/>
      <c r="J1380"/>
      <c r="K1380"/>
      <c r="L1380"/>
      <c r="M1380"/>
      <c r="N1380"/>
      <c r="O1380"/>
      <c r="P1380" s="365"/>
      <c r="Q1380"/>
      <c r="R1380"/>
      <c r="S1380"/>
      <c r="T1380"/>
      <c r="U1380"/>
      <c r="V1380"/>
      <c r="W1380"/>
      <c r="X1380"/>
      <c r="Y1380"/>
      <c r="Z1380"/>
      <c r="AA1380"/>
      <c r="AB1380"/>
      <c r="AC1380"/>
      <c r="AD1380"/>
      <c r="AE1380"/>
      <c r="AF1380"/>
      <c r="AG1380"/>
      <c r="AH1380" s="365"/>
      <c r="AI1380"/>
      <c r="AJ1380"/>
      <c r="AK1380"/>
      <c r="AL1380" s="365"/>
      <c r="AM1380"/>
      <c r="AN1380"/>
      <c r="AO1380"/>
      <c r="AP1380" s="365"/>
      <c r="AQ1380"/>
      <c r="AR1380"/>
      <c r="AS1380"/>
      <c r="AT1380"/>
      <c r="AU1380"/>
      <c r="AV1380"/>
      <c r="AW1380"/>
      <c r="AX1380"/>
      <c r="AY1380" s="365"/>
      <c r="AZ1380" s="365"/>
      <c r="BA1380" s="366"/>
      <c r="BB1380" s="367"/>
      <c r="BC1380"/>
      <c r="BD1380"/>
      <c r="BE1380"/>
      <c r="BF1380"/>
      <c r="BG1380"/>
      <c r="BH1380" s="368"/>
    </row>
    <row r="1381" spans="6:60" ht="15.6">
      <c r="F1381" s="346"/>
      <c r="G1381"/>
      <c r="H1381"/>
      <c r="I1381"/>
      <c r="J1381"/>
      <c r="K1381"/>
      <c r="L1381"/>
      <c r="M1381"/>
      <c r="N1381"/>
      <c r="O1381"/>
      <c r="P1381" s="365"/>
      <c r="Q1381"/>
      <c r="R1381"/>
      <c r="S1381"/>
      <c r="T1381"/>
      <c r="U1381"/>
      <c r="V1381"/>
      <c r="W1381"/>
      <c r="X1381"/>
      <c r="Y1381"/>
      <c r="Z1381"/>
      <c r="AA1381"/>
      <c r="AB1381"/>
      <c r="AC1381"/>
      <c r="AD1381"/>
      <c r="AE1381"/>
      <c r="AF1381"/>
      <c r="AG1381"/>
      <c r="AH1381" s="365"/>
      <c r="AI1381"/>
      <c r="AJ1381"/>
      <c r="AK1381"/>
      <c r="AL1381" s="365"/>
      <c r="AM1381"/>
      <c r="AN1381"/>
      <c r="AO1381"/>
      <c r="AP1381" s="365"/>
      <c r="AQ1381"/>
      <c r="AR1381"/>
      <c r="AS1381"/>
      <c r="AT1381"/>
      <c r="AU1381"/>
      <c r="AV1381"/>
      <c r="AW1381"/>
      <c r="AX1381"/>
      <c r="AY1381" s="365"/>
      <c r="AZ1381" s="365"/>
      <c r="BA1381" s="366"/>
      <c r="BB1381" s="367"/>
      <c r="BC1381"/>
      <c r="BD1381"/>
      <c r="BE1381"/>
      <c r="BF1381"/>
      <c r="BG1381"/>
      <c r="BH1381" s="368"/>
    </row>
    <row r="1382" spans="6:60" ht="15.6">
      <c r="F1382" s="346"/>
      <c r="G1382"/>
      <c r="H1382"/>
      <c r="I1382"/>
      <c r="J1382"/>
      <c r="K1382"/>
      <c r="L1382"/>
      <c r="M1382"/>
      <c r="N1382"/>
      <c r="O1382"/>
      <c r="P1382" s="365"/>
      <c r="Q1382"/>
      <c r="R1382"/>
      <c r="S1382"/>
      <c r="T1382"/>
      <c r="U1382"/>
      <c r="V1382"/>
      <c r="W1382"/>
      <c r="X1382"/>
      <c r="Y1382"/>
      <c r="Z1382"/>
      <c r="AA1382"/>
      <c r="AB1382"/>
      <c r="AC1382"/>
      <c r="AD1382"/>
      <c r="AE1382"/>
      <c r="AF1382"/>
      <c r="AG1382"/>
      <c r="AH1382" s="365"/>
      <c r="AI1382"/>
      <c r="AJ1382"/>
      <c r="AK1382"/>
      <c r="AL1382" s="365"/>
      <c r="AM1382"/>
      <c r="AN1382"/>
      <c r="AO1382"/>
      <c r="AP1382" s="365"/>
      <c r="AQ1382"/>
      <c r="AR1382"/>
      <c r="AS1382"/>
      <c r="AT1382"/>
      <c r="AU1382"/>
      <c r="AV1382"/>
      <c r="AW1382"/>
      <c r="AX1382"/>
      <c r="AY1382" s="365"/>
      <c r="AZ1382" s="365"/>
      <c r="BA1382" s="366"/>
      <c r="BB1382" s="367"/>
      <c r="BC1382"/>
      <c r="BD1382"/>
      <c r="BE1382"/>
      <c r="BF1382"/>
      <c r="BG1382"/>
      <c r="BH1382" s="368"/>
    </row>
    <row r="1383" spans="6:60" ht="15.6">
      <c r="F1383" s="346"/>
      <c r="G1383"/>
      <c r="H1383"/>
      <c r="I1383"/>
      <c r="J1383"/>
      <c r="K1383"/>
      <c r="L1383"/>
      <c r="M1383"/>
      <c r="N1383"/>
      <c r="O1383"/>
      <c r="P1383" s="365"/>
      <c r="Q1383"/>
      <c r="R1383"/>
      <c r="S1383"/>
      <c r="T1383"/>
      <c r="U1383"/>
      <c r="V1383"/>
      <c r="W1383"/>
      <c r="X1383"/>
      <c r="Y1383"/>
      <c r="Z1383"/>
      <c r="AA1383"/>
      <c r="AB1383"/>
      <c r="AC1383"/>
      <c r="AD1383"/>
      <c r="AE1383"/>
      <c r="AF1383"/>
      <c r="AG1383"/>
      <c r="AH1383" s="365"/>
      <c r="AI1383"/>
      <c r="AJ1383"/>
      <c r="AK1383"/>
      <c r="AL1383" s="365"/>
      <c r="AM1383"/>
      <c r="AN1383"/>
      <c r="AO1383"/>
      <c r="AP1383" s="365"/>
      <c r="AQ1383"/>
      <c r="AR1383"/>
      <c r="AS1383"/>
      <c r="AT1383"/>
      <c r="AU1383"/>
      <c r="AV1383"/>
      <c r="AW1383"/>
      <c r="AX1383"/>
      <c r="AY1383" s="365"/>
      <c r="AZ1383" s="365"/>
      <c r="BA1383" s="366"/>
      <c r="BB1383" s="367"/>
      <c r="BC1383"/>
      <c r="BD1383"/>
      <c r="BE1383"/>
      <c r="BF1383"/>
      <c r="BG1383"/>
      <c r="BH1383" s="368"/>
    </row>
    <row r="1384" spans="6:60" ht="15.6">
      <c r="F1384" s="346"/>
      <c r="G1384"/>
      <c r="H1384"/>
      <c r="I1384"/>
      <c r="J1384"/>
      <c r="K1384"/>
      <c r="L1384"/>
      <c r="M1384"/>
      <c r="N1384"/>
      <c r="O1384"/>
      <c r="P1384" s="365"/>
      <c r="Q1384"/>
      <c r="R1384"/>
      <c r="S1384"/>
      <c r="T1384"/>
      <c r="U1384"/>
      <c r="V1384"/>
      <c r="W1384"/>
      <c r="X1384"/>
      <c r="Y1384"/>
      <c r="Z1384"/>
      <c r="AA1384"/>
      <c r="AB1384"/>
      <c r="AC1384"/>
      <c r="AD1384"/>
      <c r="AE1384"/>
      <c r="AF1384"/>
      <c r="AG1384"/>
      <c r="AH1384" s="365"/>
      <c r="AI1384"/>
      <c r="AJ1384"/>
      <c r="AK1384"/>
      <c r="AL1384" s="365"/>
      <c r="AM1384"/>
      <c r="AN1384"/>
      <c r="AO1384"/>
      <c r="AP1384" s="365"/>
      <c r="AQ1384"/>
      <c r="AR1384"/>
      <c r="AS1384"/>
      <c r="AT1384"/>
      <c r="AU1384"/>
      <c r="AV1384"/>
      <c r="AW1384"/>
      <c r="AX1384"/>
      <c r="AY1384" s="365"/>
      <c r="AZ1384" s="365"/>
      <c r="BA1384" s="366"/>
      <c r="BB1384" s="367"/>
      <c r="BC1384"/>
      <c r="BD1384"/>
      <c r="BE1384"/>
      <c r="BF1384"/>
      <c r="BG1384"/>
      <c r="BH1384" s="368"/>
    </row>
    <row r="1385" spans="6:60" ht="15.6">
      <c r="F1385" s="346"/>
      <c r="G1385"/>
      <c r="H1385"/>
      <c r="I1385"/>
      <c r="J1385"/>
      <c r="K1385"/>
      <c r="L1385"/>
      <c r="M1385"/>
      <c r="N1385"/>
      <c r="O1385"/>
      <c r="P1385" s="365"/>
      <c r="Q1385"/>
      <c r="R1385"/>
      <c r="S1385"/>
      <c r="T1385"/>
      <c r="U1385"/>
      <c r="V1385"/>
      <c r="W1385"/>
      <c r="X1385"/>
      <c r="Y1385"/>
      <c r="Z1385"/>
      <c r="AA1385"/>
      <c r="AB1385"/>
      <c r="AC1385"/>
      <c r="AD1385"/>
      <c r="AE1385"/>
      <c r="AF1385"/>
      <c r="AG1385"/>
      <c r="AH1385" s="365"/>
      <c r="AI1385"/>
      <c r="AJ1385"/>
      <c r="AK1385"/>
      <c r="AL1385" s="365"/>
      <c r="AM1385"/>
      <c r="AN1385"/>
      <c r="AO1385"/>
      <c r="AP1385" s="365"/>
      <c r="AQ1385"/>
      <c r="AR1385"/>
      <c r="AS1385"/>
      <c r="AT1385"/>
      <c r="AU1385"/>
      <c r="AV1385"/>
      <c r="AW1385"/>
      <c r="AX1385"/>
      <c r="AY1385" s="365"/>
      <c r="AZ1385" s="365"/>
      <c r="BA1385" s="366"/>
      <c r="BB1385" s="367"/>
      <c r="BC1385"/>
      <c r="BD1385"/>
      <c r="BE1385"/>
      <c r="BF1385"/>
      <c r="BG1385"/>
      <c r="BH1385" s="368"/>
    </row>
    <row r="1386" spans="6:60" ht="15.6">
      <c r="F1386" s="346"/>
      <c r="G1386"/>
      <c r="H1386"/>
      <c r="I1386"/>
      <c r="J1386"/>
      <c r="K1386"/>
      <c r="L1386"/>
      <c r="M1386"/>
      <c r="N1386"/>
      <c r="O1386"/>
      <c r="P1386" s="365"/>
      <c r="Q1386"/>
      <c r="R1386"/>
      <c r="S1386"/>
      <c r="T1386"/>
      <c r="U1386"/>
      <c r="V1386"/>
      <c r="W1386"/>
      <c r="X1386"/>
      <c r="Y1386"/>
      <c r="Z1386"/>
      <c r="AA1386"/>
      <c r="AB1386"/>
      <c r="AC1386"/>
      <c r="AD1386"/>
      <c r="AE1386"/>
      <c r="AF1386"/>
      <c r="AG1386"/>
      <c r="AH1386" s="365"/>
      <c r="AI1386"/>
      <c r="AJ1386"/>
      <c r="AK1386"/>
      <c r="AL1386" s="365"/>
      <c r="AM1386"/>
      <c r="AN1386"/>
      <c r="AO1386"/>
      <c r="AP1386" s="365"/>
      <c r="AQ1386"/>
      <c r="AR1386"/>
      <c r="AS1386"/>
      <c r="AT1386"/>
      <c r="AU1386"/>
      <c r="AV1386"/>
      <c r="AW1386"/>
      <c r="AX1386"/>
      <c r="AY1386" s="365"/>
      <c r="AZ1386" s="365"/>
      <c r="BA1386" s="366"/>
      <c r="BB1386" s="367"/>
      <c r="BC1386"/>
      <c r="BD1386"/>
      <c r="BE1386"/>
      <c r="BF1386"/>
      <c r="BG1386"/>
      <c r="BH1386" s="368"/>
    </row>
    <row r="1387" spans="6:60" ht="15.6">
      <c r="F1387" s="346"/>
      <c r="G1387"/>
      <c r="H1387"/>
      <c r="I1387"/>
      <c r="J1387"/>
      <c r="K1387"/>
      <c r="L1387"/>
      <c r="M1387"/>
      <c r="N1387"/>
      <c r="O1387"/>
      <c r="P1387" s="365"/>
      <c r="Q1387"/>
      <c r="R1387"/>
      <c r="S1387"/>
      <c r="T1387"/>
      <c r="U1387"/>
      <c r="V1387"/>
      <c r="W1387"/>
      <c r="X1387"/>
      <c r="Y1387"/>
      <c r="Z1387"/>
      <c r="AA1387"/>
      <c r="AB1387"/>
      <c r="AC1387"/>
      <c r="AD1387"/>
      <c r="AE1387"/>
      <c r="AF1387"/>
      <c r="AG1387"/>
      <c r="AH1387" s="365"/>
      <c r="AI1387"/>
      <c r="AJ1387"/>
      <c r="AK1387"/>
      <c r="AL1387" s="365"/>
      <c r="AM1387"/>
      <c r="AN1387"/>
      <c r="AO1387"/>
      <c r="AP1387" s="365"/>
      <c r="AQ1387"/>
      <c r="AR1387"/>
      <c r="AS1387"/>
      <c r="AT1387"/>
      <c r="AU1387"/>
      <c r="AV1387"/>
      <c r="AW1387"/>
      <c r="AX1387"/>
      <c r="AY1387" s="365"/>
      <c r="AZ1387" s="365"/>
      <c r="BA1387" s="366"/>
      <c r="BB1387" s="367"/>
      <c r="BC1387"/>
      <c r="BD1387"/>
      <c r="BE1387"/>
      <c r="BF1387"/>
      <c r="BG1387"/>
      <c r="BH1387" s="368"/>
    </row>
    <row r="1388" spans="6:60" ht="15.6">
      <c r="F1388" s="346"/>
      <c r="G1388"/>
      <c r="H1388"/>
      <c r="I1388"/>
      <c r="J1388"/>
      <c r="K1388"/>
      <c r="L1388"/>
      <c r="M1388"/>
      <c r="N1388"/>
      <c r="O1388"/>
      <c r="P1388" s="365"/>
      <c r="Q1388"/>
      <c r="R1388"/>
      <c r="S1388"/>
      <c r="T1388"/>
      <c r="U1388"/>
      <c r="V1388"/>
      <c r="W1388"/>
      <c r="X1388"/>
      <c r="Y1388"/>
      <c r="Z1388"/>
      <c r="AA1388"/>
      <c r="AB1388"/>
      <c r="AC1388"/>
      <c r="AD1388"/>
      <c r="AE1388"/>
      <c r="AF1388"/>
      <c r="AG1388"/>
      <c r="AH1388" s="365"/>
      <c r="AI1388"/>
      <c r="AJ1388"/>
      <c r="AK1388"/>
      <c r="AL1388" s="365"/>
      <c r="AM1388"/>
      <c r="AN1388"/>
      <c r="AO1388"/>
      <c r="AP1388" s="365"/>
      <c r="AQ1388"/>
      <c r="AR1388"/>
      <c r="AS1388"/>
      <c r="AT1388"/>
      <c r="AU1388"/>
      <c r="AV1388"/>
      <c r="AW1388"/>
      <c r="AX1388"/>
      <c r="AY1388" s="365"/>
      <c r="AZ1388" s="365"/>
      <c r="BA1388" s="366"/>
      <c r="BB1388" s="367"/>
      <c r="BC1388"/>
      <c r="BD1388"/>
      <c r="BE1388"/>
      <c r="BF1388"/>
      <c r="BG1388"/>
      <c r="BH1388" s="368"/>
    </row>
    <row r="1389" spans="6:60" ht="15.6">
      <c r="F1389" s="346"/>
      <c r="G1389"/>
      <c r="H1389"/>
      <c r="I1389"/>
      <c r="J1389"/>
      <c r="K1389"/>
      <c r="L1389"/>
      <c r="M1389"/>
      <c r="N1389"/>
      <c r="O1389"/>
      <c r="P1389" s="365"/>
      <c r="Q1389"/>
      <c r="R1389"/>
      <c r="S1389"/>
      <c r="T1389"/>
      <c r="U1389"/>
      <c r="V1389"/>
      <c r="W1389"/>
      <c r="X1389"/>
      <c r="Y1389"/>
      <c r="Z1389"/>
      <c r="AA1389"/>
      <c r="AB1389"/>
      <c r="AC1389"/>
      <c r="AD1389"/>
      <c r="AE1389"/>
      <c r="AF1389"/>
      <c r="AG1389"/>
      <c r="AH1389" s="365"/>
      <c r="AI1389"/>
      <c r="AJ1389"/>
      <c r="AK1389"/>
      <c r="AL1389" s="365"/>
      <c r="AM1389"/>
      <c r="AN1389"/>
      <c r="AO1389"/>
      <c r="AP1389" s="365"/>
      <c r="AQ1389"/>
      <c r="AR1389"/>
      <c r="AS1389"/>
      <c r="AT1389"/>
      <c r="AU1389"/>
      <c r="AV1389"/>
      <c r="AW1389"/>
      <c r="AX1389"/>
      <c r="AY1389" s="365"/>
      <c r="AZ1389" s="365"/>
      <c r="BA1389" s="366"/>
      <c r="BB1389" s="367"/>
      <c r="BC1389"/>
      <c r="BD1389"/>
      <c r="BE1389"/>
      <c r="BF1389"/>
      <c r="BG1389"/>
      <c r="BH1389" s="368"/>
    </row>
    <row r="1390" spans="6:60" ht="15.6">
      <c r="F1390" s="346"/>
      <c r="G1390"/>
      <c r="H1390"/>
      <c r="I1390"/>
      <c r="J1390"/>
      <c r="K1390"/>
      <c r="L1390"/>
      <c r="M1390"/>
      <c r="N1390"/>
      <c r="O1390"/>
      <c r="P1390" s="365"/>
      <c r="Q1390"/>
      <c r="R1390"/>
      <c r="S1390"/>
      <c r="T1390"/>
      <c r="U1390"/>
      <c r="V1390"/>
      <c r="W1390"/>
      <c r="X1390"/>
      <c r="Y1390"/>
      <c r="Z1390"/>
      <c r="AA1390"/>
      <c r="AB1390"/>
      <c r="AC1390"/>
      <c r="AD1390"/>
      <c r="AE1390"/>
      <c r="AF1390"/>
      <c r="AG1390"/>
      <c r="AH1390" s="365"/>
      <c r="AI1390"/>
      <c r="AJ1390"/>
      <c r="AK1390"/>
      <c r="AL1390" s="365"/>
      <c r="AM1390"/>
      <c r="AN1390"/>
      <c r="AO1390"/>
      <c r="AP1390" s="365"/>
      <c r="AQ1390"/>
      <c r="AR1390"/>
      <c r="AS1390"/>
      <c r="AT1390"/>
      <c r="AU1390"/>
      <c r="AV1390"/>
      <c r="AW1390"/>
      <c r="AX1390"/>
      <c r="AY1390" s="365"/>
      <c r="AZ1390" s="365"/>
      <c r="BA1390" s="366"/>
      <c r="BB1390" s="367"/>
      <c r="BC1390"/>
      <c r="BD1390"/>
      <c r="BE1390"/>
      <c r="BF1390"/>
      <c r="BG1390"/>
      <c r="BH1390" s="368"/>
    </row>
    <row r="1391" spans="6:60" ht="15.6">
      <c r="F1391" s="346"/>
      <c r="G1391"/>
      <c r="H1391"/>
      <c r="I1391"/>
      <c r="J1391"/>
      <c r="K1391"/>
      <c r="L1391"/>
      <c r="M1391"/>
      <c r="N1391"/>
      <c r="O1391"/>
      <c r="P1391" s="365"/>
      <c r="Q1391"/>
      <c r="R1391"/>
      <c r="S1391"/>
      <c r="T1391"/>
      <c r="U1391"/>
      <c r="V1391"/>
      <c r="W1391"/>
      <c r="X1391"/>
      <c r="Y1391"/>
      <c r="Z1391"/>
      <c r="AA1391"/>
      <c r="AB1391"/>
      <c r="AC1391"/>
      <c r="AD1391"/>
      <c r="AE1391"/>
      <c r="AF1391"/>
      <c r="AG1391"/>
      <c r="AH1391" s="365"/>
      <c r="AI1391"/>
      <c r="AJ1391"/>
      <c r="AK1391"/>
      <c r="AL1391" s="365"/>
      <c r="AM1391"/>
      <c r="AN1391"/>
      <c r="AO1391"/>
      <c r="AP1391" s="365"/>
      <c r="AQ1391"/>
      <c r="AR1391"/>
      <c r="AS1391"/>
      <c r="AT1391"/>
      <c r="AU1391"/>
      <c r="AV1391"/>
      <c r="AW1391"/>
      <c r="AX1391"/>
      <c r="AY1391" s="365"/>
      <c r="AZ1391" s="365"/>
      <c r="BA1391" s="366"/>
      <c r="BB1391" s="367"/>
      <c r="BC1391"/>
      <c r="BD1391"/>
      <c r="BE1391"/>
      <c r="BF1391"/>
      <c r="BG1391"/>
      <c r="BH1391" s="368"/>
    </row>
    <row r="1392" spans="6:60" ht="15.6">
      <c r="F1392" s="346"/>
      <c r="G1392"/>
      <c r="H1392"/>
      <c r="I1392"/>
      <c r="J1392"/>
      <c r="K1392"/>
      <c r="L1392"/>
      <c r="M1392"/>
      <c r="N1392"/>
      <c r="O1392"/>
      <c r="P1392" s="365"/>
      <c r="Q1392"/>
      <c r="R1392"/>
      <c r="S1392"/>
      <c r="T1392"/>
      <c r="U1392"/>
      <c r="V1392"/>
      <c r="W1392"/>
      <c r="X1392"/>
      <c r="Y1392"/>
      <c r="Z1392"/>
      <c r="AA1392"/>
      <c r="AB1392"/>
      <c r="AC1392"/>
      <c r="AD1392"/>
      <c r="AE1392"/>
      <c r="AF1392"/>
      <c r="AG1392"/>
      <c r="AH1392" s="365"/>
      <c r="AI1392"/>
      <c r="AJ1392"/>
      <c r="AK1392"/>
      <c r="AL1392" s="365"/>
      <c r="AM1392"/>
      <c r="AN1392"/>
      <c r="AO1392"/>
      <c r="AP1392" s="365"/>
      <c r="AQ1392"/>
      <c r="AR1392"/>
      <c r="AS1392"/>
      <c r="AT1392"/>
      <c r="AU1392"/>
      <c r="AV1392"/>
      <c r="AW1392"/>
      <c r="AX1392"/>
      <c r="AY1392" s="365"/>
      <c r="AZ1392" s="365"/>
      <c r="BA1392" s="366"/>
      <c r="BB1392" s="367"/>
      <c r="BC1392"/>
      <c r="BD1392"/>
      <c r="BE1392"/>
      <c r="BF1392"/>
      <c r="BG1392"/>
      <c r="BH1392" s="368"/>
    </row>
    <row r="1393" spans="6:60" ht="15.6">
      <c r="F1393" s="346"/>
      <c r="G1393"/>
      <c r="H1393"/>
      <c r="I1393"/>
      <c r="J1393"/>
      <c r="K1393"/>
      <c r="L1393"/>
      <c r="M1393"/>
      <c r="N1393"/>
      <c r="O1393"/>
      <c r="P1393" s="365"/>
      <c r="Q1393"/>
      <c r="R1393"/>
      <c r="S1393"/>
      <c r="T1393"/>
      <c r="U1393"/>
      <c r="V1393"/>
      <c r="W1393"/>
      <c r="X1393"/>
      <c r="Y1393"/>
      <c r="Z1393"/>
      <c r="AA1393"/>
      <c r="AB1393"/>
      <c r="AC1393"/>
      <c r="AD1393"/>
      <c r="AE1393"/>
      <c r="AF1393"/>
      <c r="AG1393"/>
      <c r="AH1393" s="365"/>
      <c r="AI1393"/>
      <c r="AJ1393"/>
      <c r="AK1393"/>
      <c r="AL1393" s="365"/>
      <c r="AM1393"/>
      <c r="AN1393"/>
      <c r="AO1393"/>
      <c r="AP1393" s="365"/>
      <c r="AQ1393"/>
      <c r="AR1393"/>
      <c r="AS1393"/>
      <c r="AT1393"/>
      <c r="AU1393"/>
      <c r="AV1393"/>
      <c r="AW1393"/>
      <c r="AX1393"/>
      <c r="AY1393" s="365"/>
      <c r="AZ1393" s="365"/>
      <c r="BA1393" s="366"/>
      <c r="BB1393" s="367"/>
      <c r="BC1393"/>
      <c r="BD1393"/>
      <c r="BE1393"/>
      <c r="BF1393"/>
      <c r="BG1393"/>
      <c r="BH1393" s="368"/>
    </row>
    <row r="1394" spans="6:60" ht="15.6">
      <c r="F1394" s="346"/>
      <c r="G1394"/>
      <c r="H1394"/>
      <c r="I1394"/>
      <c r="J1394"/>
      <c r="K1394"/>
      <c r="L1394"/>
      <c r="M1394"/>
      <c r="N1394"/>
      <c r="O1394"/>
      <c r="P1394" s="365"/>
      <c r="Q1394"/>
      <c r="R1394"/>
      <c r="S1394"/>
      <c r="T1394"/>
      <c r="U1394"/>
      <c r="V1394"/>
      <c r="W1394"/>
      <c r="X1394"/>
      <c r="Y1394"/>
      <c r="Z1394"/>
      <c r="AA1394"/>
      <c r="AB1394"/>
      <c r="AC1394"/>
      <c r="AD1394"/>
      <c r="AE1394"/>
      <c r="AF1394"/>
      <c r="AG1394"/>
      <c r="AH1394" s="365"/>
      <c r="AI1394"/>
      <c r="AJ1394"/>
      <c r="AK1394"/>
      <c r="AL1394" s="365"/>
      <c r="AM1394"/>
      <c r="AN1394"/>
      <c r="AO1394"/>
      <c r="AP1394" s="365"/>
      <c r="AQ1394"/>
      <c r="AR1394"/>
      <c r="AS1394"/>
      <c r="AT1394"/>
      <c r="AU1394"/>
      <c r="AV1394"/>
      <c r="AW1394"/>
      <c r="AX1394"/>
      <c r="AY1394" s="365"/>
      <c r="AZ1394" s="365"/>
      <c r="BA1394" s="366"/>
      <c r="BB1394" s="367"/>
      <c r="BC1394"/>
      <c r="BD1394"/>
      <c r="BE1394"/>
      <c r="BF1394"/>
      <c r="BG1394"/>
      <c r="BH1394" s="368"/>
    </row>
    <row r="1395" spans="6:60" ht="15.6">
      <c r="F1395" s="346"/>
      <c r="G1395"/>
      <c r="H1395"/>
      <c r="I1395"/>
      <c r="J1395"/>
      <c r="K1395"/>
      <c r="L1395"/>
      <c r="M1395"/>
      <c r="N1395"/>
      <c r="O1395"/>
      <c r="P1395" s="365"/>
      <c r="Q1395"/>
      <c r="R1395"/>
      <c r="S1395"/>
      <c r="T1395"/>
      <c r="U1395"/>
      <c r="V1395"/>
      <c r="W1395"/>
      <c r="X1395"/>
      <c r="Y1395"/>
      <c r="Z1395"/>
      <c r="AA1395"/>
      <c r="AB1395"/>
      <c r="AC1395"/>
      <c r="AD1395"/>
      <c r="AE1395"/>
      <c r="AF1395"/>
      <c r="AG1395"/>
      <c r="AH1395" s="365"/>
      <c r="AI1395"/>
      <c r="AJ1395"/>
      <c r="AK1395"/>
      <c r="AL1395" s="365"/>
      <c r="AM1395"/>
      <c r="AN1395"/>
      <c r="AO1395"/>
      <c r="AP1395" s="365"/>
      <c r="AQ1395"/>
      <c r="AR1395"/>
      <c r="AS1395"/>
      <c r="AT1395"/>
      <c r="AU1395"/>
      <c r="AV1395"/>
      <c r="AW1395"/>
      <c r="AX1395"/>
      <c r="AY1395" s="365"/>
      <c r="AZ1395" s="365"/>
      <c r="BA1395" s="366"/>
      <c r="BB1395" s="367"/>
      <c r="BC1395"/>
      <c r="BD1395"/>
      <c r="BE1395"/>
      <c r="BF1395"/>
      <c r="BG1395"/>
      <c r="BH1395" s="368"/>
    </row>
    <row r="1396" spans="6:60" ht="15.6">
      <c r="F1396" s="346"/>
      <c r="G1396"/>
      <c r="H1396"/>
      <c r="I1396"/>
      <c r="J1396"/>
      <c r="K1396"/>
      <c r="L1396"/>
      <c r="M1396"/>
      <c r="N1396"/>
      <c r="O1396"/>
      <c r="P1396" s="365"/>
      <c r="Q1396"/>
      <c r="R1396"/>
      <c r="S1396"/>
      <c r="T1396"/>
      <c r="U1396"/>
      <c r="V1396"/>
      <c r="W1396"/>
      <c r="X1396"/>
      <c r="Y1396"/>
      <c r="Z1396"/>
      <c r="AA1396"/>
      <c r="AB1396"/>
      <c r="AC1396"/>
      <c r="AD1396"/>
      <c r="AE1396"/>
      <c r="AF1396"/>
      <c r="AG1396"/>
      <c r="AH1396" s="365"/>
      <c r="AI1396"/>
      <c r="AJ1396"/>
      <c r="AK1396"/>
      <c r="AL1396" s="365"/>
      <c r="AM1396"/>
      <c r="AN1396"/>
      <c r="AO1396"/>
      <c r="AP1396" s="365"/>
      <c r="AQ1396"/>
      <c r="AR1396"/>
      <c r="AS1396"/>
      <c r="AT1396"/>
      <c r="AU1396"/>
      <c r="AV1396"/>
      <c r="AW1396"/>
      <c r="AX1396"/>
      <c r="AY1396" s="365"/>
      <c r="AZ1396" s="365"/>
      <c r="BA1396" s="366"/>
      <c r="BB1396" s="367"/>
      <c r="BC1396"/>
      <c r="BD1396"/>
      <c r="BE1396"/>
      <c r="BF1396"/>
      <c r="BG1396"/>
      <c r="BH1396" s="368"/>
    </row>
    <row r="1397" spans="6:60" ht="15.6">
      <c r="F1397" s="346"/>
      <c r="G1397"/>
      <c r="H1397"/>
      <c r="I1397"/>
      <c r="J1397"/>
      <c r="K1397"/>
      <c r="L1397"/>
      <c r="M1397"/>
      <c r="N1397"/>
      <c r="O1397"/>
      <c r="P1397" s="365"/>
      <c r="Q1397"/>
      <c r="R1397"/>
      <c r="S1397"/>
      <c r="T1397"/>
      <c r="U1397"/>
      <c r="V1397"/>
      <c r="W1397"/>
      <c r="X1397"/>
      <c r="Y1397"/>
      <c r="Z1397"/>
      <c r="AA1397"/>
      <c r="AB1397"/>
      <c r="AC1397"/>
      <c r="AD1397"/>
      <c r="AE1397"/>
      <c r="AF1397"/>
      <c r="AG1397"/>
      <c r="AH1397" s="365"/>
      <c r="AI1397"/>
      <c r="AJ1397"/>
      <c r="AK1397"/>
      <c r="AL1397" s="365"/>
      <c r="AM1397"/>
      <c r="AN1397"/>
      <c r="AO1397"/>
      <c r="AP1397" s="365"/>
      <c r="AQ1397"/>
      <c r="AR1397"/>
      <c r="AS1397"/>
      <c r="AT1397"/>
      <c r="AU1397"/>
      <c r="AV1397"/>
      <c r="AW1397"/>
      <c r="AX1397"/>
      <c r="AY1397" s="365"/>
      <c r="AZ1397" s="365"/>
      <c r="BA1397" s="366"/>
      <c r="BB1397" s="367"/>
      <c r="BC1397"/>
      <c r="BD1397"/>
      <c r="BE1397"/>
      <c r="BF1397"/>
      <c r="BG1397"/>
      <c r="BH1397" s="368"/>
    </row>
    <row r="1398" spans="6:60" ht="15.6">
      <c r="F1398" s="346"/>
      <c r="G1398"/>
      <c r="H1398"/>
      <c r="I1398"/>
      <c r="J1398"/>
      <c r="K1398"/>
      <c r="L1398"/>
      <c r="M1398"/>
      <c r="N1398"/>
      <c r="O1398"/>
      <c r="P1398" s="365"/>
      <c r="Q1398"/>
      <c r="R1398"/>
      <c r="S1398"/>
      <c r="T1398"/>
      <c r="U1398"/>
      <c r="V1398"/>
      <c r="W1398"/>
      <c r="X1398"/>
      <c r="Y1398"/>
      <c r="Z1398"/>
      <c r="AA1398"/>
      <c r="AB1398"/>
      <c r="AC1398"/>
      <c r="AD1398"/>
      <c r="AE1398"/>
      <c r="AF1398"/>
      <c r="AG1398"/>
      <c r="AH1398" s="365"/>
      <c r="AI1398"/>
      <c r="AJ1398"/>
      <c r="AK1398"/>
      <c r="AL1398" s="365"/>
      <c r="AM1398"/>
      <c r="AN1398"/>
      <c r="AO1398"/>
      <c r="AP1398" s="365"/>
      <c r="AQ1398"/>
      <c r="AR1398"/>
      <c r="AS1398"/>
      <c r="AT1398"/>
      <c r="AU1398"/>
      <c r="AV1398"/>
      <c r="AW1398"/>
      <c r="AX1398"/>
      <c r="AY1398" s="365"/>
      <c r="AZ1398" s="365"/>
      <c r="BA1398" s="366"/>
      <c r="BB1398" s="367"/>
      <c r="BC1398"/>
      <c r="BD1398"/>
      <c r="BE1398"/>
      <c r="BF1398"/>
      <c r="BG1398"/>
      <c r="BH1398" s="368"/>
    </row>
    <row r="1399" spans="6:60" ht="15.6">
      <c r="F1399" s="346"/>
      <c r="G1399"/>
      <c r="H1399"/>
      <c r="I1399"/>
      <c r="J1399"/>
      <c r="K1399"/>
      <c r="L1399"/>
      <c r="M1399"/>
      <c r="N1399"/>
      <c r="O1399"/>
      <c r="P1399" s="365"/>
      <c r="Q1399"/>
      <c r="R1399"/>
      <c r="S1399"/>
      <c r="T1399"/>
      <c r="U1399"/>
      <c r="V1399"/>
      <c r="W1399"/>
      <c r="X1399"/>
      <c r="Y1399"/>
      <c r="Z1399"/>
      <c r="AA1399"/>
      <c r="AB1399"/>
      <c r="AC1399"/>
      <c r="AD1399"/>
      <c r="AE1399"/>
      <c r="AF1399"/>
      <c r="AG1399"/>
      <c r="AH1399" s="365"/>
      <c r="AI1399"/>
      <c r="AJ1399"/>
      <c r="AK1399"/>
      <c r="AL1399" s="365"/>
      <c r="AM1399"/>
      <c r="AN1399"/>
      <c r="AO1399"/>
      <c r="AP1399" s="365"/>
      <c r="AQ1399"/>
      <c r="AR1399"/>
      <c r="AS1399"/>
      <c r="AT1399"/>
      <c r="AU1399"/>
      <c r="AV1399"/>
      <c r="AW1399"/>
      <c r="AX1399"/>
      <c r="AY1399" s="365"/>
      <c r="AZ1399" s="365"/>
      <c r="BA1399" s="366"/>
      <c r="BB1399" s="367"/>
      <c r="BC1399"/>
      <c r="BD1399"/>
      <c r="BE1399"/>
      <c r="BF1399"/>
      <c r="BG1399"/>
      <c r="BH1399" s="368"/>
    </row>
    <row r="1400" spans="6:60" ht="15.6">
      <c r="F1400" s="346"/>
      <c r="G1400"/>
      <c r="H1400"/>
      <c r="I1400"/>
      <c r="J1400"/>
      <c r="K1400"/>
      <c r="L1400"/>
      <c r="M1400"/>
      <c r="N1400"/>
      <c r="O1400"/>
      <c r="P1400" s="365"/>
      <c r="Q1400"/>
      <c r="R1400"/>
      <c r="S1400"/>
      <c r="T1400"/>
      <c r="U1400"/>
      <c r="V1400"/>
      <c r="W1400"/>
      <c r="X1400"/>
      <c r="Y1400"/>
      <c r="Z1400"/>
      <c r="AA1400"/>
      <c r="AB1400"/>
      <c r="AC1400"/>
      <c r="AD1400"/>
      <c r="AE1400"/>
      <c r="AF1400"/>
      <c r="AG1400"/>
      <c r="AH1400" s="365"/>
      <c r="AI1400"/>
      <c r="AJ1400"/>
      <c r="AK1400"/>
      <c r="AL1400" s="365"/>
      <c r="AM1400"/>
      <c r="AN1400"/>
      <c r="AO1400"/>
      <c r="AP1400" s="365"/>
      <c r="AQ1400"/>
      <c r="AR1400"/>
      <c r="AS1400"/>
      <c r="AT1400"/>
      <c r="AU1400"/>
      <c r="AV1400"/>
      <c r="AW1400"/>
      <c r="AX1400"/>
      <c r="AY1400" s="365"/>
      <c r="AZ1400" s="365"/>
      <c r="BA1400" s="366"/>
      <c r="BB1400" s="367"/>
      <c r="BC1400"/>
      <c r="BD1400"/>
      <c r="BE1400"/>
      <c r="BF1400"/>
      <c r="BG1400"/>
      <c r="BH1400" s="368"/>
    </row>
    <row r="1401" spans="6:60" ht="15.6">
      <c r="F1401" s="374"/>
      <c r="G1401"/>
      <c r="H1401"/>
      <c r="I1401"/>
      <c r="J1401"/>
      <c r="K1401"/>
      <c r="L1401"/>
      <c r="M1401"/>
      <c r="N1401"/>
      <c r="O1401"/>
      <c r="P1401" s="365"/>
      <c r="Q1401"/>
      <c r="R1401"/>
      <c r="S1401"/>
      <c r="T1401"/>
      <c r="U1401"/>
      <c r="V1401"/>
      <c r="W1401"/>
      <c r="X1401"/>
      <c r="Y1401"/>
      <c r="Z1401"/>
      <c r="AA1401"/>
      <c r="AB1401"/>
      <c r="AC1401"/>
      <c r="AD1401"/>
      <c r="AE1401"/>
      <c r="AF1401"/>
      <c r="AG1401"/>
      <c r="AH1401" s="365"/>
      <c r="AI1401"/>
      <c r="AJ1401"/>
      <c r="AK1401"/>
      <c r="AL1401" s="365"/>
      <c r="AM1401"/>
      <c r="AN1401"/>
      <c r="AO1401"/>
      <c r="AP1401" s="365"/>
      <c r="AQ1401"/>
      <c r="AR1401"/>
      <c r="AS1401"/>
      <c r="AT1401"/>
      <c r="AU1401"/>
      <c r="AV1401"/>
      <c r="AW1401"/>
      <c r="AX1401"/>
      <c r="AY1401" s="365"/>
      <c r="AZ1401" s="365"/>
      <c r="BA1401" s="366"/>
      <c r="BB1401" s="367"/>
      <c r="BC1401"/>
      <c r="BD1401"/>
      <c r="BE1401"/>
      <c r="BF1401"/>
      <c r="BG1401"/>
      <c r="BH1401" s="368"/>
    </row>
    <row r="1402" spans="6:60" ht="15.6">
      <c r="F1402" s="374"/>
      <c r="G1402"/>
      <c r="H1402"/>
      <c r="I1402"/>
      <c r="J1402"/>
      <c r="K1402"/>
      <c r="L1402"/>
      <c r="M1402"/>
      <c r="N1402"/>
      <c r="O1402"/>
      <c r="P1402" s="365"/>
      <c r="Q1402"/>
      <c r="R1402"/>
      <c r="S1402"/>
      <c r="T1402"/>
      <c r="U1402"/>
      <c r="V1402"/>
      <c r="W1402"/>
      <c r="X1402"/>
      <c r="Y1402"/>
      <c r="Z1402"/>
      <c r="AA1402"/>
      <c r="AB1402"/>
      <c r="AC1402"/>
      <c r="AD1402"/>
      <c r="AE1402"/>
      <c r="AF1402"/>
      <c r="AG1402"/>
      <c r="AH1402" s="365"/>
      <c r="AI1402"/>
      <c r="AJ1402"/>
      <c r="AK1402"/>
      <c r="AL1402" s="365"/>
      <c r="AM1402"/>
      <c r="AN1402"/>
      <c r="AO1402"/>
      <c r="AP1402" s="365"/>
      <c r="AQ1402"/>
      <c r="AR1402"/>
      <c r="AS1402"/>
      <c r="AT1402"/>
      <c r="AU1402"/>
      <c r="AV1402"/>
      <c r="AW1402"/>
      <c r="AX1402"/>
      <c r="AY1402" s="365"/>
      <c r="AZ1402" s="365"/>
      <c r="BA1402" s="366"/>
      <c r="BB1402" s="367"/>
      <c r="BC1402"/>
      <c r="BD1402"/>
      <c r="BE1402"/>
      <c r="BF1402"/>
      <c r="BG1402"/>
      <c r="BH1402" s="368"/>
    </row>
    <row r="1403" spans="6:60" ht="15.6">
      <c r="F1403" s="374"/>
      <c r="G1403"/>
      <c r="H1403"/>
      <c r="I1403"/>
      <c r="J1403"/>
      <c r="K1403"/>
      <c r="L1403"/>
      <c r="M1403"/>
      <c r="N1403"/>
      <c r="O1403"/>
      <c r="P1403" s="365"/>
      <c r="Q1403"/>
      <c r="R1403"/>
      <c r="S1403"/>
      <c r="T1403"/>
      <c r="U1403"/>
      <c r="V1403"/>
      <c r="W1403"/>
      <c r="X1403"/>
      <c r="Y1403"/>
      <c r="Z1403"/>
      <c r="AA1403"/>
      <c r="AB1403"/>
      <c r="AC1403"/>
      <c r="AD1403"/>
      <c r="AE1403"/>
      <c r="AF1403"/>
      <c r="AG1403"/>
      <c r="AH1403" s="365"/>
      <c r="AI1403"/>
      <c r="AJ1403"/>
      <c r="AK1403"/>
      <c r="AL1403" s="365"/>
      <c r="AM1403"/>
      <c r="AN1403"/>
      <c r="AO1403"/>
      <c r="AP1403" s="365"/>
      <c r="AQ1403"/>
      <c r="AR1403"/>
      <c r="AS1403"/>
      <c r="AT1403"/>
      <c r="AU1403"/>
      <c r="AV1403"/>
      <c r="AW1403"/>
      <c r="AX1403"/>
      <c r="AY1403" s="365"/>
      <c r="AZ1403" s="365"/>
      <c r="BA1403" s="366"/>
      <c r="BB1403" s="367"/>
      <c r="BC1403"/>
      <c r="BD1403"/>
      <c r="BE1403"/>
      <c r="BF1403"/>
      <c r="BG1403"/>
      <c r="BH1403" s="368"/>
    </row>
    <row r="1404" spans="6:60" ht="15.6">
      <c r="F1404" s="374"/>
      <c r="G1404"/>
      <c r="H1404"/>
      <c r="I1404"/>
      <c r="J1404"/>
      <c r="K1404"/>
      <c r="L1404"/>
      <c r="M1404"/>
      <c r="N1404"/>
      <c r="O1404"/>
      <c r="P1404" s="365"/>
      <c r="Q1404"/>
      <c r="R1404"/>
      <c r="S1404"/>
      <c r="T1404"/>
      <c r="U1404"/>
      <c r="V1404"/>
      <c r="W1404"/>
      <c r="X1404"/>
      <c r="Y1404"/>
      <c r="Z1404"/>
      <c r="AA1404"/>
      <c r="AB1404"/>
      <c r="AC1404"/>
      <c r="AD1404"/>
      <c r="AE1404"/>
      <c r="AF1404"/>
      <c r="AG1404"/>
      <c r="AH1404" s="365"/>
      <c r="AI1404"/>
      <c r="AJ1404"/>
      <c r="AK1404"/>
      <c r="AL1404" s="365"/>
      <c r="AM1404"/>
      <c r="AN1404"/>
      <c r="AO1404"/>
      <c r="AP1404" s="365"/>
      <c r="AQ1404"/>
      <c r="AR1404"/>
      <c r="AS1404"/>
      <c r="AT1404"/>
      <c r="AU1404"/>
      <c r="AV1404"/>
      <c r="AW1404"/>
      <c r="AX1404"/>
      <c r="AY1404" s="365"/>
      <c r="AZ1404" s="365"/>
      <c r="BA1404" s="366"/>
      <c r="BB1404" s="367"/>
      <c r="BC1404"/>
      <c r="BD1404"/>
      <c r="BE1404"/>
      <c r="BF1404"/>
      <c r="BG1404"/>
      <c r="BH1404" s="368"/>
    </row>
    <row r="1405" spans="6:60" ht="15.6">
      <c r="F1405" s="374"/>
      <c r="G1405"/>
      <c r="H1405"/>
      <c r="I1405"/>
      <c r="J1405"/>
      <c r="K1405"/>
      <c r="L1405"/>
      <c r="M1405"/>
      <c r="N1405"/>
      <c r="O1405"/>
      <c r="P1405" s="365"/>
      <c r="Q1405"/>
      <c r="R1405"/>
      <c r="S1405"/>
      <c r="T1405"/>
      <c r="U1405"/>
      <c r="V1405"/>
      <c r="W1405"/>
      <c r="X1405"/>
      <c r="Y1405"/>
      <c r="Z1405"/>
      <c r="AA1405"/>
      <c r="AB1405"/>
      <c r="AC1405"/>
      <c r="AD1405"/>
      <c r="AE1405"/>
      <c r="AF1405"/>
      <c r="AG1405"/>
      <c r="AH1405" s="365"/>
      <c r="AI1405"/>
      <c r="AJ1405"/>
      <c r="AK1405"/>
      <c r="AL1405" s="365"/>
      <c r="AM1405"/>
      <c r="AN1405"/>
      <c r="AO1405"/>
      <c r="AP1405" s="365"/>
      <c r="AQ1405"/>
      <c r="AR1405"/>
      <c r="AS1405"/>
      <c r="AT1405"/>
      <c r="AU1405"/>
      <c r="AV1405"/>
      <c r="AW1405"/>
      <c r="AX1405"/>
      <c r="AY1405" s="365"/>
      <c r="AZ1405" s="365"/>
      <c r="BA1405" s="366"/>
      <c r="BB1405" s="367"/>
      <c r="BC1405"/>
      <c r="BD1405"/>
      <c r="BE1405"/>
      <c r="BF1405"/>
      <c r="BG1405"/>
      <c r="BH1405" s="368"/>
    </row>
    <row r="1406" spans="6:60" ht="15.6">
      <c r="F1406" s="374"/>
      <c r="G1406"/>
      <c r="H1406"/>
      <c r="I1406"/>
      <c r="J1406"/>
      <c r="K1406"/>
      <c r="L1406"/>
      <c r="M1406"/>
      <c r="N1406"/>
      <c r="O1406"/>
      <c r="P1406" s="365"/>
      <c r="Q1406"/>
      <c r="R1406"/>
      <c r="S1406"/>
      <c r="T1406"/>
      <c r="U1406"/>
      <c r="V1406"/>
      <c r="W1406"/>
      <c r="X1406"/>
      <c r="Y1406"/>
      <c r="Z1406"/>
      <c r="AA1406"/>
      <c r="AB1406"/>
      <c r="AC1406"/>
      <c r="AD1406"/>
      <c r="AE1406"/>
      <c r="AF1406"/>
      <c r="AG1406"/>
      <c r="AH1406" s="365"/>
      <c r="AI1406"/>
      <c r="AJ1406"/>
      <c r="AK1406"/>
      <c r="AL1406" s="365"/>
      <c r="AM1406"/>
      <c r="AN1406"/>
      <c r="AO1406"/>
      <c r="AP1406" s="365"/>
      <c r="AQ1406"/>
      <c r="AR1406"/>
      <c r="AS1406"/>
      <c r="AT1406"/>
      <c r="AU1406"/>
      <c r="AV1406"/>
      <c r="AW1406"/>
      <c r="AX1406"/>
      <c r="AY1406" s="365"/>
      <c r="AZ1406" s="365"/>
      <c r="BA1406" s="366"/>
      <c r="BB1406" s="367"/>
      <c r="BC1406"/>
      <c r="BD1406"/>
      <c r="BE1406"/>
      <c r="BF1406"/>
      <c r="BG1406"/>
      <c r="BH1406" s="368"/>
    </row>
    <row r="1407" spans="6:60" ht="15.6">
      <c r="F1407" s="346"/>
      <c r="G1407"/>
      <c r="H1407"/>
      <c r="I1407"/>
      <c r="J1407"/>
      <c r="K1407"/>
      <c r="L1407"/>
      <c r="M1407"/>
      <c r="N1407"/>
      <c r="O1407"/>
      <c r="P1407" s="365"/>
      <c r="Q1407"/>
      <c r="R1407"/>
      <c r="S1407"/>
      <c r="T1407"/>
      <c r="U1407"/>
      <c r="V1407"/>
      <c r="W1407"/>
      <c r="X1407"/>
      <c r="Y1407"/>
      <c r="Z1407"/>
      <c r="AA1407"/>
      <c r="AB1407"/>
      <c r="AC1407"/>
      <c r="AD1407"/>
      <c r="AE1407"/>
      <c r="AF1407"/>
      <c r="AG1407"/>
      <c r="AH1407" s="365"/>
      <c r="AI1407"/>
      <c r="AJ1407"/>
      <c r="AK1407"/>
      <c r="AL1407" s="365"/>
      <c r="AM1407"/>
      <c r="AN1407"/>
      <c r="AO1407"/>
      <c r="AP1407" s="365"/>
      <c r="AQ1407"/>
      <c r="AR1407"/>
      <c r="AS1407"/>
      <c r="AT1407"/>
      <c r="AU1407"/>
      <c r="AV1407"/>
      <c r="AW1407"/>
      <c r="AX1407"/>
      <c r="AY1407" s="365"/>
      <c r="AZ1407" s="365"/>
      <c r="BA1407" s="366"/>
      <c r="BB1407" s="367"/>
      <c r="BC1407"/>
      <c r="BD1407"/>
      <c r="BE1407"/>
      <c r="BF1407"/>
      <c r="BG1407"/>
      <c r="BH1407" s="368"/>
    </row>
    <row r="1408" spans="6:60" ht="15.6">
      <c r="F1408" s="346"/>
      <c r="G1408"/>
      <c r="H1408"/>
      <c r="I1408"/>
      <c r="J1408"/>
      <c r="K1408"/>
      <c r="L1408"/>
      <c r="M1408"/>
      <c r="N1408"/>
      <c r="O1408"/>
      <c r="P1408" s="365"/>
      <c r="Q1408"/>
      <c r="R1408"/>
      <c r="S1408"/>
      <c r="T1408"/>
      <c r="U1408"/>
      <c r="V1408"/>
      <c r="W1408"/>
      <c r="X1408"/>
      <c r="Y1408"/>
      <c r="Z1408"/>
      <c r="AA1408"/>
      <c r="AB1408"/>
      <c r="AC1408"/>
      <c r="AD1408"/>
      <c r="AE1408"/>
      <c r="AF1408"/>
      <c r="AG1408"/>
      <c r="AH1408" s="365"/>
      <c r="AI1408"/>
      <c r="AJ1408"/>
      <c r="AK1408"/>
      <c r="AL1408" s="365"/>
      <c r="AM1408"/>
      <c r="AN1408"/>
      <c r="AO1408"/>
      <c r="AP1408" s="365"/>
      <c r="AQ1408"/>
      <c r="AR1408"/>
      <c r="AS1408"/>
      <c r="AT1408"/>
      <c r="AU1408"/>
      <c r="AV1408"/>
      <c r="AW1408"/>
      <c r="AX1408"/>
      <c r="AY1408" s="365"/>
      <c r="AZ1408" s="365"/>
      <c r="BA1408" s="366"/>
      <c r="BB1408" s="367"/>
      <c r="BC1408"/>
      <c r="BD1408"/>
      <c r="BE1408"/>
      <c r="BF1408"/>
      <c r="BG1408"/>
      <c r="BH1408" s="368"/>
    </row>
    <row r="1409" spans="6:60" ht="15.6">
      <c r="F1409" s="346"/>
      <c r="G1409"/>
      <c r="H1409"/>
      <c r="I1409"/>
      <c r="J1409"/>
      <c r="K1409"/>
      <c r="L1409"/>
      <c r="M1409"/>
      <c r="N1409"/>
      <c r="O1409"/>
      <c r="P1409" s="365"/>
      <c r="Q1409"/>
      <c r="R1409"/>
      <c r="S1409"/>
      <c r="T1409"/>
      <c r="U1409"/>
      <c r="V1409"/>
      <c r="W1409"/>
      <c r="X1409"/>
      <c r="Y1409"/>
      <c r="Z1409"/>
      <c r="AA1409"/>
      <c r="AB1409"/>
      <c r="AC1409"/>
      <c r="AD1409"/>
      <c r="AE1409"/>
      <c r="AF1409"/>
      <c r="AG1409"/>
      <c r="AH1409" s="365"/>
      <c r="AI1409"/>
      <c r="AJ1409"/>
      <c r="AK1409"/>
      <c r="AL1409" s="365"/>
      <c r="AM1409"/>
      <c r="AN1409"/>
      <c r="AO1409"/>
      <c r="AP1409" s="365"/>
      <c r="AQ1409"/>
      <c r="AR1409"/>
      <c r="AS1409"/>
      <c r="AT1409"/>
      <c r="AU1409"/>
      <c r="AV1409"/>
      <c r="AW1409"/>
      <c r="AX1409"/>
      <c r="AY1409" s="365"/>
      <c r="AZ1409" s="365"/>
      <c r="BA1409" s="366"/>
      <c r="BB1409" s="367"/>
      <c r="BC1409"/>
      <c r="BD1409"/>
      <c r="BE1409"/>
      <c r="BF1409"/>
      <c r="BG1409"/>
      <c r="BH1409" s="368"/>
    </row>
    <row r="1410" spans="6:60" ht="15.6">
      <c r="F1410" s="346"/>
      <c r="G1410"/>
      <c r="H1410"/>
      <c r="I1410"/>
      <c r="J1410"/>
      <c r="K1410"/>
      <c r="L1410"/>
      <c r="M1410"/>
      <c r="N1410"/>
      <c r="O1410"/>
      <c r="P1410" s="365"/>
      <c r="Q1410"/>
      <c r="R1410"/>
      <c r="S1410"/>
      <c r="T1410"/>
      <c r="U1410"/>
      <c r="V1410"/>
      <c r="W1410"/>
      <c r="X1410"/>
      <c r="Y1410"/>
      <c r="Z1410"/>
      <c r="AA1410"/>
      <c r="AB1410"/>
      <c r="AC1410"/>
      <c r="AD1410"/>
      <c r="AE1410"/>
      <c r="AF1410"/>
      <c r="AG1410"/>
      <c r="AH1410" s="365"/>
      <c r="AI1410"/>
      <c r="AJ1410"/>
      <c r="AK1410"/>
      <c r="AL1410" s="365"/>
      <c r="AM1410"/>
      <c r="AN1410"/>
      <c r="AO1410"/>
      <c r="AP1410" s="365"/>
      <c r="AQ1410"/>
      <c r="AR1410"/>
      <c r="AS1410"/>
      <c r="AT1410"/>
      <c r="AU1410"/>
      <c r="AV1410"/>
      <c r="AW1410"/>
      <c r="AX1410"/>
      <c r="AY1410" s="365"/>
      <c r="AZ1410" s="365"/>
      <c r="BA1410" s="366"/>
      <c r="BB1410" s="367"/>
      <c r="BC1410"/>
      <c r="BD1410"/>
      <c r="BE1410"/>
      <c r="BF1410"/>
      <c r="BG1410"/>
      <c r="BH1410" s="368"/>
    </row>
    <row r="1411" spans="6:60" ht="15.6">
      <c r="F1411" s="346"/>
      <c r="G1411"/>
      <c r="H1411"/>
      <c r="I1411"/>
      <c r="J1411"/>
      <c r="K1411"/>
      <c r="L1411"/>
      <c r="M1411"/>
      <c r="N1411"/>
      <c r="O1411"/>
      <c r="P1411" s="365"/>
      <c r="Q1411"/>
      <c r="R1411"/>
      <c r="S1411"/>
      <c r="T1411"/>
      <c r="U1411"/>
      <c r="V1411"/>
      <c r="W1411"/>
      <c r="X1411"/>
      <c r="Y1411"/>
      <c r="Z1411"/>
      <c r="AA1411"/>
      <c r="AB1411"/>
      <c r="AC1411"/>
      <c r="AD1411"/>
      <c r="AE1411"/>
      <c r="AF1411"/>
      <c r="AG1411"/>
      <c r="AH1411" s="365"/>
      <c r="AI1411"/>
      <c r="AJ1411"/>
      <c r="AK1411"/>
      <c r="AL1411" s="365"/>
      <c r="AM1411"/>
      <c r="AN1411"/>
      <c r="AO1411"/>
      <c r="AP1411" s="365"/>
      <c r="AQ1411"/>
      <c r="AR1411"/>
      <c r="AS1411"/>
      <c r="AT1411"/>
      <c r="AU1411"/>
      <c r="AV1411"/>
      <c r="AW1411"/>
      <c r="AX1411"/>
      <c r="AY1411" s="365"/>
      <c r="AZ1411" s="365"/>
      <c r="BA1411" s="366"/>
      <c r="BB1411" s="367"/>
      <c r="BC1411"/>
      <c r="BD1411"/>
      <c r="BE1411"/>
      <c r="BF1411"/>
      <c r="BG1411"/>
      <c r="BH1411" s="368"/>
    </row>
    <row r="1412" spans="6:60" ht="15.6">
      <c r="F1412" s="346"/>
      <c r="G1412"/>
      <c r="H1412"/>
      <c r="I1412"/>
      <c r="J1412"/>
      <c r="K1412"/>
      <c r="L1412"/>
      <c r="M1412"/>
      <c r="N1412"/>
      <c r="O1412"/>
      <c r="P1412" s="365"/>
      <c r="Q1412"/>
      <c r="R1412"/>
      <c r="S1412"/>
      <c r="T1412"/>
      <c r="U1412"/>
      <c r="V1412"/>
      <c r="W1412"/>
      <c r="X1412"/>
      <c r="Y1412"/>
      <c r="Z1412"/>
      <c r="AA1412"/>
      <c r="AB1412"/>
      <c r="AC1412"/>
      <c r="AD1412"/>
      <c r="AE1412"/>
      <c r="AF1412"/>
      <c r="AG1412"/>
      <c r="AH1412" s="365"/>
      <c r="AI1412"/>
      <c r="AJ1412"/>
      <c r="AK1412"/>
      <c r="AL1412" s="365"/>
      <c r="AM1412"/>
      <c r="AN1412"/>
      <c r="AO1412"/>
      <c r="AP1412" s="365"/>
      <c r="AQ1412"/>
      <c r="AR1412"/>
      <c r="AS1412"/>
      <c r="AT1412"/>
      <c r="AU1412"/>
      <c r="AV1412"/>
      <c r="AW1412"/>
      <c r="AX1412"/>
      <c r="AY1412" s="365"/>
      <c r="AZ1412" s="365"/>
      <c r="BA1412" s="366"/>
      <c r="BB1412" s="367"/>
      <c r="BC1412"/>
      <c r="BD1412"/>
      <c r="BE1412"/>
      <c r="BF1412"/>
      <c r="BG1412"/>
      <c r="BH1412" s="368"/>
    </row>
    <row r="1413" spans="6:60" ht="15.6">
      <c r="F1413" s="346"/>
      <c r="G1413"/>
      <c r="H1413"/>
      <c r="I1413"/>
      <c r="J1413"/>
      <c r="K1413"/>
      <c r="L1413"/>
      <c r="M1413"/>
      <c r="N1413"/>
      <c r="O1413"/>
      <c r="P1413" s="365"/>
      <c r="Q1413"/>
      <c r="R1413"/>
      <c r="S1413"/>
      <c r="T1413"/>
      <c r="U1413"/>
      <c r="V1413"/>
      <c r="W1413"/>
      <c r="X1413"/>
      <c r="Y1413"/>
      <c r="Z1413"/>
      <c r="AA1413"/>
      <c r="AB1413"/>
      <c r="AC1413"/>
      <c r="AD1413"/>
      <c r="AE1413"/>
      <c r="AF1413"/>
      <c r="AG1413"/>
      <c r="AH1413" s="365"/>
      <c r="AI1413"/>
      <c r="AJ1413"/>
      <c r="AK1413"/>
      <c r="AL1413" s="365"/>
      <c r="AM1413"/>
      <c r="AN1413"/>
      <c r="AO1413"/>
      <c r="AP1413" s="365"/>
      <c r="AQ1413"/>
      <c r="AR1413"/>
      <c r="AS1413"/>
      <c r="AT1413"/>
      <c r="AU1413"/>
      <c r="AV1413"/>
      <c r="AW1413"/>
      <c r="AX1413"/>
      <c r="AY1413" s="365"/>
      <c r="AZ1413" s="365"/>
      <c r="BA1413" s="366"/>
      <c r="BB1413" s="367"/>
      <c r="BC1413"/>
      <c r="BD1413"/>
      <c r="BE1413"/>
      <c r="BF1413"/>
      <c r="BG1413"/>
      <c r="BH1413" s="368"/>
    </row>
    <row r="1414" spans="6:60" ht="15.6">
      <c r="F1414" s="346"/>
      <c r="G1414"/>
      <c r="H1414"/>
      <c r="I1414"/>
      <c r="J1414"/>
      <c r="K1414"/>
      <c r="L1414"/>
      <c r="M1414"/>
      <c r="N1414"/>
      <c r="O1414"/>
      <c r="P1414" s="365"/>
      <c r="Q1414"/>
      <c r="R1414"/>
      <c r="S1414"/>
      <c r="T1414"/>
      <c r="U1414"/>
      <c r="V1414"/>
      <c r="W1414"/>
      <c r="X1414"/>
      <c r="Y1414"/>
      <c r="Z1414"/>
      <c r="AA1414"/>
      <c r="AB1414"/>
      <c r="AC1414"/>
      <c r="AD1414"/>
      <c r="AE1414"/>
      <c r="AF1414"/>
      <c r="AG1414"/>
      <c r="AH1414" s="365"/>
      <c r="AI1414"/>
      <c r="AJ1414"/>
      <c r="AK1414"/>
      <c r="AL1414" s="365"/>
      <c r="AM1414"/>
      <c r="AN1414"/>
      <c r="AO1414"/>
      <c r="AP1414" s="365"/>
      <c r="AQ1414"/>
      <c r="AR1414"/>
      <c r="AS1414"/>
      <c r="AT1414"/>
      <c r="AU1414"/>
      <c r="AV1414"/>
      <c r="AW1414"/>
      <c r="AX1414"/>
      <c r="AY1414" s="365"/>
      <c r="AZ1414" s="365"/>
      <c r="BA1414" s="366"/>
      <c r="BB1414" s="367"/>
      <c r="BC1414"/>
      <c r="BD1414"/>
      <c r="BE1414"/>
      <c r="BF1414"/>
      <c r="BG1414"/>
      <c r="BH1414" s="368"/>
    </row>
    <row r="1415" spans="6:60" ht="15.6">
      <c r="F1415" s="346"/>
      <c r="G1415"/>
      <c r="H1415"/>
      <c r="I1415"/>
      <c r="J1415"/>
      <c r="K1415"/>
      <c r="L1415"/>
      <c r="M1415"/>
      <c r="N1415"/>
      <c r="O1415"/>
      <c r="P1415" s="365"/>
      <c r="Q1415"/>
      <c r="R1415"/>
      <c r="S1415"/>
      <c r="T1415"/>
      <c r="U1415"/>
      <c r="V1415"/>
      <c r="W1415"/>
      <c r="X1415"/>
      <c r="Y1415"/>
      <c r="Z1415"/>
      <c r="AA1415"/>
      <c r="AB1415"/>
      <c r="AC1415"/>
      <c r="AD1415"/>
      <c r="AE1415"/>
      <c r="AF1415"/>
      <c r="AG1415"/>
      <c r="AH1415" s="365"/>
      <c r="AI1415"/>
      <c r="AJ1415"/>
      <c r="AK1415"/>
      <c r="AL1415" s="365"/>
      <c r="AM1415"/>
      <c r="AN1415"/>
      <c r="AO1415"/>
      <c r="AP1415" s="365"/>
      <c r="AQ1415"/>
      <c r="AR1415"/>
      <c r="AS1415"/>
      <c r="AT1415"/>
      <c r="AU1415"/>
      <c r="AV1415"/>
      <c r="AW1415"/>
      <c r="AX1415"/>
      <c r="AY1415" s="365"/>
      <c r="AZ1415" s="365"/>
      <c r="BA1415" s="366"/>
      <c r="BB1415" s="367"/>
      <c r="BC1415"/>
      <c r="BD1415"/>
      <c r="BE1415"/>
      <c r="BF1415"/>
      <c r="BG1415"/>
      <c r="BH1415" s="368"/>
    </row>
    <row r="1416" spans="6:60" ht="15.6">
      <c r="F1416" s="346"/>
      <c r="G1416"/>
      <c r="H1416"/>
      <c r="I1416"/>
      <c r="J1416"/>
      <c r="K1416"/>
      <c r="L1416"/>
      <c r="M1416"/>
      <c r="N1416"/>
      <c r="O1416"/>
      <c r="P1416" s="365"/>
      <c r="Q1416"/>
      <c r="R1416"/>
      <c r="S1416"/>
      <c r="T1416"/>
      <c r="U1416"/>
      <c r="V1416"/>
      <c r="W1416"/>
      <c r="X1416"/>
      <c r="Y1416"/>
      <c r="Z1416"/>
      <c r="AA1416"/>
      <c r="AB1416"/>
      <c r="AC1416"/>
      <c r="AD1416"/>
      <c r="AE1416"/>
      <c r="AF1416"/>
      <c r="AG1416"/>
      <c r="AH1416" s="365"/>
      <c r="AI1416"/>
      <c r="AJ1416"/>
      <c r="AK1416"/>
      <c r="AL1416" s="365"/>
      <c r="AM1416"/>
      <c r="AN1416"/>
      <c r="AO1416"/>
      <c r="AP1416" s="365"/>
      <c r="AQ1416"/>
      <c r="AR1416"/>
      <c r="AS1416"/>
      <c r="AT1416"/>
      <c r="AU1416"/>
      <c r="AV1416"/>
      <c r="AW1416"/>
      <c r="AX1416"/>
      <c r="AY1416" s="365"/>
      <c r="AZ1416" s="365"/>
      <c r="BA1416" s="366"/>
      <c r="BB1416" s="367"/>
      <c r="BC1416"/>
      <c r="BD1416"/>
      <c r="BE1416"/>
      <c r="BF1416"/>
      <c r="BG1416"/>
      <c r="BH1416" s="368"/>
    </row>
    <row r="1417" spans="6:60" ht="15.6">
      <c r="F1417" s="346"/>
      <c r="G1417"/>
      <c r="H1417"/>
      <c r="I1417"/>
      <c r="J1417"/>
      <c r="K1417"/>
      <c r="L1417"/>
      <c r="M1417"/>
      <c r="N1417"/>
      <c r="O1417"/>
      <c r="P1417" s="365"/>
      <c r="Q1417"/>
      <c r="R1417"/>
      <c r="S1417"/>
      <c r="T1417"/>
      <c r="U1417"/>
      <c r="V1417"/>
      <c r="W1417"/>
      <c r="X1417"/>
      <c r="Y1417"/>
      <c r="Z1417"/>
      <c r="AA1417"/>
      <c r="AB1417"/>
      <c r="AC1417"/>
      <c r="AD1417"/>
      <c r="AE1417"/>
      <c r="AF1417"/>
      <c r="AG1417"/>
      <c r="AH1417" s="365"/>
      <c r="AI1417"/>
      <c r="AJ1417"/>
      <c r="AK1417"/>
      <c r="AL1417" s="365"/>
      <c r="AM1417"/>
      <c r="AN1417"/>
      <c r="AO1417"/>
      <c r="AP1417" s="365"/>
      <c r="AQ1417"/>
      <c r="AR1417"/>
      <c r="AS1417"/>
      <c r="AT1417"/>
      <c r="AU1417"/>
      <c r="AV1417"/>
      <c r="AW1417"/>
      <c r="AX1417"/>
      <c r="AY1417" s="365"/>
      <c r="AZ1417" s="365"/>
      <c r="BA1417" s="366"/>
      <c r="BB1417" s="367"/>
      <c r="BC1417"/>
      <c r="BD1417"/>
      <c r="BE1417"/>
      <c r="BF1417"/>
      <c r="BG1417"/>
      <c r="BH1417" s="368"/>
    </row>
    <row r="1418" spans="6:60" ht="15.6">
      <c r="F1418" s="346"/>
      <c r="G1418"/>
      <c r="H1418"/>
      <c r="I1418"/>
      <c r="J1418"/>
      <c r="K1418"/>
      <c r="L1418"/>
      <c r="M1418"/>
      <c r="N1418"/>
      <c r="O1418"/>
      <c r="P1418" s="365"/>
      <c r="Q1418"/>
      <c r="R1418"/>
      <c r="S1418"/>
      <c r="T1418"/>
      <c r="U1418"/>
      <c r="V1418"/>
      <c r="W1418"/>
      <c r="X1418"/>
      <c r="Y1418"/>
      <c r="Z1418"/>
      <c r="AA1418"/>
      <c r="AB1418"/>
      <c r="AC1418"/>
      <c r="AD1418"/>
      <c r="AE1418"/>
      <c r="AF1418"/>
      <c r="AG1418"/>
      <c r="AH1418" s="365"/>
      <c r="AI1418"/>
      <c r="AJ1418"/>
      <c r="AK1418"/>
      <c r="AL1418" s="365"/>
      <c r="AM1418"/>
      <c r="AN1418"/>
      <c r="AO1418"/>
      <c r="AP1418" s="365"/>
      <c r="AQ1418"/>
      <c r="AR1418"/>
      <c r="AS1418"/>
      <c r="AT1418"/>
      <c r="AU1418"/>
      <c r="AV1418"/>
      <c r="AW1418"/>
      <c r="AX1418"/>
      <c r="AY1418" s="365"/>
      <c r="AZ1418" s="365"/>
      <c r="BA1418" s="366"/>
      <c r="BB1418" s="367"/>
      <c r="BC1418"/>
      <c r="BD1418"/>
      <c r="BE1418"/>
      <c r="BF1418"/>
      <c r="BG1418"/>
      <c r="BH1418" s="368"/>
    </row>
    <row r="1419" spans="6:60" ht="15.6">
      <c r="F1419" s="346"/>
      <c r="G1419"/>
      <c r="H1419"/>
      <c r="I1419"/>
      <c r="J1419"/>
      <c r="K1419"/>
      <c r="L1419"/>
      <c r="M1419"/>
      <c r="N1419"/>
      <c r="O1419"/>
      <c r="P1419" s="365"/>
      <c r="Q1419"/>
      <c r="R1419"/>
      <c r="S1419"/>
      <c r="T1419"/>
      <c r="U1419"/>
      <c r="V1419"/>
      <c r="W1419"/>
      <c r="X1419"/>
      <c r="Y1419"/>
      <c r="Z1419"/>
      <c r="AA1419"/>
      <c r="AB1419"/>
      <c r="AC1419"/>
      <c r="AD1419"/>
      <c r="AE1419"/>
      <c r="AF1419"/>
      <c r="AG1419"/>
      <c r="AH1419" s="365"/>
      <c r="AI1419"/>
      <c r="AJ1419"/>
      <c r="AK1419"/>
      <c r="AL1419" s="365"/>
      <c r="AM1419"/>
      <c r="AN1419"/>
      <c r="AO1419"/>
      <c r="AP1419" s="365"/>
      <c r="AQ1419"/>
      <c r="AR1419"/>
      <c r="AS1419"/>
      <c r="AT1419"/>
      <c r="AU1419"/>
      <c r="AV1419"/>
      <c r="AW1419"/>
      <c r="AX1419"/>
      <c r="AY1419" s="365"/>
      <c r="AZ1419" s="365"/>
      <c r="BA1419" s="366"/>
      <c r="BB1419" s="367"/>
      <c r="BC1419"/>
      <c r="BD1419"/>
      <c r="BE1419"/>
      <c r="BF1419"/>
      <c r="BG1419"/>
      <c r="BH1419" s="368"/>
    </row>
    <row r="1420" spans="6:60" ht="15.6">
      <c r="F1420" s="346"/>
      <c r="G1420"/>
      <c r="H1420"/>
      <c r="I1420"/>
      <c r="J1420"/>
      <c r="K1420"/>
      <c r="L1420"/>
      <c r="M1420"/>
      <c r="N1420"/>
      <c r="O1420"/>
      <c r="P1420" s="365"/>
      <c r="Q1420"/>
      <c r="R1420"/>
      <c r="S1420"/>
      <c r="T1420"/>
      <c r="U1420"/>
      <c r="V1420"/>
      <c r="W1420"/>
      <c r="X1420"/>
      <c r="Y1420"/>
      <c r="Z1420"/>
      <c r="AA1420"/>
      <c r="AB1420"/>
      <c r="AC1420"/>
      <c r="AD1420"/>
      <c r="AE1420"/>
      <c r="AF1420"/>
      <c r="AG1420"/>
      <c r="AH1420" s="365"/>
      <c r="AI1420"/>
      <c r="AJ1420"/>
      <c r="AK1420"/>
      <c r="AL1420" s="365"/>
      <c r="AM1420"/>
      <c r="AN1420"/>
      <c r="AO1420"/>
      <c r="AP1420" s="365"/>
      <c r="AQ1420"/>
      <c r="AR1420"/>
      <c r="AS1420"/>
      <c r="AT1420"/>
      <c r="AU1420"/>
      <c r="AV1420"/>
      <c r="AW1420"/>
      <c r="AX1420"/>
      <c r="AY1420" s="365"/>
      <c r="AZ1420" s="365"/>
      <c r="BA1420" s="366"/>
      <c r="BB1420" s="367"/>
      <c r="BC1420"/>
      <c r="BD1420"/>
      <c r="BE1420"/>
      <c r="BF1420"/>
      <c r="BG1420"/>
      <c r="BH1420" s="368"/>
    </row>
    <row r="1421" spans="6:60" ht="15.6">
      <c r="F1421" s="346"/>
      <c r="G1421"/>
      <c r="H1421"/>
      <c r="I1421"/>
      <c r="J1421"/>
      <c r="K1421"/>
      <c r="L1421"/>
      <c r="M1421"/>
      <c r="N1421"/>
      <c r="O1421"/>
      <c r="P1421" s="365"/>
      <c r="Q1421"/>
      <c r="R1421"/>
      <c r="S1421"/>
      <c r="T1421"/>
      <c r="U1421"/>
      <c r="V1421"/>
      <c r="W1421"/>
      <c r="X1421"/>
      <c r="Y1421"/>
      <c r="Z1421"/>
      <c r="AA1421"/>
      <c r="AB1421"/>
      <c r="AC1421"/>
      <c r="AD1421"/>
      <c r="AE1421"/>
      <c r="AF1421"/>
      <c r="AG1421"/>
      <c r="AH1421" s="365"/>
      <c r="AI1421"/>
      <c r="AJ1421"/>
      <c r="AK1421"/>
      <c r="AL1421" s="365"/>
      <c r="AM1421"/>
      <c r="AN1421"/>
      <c r="AO1421"/>
      <c r="AP1421" s="365"/>
      <c r="AQ1421"/>
      <c r="AR1421"/>
      <c r="AS1421"/>
      <c r="AT1421"/>
      <c r="AU1421"/>
      <c r="AV1421"/>
      <c r="AW1421"/>
      <c r="AX1421"/>
      <c r="AY1421" s="365"/>
      <c r="AZ1421" s="365"/>
      <c r="BA1421" s="366"/>
      <c r="BB1421" s="367"/>
      <c r="BC1421"/>
      <c r="BD1421"/>
      <c r="BE1421"/>
      <c r="BF1421"/>
      <c r="BG1421"/>
      <c r="BH1421" s="368"/>
    </row>
    <row r="1422" spans="6:60" ht="15.6">
      <c r="F1422" s="346"/>
      <c r="G1422"/>
      <c r="H1422"/>
      <c r="I1422"/>
      <c r="J1422"/>
      <c r="K1422"/>
      <c r="L1422"/>
      <c r="M1422"/>
      <c r="N1422"/>
      <c r="O1422"/>
      <c r="P1422" s="365"/>
      <c r="Q1422"/>
      <c r="R1422"/>
      <c r="S1422"/>
      <c r="T1422"/>
      <c r="U1422"/>
      <c r="V1422"/>
      <c r="W1422"/>
      <c r="X1422"/>
      <c r="Y1422"/>
      <c r="Z1422"/>
      <c r="AA1422"/>
      <c r="AB1422"/>
      <c r="AC1422"/>
      <c r="AD1422"/>
      <c r="AE1422"/>
      <c r="AF1422"/>
      <c r="AG1422"/>
      <c r="AH1422" s="365"/>
      <c r="AI1422"/>
      <c r="AJ1422"/>
      <c r="AK1422"/>
      <c r="AL1422" s="365"/>
      <c r="AM1422"/>
      <c r="AN1422"/>
      <c r="AO1422"/>
      <c r="AP1422" s="365"/>
      <c r="AQ1422"/>
      <c r="AR1422"/>
      <c r="AS1422"/>
      <c r="AT1422"/>
      <c r="AU1422"/>
      <c r="AV1422"/>
      <c r="AW1422"/>
      <c r="AX1422"/>
      <c r="AY1422" s="365"/>
      <c r="AZ1422" s="365"/>
      <c r="BA1422" s="366"/>
      <c r="BB1422" s="367"/>
      <c r="BC1422"/>
      <c r="BD1422"/>
      <c r="BE1422"/>
      <c r="BF1422"/>
      <c r="BG1422"/>
      <c r="BH1422" s="368"/>
    </row>
    <row r="1423" spans="6:60" ht="15.6">
      <c r="F1423" s="346"/>
      <c r="G1423"/>
      <c r="H1423"/>
      <c r="I1423"/>
      <c r="J1423"/>
      <c r="K1423"/>
      <c r="L1423"/>
      <c r="M1423"/>
      <c r="N1423"/>
      <c r="O1423"/>
      <c r="P1423" s="365"/>
      <c r="Q1423"/>
      <c r="R1423"/>
      <c r="S1423"/>
      <c r="T1423"/>
      <c r="U1423"/>
      <c r="V1423"/>
      <c r="W1423"/>
      <c r="X1423"/>
      <c r="Y1423"/>
      <c r="Z1423"/>
      <c r="AA1423"/>
      <c r="AB1423"/>
      <c r="AC1423"/>
      <c r="AD1423"/>
      <c r="AE1423"/>
      <c r="AF1423"/>
      <c r="AG1423"/>
      <c r="AH1423" s="365"/>
      <c r="AI1423"/>
      <c r="AJ1423"/>
      <c r="AK1423"/>
      <c r="AL1423" s="365"/>
      <c r="AM1423"/>
      <c r="AN1423"/>
      <c r="AO1423"/>
      <c r="AP1423" s="365"/>
      <c r="AQ1423"/>
      <c r="AR1423"/>
      <c r="AS1423"/>
      <c r="AT1423"/>
      <c r="AU1423"/>
      <c r="AV1423"/>
      <c r="AW1423"/>
      <c r="AX1423"/>
      <c r="AY1423" s="365"/>
      <c r="AZ1423" s="365"/>
      <c r="BA1423" s="366"/>
      <c r="BB1423" s="367"/>
      <c r="BC1423"/>
      <c r="BD1423"/>
      <c r="BE1423"/>
      <c r="BF1423"/>
      <c r="BG1423"/>
      <c r="BH1423" s="368"/>
    </row>
    <row r="1424" spans="6:60" ht="15.6">
      <c r="F1424" s="346"/>
      <c r="G1424"/>
      <c r="H1424"/>
      <c r="I1424"/>
      <c r="J1424"/>
      <c r="K1424"/>
      <c r="L1424"/>
      <c r="M1424"/>
      <c r="N1424"/>
      <c r="O1424"/>
      <c r="P1424" s="365"/>
      <c r="Q1424"/>
      <c r="R1424"/>
      <c r="S1424"/>
      <c r="T1424"/>
      <c r="U1424"/>
      <c r="V1424"/>
      <c r="W1424"/>
      <c r="X1424"/>
      <c r="Y1424"/>
      <c r="Z1424"/>
      <c r="AA1424"/>
      <c r="AB1424"/>
      <c r="AC1424"/>
      <c r="AD1424"/>
      <c r="AE1424"/>
      <c r="AF1424"/>
      <c r="AG1424"/>
      <c r="AH1424" s="365"/>
      <c r="AI1424"/>
      <c r="AJ1424"/>
      <c r="AK1424"/>
      <c r="AL1424" s="365"/>
      <c r="AM1424"/>
      <c r="AN1424"/>
      <c r="AO1424"/>
      <c r="AP1424" s="365"/>
      <c r="AQ1424"/>
      <c r="AR1424"/>
      <c r="AS1424"/>
      <c r="AT1424"/>
      <c r="AU1424"/>
      <c r="AV1424"/>
      <c r="AW1424"/>
      <c r="AX1424"/>
      <c r="AY1424" s="365"/>
      <c r="AZ1424" s="365"/>
      <c r="BA1424" s="366"/>
      <c r="BB1424" s="367"/>
      <c r="BC1424"/>
      <c r="BD1424"/>
      <c r="BE1424"/>
      <c r="BF1424"/>
      <c r="BG1424"/>
      <c r="BH1424" s="368"/>
    </row>
    <row r="1425" spans="6:60" ht="15.6">
      <c r="F1425" s="346"/>
      <c r="G1425"/>
      <c r="H1425"/>
      <c r="I1425"/>
      <c r="J1425"/>
      <c r="K1425"/>
      <c r="L1425"/>
      <c r="M1425"/>
      <c r="N1425"/>
      <c r="O1425"/>
      <c r="P1425" s="365"/>
      <c r="Q1425"/>
      <c r="R1425"/>
      <c r="S1425"/>
      <c r="T1425"/>
      <c r="U1425"/>
      <c r="V1425"/>
      <c r="W1425"/>
      <c r="X1425"/>
      <c r="Y1425"/>
      <c r="Z1425"/>
      <c r="AA1425"/>
      <c r="AB1425"/>
      <c r="AC1425"/>
      <c r="AD1425"/>
      <c r="AE1425"/>
      <c r="AF1425"/>
      <c r="AG1425"/>
      <c r="AH1425" s="365"/>
      <c r="AI1425"/>
      <c r="AJ1425"/>
      <c r="AK1425"/>
      <c r="AL1425" s="365"/>
      <c r="AM1425"/>
      <c r="AN1425"/>
      <c r="AO1425"/>
      <c r="AP1425" s="365"/>
      <c r="AQ1425"/>
      <c r="AR1425"/>
      <c r="AS1425"/>
      <c r="AT1425"/>
      <c r="AU1425"/>
      <c r="AV1425"/>
      <c r="AW1425"/>
      <c r="AX1425"/>
      <c r="AY1425" s="365"/>
      <c r="AZ1425" s="365"/>
      <c r="BA1425" s="366"/>
      <c r="BB1425" s="367"/>
      <c r="BC1425"/>
      <c r="BD1425"/>
      <c r="BE1425"/>
      <c r="BF1425"/>
      <c r="BG1425"/>
      <c r="BH1425" s="368"/>
    </row>
    <row r="1426" spans="6:60" ht="15.6">
      <c r="F1426" s="346"/>
      <c r="G1426"/>
      <c r="H1426"/>
      <c r="I1426"/>
      <c r="J1426"/>
      <c r="K1426"/>
      <c r="L1426"/>
      <c r="M1426"/>
      <c r="N1426"/>
      <c r="O1426"/>
      <c r="P1426" s="365"/>
      <c r="Q1426"/>
      <c r="R1426"/>
      <c r="S1426"/>
      <c r="T1426"/>
      <c r="U1426"/>
      <c r="V1426"/>
      <c r="W1426"/>
      <c r="X1426"/>
      <c r="Y1426"/>
      <c r="Z1426"/>
      <c r="AA1426"/>
      <c r="AB1426"/>
      <c r="AC1426"/>
      <c r="AD1426"/>
      <c r="AE1426"/>
      <c r="AF1426"/>
      <c r="AG1426"/>
      <c r="AH1426" s="365"/>
      <c r="AI1426"/>
      <c r="AJ1426"/>
      <c r="AK1426"/>
      <c r="AL1426" s="365"/>
      <c r="AM1426"/>
      <c r="AN1426"/>
      <c r="AO1426"/>
      <c r="AP1426" s="365"/>
      <c r="AQ1426"/>
      <c r="AR1426"/>
      <c r="AS1426"/>
      <c r="AT1426"/>
      <c r="AU1426"/>
      <c r="AV1426"/>
      <c r="AW1426"/>
      <c r="AX1426"/>
      <c r="AY1426" s="365"/>
      <c r="AZ1426" s="365"/>
      <c r="BA1426" s="366"/>
      <c r="BB1426" s="367"/>
      <c r="BC1426"/>
      <c r="BD1426"/>
      <c r="BE1426"/>
      <c r="BF1426"/>
      <c r="BG1426"/>
      <c r="BH1426" s="368"/>
    </row>
    <row r="1427" spans="6:60" ht="15.6">
      <c r="F1427" s="346"/>
      <c r="G1427"/>
      <c r="H1427"/>
      <c r="I1427"/>
      <c r="J1427"/>
      <c r="K1427"/>
      <c r="L1427"/>
      <c r="M1427"/>
      <c r="N1427"/>
      <c r="O1427"/>
      <c r="P1427" s="365"/>
      <c r="Q1427"/>
      <c r="R1427"/>
      <c r="S1427"/>
      <c r="T1427"/>
      <c r="U1427"/>
      <c r="V1427"/>
      <c r="W1427"/>
      <c r="X1427"/>
      <c r="Y1427"/>
      <c r="Z1427"/>
      <c r="AA1427"/>
      <c r="AB1427"/>
      <c r="AC1427"/>
      <c r="AD1427"/>
      <c r="AE1427"/>
      <c r="AF1427"/>
      <c r="AG1427"/>
      <c r="AH1427" s="365"/>
      <c r="AI1427"/>
      <c r="AJ1427"/>
      <c r="AK1427"/>
      <c r="AL1427" s="365"/>
      <c r="AM1427"/>
      <c r="AN1427"/>
      <c r="AO1427"/>
      <c r="AP1427" s="365"/>
      <c r="AQ1427"/>
      <c r="AR1427"/>
      <c r="AS1427"/>
      <c r="AT1427"/>
      <c r="AU1427"/>
      <c r="AV1427"/>
      <c r="AW1427"/>
      <c r="AX1427"/>
      <c r="AY1427" s="365"/>
      <c r="AZ1427" s="365"/>
      <c r="BA1427" s="366"/>
      <c r="BB1427" s="367"/>
      <c r="BC1427"/>
      <c r="BD1427"/>
      <c r="BE1427"/>
      <c r="BF1427"/>
      <c r="BG1427"/>
      <c r="BH1427" s="368"/>
    </row>
    <row r="1428" spans="6:60" ht="15.6">
      <c r="F1428" s="346"/>
      <c r="G1428"/>
      <c r="H1428"/>
      <c r="I1428"/>
      <c r="J1428"/>
      <c r="K1428"/>
      <c r="L1428"/>
      <c r="M1428"/>
      <c r="N1428"/>
      <c r="O1428"/>
      <c r="P1428" s="365"/>
      <c r="Q1428"/>
      <c r="R1428"/>
      <c r="S1428"/>
      <c r="T1428"/>
      <c r="U1428"/>
      <c r="V1428"/>
      <c r="W1428"/>
      <c r="X1428"/>
      <c r="Y1428"/>
      <c r="Z1428"/>
      <c r="AA1428"/>
      <c r="AB1428"/>
      <c r="AC1428"/>
      <c r="AD1428"/>
      <c r="AE1428"/>
      <c r="AF1428"/>
      <c r="AG1428"/>
      <c r="AH1428" s="365"/>
      <c r="AI1428"/>
      <c r="AJ1428"/>
      <c r="AK1428"/>
      <c r="AL1428" s="365"/>
      <c r="AM1428"/>
      <c r="AN1428"/>
      <c r="AO1428"/>
      <c r="AP1428" s="365"/>
      <c r="AQ1428"/>
      <c r="AR1428"/>
      <c r="AS1428"/>
      <c r="AT1428"/>
      <c r="AU1428"/>
      <c r="AV1428"/>
      <c r="AW1428"/>
      <c r="AX1428"/>
      <c r="AY1428" s="365"/>
      <c r="AZ1428" s="365"/>
      <c r="BA1428" s="366"/>
      <c r="BB1428" s="367"/>
      <c r="BC1428"/>
      <c r="BD1428"/>
      <c r="BE1428"/>
      <c r="BF1428"/>
      <c r="BG1428"/>
      <c r="BH1428" s="368"/>
    </row>
    <row r="1429" spans="6:60" ht="15.6">
      <c r="F1429" s="346"/>
      <c r="G1429"/>
      <c r="H1429"/>
      <c r="I1429"/>
      <c r="J1429"/>
      <c r="K1429"/>
      <c r="L1429"/>
      <c r="M1429"/>
      <c r="N1429"/>
      <c r="O1429"/>
      <c r="P1429" s="365"/>
      <c r="Q1429"/>
      <c r="R1429"/>
      <c r="S1429"/>
      <c r="T1429"/>
      <c r="U1429"/>
      <c r="V1429"/>
      <c r="W1429"/>
      <c r="X1429"/>
      <c r="Y1429"/>
      <c r="Z1429"/>
      <c r="AA1429"/>
      <c r="AB1429"/>
      <c r="AC1429"/>
      <c r="AD1429"/>
      <c r="AE1429"/>
      <c r="AF1429"/>
      <c r="AG1429"/>
      <c r="AH1429" s="365"/>
      <c r="AI1429"/>
      <c r="AJ1429"/>
      <c r="AK1429"/>
      <c r="AL1429" s="365"/>
      <c r="AM1429"/>
      <c r="AN1429"/>
      <c r="AO1429"/>
      <c r="AP1429" s="365"/>
      <c r="AQ1429"/>
      <c r="AR1429"/>
      <c r="AS1429"/>
      <c r="AT1429"/>
      <c r="AU1429"/>
      <c r="AV1429"/>
      <c r="AW1429"/>
      <c r="AX1429"/>
      <c r="AY1429" s="365"/>
      <c r="AZ1429" s="365"/>
      <c r="BA1429" s="366"/>
      <c r="BB1429" s="367"/>
      <c r="BC1429"/>
      <c r="BD1429"/>
      <c r="BE1429"/>
      <c r="BF1429"/>
      <c r="BG1429"/>
      <c r="BH1429" s="368"/>
    </row>
    <row r="1430" spans="6:60" ht="15.6">
      <c r="F1430" s="346"/>
      <c r="G1430"/>
      <c r="H1430"/>
      <c r="I1430"/>
      <c r="J1430"/>
      <c r="K1430"/>
      <c r="L1430"/>
      <c r="M1430"/>
      <c r="N1430"/>
      <c r="O1430"/>
      <c r="P1430" s="365"/>
      <c r="Q1430"/>
      <c r="R1430"/>
      <c r="S1430"/>
      <c r="T1430"/>
      <c r="U1430"/>
      <c r="V1430"/>
      <c r="W1430"/>
      <c r="X1430"/>
      <c r="Y1430"/>
      <c r="Z1430"/>
      <c r="AA1430"/>
      <c r="AB1430"/>
      <c r="AC1430"/>
      <c r="AD1430"/>
      <c r="AE1430"/>
      <c r="AF1430"/>
      <c r="AG1430"/>
      <c r="AH1430" s="365"/>
      <c r="AI1430"/>
      <c r="AJ1430"/>
      <c r="AK1430"/>
      <c r="AL1430" s="365"/>
      <c r="AM1430"/>
      <c r="AN1430"/>
      <c r="AO1430"/>
      <c r="AP1430" s="365"/>
      <c r="AQ1430"/>
      <c r="AR1430"/>
      <c r="AS1430"/>
      <c r="AT1430"/>
      <c r="AU1430"/>
      <c r="AV1430"/>
      <c r="AW1430"/>
      <c r="AX1430"/>
      <c r="AY1430" s="365"/>
      <c r="AZ1430" s="365"/>
      <c r="BA1430" s="366"/>
      <c r="BB1430" s="367"/>
      <c r="BC1430"/>
      <c r="BD1430"/>
      <c r="BE1430"/>
      <c r="BF1430"/>
      <c r="BG1430"/>
      <c r="BH1430" s="368"/>
    </row>
    <row r="1431" spans="6:60" ht="15.6">
      <c r="F1431" s="346"/>
      <c r="G1431"/>
      <c r="H1431"/>
      <c r="I1431"/>
      <c r="J1431"/>
      <c r="K1431"/>
      <c r="L1431"/>
      <c r="M1431"/>
      <c r="N1431"/>
      <c r="O1431"/>
      <c r="P1431" s="365"/>
      <c r="Q1431"/>
      <c r="R1431"/>
      <c r="S1431"/>
      <c r="T1431"/>
      <c r="U1431"/>
      <c r="V1431"/>
      <c r="W1431"/>
      <c r="X1431"/>
      <c r="Y1431"/>
      <c r="Z1431"/>
      <c r="AA1431"/>
      <c r="AB1431"/>
      <c r="AC1431"/>
      <c r="AD1431"/>
      <c r="AE1431"/>
      <c r="AF1431"/>
      <c r="AG1431"/>
      <c r="AH1431" s="365"/>
      <c r="AI1431"/>
      <c r="AJ1431"/>
      <c r="AK1431"/>
      <c r="AL1431" s="365"/>
      <c r="AM1431"/>
      <c r="AN1431"/>
      <c r="AO1431"/>
      <c r="AP1431" s="365"/>
      <c r="AQ1431"/>
      <c r="AR1431"/>
      <c r="AS1431"/>
      <c r="AT1431"/>
      <c r="AU1431"/>
      <c r="AV1431"/>
      <c r="AW1431"/>
      <c r="AX1431"/>
      <c r="AY1431" s="365"/>
      <c r="AZ1431" s="365"/>
      <c r="BA1431" s="366"/>
      <c r="BB1431" s="367"/>
      <c r="BC1431"/>
      <c r="BD1431"/>
      <c r="BE1431"/>
      <c r="BF1431"/>
      <c r="BG1431"/>
      <c r="BH1431" s="368"/>
    </row>
    <row r="1432" spans="6:60" ht="15.6">
      <c r="F1432" s="346"/>
      <c r="G1432"/>
      <c r="H1432"/>
      <c r="I1432"/>
      <c r="J1432"/>
      <c r="K1432"/>
      <c r="L1432"/>
      <c r="M1432"/>
      <c r="N1432"/>
      <c r="O1432"/>
      <c r="P1432" s="365"/>
      <c r="Q1432"/>
      <c r="R1432"/>
      <c r="S1432"/>
      <c r="T1432"/>
      <c r="U1432"/>
      <c r="V1432"/>
      <c r="W1432"/>
      <c r="X1432"/>
      <c r="Y1432"/>
      <c r="Z1432"/>
      <c r="AA1432"/>
      <c r="AB1432"/>
      <c r="AC1432"/>
      <c r="AD1432"/>
      <c r="AE1432"/>
      <c r="AF1432"/>
      <c r="AG1432"/>
      <c r="AH1432" s="365"/>
      <c r="AI1432"/>
      <c r="AJ1432"/>
      <c r="AK1432"/>
      <c r="AL1432" s="365"/>
      <c r="AM1432"/>
      <c r="AN1432"/>
      <c r="AO1432"/>
      <c r="AP1432" s="365"/>
      <c r="AQ1432"/>
      <c r="AR1432"/>
      <c r="AS1432"/>
      <c r="AT1432"/>
      <c r="AU1432"/>
      <c r="AV1432"/>
      <c r="AW1432"/>
      <c r="AX1432"/>
      <c r="AY1432" s="365"/>
      <c r="AZ1432" s="365"/>
      <c r="BA1432" s="366"/>
      <c r="BB1432" s="367"/>
      <c r="BC1432"/>
      <c r="BD1432"/>
      <c r="BE1432"/>
      <c r="BF1432"/>
      <c r="BG1432"/>
      <c r="BH1432" s="368"/>
    </row>
    <row r="1433" spans="6:60" ht="15.6">
      <c r="F1433" s="346"/>
      <c r="G1433"/>
      <c r="H1433"/>
      <c r="I1433"/>
      <c r="J1433"/>
      <c r="K1433"/>
      <c r="L1433"/>
      <c r="M1433"/>
      <c r="N1433"/>
      <c r="O1433"/>
      <c r="P1433" s="365"/>
      <c r="Q1433"/>
      <c r="R1433"/>
      <c r="S1433"/>
      <c r="T1433"/>
      <c r="U1433"/>
      <c r="V1433"/>
      <c r="W1433"/>
      <c r="X1433"/>
      <c r="Y1433"/>
      <c r="Z1433"/>
      <c r="AA1433"/>
      <c r="AB1433"/>
      <c r="AC1433"/>
      <c r="AD1433"/>
      <c r="AE1433"/>
      <c r="AF1433"/>
      <c r="AG1433"/>
      <c r="AH1433" s="365"/>
      <c r="AI1433"/>
      <c r="AJ1433"/>
      <c r="AK1433"/>
      <c r="AL1433" s="365"/>
      <c r="AM1433"/>
      <c r="AN1433"/>
      <c r="AO1433"/>
      <c r="AP1433" s="365"/>
      <c r="AQ1433"/>
      <c r="AR1433"/>
      <c r="AS1433"/>
      <c r="AT1433"/>
      <c r="AU1433"/>
      <c r="AV1433"/>
      <c r="AW1433"/>
      <c r="AX1433"/>
      <c r="AY1433" s="365"/>
      <c r="AZ1433" s="365"/>
      <c r="BA1433" s="366"/>
      <c r="BB1433" s="367"/>
      <c r="BC1433"/>
      <c r="BD1433"/>
      <c r="BE1433"/>
      <c r="BF1433"/>
      <c r="BG1433"/>
      <c r="BH1433" s="368"/>
    </row>
    <row r="1434" spans="6:60" ht="15.6">
      <c r="F1434" s="346"/>
      <c r="G1434"/>
      <c r="H1434"/>
      <c r="I1434"/>
      <c r="J1434"/>
      <c r="K1434"/>
      <c r="L1434"/>
      <c r="M1434"/>
      <c r="N1434"/>
      <c r="O1434"/>
      <c r="P1434" s="365"/>
      <c r="Q1434"/>
      <c r="R1434"/>
      <c r="S1434"/>
      <c r="T1434"/>
      <c r="U1434"/>
      <c r="V1434"/>
      <c r="W1434"/>
      <c r="X1434"/>
      <c r="Y1434"/>
      <c r="Z1434"/>
      <c r="AA1434"/>
      <c r="AB1434"/>
      <c r="AC1434"/>
      <c r="AD1434"/>
      <c r="AE1434"/>
      <c r="AF1434"/>
      <c r="AG1434"/>
      <c r="AH1434" s="365"/>
      <c r="AI1434"/>
      <c r="AJ1434"/>
      <c r="AK1434"/>
      <c r="AL1434" s="365"/>
      <c r="AM1434"/>
      <c r="AN1434"/>
      <c r="AO1434"/>
      <c r="AP1434" s="365"/>
      <c r="AQ1434"/>
      <c r="AR1434"/>
      <c r="AS1434"/>
      <c r="AT1434"/>
      <c r="AU1434"/>
      <c r="AV1434"/>
      <c r="AW1434"/>
      <c r="AX1434"/>
      <c r="AY1434" s="365"/>
      <c r="AZ1434" s="365"/>
      <c r="BA1434" s="366"/>
      <c r="BB1434" s="367"/>
      <c r="BC1434"/>
      <c r="BD1434"/>
      <c r="BE1434"/>
      <c r="BF1434"/>
      <c r="BG1434"/>
      <c r="BH1434" s="368"/>
    </row>
    <row r="1435" spans="6:60" ht="15.6">
      <c r="F1435" s="346"/>
      <c r="G1435"/>
      <c r="H1435"/>
      <c r="I1435"/>
      <c r="J1435"/>
      <c r="K1435"/>
      <c r="L1435"/>
      <c r="M1435"/>
      <c r="N1435"/>
      <c r="O1435"/>
      <c r="P1435" s="365"/>
      <c r="Q1435"/>
      <c r="R1435"/>
      <c r="S1435"/>
      <c r="T1435"/>
      <c r="U1435"/>
      <c r="V1435"/>
      <c r="W1435"/>
      <c r="X1435"/>
      <c r="Y1435"/>
      <c r="Z1435"/>
      <c r="AA1435"/>
      <c r="AB1435"/>
      <c r="AC1435"/>
      <c r="AD1435"/>
      <c r="AE1435"/>
      <c r="AF1435"/>
      <c r="AG1435"/>
      <c r="AH1435" s="365"/>
      <c r="AI1435"/>
      <c r="AJ1435"/>
      <c r="AK1435"/>
      <c r="AL1435" s="365"/>
      <c r="AM1435"/>
      <c r="AN1435"/>
      <c r="AO1435"/>
      <c r="AP1435" s="365"/>
      <c r="AQ1435"/>
      <c r="AR1435"/>
      <c r="AS1435"/>
      <c r="AT1435"/>
      <c r="AU1435"/>
      <c r="AV1435"/>
      <c r="AW1435"/>
      <c r="AX1435"/>
      <c r="AY1435" s="365"/>
      <c r="AZ1435" s="365"/>
      <c r="BA1435" s="366"/>
      <c r="BB1435" s="367"/>
      <c r="BC1435"/>
      <c r="BD1435"/>
      <c r="BE1435"/>
      <c r="BF1435"/>
      <c r="BG1435"/>
      <c r="BH1435" s="368"/>
    </row>
    <row r="1436" spans="6:60" ht="15.6">
      <c r="F1436" s="346"/>
      <c r="G1436"/>
      <c r="H1436"/>
      <c r="I1436"/>
      <c r="J1436"/>
      <c r="K1436"/>
      <c r="L1436"/>
      <c r="M1436"/>
      <c r="N1436"/>
      <c r="O1436"/>
      <c r="P1436" s="365"/>
      <c r="Q1436"/>
      <c r="R1436"/>
      <c r="S1436"/>
      <c r="T1436"/>
      <c r="U1436"/>
      <c r="V1436"/>
      <c r="W1436"/>
      <c r="X1436"/>
      <c r="Y1436"/>
      <c r="Z1436"/>
      <c r="AA1436"/>
      <c r="AB1436"/>
      <c r="AC1436"/>
      <c r="AD1436"/>
      <c r="AE1436"/>
      <c r="AF1436"/>
      <c r="AG1436"/>
      <c r="AH1436" s="365"/>
      <c r="AI1436"/>
      <c r="AJ1436"/>
      <c r="AK1436"/>
      <c r="AL1436" s="365"/>
      <c r="AM1436"/>
      <c r="AN1436"/>
      <c r="AO1436"/>
      <c r="AP1436" s="365"/>
      <c r="AQ1436"/>
      <c r="AR1436"/>
      <c r="AS1436"/>
      <c r="AT1436"/>
      <c r="AU1436"/>
      <c r="AV1436"/>
      <c r="AW1436"/>
      <c r="AX1436"/>
      <c r="AY1436" s="365"/>
      <c r="AZ1436" s="365"/>
      <c r="BA1436" s="366"/>
      <c r="BB1436" s="367"/>
      <c r="BC1436"/>
      <c r="BD1436"/>
      <c r="BE1436"/>
      <c r="BF1436"/>
      <c r="BG1436"/>
      <c r="BH1436" s="368"/>
    </row>
    <row r="1437" spans="6:60" ht="15.6">
      <c r="F1437" s="346"/>
      <c r="G1437"/>
      <c r="H1437"/>
      <c r="I1437"/>
      <c r="J1437"/>
      <c r="K1437"/>
      <c r="L1437"/>
      <c r="M1437"/>
      <c r="N1437"/>
      <c r="O1437"/>
      <c r="P1437" s="365"/>
      <c r="Q1437"/>
      <c r="R1437"/>
      <c r="S1437"/>
      <c r="T1437"/>
      <c r="U1437"/>
      <c r="V1437"/>
      <c r="W1437"/>
      <c r="X1437"/>
      <c r="Y1437"/>
      <c r="Z1437"/>
      <c r="AA1437"/>
      <c r="AB1437"/>
      <c r="AC1437"/>
      <c r="AD1437"/>
      <c r="AE1437"/>
      <c r="AF1437"/>
      <c r="AG1437"/>
      <c r="AH1437" s="365"/>
      <c r="AI1437"/>
      <c r="AJ1437"/>
      <c r="AK1437"/>
      <c r="AL1437" s="365"/>
      <c r="AM1437"/>
      <c r="AN1437"/>
      <c r="AO1437"/>
      <c r="AP1437" s="365"/>
      <c r="AQ1437"/>
      <c r="AR1437"/>
      <c r="AS1437"/>
      <c r="AT1437"/>
      <c r="AU1437"/>
      <c r="AV1437"/>
      <c r="AW1437"/>
      <c r="AX1437"/>
      <c r="AY1437" s="365"/>
      <c r="AZ1437" s="365"/>
      <c r="BA1437" s="366"/>
      <c r="BB1437" s="367"/>
      <c r="BC1437"/>
      <c r="BD1437"/>
      <c r="BE1437"/>
      <c r="BF1437"/>
      <c r="BG1437"/>
      <c r="BH1437" s="368"/>
    </row>
    <row r="1438" spans="6:60" ht="15.6">
      <c r="F1438" s="346"/>
      <c r="G1438"/>
      <c r="H1438"/>
      <c r="I1438"/>
      <c r="J1438"/>
      <c r="K1438"/>
      <c r="L1438"/>
      <c r="M1438"/>
      <c r="N1438"/>
      <c r="O1438"/>
      <c r="P1438" s="365"/>
      <c r="Q1438"/>
      <c r="R1438"/>
      <c r="S1438"/>
      <c r="T1438"/>
      <c r="U1438"/>
      <c r="V1438"/>
      <c r="W1438"/>
      <c r="X1438"/>
      <c r="Y1438"/>
      <c r="Z1438"/>
      <c r="AA1438"/>
      <c r="AB1438"/>
      <c r="AC1438"/>
      <c r="AD1438"/>
      <c r="AE1438"/>
      <c r="AF1438"/>
      <c r="AG1438"/>
      <c r="AH1438" s="365"/>
      <c r="AI1438"/>
      <c r="AJ1438"/>
      <c r="AK1438"/>
      <c r="AL1438" s="365"/>
      <c r="AM1438"/>
      <c r="AN1438"/>
      <c r="AO1438"/>
      <c r="AP1438" s="365"/>
      <c r="AQ1438"/>
      <c r="AR1438"/>
      <c r="AS1438"/>
      <c r="AT1438"/>
      <c r="AU1438"/>
      <c r="AV1438"/>
      <c r="AW1438"/>
      <c r="AX1438"/>
      <c r="AY1438" s="365"/>
      <c r="AZ1438" s="365"/>
      <c r="BA1438" s="366"/>
      <c r="BB1438" s="367"/>
      <c r="BC1438"/>
      <c r="BD1438"/>
      <c r="BE1438"/>
      <c r="BF1438"/>
      <c r="BG1438"/>
      <c r="BH1438" s="368"/>
    </row>
    <row r="1439" spans="6:60" ht="15.6">
      <c r="F1439" s="346"/>
      <c r="G1439"/>
      <c r="H1439"/>
      <c r="I1439"/>
      <c r="J1439"/>
      <c r="K1439"/>
      <c r="L1439"/>
      <c r="M1439"/>
      <c r="N1439"/>
      <c r="O1439"/>
      <c r="P1439" s="365"/>
      <c r="Q1439"/>
      <c r="R1439"/>
      <c r="S1439"/>
      <c r="T1439"/>
      <c r="U1439"/>
      <c r="V1439"/>
      <c r="W1439"/>
      <c r="X1439"/>
      <c r="Y1439"/>
      <c r="Z1439"/>
      <c r="AA1439"/>
      <c r="AB1439"/>
      <c r="AC1439"/>
      <c r="AD1439"/>
      <c r="AE1439"/>
      <c r="AF1439"/>
      <c r="AG1439"/>
      <c r="AH1439" s="365"/>
      <c r="AI1439"/>
      <c r="AJ1439"/>
      <c r="AK1439"/>
      <c r="AL1439" s="365"/>
      <c r="AM1439"/>
      <c r="AN1439"/>
      <c r="AO1439"/>
      <c r="AP1439" s="365"/>
      <c r="AQ1439"/>
      <c r="AR1439"/>
      <c r="AS1439"/>
      <c r="AT1439"/>
      <c r="AU1439"/>
      <c r="AV1439"/>
      <c r="AW1439"/>
      <c r="AX1439"/>
      <c r="AY1439" s="365"/>
      <c r="AZ1439" s="365"/>
      <c r="BA1439" s="366"/>
      <c r="BB1439" s="367"/>
      <c r="BC1439"/>
      <c r="BD1439"/>
      <c r="BE1439"/>
      <c r="BF1439"/>
      <c r="BG1439"/>
      <c r="BH1439" s="368"/>
    </row>
    <row r="1440" spans="6:60" ht="15.6">
      <c r="F1440" s="346"/>
      <c r="G1440"/>
      <c r="H1440"/>
      <c r="I1440"/>
      <c r="J1440"/>
      <c r="K1440"/>
      <c r="L1440"/>
      <c r="M1440"/>
      <c r="N1440"/>
      <c r="O1440"/>
      <c r="P1440" s="365"/>
      <c r="Q1440"/>
      <c r="R1440"/>
      <c r="S1440"/>
      <c r="T1440"/>
      <c r="U1440"/>
      <c r="V1440"/>
      <c r="W1440"/>
      <c r="X1440"/>
      <c r="Y1440"/>
      <c r="Z1440"/>
      <c r="AA1440"/>
      <c r="AB1440"/>
      <c r="AC1440"/>
      <c r="AD1440"/>
      <c r="AE1440"/>
      <c r="AF1440"/>
      <c r="AG1440"/>
      <c r="AH1440" s="365"/>
      <c r="AI1440"/>
      <c r="AJ1440"/>
      <c r="AK1440"/>
      <c r="AL1440" s="365"/>
      <c r="AM1440"/>
      <c r="AN1440"/>
      <c r="AO1440"/>
      <c r="AP1440" s="365"/>
      <c r="AQ1440"/>
      <c r="AR1440"/>
      <c r="AS1440"/>
      <c r="AT1440"/>
      <c r="AU1440"/>
      <c r="AV1440"/>
      <c r="AW1440"/>
      <c r="AX1440"/>
      <c r="AY1440" s="365"/>
      <c r="AZ1440" s="365"/>
      <c r="BA1440" s="366"/>
      <c r="BB1440" s="367"/>
      <c r="BC1440"/>
      <c r="BD1440"/>
      <c r="BE1440"/>
      <c r="BF1440"/>
      <c r="BG1440"/>
      <c r="BH1440" s="368"/>
    </row>
    <row r="1441" spans="6:60" ht="15.6">
      <c r="F1441" s="346"/>
      <c r="G1441"/>
      <c r="H1441"/>
      <c r="I1441"/>
      <c r="J1441"/>
      <c r="K1441"/>
      <c r="L1441"/>
      <c r="M1441"/>
      <c r="N1441"/>
      <c r="O1441"/>
      <c r="P1441" s="365"/>
      <c r="Q1441"/>
      <c r="R1441"/>
      <c r="S1441"/>
      <c r="T1441"/>
      <c r="U1441"/>
      <c r="V1441"/>
      <c r="W1441"/>
      <c r="X1441"/>
      <c r="Y1441"/>
      <c r="Z1441"/>
      <c r="AA1441"/>
      <c r="AB1441"/>
      <c r="AC1441"/>
      <c r="AD1441"/>
      <c r="AE1441"/>
      <c r="AF1441"/>
      <c r="AG1441"/>
      <c r="AH1441" s="365"/>
      <c r="AI1441"/>
      <c r="AJ1441"/>
      <c r="AK1441"/>
      <c r="AL1441" s="365"/>
      <c r="AM1441"/>
      <c r="AN1441"/>
      <c r="AO1441"/>
      <c r="AP1441" s="365"/>
      <c r="AQ1441"/>
      <c r="AR1441"/>
      <c r="AS1441"/>
      <c r="AT1441"/>
      <c r="AU1441"/>
      <c r="AV1441"/>
      <c r="AW1441"/>
      <c r="AX1441"/>
      <c r="AY1441" s="365"/>
      <c r="AZ1441" s="365"/>
      <c r="BA1441" s="366"/>
      <c r="BB1441" s="367"/>
      <c r="BC1441"/>
      <c r="BD1441"/>
      <c r="BE1441"/>
      <c r="BF1441"/>
      <c r="BG1441"/>
      <c r="BH1441" s="368"/>
    </row>
    <row r="1442" spans="6:60" ht="15.6">
      <c r="F1442" s="346"/>
      <c r="G1442"/>
      <c r="H1442"/>
      <c r="I1442"/>
      <c r="J1442"/>
      <c r="K1442"/>
      <c r="L1442"/>
      <c r="M1442"/>
      <c r="N1442"/>
      <c r="O1442"/>
      <c r="P1442" s="365"/>
      <c r="Q1442"/>
      <c r="R1442"/>
      <c r="S1442"/>
      <c r="T1442"/>
      <c r="U1442"/>
      <c r="V1442"/>
      <c r="W1442"/>
      <c r="X1442"/>
      <c r="Y1442"/>
      <c r="Z1442"/>
      <c r="AA1442"/>
      <c r="AB1442"/>
      <c r="AC1442"/>
      <c r="AD1442"/>
      <c r="AE1442"/>
      <c r="AF1442"/>
      <c r="AG1442"/>
      <c r="AH1442" s="365"/>
      <c r="AI1442"/>
      <c r="AJ1442"/>
      <c r="AK1442"/>
      <c r="AL1442" s="365"/>
      <c r="AM1442"/>
      <c r="AN1442"/>
      <c r="AO1442"/>
      <c r="AP1442" s="365"/>
      <c r="AQ1442"/>
      <c r="AR1442"/>
      <c r="AS1442"/>
      <c r="AT1442"/>
      <c r="AU1442"/>
      <c r="AV1442"/>
      <c r="AW1442"/>
      <c r="AX1442"/>
      <c r="AY1442" s="365"/>
      <c r="AZ1442" s="365"/>
      <c r="BA1442" s="366"/>
      <c r="BB1442" s="367"/>
      <c r="BC1442"/>
      <c r="BD1442"/>
      <c r="BE1442"/>
      <c r="BF1442"/>
      <c r="BG1442"/>
      <c r="BH1442" s="368"/>
    </row>
    <row r="1443" spans="6:60" ht="15.6">
      <c r="F1443" s="346"/>
      <c r="G1443"/>
      <c r="H1443"/>
      <c r="I1443"/>
      <c r="J1443"/>
      <c r="K1443"/>
      <c r="L1443"/>
      <c r="M1443"/>
      <c r="N1443"/>
      <c r="O1443"/>
      <c r="P1443" s="365"/>
      <c r="Q1443"/>
      <c r="R1443"/>
      <c r="S1443"/>
      <c r="T1443"/>
      <c r="U1443"/>
      <c r="V1443"/>
      <c r="W1443"/>
      <c r="X1443"/>
      <c r="Y1443"/>
      <c r="Z1443"/>
      <c r="AA1443"/>
      <c r="AB1443"/>
      <c r="AC1443"/>
      <c r="AD1443"/>
      <c r="AE1443"/>
      <c r="AF1443"/>
      <c r="AG1443"/>
      <c r="AH1443" s="365"/>
      <c r="AI1443"/>
      <c r="AJ1443"/>
      <c r="AK1443"/>
      <c r="AL1443" s="365"/>
      <c r="AM1443"/>
      <c r="AN1443"/>
      <c r="AO1443"/>
      <c r="AP1443" s="365"/>
      <c r="AQ1443"/>
      <c r="AR1443"/>
      <c r="AS1443"/>
      <c r="AT1443"/>
      <c r="AU1443"/>
      <c r="AV1443"/>
      <c r="AW1443"/>
      <c r="AX1443"/>
      <c r="AY1443" s="365"/>
      <c r="AZ1443" s="365"/>
      <c r="BA1443" s="366"/>
      <c r="BB1443" s="367"/>
      <c r="BC1443"/>
      <c r="BD1443"/>
      <c r="BE1443"/>
      <c r="BF1443"/>
      <c r="BG1443"/>
      <c r="BH1443" s="368"/>
    </row>
    <row r="1444" spans="6:60" ht="15.6">
      <c r="F1444" s="346"/>
      <c r="G1444"/>
      <c r="H1444"/>
      <c r="I1444"/>
      <c r="J1444"/>
      <c r="K1444"/>
      <c r="L1444"/>
      <c r="M1444"/>
      <c r="N1444"/>
      <c r="O1444"/>
      <c r="P1444" s="365"/>
      <c r="Q1444"/>
      <c r="R1444"/>
      <c r="S1444"/>
      <c r="T1444"/>
      <c r="U1444"/>
      <c r="V1444"/>
      <c r="W1444"/>
      <c r="X1444"/>
      <c r="Y1444"/>
      <c r="Z1444"/>
      <c r="AA1444"/>
      <c r="AB1444"/>
      <c r="AC1444"/>
      <c r="AD1444"/>
      <c r="AE1444"/>
      <c r="AF1444"/>
      <c r="AG1444"/>
      <c r="AH1444" s="365"/>
      <c r="AI1444"/>
      <c r="AJ1444"/>
      <c r="AK1444"/>
      <c r="AL1444" s="365"/>
      <c r="AM1444"/>
      <c r="AN1444"/>
      <c r="AO1444"/>
      <c r="AP1444" s="365"/>
      <c r="AQ1444"/>
      <c r="AR1444"/>
      <c r="AS1444"/>
      <c r="AT1444"/>
      <c r="AU1444"/>
      <c r="AV1444"/>
      <c r="AW1444"/>
      <c r="AX1444"/>
      <c r="AY1444" s="365"/>
      <c r="AZ1444" s="365"/>
      <c r="BA1444" s="366"/>
      <c r="BB1444" s="367"/>
      <c r="BC1444"/>
      <c r="BD1444"/>
      <c r="BE1444"/>
      <c r="BF1444"/>
      <c r="BG1444"/>
      <c r="BH1444" s="368"/>
    </row>
    <row r="1445" spans="6:60" ht="15.6">
      <c r="F1445" s="346"/>
      <c r="G1445"/>
      <c r="H1445"/>
      <c r="I1445"/>
      <c r="J1445"/>
      <c r="K1445"/>
      <c r="L1445"/>
      <c r="M1445"/>
      <c r="N1445"/>
      <c r="O1445"/>
      <c r="P1445" s="365"/>
      <c r="Q1445"/>
      <c r="R1445"/>
      <c r="S1445"/>
      <c r="T1445"/>
      <c r="U1445"/>
      <c r="V1445"/>
      <c r="W1445"/>
      <c r="X1445"/>
      <c r="Y1445"/>
      <c r="Z1445"/>
      <c r="AA1445"/>
      <c r="AB1445"/>
      <c r="AC1445"/>
      <c r="AD1445"/>
      <c r="AE1445"/>
      <c r="AF1445"/>
      <c r="AG1445"/>
      <c r="AH1445" s="365"/>
      <c r="AI1445"/>
      <c r="AJ1445"/>
      <c r="AK1445"/>
      <c r="AL1445" s="365"/>
      <c r="AM1445"/>
      <c r="AN1445"/>
      <c r="AO1445"/>
      <c r="AP1445" s="365"/>
      <c r="AQ1445"/>
      <c r="AR1445"/>
      <c r="AS1445"/>
      <c r="AT1445"/>
      <c r="AU1445"/>
      <c r="AV1445"/>
      <c r="AW1445"/>
      <c r="AX1445"/>
      <c r="AY1445" s="365"/>
      <c r="AZ1445" s="365"/>
      <c r="BA1445" s="366"/>
      <c r="BB1445" s="367"/>
      <c r="BC1445"/>
      <c r="BD1445"/>
      <c r="BE1445"/>
      <c r="BF1445"/>
      <c r="BG1445"/>
      <c r="BH1445" s="368"/>
    </row>
    <row r="1446" spans="6:60" ht="15.6">
      <c r="F1446" s="346"/>
      <c r="G1446"/>
      <c r="H1446"/>
      <c r="I1446"/>
      <c r="J1446"/>
      <c r="K1446"/>
      <c r="L1446"/>
      <c r="M1446"/>
      <c r="N1446"/>
      <c r="O1446"/>
      <c r="P1446" s="365"/>
      <c r="Q1446"/>
      <c r="R1446"/>
      <c r="S1446"/>
      <c r="T1446"/>
      <c r="U1446"/>
      <c r="V1446"/>
      <c r="W1446"/>
      <c r="X1446"/>
      <c r="Y1446"/>
      <c r="Z1446"/>
      <c r="AA1446"/>
      <c r="AB1446"/>
      <c r="AC1446"/>
      <c r="AD1446"/>
      <c r="AE1446"/>
      <c r="AF1446"/>
      <c r="AG1446"/>
      <c r="AH1446" s="365"/>
      <c r="AI1446"/>
      <c r="AJ1446"/>
      <c r="AK1446"/>
      <c r="AL1446" s="365"/>
      <c r="AM1446"/>
      <c r="AN1446"/>
      <c r="AO1446"/>
      <c r="AP1446" s="365"/>
      <c r="AQ1446"/>
      <c r="AR1446"/>
      <c r="AS1446"/>
      <c r="AT1446"/>
      <c r="AU1446"/>
      <c r="AV1446"/>
      <c r="AW1446"/>
      <c r="AX1446"/>
      <c r="AY1446" s="365"/>
      <c r="AZ1446" s="365"/>
      <c r="BA1446" s="366"/>
      <c r="BB1446" s="367"/>
      <c r="BC1446"/>
      <c r="BD1446"/>
      <c r="BE1446"/>
      <c r="BF1446"/>
      <c r="BG1446"/>
      <c r="BH1446" s="368"/>
    </row>
    <row r="1447" spans="6:60" ht="15.6">
      <c r="F1447" s="346"/>
      <c r="G1447"/>
      <c r="H1447"/>
      <c r="I1447"/>
      <c r="J1447"/>
      <c r="K1447"/>
      <c r="L1447"/>
      <c r="M1447"/>
      <c r="N1447"/>
      <c r="O1447"/>
      <c r="P1447" s="365"/>
      <c r="Q1447"/>
      <c r="R1447"/>
      <c r="S1447"/>
      <c r="T1447"/>
      <c r="U1447"/>
      <c r="V1447"/>
      <c r="W1447"/>
      <c r="X1447"/>
      <c r="Y1447"/>
      <c r="Z1447"/>
      <c r="AA1447"/>
      <c r="AB1447"/>
      <c r="AC1447"/>
      <c r="AD1447"/>
      <c r="AE1447"/>
      <c r="AF1447"/>
      <c r="AG1447"/>
      <c r="AH1447" s="365"/>
      <c r="AI1447"/>
      <c r="AJ1447"/>
      <c r="AK1447"/>
      <c r="AL1447" s="365"/>
      <c r="AM1447"/>
      <c r="AN1447"/>
      <c r="AO1447"/>
      <c r="AP1447" s="365"/>
      <c r="AQ1447"/>
      <c r="AR1447"/>
      <c r="AS1447"/>
      <c r="AT1447"/>
      <c r="AU1447"/>
      <c r="AV1447"/>
      <c r="AW1447"/>
      <c r="AX1447"/>
      <c r="AY1447" s="365"/>
      <c r="AZ1447" s="365"/>
      <c r="BA1447" s="366"/>
      <c r="BB1447" s="367"/>
      <c r="BC1447"/>
      <c r="BD1447"/>
      <c r="BE1447"/>
      <c r="BF1447"/>
      <c r="BG1447"/>
      <c r="BH1447" s="368"/>
    </row>
    <row r="1448" spans="6:60" ht="15.6">
      <c r="F1448" s="346"/>
      <c r="G1448"/>
      <c r="H1448"/>
      <c r="I1448"/>
      <c r="J1448"/>
      <c r="K1448"/>
      <c r="L1448"/>
      <c r="M1448"/>
      <c r="N1448"/>
      <c r="O1448"/>
      <c r="P1448" s="365"/>
      <c r="Q1448"/>
      <c r="R1448"/>
      <c r="S1448"/>
      <c r="T1448"/>
      <c r="U1448"/>
      <c r="V1448"/>
      <c r="W1448"/>
      <c r="X1448"/>
      <c r="Y1448"/>
      <c r="Z1448"/>
      <c r="AA1448"/>
      <c r="AB1448"/>
      <c r="AC1448"/>
      <c r="AD1448"/>
      <c r="AE1448"/>
      <c r="AF1448"/>
      <c r="AG1448"/>
      <c r="AH1448" s="365"/>
      <c r="AI1448"/>
      <c r="AJ1448"/>
      <c r="AK1448"/>
      <c r="AL1448" s="365"/>
      <c r="AM1448"/>
      <c r="AN1448"/>
      <c r="AO1448"/>
      <c r="AP1448" s="365"/>
      <c r="AQ1448"/>
      <c r="AR1448"/>
      <c r="AS1448"/>
      <c r="AT1448"/>
      <c r="AU1448"/>
      <c r="AV1448"/>
      <c r="AW1448"/>
      <c r="AX1448"/>
      <c r="AY1448" s="365"/>
      <c r="AZ1448" s="365"/>
      <c r="BA1448" s="366"/>
      <c r="BB1448" s="367"/>
      <c r="BC1448"/>
      <c r="BD1448"/>
      <c r="BE1448"/>
      <c r="BF1448"/>
      <c r="BG1448"/>
      <c r="BH1448" s="368"/>
    </row>
    <row r="1449" spans="6:60" ht="15.6">
      <c r="F1449" s="346"/>
      <c r="G1449"/>
      <c r="H1449"/>
      <c r="I1449"/>
      <c r="J1449"/>
      <c r="K1449"/>
      <c r="L1449"/>
      <c r="M1449"/>
      <c r="N1449"/>
      <c r="O1449"/>
      <c r="P1449" s="365"/>
      <c r="Q1449"/>
      <c r="R1449"/>
      <c r="S1449"/>
      <c r="T1449"/>
      <c r="U1449"/>
      <c r="V1449"/>
      <c r="W1449"/>
      <c r="X1449"/>
      <c r="Y1449"/>
      <c r="Z1449"/>
      <c r="AA1449"/>
      <c r="AB1449"/>
      <c r="AC1449"/>
      <c r="AD1449"/>
      <c r="AE1449"/>
      <c r="AF1449"/>
      <c r="AG1449"/>
      <c r="AH1449" s="365"/>
      <c r="AI1449"/>
      <c r="AJ1449"/>
      <c r="AK1449"/>
      <c r="AL1449" s="365"/>
      <c r="AM1449"/>
      <c r="AN1449"/>
      <c r="AO1449"/>
      <c r="AP1449" s="365"/>
      <c r="AQ1449"/>
      <c r="AR1449"/>
      <c r="AS1449"/>
      <c r="AT1449"/>
      <c r="AU1449"/>
      <c r="AV1449"/>
      <c r="AW1449"/>
      <c r="AX1449"/>
      <c r="AY1449" s="365"/>
      <c r="AZ1449" s="365"/>
      <c r="BA1449" s="366"/>
      <c r="BB1449" s="367"/>
      <c r="BC1449"/>
      <c r="BD1449"/>
      <c r="BE1449"/>
      <c r="BF1449"/>
      <c r="BG1449"/>
      <c r="BH1449" s="368"/>
    </row>
    <row r="1450" spans="6:60" ht="15.6">
      <c r="F1450" s="346"/>
      <c r="G1450"/>
      <c r="H1450"/>
      <c r="I1450"/>
      <c r="J1450"/>
      <c r="K1450"/>
      <c r="L1450"/>
      <c r="M1450"/>
      <c r="N1450"/>
      <c r="O1450"/>
      <c r="P1450" s="365"/>
      <c r="Q1450"/>
      <c r="R1450"/>
      <c r="S1450"/>
      <c r="T1450"/>
      <c r="U1450"/>
      <c r="V1450"/>
      <c r="W1450"/>
      <c r="X1450"/>
      <c r="Y1450"/>
      <c r="Z1450"/>
      <c r="AA1450"/>
      <c r="AB1450"/>
      <c r="AC1450"/>
      <c r="AD1450"/>
      <c r="AE1450"/>
      <c r="AF1450"/>
      <c r="AG1450"/>
      <c r="AH1450" s="365"/>
      <c r="AI1450"/>
      <c r="AJ1450"/>
      <c r="AK1450"/>
      <c r="AL1450" s="365"/>
      <c r="AM1450"/>
      <c r="AN1450"/>
      <c r="AO1450"/>
      <c r="AP1450" s="365"/>
      <c r="AQ1450"/>
      <c r="AR1450"/>
      <c r="AS1450"/>
      <c r="AT1450"/>
      <c r="AU1450"/>
      <c r="AV1450"/>
      <c r="AW1450"/>
      <c r="AX1450"/>
      <c r="AY1450" s="365"/>
      <c r="AZ1450" s="365"/>
      <c r="BA1450" s="366"/>
      <c r="BB1450" s="367"/>
      <c r="BC1450"/>
      <c r="BD1450"/>
      <c r="BE1450"/>
      <c r="BF1450"/>
      <c r="BG1450"/>
      <c r="BH1450" s="368"/>
    </row>
    <row r="1451" spans="6:60" ht="15.6">
      <c r="F1451" s="346"/>
      <c r="G1451"/>
      <c r="H1451"/>
      <c r="I1451"/>
      <c r="J1451"/>
      <c r="K1451"/>
      <c r="L1451"/>
      <c r="M1451"/>
      <c r="N1451"/>
      <c r="O1451"/>
      <c r="P1451" s="365"/>
      <c r="Q1451"/>
      <c r="R1451"/>
      <c r="S1451"/>
      <c r="T1451"/>
      <c r="U1451"/>
      <c r="V1451"/>
      <c r="W1451"/>
      <c r="X1451"/>
      <c r="Y1451"/>
      <c r="Z1451"/>
      <c r="AA1451"/>
      <c r="AB1451"/>
      <c r="AC1451"/>
      <c r="AD1451"/>
      <c r="AE1451"/>
      <c r="AF1451"/>
      <c r="AG1451"/>
      <c r="AH1451" s="365"/>
      <c r="AI1451"/>
      <c r="AJ1451"/>
      <c r="AK1451"/>
      <c r="AL1451" s="365"/>
      <c r="AM1451"/>
      <c r="AN1451"/>
      <c r="AO1451"/>
      <c r="AP1451" s="365"/>
      <c r="AQ1451"/>
      <c r="AR1451"/>
      <c r="AS1451"/>
      <c r="AT1451"/>
      <c r="AU1451"/>
      <c r="AV1451"/>
      <c r="AW1451"/>
      <c r="AX1451"/>
      <c r="AY1451" s="365"/>
      <c r="AZ1451" s="365"/>
      <c r="BA1451" s="366"/>
      <c r="BB1451" s="367"/>
      <c r="BC1451"/>
      <c r="BD1451"/>
      <c r="BE1451"/>
      <c r="BF1451"/>
      <c r="BG1451"/>
      <c r="BH1451" s="368"/>
    </row>
    <row r="1452" spans="6:60" ht="15.6">
      <c r="F1452" s="346"/>
      <c r="G1452"/>
      <c r="H1452"/>
      <c r="I1452"/>
      <c r="J1452"/>
      <c r="K1452"/>
      <c r="L1452"/>
      <c r="M1452"/>
      <c r="N1452"/>
      <c r="O1452"/>
      <c r="P1452" s="365"/>
      <c r="Q1452"/>
      <c r="R1452"/>
      <c r="S1452"/>
      <c r="T1452"/>
      <c r="U1452"/>
      <c r="V1452"/>
      <c r="W1452"/>
      <c r="X1452"/>
      <c r="Y1452"/>
      <c r="Z1452"/>
      <c r="AA1452"/>
      <c r="AB1452"/>
      <c r="AC1452"/>
      <c r="AD1452"/>
      <c r="AE1452"/>
      <c r="AF1452"/>
      <c r="AG1452"/>
      <c r="AH1452" s="365"/>
      <c r="AI1452"/>
      <c r="AJ1452"/>
      <c r="AK1452"/>
      <c r="AL1452" s="365"/>
      <c r="AM1452"/>
      <c r="AN1452"/>
      <c r="AO1452"/>
      <c r="AP1452" s="365"/>
      <c r="AQ1452"/>
      <c r="AR1452"/>
      <c r="AS1452"/>
      <c r="AT1452"/>
      <c r="AU1452"/>
      <c r="AV1452"/>
      <c r="AW1452"/>
      <c r="AX1452"/>
      <c r="AY1452" s="365"/>
      <c r="AZ1452" s="365"/>
      <c r="BA1452" s="366"/>
      <c r="BB1452" s="367"/>
      <c r="BC1452"/>
      <c r="BD1452"/>
      <c r="BE1452"/>
      <c r="BF1452"/>
      <c r="BG1452"/>
      <c r="BH1452" s="368"/>
    </row>
    <row r="1453" spans="6:60" ht="15.6">
      <c r="F1453" s="346"/>
      <c r="G1453"/>
      <c r="H1453"/>
      <c r="I1453"/>
      <c r="J1453"/>
      <c r="K1453"/>
      <c r="L1453"/>
      <c r="M1453"/>
      <c r="N1453"/>
      <c r="O1453"/>
      <c r="P1453" s="365"/>
      <c r="Q1453"/>
      <c r="R1453"/>
      <c r="S1453"/>
      <c r="T1453"/>
      <c r="U1453"/>
      <c r="V1453"/>
      <c r="W1453"/>
      <c r="X1453"/>
      <c r="Y1453"/>
      <c r="Z1453"/>
      <c r="AA1453"/>
      <c r="AB1453"/>
      <c r="AC1453"/>
      <c r="AD1453"/>
      <c r="AE1453"/>
      <c r="AF1453"/>
      <c r="AG1453"/>
      <c r="AH1453" s="365"/>
      <c r="AI1453"/>
      <c r="AJ1453"/>
      <c r="AK1453"/>
      <c r="AL1453" s="365"/>
      <c r="AM1453"/>
      <c r="AN1453"/>
      <c r="AO1453"/>
      <c r="AP1453" s="365"/>
      <c r="AQ1453"/>
      <c r="AR1453"/>
      <c r="AS1453"/>
      <c r="AT1453"/>
      <c r="AU1453"/>
      <c r="AV1453"/>
      <c r="AW1453"/>
      <c r="AX1453"/>
      <c r="AY1453" s="365"/>
      <c r="AZ1453" s="365"/>
      <c r="BA1453" s="366"/>
      <c r="BB1453" s="367"/>
      <c r="BC1453"/>
      <c r="BD1453"/>
      <c r="BE1453"/>
      <c r="BF1453"/>
      <c r="BG1453"/>
      <c r="BH1453" s="368"/>
    </row>
    <row r="1454" spans="6:60" ht="15.6">
      <c r="F1454" s="346"/>
      <c r="G1454"/>
      <c r="H1454"/>
      <c r="I1454"/>
      <c r="J1454"/>
      <c r="K1454"/>
      <c r="L1454"/>
      <c r="M1454"/>
      <c r="N1454"/>
      <c r="O1454"/>
      <c r="P1454" s="365"/>
      <c r="Q1454"/>
      <c r="R1454"/>
      <c r="S1454"/>
      <c r="T1454"/>
      <c r="U1454"/>
      <c r="V1454"/>
      <c r="W1454"/>
      <c r="X1454"/>
      <c r="Y1454"/>
      <c r="Z1454"/>
      <c r="AA1454"/>
      <c r="AB1454"/>
      <c r="AC1454"/>
      <c r="AD1454"/>
      <c r="AE1454"/>
      <c r="AF1454"/>
      <c r="AG1454"/>
      <c r="AH1454" s="365"/>
      <c r="AI1454"/>
      <c r="AJ1454"/>
      <c r="AK1454"/>
      <c r="AL1454" s="365"/>
      <c r="AM1454"/>
      <c r="AN1454"/>
      <c r="AO1454"/>
      <c r="AP1454" s="365"/>
      <c r="AQ1454"/>
      <c r="AR1454"/>
      <c r="AS1454"/>
      <c r="AT1454"/>
      <c r="AU1454"/>
      <c r="AV1454"/>
      <c r="AW1454"/>
      <c r="AX1454"/>
      <c r="AY1454" s="365"/>
      <c r="AZ1454" s="365"/>
      <c r="BA1454" s="366"/>
      <c r="BB1454" s="367"/>
      <c r="BC1454"/>
      <c r="BD1454"/>
      <c r="BE1454"/>
      <c r="BF1454"/>
      <c r="BG1454"/>
      <c r="BH1454" s="368"/>
    </row>
    <row r="1455" spans="6:60" ht="15.6">
      <c r="F1455" s="346"/>
      <c r="G1455"/>
      <c r="H1455"/>
      <c r="I1455"/>
      <c r="J1455"/>
      <c r="K1455"/>
      <c r="L1455"/>
      <c r="M1455"/>
      <c r="N1455"/>
      <c r="O1455"/>
      <c r="P1455" s="365"/>
      <c r="Q1455"/>
      <c r="R1455"/>
      <c r="S1455"/>
      <c r="T1455"/>
      <c r="U1455"/>
      <c r="V1455"/>
      <c r="W1455"/>
      <c r="X1455"/>
      <c r="Y1455"/>
      <c r="Z1455"/>
      <c r="AA1455"/>
      <c r="AB1455"/>
      <c r="AC1455"/>
      <c r="AD1455"/>
      <c r="AE1455"/>
      <c r="AF1455"/>
      <c r="AG1455"/>
      <c r="AH1455" s="365"/>
      <c r="AI1455"/>
      <c r="AJ1455"/>
      <c r="AK1455"/>
      <c r="AL1455" s="365"/>
      <c r="AM1455"/>
      <c r="AN1455"/>
      <c r="AO1455"/>
      <c r="AP1455" s="365"/>
      <c r="AQ1455"/>
      <c r="AR1455"/>
      <c r="AS1455"/>
      <c r="AT1455"/>
      <c r="AU1455"/>
      <c r="AV1455"/>
      <c r="AW1455"/>
      <c r="AX1455"/>
      <c r="AY1455" s="365"/>
      <c r="AZ1455" s="365"/>
      <c r="BA1455" s="366"/>
      <c r="BB1455" s="367"/>
      <c r="BC1455"/>
      <c r="BD1455"/>
      <c r="BE1455"/>
      <c r="BF1455"/>
      <c r="BG1455"/>
      <c r="BH1455" s="368"/>
    </row>
    <row r="1456" spans="6:60" ht="15.6">
      <c r="F1456" s="346"/>
      <c r="G1456"/>
      <c r="H1456"/>
      <c r="I1456"/>
      <c r="J1456"/>
      <c r="K1456"/>
      <c r="L1456"/>
      <c r="M1456"/>
      <c r="N1456"/>
      <c r="O1456"/>
      <c r="P1456" s="365"/>
      <c r="Q1456"/>
      <c r="R1456"/>
      <c r="S1456"/>
      <c r="T1456"/>
      <c r="U1456"/>
      <c r="V1456"/>
      <c r="W1456"/>
      <c r="X1456"/>
      <c r="Y1456"/>
      <c r="Z1456"/>
      <c r="AA1456"/>
      <c r="AB1456"/>
      <c r="AC1456"/>
      <c r="AD1456"/>
      <c r="AE1456"/>
      <c r="AF1456"/>
      <c r="AG1456"/>
      <c r="AH1456" s="365"/>
      <c r="AI1456"/>
      <c r="AJ1456"/>
      <c r="AK1456"/>
      <c r="AL1456" s="365"/>
      <c r="AM1456"/>
      <c r="AN1456"/>
      <c r="AO1456"/>
      <c r="AP1456" s="365"/>
      <c r="AQ1456"/>
      <c r="AR1456"/>
      <c r="AS1456"/>
      <c r="AT1456"/>
      <c r="AU1456"/>
      <c r="AV1456"/>
      <c r="AW1456"/>
      <c r="AX1456"/>
      <c r="AY1456" s="365"/>
      <c r="AZ1456" s="365"/>
      <c r="BA1456" s="366"/>
      <c r="BB1456" s="367"/>
      <c r="BC1456"/>
      <c r="BD1456"/>
      <c r="BE1456"/>
      <c r="BF1456"/>
      <c r="BG1456"/>
      <c r="BH1456" s="368"/>
    </row>
    <row r="1457" spans="6:60" ht="15.6">
      <c r="F1457" s="346"/>
      <c r="G1457"/>
      <c r="H1457"/>
      <c r="I1457"/>
      <c r="J1457"/>
      <c r="K1457"/>
      <c r="L1457"/>
      <c r="M1457"/>
      <c r="N1457"/>
      <c r="O1457"/>
      <c r="P1457" s="365"/>
      <c r="Q1457"/>
      <c r="R1457"/>
      <c r="S1457"/>
      <c r="T1457"/>
      <c r="U1457"/>
      <c r="V1457"/>
      <c r="W1457"/>
      <c r="X1457"/>
      <c r="Y1457"/>
      <c r="Z1457"/>
      <c r="AA1457"/>
      <c r="AB1457"/>
      <c r="AC1457"/>
      <c r="AD1457"/>
      <c r="AE1457"/>
      <c r="AF1457"/>
      <c r="AG1457"/>
      <c r="AH1457" s="365"/>
      <c r="AI1457"/>
      <c r="AJ1457"/>
      <c r="AK1457"/>
      <c r="AL1457" s="365"/>
      <c r="AM1457"/>
      <c r="AN1457"/>
      <c r="AO1457"/>
      <c r="AP1457" s="365"/>
      <c r="AQ1457"/>
      <c r="AR1457"/>
      <c r="AS1457"/>
      <c r="AT1457"/>
      <c r="AU1457"/>
      <c r="AV1457"/>
      <c r="AW1457"/>
      <c r="AX1457"/>
      <c r="AY1457" s="365"/>
      <c r="AZ1457" s="365"/>
      <c r="BA1457" s="366"/>
      <c r="BB1457" s="367"/>
      <c r="BC1457"/>
      <c r="BD1457"/>
      <c r="BE1457"/>
      <c r="BF1457"/>
      <c r="BG1457"/>
      <c r="BH1457" s="368"/>
    </row>
    <row r="1458" spans="6:60" ht="15.6">
      <c r="F1458" s="346"/>
      <c r="G1458"/>
      <c r="H1458"/>
      <c r="I1458"/>
      <c r="J1458"/>
      <c r="K1458"/>
      <c r="L1458"/>
      <c r="M1458"/>
      <c r="N1458"/>
      <c r="O1458"/>
      <c r="P1458" s="365"/>
      <c r="Q1458"/>
      <c r="R1458"/>
      <c r="S1458"/>
      <c r="T1458"/>
      <c r="U1458"/>
      <c r="V1458"/>
      <c r="W1458"/>
      <c r="X1458"/>
      <c r="Y1458"/>
      <c r="Z1458"/>
      <c r="AA1458"/>
      <c r="AB1458"/>
      <c r="AC1458"/>
      <c r="AD1458"/>
      <c r="AE1458"/>
      <c r="AF1458"/>
      <c r="AG1458"/>
      <c r="AH1458" s="365"/>
      <c r="AI1458"/>
      <c r="AJ1458"/>
      <c r="AK1458"/>
      <c r="AL1458" s="365"/>
      <c r="AM1458"/>
      <c r="AN1458"/>
      <c r="AO1458"/>
      <c r="AP1458" s="365"/>
      <c r="AQ1458"/>
      <c r="AR1458"/>
      <c r="AS1458"/>
      <c r="AT1458"/>
      <c r="AU1458"/>
      <c r="AV1458"/>
      <c r="AW1458"/>
      <c r="AX1458"/>
      <c r="AY1458" s="365"/>
      <c r="AZ1458" s="365"/>
      <c r="BA1458" s="366"/>
      <c r="BB1458" s="367"/>
      <c r="BC1458"/>
      <c r="BD1458"/>
      <c r="BE1458"/>
      <c r="BF1458"/>
      <c r="BG1458"/>
      <c r="BH1458" s="368"/>
    </row>
    <row r="1459" spans="6:60" ht="15.6">
      <c r="F1459" s="346"/>
      <c r="G1459"/>
      <c r="H1459"/>
      <c r="I1459"/>
      <c r="J1459"/>
      <c r="K1459"/>
      <c r="L1459"/>
      <c r="M1459"/>
      <c r="N1459"/>
      <c r="O1459"/>
      <c r="P1459" s="365"/>
      <c r="Q1459"/>
      <c r="R1459"/>
      <c r="S1459"/>
      <c r="T1459"/>
      <c r="U1459"/>
      <c r="V1459"/>
      <c r="W1459"/>
      <c r="X1459"/>
      <c r="Y1459"/>
      <c r="Z1459"/>
      <c r="AA1459"/>
      <c r="AB1459"/>
      <c r="AC1459"/>
      <c r="AD1459"/>
      <c r="AE1459"/>
      <c r="AF1459"/>
      <c r="AG1459"/>
      <c r="AH1459" s="365"/>
      <c r="AI1459"/>
      <c r="AJ1459"/>
      <c r="AK1459"/>
      <c r="AL1459" s="365"/>
      <c r="AM1459"/>
      <c r="AN1459"/>
      <c r="AO1459"/>
      <c r="AP1459" s="365"/>
      <c r="AQ1459"/>
      <c r="AR1459"/>
      <c r="AS1459"/>
      <c r="AT1459"/>
      <c r="AU1459"/>
      <c r="AV1459"/>
      <c r="AW1459"/>
      <c r="AX1459"/>
      <c r="AY1459" s="365"/>
      <c r="AZ1459" s="365"/>
      <c r="BA1459" s="366"/>
      <c r="BB1459" s="367"/>
      <c r="BC1459"/>
      <c r="BD1459"/>
      <c r="BE1459"/>
      <c r="BF1459"/>
      <c r="BG1459"/>
      <c r="BH1459" s="368"/>
    </row>
    <row r="1460" spans="6:60" ht="15.6">
      <c r="F1460" s="346"/>
      <c r="G1460"/>
      <c r="H1460"/>
      <c r="I1460"/>
      <c r="J1460"/>
      <c r="K1460"/>
      <c r="L1460"/>
      <c r="M1460"/>
      <c r="N1460"/>
      <c r="O1460"/>
      <c r="P1460" s="365"/>
      <c r="Q1460"/>
      <c r="R1460"/>
      <c r="S1460"/>
      <c r="T1460"/>
      <c r="U1460"/>
      <c r="V1460"/>
      <c r="W1460"/>
      <c r="X1460"/>
      <c r="Y1460"/>
      <c r="Z1460"/>
      <c r="AA1460"/>
      <c r="AB1460"/>
      <c r="AC1460"/>
      <c r="AD1460"/>
      <c r="AE1460"/>
      <c r="AF1460"/>
      <c r="AG1460"/>
      <c r="AH1460" s="365"/>
      <c r="AI1460"/>
      <c r="AJ1460"/>
      <c r="AK1460"/>
      <c r="AL1460" s="365"/>
      <c r="AM1460"/>
      <c r="AN1460"/>
      <c r="AO1460"/>
      <c r="AP1460" s="365"/>
      <c r="AQ1460"/>
      <c r="AR1460"/>
      <c r="AS1460"/>
      <c r="AT1460"/>
      <c r="AU1460"/>
      <c r="AV1460"/>
      <c r="AW1460"/>
      <c r="AX1460"/>
      <c r="AY1460" s="365"/>
      <c r="AZ1460" s="365"/>
      <c r="BA1460" s="366"/>
      <c r="BB1460" s="367"/>
      <c r="BC1460"/>
      <c r="BD1460"/>
      <c r="BE1460"/>
      <c r="BF1460"/>
      <c r="BG1460"/>
      <c r="BH1460" s="368"/>
    </row>
    <row r="1461" spans="6:60" ht="15.6">
      <c r="F1461" s="346"/>
      <c r="G1461"/>
      <c r="H1461"/>
      <c r="I1461"/>
      <c r="J1461"/>
      <c r="K1461"/>
      <c r="L1461"/>
      <c r="M1461"/>
      <c r="N1461"/>
      <c r="O1461"/>
      <c r="P1461" s="365"/>
      <c r="Q1461"/>
      <c r="R1461"/>
      <c r="S1461"/>
      <c r="T1461"/>
      <c r="U1461"/>
      <c r="V1461"/>
      <c r="W1461"/>
      <c r="X1461"/>
      <c r="Y1461"/>
      <c r="Z1461"/>
      <c r="AA1461"/>
      <c r="AB1461"/>
      <c r="AC1461"/>
      <c r="AD1461"/>
      <c r="AE1461"/>
      <c r="AF1461"/>
      <c r="AG1461"/>
      <c r="AH1461" s="365"/>
      <c r="AI1461"/>
      <c r="AJ1461"/>
      <c r="AK1461"/>
      <c r="AL1461" s="365"/>
      <c r="AM1461"/>
      <c r="AN1461"/>
      <c r="AO1461"/>
      <c r="AP1461" s="365"/>
      <c r="AQ1461"/>
      <c r="AR1461"/>
      <c r="AS1461"/>
      <c r="AT1461"/>
      <c r="AU1461"/>
      <c r="AV1461"/>
      <c r="AW1461"/>
      <c r="AX1461"/>
      <c r="AY1461" s="365"/>
      <c r="AZ1461" s="365"/>
      <c r="BA1461" s="366"/>
      <c r="BB1461" s="367"/>
      <c r="BC1461"/>
      <c r="BD1461"/>
      <c r="BE1461"/>
      <c r="BF1461"/>
      <c r="BG1461"/>
      <c r="BH1461" s="368"/>
    </row>
    <row r="1462" spans="6:60" ht="15.6">
      <c r="F1462" s="346"/>
      <c r="G1462"/>
      <c r="H1462"/>
      <c r="I1462"/>
      <c r="J1462"/>
      <c r="K1462"/>
      <c r="L1462"/>
      <c r="M1462"/>
      <c r="N1462"/>
      <c r="O1462"/>
      <c r="P1462" s="365"/>
      <c r="Q1462"/>
      <c r="R1462"/>
      <c r="S1462"/>
      <c r="T1462"/>
      <c r="U1462"/>
      <c r="V1462"/>
      <c r="W1462"/>
      <c r="X1462"/>
      <c r="Y1462"/>
      <c r="Z1462"/>
      <c r="AA1462"/>
      <c r="AB1462"/>
      <c r="AC1462"/>
      <c r="AD1462"/>
      <c r="AE1462"/>
      <c r="AF1462"/>
      <c r="AG1462"/>
      <c r="AH1462" s="365"/>
      <c r="AI1462"/>
      <c r="AJ1462"/>
      <c r="AK1462"/>
      <c r="AL1462" s="365"/>
      <c r="AM1462"/>
      <c r="AN1462"/>
      <c r="AO1462"/>
      <c r="AP1462" s="365"/>
      <c r="AQ1462"/>
      <c r="AR1462"/>
      <c r="AS1462"/>
      <c r="AT1462"/>
      <c r="AU1462"/>
      <c r="AV1462"/>
      <c r="AW1462"/>
      <c r="AX1462"/>
      <c r="AY1462" s="365"/>
      <c r="AZ1462" s="365"/>
      <c r="BA1462" s="366"/>
      <c r="BB1462" s="367"/>
      <c r="BC1462"/>
      <c r="BD1462"/>
      <c r="BE1462"/>
      <c r="BF1462"/>
      <c r="BG1462"/>
      <c r="BH1462" s="368"/>
    </row>
    <row r="1463" spans="6:60" ht="15.6">
      <c r="F1463" s="346"/>
      <c r="G1463"/>
      <c r="H1463"/>
      <c r="I1463"/>
      <c r="J1463"/>
      <c r="K1463"/>
      <c r="L1463"/>
      <c r="M1463"/>
      <c r="N1463"/>
      <c r="O1463"/>
      <c r="P1463" s="365"/>
      <c r="Q1463"/>
      <c r="R1463"/>
      <c r="S1463"/>
      <c r="T1463"/>
      <c r="U1463"/>
      <c r="V1463"/>
      <c r="W1463"/>
      <c r="X1463"/>
      <c r="Y1463"/>
      <c r="Z1463"/>
      <c r="AA1463"/>
      <c r="AB1463"/>
      <c r="AC1463"/>
      <c r="AD1463"/>
      <c r="AE1463"/>
      <c r="AF1463"/>
      <c r="AG1463"/>
      <c r="AH1463" s="365"/>
      <c r="AI1463"/>
      <c r="AJ1463"/>
      <c r="AK1463"/>
      <c r="AL1463" s="365"/>
      <c r="AM1463"/>
      <c r="AN1463"/>
      <c r="AO1463"/>
      <c r="AP1463" s="365"/>
      <c r="AQ1463"/>
      <c r="AR1463"/>
      <c r="AS1463"/>
      <c r="AT1463"/>
      <c r="AU1463"/>
      <c r="AV1463"/>
      <c r="AW1463"/>
      <c r="AX1463"/>
      <c r="AY1463" s="365"/>
      <c r="AZ1463" s="365"/>
      <c r="BA1463" s="366"/>
      <c r="BB1463" s="367"/>
      <c r="BC1463"/>
      <c r="BD1463"/>
      <c r="BE1463"/>
      <c r="BF1463"/>
      <c r="BG1463"/>
      <c r="BH1463" s="368"/>
    </row>
    <row r="1464" spans="6:60" ht="15.6">
      <c r="F1464" s="346"/>
      <c r="G1464"/>
      <c r="H1464"/>
      <c r="I1464"/>
      <c r="J1464"/>
      <c r="K1464"/>
      <c r="L1464"/>
      <c r="M1464"/>
      <c r="N1464"/>
      <c r="O1464"/>
      <c r="P1464" s="365"/>
      <c r="Q1464"/>
      <c r="R1464"/>
      <c r="S1464"/>
      <c r="T1464"/>
      <c r="U1464"/>
      <c r="V1464"/>
      <c r="W1464"/>
      <c r="X1464"/>
      <c r="Y1464"/>
      <c r="Z1464"/>
      <c r="AA1464"/>
      <c r="AB1464"/>
      <c r="AC1464"/>
      <c r="AD1464"/>
      <c r="AE1464"/>
      <c r="AF1464"/>
      <c r="AG1464"/>
      <c r="AH1464" s="365"/>
      <c r="AI1464"/>
      <c r="AJ1464"/>
      <c r="AK1464"/>
      <c r="AL1464" s="365"/>
      <c r="AM1464"/>
      <c r="AN1464"/>
      <c r="AO1464"/>
      <c r="AP1464" s="365"/>
      <c r="AQ1464"/>
      <c r="AR1464"/>
      <c r="AS1464"/>
      <c r="AT1464"/>
      <c r="AU1464"/>
      <c r="AV1464"/>
      <c r="AW1464"/>
      <c r="AX1464"/>
      <c r="AY1464" s="365"/>
      <c r="AZ1464" s="365"/>
      <c r="BA1464" s="366"/>
      <c r="BB1464" s="367"/>
      <c r="BC1464"/>
      <c r="BD1464"/>
      <c r="BE1464"/>
      <c r="BF1464"/>
      <c r="BG1464"/>
      <c r="BH1464" s="368"/>
    </row>
    <row r="1465" spans="6:60" ht="15.6">
      <c r="F1465" s="346"/>
      <c r="G1465"/>
      <c r="H1465"/>
      <c r="I1465"/>
      <c r="J1465"/>
      <c r="K1465"/>
      <c r="L1465"/>
      <c r="M1465"/>
      <c r="N1465"/>
      <c r="O1465"/>
      <c r="P1465" s="365"/>
      <c r="Q1465"/>
      <c r="R1465"/>
      <c r="S1465"/>
      <c r="T1465"/>
      <c r="U1465"/>
      <c r="V1465"/>
      <c r="W1465"/>
      <c r="X1465"/>
      <c r="Y1465"/>
      <c r="Z1465"/>
      <c r="AA1465"/>
      <c r="AB1465"/>
      <c r="AC1465"/>
      <c r="AD1465"/>
      <c r="AE1465"/>
      <c r="AF1465"/>
      <c r="AG1465"/>
      <c r="AH1465" s="365"/>
      <c r="AI1465"/>
      <c r="AJ1465"/>
      <c r="AK1465"/>
      <c r="AL1465" s="365"/>
      <c r="AM1465"/>
      <c r="AN1465"/>
      <c r="AO1465"/>
      <c r="AP1465" s="365"/>
      <c r="AQ1465"/>
      <c r="AR1465"/>
      <c r="AS1465"/>
      <c r="AT1465"/>
      <c r="AU1465"/>
      <c r="AV1465"/>
      <c r="AW1465"/>
      <c r="AX1465"/>
      <c r="AY1465" s="365"/>
      <c r="AZ1465" s="365"/>
      <c r="BA1465" s="366"/>
      <c r="BB1465" s="367"/>
      <c r="BC1465"/>
      <c r="BD1465"/>
      <c r="BE1465"/>
      <c r="BF1465"/>
      <c r="BG1465"/>
      <c r="BH1465" s="368"/>
    </row>
    <row r="1466" spans="6:60" ht="15.6">
      <c r="F1466" s="346"/>
      <c r="G1466"/>
      <c r="H1466"/>
      <c r="I1466"/>
      <c r="J1466"/>
      <c r="K1466"/>
      <c r="L1466"/>
      <c r="M1466"/>
      <c r="N1466"/>
      <c r="O1466"/>
      <c r="P1466" s="365"/>
      <c r="Q1466"/>
      <c r="R1466"/>
      <c r="S1466"/>
      <c r="T1466"/>
      <c r="U1466"/>
      <c r="V1466"/>
      <c r="W1466"/>
      <c r="X1466"/>
      <c r="Y1466"/>
      <c r="Z1466"/>
      <c r="AA1466"/>
      <c r="AB1466"/>
      <c r="AC1466"/>
      <c r="AD1466"/>
      <c r="AE1466"/>
      <c r="AF1466"/>
      <c r="AG1466"/>
      <c r="AH1466" s="365"/>
      <c r="AI1466"/>
      <c r="AJ1466"/>
      <c r="AK1466"/>
      <c r="AL1466" s="365"/>
      <c r="AM1466"/>
      <c r="AN1466"/>
      <c r="AO1466"/>
      <c r="AP1466" s="365"/>
      <c r="AQ1466"/>
      <c r="AR1466"/>
      <c r="AS1466"/>
      <c r="AT1466"/>
      <c r="AU1466"/>
      <c r="AV1466"/>
      <c r="AW1466"/>
      <c r="AX1466"/>
      <c r="AY1466" s="365"/>
      <c r="AZ1466" s="365"/>
      <c r="BA1466" s="366"/>
      <c r="BB1466" s="367"/>
      <c r="BC1466"/>
      <c r="BD1466"/>
      <c r="BE1466"/>
      <c r="BF1466"/>
      <c r="BG1466"/>
      <c r="BH1466" s="368"/>
    </row>
    <row r="1467" spans="6:60" ht="15.6">
      <c r="F1467" s="346"/>
      <c r="G1467"/>
      <c r="H1467"/>
      <c r="I1467"/>
      <c r="J1467"/>
      <c r="K1467"/>
      <c r="L1467"/>
      <c r="M1467"/>
      <c r="N1467"/>
      <c r="O1467"/>
      <c r="P1467" s="365"/>
      <c r="Q1467"/>
      <c r="R1467"/>
      <c r="S1467"/>
      <c r="T1467"/>
      <c r="U1467"/>
      <c r="V1467"/>
      <c r="W1467"/>
      <c r="X1467"/>
      <c r="Y1467"/>
      <c r="Z1467"/>
      <c r="AA1467"/>
      <c r="AB1467"/>
      <c r="AC1467"/>
      <c r="AD1467"/>
      <c r="AE1467"/>
      <c r="AF1467"/>
      <c r="AG1467"/>
      <c r="AH1467" s="365"/>
      <c r="AI1467"/>
      <c r="AJ1467"/>
      <c r="AK1467"/>
      <c r="AL1467" s="365"/>
      <c r="AM1467"/>
      <c r="AN1467"/>
      <c r="AO1467"/>
      <c r="AP1467" s="365"/>
      <c r="AQ1467"/>
      <c r="AR1467"/>
      <c r="AS1467"/>
      <c r="AT1467"/>
      <c r="AU1467"/>
      <c r="AV1467"/>
      <c r="AW1467"/>
      <c r="AX1467"/>
      <c r="AY1467" s="365"/>
      <c r="AZ1467" s="365"/>
      <c r="BA1467" s="366"/>
      <c r="BB1467" s="367"/>
      <c r="BC1467"/>
      <c r="BD1467"/>
      <c r="BE1467"/>
      <c r="BF1467"/>
      <c r="BG1467"/>
      <c r="BH1467" s="368"/>
    </row>
    <row r="1468" spans="6:60" ht="15.6">
      <c r="F1468" s="346"/>
      <c r="G1468"/>
      <c r="H1468"/>
      <c r="I1468"/>
      <c r="J1468"/>
      <c r="K1468"/>
      <c r="L1468"/>
      <c r="M1468"/>
      <c r="N1468"/>
      <c r="O1468"/>
      <c r="P1468" s="365"/>
      <c r="Q1468"/>
      <c r="R1468"/>
      <c r="S1468"/>
      <c r="T1468"/>
      <c r="U1468"/>
      <c r="V1468"/>
      <c r="W1468"/>
      <c r="X1468"/>
      <c r="Y1468"/>
      <c r="Z1468"/>
      <c r="AA1468"/>
      <c r="AB1468"/>
      <c r="AC1468"/>
      <c r="AD1468"/>
      <c r="AE1468"/>
      <c r="AF1468"/>
      <c r="AG1468"/>
      <c r="AH1468" s="365"/>
      <c r="AI1468"/>
      <c r="AJ1468"/>
      <c r="AK1468"/>
      <c r="AL1468" s="365"/>
      <c r="AM1468"/>
      <c r="AN1468"/>
      <c r="AO1468"/>
      <c r="AP1468" s="365"/>
      <c r="AQ1468"/>
      <c r="AR1468"/>
      <c r="AS1468"/>
      <c r="AT1468"/>
      <c r="AU1468"/>
      <c r="AV1468"/>
      <c r="AW1468"/>
      <c r="AX1468"/>
      <c r="AY1468" s="365"/>
      <c r="AZ1468" s="365"/>
      <c r="BA1468" s="366"/>
      <c r="BB1468" s="367"/>
      <c r="BC1468"/>
      <c r="BD1468"/>
      <c r="BE1468"/>
      <c r="BF1468"/>
      <c r="BG1468"/>
      <c r="BH1468" s="368"/>
    </row>
    <row r="1469" spans="6:60" ht="15.6">
      <c r="F1469" s="346"/>
      <c r="G1469"/>
      <c r="H1469"/>
      <c r="I1469"/>
      <c r="J1469"/>
      <c r="K1469"/>
      <c r="L1469"/>
      <c r="M1469"/>
      <c r="N1469"/>
      <c r="O1469"/>
      <c r="P1469" s="365"/>
      <c r="Q1469"/>
      <c r="R1469"/>
      <c r="S1469"/>
      <c r="T1469"/>
      <c r="U1469"/>
      <c r="V1469"/>
      <c r="W1469"/>
      <c r="X1469"/>
      <c r="Y1469"/>
      <c r="Z1469"/>
      <c r="AA1469"/>
      <c r="AB1469"/>
      <c r="AC1469"/>
      <c r="AD1469"/>
      <c r="AE1469"/>
      <c r="AF1469"/>
      <c r="AG1469"/>
      <c r="AH1469" s="365"/>
      <c r="AI1469"/>
      <c r="AJ1469"/>
      <c r="AK1469"/>
      <c r="AL1469" s="365"/>
      <c r="AM1469"/>
      <c r="AN1469"/>
      <c r="AO1469"/>
      <c r="AP1469" s="365"/>
      <c r="AQ1469"/>
      <c r="AR1469"/>
      <c r="AS1469"/>
      <c r="AT1469"/>
      <c r="AU1469"/>
      <c r="AV1469"/>
      <c r="AW1469"/>
      <c r="AX1469"/>
      <c r="AY1469" s="365"/>
      <c r="AZ1469" s="365"/>
      <c r="BA1469" s="366"/>
      <c r="BB1469" s="367"/>
      <c r="BC1469"/>
      <c r="BD1469"/>
      <c r="BE1469"/>
      <c r="BF1469"/>
      <c r="BG1469"/>
      <c r="BH1469" s="368"/>
    </row>
    <row r="1470" spans="6:60" ht="15.6">
      <c r="F1470" s="346"/>
      <c r="G1470"/>
      <c r="H1470"/>
      <c r="I1470"/>
      <c r="J1470"/>
      <c r="K1470"/>
      <c r="L1470"/>
      <c r="M1470"/>
      <c r="N1470"/>
      <c r="O1470"/>
      <c r="P1470" s="365"/>
      <c r="Q1470"/>
      <c r="R1470"/>
      <c r="S1470"/>
      <c r="T1470"/>
      <c r="U1470"/>
      <c r="V1470"/>
      <c r="W1470"/>
      <c r="X1470"/>
      <c r="Y1470"/>
      <c r="Z1470"/>
      <c r="AA1470"/>
      <c r="AB1470"/>
      <c r="AC1470"/>
      <c r="AD1470"/>
      <c r="AE1470"/>
      <c r="AF1470"/>
      <c r="AG1470"/>
      <c r="AH1470" s="365"/>
      <c r="AI1470"/>
      <c r="AJ1470"/>
      <c r="AK1470"/>
      <c r="AL1470" s="365"/>
      <c r="AM1470"/>
      <c r="AN1470"/>
      <c r="AO1470"/>
      <c r="AP1470" s="365"/>
      <c r="AQ1470"/>
      <c r="AR1470"/>
      <c r="AS1470"/>
      <c r="AT1470"/>
      <c r="AU1470"/>
      <c r="AV1470"/>
      <c r="AW1470"/>
      <c r="AX1470"/>
      <c r="AY1470" s="365"/>
      <c r="AZ1470" s="365"/>
      <c r="BA1470" s="366"/>
      <c r="BB1470" s="367"/>
      <c r="BC1470"/>
      <c r="BD1470"/>
      <c r="BE1470"/>
      <c r="BF1470"/>
      <c r="BG1470"/>
      <c r="BH1470" s="368"/>
    </row>
    <row r="1471" spans="6:60" ht="15.6">
      <c r="F1471" s="346"/>
      <c r="G1471"/>
      <c r="H1471"/>
      <c r="I1471"/>
      <c r="J1471"/>
      <c r="K1471"/>
      <c r="L1471"/>
      <c r="M1471"/>
      <c r="N1471"/>
      <c r="O1471"/>
      <c r="P1471" s="365"/>
      <c r="Q1471"/>
      <c r="R1471"/>
      <c r="S1471"/>
      <c r="T1471"/>
      <c r="U1471"/>
      <c r="V1471"/>
      <c r="W1471"/>
      <c r="X1471"/>
      <c r="Y1471"/>
      <c r="Z1471"/>
      <c r="AA1471"/>
      <c r="AB1471"/>
      <c r="AC1471"/>
      <c r="AD1471"/>
      <c r="AE1471"/>
      <c r="AF1471"/>
      <c r="AG1471"/>
      <c r="AH1471" s="365"/>
      <c r="AI1471"/>
      <c r="AJ1471"/>
      <c r="AK1471"/>
      <c r="AL1471" s="365"/>
      <c r="AM1471"/>
      <c r="AN1471"/>
      <c r="AO1471"/>
      <c r="AP1471" s="365"/>
      <c r="AQ1471"/>
      <c r="AR1471"/>
      <c r="AS1471"/>
      <c r="AT1471"/>
      <c r="AU1471"/>
      <c r="AV1471"/>
      <c r="AW1471"/>
      <c r="AX1471"/>
      <c r="AY1471" s="365"/>
      <c r="AZ1471" s="365"/>
      <c r="BA1471" s="366"/>
      <c r="BB1471" s="367"/>
      <c r="BC1471"/>
      <c r="BD1471"/>
      <c r="BE1471"/>
      <c r="BF1471"/>
      <c r="BG1471"/>
      <c r="BH1471" s="368"/>
    </row>
    <row r="1472" spans="6:60" ht="15.6">
      <c r="F1472" s="346"/>
      <c r="G1472"/>
      <c r="H1472"/>
      <c r="I1472"/>
      <c r="J1472"/>
      <c r="K1472"/>
      <c r="L1472"/>
      <c r="M1472"/>
      <c r="N1472"/>
      <c r="O1472"/>
      <c r="P1472" s="365"/>
      <c r="Q1472"/>
      <c r="R1472"/>
      <c r="S1472"/>
      <c r="T1472"/>
      <c r="U1472"/>
      <c r="V1472"/>
      <c r="W1472"/>
      <c r="X1472"/>
      <c r="Y1472"/>
      <c r="Z1472"/>
      <c r="AA1472"/>
      <c r="AB1472"/>
      <c r="AC1472"/>
      <c r="AD1472"/>
      <c r="AE1472"/>
      <c r="AF1472"/>
      <c r="AG1472"/>
      <c r="AH1472" s="365"/>
      <c r="AI1472"/>
      <c r="AJ1472"/>
      <c r="AK1472"/>
      <c r="AL1472" s="365"/>
      <c r="AM1472"/>
      <c r="AN1472"/>
      <c r="AO1472"/>
      <c r="AP1472" s="365"/>
      <c r="AQ1472"/>
      <c r="AR1472"/>
      <c r="AS1472"/>
      <c r="AT1472"/>
      <c r="AU1472"/>
      <c r="AV1472"/>
      <c r="AW1472"/>
      <c r="AX1472"/>
      <c r="AY1472" s="365"/>
      <c r="AZ1472" s="365"/>
      <c r="BA1472" s="366"/>
      <c r="BB1472" s="367"/>
      <c r="BC1472"/>
      <c r="BD1472"/>
      <c r="BE1472"/>
      <c r="BF1472"/>
      <c r="BG1472"/>
      <c r="BH1472" s="368"/>
    </row>
    <row r="1473" spans="6:60" ht="15.6">
      <c r="F1473" s="346"/>
      <c r="G1473"/>
      <c r="H1473"/>
      <c r="I1473"/>
      <c r="J1473"/>
      <c r="K1473"/>
      <c r="L1473"/>
      <c r="M1473"/>
      <c r="N1473"/>
      <c r="O1473"/>
      <c r="P1473" s="365"/>
      <c r="Q1473"/>
      <c r="R1473"/>
      <c r="S1473"/>
      <c r="T1473"/>
      <c r="U1473"/>
      <c r="V1473"/>
      <c r="W1473"/>
      <c r="X1473"/>
      <c r="Y1473"/>
      <c r="Z1473"/>
      <c r="AA1473"/>
      <c r="AB1473"/>
      <c r="AC1473"/>
      <c r="AD1473"/>
      <c r="AE1473"/>
      <c r="AF1473"/>
      <c r="AG1473"/>
      <c r="AH1473" s="365"/>
      <c r="AI1473"/>
      <c r="AJ1473"/>
      <c r="AK1473"/>
      <c r="AL1473" s="365"/>
      <c r="AM1473"/>
      <c r="AN1473"/>
      <c r="AO1473"/>
      <c r="AP1473" s="365"/>
      <c r="AQ1473"/>
      <c r="AR1473"/>
      <c r="AS1473"/>
      <c r="AT1473"/>
      <c r="AU1473"/>
      <c r="AV1473"/>
      <c r="AW1473"/>
      <c r="AX1473"/>
      <c r="AY1473" s="365"/>
      <c r="AZ1473" s="365"/>
      <c r="BA1473" s="366"/>
      <c r="BB1473" s="367"/>
      <c r="BC1473"/>
      <c r="BD1473"/>
      <c r="BE1473"/>
      <c r="BF1473"/>
      <c r="BG1473"/>
      <c r="BH1473" s="368"/>
    </row>
    <row r="1474" spans="6:60" ht="15.6">
      <c r="F1474" s="346"/>
      <c r="G1474"/>
      <c r="H1474"/>
      <c r="I1474"/>
      <c r="J1474"/>
      <c r="K1474"/>
      <c r="L1474"/>
      <c r="M1474"/>
      <c r="N1474"/>
      <c r="O1474"/>
      <c r="P1474" s="365"/>
      <c r="Q1474"/>
      <c r="R1474"/>
      <c r="S1474"/>
      <c r="T1474"/>
      <c r="U1474"/>
      <c r="V1474"/>
      <c r="W1474"/>
      <c r="X1474"/>
      <c r="Y1474"/>
      <c r="Z1474"/>
      <c r="AA1474"/>
      <c r="AB1474"/>
      <c r="AC1474"/>
      <c r="AD1474"/>
      <c r="AE1474"/>
      <c r="AF1474"/>
      <c r="AG1474"/>
      <c r="AH1474" s="365"/>
      <c r="AI1474"/>
      <c r="AJ1474"/>
      <c r="AK1474"/>
      <c r="AL1474" s="365"/>
      <c r="AM1474"/>
      <c r="AN1474"/>
      <c r="AO1474"/>
      <c r="AP1474" s="365"/>
      <c r="AQ1474"/>
      <c r="AR1474"/>
      <c r="AS1474"/>
      <c r="AT1474"/>
      <c r="AU1474"/>
      <c r="AV1474"/>
      <c r="AW1474"/>
      <c r="AX1474"/>
      <c r="AY1474" s="365"/>
      <c r="AZ1474" s="365"/>
      <c r="BA1474" s="366"/>
      <c r="BB1474" s="367"/>
      <c r="BC1474"/>
      <c r="BD1474"/>
      <c r="BE1474"/>
      <c r="BF1474"/>
      <c r="BG1474"/>
      <c r="BH1474" s="368"/>
    </row>
    <row r="1475" spans="6:60" ht="15.6">
      <c r="F1475" s="346"/>
      <c r="G1475"/>
      <c r="H1475"/>
      <c r="I1475"/>
      <c r="J1475"/>
      <c r="K1475"/>
      <c r="L1475"/>
      <c r="M1475"/>
      <c r="N1475"/>
      <c r="O1475"/>
      <c r="P1475" s="365"/>
      <c r="Q1475"/>
      <c r="R1475"/>
      <c r="S1475"/>
      <c r="T1475"/>
      <c r="U1475"/>
      <c r="V1475"/>
      <c r="W1475"/>
      <c r="X1475"/>
      <c r="Y1475"/>
      <c r="Z1475"/>
      <c r="AA1475"/>
      <c r="AB1475"/>
      <c r="AC1475"/>
      <c r="AD1475"/>
      <c r="AE1475"/>
      <c r="AF1475"/>
      <c r="AG1475"/>
      <c r="AH1475" s="365"/>
      <c r="AI1475"/>
      <c r="AJ1475"/>
      <c r="AK1475"/>
      <c r="AL1475" s="365"/>
      <c r="AM1475"/>
      <c r="AN1475"/>
      <c r="AO1475"/>
      <c r="AP1475" s="365"/>
      <c r="AQ1475"/>
      <c r="AR1475"/>
      <c r="AS1475"/>
      <c r="AT1475"/>
      <c r="AU1475"/>
      <c r="AV1475"/>
      <c r="AW1475"/>
      <c r="AX1475"/>
      <c r="AY1475" s="365"/>
      <c r="AZ1475" s="365"/>
      <c r="BA1475" s="366"/>
      <c r="BB1475" s="367"/>
      <c r="BC1475"/>
      <c r="BD1475"/>
      <c r="BE1475"/>
      <c r="BF1475"/>
      <c r="BG1475"/>
      <c r="BH1475" s="368"/>
    </row>
    <row r="1476" spans="6:60" ht="15.6">
      <c r="F1476" s="346"/>
      <c r="G1476"/>
      <c r="H1476"/>
      <c r="I1476"/>
      <c r="J1476"/>
      <c r="K1476"/>
      <c r="L1476"/>
      <c r="M1476"/>
      <c r="N1476"/>
      <c r="O1476"/>
      <c r="P1476" s="365"/>
      <c r="Q1476"/>
      <c r="R1476"/>
      <c r="S1476"/>
      <c r="T1476"/>
      <c r="U1476"/>
      <c r="V1476"/>
      <c r="W1476"/>
      <c r="X1476"/>
      <c r="Y1476"/>
      <c r="Z1476"/>
      <c r="AA1476"/>
      <c r="AB1476"/>
      <c r="AC1476"/>
      <c r="AD1476"/>
      <c r="AE1476"/>
      <c r="AF1476"/>
      <c r="AG1476"/>
      <c r="AH1476" s="365"/>
      <c r="AI1476"/>
      <c r="AJ1476"/>
      <c r="AK1476"/>
      <c r="AL1476" s="365"/>
      <c r="AM1476"/>
      <c r="AN1476"/>
      <c r="AO1476"/>
      <c r="AP1476" s="365"/>
      <c r="AQ1476"/>
      <c r="AR1476"/>
      <c r="AS1476"/>
      <c r="AT1476"/>
      <c r="AU1476"/>
      <c r="AV1476"/>
      <c r="AW1476"/>
      <c r="AX1476"/>
      <c r="AY1476" s="365"/>
      <c r="AZ1476" s="365"/>
      <c r="BA1476" s="366"/>
      <c r="BB1476" s="367"/>
      <c r="BC1476"/>
      <c r="BD1476"/>
      <c r="BE1476"/>
      <c r="BF1476"/>
      <c r="BG1476"/>
      <c r="BH1476" s="368"/>
    </row>
    <row r="1477" spans="6:60" ht="15.6">
      <c r="F1477" s="346"/>
      <c r="G1477"/>
      <c r="H1477"/>
      <c r="I1477"/>
      <c r="J1477"/>
      <c r="K1477"/>
      <c r="L1477"/>
      <c r="M1477"/>
      <c r="N1477"/>
      <c r="O1477"/>
      <c r="P1477" s="365"/>
      <c r="Q1477"/>
      <c r="R1477"/>
      <c r="S1477"/>
      <c r="T1477"/>
      <c r="U1477"/>
      <c r="V1477"/>
      <c r="W1477"/>
      <c r="X1477"/>
      <c r="Y1477"/>
      <c r="Z1477"/>
      <c r="AA1477"/>
      <c r="AB1477"/>
      <c r="AC1477"/>
      <c r="AD1477"/>
      <c r="AE1477"/>
      <c r="AF1477"/>
      <c r="AG1477"/>
      <c r="AH1477" s="365"/>
      <c r="AI1477"/>
      <c r="AJ1477"/>
      <c r="AK1477"/>
      <c r="AL1477" s="365"/>
      <c r="AM1477"/>
      <c r="AN1477"/>
      <c r="AO1477"/>
      <c r="AP1477" s="365"/>
      <c r="AQ1477"/>
      <c r="AR1477"/>
      <c r="AS1477"/>
      <c r="AT1477"/>
      <c r="AU1477"/>
      <c r="AV1477"/>
      <c r="AW1477"/>
      <c r="AX1477"/>
      <c r="AY1477" s="365"/>
      <c r="AZ1477" s="365"/>
      <c r="BA1477" s="366"/>
      <c r="BB1477" s="367"/>
      <c r="BC1477"/>
      <c r="BD1477"/>
      <c r="BE1477"/>
      <c r="BF1477"/>
      <c r="BG1477"/>
      <c r="BH1477" s="368"/>
    </row>
    <row r="1478" spans="6:60" ht="15.6">
      <c r="F1478" s="346"/>
      <c r="G1478"/>
      <c r="H1478"/>
      <c r="I1478"/>
      <c r="J1478"/>
      <c r="K1478"/>
      <c r="L1478"/>
      <c r="M1478"/>
      <c r="N1478"/>
      <c r="O1478"/>
      <c r="P1478" s="365"/>
      <c r="Q1478"/>
      <c r="R1478"/>
      <c r="S1478"/>
      <c r="T1478"/>
      <c r="U1478"/>
      <c r="V1478"/>
      <c r="W1478"/>
      <c r="X1478"/>
      <c r="Y1478"/>
      <c r="Z1478"/>
      <c r="AA1478"/>
      <c r="AB1478"/>
      <c r="AC1478"/>
      <c r="AD1478"/>
      <c r="AE1478"/>
      <c r="AF1478"/>
      <c r="AG1478"/>
      <c r="AH1478" s="365"/>
      <c r="AI1478"/>
      <c r="AJ1478"/>
      <c r="AK1478"/>
      <c r="AL1478" s="365"/>
      <c r="AM1478"/>
      <c r="AN1478"/>
      <c r="AO1478"/>
      <c r="AP1478" s="365"/>
      <c r="AQ1478"/>
      <c r="AR1478"/>
      <c r="AS1478"/>
      <c r="AT1478"/>
      <c r="AU1478"/>
      <c r="AV1478"/>
      <c r="AW1478"/>
      <c r="AX1478"/>
      <c r="AY1478" s="365"/>
      <c r="AZ1478" s="365"/>
      <c r="BA1478" s="366"/>
      <c r="BB1478" s="367"/>
      <c r="BC1478"/>
      <c r="BD1478"/>
      <c r="BE1478"/>
      <c r="BF1478"/>
      <c r="BG1478"/>
      <c r="BH1478" s="368"/>
    </row>
    <row r="1479" spans="6:60" ht="15.6">
      <c r="F1479" s="346"/>
      <c r="G1479"/>
      <c r="H1479"/>
      <c r="I1479"/>
      <c r="J1479"/>
      <c r="K1479"/>
      <c r="L1479"/>
      <c r="M1479"/>
      <c r="N1479"/>
      <c r="O1479"/>
      <c r="P1479" s="365"/>
      <c r="Q1479"/>
      <c r="R1479"/>
      <c r="S1479"/>
      <c r="T1479"/>
      <c r="U1479"/>
      <c r="V1479"/>
      <c r="W1479"/>
      <c r="X1479"/>
      <c r="Y1479"/>
      <c r="Z1479"/>
      <c r="AA1479"/>
      <c r="AB1479"/>
      <c r="AC1479"/>
      <c r="AD1479"/>
      <c r="AE1479"/>
      <c r="AF1479"/>
      <c r="AG1479"/>
      <c r="AH1479" s="365"/>
      <c r="AI1479"/>
      <c r="AJ1479"/>
      <c r="AK1479"/>
      <c r="AL1479" s="365"/>
      <c r="AM1479"/>
      <c r="AN1479"/>
      <c r="AO1479"/>
      <c r="AP1479" s="365"/>
      <c r="AQ1479"/>
      <c r="AR1479"/>
      <c r="AS1479"/>
      <c r="AT1479"/>
      <c r="AU1479"/>
      <c r="AV1479"/>
      <c r="AW1479"/>
      <c r="AX1479"/>
      <c r="AY1479" s="365"/>
      <c r="AZ1479" s="365"/>
      <c r="BA1479" s="366"/>
      <c r="BB1479" s="367"/>
      <c r="BC1479"/>
      <c r="BD1479"/>
      <c r="BE1479"/>
      <c r="BF1479"/>
      <c r="BG1479"/>
      <c r="BH1479" s="368"/>
    </row>
    <row r="1480" spans="6:60" ht="15.6">
      <c r="F1480" s="346"/>
      <c r="G1480"/>
      <c r="H1480"/>
      <c r="I1480"/>
      <c r="J1480"/>
      <c r="K1480"/>
      <c r="L1480"/>
      <c r="M1480"/>
      <c r="N1480"/>
      <c r="O1480"/>
      <c r="P1480" s="365"/>
      <c r="Q1480"/>
      <c r="R1480"/>
      <c r="S1480"/>
      <c r="T1480"/>
      <c r="U1480"/>
      <c r="V1480"/>
      <c r="W1480"/>
      <c r="X1480"/>
      <c r="Y1480"/>
      <c r="Z1480"/>
      <c r="AA1480"/>
      <c r="AB1480"/>
      <c r="AC1480"/>
      <c r="AD1480"/>
      <c r="AE1480"/>
      <c r="AF1480"/>
      <c r="AG1480"/>
      <c r="AH1480" s="365"/>
      <c r="AI1480"/>
      <c r="AJ1480"/>
      <c r="AK1480"/>
      <c r="AL1480" s="365"/>
      <c r="AM1480"/>
      <c r="AN1480"/>
      <c r="AO1480"/>
      <c r="AP1480" s="365"/>
      <c r="AQ1480"/>
      <c r="AR1480"/>
      <c r="AS1480"/>
      <c r="AT1480"/>
      <c r="AU1480"/>
      <c r="AV1480"/>
      <c r="AW1480"/>
      <c r="AX1480"/>
      <c r="AY1480" s="365"/>
      <c r="AZ1480" s="365"/>
      <c r="BA1480" s="366"/>
      <c r="BB1480" s="367"/>
      <c r="BC1480"/>
      <c r="BD1480"/>
      <c r="BE1480"/>
      <c r="BF1480"/>
      <c r="BG1480"/>
      <c r="BH1480" s="368"/>
    </row>
    <row r="1481" spans="6:60" ht="15.6">
      <c r="F1481" s="346"/>
      <c r="G1481"/>
      <c r="H1481"/>
      <c r="I1481"/>
      <c r="J1481"/>
      <c r="K1481"/>
      <c r="L1481"/>
      <c r="M1481"/>
      <c r="N1481"/>
      <c r="O1481"/>
      <c r="P1481" s="365"/>
      <c r="Q1481"/>
      <c r="R1481"/>
      <c r="S1481"/>
      <c r="T1481"/>
      <c r="U1481"/>
      <c r="V1481"/>
      <c r="W1481"/>
      <c r="X1481"/>
      <c r="Y1481"/>
      <c r="Z1481"/>
      <c r="AA1481"/>
      <c r="AB1481"/>
      <c r="AC1481"/>
      <c r="AD1481"/>
      <c r="AE1481"/>
      <c r="AF1481"/>
      <c r="AG1481"/>
      <c r="AH1481" s="365"/>
      <c r="AI1481"/>
      <c r="AJ1481"/>
      <c r="AK1481"/>
      <c r="AL1481" s="365"/>
      <c r="AM1481"/>
      <c r="AN1481"/>
      <c r="AO1481"/>
      <c r="AP1481" s="365"/>
      <c r="AQ1481"/>
      <c r="AR1481"/>
      <c r="AS1481"/>
      <c r="AT1481"/>
      <c r="AU1481"/>
      <c r="AV1481"/>
      <c r="AW1481"/>
      <c r="AX1481"/>
      <c r="AY1481" s="365"/>
      <c r="AZ1481" s="365"/>
      <c r="BA1481" s="366"/>
      <c r="BB1481" s="367"/>
      <c r="BC1481"/>
      <c r="BD1481"/>
      <c r="BE1481"/>
      <c r="BF1481"/>
      <c r="BG1481"/>
      <c r="BH1481" s="368"/>
    </row>
    <row r="1482" spans="6:60" ht="15.6">
      <c r="F1482" s="346"/>
      <c r="G1482"/>
      <c r="H1482"/>
      <c r="I1482"/>
      <c r="J1482"/>
      <c r="K1482"/>
      <c r="L1482"/>
      <c r="M1482"/>
      <c r="N1482"/>
      <c r="O1482"/>
      <c r="P1482" s="365"/>
      <c r="Q1482"/>
      <c r="R1482"/>
      <c r="S1482"/>
      <c r="T1482"/>
      <c r="U1482"/>
      <c r="V1482"/>
      <c r="W1482"/>
      <c r="X1482"/>
      <c r="Y1482"/>
      <c r="Z1482"/>
      <c r="AA1482"/>
      <c r="AB1482"/>
      <c r="AC1482"/>
      <c r="AD1482"/>
      <c r="AE1482"/>
      <c r="AF1482"/>
      <c r="AG1482"/>
      <c r="AH1482" s="365"/>
      <c r="AI1482"/>
      <c r="AJ1482"/>
      <c r="AK1482"/>
      <c r="AL1482" s="365"/>
      <c r="AM1482"/>
      <c r="AN1482"/>
      <c r="AO1482"/>
      <c r="AP1482" s="365"/>
      <c r="AQ1482"/>
      <c r="AR1482"/>
      <c r="AS1482"/>
      <c r="AT1482"/>
      <c r="AU1482"/>
      <c r="AV1482"/>
      <c r="AW1482"/>
      <c r="AX1482"/>
      <c r="AY1482" s="365"/>
      <c r="AZ1482" s="365"/>
      <c r="BA1482" s="366"/>
      <c r="BB1482" s="367"/>
      <c r="BC1482"/>
      <c r="BD1482"/>
      <c r="BE1482"/>
      <c r="BF1482"/>
      <c r="BG1482"/>
      <c r="BH1482" s="368"/>
    </row>
    <row r="1483" spans="6:60" ht="15.6">
      <c r="F1483" s="346"/>
      <c r="G1483"/>
      <c r="H1483"/>
      <c r="I1483"/>
      <c r="J1483"/>
      <c r="K1483"/>
      <c r="L1483"/>
      <c r="M1483"/>
      <c r="N1483"/>
      <c r="O1483"/>
      <c r="P1483" s="365"/>
      <c r="Q1483"/>
      <c r="R1483"/>
      <c r="S1483"/>
      <c r="T1483"/>
      <c r="U1483"/>
      <c r="V1483"/>
      <c r="W1483"/>
      <c r="X1483"/>
      <c r="Y1483"/>
      <c r="Z1483"/>
      <c r="AA1483"/>
      <c r="AB1483"/>
      <c r="AC1483"/>
      <c r="AD1483"/>
      <c r="AE1483"/>
      <c r="AF1483"/>
      <c r="AG1483"/>
      <c r="AH1483" s="365"/>
      <c r="AI1483"/>
      <c r="AJ1483"/>
      <c r="AK1483"/>
      <c r="AL1483" s="365"/>
      <c r="AM1483"/>
      <c r="AN1483"/>
      <c r="AO1483"/>
      <c r="AP1483" s="365"/>
      <c r="AQ1483"/>
      <c r="AR1483"/>
      <c r="AS1483"/>
      <c r="AT1483"/>
      <c r="AU1483"/>
      <c r="AV1483"/>
      <c r="AW1483"/>
      <c r="AX1483"/>
      <c r="AY1483" s="365"/>
      <c r="AZ1483" s="365"/>
      <c r="BA1483" s="366"/>
      <c r="BB1483" s="367"/>
      <c r="BC1483"/>
      <c r="BD1483"/>
      <c r="BE1483"/>
      <c r="BF1483"/>
      <c r="BG1483"/>
      <c r="BH1483" s="368"/>
    </row>
    <row r="1484" spans="6:60" ht="15.6">
      <c r="F1484" s="346"/>
      <c r="G1484"/>
      <c r="H1484"/>
      <c r="I1484"/>
      <c r="J1484"/>
      <c r="K1484"/>
      <c r="L1484"/>
      <c r="M1484"/>
      <c r="N1484"/>
      <c r="O1484"/>
      <c r="P1484" s="365"/>
      <c r="Q1484"/>
      <c r="R1484"/>
      <c r="S1484"/>
      <c r="T1484"/>
      <c r="U1484"/>
      <c r="V1484"/>
      <c r="W1484"/>
      <c r="X1484"/>
      <c r="Y1484"/>
      <c r="Z1484"/>
      <c r="AA1484"/>
      <c r="AB1484"/>
      <c r="AC1484"/>
      <c r="AD1484"/>
      <c r="AE1484"/>
      <c r="AF1484"/>
      <c r="AG1484"/>
      <c r="AH1484" s="365"/>
      <c r="AI1484"/>
      <c r="AJ1484"/>
      <c r="AK1484"/>
      <c r="AL1484" s="365"/>
      <c r="AM1484"/>
      <c r="AN1484"/>
      <c r="AO1484"/>
      <c r="AP1484" s="365"/>
      <c r="AQ1484"/>
      <c r="AR1484"/>
      <c r="AS1484"/>
      <c r="AT1484"/>
      <c r="AU1484"/>
      <c r="AV1484"/>
      <c r="AW1484"/>
      <c r="AX1484"/>
      <c r="AY1484" s="365"/>
      <c r="AZ1484" s="365"/>
      <c r="BA1484" s="366"/>
      <c r="BB1484" s="367"/>
      <c r="BC1484"/>
      <c r="BD1484"/>
      <c r="BE1484"/>
      <c r="BF1484"/>
      <c r="BG1484"/>
      <c r="BH1484" s="368"/>
    </row>
    <row r="1485" spans="6:60" ht="15.6">
      <c r="F1485" s="346"/>
      <c r="G1485"/>
      <c r="H1485"/>
      <c r="I1485"/>
      <c r="J1485"/>
      <c r="K1485"/>
      <c r="L1485"/>
      <c r="M1485"/>
      <c r="N1485"/>
      <c r="O1485"/>
      <c r="P1485" s="365"/>
      <c r="Q1485"/>
      <c r="R1485"/>
      <c r="S1485"/>
      <c r="T1485"/>
      <c r="U1485"/>
      <c r="V1485"/>
      <c r="W1485"/>
      <c r="X1485"/>
      <c r="Y1485"/>
      <c r="Z1485"/>
      <c r="AA1485"/>
      <c r="AB1485"/>
      <c r="AC1485"/>
      <c r="AD1485"/>
      <c r="AE1485"/>
      <c r="AF1485"/>
      <c r="AG1485"/>
      <c r="AH1485" s="365"/>
      <c r="AI1485"/>
      <c r="AJ1485"/>
      <c r="AK1485"/>
      <c r="AL1485" s="365"/>
      <c r="AM1485"/>
      <c r="AN1485"/>
      <c r="AO1485"/>
      <c r="AP1485" s="365"/>
      <c r="AQ1485"/>
      <c r="AR1485"/>
      <c r="AS1485"/>
      <c r="AT1485"/>
      <c r="AU1485"/>
      <c r="AV1485"/>
      <c r="AW1485"/>
      <c r="AX1485"/>
      <c r="AY1485" s="365"/>
      <c r="AZ1485" s="365"/>
      <c r="BA1485" s="366"/>
      <c r="BB1485" s="367"/>
      <c r="BC1485"/>
      <c r="BD1485"/>
      <c r="BE1485"/>
      <c r="BF1485"/>
      <c r="BG1485"/>
      <c r="BH1485" s="368"/>
    </row>
    <row r="1486" spans="6:60" ht="15.6">
      <c r="F1486" s="346"/>
      <c r="G1486"/>
      <c r="H1486"/>
      <c r="I1486"/>
      <c r="J1486"/>
      <c r="K1486"/>
      <c r="L1486"/>
      <c r="M1486"/>
      <c r="N1486"/>
      <c r="O1486"/>
      <c r="P1486" s="365"/>
      <c r="Q1486"/>
      <c r="R1486"/>
      <c r="S1486"/>
      <c r="T1486"/>
      <c r="U1486"/>
      <c r="V1486"/>
      <c r="W1486"/>
      <c r="X1486"/>
      <c r="Y1486"/>
      <c r="Z1486"/>
      <c r="AA1486"/>
      <c r="AB1486"/>
      <c r="AC1486"/>
      <c r="AD1486"/>
      <c r="AE1486"/>
      <c r="AF1486"/>
      <c r="AG1486"/>
      <c r="AH1486" s="365"/>
      <c r="AI1486"/>
      <c r="AJ1486"/>
      <c r="AK1486"/>
      <c r="AL1486" s="365"/>
      <c r="AM1486"/>
      <c r="AN1486"/>
      <c r="AO1486"/>
      <c r="AP1486" s="365"/>
      <c r="AQ1486"/>
      <c r="AR1486"/>
      <c r="AS1486"/>
      <c r="AT1486"/>
      <c r="AU1486"/>
      <c r="AV1486"/>
      <c r="AW1486"/>
      <c r="AX1486"/>
      <c r="AY1486" s="365"/>
      <c r="AZ1486" s="365"/>
      <c r="BA1486" s="366"/>
      <c r="BB1486" s="367"/>
      <c r="BC1486"/>
      <c r="BD1486"/>
      <c r="BE1486"/>
      <c r="BF1486"/>
      <c r="BG1486"/>
      <c r="BH1486" s="368"/>
    </row>
    <row r="1487" spans="6:60" ht="15.6">
      <c r="F1487" s="346"/>
      <c r="G1487"/>
      <c r="H1487"/>
      <c r="I1487"/>
      <c r="J1487"/>
      <c r="K1487"/>
      <c r="L1487"/>
      <c r="M1487"/>
      <c r="N1487"/>
      <c r="O1487"/>
      <c r="P1487" s="365"/>
      <c r="Q1487"/>
      <c r="R1487"/>
      <c r="S1487"/>
      <c r="T1487"/>
      <c r="U1487"/>
      <c r="V1487"/>
      <c r="W1487"/>
      <c r="X1487"/>
      <c r="Y1487"/>
      <c r="Z1487"/>
      <c r="AA1487"/>
      <c r="AB1487"/>
      <c r="AC1487"/>
      <c r="AD1487"/>
      <c r="AE1487"/>
      <c r="AF1487"/>
      <c r="AG1487"/>
      <c r="AH1487" s="365"/>
      <c r="AI1487"/>
      <c r="AJ1487"/>
      <c r="AK1487"/>
      <c r="AL1487" s="365"/>
      <c r="AM1487"/>
      <c r="AN1487"/>
      <c r="AO1487"/>
      <c r="AP1487" s="365"/>
      <c r="AQ1487"/>
      <c r="AR1487"/>
      <c r="AS1487"/>
      <c r="AT1487"/>
      <c r="AU1487"/>
      <c r="AV1487"/>
      <c r="AW1487"/>
      <c r="AX1487"/>
      <c r="AY1487" s="365"/>
      <c r="AZ1487" s="365"/>
      <c r="BA1487" s="366"/>
      <c r="BB1487" s="367"/>
      <c r="BC1487"/>
      <c r="BD1487"/>
      <c r="BE1487"/>
      <c r="BF1487"/>
      <c r="BG1487"/>
      <c r="BH1487" s="368"/>
    </row>
    <row r="1488" spans="6:60" ht="15.6">
      <c r="F1488" s="346"/>
      <c r="G1488"/>
      <c r="H1488"/>
      <c r="I1488"/>
      <c r="J1488"/>
      <c r="K1488"/>
      <c r="L1488"/>
      <c r="M1488"/>
      <c r="N1488"/>
      <c r="O1488"/>
      <c r="P1488" s="365"/>
      <c r="Q1488"/>
      <c r="R1488"/>
      <c r="S1488"/>
      <c r="T1488"/>
      <c r="U1488"/>
      <c r="V1488"/>
      <c r="W1488"/>
      <c r="X1488"/>
      <c r="Y1488"/>
      <c r="Z1488"/>
      <c r="AA1488"/>
      <c r="AB1488"/>
      <c r="AC1488"/>
      <c r="AD1488"/>
      <c r="AE1488"/>
      <c r="AF1488"/>
      <c r="AG1488"/>
      <c r="AH1488" s="365"/>
      <c r="AI1488"/>
      <c r="AJ1488"/>
      <c r="AK1488"/>
      <c r="AL1488" s="365"/>
      <c r="AM1488"/>
      <c r="AN1488"/>
      <c r="AO1488"/>
      <c r="AP1488" s="365"/>
      <c r="AQ1488"/>
      <c r="AR1488"/>
      <c r="AS1488"/>
      <c r="AT1488"/>
      <c r="AU1488"/>
      <c r="AV1488"/>
      <c r="AW1488"/>
      <c r="AX1488"/>
      <c r="AY1488" s="365"/>
      <c r="AZ1488" s="365"/>
      <c r="BA1488" s="366"/>
      <c r="BB1488" s="367"/>
      <c r="BC1488"/>
      <c r="BD1488"/>
      <c r="BE1488"/>
      <c r="BF1488"/>
      <c r="BG1488"/>
      <c r="BH1488" s="368"/>
    </row>
    <row r="1489" spans="6:60" ht="15.6">
      <c r="F1489" s="346"/>
      <c r="G1489"/>
      <c r="H1489"/>
      <c r="I1489"/>
      <c r="J1489"/>
      <c r="K1489"/>
      <c r="L1489"/>
      <c r="M1489"/>
      <c r="N1489"/>
      <c r="O1489"/>
      <c r="P1489" s="365"/>
      <c r="Q1489"/>
      <c r="R1489"/>
      <c r="S1489"/>
      <c r="T1489"/>
      <c r="U1489"/>
      <c r="V1489"/>
      <c r="W1489"/>
      <c r="X1489"/>
      <c r="Y1489"/>
      <c r="Z1489"/>
      <c r="AA1489"/>
      <c r="AB1489"/>
      <c r="AC1489"/>
      <c r="AD1489"/>
      <c r="AE1489"/>
      <c r="AF1489"/>
      <c r="AG1489"/>
      <c r="AH1489" s="365"/>
      <c r="AI1489"/>
      <c r="AJ1489"/>
      <c r="AK1489"/>
      <c r="AL1489" s="365"/>
      <c r="AM1489"/>
      <c r="AN1489"/>
      <c r="AO1489"/>
      <c r="AP1489" s="365"/>
      <c r="AQ1489"/>
      <c r="AR1489"/>
      <c r="AS1489"/>
      <c r="AT1489"/>
      <c r="AU1489"/>
      <c r="AV1489"/>
      <c r="AW1489"/>
      <c r="AX1489"/>
      <c r="AY1489" s="365"/>
      <c r="AZ1489" s="365"/>
      <c r="BA1489" s="366"/>
      <c r="BB1489" s="367"/>
      <c r="BC1489"/>
      <c r="BD1489"/>
      <c r="BE1489"/>
      <c r="BF1489"/>
      <c r="BG1489"/>
      <c r="BH1489" s="368"/>
    </row>
    <row r="1490" spans="6:60" ht="15.6">
      <c r="F1490" s="346"/>
      <c r="G1490"/>
      <c r="H1490"/>
      <c r="I1490"/>
      <c r="J1490"/>
      <c r="K1490"/>
      <c r="L1490"/>
      <c r="M1490"/>
      <c r="N1490"/>
      <c r="O1490"/>
      <c r="P1490" s="365"/>
      <c r="Q1490"/>
      <c r="R1490"/>
      <c r="S1490"/>
      <c r="T1490"/>
      <c r="U1490"/>
      <c r="V1490"/>
      <c r="W1490"/>
      <c r="X1490"/>
      <c r="Y1490"/>
      <c r="Z1490"/>
      <c r="AA1490"/>
      <c r="AB1490"/>
      <c r="AC1490"/>
      <c r="AD1490"/>
      <c r="AE1490"/>
      <c r="AF1490"/>
      <c r="AG1490"/>
      <c r="AH1490" s="365"/>
      <c r="AI1490"/>
      <c r="AJ1490"/>
      <c r="AK1490"/>
      <c r="AL1490" s="365"/>
      <c r="AM1490"/>
      <c r="AN1490"/>
      <c r="AO1490"/>
      <c r="AP1490" s="365"/>
      <c r="AQ1490"/>
      <c r="AR1490"/>
      <c r="AS1490"/>
      <c r="AT1490"/>
      <c r="AU1490"/>
      <c r="AV1490"/>
      <c r="AW1490"/>
      <c r="AX1490"/>
      <c r="AY1490" s="365"/>
      <c r="AZ1490" s="365"/>
      <c r="BA1490" s="366"/>
      <c r="BB1490" s="367"/>
      <c r="BC1490"/>
      <c r="BD1490"/>
      <c r="BE1490"/>
      <c r="BF1490"/>
      <c r="BG1490"/>
      <c r="BH1490" s="368"/>
    </row>
    <row r="1491" spans="6:60" ht="15.6">
      <c r="F1491" s="346"/>
      <c r="G1491"/>
      <c r="H1491"/>
      <c r="I1491"/>
      <c r="J1491"/>
      <c r="K1491"/>
      <c r="L1491"/>
      <c r="M1491"/>
      <c r="N1491"/>
      <c r="O1491"/>
      <c r="P1491" s="365"/>
      <c r="Q1491"/>
      <c r="R1491"/>
      <c r="S1491"/>
      <c r="T1491"/>
      <c r="U1491"/>
      <c r="V1491"/>
      <c r="W1491"/>
      <c r="X1491"/>
      <c r="Y1491"/>
      <c r="Z1491"/>
      <c r="AA1491"/>
      <c r="AB1491"/>
      <c r="AC1491"/>
      <c r="AD1491"/>
      <c r="AE1491"/>
      <c r="AF1491"/>
      <c r="AG1491"/>
      <c r="AH1491" s="365"/>
      <c r="AI1491"/>
      <c r="AJ1491"/>
      <c r="AK1491"/>
      <c r="AL1491" s="365"/>
      <c r="AM1491"/>
      <c r="AN1491"/>
      <c r="AO1491"/>
      <c r="AP1491" s="365"/>
      <c r="AQ1491"/>
      <c r="AR1491"/>
      <c r="AS1491"/>
      <c r="AT1491"/>
      <c r="AU1491"/>
      <c r="AV1491"/>
      <c r="AW1491"/>
      <c r="AX1491"/>
      <c r="AY1491" s="365"/>
      <c r="AZ1491" s="365"/>
      <c r="BA1491" s="366"/>
      <c r="BB1491" s="367"/>
      <c r="BC1491"/>
      <c r="BD1491"/>
      <c r="BE1491"/>
      <c r="BF1491"/>
      <c r="BG1491"/>
      <c r="BH1491" s="368"/>
    </row>
    <row r="1492" spans="6:60" ht="15.6">
      <c r="F1492" s="346"/>
      <c r="G1492"/>
      <c r="H1492"/>
      <c r="I1492"/>
      <c r="J1492"/>
      <c r="K1492"/>
      <c r="L1492"/>
      <c r="M1492"/>
      <c r="N1492"/>
      <c r="O1492"/>
      <c r="P1492" s="365"/>
      <c r="Q1492"/>
      <c r="R1492"/>
      <c r="S1492"/>
      <c r="T1492"/>
      <c r="U1492"/>
      <c r="V1492"/>
      <c r="W1492"/>
      <c r="X1492"/>
      <c r="Y1492"/>
      <c r="Z1492"/>
      <c r="AA1492"/>
      <c r="AB1492"/>
      <c r="AC1492"/>
      <c r="AD1492"/>
      <c r="AE1492"/>
      <c r="AF1492"/>
      <c r="AG1492"/>
      <c r="AH1492" s="365"/>
      <c r="AI1492"/>
      <c r="AJ1492"/>
      <c r="AK1492"/>
      <c r="AL1492" s="365"/>
      <c r="AM1492"/>
      <c r="AN1492"/>
      <c r="AO1492"/>
      <c r="AP1492" s="365"/>
      <c r="AQ1492"/>
      <c r="AR1492"/>
      <c r="AS1492"/>
      <c r="AT1492"/>
      <c r="AU1492"/>
      <c r="AV1492"/>
      <c r="AW1492"/>
      <c r="AX1492"/>
      <c r="AY1492" s="365"/>
      <c r="AZ1492" s="365"/>
      <c r="BA1492" s="366"/>
      <c r="BB1492" s="367"/>
      <c r="BC1492"/>
      <c r="BD1492"/>
      <c r="BE1492"/>
      <c r="BF1492"/>
      <c r="BG1492"/>
      <c r="BH1492" s="368"/>
    </row>
    <row r="1493" spans="6:60" ht="15.6">
      <c r="F1493" s="346"/>
      <c r="G1493"/>
      <c r="H1493"/>
      <c r="I1493"/>
      <c r="J1493"/>
      <c r="K1493"/>
      <c r="L1493"/>
      <c r="M1493"/>
      <c r="N1493"/>
      <c r="O1493"/>
      <c r="P1493" s="365"/>
      <c r="Q1493"/>
      <c r="R1493"/>
      <c r="S1493"/>
      <c r="T1493"/>
      <c r="U1493"/>
      <c r="V1493"/>
      <c r="W1493"/>
      <c r="X1493"/>
      <c r="Y1493"/>
      <c r="Z1493"/>
      <c r="AA1493"/>
      <c r="AB1493"/>
      <c r="AC1493"/>
      <c r="AD1493"/>
      <c r="AE1493"/>
      <c r="AF1493"/>
      <c r="AG1493"/>
      <c r="AH1493" s="365"/>
      <c r="AI1493"/>
      <c r="AJ1493"/>
      <c r="AK1493"/>
      <c r="AL1493" s="365"/>
      <c r="AM1493"/>
      <c r="AN1493"/>
      <c r="AO1493"/>
      <c r="AP1493" s="365"/>
      <c r="AQ1493"/>
      <c r="AR1493"/>
      <c r="AS1493"/>
      <c r="AT1493"/>
      <c r="AU1493"/>
      <c r="AV1493"/>
      <c r="AW1493"/>
      <c r="AX1493"/>
      <c r="AY1493" s="365"/>
      <c r="AZ1493" s="365"/>
      <c r="BA1493" s="366"/>
      <c r="BB1493" s="367"/>
      <c r="BC1493"/>
      <c r="BD1493"/>
      <c r="BE1493"/>
      <c r="BF1493"/>
      <c r="BG1493"/>
      <c r="BH1493" s="368"/>
    </row>
    <row r="1494" spans="6:60" ht="15.6">
      <c r="F1494" s="346"/>
      <c r="G1494"/>
      <c r="H1494"/>
      <c r="I1494"/>
      <c r="J1494"/>
      <c r="K1494"/>
      <c r="L1494"/>
      <c r="M1494"/>
      <c r="N1494"/>
      <c r="O1494"/>
      <c r="P1494" s="365"/>
      <c r="Q1494"/>
      <c r="R1494"/>
      <c r="S1494"/>
      <c r="T1494"/>
      <c r="U1494"/>
      <c r="V1494"/>
      <c r="W1494"/>
      <c r="X1494"/>
      <c r="Y1494"/>
      <c r="Z1494"/>
      <c r="AA1494"/>
      <c r="AB1494"/>
      <c r="AC1494"/>
      <c r="AD1494"/>
      <c r="AE1494"/>
      <c r="AF1494"/>
      <c r="AG1494"/>
      <c r="AH1494" s="365"/>
      <c r="AI1494"/>
      <c r="AJ1494"/>
      <c r="AK1494"/>
      <c r="AL1494" s="365"/>
      <c r="AM1494"/>
      <c r="AN1494"/>
      <c r="AO1494"/>
      <c r="AP1494" s="365"/>
      <c r="AQ1494"/>
      <c r="AR1494"/>
      <c r="AS1494"/>
      <c r="AT1494"/>
      <c r="AU1494"/>
      <c r="AV1494"/>
      <c r="AW1494"/>
      <c r="AX1494"/>
      <c r="AY1494" s="365"/>
      <c r="AZ1494" s="365"/>
      <c r="BA1494" s="366"/>
      <c r="BB1494" s="367"/>
      <c r="BC1494"/>
      <c r="BD1494"/>
      <c r="BE1494"/>
      <c r="BF1494"/>
      <c r="BG1494"/>
      <c r="BH1494" s="368"/>
    </row>
    <row r="1495" spans="6:60" ht="15.6">
      <c r="F1495" s="346"/>
      <c r="G1495"/>
      <c r="H1495"/>
      <c r="I1495"/>
      <c r="J1495"/>
      <c r="K1495"/>
      <c r="L1495"/>
      <c r="M1495"/>
      <c r="N1495"/>
      <c r="O1495"/>
      <c r="P1495" s="365"/>
      <c r="Q1495"/>
      <c r="R1495"/>
      <c r="S1495"/>
      <c r="T1495"/>
      <c r="U1495"/>
      <c r="V1495"/>
      <c r="W1495"/>
      <c r="X1495"/>
      <c r="Y1495"/>
      <c r="Z1495"/>
      <c r="AA1495"/>
      <c r="AB1495"/>
      <c r="AC1495"/>
      <c r="AD1495"/>
      <c r="AE1495"/>
      <c r="AF1495"/>
      <c r="AG1495"/>
      <c r="AH1495" s="365"/>
      <c r="AI1495"/>
      <c r="AJ1495"/>
      <c r="AK1495"/>
      <c r="AL1495" s="365"/>
      <c r="AM1495"/>
      <c r="AN1495"/>
      <c r="AO1495"/>
      <c r="AP1495" s="365"/>
      <c r="AQ1495"/>
      <c r="AR1495"/>
      <c r="AS1495"/>
      <c r="AT1495"/>
      <c r="AU1495"/>
      <c r="AV1495"/>
      <c r="AW1495"/>
      <c r="AX1495"/>
      <c r="AY1495" s="365"/>
      <c r="AZ1495" s="365"/>
      <c r="BA1495" s="366"/>
      <c r="BB1495" s="367"/>
      <c r="BC1495"/>
      <c r="BD1495"/>
      <c r="BE1495"/>
      <c r="BF1495"/>
      <c r="BG1495"/>
      <c r="BH1495" s="368"/>
    </row>
    <row r="1496" spans="6:60" ht="15.6">
      <c r="F1496" s="346"/>
      <c r="G1496"/>
      <c r="H1496"/>
      <c r="I1496"/>
      <c r="J1496"/>
      <c r="K1496"/>
      <c r="L1496"/>
      <c r="M1496"/>
      <c r="N1496"/>
      <c r="O1496"/>
      <c r="P1496" s="365"/>
      <c r="Q1496"/>
      <c r="R1496"/>
      <c r="S1496"/>
      <c r="T1496"/>
      <c r="U1496"/>
      <c r="V1496"/>
      <c r="W1496"/>
      <c r="X1496"/>
      <c r="Y1496"/>
      <c r="Z1496"/>
      <c r="AA1496"/>
      <c r="AB1496"/>
      <c r="AC1496"/>
      <c r="AD1496"/>
      <c r="AE1496"/>
      <c r="AF1496"/>
      <c r="AG1496"/>
      <c r="AH1496" s="365"/>
      <c r="AI1496"/>
      <c r="AJ1496"/>
      <c r="AK1496"/>
      <c r="AL1496" s="365"/>
      <c r="AM1496"/>
      <c r="AN1496"/>
      <c r="AO1496"/>
      <c r="AP1496" s="365"/>
      <c r="AQ1496"/>
      <c r="AR1496"/>
      <c r="AS1496"/>
      <c r="AT1496"/>
      <c r="AU1496"/>
      <c r="AV1496"/>
      <c r="AW1496"/>
      <c r="AX1496"/>
      <c r="AY1496" s="365"/>
      <c r="AZ1496" s="365"/>
      <c r="BA1496" s="366"/>
      <c r="BB1496" s="367"/>
      <c r="BC1496"/>
      <c r="BD1496"/>
      <c r="BE1496"/>
      <c r="BF1496"/>
      <c r="BG1496"/>
      <c r="BH1496" s="368"/>
    </row>
    <row r="1497" spans="6:60" ht="15.6">
      <c r="F1497" s="346"/>
      <c r="G1497"/>
      <c r="H1497"/>
      <c r="I1497"/>
      <c r="J1497"/>
      <c r="K1497"/>
      <c r="L1497"/>
      <c r="M1497"/>
      <c r="N1497"/>
      <c r="O1497"/>
      <c r="P1497" s="365"/>
      <c r="Q1497"/>
      <c r="R1497"/>
      <c r="S1497"/>
      <c r="T1497"/>
      <c r="U1497"/>
      <c r="V1497"/>
      <c r="W1497"/>
      <c r="X1497"/>
      <c r="Y1497"/>
      <c r="Z1497"/>
      <c r="AA1497"/>
      <c r="AB1497"/>
      <c r="AC1497"/>
      <c r="AD1497"/>
      <c r="AE1497"/>
      <c r="AF1497"/>
      <c r="AG1497"/>
      <c r="AH1497" s="365"/>
      <c r="AI1497"/>
      <c r="AJ1497"/>
      <c r="AK1497"/>
      <c r="AL1497" s="365"/>
      <c r="AM1497"/>
      <c r="AN1497"/>
      <c r="AO1497"/>
      <c r="AP1497" s="365"/>
      <c r="AQ1497"/>
      <c r="AR1497"/>
      <c r="AS1497"/>
      <c r="AT1497"/>
      <c r="AU1497"/>
      <c r="AV1497"/>
      <c r="AW1497"/>
      <c r="AX1497"/>
      <c r="AY1497" s="365"/>
      <c r="AZ1497" s="365"/>
      <c r="BA1497" s="366"/>
      <c r="BB1497" s="367"/>
      <c r="BC1497"/>
      <c r="BD1497"/>
      <c r="BE1497"/>
      <c r="BF1497"/>
      <c r="BG1497"/>
      <c r="BH1497" s="368"/>
    </row>
    <row r="1498" spans="6:60" ht="15.6">
      <c r="F1498" s="346"/>
      <c r="G1498"/>
      <c r="H1498"/>
      <c r="I1498"/>
      <c r="J1498"/>
      <c r="K1498"/>
      <c r="L1498"/>
      <c r="M1498"/>
      <c r="N1498"/>
      <c r="O1498"/>
      <c r="P1498" s="365"/>
      <c r="Q1498"/>
      <c r="R1498"/>
      <c r="S1498"/>
      <c r="T1498"/>
      <c r="U1498"/>
      <c r="V1498"/>
      <c r="W1498"/>
      <c r="X1498"/>
      <c r="Y1498"/>
      <c r="Z1498"/>
      <c r="AA1498"/>
      <c r="AB1498"/>
      <c r="AC1498"/>
      <c r="AD1498"/>
      <c r="AE1498"/>
      <c r="AF1498"/>
      <c r="AG1498"/>
      <c r="AH1498" s="365"/>
      <c r="AI1498"/>
      <c r="AJ1498"/>
      <c r="AK1498"/>
      <c r="AL1498" s="365"/>
      <c r="AM1498"/>
      <c r="AN1498"/>
      <c r="AO1498"/>
      <c r="AP1498" s="365"/>
      <c r="AQ1498"/>
      <c r="AR1498"/>
      <c r="AS1498"/>
      <c r="AT1498"/>
      <c r="AU1498"/>
      <c r="AV1498"/>
      <c r="AW1498"/>
      <c r="AX1498"/>
      <c r="AY1498" s="365"/>
      <c r="AZ1498" s="365"/>
      <c r="BA1498" s="366"/>
      <c r="BB1498" s="367"/>
      <c r="BC1498"/>
      <c r="BD1498"/>
      <c r="BE1498"/>
      <c r="BF1498"/>
      <c r="BG1498"/>
      <c r="BH1498" s="368"/>
    </row>
    <row r="1499" spans="6:60" ht="15.6">
      <c r="F1499" s="346"/>
      <c r="G1499"/>
      <c r="H1499"/>
      <c r="I1499"/>
      <c r="J1499"/>
      <c r="K1499"/>
      <c r="L1499"/>
      <c r="M1499"/>
      <c r="N1499"/>
      <c r="O1499"/>
      <c r="P1499" s="365"/>
      <c r="Q1499"/>
      <c r="R1499"/>
      <c r="S1499"/>
      <c r="T1499"/>
      <c r="U1499"/>
      <c r="V1499"/>
      <c r="W1499"/>
      <c r="X1499"/>
      <c r="Y1499"/>
      <c r="Z1499"/>
      <c r="AA1499"/>
      <c r="AB1499"/>
      <c r="AC1499"/>
      <c r="AD1499"/>
      <c r="AE1499"/>
      <c r="AF1499"/>
      <c r="AG1499"/>
      <c r="AH1499" s="365"/>
      <c r="AI1499"/>
      <c r="AJ1499"/>
      <c r="AK1499"/>
      <c r="AL1499" s="365"/>
      <c r="AM1499"/>
      <c r="AN1499"/>
      <c r="AO1499"/>
      <c r="AP1499" s="365"/>
      <c r="AQ1499"/>
      <c r="AR1499"/>
      <c r="AS1499"/>
      <c r="AT1499"/>
      <c r="AU1499"/>
      <c r="AV1499"/>
      <c r="AW1499"/>
      <c r="AX1499"/>
      <c r="AY1499" s="365"/>
      <c r="AZ1499" s="365"/>
      <c r="BA1499" s="366"/>
      <c r="BB1499" s="367"/>
      <c r="BC1499"/>
      <c r="BD1499"/>
      <c r="BE1499"/>
      <c r="BF1499"/>
      <c r="BG1499"/>
      <c r="BH1499" s="368"/>
    </row>
    <row r="1500" spans="6:60" ht="15.6">
      <c r="F1500" s="346"/>
      <c r="G1500"/>
      <c r="H1500"/>
      <c r="I1500"/>
      <c r="J1500"/>
      <c r="K1500"/>
      <c r="L1500"/>
      <c r="M1500"/>
      <c r="N1500"/>
      <c r="O1500"/>
      <c r="P1500" s="365"/>
      <c r="Q1500"/>
      <c r="R1500"/>
      <c r="S1500"/>
      <c r="T1500"/>
      <c r="U1500"/>
      <c r="V1500"/>
      <c r="W1500"/>
      <c r="X1500"/>
      <c r="Y1500"/>
      <c r="Z1500"/>
      <c r="AA1500"/>
      <c r="AB1500"/>
      <c r="AC1500"/>
      <c r="AD1500"/>
      <c r="AE1500"/>
      <c r="AF1500"/>
      <c r="AG1500"/>
      <c r="AH1500" s="365"/>
      <c r="AI1500"/>
      <c r="AJ1500"/>
      <c r="AK1500"/>
      <c r="AL1500" s="365"/>
      <c r="AM1500"/>
      <c r="AN1500"/>
      <c r="AO1500"/>
      <c r="AP1500" s="365"/>
      <c r="AQ1500"/>
      <c r="AR1500"/>
      <c r="AS1500"/>
      <c r="AT1500"/>
      <c r="AU1500"/>
      <c r="AV1500"/>
      <c r="AW1500"/>
      <c r="AX1500"/>
      <c r="AY1500" s="365"/>
      <c r="AZ1500" s="365"/>
      <c r="BA1500" s="366"/>
      <c r="BB1500" s="367"/>
      <c r="BC1500"/>
      <c r="BD1500"/>
      <c r="BE1500"/>
      <c r="BF1500"/>
      <c r="BG1500"/>
      <c r="BH1500" s="368"/>
    </row>
    <row r="1501" spans="6:60" ht="15.6">
      <c r="F1501" s="346"/>
      <c r="G1501"/>
      <c r="H1501"/>
      <c r="I1501"/>
      <c r="J1501"/>
      <c r="K1501"/>
      <c r="L1501"/>
      <c r="M1501"/>
      <c r="N1501"/>
      <c r="O1501"/>
      <c r="P1501" s="365"/>
      <c r="Q1501"/>
      <c r="R1501"/>
      <c r="S1501"/>
      <c r="T1501"/>
      <c r="U1501"/>
      <c r="V1501"/>
      <c r="W1501"/>
      <c r="X1501"/>
      <c r="Y1501"/>
      <c r="Z1501"/>
      <c r="AA1501"/>
      <c r="AB1501"/>
      <c r="AC1501"/>
      <c r="AD1501"/>
      <c r="AE1501"/>
      <c r="AF1501"/>
      <c r="AG1501"/>
      <c r="AH1501" s="365"/>
      <c r="AI1501"/>
      <c r="AJ1501"/>
      <c r="AK1501"/>
      <c r="AL1501" s="365"/>
      <c r="AM1501"/>
      <c r="AN1501"/>
      <c r="AO1501"/>
      <c r="AP1501" s="365"/>
      <c r="AQ1501"/>
      <c r="AR1501"/>
      <c r="AS1501"/>
      <c r="AT1501"/>
      <c r="AU1501"/>
      <c r="AV1501"/>
      <c r="AW1501"/>
      <c r="AX1501"/>
      <c r="AY1501" s="365"/>
      <c r="AZ1501" s="365"/>
      <c r="BA1501" s="366"/>
      <c r="BB1501" s="367"/>
      <c r="BC1501"/>
      <c r="BD1501"/>
      <c r="BE1501"/>
      <c r="BF1501"/>
      <c r="BG1501"/>
      <c r="BH1501" s="368"/>
    </row>
    <row r="1502" spans="6:60" ht="15.6">
      <c r="F1502" s="346"/>
      <c r="G1502"/>
      <c r="H1502"/>
      <c r="I1502"/>
      <c r="J1502"/>
      <c r="K1502"/>
      <c r="L1502"/>
      <c r="M1502"/>
      <c r="N1502"/>
      <c r="O1502"/>
      <c r="P1502" s="365"/>
      <c r="Q1502"/>
      <c r="R1502"/>
      <c r="S1502"/>
      <c r="T1502"/>
      <c r="U1502"/>
      <c r="V1502"/>
      <c r="W1502"/>
      <c r="X1502"/>
      <c r="Y1502"/>
      <c r="Z1502"/>
      <c r="AA1502"/>
      <c r="AB1502"/>
      <c r="AC1502"/>
      <c r="AD1502"/>
      <c r="AE1502"/>
      <c r="AF1502"/>
      <c r="AG1502"/>
      <c r="AH1502" s="365"/>
      <c r="AI1502"/>
      <c r="AJ1502"/>
      <c r="AK1502"/>
      <c r="AL1502" s="365"/>
      <c r="AM1502"/>
      <c r="AN1502"/>
      <c r="AO1502"/>
      <c r="AP1502" s="365"/>
      <c r="AQ1502"/>
      <c r="AR1502"/>
      <c r="AS1502"/>
      <c r="AT1502"/>
      <c r="AU1502"/>
      <c r="AV1502"/>
      <c r="AW1502"/>
      <c r="AX1502"/>
      <c r="AY1502" s="365"/>
      <c r="AZ1502" s="365"/>
      <c r="BA1502" s="366"/>
      <c r="BB1502" s="367"/>
      <c r="BC1502"/>
      <c r="BD1502"/>
      <c r="BE1502"/>
      <c r="BF1502"/>
      <c r="BG1502"/>
      <c r="BH1502" s="368"/>
    </row>
    <row r="1503" spans="6:60" ht="15.6">
      <c r="F1503" s="346"/>
      <c r="G1503"/>
      <c r="H1503"/>
      <c r="I1503"/>
      <c r="J1503"/>
      <c r="K1503"/>
      <c r="L1503"/>
      <c r="M1503"/>
      <c r="N1503"/>
      <c r="O1503"/>
      <c r="P1503" s="365"/>
      <c r="Q1503"/>
      <c r="R1503"/>
      <c r="S1503"/>
      <c r="T1503"/>
      <c r="U1503"/>
      <c r="V1503"/>
      <c r="W1503"/>
      <c r="X1503"/>
      <c r="Y1503"/>
      <c r="Z1503"/>
      <c r="AA1503"/>
      <c r="AB1503"/>
      <c r="AC1503"/>
      <c r="AD1503"/>
      <c r="AE1503"/>
      <c r="AF1503"/>
      <c r="AG1503"/>
      <c r="AH1503" s="365"/>
      <c r="AI1503"/>
      <c r="AJ1503"/>
      <c r="AK1503"/>
      <c r="AL1503" s="365"/>
      <c r="AM1503"/>
      <c r="AN1503"/>
      <c r="AO1503"/>
      <c r="AP1503" s="365"/>
      <c r="AQ1503"/>
      <c r="AR1503"/>
      <c r="AS1503"/>
      <c r="AT1503"/>
      <c r="AU1503"/>
      <c r="AV1503"/>
      <c r="AW1503"/>
      <c r="AX1503"/>
      <c r="AY1503" s="365"/>
      <c r="AZ1503" s="365"/>
      <c r="BA1503" s="366"/>
      <c r="BB1503" s="367"/>
      <c r="BC1503"/>
      <c r="BD1503"/>
      <c r="BE1503"/>
      <c r="BF1503"/>
      <c r="BG1503"/>
      <c r="BH1503" s="368"/>
    </row>
    <row r="1504" spans="6:60" ht="15.6">
      <c r="F1504" s="346"/>
      <c r="G1504"/>
      <c r="H1504"/>
      <c r="I1504"/>
      <c r="J1504"/>
      <c r="K1504"/>
      <c r="L1504"/>
      <c r="M1504"/>
      <c r="N1504"/>
      <c r="O1504"/>
      <c r="P1504" s="365"/>
      <c r="Q1504"/>
      <c r="R1504"/>
      <c r="S1504"/>
      <c r="T1504"/>
      <c r="U1504"/>
      <c r="V1504"/>
      <c r="W1504"/>
      <c r="X1504"/>
      <c r="Y1504"/>
      <c r="Z1504"/>
      <c r="AA1504"/>
      <c r="AB1504"/>
      <c r="AC1504"/>
      <c r="AD1504"/>
      <c r="AE1504"/>
      <c r="AF1504"/>
      <c r="AG1504"/>
      <c r="AH1504" s="365"/>
      <c r="AI1504"/>
      <c r="AJ1504"/>
      <c r="AK1504"/>
      <c r="AL1504" s="365"/>
      <c r="AM1504"/>
      <c r="AN1504"/>
      <c r="AO1504"/>
      <c r="AP1504" s="365"/>
      <c r="AQ1504"/>
      <c r="AR1504"/>
      <c r="AS1504"/>
      <c r="AT1504"/>
      <c r="AU1504"/>
      <c r="AV1504"/>
      <c r="AW1504"/>
      <c r="AX1504"/>
      <c r="AY1504" s="365"/>
      <c r="AZ1504" s="365"/>
      <c r="BA1504" s="366"/>
      <c r="BB1504" s="367"/>
      <c r="BC1504"/>
      <c r="BD1504"/>
      <c r="BE1504"/>
      <c r="BF1504"/>
      <c r="BG1504"/>
      <c r="BH1504" s="368"/>
    </row>
    <row r="1505" spans="6:60" ht="15.6">
      <c r="F1505" s="346"/>
      <c r="G1505"/>
      <c r="H1505"/>
      <c r="I1505"/>
      <c r="J1505"/>
      <c r="K1505"/>
      <c r="L1505"/>
      <c r="M1505"/>
      <c r="N1505"/>
      <c r="O1505"/>
      <c r="P1505" s="365"/>
      <c r="Q1505"/>
      <c r="R1505"/>
      <c r="S1505"/>
      <c r="T1505"/>
      <c r="U1505"/>
      <c r="V1505"/>
      <c r="W1505"/>
      <c r="X1505"/>
      <c r="Y1505"/>
      <c r="Z1505"/>
      <c r="AA1505"/>
      <c r="AB1505"/>
      <c r="AC1505"/>
      <c r="AD1505"/>
      <c r="AE1505"/>
      <c r="AF1505"/>
      <c r="AG1505"/>
      <c r="AH1505" s="365"/>
      <c r="AI1505"/>
      <c r="AJ1505"/>
      <c r="AK1505"/>
      <c r="AL1505" s="365"/>
      <c r="AM1505"/>
      <c r="AN1505"/>
      <c r="AO1505"/>
      <c r="AP1505" s="365"/>
      <c r="AQ1505"/>
      <c r="AR1505"/>
      <c r="AS1505"/>
      <c r="AT1505"/>
      <c r="AU1505"/>
      <c r="AV1505"/>
      <c r="AW1505"/>
      <c r="AX1505"/>
      <c r="AY1505" s="365"/>
      <c r="AZ1505" s="365"/>
      <c r="BA1505" s="366"/>
      <c r="BB1505" s="367"/>
      <c r="BC1505"/>
      <c r="BD1505"/>
      <c r="BE1505"/>
      <c r="BF1505"/>
      <c r="BG1505"/>
      <c r="BH1505" s="368"/>
    </row>
    <row r="1506" spans="6:60" ht="15.6">
      <c r="F1506" s="346"/>
      <c r="G1506"/>
      <c r="H1506"/>
      <c r="I1506"/>
      <c r="J1506"/>
      <c r="K1506"/>
      <c r="L1506"/>
      <c r="M1506"/>
      <c r="N1506"/>
      <c r="O1506"/>
      <c r="P1506" s="365"/>
      <c r="Q1506"/>
      <c r="R1506"/>
      <c r="S1506"/>
      <c r="T1506"/>
      <c r="U1506"/>
      <c r="V1506"/>
      <c r="W1506"/>
      <c r="X1506"/>
      <c r="Y1506"/>
      <c r="Z1506"/>
      <c r="AA1506"/>
      <c r="AB1506"/>
      <c r="AC1506"/>
      <c r="AD1506"/>
      <c r="AE1506"/>
      <c r="AF1506"/>
      <c r="AG1506"/>
      <c r="AH1506" s="365"/>
      <c r="AI1506"/>
      <c r="AJ1506"/>
      <c r="AK1506"/>
      <c r="AL1506" s="365"/>
      <c r="AM1506"/>
      <c r="AN1506"/>
      <c r="AO1506"/>
      <c r="AP1506" s="365"/>
      <c r="AQ1506"/>
      <c r="AR1506"/>
      <c r="AS1506"/>
      <c r="AT1506"/>
      <c r="AU1506"/>
      <c r="AV1506"/>
      <c r="AW1506"/>
      <c r="AX1506"/>
      <c r="AY1506" s="365"/>
      <c r="AZ1506" s="365"/>
      <c r="BA1506" s="366"/>
      <c r="BB1506" s="367"/>
      <c r="BC1506"/>
      <c r="BD1506"/>
      <c r="BE1506"/>
      <c r="BF1506"/>
      <c r="BG1506"/>
      <c r="BH1506" s="368"/>
    </row>
    <row r="1507" spans="6:60" ht="15.6">
      <c r="F1507" s="346"/>
      <c r="G1507"/>
      <c r="H1507"/>
      <c r="I1507"/>
      <c r="J1507"/>
      <c r="K1507"/>
      <c r="L1507"/>
      <c r="M1507"/>
      <c r="N1507"/>
      <c r="O1507"/>
      <c r="P1507" s="365"/>
      <c r="Q1507"/>
      <c r="R1507"/>
      <c r="S1507"/>
      <c r="T1507"/>
      <c r="U1507"/>
      <c r="V1507"/>
      <c r="W1507"/>
      <c r="X1507"/>
      <c r="Y1507"/>
      <c r="Z1507"/>
      <c r="AA1507"/>
      <c r="AB1507"/>
      <c r="AC1507"/>
      <c r="AD1507"/>
      <c r="AE1507"/>
      <c r="AF1507"/>
      <c r="AG1507"/>
      <c r="AH1507" s="365"/>
      <c r="AI1507"/>
      <c r="AJ1507"/>
      <c r="AK1507"/>
      <c r="AL1507" s="365"/>
      <c r="AM1507"/>
      <c r="AN1507"/>
      <c r="AO1507"/>
      <c r="AP1507" s="365"/>
      <c r="AQ1507"/>
      <c r="AR1507"/>
      <c r="AS1507"/>
      <c r="AT1507"/>
      <c r="AU1507"/>
      <c r="AV1507"/>
      <c r="AW1507"/>
      <c r="AX1507"/>
      <c r="AY1507" s="365"/>
      <c r="AZ1507" s="365"/>
      <c r="BA1507" s="366"/>
      <c r="BB1507" s="367"/>
      <c r="BC1507"/>
      <c r="BD1507"/>
      <c r="BE1507"/>
      <c r="BF1507"/>
      <c r="BG1507"/>
      <c r="BH1507" s="368"/>
    </row>
    <row r="1508" spans="6:60" ht="15.6">
      <c r="F1508" s="346"/>
      <c r="G1508"/>
      <c r="H1508"/>
      <c r="I1508"/>
      <c r="J1508"/>
      <c r="K1508"/>
      <c r="L1508"/>
      <c r="M1508"/>
      <c r="N1508"/>
      <c r="O1508"/>
      <c r="P1508" s="365"/>
      <c r="Q1508"/>
      <c r="R1508"/>
      <c r="S1508"/>
      <c r="T1508"/>
      <c r="U1508"/>
      <c r="V1508"/>
      <c r="W1508"/>
      <c r="X1508"/>
      <c r="Y1508"/>
      <c r="Z1508"/>
      <c r="AA1508"/>
      <c r="AB1508"/>
      <c r="AC1508"/>
      <c r="AD1508"/>
      <c r="AE1508"/>
      <c r="AF1508"/>
      <c r="AG1508"/>
      <c r="AH1508" s="365"/>
      <c r="AI1508"/>
      <c r="AJ1508"/>
      <c r="AK1508"/>
      <c r="AL1508" s="365"/>
      <c r="AM1508"/>
      <c r="AN1508"/>
      <c r="AO1508"/>
      <c r="AP1508" s="365"/>
      <c r="AQ1508"/>
      <c r="AR1508"/>
      <c r="AS1508"/>
      <c r="AT1508"/>
      <c r="AU1508"/>
      <c r="AV1508"/>
      <c r="AW1508"/>
      <c r="AX1508"/>
      <c r="AY1508" s="365"/>
      <c r="AZ1508" s="365"/>
      <c r="BA1508" s="366"/>
      <c r="BB1508" s="367"/>
      <c r="BC1508"/>
      <c r="BD1508"/>
      <c r="BE1508"/>
      <c r="BF1508"/>
      <c r="BG1508"/>
      <c r="BH1508" s="368"/>
    </row>
    <row r="1509" spans="6:60" ht="15.6">
      <c r="F1509" s="346"/>
      <c r="G1509"/>
      <c r="H1509"/>
      <c r="I1509"/>
      <c r="J1509"/>
      <c r="K1509"/>
      <c r="L1509"/>
      <c r="M1509"/>
      <c r="N1509"/>
      <c r="O1509"/>
      <c r="P1509" s="365"/>
      <c r="Q1509"/>
      <c r="R1509"/>
      <c r="S1509"/>
      <c r="T1509"/>
      <c r="U1509"/>
      <c r="V1509"/>
      <c r="W1509"/>
      <c r="X1509"/>
      <c r="Y1509"/>
      <c r="Z1509"/>
      <c r="AA1509"/>
      <c r="AB1509"/>
      <c r="AC1509"/>
      <c r="AD1509"/>
      <c r="AE1509"/>
      <c r="AF1509"/>
      <c r="AG1509"/>
      <c r="AH1509" s="365"/>
      <c r="AI1509"/>
      <c r="AJ1509"/>
      <c r="AK1509"/>
      <c r="AL1509" s="365"/>
      <c r="AM1509"/>
      <c r="AN1509"/>
      <c r="AO1509"/>
      <c r="AP1509" s="365"/>
      <c r="AQ1509"/>
      <c r="AR1509"/>
      <c r="AS1509"/>
      <c r="AT1509"/>
      <c r="AU1509"/>
      <c r="AV1509"/>
      <c r="AW1509"/>
      <c r="AX1509"/>
      <c r="AY1509" s="365"/>
      <c r="AZ1509" s="365"/>
      <c r="BA1509" s="366"/>
      <c r="BB1509" s="367"/>
      <c r="BC1509"/>
      <c r="BD1509"/>
      <c r="BE1509"/>
      <c r="BF1509"/>
      <c r="BG1509"/>
      <c r="BH1509" s="368"/>
    </row>
    <row r="1510" spans="6:60" ht="15.6">
      <c r="F1510" s="346"/>
      <c r="G1510"/>
      <c r="H1510"/>
      <c r="I1510"/>
      <c r="J1510"/>
      <c r="K1510"/>
      <c r="L1510"/>
      <c r="M1510"/>
      <c r="N1510"/>
      <c r="O1510"/>
      <c r="P1510" s="365"/>
      <c r="Q1510"/>
      <c r="R1510"/>
      <c r="S1510"/>
      <c r="T1510"/>
      <c r="U1510"/>
      <c r="V1510"/>
      <c r="W1510"/>
      <c r="X1510"/>
      <c r="Y1510"/>
      <c r="Z1510"/>
      <c r="AA1510"/>
      <c r="AB1510"/>
      <c r="AC1510"/>
      <c r="AD1510"/>
      <c r="AE1510"/>
      <c r="AF1510"/>
      <c r="AG1510"/>
      <c r="AH1510" s="365"/>
      <c r="AI1510"/>
      <c r="AJ1510"/>
      <c r="AK1510"/>
      <c r="AL1510" s="365"/>
      <c r="AM1510"/>
      <c r="AN1510"/>
      <c r="AO1510"/>
      <c r="AP1510" s="365"/>
      <c r="AQ1510"/>
      <c r="AR1510"/>
      <c r="AS1510"/>
      <c r="AT1510"/>
      <c r="AU1510"/>
      <c r="AV1510"/>
      <c r="AW1510"/>
      <c r="AX1510"/>
      <c r="AY1510" s="365"/>
      <c r="AZ1510" s="365"/>
      <c r="BA1510" s="366"/>
      <c r="BB1510" s="367"/>
      <c r="BC1510"/>
      <c r="BD1510"/>
      <c r="BE1510"/>
      <c r="BF1510"/>
      <c r="BG1510"/>
      <c r="BH1510" s="368"/>
    </row>
    <row r="1511" spans="6:60" ht="15.6">
      <c r="F1511" s="346"/>
      <c r="G1511"/>
      <c r="H1511"/>
      <c r="I1511"/>
      <c r="J1511"/>
      <c r="K1511"/>
      <c r="L1511"/>
      <c r="M1511"/>
      <c r="N1511"/>
      <c r="O1511"/>
      <c r="P1511" s="365"/>
      <c r="Q1511"/>
      <c r="R1511"/>
      <c r="S1511"/>
      <c r="T1511"/>
      <c r="U1511"/>
      <c r="V1511"/>
      <c r="W1511"/>
      <c r="X1511"/>
      <c r="Y1511"/>
      <c r="Z1511"/>
      <c r="AA1511"/>
      <c r="AB1511"/>
      <c r="AC1511"/>
      <c r="AD1511"/>
      <c r="AE1511"/>
      <c r="AF1511"/>
      <c r="AG1511"/>
      <c r="AH1511" s="365"/>
      <c r="AI1511"/>
      <c r="AJ1511"/>
      <c r="AK1511"/>
      <c r="AL1511" s="365"/>
      <c r="AM1511"/>
      <c r="AN1511"/>
      <c r="AO1511"/>
      <c r="AP1511" s="365"/>
      <c r="AQ1511"/>
      <c r="AR1511"/>
      <c r="AS1511"/>
      <c r="AT1511"/>
      <c r="AU1511"/>
      <c r="AV1511"/>
      <c r="AW1511"/>
      <c r="AX1511"/>
      <c r="AY1511" s="365"/>
      <c r="AZ1511" s="365"/>
      <c r="BA1511" s="366"/>
      <c r="BB1511" s="367"/>
      <c r="BC1511"/>
      <c r="BD1511"/>
      <c r="BE1511"/>
      <c r="BF1511"/>
      <c r="BG1511"/>
      <c r="BH1511" s="368"/>
    </row>
    <row r="1512" spans="6:60" ht="15.6">
      <c r="F1512" s="346"/>
      <c r="G1512"/>
      <c r="H1512"/>
      <c r="I1512"/>
      <c r="J1512"/>
      <c r="K1512"/>
      <c r="L1512"/>
      <c r="M1512"/>
      <c r="N1512"/>
      <c r="O1512"/>
      <c r="P1512" s="365"/>
      <c r="Q1512"/>
      <c r="R1512"/>
      <c r="S1512"/>
      <c r="T1512"/>
      <c r="U1512"/>
      <c r="V1512"/>
      <c r="W1512"/>
      <c r="X1512"/>
      <c r="Y1512"/>
      <c r="Z1512"/>
      <c r="AA1512"/>
      <c r="AB1512"/>
      <c r="AC1512"/>
      <c r="AD1512"/>
      <c r="AE1512"/>
      <c r="AF1512"/>
      <c r="AG1512"/>
      <c r="AH1512" s="365"/>
      <c r="AI1512"/>
      <c r="AJ1512"/>
      <c r="AK1512"/>
      <c r="AL1512" s="365"/>
      <c r="AM1512"/>
      <c r="AN1512"/>
      <c r="AO1512"/>
      <c r="AP1512" s="365"/>
      <c r="AQ1512"/>
      <c r="AR1512"/>
      <c r="AS1512"/>
      <c r="AT1512"/>
      <c r="AU1512"/>
      <c r="AV1512"/>
      <c r="AW1512"/>
      <c r="AX1512"/>
      <c r="AY1512" s="365"/>
      <c r="AZ1512" s="365"/>
      <c r="BA1512" s="366"/>
      <c r="BB1512" s="367"/>
      <c r="BC1512"/>
      <c r="BD1512"/>
      <c r="BE1512"/>
      <c r="BF1512"/>
      <c r="BG1512"/>
      <c r="BH1512" s="368"/>
    </row>
    <row r="1513" spans="6:60" ht="15.6">
      <c r="F1513" s="346"/>
      <c r="G1513"/>
      <c r="H1513"/>
      <c r="I1513"/>
      <c r="J1513"/>
      <c r="K1513"/>
      <c r="L1513"/>
      <c r="M1513"/>
      <c r="N1513"/>
      <c r="O1513"/>
      <c r="P1513" s="365"/>
      <c r="Q1513"/>
      <c r="R1513"/>
      <c r="S1513"/>
      <c r="T1513"/>
      <c r="U1513"/>
      <c r="V1513"/>
      <c r="W1513"/>
      <c r="X1513"/>
      <c r="Y1513"/>
      <c r="Z1513"/>
      <c r="AA1513"/>
      <c r="AB1513"/>
      <c r="AC1513"/>
      <c r="AD1513"/>
      <c r="AE1513"/>
      <c r="AF1513"/>
      <c r="AG1513"/>
      <c r="AH1513" s="365"/>
      <c r="AI1513"/>
      <c r="AJ1513"/>
      <c r="AK1513"/>
      <c r="AL1513" s="365"/>
      <c r="AM1513"/>
      <c r="AN1513"/>
      <c r="AO1513"/>
      <c r="AP1513" s="365"/>
      <c r="AQ1513"/>
      <c r="AR1513"/>
      <c r="AS1513"/>
      <c r="AT1513"/>
      <c r="AU1513"/>
      <c r="AV1513"/>
      <c r="AW1513"/>
      <c r="AX1513"/>
      <c r="AY1513" s="365"/>
      <c r="AZ1513" s="365"/>
      <c r="BA1513" s="366"/>
      <c r="BB1513" s="367"/>
      <c r="BC1513"/>
      <c r="BD1513"/>
      <c r="BE1513"/>
      <c r="BF1513"/>
      <c r="BG1513"/>
      <c r="BH1513" s="368"/>
    </row>
    <row r="1514" spans="6:60" ht="15.6">
      <c r="F1514" s="346"/>
      <c r="G1514"/>
      <c r="H1514"/>
      <c r="I1514"/>
      <c r="J1514"/>
      <c r="K1514"/>
      <c r="L1514"/>
      <c r="M1514"/>
      <c r="N1514"/>
      <c r="O1514"/>
      <c r="P1514" s="365"/>
      <c r="Q1514"/>
      <c r="R1514"/>
      <c r="S1514"/>
      <c r="T1514"/>
      <c r="U1514"/>
      <c r="V1514"/>
      <c r="W1514"/>
      <c r="X1514"/>
      <c r="Y1514"/>
      <c r="Z1514"/>
      <c r="AA1514"/>
      <c r="AB1514"/>
      <c r="AC1514"/>
      <c r="AD1514"/>
      <c r="AE1514"/>
      <c r="AF1514"/>
      <c r="AG1514"/>
      <c r="AH1514" s="365"/>
      <c r="AI1514"/>
      <c r="AJ1514"/>
      <c r="AK1514"/>
      <c r="AL1514" s="365"/>
      <c r="AM1514"/>
      <c r="AN1514"/>
      <c r="AO1514"/>
      <c r="AP1514" s="365"/>
      <c r="AQ1514"/>
      <c r="AR1514"/>
      <c r="AS1514"/>
      <c r="AT1514"/>
      <c r="AU1514"/>
      <c r="AV1514"/>
      <c r="AW1514"/>
      <c r="AX1514"/>
      <c r="AY1514" s="365"/>
      <c r="AZ1514" s="365"/>
      <c r="BA1514" s="366"/>
      <c r="BB1514" s="367"/>
      <c r="BC1514"/>
      <c r="BD1514"/>
      <c r="BE1514"/>
      <c r="BF1514"/>
      <c r="BG1514"/>
      <c r="BH1514" s="368"/>
    </row>
    <row r="1515" spans="6:60" ht="15.6">
      <c r="F1515" s="346"/>
      <c r="G1515"/>
      <c r="H1515"/>
      <c r="I1515"/>
      <c r="J1515"/>
      <c r="K1515"/>
      <c r="L1515"/>
      <c r="M1515"/>
      <c r="N1515"/>
      <c r="O1515"/>
      <c r="P1515" s="365"/>
      <c r="Q1515"/>
      <c r="R1515"/>
      <c r="S1515"/>
      <c r="T1515"/>
      <c r="U1515"/>
      <c r="V1515"/>
      <c r="W1515"/>
      <c r="X1515"/>
      <c r="Y1515"/>
      <c r="Z1515"/>
      <c r="AA1515"/>
      <c r="AB1515"/>
      <c r="AC1515"/>
      <c r="AD1515"/>
      <c r="AE1515"/>
      <c r="AF1515"/>
      <c r="AG1515"/>
      <c r="AH1515" s="365"/>
      <c r="AI1515"/>
      <c r="AJ1515"/>
      <c r="AK1515"/>
      <c r="AL1515" s="365"/>
      <c r="AM1515"/>
      <c r="AN1515"/>
      <c r="AO1515"/>
      <c r="AP1515" s="365"/>
      <c r="AQ1515"/>
      <c r="AR1515"/>
      <c r="AS1515"/>
      <c r="AT1515"/>
      <c r="AU1515"/>
      <c r="AV1515"/>
      <c r="AW1515"/>
      <c r="AX1515"/>
      <c r="AY1515" s="365"/>
      <c r="AZ1515" s="365"/>
      <c r="BA1515" s="366"/>
      <c r="BB1515" s="367"/>
      <c r="BC1515"/>
      <c r="BD1515"/>
      <c r="BE1515"/>
      <c r="BF1515"/>
      <c r="BG1515"/>
      <c r="BH1515" s="368"/>
    </row>
    <row r="1516" spans="6:60" ht="15.6">
      <c r="F1516" s="346"/>
      <c r="G1516"/>
      <c r="H1516"/>
      <c r="I1516"/>
      <c r="J1516"/>
      <c r="K1516"/>
      <c r="L1516"/>
      <c r="M1516"/>
      <c r="N1516"/>
      <c r="O1516"/>
      <c r="P1516" s="365"/>
      <c r="Q1516"/>
      <c r="R1516"/>
      <c r="S1516"/>
      <c r="T1516"/>
      <c r="U1516"/>
      <c r="V1516"/>
      <c r="W1516"/>
      <c r="X1516"/>
      <c r="Y1516"/>
      <c r="Z1516"/>
      <c r="AA1516"/>
      <c r="AB1516"/>
      <c r="AC1516"/>
      <c r="AD1516"/>
      <c r="AE1516"/>
      <c r="AF1516"/>
      <c r="AG1516"/>
      <c r="AH1516" s="365"/>
      <c r="AI1516"/>
      <c r="AJ1516"/>
      <c r="AK1516"/>
      <c r="AL1516" s="365"/>
      <c r="AM1516"/>
      <c r="AN1516"/>
      <c r="AO1516"/>
      <c r="AP1516" s="365"/>
      <c r="AQ1516"/>
      <c r="AR1516"/>
      <c r="AS1516"/>
      <c r="AT1516"/>
      <c r="AU1516"/>
      <c r="AV1516"/>
      <c r="AW1516"/>
      <c r="AX1516"/>
      <c r="AY1516" s="365"/>
      <c r="AZ1516" s="365"/>
      <c r="BA1516" s="366"/>
      <c r="BB1516" s="367"/>
      <c r="BC1516"/>
      <c r="BD1516"/>
      <c r="BE1516"/>
      <c r="BF1516"/>
      <c r="BG1516"/>
      <c r="BH1516" s="368"/>
    </row>
    <row r="1517" spans="6:60" ht="15.6">
      <c r="F1517" s="346"/>
      <c r="G1517"/>
      <c r="H1517"/>
      <c r="I1517"/>
      <c r="J1517"/>
      <c r="K1517"/>
      <c r="L1517"/>
      <c r="M1517"/>
      <c r="N1517"/>
      <c r="O1517"/>
      <c r="P1517" s="365"/>
      <c r="Q1517"/>
      <c r="R1517"/>
      <c r="S1517"/>
      <c r="T1517"/>
      <c r="U1517"/>
      <c r="V1517"/>
      <c r="W1517"/>
      <c r="X1517"/>
      <c r="Y1517"/>
      <c r="Z1517"/>
      <c r="AA1517"/>
      <c r="AB1517"/>
      <c r="AC1517"/>
      <c r="AD1517"/>
      <c r="AE1517"/>
      <c r="AF1517"/>
      <c r="AG1517"/>
      <c r="AH1517" s="365"/>
      <c r="AI1517"/>
      <c r="AJ1517"/>
      <c r="AK1517"/>
      <c r="AL1517" s="365"/>
      <c r="AM1517"/>
      <c r="AN1517"/>
      <c r="AO1517"/>
      <c r="AP1517" s="365"/>
      <c r="AQ1517"/>
      <c r="AR1517"/>
      <c r="AS1517"/>
      <c r="AT1517"/>
      <c r="AU1517"/>
      <c r="AV1517"/>
      <c r="AW1517"/>
      <c r="AX1517"/>
      <c r="AY1517" s="365"/>
      <c r="AZ1517" s="365"/>
      <c r="BA1517" s="366"/>
      <c r="BB1517" s="367"/>
      <c r="BC1517"/>
      <c r="BD1517"/>
      <c r="BE1517"/>
      <c r="BF1517"/>
      <c r="BG1517"/>
      <c r="BH1517" s="368"/>
    </row>
    <row r="1518" spans="6:60" ht="15.6">
      <c r="F1518" s="346"/>
      <c r="G1518"/>
      <c r="H1518"/>
      <c r="I1518"/>
      <c r="J1518"/>
      <c r="K1518"/>
      <c r="L1518"/>
      <c r="M1518"/>
      <c r="N1518"/>
      <c r="O1518"/>
      <c r="P1518" s="365"/>
      <c r="Q1518"/>
      <c r="R1518"/>
      <c r="S1518"/>
      <c r="T1518"/>
      <c r="U1518"/>
      <c r="V1518"/>
      <c r="W1518"/>
      <c r="X1518"/>
      <c r="Y1518"/>
      <c r="Z1518"/>
      <c r="AA1518"/>
      <c r="AB1518"/>
      <c r="AC1518"/>
      <c r="AD1518"/>
      <c r="AE1518"/>
      <c r="AF1518"/>
      <c r="AG1518"/>
      <c r="AH1518" s="365"/>
      <c r="AI1518"/>
      <c r="AJ1518"/>
      <c r="AK1518"/>
      <c r="AL1518" s="365"/>
      <c r="AM1518"/>
      <c r="AN1518"/>
      <c r="AO1518"/>
      <c r="AP1518" s="365"/>
      <c r="AQ1518"/>
      <c r="AR1518"/>
      <c r="AS1518"/>
      <c r="AT1518"/>
      <c r="AU1518"/>
      <c r="AV1518"/>
      <c r="AW1518"/>
      <c r="AX1518"/>
      <c r="AY1518" s="365"/>
      <c r="AZ1518" s="365"/>
      <c r="BA1518" s="366"/>
      <c r="BB1518" s="367"/>
      <c r="BC1518"/>
      <c r="BD1518"/>
      <c r="BE1518"/>
      <c r="BF1518"/>
      <c r="BG1518"/>
      <c r="BH1518" s="368"/>
    </row>
    <row r="1519" spans="6:60" ht="15.6">
      <c r="F1519" s="346"/>
      <c r="G1519"/>
      <c r="H1519"/>
      <c r="I1519"/>
      <c r="J1519"/>
      <c r="K1519"/>
      <c r="L1519"/>
      <c r="M1519"/>
      <c r="N1519"/>
      <c r="O1519"/>
      <c r="P1519" s="365"/>
      <c r="Q1519"/>
      <c r="R1519"/>
      <c r="S1519"/>
      <c r="T1519"/>
      <c r="U1519"/>
      <c r="V1519"/>
      <c r="W1519"/>
      <c r="X1519"/>
      <c r="Y1519"/>
      <c r="Z1519"/>
      <c r="AA1519"/>
      <c r="AB1519"/>
      <c r="AC1519"/>
      <c r="AD1519"/>
      <c r="AE1519"/>
      <c r="AF1519"/>
      <c r="AG1519"/>
      <c r="AH1519" s="365"/>
      <c r="AI1519"/>
      <c r="AJ1519"/>
      <c r="AK1519"/>
      <c r="AL1519" s="365"/>
      <c r="AM1519"/>
      <c r="AN1519"/>
      <c r="AO1519"/>
      <c r="AP1519" s="365"/>
      <c r="AQ1519"/>
      <c r="AR1519"/>
      <c r="AS1519"/>
      <c r="AT1519"/>
      <c r="AU1519"/>
      <c r="AV1519"/>
      <c r="AW1519"/>
      <c r="AX1519"/>
      <c r="AY1519" s="365"/>
      <c r="AZ1519" s="365"/>
      <c r="BA1519" s="366"/>
      <c r="BB1519" s="367"/>
      <c r="BC1519"/>
      <c r="BD1519"/>
      <c r="BE1519"/>
      <c r="BF1519"/>
      <c r="BG1519"/>
      <c r="BH1519" s="368"/>
    </row>
    <row r="1520" spans="6:60" ht="15.6">
      <c r="F1520" s="346"/>
      <c r="G1520"/>
      <c r="H1520"/>
      <c r="I1520"/>
      <c r="J1520"/>
      <c r="K1520"/>
      <c r="L1520"/>
      <c r="M1520"/>
      <c r="N1520"/>
      <c r="O1520"/>
      <c r="P1520" s="365"/>
      <c r="Q1520"/>
      <c r="R1520"/>
      <c r="S1520"/>
      <c r="T1520"/>
      <c r="U1520"/>
      <c r="V1520"/>
      <c r="W1520"/>
      <c r="X1520"/>
      <c r="Y1520"/>
      <c r="Z1520"/>
      <c r="AA1520"/>
      <c r="AB1520"/>
      <c r="AC1520"/>
      <c r="AD1520"/>
      <c r="AE1520"/>
      <c r="AF1520"/>
      <c r="AG1520"/>
      <c r="AH1520" s="365"/>
      <c r="AI1520"/>
      <c r="AJ1520"/>
      <c r="AK1520"/>
      <c r="AL1520" s="365"/>
      <c r="AM1520"/>
      <c r="AN1520"/>
      <c r="AO1520"/>
      <c r="AP1520" s="365"/>
      <c r="AQ1520"/>
      <c r="AR1520"/>
      <c r="AS1520"/>
      <c r="AT1520"/>
      <c r="AU1520"/>
      <c r="AV1520"/>
      <c r="AW1520"/>
      <c r="AX1520"/>
      <c r="AY1520" s="365"/>
      <c r="AZ1520" s="365"/>
      <c r="BA1520" s="366"/>
      <c r="BB1520" s="367"/>
      <c r="BC1520"/>
      <c r="BD1520"/>
      <c r="BE1520"/>
      <c r="BF1520"/>
      <c r="BG1520"/>
      <c r="BH1520" s="368"/>
    </row>
    <row r="1521" spans="6:60" ht="15.6">
      <c r="F1521" s="346"/>
      <c r="G1521"/>
      <c r="H1521"/>
      <c r="I1521"/>
      <c r="J1521"/>
      <c r="K1521"/>
      <c r="L1521"/>
      <c r="M1521"/>
      <c r="N1521"/>
      <c r="O1521"/>
      <c r="P1521" s="365"/>
      <c r="Q1521"/>
      <c r="R1521"/>
      <c r="S1521"/>
      <c r="T1521"/>
      <c r="U1521"/>
      <c r="V1521"/>
      <c r="W1521"/>
      <c r="X1521"/>
      <c r="Y1521"/>
      <c r="Z1521"/>
      <c r="AA1521"/>
      <c r="AB1521"/>
      <c r="AC1521"/>
      <c r="AD1521"/>
      <c r="AE1521"/>
      <c r="AF1521"/>
      <c r="AG1521"/>
      <c r="AH1521" s="365"/>
      <c r="AI1521"/>
      <c r="AJ1521"/>
      <c r="AK1521"/>
      <c r="AL1521" s="365"/>
      <c r="AM1521"/>
      <c r="AN1521"/>
      <c r="AO1521"/>
      <c r="AP1521" s="365"/>
      <c r="AQ1521"/>
      <c r="AR1521"/>
      <c r="AS1521"/>
      <c r="AT1521"/>
      <c r="AU1521"/>
      <c r="AV1521"/>
      <c r="AW1521"/>
      <c r="AX1521"/>
      <c r="AY1521" s="365"/>
      <c r="AZ1521" s="365"/>
      <c r="BA1521" s="366"/>
      <c r="BB1521" s="367"/>
      <c r="BC1521"/>
      <c r="BD1521"/>
      <c r="BE1521"/>
      <c r="BF1521"/>
      <c r="BG1521"/>
      <c r="BH1521" s="368"/>
    </row>
    <row r="1522" spans="6:60" ht="15.6">
      <c r="F1522" s="346"/>
      <c r="G1522"/>
      <c r="H1522"/>
      <c r="I1522"/>
      <c r="J1522"/>
      <c r="K1522"/>
      <c r="L1522"/>
      <c r="M1522"/>
      <c r="N1522"/>
      <c r="O1522"/>
      <c r="P1522" s="365"/>
      <c r="Q1522"/>
      <c r="R1522"/>
      <c r="S1522"/>
      <c r="T1522"/>
      <c r="U1522"/>
      <c r="V1522"/>
      <c r="W1522"/>
      <c r="X1522"/>
      <c r="Y1522"/>
      <c r="Z1522"/>
      <c r="AA1522"/>
      <c r="AB1522"/>
      <c r="AC1522"/>
      <c r="AD1522"/>
      <c r="AE1522"/>
      <c r="AF1522"/>
      <c r="AG1522"/>
      <c r="AH1522" s="365"/>
      <c r="AI1522"/>
      <c r="AJ1522"/>
      <c r="AK1522"/>
      <c r="AL1522" s="365"/>
      <c r="AM1522"/>
      <c r="AN1522"/>
      <c r="AO1522"/>
      <c r="AP1522" s="365"/>
      <c r="AQ1522"/>
      <c r="AR1522"/>
      <c r="AS1522"/>
      <c r="AT1522"/>
      <c r="AU1522"/>
      <c r="AV1522"/>
      <c r="AW1522"/>
      <c r="AX1522"/>
      <c r="AY1522" s="365"/>
      <c r="AZ1522" s="365"/>
      <c r="BA1522" s="366"/>
      <c r="BB1522" s="367"/>
      <c r="BC1522"/>
      <c r="BD1522"/>
      <c r="BE1522"/>
      <c r="BF1522"/>
      <c r="BG1522"/>
      <c r="BH1522" s="368"/>
    </row>
    <row r="1523" spans="6:60" ht="15.6">
      <c r="F1523" s="346"/>
      <c r="G1523"/>
      <c r="H1523"/>
      <c r="I1523"/>
      <c r="J1523"/>
      <c r="K1523"/>
      <c r="L1523"/>
      <c r="M1523"/>
      <c r="N1523"/>
      <c r="O1523"/>
      <c r="P1523" s="365"/>
      <c r="Q1523"/>
      <c r="R1523"/>
      <c r="S1523"/>
      <c r="T1523"/>
      <c r="U1523"/>
      <c r="V1523"/>
      <c r="W1523"/>
      <c r="X1523"/>
      <c r="Y1523"/>
      <c r="Z1523"/>
      <c r="AA1523"/>
      <c r="AB1523"/>
      <c r="AC1523"/>
      <c r="AD1523"/>
      <c r="AE1523"/>
      <c r="AF1523"/>
      <c r="AG1523"/>
      <c r="AH1523" s="365"/>
      <c r="AI1523"/>
      <c r="AJ1523"/>
      <c r="AK1523"/>
      <c r="AL1523" s="365"/>
      <c r="AM1523"/>
      <c r="AN1523"/>
      <c r="AO1523"/>
      <c r="AP1523" s="365"/>
      <c r="AQ1523"/>
      <c r="AR1523"/>
      <c r="AS1523"/>
      <c r="AT1523"/>
      <c r="AU1523"/>
      <c r="AV1523"/>
      <c r="AW1523"/>
      <c r="AX1523"/>
      <c r="AY1523" s="365"/>
      <c r="AZ1523" s="365"/>
      <c r="BA1523" s="366"/>
      <c r="BB1523" s="367"/>
      <c r="BC1523"/>
      <c r="BD1523"/>
      <c r="BE1523"/>
      <c r="BF1523"/>
      <c r="BG1523"/>
      <c r="BH1523" s="368"/>
    </row>
    <row r="1524" spans="6:60" ht="15.6">
      <c r="F1524" s="346"/>
      <c r="G1524"/>
      <c r="H1524"/>
      <c r="I1524"/>
      <c r="J1524"/>
      <c r="K1524"/>
      <c r="L1524"/>
      <c r="M1524"/>
      <c r="N1524"/>
      <c r="O1524"/>
      <c r="P1524" s="365"/>
      <c r="Q1524"/>
      <c r="R1524"/>
      <c r="S1524"/>
      <c r="T1524"/>
      <c r="U1524"/>
      <c r="V1524"/>
      <c r="W1524"/>
      <c r="X1524"/>
      <c r="Y1524"/>
      <c r="Z1524"/>
      <c r="AA1524"/>
      <c r="AB1524"/>
      <c r="AC1524"/>
      <c r="AD1524"/>
      <c r="AE1524"/>
      <c r="AF1524"/>
      <c r="AG1524"/>
      <c r="AH1524" s="365"/>
      <c r="AI1524"/>
      <c r="AJ1524"/>
      <c r="AK1524"/>
      <c r="AL1524" s="365"/>
      <c r="AM1524"/>
      <c r="AN1524"/>
      <c r="AO1524"/>
      <c r="AP1524" s="365"/>
      <c r="AQ1524"/>
      <c r="AR1524"/>
      <c r="AS1524"/>
      <c r="AT1524"/>
      <c r="AU1524"/>
      <c r="AV1524"/>
      <c r="AW1524"/>
      <c r="AX1524"/>
      <c r="AY1524" s="365"/>
      <c r="AZ1524" s="365"/>
      <c r="BA1524" s="366"/>
      <c r="BB1524" s="367"/>
      <c r="BC1524"/>
      <c r="BD1524"/>
      <c r="BE1524"/>
      <c r="BF1524"/>
      <c r="BG1524"/>
      <c r="BH1524" s="368"/>
    </row>
    <row r="1525" spans="6:60" ht="15.6">
      <c r="F1525" s="346"/>
      <c r="G1525"/>
      <c r="H1525"/>
      <c r="I1525"/>
      <c r="J1525"/>
      <c r="K1525"/>
      <c r="L1525"/>
      <c r="M1525"/>
      <c r="N1525"/>
      <c r="O1525"/>
      <c r="P1525" s="365"/>
      <c r="Q1525"/>
      <c r="R1525"/>
      <c r="S1525"/>
      <c r="T1525"/>
      <c r="U1525"/>
      <c r="V1525"/>
      <c r="W1525"/>
      <c r="X1525"/>
      <c r="Y1525"/>
      <c r="Z1525"/>
      <c r="AA1525"/>
      <c r="AB1525"/>
      <c r="AC1525"/>
      <c r="AD1525"/>
      <c r="AE1525"/>
      <c r="AF1525"/>
      <c r="AG1525"/>
      <c r="AH1525" s="365"/>
      <c r="AI1525"/>
      <c r="AJ1525"/>
      <c r="AK1525"/>
      <c r="AL1525" s="365"/>
      <c r="AM1525"/>
      <c r="AN1525"/>
      <c r="AO1525"/>
      <c r="AP1525" s="365"/>
      <c r="AQ1525"/>
      <c r="AR1525"/>
      <c r="AS1525"/>
      <c r="AT1525"/>
      <c r="AU1525"/>
      <c r="AV1525"/>
      <c r="AW1525"/>
      <c r="AX1525"/>
      <c r="AY1525" s="365"/>
      <c r="AZ1525" s="365"/>
      <c r="BA1525" s="366"/>
      <c r="BB1525" s="367"/>
      <c r="BC1525"/>
      <c r="BD1525"/>
      <c r="BE1525"/>
      <c r="BF1525"/>
      <c r="BG1525"/>
      <c r="BH1525" s="368"/>
    </row>
    <row r="1526" spans="6:60" ht="15.6">
      <c r="F1526" s="346"/>
      <c r="G1526"/>
      <c r="H1526"/>
      <c r="I1526"/>
      <c r="J1526"/>
      <c r="K1526"/>
      <c r="L1526"/>
      <c r="M1526"/>
      <c r="N1526"/>
      <c r="O1526"/>
      <c r="P1526" s="365"/>
      <c r="Q1526"/>
      <c r="R1526"/>
      <c r="S1526"/>
      <c r="T1526"/>
      <c r="U1526"/>
      <c r="V1526"/>
      <c r="W1526"/>
      <c r="X1526"/>
      <c r="Y1526"/>
      <c r="Z1526"/>
      <c r="AA1526"/>
      <c r="AB1526"/>
      <c r="AC1526"/>
      <c r="AD1526"/>
      <c r="AE1526"/>
      <c r="AF1526"/>
      <c r="AG1526"/>
      <c r="AH1526" s="365"/>
      <c r="AI1526"/>
      <c r="AJ1526"/>
      <c r="AK1526"/>
      <c r="AL1526" s="365"/>
      <c r="AM1526"/>
      <c r="AN1526"/>
      <c r="AO1526"/>
      <c r="AP1526" s="365"/>
      <c r="AQ1526"/>
      <c r="AR1526"/>
      <c r="AS1526"/>
      <c r="AT1526"/>
      <c r="AU1526"/>
      <c r="AV1526"/>
      <c r="AW1526"/>
      <c r="AX1526"/>
      <c r="AY1526" s="365"/>
      <c r="AZ1526" s="365"/>
      <c r="BA1526" s="366"/>
      <c r="BB1526" s="367"/>
      <c r="BC1526"/>
      <c r="BD1526"/>
      <c r="BE1526"/>
      <c r="BF1526"/>
      <c r="BG1526"/>
      <c r="BH1526" s="368"/>
    </row>
    <row r="1527" spans="6:60" ht="15.6">
      <c r="F1527" s="346"/>
      <c r="G1527"/>
      <c r="H1527"/>
      <c r="I1527"/>
      <c r="J1527"/>
      <c r="K1527"/>
      <c r="L1527"/>
      <c r="M1527"/>
      <c r="N1527"/>
      <c r="O1527"/>
      <c r="P1527" s="365"/>
      <c r="Q1527"/>
      <c r="R1527"/>
      <c r="S1527"/>
      <c r="T1527"/>
      <c r="U1527"/>
      <c r="V1527"/>
      <c r="W1527"/>
      <c r="X1527"/>
      <c r="Y1527"/>
      <c r="Z1527"/>
      <c r="AA1527"/>
      <c r="AB1527"/>
      <c r="AC1527"/>
      <c r="AD1527"/>
      <c r="AE1527"/>
      <c r="AF1527"/>
      <c r="AG1527"/>
      <c r="AH1527" s="365"/>
      <c r="AI1527"/>
      <c r="AJ1527"/>
      <c r="AK1527"/>
      <c r="AL1527" s="365"/>
      <c r="AM1527"/>
      <c r="AN1527"/>
      <c r="AO1527"/>
      <c r="AP1527" s="365"/>
      <c r="AQ1527"/>
      <c r="AR1527"/>
      <c r="AS1527"/>
      <c r="AT1527"/>
      <c r="AU1527"/>
      <c r="AV1527"/>
      <c r="AW1527"/>
      <c r="AX1527"/>
      <c r="AY1527" s="365"/>
      <c r="AZ1527" s="365"/>
      <c r="BA1527" s="366"/>
      <c r="BB1527" s="367"/>
      <c r="BC1527"/>
      <c r="BD1527"/>
      <c r="BE1527"/>
      <c r="BF1527"/>
      <c r="BG1527"/>
      <c r="BH1527" s="368"/>
    </row>
    <row r="1528" spans="6:60" ht="15.6">
      <c r="F1528" s="346"/>
      <c r="G1528"/>
      <c r="H1528"/>
      <c r="I1528"/>
      <c r="J1528"/>
      <c r="K1528"/>
      <c r="L1528"/>
      <c r="M1528"/>
      <c r="N1528"/>
      <c r="O1528"/>
      <c r="P1528" s="365"/>
      <c r="Q1528"/>
      <c r="R1528"/>
      <c r="S1528"/>
      <c r="T1528"/>
      <c r="U1528"/>
      <c r="V1528"/>
      <c r="W1528"/>
      <c r="X1528"/>
      <c r="Y1528"/>
      <c r="Z1528"/>
      <c r="AA1528"/>
      <c r="AB1528"/>
      <c r="AC1528"/>
      <c r="AD1528"/>
      <c r="AE1528"/>
      <c r="AF1528"/>
      <c r="AG1528"/>
      <c r="AH1528" s="365"/>
      <c r="AI1528"/>
      <c r="AJ1528"/>
      <c r="AK1528"/>
      <c r="AL1528" s="365"/>
      <c r="AM1528"/>
      <c r="AN1528"/>
      <c r="AO1528"/>
      <c r="AP1528" s="365"/>
      <c r="AQ1528"/>
      <c r="AR1528"/>
      <c r="AS1528"/>
      <c r="AT1528"/>
      <c r="AU1528"/>
      <c r="AV1528"/>
      <c r="AW1528"/>
      <c r="AX1528"/>
      <c r="AY1528" s="365"/>
      <c r="AZ1528" s="365"/>
      <c r="BA1528" s="366"/>
      <c r="BB1528" s="367"/>
      <c r="BC1528"/>
      <c r="BD1528"/>
      <c r="BE1528"/>
      <c r="BF1528"/>
      <c r="BG1528"/>
      <c r="BH1528" s="368"/>
    </row>
    <row r="1529" spans="6:60" ht="15.6">
      <c r="F1529" s="346"/>
      <c r="G1529"/>
      <c r="H1529"/>
      <c r="I1529"/>
      <c r="J1529"/>
      <c r="K1529"/>
      <c r="L1529"/>
      <c r="M1529"/>
      <c r="N1529"/>
      <c r="O1529"/>
      <c r="P1529" s="365"/>
      <c r="Q1529"/>
      <c r="R1529"/>
      <c r="S1529"/>
      <c r="T1529"/>
      <c r="U1529"/>
      <c r="V1529"/>
      <c r="W1529"/>
      <c r="X1529"/>
      <c r="Y1529"/>
      <c r="Z1529"/>
      <c r="AA1529"/>
      <c r="AB1529"/>
      <c r="AC1529"/>
      <c r="AD1529"/>
      <c r="AE1529"/>
      <c r="AF1529"/>
      <c r="AG1529"/>
      <c r="AH1529" s="365"/>
      <c r="AI1529"/>
      <c r="AJ1529"/>
      <c r="AK1529"/>
      <c r="AL1529" s="365"/>
      <c r="AM1529"/>
      <c r="AN1529"/>
      <c r="AO1529"/>
      <c r="AP1529" s="365"/>
      <c r="AQ1529"/>
      <c r="AR1529"/>
      <c r="AS1529"/>
      <c r="AT1529"/>
      <c r="AU1529"/>
      <c r="AV1529"/>
      <c r="AW1529"/>
      <c r="AX1529"/>
      <c r="AY1529" s="365"/>
      <c r="AZ1529" s="365"/>
      <c r="BA1529" s="366"/>
      <c r="BB1529" s="367"/>
      <c r="BC1529"/>
      <c r="BD1529"/>
      <c r="BE1529"/>
      <c r="BF1529"/>
      <c r="BG1529"/>
      <c r="BH1529" s="368"/>
    </row>
    <row r="1530" spans="6:60" ht="15.6">
      <c r="F1530" s="346"/>
      <c r="G1530"/>
      <c r="H1530"/>
      <c r="I1530"/>
      <c r="J1530"/>
      <c r="K1530"/>
      <c r="L1530"/>
      <c r="M1530"/>
      <c r="N1530"/>
      <c r="O1530"/>
      <c r="P1530" s="365"/>
      <c r="Q1530"/>
      <c r="R1530"/>
      <c r="S1530"/>
      <c r="T1530"/>
      <c r="U1530"/>
      <c r="V1530"/>
      <c r="W1530"/>
      <c r="X1530"/>
      <c r="Y1530"/>
      <c r="Z1530"/>
      <c r="AA1530"/>
      <c r="AB1530"/>
      <c r="AC1530"/>
      <c r="AD1530"/>
      <c r="AE1530"/>
      <c r="AF1530"/>
      <c r="AG1530"/>
      <c r="AH1530" s="365"/>
      <c r="AI1530"/>
      <c r="AJ1530"/>
      <c r="AK1530"/>
      <c r="AL1530" s="365"/>
      <c r="AM1530"/>
      <c r="AN1530"/>
      <c r="AO1530"/>
      <c r="AP1530" s="365"/>
      <c r="AQ1530"/>
      <c r="AR1530"/>
      <c r="AS1530"/>
      <c r="AT1530"/>
      <c r="AU1530"/>
      <c r="AV1530"/>
      <c r="AW1530"/>
      <c r="AX1530"/>
      <c r="AY1530" s="365"/>
      <c r="AZ1530" s="365"/>
      <c r="BA1530" s="366"/>
      <c r="BB1530" s="367"/>
      <c r="BC1530"/>
      <c r="BD1530"/>
      <c r="BE1530"/>
      <c r="BF1530"/>
      <c r="BG1530"/>
      <c r="BH1530" s="368"/>
    </row>
    <row r="1531" spans="6:60" ht="15.6">
      <c r="F1531" s="346"/>
      <c r="G1531"/>
      <c r="H1531"/>
      <c r="I1531"/>
      <c r="J1531"/>
      <c r="K1531"/>
      <c r="L1531"/>
      <c r="M1531"/>
      <c r="N1531"/>
      <c r="O1531"/>
      <c r="P1531" s="365"/>
      <c r="Q1531"/>
      <c r="R1531"/>
      <c r="S1531"/>
      <c r="T1531"/>
      <c r="U1531"/>
      <c r="V1531"/>
      <c r="W1531"/>
      <c r="X1531"/>
      <c r="Y1531"/>
      <c r="Z1531"/>
      <c r="AA1531"/>
      <c r="AB1531"/>
      <c r="AC1531"/>
      <c r="AD1531"/>
      <c r="AE1531"/>
      <c r="AF1531"/>
      <c r="AG1531"/>
      <c r="AH1531" s="365"/>
      <c r="AI1531"/>
      <c r="AJ1531"/>
      <c r="AK1531"/>
      <c r="AL1531" s="365"/>
      <c r="AM1531"/>
      <c r="AN1531"/>
      <c r="AO1531"/>
      <c r="AP1531" s="365"/>
      <c r="AQ1531"/>
      <c r="AR1531"/>
      <c r="AS1531"/>
      <c r="AT1531"/>
      <c r="AU1531"/>
      <c r="AV1531"/>
      <c r="AW1531"/>
      <c r="AX1531"/>
      <c r="AY1531" s="365"/>
      <c r="AZ1531" s="365"/>
      <c r="BA1531" s="366"/>
      <c r="BB1531" s="367"/>
      <c r="BC1531"/>
      <c r="BD1531"/>
      <c r="BE1531"/>
      <c r="BF1531"/>
      <c r="BG1531"/>
      <c r="BH1531" s="368"/>
    </row>
    <row r="1532" spans="6:60" ht="15.6">
      <c r="F1532" s="346"/>
      <c r="G1532"/>
      <c r="H1532"/>
      <c r="I1532"/>
      <c r="J1532"/>
      <c r="K1532"/>
      <c r="L1532"/>
      <c r="M1532"/>
      <c r="N1532"/>
      <c r="O1532"/>
      <c r="P1532" s="365"/>
      <c r="Q1532"/>
      <c r="R1532"/>
      <c r="S1532"/>
      <c r="T1532"/>
      <c r="U1532"/>
      <c r="V1532"/>
      <c r="W1532"/>
      <c r="X1532"/>
      <c r="Y1532"/>
      <c r="Z1532"/>
      <c r="AA1532"/>
      <c r="AB1532"/>
      <c r="AC1532"/>
      <c r="AD1532"/>
      <c r="AE1532"/>
      <c r="AF1532"/>
      <c r="AG1532"/>
      <c r="AH1532" s="365"/>
      <c r="AI1532"/>
      <c r="AJ1532"/>
      <c r="AK1532"/>
      <c r="AL1532" s="365"/>
      <c r="AM1532"/>
      <c r="AN1532"/>
      <c r="AO1532"/>
      <c r="AP1532" s="365"/>
      <c r="AQ1532"/>
      <c r="AR1532"/>
      <c r="AS1532"/>
      <c r="AT1532"/>
      <c r="AU1532"/>
      <c r="AV1532"/>
      <c r="AW1532"/>
      <c r="AX1532"/>
      <c r="AY1532" s="365"/>
      <c r="AZ1532" s="365"/>
      <c r="BA1532" s="366"/>
      <c r="BB1532" s="367"/>
      <c r="BC1532"/>
      <c r="BD1532"/>
      <c r="BE1532"/>
      <c r="BF1532"/>
      <c r="BG1532"/>
      <c r="BH1532" s="368"/>
    </row>
    <row r="1533" spans="6:60" ht="15.6">
      <c r="F1533" s="346"/>
      <c r="G1533"/>
      <c r="H1533"/>
      <c r="I1533"/>
      <c r="J1533"/>
      <c r="K1533"/>
      <c r="L1533"/>
      <c r="M1533"/>
      <c r="N1533"/>
      <c r="O1533"/>
      <c r="P1533" s="365"/>
      <c r="Q1533"/>
      <c r="R1533"/>
      <c r="S1533"/>
      <c r="T1533"/>
      <c r="U1533"/>
      <c r="V1533"/>
      <c r="W1533"/>
      <c r="X1533"/>
      <c r="Y1533"/>
      <c r="Z1533"/>
      <c r="AA1533"/>
      <c r="AB1533"/>
      <c r="AC1533"/>
      <c r="AD1533"/>
      <c r="AE1533"/>
      <c r="AF1533"/>
      <c r="AG1533"/>
      <c r="AH1533" s="365"/>
      <c r="AI1533"/>
      <c r="AJ1533"/>
      <c r="AK1533"/>
      <c r="AL1533" s="365"/>
      <c r="AM1533"/>
      <c r="AN1533"/>
      <c r="AO1533"/>
      <c r="AP1533" s="365"/>
      <c r="AQ1533"/>
      <c r="AR1533"/>
      <c r="AS1533"/>
      <c r="AT1533"/>
      <c r="AU1533"/>
      <c r="AV1533"/>
      <c r="AW1533"/>
      <c r="AX1533"/>
      <c r="AY1533" s="365"/>
      <c r="AZ1533" s="365"/>
      <c r="BA1533" s="366"/>
      <c r="BB1533" s="367"/>
      <c r="BC1533"/>
      <c r="BD1533"/>
      <c r="BE1533"/>
      <c r="BF1533"/>
      <c r="BG1533"/>
      <c r="BH1533" s="368"/>
    </row>
    <row r="1534" spans="6:60" ht="15.6">
      <c r="F1534" s="346"/>
      <c r="G1534"/>
      <c r="H1534"/>
      <c r="I1534"/>
      <c r="J1534"/>
      <c r="K1534"/>
      <c r="L1534"/>
      <c r="M1534"/>
      <c r="N1534"/>
      <c r="O1534"/>
      <c r="P1534" s="365"/>
      <c r="Q1534"/>
      <c r="R1534"/>
      <c r="S1534"/>
      <c r="T1534"/>
      <c r="U1534"/>
      <c r="V1534"/>
      <c r="W1534"/>
      <c r="X1534"/>
      <c r="Y1534"/>
      <c r="Z1534"/>
      <c r="AA1534"/>
      <c r="AB1534"/>
      <c r="AC1534"/>
      <c r="AD1534"/>
      <c r="AE1534"/>
      <c r="AF1534"/>
      <c r="AG1534"/>
      <c r="AH1534" s="365"/>
      <c r="AI1534"/>
      <c r="AJ1534"/>
      <c r="AK1534"/>
      <c r="AL1534" s="365"/>
      <c r="AM1534"/>
      <c r="AN1534"/>
      <c r="AO1534"/>
      <c r="AP1534" s="365"/>
      <c r="AQ1534"/>
      <c r="AR1534"/>
      <c r="AS1534"/>
      <c r="AT1534"/>
      <c r="AU1534"/>
      <c r="AV1534"/>
      <c r="AW1534"/>
      <c r="AX1534"/>
      <c r="AY1534" s="365"/>
      <c r="AZ1534" s="365"/>
      <c r="BA1534" s="366"/>
      <c r="BB1534" s="367"/>
      <c r="BC1534"/>
      <c r="BD1534"/>
      <c r="BE1534"/>
      <c r="BF1534"/>
      <c r="BG1534"/>
      <c r="BH1534" s="368"/>
    </row>
    <row r="1535" spans="6:60" ht="15.6">
      <c r="F1535" s="346"/>
      <c r="G1535"/>
      <c r="H1535"/>
      <c r="I1535"/>
      <c r="J1535"/>
      <c r="K1535"/>
      <c r="L1535"/>
      <c r="M1535"/>
      <c r="N1535"/>
      <c r="O1535"/>
      <c r="P1535" s="365"/>
      <c r="Q1535"/>
      <c r="R1535"/>
      <c r="S1535"/>
      <c r="T1535"/>
      <c r="U1535"/>
      <c r="V1535"/>
      <c r="W1535"/>
      <c r="X1535"/>
      <c r="Y1535"/>
      <c r="Z1535"/>
      <c r="AA1535"/>
      <c r="AB1535"/>
      <c r="AC1535"/>
      <c r="AD1535"/>
      <c r="AE1535"/>
      <c r="AF1535"/>
      <c r="AG1535"/>
      <c r="AH1535" s="365"/>
      <c r="AI1535"/>
      <c r="AJ1535"/>
      <c r="AK1535"/>
      <c r="AL1535" s="365"/>
      <c r="AM1535"/>
      <c r="AN1535"/>
      <c r="AO1535"/>
      <c r="AP1535" s="365"/>
      <c r="AQ1535"/>
      <c r="AR1535"/>
      <c r="AS1535"/>
      <c r="AT1535"/>
      <c r="AU1535"/>
      <c r="AV1535"/>
      <c r="AW1535"/>
      <c r="AX1535"/>
      <c r="AY1535" s="365"/>
      <c r="AZ1535" s="365"/>
      <c r="BA1535" s="366"/>
      <c r="BB1535" s="367"/>
      <c r="BC1535"/>
      <c r="BD1535"/>
      <c r="BE1535"/>
      <c r="BF1535"/>
      <c r="BG1535"/>
      <c r="BH1535" s="368"/>
    </row>
    <row r="1536" spans="6:60" ht="15.6">
      <c r="F1536" s="346"/>
      <c r="G1536"/>
      <c r="H1536"/>
      <c r="I1536"/>
      <c r="J1536"/>
      <c r="K1536"/>
      <c r="L1536"/>
      <c r="M1536"/>
      <c r="N1536"/>
      <c r="O1536"/>
      <c r="P1536" s="365"/>
      <c r="Q1536"/>
      <c r="R1536"/>
      <c r="S1536"/>
      <c r="T1536"/>
      <c r="U1536"/>
      <c r="V1536"/>
      <c r="W1536"/>
      <c r="X1536"/>
      <c r="Y1536"/>
      <c r="Z1536"/>
      <c r="AA1536"/>
      <c r="AB1536"/>
      <c r="AC1536"/>
      <c r="AD1536"/>
      <c r="AE1536"/>
      <c r="AF1536"/>
      <c r="AG1536"/>
      <c r="AH1536" s="365"/>
      <c r="AI1536"/>
      <c r="AJ1536"/>
      <c r="AK1536"/>
      <c r="AL1536" s="365"/>
      <c r="AM1536"/>
      <c r="AN1536"/>
      <c r="AO1536"/>
      <c r="AP1536" s="365"/>
      <c r="AQ1536"/>
      <c r="AR1536"/>
      <c r="AS1536"/>
      <c r="AT1536"/>
      <c r="AU1536"/>
      <c r="AV1536"/>
      <c r="AW1536"/>
      <c r="AX1536"/>
      <c r="AY1536" s="365"/>
      <c r="AZ1536" s="365"/>
      <c r="BA1536" s="366"/>
      <c r="BB1536" s="367"/>
      <c r="BC1536"/>
      <c r="BD1536"/>
      <c r="BE1536"/>
      <c r="BF1536"/>
      <c r="BG1536"/>
      <c r="BH1536" s="368"/>
    </row>
    <row r="1537" spans="6:60" ht="15.6">
      <c r="F1537" s="346"/>
      <c r="G1537"/>
      <c r="H1537"/>
      <c r="I1537"/>
      <c r="J1537"/>
      <c r="K1537"/>
      <c r="L1537"/>
      <c r="M1537"/>
      <c r="N1537"/>
      <c r="O1537"/>
      <c r="P1537" s="365"/>
      <c r="Q1537"/>
      <c r="R1537"/>
      <c r="S1537"/>
      <c r="T1537"/>
      <c r="U1537"/>
      <c r="V1537"/>
      <c r="W1537"/>
      <c r="X1537"/>
      <c r="Y1537"/>
      <c r="Z1537"/>
      <c r="AA1537"/>
      <c r="AB1537"/>
      <c r="AC1537"/>
      <c r="AD1537"/>
      <c r="AE1537"/>
      <c r="AF1537"/>
      <c r="AG1537"/>
      <c r="AH1537" s="365"/>
      <c r="AI1537"/>
      <c r="AJ1537"/>
      <c r="AK1537"/>
      <c r="AL1537" s="365"/>
      <c r="AM1537"/>
      <c r="AN1537"/>
      <c r="AO1537"/>
      <c r="AP1537" s="365"/>
      <c r="AQ1537"/>
      <c r="AR1537"/>
      <c r="AS1537"/>
      <c r="AT1537"/>
      <c r="AU1537"/>
      <c r="AV1537"/>
      <c r="AW1537"/>
      <c r="AX1537"/>
      <c r="AY1537" s="365"/>
      <c r="AZ1537" s="365"/>
      <c r="BA1537" s="366"/>
      <c r="BB1537" s="367"/>
      <c r="BC1537"/>
      <c r="BD1537"/>
      <c r="BE1537"/>
      <c r="BF1537"/>
      <c r="BG1537"/>
      <c r="BH1537" s="368"/>
    </row>
    <row r="1538" spans="6:60" ht="15.6">
      <c r="F1538" s="346"/>
      <c r="G1538"/>
      <c r="H1538"/>
      <c r="I1538"/>
      <c r="J1538"/>
      <c r="K1538"/>
      <c r="L1538"/>
      <c r="M1538"/>
      <c r="N1538"/>
      <c r="O1538"/>
      <c r="P1538" s="365"/>
      <c r="Q1538"/>
      <c r="R1538"/>
      <c r="S1538"/>
      <c r="T1538"/>
      <c r="U1538"/>
      <c r="V1538"/>
      <c r="W1538"/>
      <c r="X1538"/>
      <c r="Y1538"/>
      <c r="Z1538"/>
      <c r="AA1538"/>
      <c r="AB1538"/>
      <c r="AC1538"/>
      <c r="AD1538"/>
      <c r="AE1538"/>
      <c r="AF1538"/>
      <c r="AG1538"/>
      <c r="AH1538" s="365"/>
      <c r="AI1538"/>
      <c r="AJ1538"/>
      <c r="AK1538"/>
      <c r="AL1538" s="365"/>
      <c r="AM1538"/>
      <c r="AN1538"/>
      <c r="AO1538"/>
      <c r="AP1538" s="365"/>
      <c r="AQ1538"/>
      <c r="AR1538"/>
      <c r="AS1538"/>
      <c r="AT1538"/>
      <c r="AU1538"/>
      <c r="AV1538"/>
      <c r="AW1538"/>
      <c r="AX1538"/>
      <c r="AY1538" s="365"/>
      <c r="AZ1538" s="365"/>
      <c r="BA1538" s="366"/>
      <c r="BB1538" s="367"/>
      <c r="BC1538"/>
      <c r="BD1538"/>
      <c r="BE1538"/>
      <c r="BF1538"/>
      <c r="BG1538"/>
      <c r="BH1538" s="368"/>
    </row>
    <row r="1539" spans="6:60" ht="15.6">
      <c r="F1539" s="346"/>
      <c r="G1539"/>
      <c r="H1539"/>
      <c r="I1539"/>
      <c r="J1539"/>
      <c r="K1539"/>
      <c r="L1539"/>
      <c r="M1539"/>
      <c r="N1539"/>
      <c r="O1539"/>
      <c r="P1539" s="365"/>
      <c r="Q1539"/>
      <c r="R1539"/>
      <c r="S1539"/>
      <c r="T1539"/>
      <c r="U1539"/>
      <c r="V1539"/>
      <c r="W1539"/>
      <c r="X1539"/>
      <c r="Y1539"/>
      <c r="Z1539"/>
      <c r="AA1539"/>
      <c r="AB1539"/>
      <c r="AC1539"/>
      <c r="AD1539"/>
      <c r="AE1539"/>
      <c r="AF1539"/>
      <c r="AG1539"/>
      <c r="AH1539" s="365"/>
      <c r="AI1539"/>
      <c r="AJ1539"/>
      <c r="AK1539"/>
      <c r="AL1539" s="365"/>
      <c r="AM1539"/>
      <c r="AN1539"/>
      <c r="AO1539"/>
      <c r="AP1539" s="365"/>
      <c r="AQ1539"/>
      <c r="AR1539"/>
      <c r="AS1539"/>
      <c r="AT1539"/>
      <c r="AU1539"/>
      <c r="AV1539"/>
      <c r="AW1539"/>
      <c r="AX1539"/>
      <c r="AY1539" s="365"/>
      <c r="AZ1539" s="365"/>
      <c r="BA1539" s="366"/>
      <c r="BB1539" s="367"/>
      <c r="BC1539"/>
      <c r="BD1539"/>
      <c r="BE1539"/>
      <c r="BF1539"/>
      <c r="BG1539"/>
      <c r="BH1539" s="368"/>
    </row>
    <row r="1540" spans="6:60" ht="15.6">
      <c r="F1540" s="346"/>
      <c r="G1540"/>
      <c r="H1540"/>
      <c r="I1540"/>
      <c r="J1540"/>
      <c r="K1540"/>
      <c r="L1540"/>
      <c r="M1540"/>
      <c r="N1540"/>
      <c r="O1540"/>
      <c r="P1540" s="365"/>
      <c r="Q1540"/>
      <c r="R1540"/>
      <c r="S1540"/>
      <c r="T1540"/>
      <c r="U1540"/>
      <c r="V1540"/>
      <c r="W1540"/>
      <c r="X1540"/>
      <c r="Y1540"/>
      <c r="Z1540"/>
      <c r="AA1540"/>
      <c r="AB1540"/>
      <c r="AC1540"/>
      <c r="AD1540"/>
      <c r="AE1540"/>
      <c r="AF1540"/>
      <c r="AG1540"/>
      <c r="AH1540" s="365"/>
      <c r="AI1540"/>
      <c r="AJ1540"/>
      <c r="AK1540"/>
      <c r="AL1540" s="365"/>
      <c r="AM1540"/>
      <c r="AN1540"/>
      <c r="AO1540"/>
      <c r="AP1540" s="365"/>
      <c r="AQ1540"/>
      <c r="AR1540"/>
      <c r="AS1540"/>
      <c r="AT1540"/>
      <c r="AU1540"/>
      <c r="AV1540"/>
      <c r="AW1540"/>
      <c r="AX1540"/>
      <c r="AY1540" s="365"/>
      <c r="AZ1540" s="365"/>
      <c r="BA1540" s="366"/>
      <c r="BB1540" s="367"/>
      <c r="BC1540"/>
      <c r="BD1540"/>
      <c r="BE1540"/>
      <c r="BF1540"/>
      <c r="BG1540"/>
      <c r="BH1540" s="368"/>
    </row>
    <row r="1541" spans="6:60" ht="15.6">
      <c r="F1541" s="346"/>
      <c r="G1541"/>
      <c r="H1541"/>
      <c r="I1541"/>
      <c r="J1541"/>
      <c r="K1541"/>
      <c r="L1541"/>
      <c r="M1541"/>
      <c r="N1541"/>
      <c r="O1541"/>
      <c r="P1541" s="365"/>
      <c r="Q1541"/>
      <c r="R1541"/>
      <c r="S1541"/>
      <c r="T1541"/>
      <c r="U1541"/>
      <c r="V1541"/>
      <c r="W1541"/>
      <c r="X1541"/>
      <c r="Y1541"/>
      <c r="Z1541"/>
      <c r="AA1541"/>
      <c r="AB1541"/>
      <c r="AC1541"/>
      <c r="AD1541"/>
      <c r="AE1541"/>
      <c r="AF1541"/>
      <c r="AG1541"/>
      <c r="AH1541" s="365"/>
      <c r="AI1541"/>
      <c r="AJ1541"/>
      <c r="AK1541"/>
      <c r="AL1541" s="365"/>
      <c r="AM1541"/>
      <c r="AN1541"/>
      <c r="AO1541"/>
      <c r="AP1541" s="365"/>
      <c r="AQ1541"/>
      <c r="AR1541"/>
      <c r="AS1541"/>
      <c r="AT1541"/>
      <c r="AU1541"/>
      <c r="AV1541"/>
      <c r="AW1541"/>
      <c r="AX1541"/>
      <c r="AY1541" s="365"/>
      <c r="AZ1541" s="365"/>
      <c r="BA1541" s="366"/>
      <c r="BB1541" s="367"/>
      <c r="BC1541"/>
      <c r="BD1541"/>
      <c r="BE1541"/>
      <c r="BF1541"/>
      <c r="BG1541"/>
      <c r="BH1541" s="368"/>
    </row>
    <row r="1542" spans="6:60" ht="15.6">
      <c r="F1542" s="346"/>
      <c r="G1542"/>
      <c r="H1542"/>
      <c r="I1542"/>
      <c r="J1542"/>
      <c r="K1542"/>
      <c r="L1542"/>
      <c r="M1542"/>
      <c r="N1542"/>
      <c r="O1542"/>
      <c r="P1542" s="365"/>
      <c r="Q1542"/>
      <c r="R1542"/>
      <c r="S1542"/>
      <c r="T1542"/>
      <c r="U1542"/>
      <c r="V1542"/>
      <c r="W1542"/>
      <c r="X1542"/>
      <c r="Y1542"/>
      <c r="Z1542"/>
      <c r="AA1542"/>
      <c r="AB1542"/>
      <c r="AC1542"/>
      <c r="AD1542"/>
      <c r="AE1542"/>
      <c r="AF1542"/>
      <c r="AG1542"/>
      <c r="AH1542" s="365"/>
      <c r="AI1542"/>
      <c r="AJ1542"/>
      <c r="AK1542"/>
      <c r="AL1542" s="365"/>
      <c r="AM1542"/>
      <c r="AN1542"/>
      <c r="AO1542"/>
      <c r="AP1542" s="365"/>
      <c r="AQ1542"/>
      <c r="AR1542"/>
      <c r="AS1542"/>
      <c r="AT1542"/>
      <c r="AU1542"/>
      <c r="AV1542"/>
      <c r="AW1542"/>
      <c r="AX1542"/>
      <c r="AY1542" s="365"/>
      <c r="AZ1542" s="365"/>
      <c r="BA1542" s="366"/>
      <c r="BB1542" s="367"/>
      <c r="BC1542"/>
      <c r="BD1542"/>
      <c r="BE1542"/>
      <c r="BF1542"/>
      <c r="BG1542"/>
      <c r="BH1542" s="368"/>
    </row>
    <row r="1543" spans="6:60" ht="15.6">
      <c r="F1543" s="346"/>
      <c r="G1543"/>
      <c r="H1543"/>
      <c r="I1543"/>
      <c r="J1543"/>
      <c r="K1543"/>
      <c r="L1543"/>
      <c r="M1543"/>
      <c r="N1543"/>
      <c r="O1543"/>
      <c r="P1543" s="365"/>
      <c r="Q1543"/>
      <c r="R1543"/>
      <c r="S1543"/>
      <c r="T1543"/>
      <c r="U1543"/>
      <c r="V1543"/>
      <c r="W1543"/>
      <c r="X1543"/>
      <c r="Y1543"/>
      <c r="Z1543"/>
      <c r="AA1543"/>
      <c r="AB1543"/>
      <c r="AC1543"/>
      <c r="AD1543"/>
      <c r="AE1543"/>
      <c r="AF1543"/>
      <c r="AG1543"/>
      <c r="AH1543" s="365"/>
      <c r="AI1543"/>
      <c r="AJ1543"/>
      <c r="AK1543"/>
      <c r="AL1543" s="365"/>
      <c r="AM1543"/>
      <c r="AN1543"/>
      <c r="AO1543"/>
      <c r="AP1543" s="365"/>
      <c r="AQ1543"/>
      <c r="AR1543"/>
      <c r="AS1543"/>
      <c r="AT1543"/>
      <c r="AU1543"/>
      <c r="AV1543"/>
      <c r="AW1543"/>
      <c r="AX1543"/>
      <c r="AY1543" s="365"/>
      <c r="AZ1543" s="365"/>
      <c r="BA1543" s="366"/>
      <c r="BB1543" s="367"/>
      <c r="BC1543"/>
      <c r="BD1543"/>
      <c r="BE1543"/>
      <c r="BF1543"/>
      <c r="BG1543"/>
      <c r="BH1543" s="368"/>
    </row>
    <row r="1544" spans="6:60" ht="15.6">
      <c r="F1544" s="346"/>
      <c r="G1544"/>
      <c r="H1544"/>
      <c r="I1544"/>
      <c r="J1544"/>
      <c r="K1544"/>
      <c r="L1544"/>
      <c r="M1544"/>
      <c r="N1544"/>
      <c r="O1544"/>
      <c r="P1544" s="365"/>
      <c r="Q1544"/>
      <c r="R1544"/>
      <c r="S1544"/>
      <c r="T1544"/>
      <c r="U1544"/>
      <c r="V1544"/>
      <c r="W1544"/>
      <c r="X1544"/>
      <c r="Y1544"/>
      <c r="Z1544"/>
      <c r="AA1544"/>
      <c r="AB1544"/>
      <c r="AC1544"/>
      <c r="AD1544"/>
      <c r="AE1544"/>
      <c r="AF1544"/>
      <c r="AG1544"/>
      <c r="AH1544" s="365"/>
      <c r="AI1544"/>
      <c r="AJ1544"/>
      <c r="AK1544"/>
      <c r="AL1544" s="365"/>
      <c r="AM1544"/>
      <c r="AN1544"/>
      <c r="AO1544"/>
      <c r="AP1544" s="365"/>
      <c r="AQ1544"/>
      <c r="AR1544"/>
      <c r="AS1544"/>
      <c r="AT1544"/>
      <c r="AU1544"/>
      <c r="AV1544"/>
      <c r="AW1544"/>
      <c r="AX1544"/>
      <c r="AY1544" s="365"/>
      <c r="AZ1544" s="365"/>
      <c r="BA1544" s="366"/>
      <c r="BB1544" s="367"/>
      <c r="BC1544"/>
      <c r="BD1544"/>
      <c r="BE1544"/>
      <c r="BF1544"/>
      <c r="BG1544"/>
      <c r="BH1544" s="368"/>
    </row>
    <row r="1545" spans="6:60" ht="15.6">
      <c r="F1545" s="346"/>
      <c r="G1545"/>
      <c r="H1545"/>
      <c r="I1545"/>
      <c r="J1545"/>
      <c r="K1545"/>
      <c r="L1545"/>
      <c r="M1545"/>
      <c r="N1545"/>
      <c r="O1545"/>
      <c r="P1545" s="365"/>
      <c r="Q1545"/>
      <c r="R1545"/>
      <c r="S1545"/>
      <c r="T1545"/>
      <c r="U1545"/>
      <c r="V1545"/>
      <c r="W1545"/>
      <c r="X1545"/>
      <c r="Y1545"/>
      <c r="Z1545"/>
      <c r="AA1545"/>
      <c r="AB1545"/>
      <c r="AC1545"/>
      <c r="AD1545"/>
      <c r="AE1545"/>
      <c r="AF1545"/>
      <c r="AG1545"/>
      <c r="AH1545" s="365"/>
      <c r="AI1545"/>
      <c r="AJ1545"/>
      <c r="AK1545"/>
      <c r="AL1545" s="365"/>
      <c r="AM1545"/>
      <c r="AN1545"/>
      <c r="AO1545"/>
      <c r="AP1545" s="365"/>
      <c r="AQ1545"/>
      <c r="AR1545"/>
      <c r="AS1545"/>
      <c r="AT1545"/>
      <c r="AU1545"/>
      <c r="AV1545"/>
      <c r="AW1545"/>
      <c r="AX1545"/>
      <c r="AY1545" s="365"/>
      <c r="AZ1545" s="365"/>
      <c r="BA1545" s="366"/>
      <c r="BB1545" s="367"/>
      <c r="BC1545"/>
      <c r="BD1545"/>
      <c r="BE1545"/>
      <c r="BF1545"/>
      <c r="BG1545"/>
      <c r="BH1545" s="368"/>
    </row>
    <row r="1546" spans="6:60" ht="15.6">
      <c r="F1546" s="346"/>
      <c r="G1546"/>
      <c r="H1546"/>
      <c r="I1546"/>
      <c r="J1546"/>
      <c r="K1546"/>
      <c r="L1546"/>
      <c r="M1546"/>
      <c r="N1546"/>
      <c r="O1546"/>
      <c r="P1546" s="365"/>
      <c r="Q1546"/>
      <c r="R1546"/>
      <c r="S1546"/>
      <c r="T1546"/>
      <c r="U1546"/>
      <c r="V1546"/>
      <c r="W1546"/>
      <c r="X1546"/>
      <c r="Y1546"/>
      <c r="Z1546"/>
      <c r="AA1546"/>
      <c r="AB1546"/>
      <c r="AC1546"/>
      <c r="AD1546"/>
      <c r="AE1546"/>
      <c r="AF1546"/>
      <c r="AG1546"/>
      <c r="AH1546" s="365"/>
      <c r="AI1546"/>
      <c r="AJ1546"/>
      <c r="AK1546"/>
      <c r="AL1546" s="365"/>
      <c r="AM1546"/>
      <c r="AN1546"/>
      <c r="AO1546"/>
      <c r="AP1546" s="365"/>
      <c r="AQ1546"/>
      <c r="AR1546"/>
      <c r="AS1546"/>
      <c r="AT1546"/>
      <c r="AU1546"/>
      <c r="AV1546"/>
      <c r="AW1546"/>
      <c r="AX1546"/>
      <c r="AY1546" s="365"/>
      <c r="AZ1546" s="365"/>
      <c r="BA1546" s="366"/>
      <c r="BB1546" s="367"/>
      <c r="BC1546"/>
      <c r="BD1546"/>
      <c r="BE1546"/>
      <c r="BF1546"/>
      <c r="BG1546"/>
      <c r="BH1546" s="368"/>
    </row>
    <row r="1547" spans="6:60" ht="15.6">
      <c r="F1547" s="346"/>
      <c r="G1547"/>
      <c r="H1547"/>
      <c r="I1547"/>
      <c r="J1547"/>
      <c r="K1547"/>
      <c r="L1547"/>
      <c r="M1547"/>
      <c r="N1547"/>
      <c r="O1547"/>
      <c r="P1547" s="365"/>
      <c r="Q1547"/>
      <c r="R1547"/>
      <c r="S1547"/>
      <c r="T1547"/>
      <c r="U1547"/>
      <c r="V1547"/>
      <c r="W1547"/>
      <c r="X1547"/>
      <c r="Y1547"/>
      <c r="Z1547"/>
      <c r="AA1547"/>
      <c r="AB1547"/>
      <c r="AC1547"/>
      <c r="AD1547"/>
      <c r="AE1547"/>
      <c r="AF1547"/>
      <c r="AG1547"/>
      <c r="AH1547" s="365"/>
      <c r="AI1547"/>
      <c r="AJ1547"/>
      <c r="AK1547"/>
      <c r="AL1547" s="365"/>
      <c r="AM1547"/>
      <c r="AN1547"/>
      <c r="AO1547"/>
      <c r="AP1547" s="365"/>
      <c r="AQ1547"/>
      <c r="AR1547"/>
      <c r="AS1547"/>
      <c r="AT1547"/>
      <c r="AU1547"/>
      <c r="AV1547"/>
      <c r="AW1547"/>
      <c r="AX1547"/>
      <c r="AY1547" s="365"/>
      <c r="AZ1547" s="365"/>
      <c r="BA1547" s="366"/>
      <c r="BB1547" s="367"/>
      <c r="BC1547"/>
      <c r="BD1547"/>
      <c r="BE1547"/>
      <c r="BF1547"/>
      <c r="BG1547"/>
      <c r="BH1547" s="368"/>
    </row>
    <row r="1548" spans="6:60" ht="15.6">
      <c r="F1548" s="346"/>
      <c r="G1548"/>
      <c r="H1548"/>
      <c r="I1548"/>
      <c r="J1548"/>
      <c r="K1548"/>
      <c r="L1548"/>
      <c r="M1548"/>
      <c r="N1548"/>
      <c r="O1548"/>
      <c r="P1548" s="365"/>
      <c r="Q1548"/>
      <c r="R1548"/>
      <c r="S1548"/>
      <c r="T1548"/>
      <c r="U1548"/>
      <c r="V1548"/>
      <c r="W1548"/>
      <c r="X1548"/>
      <c r="Y1548"/>
      <c r="Z1548"/>
      <c r="AA1548"/>
      <c r="AB1548"/>
      <c r="AC1548"/>
      <c r="AD1548"/>
      <c r="AE1548"/>
      <c r="AF1548"/>
      <c r="AG1548"/>
      <c r="AH1548" s="365"/>
      <c r="AI1548"/>
      <c r="AJ1548"/>
      <c r="AK1548"/>
      <c r="AL1548" s="365"/>
      <c r="AM1548"/>
      <c r="AN1548"/>
      <c r="AO1548"/>
      <c r="AP1548" s="365"/>
      <c r="AQ1548"/>
      <c r="AR1548"/>
      <c r="AS1548"/>
      <c r="AT1548"/>
      <c r="AU1548"/>
      <c r="AV1548"/>
      <c r="AW1548"/>
      <c r="AX1548"/>
      <c r="AY1548" s="365"/>
      <c r="AZ1548" s="365"/>
      <c r="BA1548" s="366"/>
      <c r="BB1548" s="367"/>
      <c r="BC1548"/>
      <c r="BD1548"/>
      <c r="BE1548"/>
      <c r="BF1548"/>
      <c r="BG1548"/>
      <c r="BH1548" s="368"/>
    </row>
    <row r="1549" spans="6:60" ht="15.6">
      <c r="F1549" s="346"/>
      <c r="G1549"/>
      <c r="H1549"/>
      <c r="I1549"/>
      <c r="J1549"/>
      <c r="K1549"/>
      <c r="L1549"/>
      <c r="M1549"/>
      <c r="N1549"/>
      <c r="O1549"/>
      <c r="P1549" s="365"/>
      <c r="Q1549"/>
      <c r="R1549"/>
      <c r="S1549"/>
      <c r="T1549"/>
      <c r="U1549"/>
      <c r="V1549"/>
      <c r="W1549"/>
      <c r="X1549"/>
      <c r="Y1549"/>
      <c r="Z1549"/>
      <c r="AA1549"/>
      <c r="AB1549"/>
      <c r="AC1549"/>
      <c r="AD1549"/>
      <c r="AE1549"/>
      <c r="AF1549"/>
      <c r="AG1549"/>
      <c r="AH1549" s="365"/>
      <c r="AI1549"/>
      <c r="AJ1549"/>
      <c r="AK1549"/>
      <c r="AL1549" s="365"/>
      <c r="AM1549"/>
      <c r="AN1549"/>
      <c r="AO1549"/>
      <c r="AP1549" s="365"/>
      <c r="AQ1549"/>
      <c r="AR1549"/>
      <c r="AS1549"/>
      <c r="AT1549"/>
      <c r="AU1549"/>
      <c r="AV1549"/>
      <c r="AW1549"/>
      <c r="AX1549"/>
      <c r="AY1549" s="365"/>
      <c r="AZ1549" s="365"/>
      <c r="BA1549" s="366"/>
      <c r="BB1549" s="367"/>
      <c r="BC1549"/>
      <c r="BD1549"/>
      <c r="BE1549"/>
      <c r="BF1549"/>
      <c r="BG1549"/>
      <c r="BH1549" s="368"/>
    </row>
    <row r="1550" spans="6:60" ht="15.6">
      <c r="F1550" s="346"/>
      <c r="G1550"/>
      <c r="H1550"/>
      <c r="I1550"/>
      <c r="J1550"/>
      <c r="K1550"/>
      <c r="L1550"/>
      <c r="M1550"/>
      <c r="N1550"/>
      <c r="O1550"/>
      <c r="P1550" s="365"/>
      <c r="Q1550"/>
      <c r="R1550"/>
      <c r="S1550"/>
      <c r="T1550"/>
      <c r="U1550"/>
      <c r="V1550"/>
      <c r="W1550"/>
      <c r="X1550"/>
      <c r="Y1550"/>
      <c r="Z1550"/>
      <c r="AA1550"/>
      <c r="AB1550"/>
      <c r="AC1550"/>
      <c r="AD1550"/>
      <c r="AE1550"/>
      <c r="AF1550"/>
      <c r="AG1550"/>
      <c r="AH1550" s="365"/>
      <c r="AI1550"/>
      <c r="AJ1550"/>
      <c r="AK1550"/>
      <c r="AL1550" s="365"/>
      <c r="AM1550"/>
      <c r="AN1550"/>
      <c r="AO1550"/>
      <c r="AP1550" s="365"/>
      <c r="AQ1550"/>
      <c r="AR1550"/>
      <c r="AS1550"/>
      <c r="AT1550"/>
      <c r="AU1550"/>
      <c r="AV1550"/>
      <c r="AW1550"/>
      <c r="AX1550"/>
      <c r="AY1550" s="365"/>
      <c r="AZ1550" s="365"/>
      <c r="BA1550" s="366"/>
      <c r="BB1550" s="367"/>
      <c r="BC1550"/>
      <c r="BD1550"/>
      <c r="BE1550"/>
      <c r="BF1550"/>
      <c r="BG1550"/>
      <c r="BH1550" s="368"/>
    </row>
    <row r="1551" spans="6:60" ht="15.6">
      <c r="F1551" s="346"/>
      <c r="G1551"/>
      <c r="H1551"/>
      <c r="I1551"/>
      <c r="J1551"/>
      <c r="K1551"/>
      <c r="L1551"/>
      <c r="M1551"/>
      <c r="N1551"/>
      <c r="O1551"/>
      <c r="P1551" s="365"/>
      <c r="Q1551"/>
      <c r="R1551"/>
      <c r="S1551"/>
      <c r="T1551"/>
      <c r="U1551"/>
      <c r="V1551"/>
      <c r="W1551"/>
      <c r="X1551"/>
      <c r="Y1551"/>
      <c r="Z1551"/>
      <c r="AA1551"/>
      <c r="AB1551"/>
      <c r="AC1551"/>
      <c r="AD1551"/>
      <c r="AE1551"/>
      <c r="AF1551"/>
      <c r="AG1551"/>
      <c r="AH1551" s="365"/>
      <c r="AI1551"/>
      <c r="AJ1551"/>
      <c r="AK1551"/>
      <c r="AL1551" s="365"/>
      <c r="AM1551"/>
      <c r="AN1551"/>
      <c r="AO1551"/>
      <c r="AP1551" s="365"/>
      <c r="AQ1551"/>
      <c r="AR1551"/>
      <c r="AS1551"/>
      <c r="AT1551"/>
      <c r="AU1551"/>
      <c r="AV1551"/>
      <c r="AW1551"/>
      <c r="AX1551"/>
      <c r="AY1551" s="365"/>
      <c r="AZ1551" s="365"/>
      <c r="BA1551" s="366"/>
      <c r="BB1551" s="367"/>
      <c r="BC1551"/>
      <c r="BD1551"/>
      <c r="BE1551"/>
      <c r="BF1551"/>
      <c r="BG1551"/>
      <c r="BH1551" s="368"/>
    </row>
    <row r="1552" spans="6:60" ht="15.6">
      <c r="F1552" s="346"/>
      <c r="G1552"/>
      <c r="H1552"/>
      <c r="I1552"/>
      <c r="J1552"/>
      <c r="K1552"/>
      <c r="L1552"/>
      <c r="M1552"/>
      <c r="N1552"/>
      <c r="O1552"/>
      <c r="P1552" s="365"/>
      <c r="Q1552"/>
      <c r="R1552"/>
      <c r="S1552"/>
      <c r="T1552"/>
      <c r="U1552"/>
      <c r="V1552"/>
      <c r="W1552"/>
      <c r="X1552"/>
      <c r="Y1552"/>
      <c r="Z1552"/>
      <c r="AA1552"/>
      <c r="AB1552"/>
      <c r="AC1552"/>
      <c r="AD1552"/>
      <c r="AE1552"/>
      <c r="AF1552"/>
      <c r="AG1552"/>
      <c r="AH1552" s="365"/>
      <c r="AI1552"/>
      <c r="AJ1552"/>
      <c r="AK1552"/>
      <c r="AL1552" s="365"/>
      <c r="AM1552"/>
      <c r="AN1552"/>
      <c r="AO1552"/>
      <c r="AP1552" s="365"/>
      <c r="AQ1552"/>
      <c r="AR1552"/>
      <c r="AS1552"/>
      <c r="AT1552"/>
      <c r="AU1552"/>
      <c r="AV1552"/>
      <c r="AW1552"/>
      <c r="AX1552"/>
      <c r="AY1552" s="365"/>
      <c r="AZ1552" s="365"/>
      <c r="BA1552" s="366"/>
      <c r="BB1552" s="367"/>
      <c r="BC1552"/>
      <c r="BD1552"/>
      <c r="BE1552"/>
      <c r="BF1552"/>
      <c r="BG1552"/>
      <c r="BH1552" s="368"/>
    </row>
    <row r="1553" spans="6:60" ht="15.6">
      <c r="F1553" s="346"/>
      <c r="G1553"/>
      <c r="H1553"/>
      <c r="I1553"/>
      <c r="J1553"/>
      <c r="K1553"/>
      <c r="L1553"/>
      <c r="M1553"/>
      <c r="N1553"/>
      <c r="O1553"/>
      <c r="P1553" s="365"/>
      <c r="Q1553"/>
      <c r="R1553"/>
      <c r="S1553"/>
      <c r="T1553"/>
      <c r="U1553"/>
      <c r="V1553"/>
      <c r="W1553"/>
      <c r="X1553"/>
      <c r="Y1553"/>
      <c r="Z1553"/>
      <c r="AA1553"/>
      <c r="AB1553"/>
      <c r="AC1553"/>
      <c r="AD1553"/>
      <c r="AE1553"/>
      <c r="AF1553"/>
      <c r="AG1553"/>
      <c r="AH1553" s="365"/>
      <c r="AI1553"/>
      <c r="AJ1553"/>
      <c r="AK1553"/>
      <c r="AL1553" s="365"/>
      <c r="AM1553"/>
      <c r="AN1553"/>
      <c r="AO1553"/>
      <c r="AP1553" s="365"/>
      <c r="AQ1553"/>
      <c r="AR1553"/>
      <c r="AS1553"/>
      <c r="AT1553"/>
      <c r="AU1553"/>
      <c r="AV1553"/>
      <c r="AW1553"/>
      <c r="AX1553"/>
      <c r="AY1553" s="365"/>
      <c r="AZ1553" s="365"/>
      <c r="BA1553" s="366"/>
      <c r="BB1553" s="367"/>
      <c r="BC1553"/>
      <c r="BD1553"/>
      <c r="BE1553"/>
      <c r="BF1553"/>
      <c r="BG1553"/>
      <c r="BH1553" s="368"/>
    </row>
    <row r="1554" spans="6:60" ht="15.6">
      <c r="F1554" s="346"/>
      <c r="G1554"/>
      <c r="H1554"/>
      <c r="I1554"/>
      <c r="J1554"/>
      <c r="K1554"/>
      <c r="L1554"/>
      <c r="M1554"/>
      <c r="N1554"/>
      <c r="O1554"/>
      <c r="P1554" s="365"/>
      <c r="Q1554"/>
      <c r="R1554"/>
      <c r="S1554"/>
      <c r="T1554"/>
      <c r="U1554"/>
      <c r="V1554"/>
      <c r="W1554"/>
      <c r="X1554"/>
      <c r="Y1554"/>
      <c r="Z1554"/>
      <c r="AA1554"/>
      <c r="AB1554"/>
      <c r="AC1554"/>
      <c r="AD1554"/>
      <c r="AE1554"/>
      <c r="AF1554"/>
      <c r="AG1554"/>
      <c r="AH1554" s="365"/>
      <c r="AI1554"/>
      <c r="AJ1554"/>
      <c r="AK1554"/>
      <c r="AL1554" s="365"/>
      <c r="AM1554"/>
      <c r="AN1554"/>
      <c r="AO1554"/>
      <c r="AP1554" s="365"/>
      <c r="AQ1554"/>
      <c r="AR1554"/>
      <c r="AS1554"/>
      <c r="AT1554"/>
      <c r="AU1554"/>
      <c r="AV1554"/>
      <c r="AW1554"/>
      <c r="AX1554"/>
      <c r="AY1554" s="365"/>
      <c r="AZ1554" s="365"/>
      <c r="BA1554" s="366"/>
      <c r="BB1554" s="367"/>
      <c r="BC1554"/>
      <c r="BD1554"/>
      <c r="BE1554"/>
      <c r="BF1554"/>
      <c r="BG1554"/>
      <c r="BH1554" s="368"/>
    </row>
    <row r="1555" spans="6:60" ht="15.6">
      <c r="F1555" s="346"/>
      <c r="G1555"/>
      <c r="H1555"/>
      <c r="I1555"/>
      <c r="J1555"/>
      <c r="K1555"/>
      <c r="L1555"/>
      <c r="M1555"/>
      <c r="N1555"/>
      <c r="O1555"/>
      <c r="P1555" s="365"/>
      <c r="Q1555"/>
      <c r="R1555"/>
      <c r="S1555"/>
      <c r="T1555"/>
      <c r="U1555"/>
      <c r="V1555"/>
      <c r="W1555"/>
      <c r="X1555"/>
      <c r="Y1555"/>
      <c r="Z1555"/>
      <c r="AA1555"/>
      <c r="AB1555"/>
      <c r="AC1555"/>
      <c r="AD1555"/>
      <c r="AE1555"/>
      <c r="AF1555"/>
      <c r="AG1555"/>
      <c r="AH1555" s="365"/>
      <c r="AI1555"/>
      <c r="AJ1555"/>
      <c r="AK1555"/>
      <c r="AL1555" s="365"/>
      <c r="AM1555"/>
      <c r="AN1555"/>
      <c r="AO1555"/>
      <c r="AP1555" s="365"/>
      <c r="AQ1555"/>
      <c r="AR1555"/>
      <c r="AS1555"/>
      <c r="AT1555"/>
      <c r="AU1555"/>
      <c r="AV1555"/>
      <c r="AW1555"/>
      <c r="AX1555"/>
      <c r="AY1555" s="365"/>
      <c r="AZ1555" s="365"/>
      <c r="BA1555" s="366"/>
      <c r="BB1555" s="367"/>
      <c r="BC1555"/>
      <c r="BD1555"/>
      <c r="BE1555"/>
      <c r="BF1555"/>
      <c r="BG1555"/>
      <c r="BH1555" s="368"/>
    </row>
    <row r="1556" spans="6:60" ht="15.6">
      <c r="F1556" s="346"/>
      <c r="G1556"/>
      <c r="H1556"/>
      <c r="I1556"/>
      <c r="J1556"/>
      <c r="K1556"/>
      <c r="L1556"/>
      <c r="M1556"/>
      <c r="N1556"/>
      <c r="O1556"/>
      <c r="P1556" s="365"/>
      <c r="Q1556"/>
      <c r="R1556"/>
      <c r="S1556"/>
      <c r="T1556"/>
      <c r="U1556"/>
      <c r="V1556"/>
      <c r="W1556"/>
      <c r="X1556"/>
      <c r="Y1556"/>
      <c r="Z1556"/>
      <c r="AA1556"/>
      <c r="AB1556"/>
      <c r="AC1556"/>
      <c r="AD1556"/>
      <c r="AE1556"/>
      <c r="AF1556"/>
      <c r="AG1556"/>
      <c r="AH1556" s="365"/>
      <c r="AI1556"/>
      <c r="AJ1556"/>
      <c r="AK1556"/>
      <c r="AL1556" s="365"/>
      <c r="AM1556"/>
      <c r="AN1556"/>
      <c r="AO1556"/>
      <c r="AP1556" s="365"/>
      <c r="AQ1556"/>
      <c r="AR1556"/>
      <c r="AS1556"/>
      <c r="AT1556"/>
      <c r="AU1556"/>
      <c r="AV1556"/>
      <c r="AW1556"/>
      <c r="AX1556"/>
      <c r="AY1556" s="365"/>
      <c r="AZ1556" s="365"/>
      <c r="BA1556" s="366"/>
      <c r="BB1556" s="367"/>
      <c r="BC1556"/>
      <c r="BD1556"/>
      <c r="BE1556"/>
      <c r="BF1556"/>
      <c r="BG1556"/>
      <c r="BH1556" s="368"/>
    </row>
    <row r="1557" spans="6:60" ht="15.6">
      <c r="F1557" s="346"/>
      <c r="G1557"/>
      <c r="H1557"/>
      <c r="I1557"/>
      <c r="J1557"/>
      <c r="K1557"/>
      <c r="L1557"/>
      <c r="M1557"/>
      <c r="N1557"/>
      <c r="O1557"/>
      <c r="P1557" s="365"/>
      <c r="Q1557"/>
      <c r="R1557"/>
      <c r="S1557"/>
      <c r="T1557"/>
      <c r="U1557"/>
      <c r="V1557"/>
      <c r="W1557"/>
      <c r="X1557"/>
      <c r="Y1557"/>
      <c r="Z1557"/>
      <c r="AA1557"/>
      <c r="AB1557"/>
      <c r="AC1557"/>
      <c r="AD1557"/>
      <c r="AE1557"/>
      <c r="AF1557"/>
      <c r="AG1557"/>
      <c r="AH1557" s="365"/>
      <c r="AI1557"/>
      <c r="AJ1557"/>
      <c r="AK1557"/>
      <c r="AL1557" s="365"/>
      <c r="AM1557"/>
      <c r="AN1557"/>
      <c r="AO1557"/>
      <c r="AP1557" s="365"/>
      <c r="AQ1557"/>
      <c r="AR1557"/>
      <c r="AS1557"/>
      <c r="AT1557"/>
      <c r="AU1557"/>
      <c r="AV1557"/>
      <c r="AW1557"/>
      <c r="AX1557"/>
      <c r="AY1557" s="365"/>
      <c r="AZ1557" s="365"/>
      <c r="BA1557" s="366"/>
      <c r="BB1557" s="367"/>
      <c r="BC1557"/>
      <c r="BD1557"/>
      <c r="BE1557"/>
      <c r="BF1557"/>
      <c r="BG1557"/>
      <c r="BH1557" s="368"/>
    </row>
    <row r="1558" spans="6:60" ht="15.6">
      <c r="F1558" s="346"/>
      <c r="G1558"/>
      <c r="H1558"/>
      <c r="I1558"/>
      <c r="J1558"/>
      <c r="K1558"/>
      <c r="L1558"/>
      <c r="M1558"/>
      <c r="N1558"/>
      <c r="O1558"/>
      <c r="P1558" s="365"/>
      <c r="Q1558"/>
      <c r="R1558"/>
      <c r="S1558"/>
      <c r="T1558"/>
      <c r="U1558"/>
      <c r="V1558"/>
      <c r="W1558"/>
      <c r="X1558"/>
      <c r="Y1558"/>
      <c r="Z1558"/>
      <c r="AA1558"/>
      <c r="AB1558"/>
      <c r="AC1558"/>
      <c r="AD1558"/>
      <c r="AE1558"/>
      <c r="AF1558"/>
      <c r="AG1558"/>
      <c r="AH1558" s="365"/>
      <c r="AI1558"/>
      <c r="AJ1558"/>
      <c r="AK1558"/>
      <c r="AL1558" s="365"/>
      <c r="AM1558"/>
      <c r="AN1558"/>
      <c r="AO1558"/>
      <c r="AP1558" s="365"/>
      <c r="AQ1558"/>
      <c r="AR1558"/>
      <c r="AS1558"/>
      <c r="AT1558"/>
      <c r="AU1558"/>
      <c r="AV1558"/>
      <c r="AW1558"/>
      <c r="AX1558"/>
      <c r="AY1558" s="365"/>
      <c r="AZ1558" s="365"/>
      <c r="BA1558" s="366"/>
      <c r="BB1558" s="367"/>
      <c r="BC1558"/>
      <c r="BD1558"/>
      <c r="BE1558"/>
      <c r="BF1558"/>
      <c r="BG1558"/>
      <c r="BH1558" s="368"/>
    </row>
    <row r="1559" spans="6:60" ht="15.6">
      <c r="F1559" s="346"/>
      <c r="G1559"/>
      <c r="H1559"/>
      <c r="I1559"/>
      <c r="J1559"/>
      <c r="K1559"/>
      <c r="L1559"/>
      <c r="M1559"/>
      <c r="N1559"/>
      <c r="O1559"/>
      <c r="P1559" s="365"/>
      <c r="Q1559"/>
      <c r="R1559"/>
      <c r="S1559"/>
      <c r="T1559"/>
      <c r="U1559"/>
      <c r="V1559"/>
      <c r="W1559"/>
      <c r="X1559"/>
      <c r="Y1559"/>
      <c r="Z1559"/>
      <c r="AA1559"/>
      <c r="AB1559"/>
      <c r="AC1559"/>
      <c r="AD1559"/>
      <c r="AE1559"/>
      <c r="AF1559"/>
      <c r="AG1559"/>
      <c r="AH1559" s="365"/>
      <c r="AI1559"/>
      <c r="AJ1559"/>
      <c r="AK1559"/>
      <c r="AL1559" s="365"/>
      <c r="AM1559"/>
      <c r="AN1559"/>
      <c r="AO1559"/>
      <c r="AP1559" s="365"/>
      <c r="AQ1559"/>
      <c r="AR1559"/>
      <c r="AS1559"/>
      <c r="AT1559"/>
      <c r="AU1559"/>
      <c r="AV1559"/>
      <c r="AW1559"/>
      <c r="AX1559"/>
      <c r="AY1559" s="365"/>
      <c r="AZ1559" s="365"/>
      <c r="BA1559" s="366"/>
      <c r="BB1559" s="367"/>
      <c r="BC1559"/>
      <c r="BD1559"/>
      <c r="BE1559"/>
      <c r="BF1559"/>
      <c r="BG1559"/>
      <c r="BH1559" s="368"/>
    </row>
    <row r="1560" spans="6:60" ht="15.6">
      <c r="F1560" s="346"/>
      <c r="G1560"/>
      <c r="H1560"/>
      <c r="I1560"/>
      <c r="J1560"/>
      <c r="K1560"/>
      <c r="L1560"/>
      <c r="M1560"/>
      <c r="N1560"/>
      <c r="O1560"/>
      <c r="P1560" s="365"/>
      <c r="Q1560"/>
      <c r="R1560"/>
      <c r="S1560"/>
      <c r="T1560"/>
      <c r="U1560"/>
      <c r="V1560"/>
      <c r="W1560"/>
      <c r="X1560"/>
      <c r="Y1560"/>
      <c r="Z1560"/>
      <c r="AA1560"/>
      <c r="AB1560"/>
      <c r="AC1560"/>
      <c r="AD1560"/>
      <c r="AE1560"/>
      <c r="AF1560"/>
      <c r="AG1560"/>
      <c r="AH1560" s="365"/>
      <c r="AI1560"/>
      <c r="AJ1560"/>
      <c r="AK1560"/>
      <c r="AL1560" s="365"/>
      <c r="AM1560"/>
      <c r="AN1560"/>
      <c r="AO1560"/>
      <c r="AP1560" s="365"/>
      <c r="AQ1560"/>
      <c r="AR1560"/>
      <c r="AS1560"/>
      <c r="AT1560"/>
      <c r="AU1560"/>
      <c r="AV1560"/>
      <c r="AW1560"/>
      <c r="AX1560"/>
      <c r="AY1560" s="365"/>
      <c r="AZ1560" s="365"/>
      <c r="BA1560" s="366"/>
      <c r="BB1560" s="367"/>
      <c r="BC1560"/>
      <c r="BD1560"/>
      <c r="BE1560"/>
      <c r="BF1560"/>
      <c r="BG1560"/>
      <c r="BH1560" s="368"/>
    </row>
    <row r="1561" spans="6:60" ht="15.6">
      <c r="F1561" s="346"/>
      <c r="G1561"/>
      <c r="H1561"/>
      <c r="I1561"/>
      <c r="J1561"/>
      <c r="K1561"/>
      <c r="L1561"/>
      <c r="M1561"/>
      <c r="N1561"/>
      <c r="O1561"/>
      <c r="P1561" s="365"/>
      <c r="Q1561"/>
      <c r="R1561"/>
      <c r="S1561"/>
      <c r="T1561"/>
      <c r="U1561"/>
      <c r="V1561"/>
      <c r="W1561"/>
      <c r="X1561"/>
      <c r="Y1561"/>
      <c r="Z1561"/>
      <c r="AA1561"/>
      <c r="AB1561"/>
      <c r="AC1561"/>
      <c r="AD1561"/>
      <c r="AE1561"/>
      <c r="AF1561"/>
      <c r="AG1561"/>
      <c r="AH1561" s="365"/>
      <c r="AI1561"/>
      <c r="AJ1561"/>
      <c r="AK1561"/>
      <c r="AL1561" s="365"/>
      <c r="AM1561"/>
      <c r="AN1561"/>
      <c r="AO1561"/>
      <c r="AP1561" s="365"/>
      <c r="AQ1561"/>
      <c r="AR1561"/>
      <c r="AS1561"/>
      <c r="AT1561"/>
      <c r="AU1561"/>
      <c r="AV1561"/>
      <c r="AW1561"/>
      <c r="AX1561"/>
      <c r="AY1561" s="365"/>
      <c r="AZ1561" s="365"/>
      <c r="BA1561" s="366"/>
      <c r="BB1561" s="367"/>
      <c r="BC1561"/>
      <c r="BD1561"/>
      <c r="BE1561"/>
      <c r="BF1561"/>
      <c r="BG1561"/>
      <c r="BH1561" s="368"/>
    </row>
    <row r="1562" spans="6:60" ht="15.6">
      <c r="F1562" s="346"/>
      <c r="G1562"/>
      <c r="H1562"/>
      <c r="I1562"/>
      <c r="J1562"/>
      <c r="K1562"/>
      <c r="L1562"/>
      <c r="M1562"/>
      <c r="N1562"/>
      <c r="O1562"/>
      <c r="P1562" s="365"/>
      <c r="Q1562"/>
      <c r="R1562"/>
      <c r="S1562"/>
      <c r="T1562"/>
      <c r="U1562"/>
      <c r="V1562"/>
      <c r="W1562"/>
      <c r="X1562"/>
      <c r="Y1562"/>
      <c r="Z1562"/>
      <c r="AA1562"/>
      <c r="AB1562"/>
      <c r="AC1562"/>
      <c r="AD1562"/>
      <c r="AE1562"/>
      <c r="AF1562"/>
      <c r="AG1562"/>
      <c r="AH1562" s="365"/>
      <c r="AI1562"/>
      <c r="AJ1562"/>
      <c r="AK1562"/>
      <c r="AL1562" s="365"/>
      <c r="AM1562"/>
      <c r="AN1562"/>
      <c r="AO1562"/>
      <c r="AP1562" s="365"/>
      <c r="AQ1562"/>
      <c r="AR1562"/>
      <c r="AS1562"/>
      <c r="AT1562"/>
      <c r="AU1562"/>
      <c r="AV1562"/>
      <c r="AW1562"/>
      <c r="AX1562"/>
      <c r="AY1562" s="365"/>
      <c r="AZ1562" s="365"/>
      <c r="BA1562" s="366"/>
      <c r="BB1562" s="367"/>
      <c r="BC1562"/>
      <c r="BD1562"/>
      <c r="BE1562"/>
      <c r="BF1562"/>
      <c r="BG1562"/>
      <c r="BH1562" s="368"/>
    </row>
    <row r="1563" spans="6:60" ht="15.6">
      <c r="F1563" s="346"/>
      <c r="G1563"/>
      <c r="H1563"/>
      <c r="I1563"/>
      <c r="J1563"/>
      <c r="K1563"/>
      <c r="L1563"/>
      <c r="M1563"/>
      <c r="N1563"/>
      <c r="O1563"/>
      <c r="P1563" s="365"/>
      <c r="Q1563"/>
      <c r="R1563"/>
      <c r="S1563"/>
      <c r="T1563"/>
      <c r="U1563"/>
      <c r="V1563"/>
      <c r="W1563"/>
      <c r="X1563"/>
      <c r="Y1563"/>
      <c r="Z1563"/>
      <c r="AA1563"/>
      <c r="AB1563"/>
      <c r="AC1563"/>
      <c r="AD1563"/>
      <c r="AE1563"/>
      <c r="AF1563"/>
      <c r="AG1563"/>
      <c r="AH1563" s="365"/>
      <c r="AI1563"/>
      <c r="AJ1563"/>
      <c r="AK1563"/>
      <c r="AL1563" s="365"/>
      <c r="AM1563"/>
      <c r="AN1563"/>
      <c r="AO1563"/>
      <c r="AP1563" s="365"/>
      <c r="AQ1563"/>
      <c r="AR1563"/>
      <c r="AS1563"/>
      <c r="AT1563"/>
      <c r="AU1563"/>
      <c r="AV1563"/>
      <c r="AW1563"/>
      <c r="AX1563"/>
      <c r="AY1563" s="365"/>
      <c r="AZ1563" s="365"/>
      <c r="BA1563" s="366"/>
      <c r="BB1563" s="367"/>
      <c r="BC1563"/>
      <c r="BD1563"/>
      <c r="BE1563"/>
      <c r="BF1563"/>
      <c r="BG1563"/>
      <c r="BH1563" s="368"/>
    </row>
    <row r="1564" spans="6:60" ht="15.6">
      <c r="F1564" s="346"/>
      <c r="G1564"/>
      <c r="H1564"/>
      <c r="I1564"/>
      <c r="J1564"/>
      <c r="K1564"/>
      <c r="L1564"/>
      <c r="M1564"/>
      <c r="N1564"/>
      <c r="O1564"/>
      <c r="P1564" s="365"/>
      <c r="Q1564"/>
      <c r="R1564"/>
      <c r="S1564"/>
      <c r="T1564"/>
      <c r="U1564"/>
      <c r="V1564"/>
      <c r="W1564"/>
      <c r="X1564"/>
      <c r="Y1564"/>
      <c r="Z1564"/>
      <c r="AA1564"/>
      <c r="AB1564"/>
      <c r="AC1564"/>
      <c r="AD1564"/>
      <c r="AE1564"/>
      <c r="AF1564"/>
      <c r="AG1564"/>
      <c r="AH1564" s="365"/>
      <c r="AI1564"/>
      <c r="AJ1564"/>
      <c r="AK1564"/>
      <c r="AL1564" s="365"/>
      <c r="AM1564"/>
      <c r="AN1564"/>
      <c r="AO1564"/>
      <c r="AP1564" s="365"/>
      <c r="AQ1564"/>
      <c r="AR1564"/>
      <c r="AS1564"/>
      <c r="AT1564"/>
      <c r="AU1564"/>
      <c r="AV1564"/>
      <c r="AW1564"/>
      <c r="AX1564"/>
      <c r="AY1564" s="365"/>
      <c r="AZ1564" s="365"/>
      <c r="BA1564" s="366"/>
      <c r="BB1564" s="367"/>
      <c r="BC1564"/>
      <c r="BD1564"/>
      <c r="BE1564"/>
      <c r="BF1564"/>
      <c r="BG1564"/>
      <c r="BH1564" s="368"/>
    </row>
    <row r="1565" spans="6:60" ht="15.6">
      <c r="F1565" s="346"/>
      <c r="G1565"/>
      <c r="H1565"/>
      <c r="I1565"/>
      <c r="J1565"/>
      <c r="K1565"/>
      <c r="L1565"/>
      <c r="M1565"/>
      <c r="N1565"/>
      <c r="O1565"/>
      <c r="P1565" s="365"/>
      <c r="Q1565"/>
      <c r="R1565"/>
      <c r="S1565"/>
      <c r="T1565"/>
      <c r="U1565"/>
      <c r="V1565"/>
      <c r="W1565"/>
      <c r="X1565"/>
      <c r="Y1565"/>
      <c r="Z1565"/>
      <c r="AA1565"/>
      <c r="AB1565"/>
      <c r="AC1565"/>
      <c r="AD1565"/>
      <c r="AE1565"/>
      <c r="AF1565"/>
      <c r="AG1565"/>
      <c r="AH1565" s="365"/>
      <c r="AI1565"/>
      <c r="AJ1565"/>
      <c r="AK1565"/>
      <c r="AL1565" s="365"/>
      <c r="AM1565"/>
      <c r="AN1565"/>
      <c r="AO1565"/>
      <c r="AP1565" s="365"/>
      <c r="AQ1565"/>
      <c r="AR1565"/>
      <c r="AS1565"/>
      <c r="AT1565"/>
      <c r="AU1565"/>
      <c r="AV1565"/>
      <c r="AW1565"/>
      <c r="AX1565"/>
      <c r="AY1565" s="365"/>
      <c r="AZ1565" s="365"/>
      <c r="BA1565" s="366"/>
      <c r="BB1565" s="367"/>
      <c r="BC1565"/>
      <c r="BD1565"/>
      <c r="BE1565"/>
      <c r="BF1565"/>
      <c r="BG1565"/>
      <c r="BH1565" s="368"/>
    </row>
    <row r="1566" spans="6:60" ht="15.6">
      <c r="F1566" s="346"/>
      <c r="G1566"/>
      <c r="H1566"/>
      <c r="I1566"/>
      <c r="J1566"/>
      <c r="K1566"/>
      <c r="L1566"/>
      <c r="M1566"/>
      <c r="N1566"/>
      <c r="O1566"/>
      <c r="P1566" s="365"/>
      <c r="Q1566"/>
      <c r="R1566"/>
      <c r="S1566"/>
      <c r="T1566"/>
      <c r="U1566"/>
      <c r="V1566"/>
      <c r="W1566"/>
      <c r="X1566"/>
      <c r="Y1566"/>
      <c r="Z1566"/>
      <c r="AA1566"/>
      <c r="AB1566"/>
      <c r="AC1566"/>
      <c r="AD1566"/>
      <c r="AE1566"/>
      <c r="AF1566"/>
      <c r="AG1566"/>
      <c r="AH1566" s="365"/>
      <c r="AI1566"/>
      <c r="AJ1566"/>
      <c r="AK1566"/>
      <c r="AL1566" s="365"/>
      <c r="AM1566"/>
      <c r="AN1566"/>
      <c r="AO1566"/>
      <c r="AP1566" s="365"/>
      <c r="AQ1566"/>
      <c r="AR1566"/>
      <c r="AS1566"/>
      <c r="AT1566"/>
      <c r="AU1566"/>
      <c r="AV1566"/>
      <c r="AW1566"/>
      <c r="AX1566"/>
      <c r="AY1566" s="365"/>
      <c r="AZ1566" s="365"/>
      <c r="BA1566" s="366"/>
      <c r="BB1566" s="367"/>
      <c r="BC1566"/>
      <c r="BD1566"/>
      <c r="BE1566"/>
      <c r="BF1566"/>
      <c r="BG1566"/>
      <c r="BH1566" s="368"/>
    </row>
    <row r="1567" spans="6:60" ht="15.6">
      <c r="F1567" s="346"/>
      <c r="G1567"/>
      <c r="H1567"/>
      <c r="I1567"/>
      <c r="J1567"/>
      <c r="K1567"/>
      <c r="L1567"/>
      <c r="M1567"/>
      <c r="N1567"/>
      <c r="O1567"/>
      <c r="P1567" s="365"/>
      <c r="Q1567"/>
      <c r="R1567"/>
      <c r="S1567"/>
      <c r="T1567"/>
      <c r="U1567"/>
      <c r="V1567"/>
      <c r="W1567"/>
      <c r="X1567"/>
      <c r="Y1567"/>
      <c r="Z1567"/>
      <c r="AA1567"/>
      <c r="AB1567"/>
      <c r="AC1567"/>
      <c r="AD1567"/>
      <c r="AE1567"/>
      <c r="AF1567"/>
      <c r="AG1567"/>
      <c r="AH1567" s="365"/>
      <c r="AI1567"/>
      <c r="AJ1567"/>
      <c r="AK1567"/>
      <c r="AL1567" s="365"/>
      <c r="AM1567"/>
      <c r="AN1567"/>
      <c r="AO1567"/>
      <c r="AP1567" s="365"/>
      <c r="AQ1567"/>
      <c r="AR1567"/>
      <c r="AS1567"/>
      <c r="AT1567"/>
      <c r="AU1567"/>
      <c r="AV1567"/>
      <c r="AW1567"/>
      <c r="AX1567"/>
      <c r="AY1567" s="365"/>
      <c r="AZ1567" s="365"/>
      <c r="BA1567" s="366"/>
      <c r="BB1567" s="367"/>
      <c r="BC1567"/>
      <c r="BD1567"/>
      <c r="BE1567"/>
      <c r="BF1567"/>
      <c r="BG1567"/>
      <c r="BH1567" s="368"/>
    </row>
    <row r="1568" spans="6:60" ht="15.6">
      <c r="F1568" s="346"/>
      <c r="G1568"/>
      <c r="H1568"/>
      <c r="I1568"/>
      <c r="J1568"/>
      <c r="K1568"/>
      <c r="L1568"/>
      <c r="M1568"/>
      <c r="N1568"/>
      <c r="O1568"/>
      <c r="P1568" s="365"/>
      <c r="Q1568"/>
      <c r="R1568"/>
      <c r="S1568"/>
      <c r="T1568"/>
      <c r="U1568"/>
      <c r="V1568"/>
      <c r="W1568"/>
      <c r="X1568"/>
      <c r="Y1568"/>
      <c r="Z1568"/>
      <c r="AA1568"/>
      <c r="AB1568"/>
      <c r="AC1568"/>
      <c r="AD1568"/>
      <c r="AE1568"/>
      <c r="AF1568"/>
      <c r="AG1568"/>
      <c r="AH1568" s="365"/>
      <c r="AI1568"/>
      <c r="AJ1568"/>
      <c r="AK1568"/>
      <c r="AL1568" s="365"/>
      <c r="AM1568"/>
      <c r="AN1568"/>
      <c r="AO1568"/>
      <c r="AP1568" s="365"/>
      <c r="AQ1568"/>
      <c r="AR1568"/>
      <c r="AS1568"/>
      <c r="AT1568"/>
      <c r="AU1568"/>
      <c r="AV1568"/>
      <c r="AW1568"/>
      <c r="AX1568"/>
      <c r="AY1568" s="365"/>
      <c r="AZ1568" s="365"/>
      <c r="BA1568" s="366"/>
      <c r="BB1568" s="367"/>
      <c r="BC1568"/>
      <c r="BD1568"/>
      <c r="BE1568"/>
      <c r="BF1568"/>
      <c r="BG1568"/>
      <c r="BH1568" s="368"/>
    </row>
    <row r="1569" spans="6:60" ht="15.6">
      <c r="F1569" s="346"/>
      <c r="G1569"/>
      <c r="H1569"/>
      <c r="I1569"/>
      <c r="J1569"/>
      <c r="K1569"/>
      <c r="L1569"/>
      <c r="M1569"/>
      <c r="N1569"/>
      <c r="O1569"/>
      <c r="P1569" s="365"/>
      <c r="Q1569"/>
      <c r="R1569"/>
      <c r="S1569"/>
      <c r="T1569"/>
      <c r="U1569"/>
      <c r="V1569"/>
      <c r="W1569"/>
      <c r="X1569"/>
      <c r="Y1569"/>
      <c r="Z1569"/>
      <c r="AA1569"/>
      <c r="AB1569"/>
      <c r="AC1569"/>
      <c r="AD1569"/>
      <c r="AE1569"/>
      <c r="AF1569"/>
      <c r="AG1569"/>
      <c r="AH1569" s="365"/>
      <c r="AI1569"/>
      <c r="AJ1569"/>
      <c r="AK1569"/>
      <c r="AL1569" s="365"/>
      <c r="AM1569"/>
      <c r="AN1569"/>
      <c r="AO1569"/>
      <c r="AP1569" s="365"/>
      <c r="AQ1569"/>
      <c r="AR1569"/>
      <c r="AS1569"/>
      <c r="AT1569"/>
      <c r="AU1569"/>
      <c r="AV1569"/>
      <c r="AW1569"/>
      <c r="AX1569"/>
      <c r="AY1569" s="365"/>
      <c r="AZ1569" s="365"/>
      <c r="BA1569" s="366"/>
      <c r="BB1569" s="367"/>
      <c r="BC1569"/>
      <c r="BD1569"/>
      <c r="BE1569"/>
      <c r="BF1569"/>
      <c r="BG1569"/>
      <c r="BH1569" s="368"/>
    </row>
    <row r="1570" spans="6:60" ht="15.6">
      <c r="F1570" s="346"/>
      <c r="G1570"/>
      <c r="H1570"/>
      <c r="I1570"/>
      <c r="J1570"/>
      <c r="K1570"/>
      <c r="L1570"/>
      <c r="M1570"/>
      <c r="N1570"/>
      <c r="O1570"/>
      <c r="P1570" s="365"/>
      <c r="Q1570"/>
      <c r="R1570"/>
      <c r="S1570"/>
      <c r="T1570"/>
      <c r="U1570"/>
      <c r="V1570"/>
      <c r="W1570"/>
      <c r="X1570"/>
      <c r="Y1570"/>
      <c r="Z1570"/>
      <c r="AA1570"/>
      <c r="AB1570"/>
      <c r="AC1570"/>
      <c r="AD1570"/>
      <c r="AE1570"/>
      <c r="AF1570"/>
      <c r="AG1570"/>
      <c r="AH1570" s="365"/>
      <c r="AI1570"/>
      <c r="AJ1570"/>
      <c r="AK1570"/>
      <c r="AL1570" s="365"/>
      <c r="AM1570"/>
      <c r="AN1570"/>
      <c r="AO1570"/>
      <c r="AP1570" s="365"/>
      <c r="AQ1570"/>
      <c r="AR1570"/>
      <c r="AS1570"/>
      <c r="AT1570"/>
      <c r="AU1570"/>
      <c r="AV1570"/>
      <c r="AW1570"/>
      <c r="AX1570"/>
      <c r="AY1570" s="365"/>
      <c r="AZ1570" s="365"/>
      <c r="BA1570" s="366"/>
      <c r="BB1570" s="367"/>
      <c r="BC1570"/>
      <c r="BD1570"/>
      <c r="BE1570"/>
      <c r="BF1570"/>
      <c r="BG1570"/>
      <c r="BH1570" s="368"/>
    </row>
    <row r="1571" spans="6:60" ht="15.6">
      <c r="F1571" s="346"/>
      <c r="G1571"/>
      <c r="H1571"/>
      <c r="I1571"/>
      <c r="J1571"/>
      <c r="K1571"/>
      <c r="L1571"/>
      <c r="M1571"/>
      <c r="N1571"/>
      <c r="O1571"/>
      <c r="P1571" s="365"/>
      <c r="Q1571"/>
      <c r="R1571"/>
      <c r="S1571"/>
      <c r="T1571"/>
      <c r="U1571"/>
      <c r="V1571"/>
      <c r="W1571"/>
      <c r="X1571"/>
      <c r="Y1571"/>
      <c r="Z1571"/>
      <c r="AA1571"/>
      <c r="AB1571"/>
      <c r="AC1571"/>
      <c r="AD1571"/>
      <c r="AE1571"/>
      <c r="AF1571"/>
      <c r="AG1571"/>
      <c r="AH1571" s="365"/>
      <c r="AI1571"/>
      <c r="AJ1571"/>
      <c r="AK1571"/>
      <c r="AL1571" s="365"/>
      <c r="AM1571"/>
      <c r="AN1571"/>
      <c r="AO1571"/>
      <c r="AP1571" s="365"/>
      <c r="AQ1571"/>
      <c r="AR1571"/>
      <c r="AS1571"/>
      <c r="AT1571"/>
      <c r="AU1571"/>
      <c r="AV1571"/>
      <c r="AW1571"/>
      <c r="AX1571"/>
      <c r="AY1571" s="365"/>
      <c r="AZ1571" s="365"/>
      <c r="BA1571" s="366"/>
      <c r="BB1571" s="367"/>
      <c r="BC1571"/>
      <c r="BD1571"/>
      <c r="BE1571"/>
      <c r="BF1571"/>
      <c r="BG1571"/>
      <c r="BH1571" s="368"/>
    </row>
    <row r="1572" spans="6:60" ht="15.6">
      <c r="F1572" s="346"/>
      <c r="G1572"/>
      <c r="H1572"/>
      <c r="I1572"/>
      <c r="J1572"/>
      <c r="K1572"/>
      <c r="L1572"/>
      <c r="M1572"/>
      <c r="N1572"/>
      <c r="O1572"/>
      <c r="P1572" s="365"/>
      <c r="Q1572"/>
      <c r="R1572"/>
      <c r="S1572"/>
      <c r="T1572"/>
      <c r="U1572"/>
      <c r="V1572"/>
      <c r="W1572"/>
      <c r="X1572"/>
      <c r="Y1572"/>
      <c r="Z1572"/>
      <c r="AA1572"/>
      <c r="AB1572"/>
      <c r="AC1572"/>
      <c r="AD1572"/>
      <c r="AE1572"/>
      <c r="AF1572"/>
      <c r="AG1572"/>
      <c r="AH1572" s="365"/>
      <c r="AI1572"/>
      <c r="AJ1572"/>
      <c r="AK1572"/>
      <c r="AL1572" s="365"/>
      <c r="AM1572"/>
      <c r="AN1572"/>
      <c r="AO1572"/>
      <c r="AP1572" s="365"/>
      <c r="AQ1572"/>
      <c r="AR1572"/>
      <c r="AS1572"/>
      <c r="AT1572"/>
      <c r="AU1572"/>
      <c r="AV1572"/>
      <c r="AW1572"/>
      <c r="AX1572"/>
      <c r="AY1572" s="365"/>
      <c r="AZ1572" s="365"/>
      <c r="BA1572" s="366"/>
      <c r="BB1572" s="367"/>
      <c r="BC1572"/>
      <c r="BD1572"/>
      <c r="BE1572"/>
      <c r="BF1572"/>
      <c r="BG1572"/>
      <c r="BH1572" s="368"/>
    </row>
    <row r="1573" spans="6:60" ht="15.6">
      <c r="F1573" s="346"/>
      <c r="G1573"/>
      <c r="H1573"/>
      <c r="I1573"/>
      <c r="J1573"/>
      <c r="K1573"/>
      <c r="L1573"/>
      <c r="M1573"/>
      <c r="N1573"/>
      <c r="O1573"/>
      <c r="P1573" s="365"/>
      <c r="Q1573"/>
      <c r="R1573"/>
      <c r="S1573"/>
      <c r="T1573"/>
      <c r="U1573"/>
      <c r="V1573"/>
      <c r="W1573"/>
      <c r="X1573"/>
      <c r="Y1573"/>
      <c r="Z1573"/>
      <c r="AA1573"/>
      <c r="AB1573"/>
      <c r="AC1573"/>
      <c r="AD1573"/>
      <c r="AE1573"/>
      <c r="AF1573"/>
      <c r="AG1573"/>
      <c r="AH1573" s="365"/>
      <c r="AI1573"/>
      <c r="AJ1573"/>
      <c r="AK1573"/>
      <c r="AL1573" s="365"/>
      <c r="AM1573"/>
      <c r="AN1573"/>
      <c r="AO1573"/>
      <c r="AP1573" s="365"/>
      <c r="AQ1573"/>
      <c r="AR1573"/>
      <c r="AS1573"/>
      <c r="AT1573"/>
      <c r="AU1573"/>
      <c r="AV1573"/>
      <c r="AW1573"/>
      <c r="AX1573"/>
      <c r="AY1573" s="365"/>
      <c r="AZ1573" s="365"/>
      <c r="BA1573" s="366"/>
      <c r="BB1573" s="367"/>
      <c r="BC1573"/>
      <c r="BD1573"/>
      <c r="BE1573"/>
      <c r="BF1573"/>
      <c r="BG1573"/>
      <c r="BH1573" s="368"/>
    </row>
    <row r="1574" spans="6:60" ht="15.6">
      <c r="F1574" s="346"/>
      <c r="G1574"/>
      <c r="H1574"/>
      <c r="I1574"/>
      <c r="J1574"/>
      <c r="K1574"/>
      <c r="L1574"/>
      <c r="M1574"/>
      <c r="N1574"/>
      <c r="O1574"/>
      <c r="P1574" s="365"/>
      <c r="Q1574"/>
      <c r="R1574"/>
      <c r="S1574"/>
      <c r="T1574"/>
      <c r="U1574"/>
      <c r="V1574"/>
      <c r="W1574"/>
      <c r="X1574"/>
      <c r="Y1574"/>
      <c r="Z1574"/>
      <c r="AA1574"/>
      <c r="AB1574"/>
      <c r="AC1574"/>
      <c r="AD1574"/>
      <c r="AE1574"/>
      <c r="AF1574"/>
      <c r="AG1574"/>
      <c r="AH1574" s="365"/>
      <c r="AI1574"/>
      <c r="AJ1574"/>
      <c r="AK1574"/>
      <c r="AL1574" s="365"/>
      <c r="AM1574"/>
      <c r="AN1574"/>
      <c r="AO1574"/>
      <c r="AP1574" s="365"/>
      <c r="AQ1574"/>
      <c r="AR1574"/>
      <c r="AS1574"/>
      <c r="AT1574"/>
      <c r="AU1574"/>
      <c r="AV1574"/>
      <c r="AW1574"/>
      <c r="AX1574"/>
      <c r="AY1574" s="365"/>
      <c r="AZ1574" s="365"/>
      <c r="BA1574" s="366"/>
      <c r="BB1574" s="367"/>
      <c r="BC1574"/>
      <c r="BD1574"/>
      <c r="BE1574"/>
      <c r="BF1574"/>
      <c r="BG1574"/>
      <c r="BH1574" s="368"/>
    </row>
    <row r="1575" spans="6:60" ht="15.6">
      <c r="F1575" s="346"/>
      <c r="G1575"/>
      <c r="H1575"/>
      <c r="I1575"/>
      <c r="J1575"/>
      <c r="K1575"/>
      <c r="L1575"/>
      <c r="M1575"/>
      <c r="N1575"/>
      <c r="O1575"/>
      <c r="P1575" s="365"/>
      <c r="Q1575"/>
      <c r="R1575"/>
      <c r="S1575"/>
      <c r="T1575"/>
      <c r="U1575"/>
      <c r="V1575"/>
      <c r="W1575"/>
      <c r="X1575"/>
      <c r="Y1575"/>
      <c r="Z1575"/>
      <c r="AA1575"/>
      <c r="AB1575"/>
      <c r="AC1575"/>
      <c r="AD1575"/>
      <c r="AE1575"/>
      <c r="AF1575"/>
      <c r="AG1575"/>
      <c r="AH1575" s="365"/>
      <c r="AI1575"/>
      <c r="AJ1575"/>
      <c r="AK1575"/>
      <c r="AL1575" s="365"/>
      <c r="AM1575"/>
      <c r="AN1575"/>
      <c r="AO1575"/>
      <c r="AP1575" s="365"/>
      <c r="AQ1575"/>
      <c r="AR1575"/>
      <c r="AS1575"/>
      <c r="AT1575"/>
      <c r="AU1575"/>
      <c r="AV1575"/>
      <c r="AW1575"/>
      <c r="AX1575"/>
      <c r="AY1575" s="365"/>
      <c r="AZ1575" s="365"/>
      <c r="BA1575" s="366"/>
      <c r="BB1575" s="367"/>
      <c r="BC1575"/>
      <c r="BD1575"/>
      <c r="BE1575"/>
      <c r="BF1575"/>
      <c r="BG1575"/>
      <c r="BH1575" s="368"/>
    </row>
    <row r="1576" spans="6:60" ht="15.6">
      <c r="F1576" s="346"/>
      <c r="G1576"/>
      <c r="H1576"/>
      <c r="I1576"/>
      <c r="J1576"/>
      <c r="K1576"/>
      <c r="L1576"/>
      <c r="M1576"/>
      <c r="N1576"/>
      <c r="O1576"/>
      <c r="P1576" s="365"/>
      <c r="Q1576"/>
      <c r="R1576"/>
      <c r="S1576"/>
      <c r="T1576"/>
      <c r="U1576"/>
      <c r="V1576"/>
      <c r="W1576"/>
      <c r="X1576"/>
      <c r="Y1576"/>
      <c r="Z1576"/>
      <c r="AA1576"/>
      <c r="AB1576"/>
      <c r="AC1576"/>
      <c r="AD1576"/>
      <c r="AE1576"/>
      <c r="AF1576"/>
      <c r="AG1576"/>
      <c r="AH1576" s="365"/>
      <c r="AI1576"/>
      <c r="AJ1576"/>
      <c r="AK1576"/>
      <c r="AL1576" s="365"/>
      <c r="AM1576"/>
      <c r="AN1576"/>
      <c r="AO1576"/>
      <c r="AP1576" s="365"/>
      <c r="AQ1576"/>
      <c r="AR1576"/>
      <c r="AS1576"/>
      <c r="AT1576"/>
      <c r="AU1576"/>
      <c r="AV1576"/>
      <c r="AW1576"/>
      <c r="AX1576"/>
      <c r="AY1576" s="365"/>
      <c r="AZ1576" s="365"/>
      <c r="BA1576" s="366"/>
      <c r="BB1576" s="367"/>
      <c r="BC1576"/>
      <c r="BD1576"/>
      <c r="BE1576"/>
      <c r="BF1576"/>
      <c r="BG1576"/>
      <c r="BH1576" s="368"/>
    </row>
    <row r="1577" spans="6:60" ht="15.6">
      <c r="F1577" s="346"/>
      <c r="G1577"/>
      <c r="H1577"/>
      <c r="I1577"/>
      <c r="J1577"/>
      <c r="K1577"/>
      <c r="L1577"/>
      <c r="M1577"/>
      <c r="N1577"/>
      <c r="O1577"/>
      <c r="P1577" s="365"/>
      <c r="Q1577"/>
      <c r="R1577"/>
      <c r="S1577"/>
      <c r="T1577"/>
      <c r="U1577"/>
      <c r="V1577"/>
      <c r="W1577"/>
      <c r="X1577"/>
      <c r="Y1577"/>
      <c r="Z1577"/>
      <c r="AA1577"/>
      <c r="AB1577"/>
      <c r="AC1577"/>
      <c r="AD1577"/>
      <c r="AE1577"/>
      <c r="AF1577"/>
      <c r="AG1577"/>
      <c r="AH1577" s="365"/>
      <c r="AI1577"/>
      <c r="AJ1577"/>
      <c r="AK1577"/>
      <c r="AL1577" s="365"/>
      <c r="AM1577"/>
      <c r="AN1577"/>
      <c r="AO1577"/>
      <c r="AP1577" s="365"/>
      <c r="AQ1577"/>
      <c r="AR1577"/>
      <c r="AS1577"/>
      <c r="AT1577"/>
      <c r="AU1577"/>
      <c r="AV1577"/>
      <c r="AW1577"/>
      <c r="AX1577"/>
      <c r="AY1577" s="365"/>
      <c r="AZ1577" s="365"/>
      <c r="BA1577" s="366"/>
      <c r="BB1577" s="367"/>
      <c r="BC1577"/>
      <c r="BD1577"/>
      <c r="BE1577"/>
      <c r="BF1577"/>
      <c r="BG1577"/>
      <c r="BH1577" s="368"/>
    </row>
    <row r="1578" spans="6:60" ht="15.6">
      <c r="F1578" s="346"/>
      <c r="G1578"/>
      <c r="H1578"/>
      <c r="I1578"/>
      <c r="J1578"/>
      <c r="K1578"/>
      <c r="L1578"/>
      <c r="M1578"/>
      <c r="N1578"/>
      <c r="O1578"/>
      <c r="P1578" s="365"/>
      <c r="Q1578"/>
      <c r="R1578"/>
      <c r="S1578"/>
      <c r="T1578"/>
      <c r="U1578"/>
      <c r="V1578"/>
      <c r="W1578"/>
      <c r="X1578"/>
      <c r="Y1578"/>
      <c r="Z1578"/>
      <c r="AA1578"/>
      <c r="AB1578"/>
      <c r="AC1578"/>
      <c r="AD1578"/>
      <c r="AE1578"/>
      <c r="AF1578"/>
      <c r="AG1578"/>
      <c r="AH1578" s="365"/>
      <c r="AI1578"/>
      <c r="AJ1578"/>
      <c r="AK1578"/>
      <c r="AL1578" s="365"/>
      <c r="AM1578"/>
      <c r="AN1578"/>
      <c r="AO1578"/>
      <c r="AP1578" s="365"/>
      <c r="AQ1578"/>
      <c r="AR1578"/>
      <c r="AS1578"/>
      <c r="AT1578"/>
      <c r="AU1578"/>
      <c r="AV1578"/>
      <c r="AW1578"/>
      <c r="AX1578"/>
      <c r="AY1578" s="365"/>
      <c r="AZ1578" s="365"/>
      <c r="BA1578" s="366"/>
      <c r="BB1578" s="367"/>
      <c r="BC1578"/>
      <c r="BD1578"/>
      <c r="BE1578"/>
      <c r="BF1578"/>
      <c r="BG1578"/>
      <c r="BH1578" s="368"/>
    </row>
    <row r="1579" spans="6:60" ht="15.6">
      <c r="F1579" s="346"/>
      <c r="G1579"/>
      <c r="H1579"/>
      <c r="I1579"/>
      <c r="J1579"/>
      <c r="K1579"/>
      <c r="L1579"/>
      <c r="M1579"/>
      <c r="N1579"/>
      <c r="O1579"/>
      <c r="P1579" s="365"/>
      <c r="Q1579"/>
      <c r="R1579"/>
      <c r="S1579"/>
      <c r="T1579"/>
      <c r="U1579"/>
      <c r="V1579"/>
      <c r="W1579"/>
      <c r="X1579"/>
      <c r="Y1579"/>
      <c r="Z1579"/>
      <c r="AA1579"/>
      <c r="AB1579"/>
      <c r="AC1579"/>
      <c r="AD1579"/>
      <c r="AE1579"/>
      <c r="AF1579"/>
      <c r="AG1579"/>
      <c r="AH1579" s="365"/>
      <c r="AI1579"/>
      <c r="AJ1579"/>
      <c r="AK1579"/>
      <c r="AL1579" s="365"/>
      <c r="AM1579"/>
      <c r="AN1579"/>
      <c r="AO1579"/>
      <c r="AP1579" s="365"/>
      <c r="AQ1579"/>
      <c r="AR1579"/>
      <c r="AS1579"/>
      <c r="AT1579"/>
      <c r="AU1579"/>
      <c r="AV1579"/>
      <c r="AW1579"/>
      <c r="AX1579"/>
      <c r="AY1579" s="365"/>
      <c r="AZ1579" s="365"/>
      <c r="BA1579" s="366"/>
      <c r="BB1579" s="367"/>
      <c r="BC1579"/>
      <c r="BD1579"/>
      <c r="BE1579"/>
      <c r="BF1579"/>
      <c r="BG1579"/>
      <c r="BH1579" s="368"/>
    </row>
    <row r="1580" spans="6:60" ht="15.6">
      <c r="F1580" s="346"/>
      <c r="G1580"/>
      <c r="H1580"/>
      <c r="I1580"/>
      <c r="J1580"/>
      <c r="K1580"/>
      <c r="L1580"/>
      <c r="M1580"/>
      <c r="N1580"/>
      <c r="O1580"/>
      <c r="P1580" s="365"/>
      <c r="Q1580"/>
      <c r="R1580"/>
      <c r="S1580"/>
      <c r="T1580"/>
      <c r="U1580"/>
      <c r="V1580"/>
      <c r="W1580"/>
      <c r="X1580"/>
      <c r="Y1580"/>
      <c r="Z1580"/>
      <c r="AA1580"/>
      <c r="AB1580"/>
      <c r="AC1580"/>
      <c r="AD1580"/>
      <c r="AE1580"/>
      <c r="AF1580"/>
      <c r="AG1580"/>
      <c r="AH1580" s="365"/>
      <c r="AI1580"/>
      <c r="AJ1580"/>
      <c r="AK1580"/>
      <c r="AL1580" s="365"/>
      <c r="AM1580"/>
      <c r="AN1580"/>
      <c r="AO1580"/>
      <c r="AP1580" s="365"/>
      <c r="AQ1580"/>
      <c r="AR1580"/>
      <c r="AS1580"/>
      <c r="AT1580"/>
      <c r="AU1580"/>
      <c r="AV1580"/>
      <c r="AW1580"/>
      <c r="AX1580"/>
      <c r="AY1580" s="365"/>
      <c r="AZ1580" s="365"/>
      <c r="BA1580" s="366"/>
      <c r="BB1580" s="367"/>
      <c r="BC1580"/>
      <c r="BD1580"/>
      <c r="BE1580"/>
      <c r="BF1580"/>
      <c r="BG1580"/>
      <c r="BH1580" s="368"/>
    </row>
    <row r="1581" spans="6:60" ht="15.6">
      <c r="F1581" s="346"/>
      <c r="G1581"/>
      <c r="H1581"/>
      <c r="I1581"/>
      <c r="J1581"/>
      <c r="K1581"/>
      <c r="L1581"/>
      <c r="M1581"/>
      <c r="N1581"/>
      <c r="O1581"/>
      <c r="P1581" s="365"/>
      <c r="Q1581"/>
      <c r="R1581"/>
      <c r="S1581"/>
      <c r="T1581"/>
      <c r="U1581"/>
      <c r="V1581"/>
      <c r="W1581"/>
      <c r="X1581"/>
      <c r="Y1581"/>
      <c r="Z1581"/>
      <c r="AA1581"/>
      <c r="AB1581"/>
      <c r="AC1581"/>
      <c r="AD1581"/>
      <c r="AE1581"/>
      <c r="AF1581"/>
      <c r="AG1581"/>
      <c r="AH1581" s="365"/>
      <c r="AI1581"/>
      <c r="AJ1581"/>
      <c r="AK1581"/>
      <c r="AL1581" s="365"/>
      <c r="AM1581"/>
      <c r="AN1581"/>
      <c r="AO1581"/>
      <c r="AP1581" s="365"/>
      <c r="AQ1581"/>
      <c r="AR1581"/>
      <c r="AS1581"/>
      <c r="AT1581"/>
      <c r="AU1581"/>
      <c r="AV1581"/>
      <c r="AW1581"/>
      <c r="AX1581"/>
      <c r="AY1581" s="365"/>
      <c r="AZ1581" s="365"/>
      <c r="BA1581" s="366"/>
      <c r="BB1581" s="367"/>
      <c r="BC1581"/>
      <c r="BD1581"/>
      <c r="BE1581"/>
      <c r="BF1581"/>
      <c r="BG1581"/>
      <c r="BH1581" s="368"/>
    </row>
    <row r="1582" spans="6:60" ht="15.6">
      <c r="F1582" s="346"/>
      <c r="G1582"/>
      <c r="H1582"/>
      <c r="I1582"/>
      <c r="J1582"/>
      <c r="K1582"/>
      <c r="L1582"/>
      <c r="M1582"/>
      <c r="N1582"/>
      <c r="O1582"/>
      <c r="P1582" s="365"/>
      <c r="Q1582"/>
      <c r="R1582"/>
      <c r="S1582"/>
      <c r="T1582"/>
      <c r="U1582"/>
      <c r="V1582"/>
      <c r="W1582"/>
      <c r="X1582"/>
      <c r="Y1582"/>
      <c r="Z1582"/>
      <c r="AA1582"/>
      <c r="AB1582"/>
      <c r="AC1582"/>
      <c r="AD1582"/>
      <c r="AE1582"/>
      <c r="AF1582"/>
      <c r="AG1582"/>
      <c r="AH1582" s="365"/>
      <c r="AI1582"/>
      <c r="AJ1582"/>
      <c r="AK1582"/>
      <c r="AL1582" s="365"/>
      <c r="AM1582"/>
      <c r="AN1582"/>
      <c r="AO1582"/>
      <c r="AP1582" s="365"/>
      <c r="AQ1582"/>
      <c r="AR1582"/>
      <c r="AS1582"/>
      <c r="AT1582"/>
      <c r="AU1582"/>
      <c r="AV1582"/>
      <c r="AW1582"/>
      <c r="AX1582"/>
      <c r="AY1582" s="365"/>
      <c r="AZ1582" s="365"/>
      <c r="BA1582" s="366"/>
      <c r="BB1582" s="367"/>
      <c r="BC1582"/>
      <c r="BD1582"/>
      <c r="BE1582"/>
      <c r="BF1582"/>
      <c r="BG1582"/>
      <c r="BH1582" s="368"/>
    </row>
    <row r="1583" spans="6:60" ht="15.6">
      <c r="F1583" s="346"/>
      <c r="G1583"/>
      <c r="H1583"/>
      <c r="I1583"/>
      <c r="J1583"/>
      <c r="K1583"/>
      <c r="L1583"/>
      <c r="M1583"/>
      <c r="N1583"/>
      <c r="O1583"/>
      <c r="P1583" s="365"/>
      <c r="Q1583"/>
      <c r="R1583"/>
      <c r="S1583"/>
      <c r="T1583"/>
      <c r="U1583"/>
      <c r="V1583"/>
      <c r="W1583"/>
      <c r="X1583"/>
      <c r="Y1583"/>
      <c r="Z1583"/>
      <c r="AA1583"/>
      <c r="AB1583"/>
      <c r="AC1583"/>
      <c r="AD1583"/>
      <c r="AE1583"/>
      <c r="AF1583"/>
      <c r="AG1583"/>
      <c r="AH1583" s="365"/>
      <c r="AI1583"/>
      <c r="AJ1583"/>
      <c r="AK1583"/>
      <c r="AL1583" s="365"/>
      <c r="AM1583"/>
      <c r="AN1583"/>
      <c r="AO1583"/>
      <c r="AP1583" s="365"/>
      <c r="AQ1583"/>
      <c r="AR1583"/>
      <c r="AS1583"/>
      <c r="AT1583"/>
      <c r="AU1583"/>
      <c r="AV1583"/>
      <c r="AW1583"/>
      <c r="AX1583"/>
      <c r="AY1583" s="365"/>
      <c r="AZ1583" s="365"/>
      <c r="BA1583" s="366"/>
      <c r="BB1583" s="367"/>
      <c r="BC1583"/>
      <c r="BD1583"/>
      <c r="BE1583"/>
      <c r="BF1583"/>
      <c r="BG1583"/>
      <c r="BH1583" s="368"/>
    </row>
    <row r="1584" spans="6:60" ht="15.6">
      <c r="F1584" s="346"/>
      <c r="G1584"/>
      <c r="H1584"/>
      <c r="I1584"/>
      <c r="J1584"/>
      <c r="K1584"/>
      <c r="L1584"/>
      <c r="M1584"/>
      <c r="N1584"/>
      <c r="O1584"/>
      <c r="P1584" s="365"/>
      <c r="Q1584"/>
      <c r="R1584"/>
      <c r="S1584"/>
      <c r="T1584"/>
      <c r="U1584"/>
      <c r="V1584"/>
      <c r="W1584"/>
      <c r="X1584"/>
      <c r="Y1584"/>
      <c r="Z1584"/>
      <c r="AA1584"/>
      <c r="AB1584"/>
      <c r="AC1584"/>
      <c r="AD1584"/>
      <c r="AE1584"/>
      <c r="AF1584"/>
      <c r="AG1584"/>
      <c r="AH1584" s="365"/>
      <c r="AI1584"/>
      <c r="AJ1584"/>
      <c r="AK1584"/>
      <c r="AL1584" s="365"/>
      <c r="AM1584"/>
      <c r="AN1584"/>
      <c r="AO1584"/>
      <c r="AP1584" s="365"/>
      <c r="AQ1584"/>
      <c r="AR1584"/>
      <c r="AS1584"/>
      <c r="AT1584"/>
      <c r="AU1584"/>
      <c r="AV1584"/>
      <c r="AW1584"/>
      <c r="AX1584"/>
      <c r="AY1584" s="365"/>
      <c r="AZ1584" s="365"/>
      <c r="BA1584" s="366"/>
      <c r="BB1584" s="367"/>
      <c r="BC1584"/>
      <c r="BD1584"/>
      <c r="BE1584"/>
      <c r="BF1584"/>
      <c r="BG1584"/>
      <c r="BH1584" s="368"/>
    </row>
    <row r="1585" spans="6:60" ht="15.6">
      <c r="F1585" s="346"/>
      <c r="G1585"/>
      <c r="H1585"/>
      <c r="I1585"/>
      <c r="J1585"/>
      <c r="K1585"/>
      <c r="L1585"/>
      <c r="M1585"/>
      <c r="N1585"/>
      <c r="O1585"/>
      <c r="P1585" s="365"/>
      <c r="Q1585"/>
      <c r="R1585"/>
      <c r="S1585"/>
      <c r="T1585"/>
      <c r="U1585"/>
      <c r="V1585"/>
      <c r="W1585"/>
      <c r="X1585"/>
      <c r="Y1585"/>
      <c r="Z1585"/>
      <c r="AA1585"/>
      <c r="AB1585"/>
      <c r="AC1585"/>
      <c r="AD1585"/>
      <c r="AE1585"/>
      <c r="AF1585"/>
      <c r="AG1585"/>
      <c r="AH1585" s="365"/>
      <c r="AI1585"/>
      <c r="AJ1585"/>
      <c r="AK1585"/>
      <c r="AL1585" s="365"/>
      <c r="AM1585"/>
      <c r="AN1585"/>
      <c r="AO1585"/>
      <c r="AP1585" s="365"/>
      <c r="AQ1585"/>
      <c r="AR1585"/>
      <c r="AS1585"/>
      <c r="AT1585"/>
      <c r="AU1585"/>
      <c r="AV1585"/>
      <c r="AW1585"/>
      <c r="AX1585"/>
      <c r="AY1585" s="365"/>
      <c r="AZ1585" s="365"/>
      <c r="BA1585" s="366"/>
      <c r="BB1585" s="367"/>
      <c r="BC1585"/>
      <c r="BD1585"/>
      <c r="BE1585"/>
      <c r="BF1585"/>
      <c r="BG1585"/>
      <c r="BH1585" s="368"/>
    </row>
    <row r="1586" spans="6:60" ht="15.6">
      <c r="F1586" s="346"/>
      <c r="G1586"/>
      <c r="H1586"/>
      <c r="I1586"/>
      <c r="J1586"/>
      <c r="K1586"/>
      <c r="L1586"/>
      <c r="M1586"/>
      <c r="N1586"/>
      <c r="O1586"/>
      <c r="P1586" s="365"/>
      <c r="Q1586"/>
      <c r="R1586"/>
      <c r="S1586"/>
      <c r="T1586"/>
      <c r="U1586"/>
      <c r="V1586"/>
      <c r="W1586"/>
      <c r="X1586"/>
      <c r="Y1586"/>
      <c r="Z1586"/>
      <c r="AA1586"/>
      <c r="AB1586"/>
      <c r="AC1586"/>
      <c r="AD1586"/>
      <c r="AE1586"/>
      <c r="AF1586"/>
      <c r="AG1586"/>
      <c r="AH1586" s="365"/>
      <c r="AI1586"/>
      <c r="AJ1586"/>
      <c r="AK1586"/>
      <c r="AL1586" s="365"/>
      <c r="AM1586"/>
      <c r="AN1586"/>
      <c r="AO1586"/>
      <c r="AP1586" s="365"/>
      <c r="AQ1586"/>
      <c r="AR1586"/>
      <c r="AS1586"/>
      <c r="AT1586"/>
      <c r="AU1586"/>
      <c r="AV1586"/>
      <c r="AW1586"/>
      <c r="AX1586"/>
      <c r="AY1586" s="365"/>
      <c r="AZ1586" s="365"/>
      <c r="BA1586" s="366"/>
      <c r="BB1586" s="367"/>
      <c r="BC1586"/>
      <c r="BD1586"/>
      <c r="BE1586"/>
      <c r="BF1586"/>
      <c r="BG1586"/>
      <c r="BH1586" s="368"/>
    </row>
    <row r="1587" spans="6:60" ht="15.6">
      <c r="F1587" s="346"/>
      <c r="G1587"/>
      <c r="H1587"/>
      <c r="I1587"/>
      <c r="J1587"/>
      <c r="K1587"/>
      <c r="L1587"/>
      <c r="M1587"/>
      <c r="N1587"/>
      <c r="O1587"/>
      <c r="P1587" s="365"/>
      <c r="Q1587"/>
      <c r="R1587"/>
      <c r="S1587"/>
      <c r="T1587"/>
      <c r="U1587"/>
      <c r="V1587"/>
      <c r="W1587"/>
      <c r="X1587"/>
      <c r="Y1587"/>
      <c r="Z1587"/>
      <c r="AA1587"/>
      <c r="AB1587"/>
      <c r="AC1587"/>
      <c r="AD1587"/>
      <c r="AE1587"/>
      <c r="AF1587"/>
      <c r="AG1587"/>
      <c r="AH1587" s="365"/>
      <c r="AI1587"/>
      <c r="AJ1587"/>
      <c r="AK1587"/>
      <c r="AL1587" s="365"/>
      <c r="AM1587"/>
      <c r="AN1587"/>
      <c r="AO1587"/>
      <c r="AP1587" s="365"/>
      <c r="AQ1587"/>
      <c r="AR1587"/>
      <c r="AS1587"/>
      <c r="AT1587"/>
      <c r="AU1587"/>
      <c r="AV1587"/>
      <c r="AW1587"/>
      <c r="AX1587"/>
      <c r="AY1587" s="365"/>
      <c r="AZ1587" s="365"/>
      <c r="BA1587" s="366"/>
      <c r="BB1587" s="367"/>
      <c r="BC1587"/>
      <c r="BD1587"/>
      <c r="BE1587"/>
      <c r="BF1587"/>
      <c r="BG1587"/>
      <c r="BH1587" s="368"/>
    </row>
    <row r="1588" spans="6:60" ht="15.6">
      <c r="F1588" s="346"/>
      <c r="G1588"/>
      <c r="H1588"/>
      <c r="I1588"/>
      <c r="J1588"/>
      <c r="K1588"/>
      <c r="L1588"/>
      <c r="M1588"/>
      <c r="N1588"/>
      <c r="O1588"/>
      <c r="P1588" s="365"/>
      <c r="Q1588"/>
      <c r="R1588"/>
      <c r="S1588"/>
      <c r="T1588"/>
      <c r="U1588"/>
      <c r="V1588"/>
      <c r="W1588"/>
      <c r="X1588"/>
      <c r="Y1588"/>
      <c r="Z1588"/>
      <c r="AA1588"/>
      <c r="AB1588"/>
      <c r="AC1588"/>
      <c r="AD1588"/>
      <c r="AE1588"/>
      <c r="AF1588"/>
      <c r="AG1588"/>
      <c r="AH1588" s="365"/>
      <c r="AI1588"/>
      <c r="AJ1588"/>
      <c r="AK1588"/>
      <c r="AL1588" s="365"/>
      <c r="AM1588"/>
      <c r="AN1588"/>
      <c r="AO1588"/>
      <c r="AP1588" s="365"/>
      <c r="AQ1588"/>
      <c r="AR1588"/>
      <c r="AS1588"/>
      <c r="AT1588"/>
      <c r="AU1588"/>
      <c r="AV1588"/>
      <c r="AW1588"/>
      <c r="AX1588"/>
      <c r="AY1588" s="365"/>
      <c r="AZ1588" s="365"/>
      <c r="BA1588" s="366"/>
      <c r="BB1588" s="367"/>
      <c r="BC1588"/>
      <c r="BD1588"/>
      <c r="BE1588"/>
      <c r="BF1588"/>
      <c r="BG1588"/>
      <c r="BH1588" s="368"/>
    </row>
    <row r="1589" spans="6:60" ht="15.6">
      <c r="F1589" s="346"/>
      <c r="G1589"/>
      <c r="H1589"/>
      <c r="I1589"/>
      <c r="J1589"/>
      <c r="K1589"/>
      <c r="L1589"/>
      <c r="M1589"/>
      <c r="N1589"/>
      <c r="O1589"/>
      <c r="P1589" s="365"/>
      <c r="Q1589"/>
      <c r="R1589"/>
      <c r="S1589"/>
      <c r="T1589"/>
      <c r="U1589"/>
      <c r="V1589"/>
      <c r="W1589"/>
      <c r="X1589"/>
      <c r="Y1589"/>
      <c r="Z1589"/>
      <c r="AA1589"/>
      <c r="AB1589"/>
      <c r="AC1589"/>
      <c r="AD1589"/>
      <c r="AE1589"/>
      <c r="AF1589"/>
      <c r="AG1589"/>
      <c r="AH1589" s="365"/>
      <c r="AI1589"/>
      <c r="AJ1589"/>
      <c r="AK1589"/>
      <c r="AL1589" s="365"/>
      <c r="AM1589"/>
      <c r="AN1589"/>
      <c r="AO1589"/>
      <c r="AP1589" s="365"/>
      <c r="AQ1589"/>
      <c r="AR1589"/>
      <c r="AS1589"/>
      <c r="AT1589"/>
      <c r="AU1589"/>
      <c r="AV1589"/>
      <c r="AW1589"/>
      <c r="AX1589"/>
      <c r="AY1589" s="365"/>
      <c r="AZ1589" s="365"/>
      <c r="BA1589" s="366"/>
      <c r="BB1589" s="367"/>
      <c r="BC1589"/>
      <c r="BD1589"/>
      <c r="BE1589"/>
      <c r="BF1589"/>
      <c r="BG1589"/>
      <c r="BH1589" s="368"/>
    </row>
    <row r="1590" spans="6:60" ht="15.6">
      <c r="F1590" s="346"/>
      <c r="G1590"/>
      <c r="H1590"/>
      <c r="I1590"/>
      <c r="J1590"/>
      <c r="K1590"/>
      <c r="L1590"/>
      <c r="M1590"/>
      <c r="N1590"/>
      <c r="O1590"/>
      <c r="P1590" s="365"/>
      <c r="Q1590"/>
      <c r="R1590"/>
      <c r="S1590"/>
      <c r="T1590"/>
      <c r="U1590"/>
      <c r="V1590"/>
      <c r="W1590"/>
      <c r="X1590"/>
      <c r="Y1590"/>
      <c r="Z1590"/>
      <c r="AA1590"/>
      <c r="AB1590"/>
      <c r="AC1590"/>
      <c r="AD1590"/>
      <c r="AE1590"/>
      <c r="AF1590"/>
      <c r="AG1590"/>
      <c r="AH1590" s="365"/>
      <c r="AI1590"/>
      <c r="AJ1590"/>
      <c r="AK1590"/>
      <c r="AL1590" s="365"/>
      <c r="AM1590"/>
      <c r="AN1590"/>
      <c r="AO1590"/>
      <c r="AP1590" s="365"/>
      <c r="AQ1590"/>
      <c r="AR1590"/>
      <c r="AS1590"/>
      <c r="AT1590"/>
      <c r="AU1590"/>
      <c r="AV1590"/>
      <c r="AW1590"/>
      <c r="AX1590"/>
      <c r="AY1590" s="365"/>
      <c r="AZ1590" s="365"/>
      <c r="BA1590" s="366"/>
      <c r="BB1590" s="367"/>
      <c r="BC1590"/>
      <c r="BD1590"/>
      <c r="BE1590"/>
      <c r="BF1590"/>
      <c r="BG1590"/>
      <c r="BH1590" s="368"/>
    </row>
    <row r="1591" spans="6:60" ht="15.6">
      <c r="F1591" s="346"/>
      <c r="G1591"/>
      <c r="H1591"/>
      <c r="I1591"/>
      <c r="J1591"/>
      <c r="K1591"/>
      <c r="L1591"/>
      <c r="M1591"/>
      <c r="N1591"/>
      <c r="O1591"/>
      <c r="P1591" s="365"/>
      <c r="Q1591"/>
      <c r="R1591"/>
      <c r="S1591"/>
      <c r="T1591"/>
      <c r="U1591"/>
      <c r="V1591"/>
      <c r="W1591"/>
      <c r="X1591"/>
      <c r="Y1591"/>
      <c r="Z1591"/>
      <c r="AA1591"/>
      <c r="AB1591"/>
      <c r="AC1591"/>
      <c r="AD1591"/>
      <c r="AE1591"/>
      <c r="AF1591"/>
      <c r="AG1591"/>
      <c r="AH1591" s="365"/>
      <c r="AI1591"/>
      <c r="AJ1591"/>
      <c r="AK1591"/>
      <c r="AL1591" s="365"/>
      <c r="AM1591"/>
      <c r="AN1591"/>
      <c r="AO1591"/>
      <c r="AP1591" s="365"/>
      <c r="AQ1591"/>
      <c r="AR1591"/>
      <c r="AS1591"/>
      <c r="AT1591"/>
      <c r="AU1591"/>
      <c r="AV1591"/>
      <c r="AW1591"/>
      <c r="AX1591"/>
      <c r="AY1591" s="365"/>
      <c r="AZ1591" s="365"/>
      <c r="BA1591" s="366"/>
      <c r="BB1591" s="367"/>
      <c r="BC1591"/>
      <c r="BD1591"/>
      <c r="BE1591"/>
      <c r="BF1591"/>
      <c r="BG1591"/>
      <c r="BH1591" s="368"/>
    </row>
    <row r="1592" spans="6:60" ht="15.6">
      <c r="F1592" s="346"/>
      <c r="G1592"/>
      <c r="H1592"/>
      <c r="I1592"/>
      <c r="J1592"/>
      <c r="K1592"/>
      <c r="L1592"/>
      <c r="M1592"/>
      <c r="N1592"/>
      <c r="O1592"/>
      <c r="P1592" s="365"/>
      <c r="Q1592"/>
      <c r="R1592"/>
      <c r="S1592"/>
      <c r="T1592"/>
      <c r="U1592"/>
      <c r="V1592"/>
      <c r="W1592"/>
      <c r="X1592"/>
      <c r="Y1592"/>
      <c r="Z1592"/>
      <c r="AA1592"/>
      <c r="AB1592"/>
      <c r="AC1592"/>
      <c r="AD1592"/>
      <c r="AE1592"/>
      <c r="AF1592"/>
      <c r="AG1592"/>
      <c r="AH1592" s="365"/>
      <c r="AI1592"/>
      <c r="AJ1592"/>
      <c r="AK1592"/>
      <c r="AL1592" s="365"/>
      <c r="AM1592"/>
      <c r="AN1592"/>
      <c r="AO1592"/>
      <c r="AP1592" s="365"/>
      <c r="AQ1592"/>
      <c r="AR1592"/>
      <c r="AS1592"/>
      <c r="AT1592"/>
      <c r="AU1592"/>
      <c r="AV1592"/>
      <c r="AW1592"/>
      <c r="AX1592"/>
      <c r="AY1592" s="365"/>
      <c r="AZ1592" s="365"/>
      <c r="BA1592" s="366"/>
      <c r="BB1592" s="367"/>
      <c r="BC1592"/>
      <c r="BD1592"/>
      <c r="BE1592"/>
      <c r="BF1592"/>
      <c r="BG1592"/>
      <c r="BH1592" s="368"/>
    </row>
    <row r="1593" spans="6:60" ht="15.6">
      <c r="F1593" s="346"/>
      <c r="G1593"/>
      <c r="H1593"/>
      <c r="I1593"/>
      <c r="J1593"/>
      <c r="K1593"/>
      <c r="L1593"/>
      <c r="M1593"/>
      <c r="N1593"/>
      <c r="O1593"/>
      <c r="P1593" s="365"/>
      <c r="Q1593"/>
      <c r="R1593"/>
      <c r="S1593"/>
      <c r="T1593"/>
      <c r="U1593"/>
      <c r="V1593"/>
      <c r="W1593"/>
      <c r="X1593"/>
      <c r="Y1593"/>
      <c r="Z1593"/>
      <c r="AA1593"/>
      <c r="AB1593"/>
      <c r="AC1593"/>
      <c r="AD1593"/>
      <c r="AE1593"/>
      <c r="AF1593"/>
      <c r="AG1593"/>
      <c r="AH1593" s="365"/>
      <c r="AI1593"/>
      <c r="AJ1593"/>
      <c r="AK1593"/>
      <c r="AL1593" s="365"/>
      <c r="AM1593"/>
      <c r="AN1593"/>
      <c r="AO1593"/>
      <c r="AP1593" s="365"/>
      <c r="AQ1593"/>
      <c r="AR1593"/>
      <c r="AS1593"/>
      <c r="AT1593"/>
      <c r="AU1593"/>
      <c r="AV1593"/>
      <c r="AW1593"/>
      <c r="AX1593"/>
      <c r="AY1593" s="365"/>
      <c r="AZ1593" s="365"/>
      <c r="BA1593" s="366"/>
      <c r="BB1593" s="367"/>
      <c r="BC1593"/>
      <c r="BD1593"/>
      <c r="BE1593"/>
      <c r="BF1593"/>
      <c r="BG1593"/>
      <c r="BH1593" s="368"/>
    </row>
    <row r="1594" spans="6:60" ht="15.6">
      <c r="F1594" s="346"/>
      <c r="G1594"/>
      <c r="H1594"/>
      <c r="I1594"/>
      <c r="J1594"/>
      <c r="K1594"/>
      <c r="L1594"/>
      <c r="M1594"/>
      <c r="N1594"/>
      <c r="O1594"/>
      <c r="P1594" s="365"/>
      <c r="Q1594"/>
      <c r="R1594"/>
      <c r="S1594"/>
      <c r="T1594"/>
      <c r="U1594"/>
      <c r="V1594"/>
      <c r="W1594"/>
      <c r="X1594"/>
      <c r="Y1594"/>
      <c r="Z1594"/>
      <c r="AA1594"/>
      <c r="AB1594"/>
      <c r="AC1594"/>
      <c r="AD1594"/>
      <c r="AE1594"/>
      <c r="AF1594"/>
      <c r="AG1594"/>
      <c r="AH1594" s="365"/>
      <c r="AI1594"/>
      <c r="AJ1594"/>
      <c r="AK1594"/>
      <c r="AL1594" s="365"/>
      <c r="AM1594"/>
      <c r="AN1594"/>
      <c r="AO1594"/>
      <c r="AP1594" s="365"/>
      <c r="AQ1594"/>
      <c r="AR1594"/>
      <c r="AS1594"/>
      <c r="AT1594"/>
      <c r="AU1594"/>
      <c r="AV1594"/>
      <c r="AW1594"/>
      <c r="AX1594"/>
      <c r="AY1594" s="365"/>
      <c r="AZ1594" s="365"/>
      <c r="BA1594" s="366"/>
      <c r="BB1594" s="367"/>
      <c r="BC1594"/>
      <c r="BD1594"/>
      <c r="BE1594"/>
      <c r="BF1594"/>
      <c r="BG1594"/>
      <c r="BH1594" s="368"/>
    </row>
    <row r="1595" spans="6:60" ht="15.6">
      <c r="F1595" s="346"/>
      <c r="G1595"/>
      <c r="H1595"/>
      <c r="I1595"/>
      <c r="J1595"/>
      <c r="K1595"/>
      <c r="L1595"/>
      <c r="M1595"/>
      <c r="N1595"/>
      <c r="O1595"/>
      <c r="P1595" s="365"/>
      <c r="Q1595"/>
      <c r="R1595"/>
      <c r="S1595"/>
      <c r="T1595"/>
      <c r="U1595"/>
      <c r="V1595"/>
      <c r="W1595"/>
      <c r="X1595"/>
      <c r="Y1595"/>
      <c r="Z1595"/>
      <c r="AA1595"/>
      <c r="AB1595"/>
      <c r="AC1595"/>
      <c r="AD1595"/>
      <c r="AE1595"/>
      <c r="AF1595"/>
      <c r="AG1595"/>
      <c r="AH1595" s="365"/>
      <c r="AI1595"/>
      <c r="AJ1595"/>
      <c r="AK1595"/>
      <c r="AL1595" s="365"/>
      <c r="AM1595"/>
      <c r="AN1595"/>
      <c r="AO1595"/>
      <c r="AP1595" s="365"/>
      <c r="AQ1595"/>
      <c r="AR1595"/>
      <c r="AS1595"/>
      <c r="AT1595"/>
      <c r="AU1595"/>
      <c r="AV1595"/>
      <c r="AW1595"/>
      <c r="AX1595"/>
      <c r="AY1595" s="365"/>
      <c r="AZ1595" s="365"/>
      <c r="BA1595" s="366"/>
      <c r="BB1595" s="367"/>
      <c r="BC1595"/>
      <c r="BD1595"/>
      <c r="BE1595"/>
      <c r="BF1595"/>
      <c r="BG1595"/>
      <c r="BH1595" s="368"/>
    </row>
    <row r="1596" spans="6:60" ht="15.6">
      <c r="F1596" s="346"/>
      <c r="G1596"/>
      <c r="H1596"/>
      <c r="I1596"/>
      <c r="J1596"/>
      <c r="K1596"/>
      <c r="L1596"/>
      <c r="M1596"/>
      <c r="N1596"/>
      <c r="O1596"/>
      <c r="P1596" s="365"/>
      <c r="Q1596"/>
      <c r="R1596"/>
      <c r="S1596"/>
      <c r="T1596"/>
      <c r="U1596"/>
      <c r="V1596"/>
      <c r="W1596"/>
      <c r="X1596"/>
      <c r="Y1596"/>
      <c r="Z1596"/>
      <c r="AA1596"/>
      <c r="AB1596"/>
      <c r="AC1596"/>
      <c r="AD1596"/>
      <c r="AE1596"/>
      <c r="AF1596"/>
      <c r="AG1596"/>
      <c r="AH1596" s="365"/>
      <c r="AI1596"/>
      <c r="AJ1596"/>
      <c r="AK1596"/>
      <c r="AL1596" s="365"/>
      <c r="AM1596"/>
      <c r="AN1596"/>
      <c r="AO1596"/>
      <c r="AP1596" s="365"/>
      <c r="AQ1596"/>
      <c r="AR1596"/>
      <c r="AS1596"/>
      <c r="AT1596"/>
      <c r="AU1596"/>
      <c r="AV1596"/>
      <c r="AW1596"/>
      <c r="AX1596"/>
      <c r="AY1596" s="365"/>
      <c r="AZ1596" s="365"/>
      <c r="BA1596" s="366"/>
      <c r="BB1596" s="367"/>
      <c r="BC1596"/>
      <c r="BD1596"/>
      <c r="BE1596"/>
      <c r="BF1596"/>
      <c r="BG1596"/>
      <c r="BH1596" s="368"/>
    </row>
    <row r="1597" spans="6:60" ht="15.6">
      <c r="F1597" s="346"/>
      <c r="G1597"/>
      <c r="H1597"/>
      <c r="I1597"/>
      <c r="J1597"/>
      <c r="K1597"/>
      <c r="L1597"/>
      <c r="M1597"/>
      <c r="N1597"/>
      <c r="O1597"/>
      <c r="P1597" s="365"/>
      <c r="Q1597"/>
      <c r="R1597"/>
      <c r="S1597"/>
      <c r="T1597"/>
      <c r="U1597"/>
      <c r="V1597"/>
      <c r="W1597"/>
      <c r="X1597"/>
      <c r="Y1597"/>
      <c r="Z1597"/>
      <c r="AA1597"/>
      <c r="AB1597"/>
      <c r="AC1597"/>
      <c r="AD1597"/>
      <c r="AE1597"/>
      <c r="AF1597"/>
      <c r="AG1597"/>
      <c r="AH1597" s="365"/>
      <c r="AI1597"/>
      <c r="AJ1597"/>
      <c r="AK1597"/>
      <c r="AL1597" s="365"/>
      <c r="AM1597"/>
      <c r="AN1597"/>
      <c r="AO1597"/>
      <c r="AP1597" s="365"/>
      <c r="AQ1597"/>
      <c r="AR1597"/>
      <c r="AS1597"/>
      <c r="AT1597"/>
      <c r="AU1597"/>
      <c r="AV1597"/>
      <c r="AW1597"/>
      <c r="AX1597"/>
      <c r="AY1597" s="365"/>
      <c r="AZ1597" s="365"/>
      <c r="BA1597" s="366"/>
      <c r="BB1597" s="367"/>
      <c r="BC1597"/>
      <c r="BD1597"/>
      <c r="BE1597"/>
      <c r="BF1597"/>
      <c r="BG1597"/>
      <c r="BH1597" s="368"/>
    </row>
    <row r="1598" spans="6:60" ht="15.6">
      <c r="F1598" s="346"/>
      <c r="G1598"/>
      <c r="H1598"/>
      <c r="I1598"/>
      <c r="J1598"/>
      <c r="K1598"/>
      <c r="L1598"/>
      <c r="M1598"/>
      <c r="N1598"/>
      <c r="O1598"/>
      <c r="P1598" s="365"/>
      <c r="Q1598"/>
      <c r="R1598"/>
      <c r="S1598"/>
      <c r="T1598"/>
      <c r="U1598"/>
      <c r="V1598"/>
      <c r="W1598"/>
      <c r="X1598"/>
      <c r="Y1598"/>
      <c r="Z1598"/>
      <c r="AA1598"/>
      <c r="AB1598"/>
      <c r="AC1598"/>
      <c r="AD1598"/>
      <c r="AE1598"/>
      <c r="AF1598"/>
      <c r="AG1598"/>
      <c r="AH1598" s="365"/>
      <c r="AI1598"/>
      <c r="AJ1598"/>
      <c r="AK1598"/>
      <c r="AL1598" s="365"/>
      <c r="AM1598"/>
      <c r="AN1598"/>
      <c r="AO1598"/>
      <c r="AP1598" s="365"/>
      <c r="AQ1598"/>
      <c r="AR1598"/>
      <c r="AS1598"/>
      <c r="AT1598"/>
      <c r="AU1598"/>
      <c r="AV1598"/>
      <c r="AW1598"/>
      <c r="AX1598"/>
      <c r="AY1598" s="365"/>
      <c r="AZ1598" s="365"/>
      <c r="BA1598" s="366"/>
      <c r="BB1598" s="367"/>
      <c r="BC1598"/>
      <c r="BD1598"/>
      <c r="BE1598"/>
      <c r="BF1598"/>
      <c r="BG1598"/>
      <c r="BH1598" s="368"/>
    </row>
    <row r="1599" spans="6:60" ht="15.6">
      <c r="F1599" s="346"/>
      <c r="G1599"/>
      <c r="H1599"/>
      <c r="I1599"/>
      <c r="J1599"/>
      <c r="K1599"/>
      <c r="L1599"/>
      <c r="M1599"/>
      <c r="N1599"/>
      <c r="O1599"/>
      <c r="P1599" s="365"/>
      <c r="Q1599"/>
      <c r="R1599"/>
      <c r="S1599"/>
      <c r="T1599"/>
      <c r="U1599"/>
      <c r="V1599"/>
      <c r="W1599"/>
      <c r="X1599"/>
      <c r="Y1599"/>
      <c r="Z1599"/>
      <c r="AA1599"/>
      <c r="AB1599"/>
      <c r="AC1599"/>
      <c r="AD1599"/>
      <c r="AE1599"/>
      <c r="AF1599"/>
      <c r="AG1599"/>
      <c r="AH1599" s="365"/>
      <c r="AI1599"/>
      <c r="AJ1599"/>
      <c r="AK1599"/>
      <c r="AL1599" s="365"/>
      <c r="AM1599"/>
      <c r="AN1599"/>
      <c r="AO1599"/>
      <c r="AP1599" s="365"/>
      <c r="AQ1599"/>
      <c r="AR1599"/>
      <c r="AS1599"/>
      <c r="AT1599"/>
      <c r="AU1599"/>
      <c r="AV1599"/>
      <c r="AW1599"/>
      <c r="AX1599"/>
      <c r="AY1599" s="365"/>
      <c r="AZ1599" s="365"/>
      <c r="BA1599" s="366"/>
      <c r="BB1599" s="367"/>
      <c r="BC1599"/>
      <c r="BD1599"/>
      <c r="BE1599"/>
      <c r="BF1599"/>
      <c r="BG1599"/>
      <c r="BH1599" s="368"/>
    </row>
    <row r="1600" spans="6:60" ht="15.6">
      <c r="F1600" s="346"/>
      <c r="G1600"/>
      <c r="H1600"/>
      <c r="I1600"/>
      <c r="J1600"/>
      <c r="K1600"/>
      <c r="L1600"/>
      <c r="M1600"/>
      <c r="N1600"/>
      <c r="O1600"/>
      <c r="P1600" s="365"/>
      <c r="Q1600"/>
      <c r="R1600"/>
      <c r="S1600"/>
      <c r="T1600"/>
      <c r="U1600"/>
      <c r="V1600"/>
      <c r="W1600"/>
      <c r="X1600"/>
      <c r="Y1600"/>
      <c r="Z1600"/>
      <c r="AA1600"/>
      <c r="AB1600"/>
      <c r="AC1600"/>
      <c r="AD1600"/>
      <c r="AE1600"/>
      <c r="AF1600"/>
      <c r="AG1600"/>
      <c r="AH1600" s="365"/>
      <c r="AI1600"/>
      <c r="AJ1600"/>
      <c r="AK1600"/>
      <c r="AL1600" s="365"/>
      <c r="AM1600"/>
      <c r="AN1600"/>
      <c r="AO1600"/>
      <c r="AP1600" s="365"/>
      <c r="AQ1600"/>
      <c r="AR1600"/>
      <c r="AS1600"/>
      <c r="AT1600"/>
      <c r="AU1600"/>
      <c r="AV1600"/>
      <c r="AW1600"/>
      <c r="AX1600"/>
      <c r="AY1600" s="365"/>
      <c r="AZ1600" s="365"/>
      <c r="BA1600" s="366"/>
      <c r="BB1600" s="367"/>
      <c r="BC1600"/>
      <c r="BD1600"/>
      <c r="BE1600"/>
      <c r="BF1600"/>
      <c r="BG1600"/>
      <c r="BH1600" s="368"/>
    </row>
    <row r="1601" spans="6:60" ht="15.6">
      <c r="F1601" s="346"/>
      <c r="G1601"/>
      <c r="H1601"/>
      <c r="I1601"/>
      <c r="J1601"/>
      <c r="K1601"/>
      <c r="L1601"/>
      <c r="M1601"/>
      <c r="N1601"/>
      <c r="O1601"/>
      <c r="P1601" s="365"/>
      <c r="Q1601"/>
      <c r="R1601"/>
      <c r="S1601"/>
      <c r="T1601"/>
      <c r="U1601"/>
      <c r="V1601"/>
      <c r="W1601"/>
      <c r="X1601"/>
      <c r="Y1601"/>
      <c r="Z1601"/>
      <c r="AA1601"/>
      <c r="AB1601"/>
      <c r="AC1601"/>
      <c r="AD1601"/>
      <c r="AE1601"/>
      <c r="AF1601"/>
      <c r="AG1601"/>
      <c r="AH1601" s="365"/>
      <c r="AI1601"/>
      <c r="AJ1601"/>
      <c r="AK1601"/>
      <c r="AL1601" s="365"/>
      <c r="AM1601"/>
      <c r="AN1601"/>
      <c r="AO1601"/>
      <c r="AP1601" s="365"/>
      <c r="AQ1601"/>
      <c r="AR1601"/>
      <c r="AS1601"/>
      <c r="AT1601"/>
      <c r="AU1601"/>
      <c r="AV1601"/>
      <c r="AW1601"/>
      <c r="AX1601"/>
      <c r="AY1601" s="365"/>
      <c r="AZ1601" s="365"/>
      <c r="BA1601" s="366"/>
      <c r="BB1601" s="367"/>
      <c r="BC1601"/>
      <c r="BD1601"/>
      <c r="BE1601"/>
      <c r="BF1601"/>
      <c r="BG1601"/>
      <c r="BH1601" s="368"/>
    </row>
    <row r="1602" spans="6:60" ht="15.6">
      <c r="F1602" s="346"/>
      <c r="G1602"/>
      <c r="H1602"/>
      <c r="I1602"/>
      <c r="J1602"/>
      <c r="K1602"/>
      <c r="L1602"/>
      <c r="M1602"/>
      <c r="N1602"/>
      <c r="O1602"/>
      <c r="P1602" s="365"/>
      <c r="Q1602"/>
      <c r="R1602"/>
      <c r="S1602"/>
      <c r="T1602"/>
      <c r="U1602"/>
      <c r="V1602"/>
      <c r="W1602"/>
      <c r="X1602"/>
      <c r="Y1602"/>
      <c r="Z1602"/>
      <c r="AA1602"/>
      <c r="AB1602"/>
      <c r="AC1602"/>
      <c r="AD1602"/>
      <c r="AE1602"/>
      <c r="AF1602"/>
      <c r="AG1602"/>
      <c r="AH1602" s="365"/>
      <c r="AI1602"/>
      <c r="AJ1602"/>
      <c r="AK1602"/>
      <c r="AL1602" s="365"/>
      <c r="AM1602"/>
      <c r="AN1602"/>
      <c r="AO1602"/>
      <c r="AP1602" s="365"/>
      <c r="AQ1602"/>
      <c r="AR1602"/>
      <c r="AS1602"/>
      <c r="AT1602"/>
      <c r="AU1602"/>
      <c r="AV1602"/>
      <c r="AW1602"/>
      <c r="AX1602"/>
      <c r="AY1602" s="365"/>
      <c r="AZ1602" s="365"/>
      <c r="BA1602" s="366"/>
      <c r="BB1602" s="367"/>
      <c r="BC1602"/>
      <c r="BD1602"/>
      <c r="BE1602"/>
      <c r="BF1602"/>
      <c r="BG1602"/>
      <c r="BH1602" s="368"/>
    </row>
    <row r="1603" spans="6:60" ht="15.6">
      <c r="F1603" s="346"/>
      <c r="G1603"/>
      <c r="H1603"/>
      <c r="I1603"/>
      <c r="J1603"/>
      <c r="K1603"/>
      <c r="L1603"/>
      <c r="M1603"/>
      <c r="N1603"/>
      <c r="O1603"/>
      <c r="P1603" s="365"/>
      <c r="Q1603"/>
      <c r="R1603"/>
      <c r="S1603"/>
      <c r="T1603"/>
      <c r="U1603"/>
      <c r="V1603"/>
      <c r="W1603"/>
      <c r="X1603"/>
      <c r="Y1603"/>
      <c r="Z1603"/>
      <c r="AA1603"/>
      <c r="AB1603"/>
      <c r="AC1603"/>
      <c r="AD1603"/>
      <c r="AE1603"/>
      <c r="AF1603"/>
      <c r="AG1603"/>
      <c r="AH1603" s="365"/>
      <c r="AI1603"/>
      <c r="AJ1603"/>
      <c r="AK1603"/>
      <c r="AL1603" s="365"/>
      <c r="AM1603"/>
      <c r="AN1603"/>
      <c r="AO1603"/>
      <c r="AP1603" s="365"/>
      <c r="AQ1603"/>
      <c r="AR1603"/>
      <c r="AS1603"/>
      <c r="AT1603"/>
      <c r="AU1603"/>
      <c r="AV1603"/>
      <c r="AW1603"/>
      <c r="AX1603"/>
      <c r="AY1603" s="365"/>
      <c r="AZ1603" s="365"/>
      <c r="BA1603" s="366"/>
      <c r="BB1603" s="367"/>
      <c r="BC1603"/>
      <c r="BD1603"/>
      <c r="BE1603"/>
      <c r="BF1603"/>
      <c r="BG1603"/>
      <c r="BH1603" s="368"/>
    </row>
    <row r="1604" spans="6:60" ht="15.6">
      <c r="F1604" s="346"/>
      <c r="G1604"/>
      <c r="H1604"/>
      <c r="I1604"/>
      <c r="J1604"/>
      <c r="K1604"/>
      <c r="L1604"/>
      <c r="M1604"/>
      <c r="N1604"/>
      <c r="O1604"/>
      <c r="P1604" s="365"/>
      <c r="Q1604"/>
      <c r="R1604"/>
      <c r="S1604"/>
      <c r="T1604"/>
      <c r="U1604"/>
      <c r="V1604"/>
      <c r="W1604"/>
      <c r="X1604"/>
      <c r="Y1604"/>
      <c r="Z1604"/>
      <c r="AA1604"/>
      <c r="AB1604"/>
      <c r="AC1604"/>
      <c r="AD1604"/>
      <c r="AE1604"/>
      <c r="AF1604"/>
      <c r="AG1604"/>
      <c r="AH1604" s="365"/>
      <c r="AI1604"/>
      <c r="AJ1604"/>
      <c r="AK1604"/>
      <c r="AL1604" s="365"/>
      <c r="AM1604"/>
      <c r="AN1604"/>
      <c r="AO1604"/>
      <c r="AP1604" s="365"/>
      <c r="AQ1604"/>
      <c r="AR1604"/>
      <c r="AS1604"/>
      <c r="AT1604"/>
      <c r="AU1604"/>
      <c r="AV1604"/>
      <c r="AW1604"/>
      <c r="AX1604"/>
      <c r="AY1604" s="365"/>
      <c r="AZ1604" s="365"/>
      <c r="BA1604" s="366"/>
      <c r="BB1604" s="367"/>
      <c r="BC1604"/>
      <c r="BD1604"/>
      <c r="BE1604"/>
      <c r="BF1604"/>
      <c r="BG1604"/>
      <c r="BH1604" s="368"/>
    </row>
    <row r="1605" spans="6:60" ht="15.6">
      <c r="F1605" s="346"/>
      <c r="G1605"/>
      <c r="H1605"/>
      <c r="I1605"/>
      <c r="J1605"/>
      <c r="K1605"/>
      <c r="L1605"/>
      <c r="M1605"/>
      <c r="N1605"/>
      <c r="O1605"/>
      <c r="P1605" s="365"/>
      <c r="Q1605"/>
      <c r="R1605"/>
      <c r="S1605"/>
      <c r="T1605"/>
      <c r="U1605"/>
      <c r="V1605"/>
      <c r="W1605"/>
      <c r="X1605"/>
      <c r="Y1605"/>
      <c r="Z1605"/>
      <c r="AA1605"/>
      <c r="AB1605"/>
      <c r="AC1605"/>
      <c r="AD1605"/>
      <c r="AE1605"/>
      <c r="AF1605"/>
      <c r="AG1605"/>
      <c r="AH1605" s="365"/>
      <c r="AI1605"/>
      <c r="AJ1605"/>
      <c r="AK1605"/>
      <c r="AL1605" s="365"/>
      <c r="AM1605"/>
      <c r="AN1605"/>
      <c r="AO1605"/>
      <c r="AP1605" s="365"/>
      <c r="AQ1605"/>
      <c r="AR1605"/>
      <c r="AS1605"/>
      <c r="AT1605"/>
      <c r="AU1605"/>
      <c r="AV1605"/>
      <c r="AW1605"/>
      <c r="AX1605"/>
      <c r="AY1605" s="365"/>
      <c r="AZ1605" s="365"/>
      <c r="BA1605" s="366"/>
      <c r="BB1605" s="367"/>
      <c r="BC1605"/>
      <c r="BD1605"/>
      <c r="BE1605"/>
      <c r="BF1605"/>
      <c r="BG1605"/>
      <c r="BH1605" s="368"/>
    </row>
    <row r="1606" spans="6:60" ht="15.6">
      <c r="F1606" s="346"/>
      <c r="G1606"/>
      <c r="H1606"/>
      <c r="I1606"/>
      <c r="J1606"/>
      <c r="K1606"/>
      <c r="L1606"/>
      <c r="M1606"/>
      <c r="N1606"/>
      <c r="O1606"/>
      <c r="P1606" s="365"/>
      <c r="Q1606"/>
      <c r="R1606"/>
      <c r="S1606"/>
      <c r="T1606"/>
      <c r="U1606"/>
      <c r="V1606"/>
      <c r="W1606"/>
      <c r="X1606"/>
      <c r="Y1606"/>
      <c r="Z1606"/>
      <c r="AA1606"/>
      <c r="AB1606"/>
      <c r="AC1606"/>
      <c r="AD1606"/>
      <c r="AE1606"/>
      <c r="AF1606"/>
      <c r="AG1606"/>
      <c r="AH1606" s="365"/>
      <c r="AI1606"/>
      <c r="AJ1606"/>
      <c r="AK1606"/>
      <c r="AL1606" s="365"/>
      <c r="AM1606"/>
      <c r="AN1606"/>
      <c r="AO1606"/>
      <c r="AP1606" s="365"/>
      <c r="AQ1606"/>
      <c r="AR1606"/>
      <c r="AS1606"/>
      <c r="AT1606"/>
      <c r="AU1606"/>
      <c r="AV1606"/>
      <c r="AW1606"/>
      <c r="AX1606"/>
      <c r="AY1606" s="365"/>
      <c r="AZ1606" s="365"/>
      <c r="BA1606" s="366"/>
      <c r="BB1606" s="367"/>
      <c r="BC1606"/>
      <c r="BD1606"/>
      <c r="BE1606"/>
      <c r="BF1606"/>
      <c r="BG1606"/>
      <c r="BH1606" s="368"/>
    </row>
    <row r="1607" spans="6:60" ht="15.6">
      <c r="F1607" s="346"/>
      <c r="G1607"/>
      <c r="H1607"/>
      <c r="I1607"/>
      <c r="J1607"/>
      <c r="K1607"/>
      <c r="L1607"/>
      <c r="M1607"/>
      <c r="N1607"/>
      <c r="O1607"/>
      <c r="P1607" s="365"/>
      <c r="Q1607"/>
      <c r="R1607"/>
      <c r="S1607"/>
      <c r="T1607"/>
      <c r="U1607"/>
      <c r="V1607"/>
      <c r="W1607"/>
      <c r="X1607"/>
      <c r="Y1607"/>
      <c r="Z1607"/>
      <c r="AA1607"/>
      <c r="AB1607"/>
      <c r="AC1607"/>
      <c r="AD1607"/>
      <c r="AE1607"/>
      <c r="AF1607"/>
      <c r="AG1607"/>
      <c r="AH1607" s="365"/>
      <c r="AI1607"/>
      <c r="AJ1607"/>
      <c r="AK1607"/>
      <c r="AL1607" s="365"/>
      <c r="AM1607"/>
      <c r="AN1607"/>
      <c r="AO1607"/>
      <c r="AP1607" s="365"/>
      <c r="AQ1607"/>
      <c r="AR1607"/>
      <c r="AS1607"/>
      <c r="AT1607"/>
      <c r="AU1607"/>
      <c r="AV1607"/>
      <c r="AW1607"/>
      <c r="AX1607"/>
      <c r="AY1607" s="365"/>
      <c r="AZ1607" s="365"/>
      <c r="BA1607" s="366"/>
      <c r="BB1607" s="367"/>
      <c r="BC1607"/>
      <c r="BD1607"/>
      <c r="BE1607"/>
      <c r="BF1607"/>
      <c r="BG1607"/>
      <c r="BH1607" s="368"/>
    </row>
    <row r="1608" spans="6:60" ht="15.6">
      <c r="F1608" s="346"/>
      <c r="G1608"/>
      <c r="H1608"/>
      <c r="I1608"/>
      <c r="J1608"/>
      <c r="K1608"/>
      <c r="L1608"/>
      <c r="M1608"/>
      <c r="N1608"/>
      <c r="O1608"/>
      <c r="P1608" s="365"/>
      <c r="Q1608"/>
      <c r="R1608"/>
      <c r="S1608"/>
      <c r="T1608"/>
      <c r="U1608"/>
      <c r="V1608"/>
      <c r="W1608"/>
      <c r="X1608"/>
      <c r="Y1608"/>
      <c r="Z1608"/>
      <c r="AA1608"/>
      <c r="AB1608"/>
      <c r="AC1608"/>
      <c r="AD1608"/>
      <c r="AE1608"/>
      <c r="AF1608"/>
      <c r="AG1608"/>
      <c r="AH1608" s="365"/>
      <c r="AI1608"/>
      <c r="AJ1608"/>
      <c r="AK1608"/>
      <c r="AL1608" s="365"/>
      <c r="AM1608"/>
      <c r="AN1608"/>
      <c r="AO1608"/>
      <c r="AP1608" s="365"/>
      <c r="AQ1608"/>
      <c r="AR1608"/>
      <c r="AS1608"/>
      <c r="AT1608"/>
      <c r="AU1608"/>
      <c r="AV1608"/>
      <c r="AW1608"/>
      <c r="AX1608"/>
      <c r="AY1608" s="365"/>
      <c r="AZ1608" s="365"/>
      <c r="BA1608" s="366"/>
      <c r="BB1608" s="367"/>
      <c r="BC1608"/>
      <c r="BD1608"/>
      <c r="BE1608"/>
      <c r="BF1608"/>
      <c r="BG1608"/>
      <c r="BH1608" s="368"/>
    </row>
    <row r="1609" spans="6:60" ht="15.6">
      <c r="F1609" s="346"/>
      <c r="G1609"/>
      <c r="H1609"/>
      <c r="I1609"/>
      <c r="J1609"/>
      <c r="K1609"/>
      <c r="L1609"/>
      <c r="M1609"/>
      <c r="N1609"/>
      <c r="O1609"/>
      <c r="P1609" s="365"/>
      <c r="Q1609"/>
      <c r="R1609"/>
      <c r="S1609"/>
      <c r="T1609"/>
      <c r="U1609"/>
      <c r="V1609"/>
      <c r="W1609"/>
      <c r="X1609"/>
      <c r="Y1609"/>
      <c r="Z1609"/>
      <c r="AA1609"/>
      <c r="AB1609"/>
      <c r="AC1609"/>
      <c r="AD1609"/>
      <c r="AE1609"/>
      <c r="AF1609"/>
      <c r="AG1609"/>
      <c r="AH1609" s="365"/>
      <c r="AI1609"/>
      <c r="AJ1609"/>
      <c r="AK1609"/>
      <c r="AL1609" s="365"/>
      <c r="AM1609"/>
      <c r="AN1609"/>
      <c r="AO1609"/>
      <c r="AP1609" s="365"/>
      <c r="AQ1609"/>
      <c r="AR1609"/>
      <c r="AS1609"/>
      <c r="AT1609"/>
      <c r="AU1609"/>
      <c r="AV1609"/>
      <c r="AW1609"/>
      <c r="AX1609"/>
      <c r="AY1609" s="365"/>
      <c r="AZ1609" s="365"/>
      <c r="BA1609" s="366"/>
      <c r="BB1609" s="367"/>
      <c r="BC1609"/>
      <c r="BD1609"/>
      <c r="BE1609"/>
      <c r="BF1609"/>
      <c r="BG1609"/>
      <c r="BH1609" s="368"/>
    </row>
    <row r="1610" spans="6:60" ht="15.6">
      <c r="F1610" s="346"/>
      <c r="G1610"/>
      <c r="H1610"/>
      <c r="I1610"/>
      <c r="J1610"/>
      <c r="K1610"/>
      <c r="L1610"/>
      <c r="M1610"/>
      <c r="N1610"/>
      <c r="O1610"/>
      <c r="P1610" s="365"/>
      <c r="Q1610"/>
      <c r="R1610"/>
      <c r="S1610"/>
      <c r="T1610"/>
      <c r="U1610"/>
      <c r="V1610"/>
      <c r="W1610"/>
      <c r="X1610"/>
      <c r="Y1610"/>
      <c r="Z1610"/>
      <c r="AA1610"/>
      <c r="AB1610"/>
      <c r="AC1610"/>
      <c r="AD1610"/>
      <c r="AE1610"/>
      <c r="AF1610"/>
      <c r="AG1610"/>
      <c r="AH1610" s="365"/>
      <c r="AI1610"/>
      <c r="AJ1610"/>
      <c r="AK1610"/>
      <c r="AL1610" s="365"/>
      <c r="AM1610"/>
      <c r="AN1610"/>
      <c r="AO1610"/>
      <c r="AP1610" s="365"/>
      <c r="AQ1610"/>
      <c r="AR1610"/>
      <c r="AS1610"/>
      <c r="AT1610"/>
      <c r="AU1610"/>
      <c r="AV1610"/>
      <c r="AW1610"/>
      <c r="AX1610"/>
      <c r="AY1610" s="365"/>
      <c r="AZ1610" s="365"/>
      <c r="BA1610" s="366"/>
      <c r="BB1610" s="367"/>
      <c r="BC1610"/>
      <c r="BD1610"/>
      <c r="BE1610"/>
      <c r="BF1610"/>
      <c r="BG1610"/>
      <c r="BH1610" s="368"/>
    </row>
    <row r="1611" spans="6:60" ht="15.6">
      <c r="F1611" s="346"/>
      <c r="G1611"/>
      <c r="H1611"/>
      <c r="I1611"/>
      <c r="J1611"/>
      <c r="K1611"/>
      <c r="L1611"/>
      <c r="M1611"/>
      <c r="N1611"/>
      <c r="O1611"/>
      <c r="P1611" s="365"/>
      <c r="Q1611"/>
      <c r="R1611"/>
      <c r="S1611"/>
      <c r="T1611"/>
      <c r="U1611"/>
      <c r="V1611"/>
      <c r="W1611"/>
      <c r="X1611"/>
      <c r="Y1611"/>
      <c r="Z1611"/>
      <c r="AA1611"/>
      <c r="AB1611"/>
      <c r="AC1611"/>
      <c r="AD1611"/>
      <c r="AE1611"/>
      <c r="AF1611"/>
      <c r="AG1611"/>
      <c r="AH1611" s="365"/>
      <c r="AI1611"/>
      <c r="AJ1611"/>
      <c r="AK1611"/>
      <c r="AL1611" s="365"/>
      <c r="AM1611"/>
      <c r="AN1611"/>
      <c r="AO1611"/>
      <c r="AP1611" s="365"/>
      <c r="AQ1611"/>
      <c r="AR1611"/>
      <c r="AS1611"/>
      <c r="AT1611"/>
      <c r="AU1611"/>
      <c r="AV1611"/>
      <c r="AW1611"/>
      <c r="AX1611"/>
      <c r="AY1611" s="365"/>
      <c r="AZ1611" s="365"/>
      <c r="BA1611" s="366"/>
      <c r="BB1611" s="367"/>
      <c r="BC1611"/>
      <c r="BD1611"/>
      <c r="BE1611"/>
      <c r="BF1611"/>
      <c r="BG1611"/>
      <c r="BH1611" s="368"/>
    </row>
    <row r="1612" spans="6:60" ht="15.6">
      <c r="F1612" s="346"/>
      <c r="G1612"/>
      <c r="H1612"/>
      <c r="I1612"/>
      <c r="J1612"/>
      <c r="K1612"/>
      <c r="L1612"/>
      <c r="M1612"/>
      <c r="N1612"/>
      <c r="O1612"/>
      <c r="P1612" s="365"/>
      <c r="Q1612"/>
      <c r="R1612"/>
      <c r="S1612"/>
      <c r="T1612"/>
      <c r="U1612"/>
      <c r="V1612"/>
      <c r="W1612"/>
      <c r="X1612"/>
      <c r="Y1612"/>
      <c r="Z1612"/>
      <c r="AA1612"/>
      <c r="AB1612"/>
      <c r="AC1612"/>
      <c r="AD1612"/>
      <c r="AE1612"/>
      <c r="AF1612"/>
      <c r="AG1612"/>
      <c r="AH1612" s="365"/>
      <c r="AI1612"/>
      <c r="AJ1612"/>
      <c r="AK1612"/>
      <c r="AL1612" s="365"/>
      <c r="AM1612"/>
      <c r="AN1612"/>
      <c r="AO1612"/>
      <c r="AP1612" s="365"/>
      <c r="AQ1612"/>
      <c r="AR1612"/>
      <c r="AS1612"/>
      <c r="AT1612"/>
      <c r="AU1612"/>
      <c r="AV1612"/>
      <c r="AW1612"/>
      <c r="AX1612"/>
      <c r="AY1612" s="365"/>
      <c r="AZ1612" s="365"/>
      <c r="BA1612" s="366"/>
      <c r="BB1612" s="367"/>
      <c r="BC1612"/>
      <c r="BD1612"/>
      <c r="BE1612"/>
      <c r="BF1612"/>
      <c r="BG1612"/>
      <c r="BH1612" s="368"/>
    </row>
    <row r="1613" spans="6:60" ht="15.6">
      <c r="F1613" s="346"/>
      <c r="G1613"/>
      <c r="H1613"/>
      <c r="I1613"/>
      <c r="J1613"/>
      <c r="K1613"/>
      <c r="L1613"/>
      <c r="M1613"/>
      <c r="N1613"/>
      <c r="O1613"/>
      <c r="P1613" s="365"/>
      <c r="Q1613"/>
      <c r="R1613"/>
      <c r="S1613"/>
      <c r="T1613"/>
      <c r="U1613"/>
      <c r="V1613"/>
      <c r="W1613"/>
      <c r="X1613"/>
      <c r="Y1613"/>
      <c r="Z1613"/>
      <c r="AA1613"/>
      <c r="AB1613"/>
      <c r="AC1613"/>
      <c r="AD1613"/>
      <c r="AE1613"/>
      <c r="AF1613"/>
      <c r="AG1613"/>
      <c r="AH1613" s="365"/>
      <c r="AI1613"/>
      <c r="AJ1613"/>
      <c r="AK1613"/>
      <c r="AL1613" s="365"/>
      <c r="AM1613"/>
      <c r="AN1613"/>
      <c r="AO1613"/>
      <c r="AP1613" s="365"/>
      <c r="AQ1613"/>
      <c r="AR1613"/>
      <c r="AS1613"/>
      <c r="AT1613"/>
      <c r="AU1613"/>
      <c r="AV1613"/>
      <c r="AW1613"/>
      <c r="AX1613"/>
      <c r="AY1613" s="365"/>
      <c r="AZ1613" s="365"/>
      <c r="BA1613" s="366"/>
      <c r="BB1613" s="367"/>
      <c r="BC1613"/>
      <c r="BD1613"/>
      <c r="BE1613"/>
      <c r="BF1613"/>
      <c r="BG1613"/>
      <c r="BH1613" s="368"/>
    </row>
    <row r="1614" spans="6:60" ht="15.6">
      <c r="F1614" s="346"/>
      <c r="G1614"/>
      <c r="H1614"/>
      <c r="I1614"/>
      <c r="J1614"/>
      <c r="K1614"/>
      <c r="L1614"/>
      <c r="M1614"/>
      <c r="N1614"/>
      <c r="O1614"/>
      <c r="P1614" s="365"/>
      <c r="Q1614"/>
      <c r="R1614"/>
      <c r="S1614"/>
      <c r="T1614"/>
      <c r="U1614"/>
      <c r="V1614"/>
      <c r="W1614"/>
      <c r="X1614"/>
      <c r="Y1614"/>
      <c r="Z1614"/>
      <c r="AA1614"/>
      <c r="AB1614"/>
      <c r="AC1614"/>
      <c r="AD1614"/>
      <c r="AE1614"/>
      <c r="AF1614"/>
      <c r="AG1614"/>
      <c r="AH1614" s="365"/>
      <c r="AI1614"/>
      <c r="AJ1614"/>
      <c r="AK1614"/>
      <c r="AL1614" s="365"/>
      <c r="AM1614"/>
      <c r="AN1614"/>
      <c r="AO1614"/>
      <c r="AP1614" s="365"/>
      <c r="AQ1614"/>
      <c r="AR1614"/>
      <c r="AS1614"/>
      <c r="AT1614"/>
      <c r="AU1614"/>
      <c r="AV1614"/>
      <c r="AW1614"/>
      <c r="AX1614"/>
      <c r="AY1614" s="365"/>
      <c r="AZ1614" s="365"/>
      <c r="BA1614" s="366"/>
      <c r="BB1614" s="367"/>
      <c r="BC1614"/>
      <c r="BD1614"/>
      <c r="BE1614"/>
      <c r="BF1614"/>
      <c r="BG1614"/>
      <c r="BH1614" s="368"/>
    </row>
    <row r="1615" spans="6:60" ht="15.6">
      <c r="F1615" s="346"/>
      <c r="G1615"/>
      <c r="H1615"/>
      <c r="I1615"/>
      <c r="J1615"/>
      <c r="K1615"/>
      <c r="L1615"/>
      <c r="M1615"/>
      <c r="N1615"/>
      <c r="O1615"/>
      <c r="P1615" s="365"/>
      <c r="Q1615"/>
      <c r="R1615"/>
      <c r="S1615"/>
      <c r="T1615"/>
      <c r="U1615"/>
      <c r="V1615"/>
      <c r="W1615"/>
      <c r="X1615"/>
      <c r="Y1615"/>
      <c r="Z1615"/>
      <c r="AA1615"/>
      <c r="AB1615"/>
      <c r="AC1615"/>
      <c r="AD1615"/>
      <c r="AE1615"/>
      <c r="AF1615"/>
      <c r="AG1615"/>
      <c r="AH1615" s="365"/>
      <c r="AI1615"/>
      <c r="AJ1615"/>
      <c r="AK1615"/>
      <c r="AL1615" s="365"/>
      <c r="AM1615"/>
      <c r="AN1615"/>
      <c r="AO1615"/>
      <c r="AP1615" s="365"/>
      <c r="AQ1615"/>
      <c r="AR1615"/>
      <c r="AS1615"/>
      <c r="AT1615"/>
      <c r="AU1615"/>
      <c r="AV1615"/>
      <c r="AW1615"/>
      <c r="AX1615"/>
      <c r="AY1615" s="365"/>
      <c r="AZ1615" s="365"/>
      <c r="BA1615" s="366"/>
      <c r="BB1615" s="367"/>
      <c r="BC1615"/>
      <c r="BD1615"/>
      <c r="BE1615"/>
      <c r="BF1615"/>
      <c r="BG1615"/>
      <c r="BH1615" s="368"/>
    </row>
    <row r="1616" spans="6:60" ht="15.6">
      <c r="F1616" s="346"/>
      <c r="G1616"/>
      <c r="H1616"/>
      <c r="I1616"/>
      <c r="J1616"/>
      <c r="K1616"/>
      <c r="L1616"/>
      <c r="M1616"/>
      <c r="N1616"/>
      <c r="O1616"/>
      <c r="P1616" s="365"/>
      <c r="Q1616"/>
      <c r="R1616"/>
      <c r="S1616"/>
      <c r="T1616"/>
      <c r="U1616"/>
      <c r="V1616"/>
      <c r="W1616"/>
      <c r="X1616"/>
      <c r="Y1616"/>
      <c r="Z1616"/>
      <c r="AA1616"/>
      <c r="AB1616"/>
      <c r="AC1616"/>
      <c r="AD1616"/>
      <c r="AE1616"/>
      <c r="AF1616"/>
      <c r="AG1616"/>
      <c r="AH1616" s="365"/>
      <c r="AI1616"/>
      <c r="AJ1616"/>
      <c r="AK1616"/>
      <c r="AL1616" s="365"/>
      <c r="AM1616"/>
      <c r="AN1616"/>
      <c r="AO1616"/>
      <c r="AP1616" s="365"/>
      <c r="AQ1616"/>
      <c r="AR1616"/>
      <c r="AS1616"/>
      <c r="AT1616"/>
      <c r="AU1616"/>
      <c r="AV1616"/>
      <c r="AW1616"/>
      <c r="AX1616"/>
      <c r="AY1616" s="365"/>
      <c r="AZ1616" s="365"/>
      <c r="BA1616" s="366"/>
      <c r="BB1616" s="367"/>
      <c r="BC1616"/>
      <c r="BD1616"/>
      <c r="BE1616"/>
      <c r="BF1616"/>
      <c r="BG1616"/>
      <c r="BH1616" s="368"/>
    </row>
    <row r="1617" spans="6:60" ht="15.6">
      <c r="F1617" s="346"/>
      <c r="G1617"/>
      <c r="H1617"/>
      <c r="I1617"/>
      <c r="J1617"/>
      <c r="K1617"/>
      <c r="L1617"/>
      <c r="M1617"/>
      <c r="N1617"/>
      <c r="O1617"/>
      <c r="P1617" s="365"/>
      <c r="Q1617"/>
      <c r="R1617"/>
      <c r="S1617"/>
      <c r="T1617"/>
      <c r="U1617"/>
      <c r="V1617"/>
      <c r="W1617"/>
      <c r="X1617"/>
      <c r="Y1617"/>
      <c r="Z1617"/>
      <c r="AA1617"/>
      <c r="AB1617"/>
      <c r="AC1617"/>
      <c r="AD1617"/>
      <c r="AE1617"/>
      <c r="AF1617"/>
      <c r="AG1617"/>
      <c r="AH1617" s="365"/>
      <c r="AI1617"/>
      <c r="AJ1617"/>
      <c r="AK1617"/>
      <c r="AL1617" s="365"/>
      <c r="AM1617"/>
      <c r="AN1617"/>
      <c r="AO1617"/>
      <c r="AP1617" s="365"/>
      <c r="AQ1617"/>
      <c r="AR1617"/>
      <c r="AS1617"/>
      <c r="AT1617"/>
      <c r="AU1617"/>
      <c r="AV1617"/>
      <c r="AW1617"/>
      <c r="AX1617"/>
      <c r="AY1617" s="365"/>
      <c r="AZ1617" s="365"/>
      <c r="BA1617" s="366"/>
      <c r="BB1617" s="367"/>
      <c r="BC1617"/>
      <c r="BD1617"/>
      <c r="BE1617"/>
      <c r="BF1617"/>
      <c r="BG1617"/>
      <c r="BH1617" s="368"/>
    </row>
    <row r="1618" spans="6:60" ht="15.6">
      <c r="F1618" s="346"/>
      <c r="G1618"/>
      <c r="H1618"/>
      <c r="I1618"/>
      <c r="J1618"/>
      <c r="K1618"/>
      <c r="L1618"/>
      <c r="M1618"/>
      <c r="N1618"/>
      <c r="O1618"/>
      <c r="P1618" s="365"/>
      <c r="Q1618"/>
      <c r="R1618"/>
      <c r="S1618"/>
      <c r="T1618"/>
      <c r="U1618"/>
      <c r="V1618"/>
      <c r="W1618"/>
      <c r="X1618"/>
      <c r="Y1618"/>
      <c r="Z1618"/>
      <c r="AA1618"/>
      <c r="AB1618"/>
      <c r="AC1618"/>
      <c r="AD1618"/>
      <c r="AE1618"/>
      <c r="AF1618"/>
      <c r="AG1618"/>
      <c r="AH1618" s="365"/>
      <c r="AI1618"/>
      <c r="AJ1618"/>
      <c r="AK1618"/>
      <c r="AL1618" s="365"/>
      <c r="AM1618"/>
      <c r="AN1618"/>
      <c r="AO1618"/>
      <c r="AP1618" s="365"/>
      <c r="AQ1618"/>
      <c r="AR1618"/>
      <c r="AS1618"/>
      <c r="AT1618"/>
      <c r="AU1618"/>
      <c r="AV1618"/>
      <c r="AW1618"/>
      <c r="AX1618"/>
      <c r="AY1618" s="365"/>
      <c r="AZ1618" s="365"/>
      <c r="BA1618" s="366"/>
      <c r="BB1618" s="367"/>
      <c r="BC1618"/>
      <c r="BD1618"/>
      <c r="BE1618"/>
      <c r="BF1618"/>
      <c r="BG1618"/>
      <c r="BH1618" s="368"/>
    </row>
    <row r="1619" spans="6:60" ht="15.6">
      <c r="F1619" s="346"/>
      <c r="G1619"/>
      <c r="H1619"/>
      <c r="I1619"/>
      <c r="J1619"/>
      <c r="K1619"/>
      <c r="L1619"/>
      <c r="M1619"/>
      <c r="N1619"/>
      <c r="O1619"/>
      <c r="P1619" s="365"/>
      <c r="Q1619"/>
      <c r="R1619"/>
      <c r="S1619"/>
      <c r="T1619"/>
      <c r="U1619"/>
      <c r="V1619"/>
      <c r="W1619"/>
      <c r="X1619"/>
      <c r="Y1619"/>
      <c r="Z1619"/>
      <c r="AA1619"/>
      <c r="AB1619"/>
      <c r="AC1619"/>
      <c r="AD1619"/>
      <c r="AE1619"/>
      <c r="AF1619"/>
      <c r="AG1619"/>
      <c r="AH1619" s="365"/>
      <c r="AI1619"/>
      <c r="AJ1619"/>
      <c r="AK1619"/>
      <c r="AL1619" s="365"/>
      <c r="AM1619"/>
      <c r="AN1619"/>
      <c r="AO1619"/>
      <c r="AP1619" s="365"/>
      <c r="AQ1619"/>
      <c r="AR1619"/>
      <c r="AS1619"/>
      <c r="AT1619"/>
      <c r="AU1619"/>
      <c r="AV1619"/>
      <c r="AW1619"/>
      <c r="AX1619"/>
      <c r="AY1619" s="365"/>
      <c r="AZ1619" s="365"/>
      <c r="BA1619" s="366"/>
      <c r="BB1619" s="367"/>
      <c r="BC1619"/>
      <c r="BD1619"/>
      <c r="BE1619"/>
      <c r="BF1619"/>
      <c r="BG1619"/>
      <c r="BH1619" s="368"/>
    </row>
    <row r="1620" spans="6:60" ht="15.6">
      <c r="F1620" s="346"/>
      <c r="G1620"/>
      <c r="H1620"/>
      <c r="I1620"/>
      <c r="J1620"/>
      <c r="K1620"/>
      <c r="L1620"/>
      <c r="M1620"/>
      <c r="N1620"/>
      <c r="O1620"/>
      <c r="P1620" s="365"/>
      <c r="Q1620"/>
      <c r="R1620"/>
      <c r="S1620"/>
      <c r="T1620"/>
      <c r="U1620"/>
      <c r="V1620"/>
      <c r="W1620"/>
      <c r="X1620"/>
      <c r="Y1620"/>
      <c r="Z1620"/>
      <c r="AA1620"/>
      <c r="AB1620"/>
      <c r="AC1620"/>
      <c r="AD1620"/>
      <c r="AE1620"/>
      <c r="AF1620"/>
      <c r="AG1620"/>
      <c r="AH1620" s="365"/>
      <c r="AI1620"/>
      <c r="AJ1620"/>
      <c r="AK1620"/>
      <c r="AL1620" s="365"/>
      <c r="AM1620"/>
      <c r="AN1620"/>
      <c r="AO1620"/>
      <c r="AP1620" s="365"/>
      <c r="AQ1620"/>
      <c r="AR1620"/>
      <c r="AS1620"/>
      <c r="AT1620"/>
      <c r="AU1620"/>
      <c r="AV1620"/>
      <c r="AW1620"/>
      <c r="AX1620"/>
      <c r="AY1620" s="365"/>
      <c r="AZ1620" s="365"/>
      <c r="BA1620" s="366"/>
      <c r="BB1620" s="367"/>
      <c r="BC1620"/>
      <c r="BD1620"/>
      <c r="BE1620"/>
      <c r="BF1620"/>
      <c r="BG1620"/>
      <c r="BH1620" s="368"/>
    </row>
    <row r="1621" spans="6:60" ht="15.6">
      <c r="F1621" s="346"/>
      <c r="G1621"/>
      <c r="H1621"/>
      <c r="I1621"/>
      <c r="J1621"/>
      <c r="K1621"/>
      <c r="L1621"/>
      <c r="M1621"/>
      <c r="N1621"/>
      <c r="O1621"/>
      <c r="P1621" s="365"/>
      <c r="Q1621"/>
      <c r="R1621"/>
      <c r="S1621"/>
      <c r="T1621"/>
      <c r="U1621"/>
      <c r="V1621"/>
      <c r="W1621"/>
      <c r="X1621"/>
      <c r="Y1621"/>
      <c r="Z1621"/>
      <c r="AA1621"/>
      <c r="AB1621"/>
      <c r="AC1621"/>
      <c r="AD1621"/>
      <c r="AE1621"/>
      <c r="AF1621"/>
      <c r="AG1621"/>
      <c r="AH1621" s="365"/>
      <c r="AI1621"/>
      <c r="AJ1621"/>
      <c r="AK1621"/>
      <c r="AL1621" s="365"/>
      <c r="AM1621"/>
      <c r="AN1621"/>
      <c r="AO1621"/>
      <c r="AP1621" s="365"/>
      <c r="AQ1621"/>
      <c r="AR1621"/>
      <c r="AS1621"/>
      <c r="AT1621"/>
      <c r="AU1621"/>
      <c r="AV1621"/>
      <c r="AW1621"/>
      <c r="AX1621"/>
      <c r="AY1621" s="365"/>
      <c r="AZ1621" s="365"/>
      <c r="BA1621" s="366"/>
      <c r="BB1621" s="367"/>
      <c r="BC1621"/>
      <c r="BD1621"/>
      <c r="BE1621"/>
      <c r="BF1621"/>
      <c r="BG1621"/>
      <c r="BH1621" s="368"/>
    </row>
    <row r="1622" spans="6:60" ht="15.6">
      <c r="F1622" s="346"/>
      <c r="G1622"/>
      <c r="H1622"/>
      <c r="I1622"/>
      <c r="J1622"/>
      <c r="K1622"/>
      <c r="L1622"/>
      <c r="M1622"/>
      <c r="N1622"/>
      <c r="O1622"/>
      <c r="P1622" s="365"/>
      <c r="Q1622"/>
      <c r="R1622"/>
      <c r="S1622"/>
      <c r="T1622"/>
      <c r="U1622"/>
      <c r="V1622"/>
      <c r="W1622"/>
      <c r="X1622"/>
      <c r="Y1622"/>
      <c r="Z1622"/>
      <c r="AA1622"/>
      <c r="AB1622"/>
      <c r="AC1622"/>
      <c r="AD1622"/>
      <c r="AE1622"/>
      <c r="AF1622"/>
      <c r="AG1622"/>
      <c r="AH1622" s="365"/>
      <c r="AI1622"/>
      <c r="AJ1622"/>
      <c r="AK1622"/>
      <c r="AL1622" s="365"/>
      <c r="AM1622"/>
      <c r="AN1622"/>
      <c r="AO1622"/>
      <c r="AP1622" s="365"/>
      <c r="AQ1622"/>
      <c r="AR1622"/>
      <c r="AS1622"/>
      <c r="AT1622"/>
      <c r="AU1622"/>
      <c r="AV1622"/>
      <c r="AW1622"/>
      <c r="AX1622"/>
      <c r="AY1622" s="365"/>
      <c r="AZ1622" s="365"/>
      <c r="BA1622" s="366"/>
      <c r="BB1622" s="367"/>
      <c r="BC1622"/>
      <c r="BD1622"/>
      <c r="BE1622"/>
      <c r="BF1622"/>
      <c r="BG1622"/>
      <c r="BH1622" s="368"/>
    </row>
    <row r="1623" spans="6:60" ht="15.6">
      <c r="F1623" s="346"/>
      <c r="G1623"/>
      <c r="H1623"/>
      <c r="I1623"/>
      <c r="J1623"/>
      <c r="K1623"/>
      <c r="L1623"/>
      <c r="M1623"/>
      <c r="N1623"/>
      <c r="O1623"/>
      <c r="P1623" s="365"/>
      <c r="Q1623"/>
      <c r="R1623"/>
      <c r="S1623"/>
      <c r="T1623"/>
      <c r="U1623"/>
      <c r="V1623"/>
      <c r="W1623"/>
      <c r="X1623"/>
      <c r="Y1623"/>
      <c r="Z1623"/>
      <c r="AA1623"/>
      <c r="AB1623"/>
      <c r="AC1623"/>
      <c r="AD1623"/>
      <c r="AE1623"/>
      <c r="AF1623"/>
      <c r="AG1623"/>
      <c r="AH1623" s="365"/>
      <c r="AI1623"/>
      <c r="AJ1623"/>
      <c r="AK1623"/>
      <c r="AL1623" s="365"/>
      <c r="AM1623"/>
      <c r="AN1623"/>
      <c r="AO1623"/>
      <c r="AP1623" s="365"/>
      <c r="AQ1623"/>
      <c r="AR1623"/>
      <c r="AS1623"/>
      <c r="AT1623"/>
      <c r="AU1623"/>
      <c r="AV1623"/>
      <c r="AW1623"/>
      <c r="AX1623"/>
      <c r="AY1623" s="365"/>
      <c r="AZ1623" s="365"/>
      <c r="BA1623" s="366"/>
      <c r="BB1623" s="367"/>
      <c r="BC1623"/>
      <c r="BD1623"/>
      <c r="BE1623"/>
      <c r="BF1623"/>
      <c r="BG1623"/>
      <c r="BH1623" s="368"/>
    </row>
    <row r="1624" spans="6:60" ht="15.6">
      <c r="F1624" s="346"/>
      <c r="G1624"/>
      <c r="H1624"/>
      <c r="I1624"/>
      <c r="J1624"/>
      <c r="K1624"/>
      <c r="L1624"/>
      <c r="M1624"/>
      <c r="N1624"/>
      <c r="O1624"/>
      <c r="P1624" s="365"/>
      <c r="Q1624"/>
      <c r="R1624"/>
      <c r="S1624"/>
      <c r="T1624"/>
      <c r="U1624"/>
      <c r="V1624"/>
      <c r="W1624"/>
      <c r="X1624"/>
      <c r="Y1624"/>
      <c r="Z1624"/>
      <c r="AA1624"/>
      <c r="AB1624"/>
      <c r="AC1624"/>
      <c r="AD1624"/>
      <c r="AE1624"/>
      <c r="AF1624"/>
      <c r="AG1624"/>
      <c r="AH1624" s="365"/>
      <c r="AI1624"/>
      <c r="AJ1624"/>
      <c r="AK1624"/>
      <c r="AL1624" s="365"/>
      <c r="AM1624"/>
      <c r="AN1624"/>
      <c r="AO1624"/>
      <c r="AP1624" s="365"/>
      <c r="AQ1624"/>
      <c r="AR1624"/>
      <c r="AS1624"/>
      <c r="AT1624"/>
      <c r="AU1624"/>
      <c r="AV1624"/>
      <c r="AW1624"/>
      <c r="AX1624"/>
      <c r="AY1624" s="365"/>
      <c r="AZ1624" s="365"/>
      <c r="BA1624" s="366"/>
      <c r="BB1624" s="367"/>
      <c r="BC1624"/>
      <c r="BD1624"/>
      <c r="BE1624"/>
      <c r="BF1624"/>
      <c r="BG1624"/>
      <c r="BH1624" s="368"/>
    </row>
    <row r="1625" spans="6:60" ht="15.6">
      <c r="F1625" s="346"/>
      <c r="G1625"/>
      <c r="H1625"/>
      <c r="I1625"/>
      <c r="J1625"/>
      <c r="K1625"/>
      <c r="L1625"/>
      <c r="M1625"/>
      <c r="N1625"/>
      <c r="O1625"/>
      <c r="P1625" s="365"/>
      <c r="Q1625"/>
      <c r="R1625"/>
      <c r="S1625"/>
      <c r="T1625"/>
      <c r="U1625"/>
      <c r="V1625"/>
      <c r="W1625"/>
      <c r="X1625"/>
      <c r="Y1625"/>
      <c r="Z1625"/>
      <c r="AA1625"/>
      <c r="AB1625"/>
      <c r="AC1625"/>
      <c r="AD1625"/>
      <c r="AE1625"/>
      <c r="AF1625"/>
      <c r="AG1625"/>
      <c r="AH1625" s="365"/>
      <c r="AI1625"/>
      <c r="AJ1625"/>
      <c r="AK1625"/>
      <c r="AL1625" s="365"/>
      <c r="AM1625"/>
      <c r="AN1625"/>
      <c r="AO1625"/>
      <c r="AP1625" s="365"/>
      <c r="AQ1625"/>
      <c r="AR1625"/>
      <c r="AS1625"/>
      <c r="AT1625"/>
      <c r="AU1625"/>
      <c r="AV1625"/>
      <c r="AW1625"/>
      <c r="AX1625"/>
      <c r="AY1625" s="365"/>
      <c r="AZ1625" s="365"/>
      <c r="BA1625" s="366"/>
      <c r="BB1625" s="367"/>
      <c r="BC1625"/>
      <c r="BD1625"/>
      <c r="BE1625"/>
      <c r="BF1625"/>
      <c r="BG1625"/>
      <c r="BH1625" s="368"/>
    </row>
    <row r="1626" spans="6:60" ht="15.6">
      <c r="F1626" s="346"/>
      <c r="G1626"/>
      <c r="H1626"/>
      <c r="I1626"/>
      <c r="J1626"/>
      <c r="K1626"/>
      <c r="L1626"/>
      <c r="M1626"/>
      <c r="N1626"/>
      <c r="O1626"/>
      <c r="P1626" s="365"/>
      <c r="Q1626"/>
      <c r="R1626"/>
      <c r="S1626"/>
      <c r="T1626"/>
      <c r="U1626"/>
      <c r="V1626"/>
      <c r="W1626"/>
      <c r="X1626"/>
      <c r="Y1626"/>
      <c r="Z1626"/>
      <c r="AA1626"/>
      <c r="AB1626"/>
      <c r="AC1626"/>
      <c r="AD1626"/>
      <c r="AE1626"/>
      <c r="AF1626"/>
      <c r="AG1626"/>
      <c r="AH1626" s="365"/>
      <c r="AI1626"/>
      <c r="AJ1626"/>
      <c r="AK1626"/>
      <c r="AL1626" s="365"/>
      <c r="AM1626"/>
      <c r="AN1626"/>
      <c r="AO1626"/>
      <c r="AP1626" s="365"/>
      <c r="AQ1626"/>
      <c r="AR1626"/>
      <c r="AS1626"/>
      <c r="AT1626"/>
      <c r="AU1626"/>
      <c r="AV1626"/>
      <c r="AW1626"/>
      <c r="AX1626"/>
      <c r="AY1626" s="365"/>
      <c r="AZ1626" s="365"/>
      <c r="BA1626" s="366"/>
      <c r="BB1626" s="367"/>
      <c r="BC1626"/>
      <c r="BD1626"/>
      <c r="BE1626"/>
      <c r="BF1626"/>
      <c r="BG1626"/>
      <c r="BH1626" s="368"/>
    </row>
    <row r="1627" spans="6:60" ht="15.6">
      <c r="F1627" s="346"/>
      <c r="G1627"/>
      <c r="H1627"/>
      <c r="I1627"/>
      <c r="J1627"/>
      <c r="K1627"/>
      <c r="L1627"/>
      <c r="M1627"/>
      <c r="N1627"/>
      <c r="O1627"/>
      <c r="P1627" s="365"/>
      <c r="Q1627"/>
      <c r="R1627"/>
      <c r="S1627"/>
      <c r="T1627"/>
      <c r="U1627"/>
      <c r="V1627"/>
      <c r="W1627"/>
      <c r="X1627"/>
      <c r="Y1627"/>
      <c r="Z1627"/>
      <c r="AA1627"/>
      <c r="AB1627"/>
      <c r="AC1627"/>
      <c r="AD1627"/>
      <c r="AE1627"/>
      <c r="AF1627"/>
      <c r="AG1627"/>
      <c r="AH1627" s="365"/>
      <c r="AI1627"/>
      <c r="AJ1627"/>
      <c r="AK1627"/>
      <c r="AL1627" s="365"/>
      <c r="AM1627"/>
      <c r="AN1627"/>
      <c r="AO1627"/>
      <c r="AP1627" s="365"/>
      <c r="AQ1627"/>
      <c r="AR1627"/>
      <c r="AS1627"/>
      <c r="AT1627"/>
      <c r="AU1627"/>
      <c r="AV1627"/>
      <c r="AW1627"/>
      <c r="AX1627"/>
      <c r="AY1627" s="365"/>
      <c r="AZ1627" s="365"/>
      <c r="BA1627" s="366"/>
      <c r="BB1627" s="367"/>
      <c r="BC1627"/>
      <c r="BD1627"/>
      <c r="BE1627"/>
      <c r="BF1627"/>
      <c r="BG1627"/>
      <c r="BH1627" s="368"/>
    </row>
    <row r="1628" spans="6:60" ht="15.6">
      <c r="F1628" s="346"/>
      <c r="G1628"/>
      <c r="H1628"/>
      <c r="I1628"/>
      <c r="J1628"/>
      <c r="K1628"/>
      <c r="L1628"/>
      <c r="M1628"/>
      <c r="N1628"/>
      <c r="O1628"/>
      <c r="P1628" s="365"/>
      <c r="Q1628"/>
      <c r="R1628"/>
      <c r="S1628"/>
      <c r="T1628"/>
      <c r="U1628"/>
      <c r="V1628"/>
      <c r="W1628"/>
      <c r="X1628"/>
      <c r="Y1628"/>
      <c r="Z1628"/>
      <c r="AA1628"/>
      <c r="AB1628"/>
      <c r="AC1628"/>
      <c r="AD1628"/>
      <c r="AE1628"/>
      <c r="AF1628"/>
      <c r="AG1628"/>
      <c r="AH1628" s="365"/>
      <c r="AI1628"/>
      <c r="AJ1628"/>
      <c r="AK1628"/>
      <c r="AL1628" s="365"/>
      <c r="AM1628"/>
      <c r="AN1628"/>
      <c r="AO1628"/>
      <c r="AP1628" s="365"/>
      <c r="AQ1628"/>
      <c r="AR1628"/>
      <c r="AS1628"/>
      <c r="AT1628"/>
      <c r="AU1628"/>
      <c r="AV1628"/>
      <c r="AW1628"/>
      <c r="AX1628"/>
      <c r="AY1628" s="365"/>
      <c r="AZ1628" s="365"/>
      <c r="BA1628" s="366"/>
      <c r="BB1628" s="367"/>
      <c r="BC1628"/>
      <c r="BD1628"/>
      <c r="BE1628"/>
      <c r="BF1628"/>
      <c r="BG1628"/>
      <c r="BH1628" s="368"/>
    </row>
    <row r="1629" spans="6:60" ht="15.6">
      <c r="F1629" s="346"/>
      <c r="G1629"/>
      <c r="H1629"/>
      <c r="I1629"/>
      <c r="J1629"/>
      <c r="K1629"/>
      <c r="L1629"/>
      <c r="M1629"/>
      <c r="N1629"/>
      <c r="O1629"/>
      <c r="P1629" s="365"/>
      <c r="Q1629"/>
      <c r="R1629"/>
      <c r="S1629"/>
      <c r="T1629"/>
      <c r="U1629"/>
      <c r="V1629"/>
      <c r="W1629"/>
      <c r="X1629"/>
      <c r="Y1629"/>
      <c r="Z1629"/>
      <c r="AA1629"/>
      <c r="AB1629"/>
      <c r="AC1629"/>
      <c r="AD1629"/>
      <c r="AE1629"/>
      <c r="AF1629"/>
      <c r="AG1629"/>
      <c r="AH1629" s="365"/>
      <c r="AI1629"/>
      <c r="AJ1629"/>
      <c r="AK1629"/>
      <c r="AL1629" s="365"/>
      <c r="AM1629"/>
      <c r="AN1629"/>
      <c r="AO1629"/>
      <c r="AP1629" s="365"/>
      <c r="AQ1629"/>
      <c r="AR1629"/>
      <c r="AS1629"/>
      <c r="AT1629"/>
      <c r="AU1629"/>
      <c r="AV1629"/>
      <c r="AW1629"/>
      <c r="AX1629"/>
      <c r="AY1629" s="365"/>
      <c r="AZ1629" s="365"/>
      <c r="BA1629" s="366"/>
      <c r="BB1629" s="367"/>
      <c r="BC1629"/>
      <c r="BD1629"/>
      <c r="BE1629"/>
      <c r="BF1629"/>
      <c r="BG1629"/>
      <c r="BH1629" s="368"/>
    </row>
    <row r="1630" spans="6:60" ht="15.6">
      <c r="F1630" s="346"/>
      <c r="G1630"/>
      <c r="H1630"/>
      <c r="I1630"/>
      <c r="J1630"/>
      <c r="K1630"/>
      <c r="L1630"/>
      <c r="M1630"/>
      <c r="N1630"/>
      <c r="O1630"/>
      <c r="P1630" s="365"/>
      <c r="Q1630"/>
      <c r="R1630"/>
      <c r="S1630"/>
      <c r="T1630"/>
      <c r="U1630"/>
      <c r="V1630"/>
      <c r="W1630"/>
      <c r="X1630"/>
      <c r="Y1630"/>
      <c r="Z1630"/>
      <c r="AA1630"/>
      <c r="AB1630"/>
      <c r="AC1630"/>
      <c r="AD1630"/>
      <c r="AE1630"/>
      <c r="AF1630"/>
      <c r="AG1630"/>
      <c r="AH1630" s="365"/>
      <c r="AI1630"/>
      <c r="AJ1630"/>
      <c r="AK1630"/>
      <c r="AL1630" s="365"/>
      <c r="AM1630"/>
      <c r="AN1630"/>
      <c r="AO1630"/>
      <c r="AP1630" s="365"/>
      <c r="AQ1630"/>
      <c r="AR1630"/>
      <c r="AS1630"/>
      <c r="AT1630"/>
      <c r="AU1630"/>
      <c r="AV1630"/>
      <c r="AW1630"/>
      <c r="AX1630"/>
      <c r="AY1630" s="365"/>
      <c r="AZ1630" s="365"/>
      <c r="BA1630" s="366"/>
      <c r="BB1630" s="367"/>
      <c r="BC1630"/>
      <c r="BD1630"/>
      <c r="BE1630"/>
      <c r="BF1630"/>
      <c r="BG1630"/>
      <c r="BH1630" s="368"/>
    </row>
    <row r="1631" spans="6:60" ht="15.6">
      <c r="F1631" s="346"/>
      <c r="G1631"/>
      <c r="H1631"/>
      <c r="I1631"/>
      <c r="J1631"/>
      <c r="K1631"/>
      <c r="L1631"/>
      <c r="M1631"/>
      <c r="N1631"/>
      <c r="O1631"/>
      <c r="P1631" s="365"/>
      <c r="Q1631"/>
      <c r="R1631"/>
      <c r="S1631"/>
      <c r="T1631"/>
      <c r="U1631"/>
      <c r="V1631"/>
      <c r="W1631"/>
      <c r="X1631"/>
      <c r="Y1631"/>
      <c r="Z1631"/>
      <c r="AA1631"/>
      <c r="AB1631"/>
      <c r="AC1631"/>
      <c r="AD1631"/>
      <c r="AE1631"/>
      <c r="AF1631"/>
      <c r="AG1631"/>
      <c r="AH1631" s="365"/>
      <c r="AI1631"/>
      <c r="AJ1631"/>
      <c r="AK1631"/>
      <c r="AL1631" s="365"/>
      <c r="AM1631"/>
      <c r="AN1631"/>
      <c r="AO1631"/>
      <c r="AP1631" s="365"/>
      <c r="AQ1631"/>
      <c r="AR1631"/>
      <c r="AS1631"/>
      <c r="AT1631"/>
      <c r="AU1631"/>
      <c r="AV1631"/>
      <c r="AW1631"/>
      <c r="AX1631"/>
      <c r="AY1631" s="365"/>
      <c r="AZ1631" s="365"/>
      <c r="BA1631" s="366"/>
      <c r="BB1631" s="367"/>
      <c r="BC1631"/>
      <c r="BD1631"/>
      <c r="BE1631"/>
      <c r="BF1631"/>
      <c r="BG1631"/>
      <c r="BH1631" s="368"/>
    </row>
    <row r="1632" spans="6:60" ht="15.6">
      <c r="F1632" s="346"/>
      <c r="G1632"/>
      <c r="H1632"/>
      <c r="I1632"/>
      <c r="J1632"/>
      <c r="K1632"/>
      <c r="L1632"/>
      <c r="M1632"/>
      <c r="N1632"/>
      <c r="O1632"/>
      <c r="P1632" s="365"/>
      <c r="Q1632"/>
      <c r="R1632"/>
      <c r="S1632"/>
      <c r="T1632"/>
      <c r="U1632"/>
      <c r="V1632"/>
      <c r="W1632"/>
      <c r="X1632"/>
      <c r="Y1632"/>
      <c r="Z1632"/>
      <c r="AA1632"/>
      <c r="AB1632"/>
      <c r="AC1632"/>
      <c r="AD1632"/>
      <c r="AE1632"/>
      <c r="AF1632"/>
      <c r="AG1632"/>
      <c r="AH1632" s="365"/>
      <c r="AI1632"/>
      <c r="AJ1632"/>
      <c r="AK1632"/>
      <c r="AL1632" s="365"/>
      <c r="AM1632"/>
      <c r="AN1632"/>
      <c r="AO1632"/>
      <c r="AP1632" s="365"/>
      <c r="AQ1632"/>
      <c r="AR1632"/>
      <c r="AS1632"/>
      <c r="AT1632"/>
      <c r="AU1632"/>
      <c r="AV1632"/>
      <c r="AW1632"/>
      <c r="AX1632"/>
      <c r="AY1632" s="365"/>
      <c r="AZ1632" s="365"/>
      <c r="BA1632" s="366"/>
      <c r="BB1632" s="367"/>
      <c r="BC1632"/>
      <c r="BD1632"/>
      <c r="BE1632"/>
      <c r="BF1632"/>
      <c r="BG1632"/>
      <c r="BH1632" s="368"/>
    </row>
    <row r="1633" spans="6:60" ht="15.6">
      <c r="F1633" s="346"/>
      <c r="G1633"/>
      <c r="H1633"/>
      <c r="I1633"/>
      <c r="J1633"/>
      <c r="K1633"/>
      <c r="L1633"/>
      <c r="M1633"/>
      <c r="N1633"/>
      <c r="O1633"/>
      <c r="P1633" s="365"/>
      <c r="Q1633"/>
      <c r="R1633"/>
      <c r="S1633"/>
      <c r="T1633"/>
      <c r="U1633"/>
      <c r="V1633"/>
      <c r="W1633"/>
      <c r="X1633"/>
      <c r="Y1633"/>
      <c r="Z1633"/>
      <c r="AA1633"/>
      <c r="AB1633"/>
      <c r="AC1633"/>
      <c r="AD1633"/>
      <c r="AE1633"/>
      <c r="AF1633"/>
      <c r="AG1633"/>
      <c r="AH1633" s="365"/>
      <c r="AI1633"/>
      <c r="AJ1633"/>
      <c r="AK1633"/>
      <c r="AL1633" s="365"/>
      <c r="AM1633"/>
      <c r="AN1633"/>
      <c r="AO1633"/>
      <c r="AP1633" s="365"/>
      <c r="AQ1633"/>
      <c r="AR1633"/>
      <c r="AS1633"/>
      <c r="AT1633"/>
      <c r="AU1633"/>
      <c r="AV1633"/>
      <c r="AW1633"/>
      <c r="AX1633"/>
      <c r="AY1633" s="365"/>
      <c r="AZ1633" s="365"/>
      <c r="BA1633" s="366"/>
      <c r="BB1633" s="367"/>
      <c r="BC1633"/>
      <c r="BD1633"/>
      <c r="BE1633"/>
      <c r="BF1633"/>
      <c r="BG1633"/>
      <c r="BH1633" s="368"/>
    </row>
    <row r="1634" spans="6:60" ht="15.6">
      <c r="F1634" s="346"/>
      <c r="G1634"/>
      <c r="H1634"/>
      <c r="I1634"/>
      <c r="J1634"/>
      <c r="K1634"/>
      <c r="L1634"/>
      <c r="M1634"/>
      <c r="N1634"/>
      <c r="O1634"/>
      <c r="P1634" s="365"/>
      <c r="Q1634"/>
      <c r="R1634"/>
      <c r="S1634"/>
      <c r="T1634"/>
      <c r="U1634"/>
      <c r="V1634"/>
      <c r="W1634"/>
      <c r="X1634"/>
      <c r="Y1634"/>
      <c r="Z1634"/>
      <c r="AA1634"/>
      <c r="AB1634"/>
      <c r="AC1634"/>
      <c r="AD1634"/>
      <c r="AE1634"/>
      <c r="AF1634"/>
      <c r="AG1634"/>
      <c r="AH1634" s="365"/>
      <c r="AI1634"/>
      <c r="AJ1634"/>
      <c r="AK1634"/>
      <c r="AL1634" s="365"/>
      <c r="AM1634"/>
      <c r="AN1634"/>
      <c r="AO1634"/>
      <c r="AP1634" s="365"/>
      <c r="AQ1634"/>
      <c r="AR1634"/>
      <c r="AS1634"/>
      <c r="AT1634"/>
      <c r="AU1634"/>
      <c r="AV1634"/>
      <c r="AW1634"/>
      <c r="AX1634"/>
      <c r="AY1634" s="365"/>
      <c r="AZ1634" s="365"/>
      <c r="BA1634" s="366"/>
      <c r="BB1634" s="367"/>
      <c r="BC1634"/>
      <c r="BD1634"/>
      <c r="BE1634"/>
      <c r="BF1634"/>
      <c r="BG1634"/>
      <c r="BH1634" s="368"/>
    </row>
    <row r="1635" spans="6:60" ht="15.6">
      <c r="F1635" s="346"/>
      <c r="G1635"/>
      <c r="H1635"/>
      <c r="I1635"/>
      <c r="J1635"/>
      <c r="K1635"/>
      <c r="L1635"/>
      <c r="M1635"/>
      <c r="N1635"/>
      <c r="O1635"/>
      <c r="P1635" s="365"/>
      <c r="Q1635"/>
      <c r="R1635"/>
      <c r="S1635"/>
      <c r="T1635"/>
      <c r="U1635"/>
      <c r="V1635"/>
      <c r="W1635"/>
      <c r="X1635"/>
      <c r="Y1635"/>
      <c r="Z1635"/>
      <c r="AA1635"/>
      <c r="AB1635"/>
      <c r="AC1635"/>
      <c r="AD1635"/>
      <c r="AE1635"/>
      <c r="AF1635"/>
      <c r="AG1635"/>
      <c r="AH1635" s="365"/>
      <c r="AI1635"/>
      <c r="AJ1635"/>
      <c r="AK1635"/>
      <c r="AL1635" s="365"/>
      <c r="AM1635"/>
      <c r="AN1635"/>
      <c r="AO1635"/>
      <c r="AP1635" s="365"/>
      <c r="AQ1635"/>
      <c r="AR1635"/>
      <c r="AS1635"/>
      <c r="AT1635"/>
      <c r="AU1635"/>
      <c r="AV1635"/>
      <c r="AW1635"/>
      <c r="AX1635"/>
      <c r="AY1635" s="365"/>
      <c r="AZ1635" s="365"/>
      <c r="BA1635" s="366"/>
      <c r="BB1635" s="367"/>
      <c r="BC1635"/>
      <c r="BD1635"/>
      <c r="BE1635"/>
      <c r="BF1635"/>
      <c r="BG1635"/>
      <c r="BH1635" s="368"/>
    </row>
    <row r="1636" spans="6:60" ht="15.6">
      <c r="F1636" s="346"/>
      <c r="G1636"/>
      <c r="H1636"/>
      <c r="I1636"/>
      <c r="J1636"/>
      <c r="K1636"/>
      <c r="L1636"/>
      <c r="M1636"/>
      <c r="N1636"/>
      <c r="O1636"/>
      <c r="P1636" s="365"/>
      <c r="Q1636"/>
      <c r="R1636"/>
      <c r="S1636"/>
      <c r="T1636"/>
      <c r="U1636"/>
      <c r="V1636"/>
      <c r="W1636"/>
      <c r="X1636"/>
      <c r="Y1636"/>
      <c r="Z1636"/>
      <c r="AA1636"/>
      <c r="AB1636"/>
      <c r="AC1636"/>
      <c r="AD1636"/>
      <c r="AE1636"/>
      <c r="AF1636"/>
      <c r="AG1636"/>
      <c r="AH1636" s="365"/>
      <c r="AI1636"/>
      <c r="AJ1636"/>
      <c r="AK1636"/>
      <c r="AL1636" s="365"/>
      <c r="AM1636"/>
      <c r="AN1636"/>
      <c r="AO1636"/>
      <c r="AP1636" s="365"/>
      <c r="AQ1636"/>
      <c r="AR1636"/>
      <c r="AS1636"/>
      <c r="AT1636"/>
      <c r="AU1636"/>
      <c r="AV1636"/>
      <c r="AW1636"/>
      <c r="AX1636"/>
      <c r="AY1636" s="365"/>
      <c r="AZ1636" s="365"/>
      <c r="BA1636" s="366"/>
      <c r="BB1636" s="367"/>
      <c r="BC1636"/>
      <c r="BD1636"/>
      <c r="BE1636"/>
      <c r="BF1636"/>
      <c r="BG1636"/>
      <c r="BH1636" s="368"/>
    </row>
    <row r="1637" spans="6:60" ht="15.6">
      <c r="F1637" s="346"/>
      <c r="G1637"/>
      <c r="H1637"/>
      <c r="I1637"/>
      <c r="J1637"/>
      <c r="K1637"/>
      <c r="L1637"/>
      <c r="M1637"/>
      <c r="N1637"/>
      <c r="O1637"/>
      <c r="P1637" s="365"/>
      <c r="Q1637"/>
      <c r="R1637"/>
      <c r="S1637"/>
      <c r="T1637"/>
      <c r="U1637"/>
      <c r="V1637"/>
      <c r="W1637"/>
      <c r="X1637"/>
      <c r="Y1637"/>
      <c r="Z1637"/>
      <c r="AA1637"/>
      <c r="AB1637"/>
      <c r="AC1637"/>
      <c r="AD1637"/>
      <c r="AE1637"/>
      <c r="AF1637"/>
      <c r="AG1637"/>
      <c r="AH1637" s="365"/>
      <c r="AI1637"/>
      <c r="AJ1637"/>
      <c r="AK1637"/>
      <c r="AL1637" s="365"/>
      <c r="AM1637"/>
      <c r="AN1637"/>
      <c r="AO1637"/>
      <c r="AP1637" s="365"/>
      <c r="AQ1637"/>
      <c r="AR1637"/>
      <c r="AS1637"/>
      <c r="AT1637"/>
      <c r="AU1637"/>
      <c r="AV1637"/>
      <c r="AW1637"/>
      <c r="AX1637"/>
      <c r="AY1637" s="365"/>
      <c r="AZ1637" s="365"/>
      <c r="BA1637" s="366"/>
      <c r="BB1637" s="367"/>
      <c r="BC1637"/>
      <c r="BD1637"/>
      <c r="BE1637"/>
      <c r="BF1637"/>
      <c r="BG1637"/>
      <c r="BH1637" s="368"/>
    </row>
    <row r="1638" spans="6:60" ht="15.6">
      <c r="F1638" s="346"/>
      <c r="G1638"/>
      <c r="H1638"/>
      <c r="I1638"/>
      <c r="J1638"/>
      <c r="K1638"/>
      <c r="L1638"/>
      <c r="M1638"/>
      <c r="N1638"/>
      <c r="O1638"/>
      <c r="P1638" s="365"/>
      <c r="Q1638"/>
      <c r="R1638"/>
      <c r="S1638"/>
      <c r="T1638"/>
      <c r="U1638"/>
      <c r="V1638"/>
      <c r="W1638"/>
      <c r="X1638"/>
      <c r="Y1638"/>
      <c r="Z1638"/>
      <c r="AA1638"/>
      <c r="AB1638"/>
      <c r="AC1638"/>
      <c r="AD1638"/>
      <c r="AE1638"/>
      <c r="AF1638"/>
      <c r="AG1638"/>
      <c r="AH1638" s="365"/>
      <c r="AI1638"/>
      <c r="AJ1638"/>
      <c r="AK1638"/>
      <c r="AL1638" s="365"/>
      <c r="AM1638"/>
      <c r="AN1638"/>
      <c r="AO1638"/>
      <c r="AP1638" s="365"/>
      <c r="AQ1638"/>
      <c r="AR1638"/>
      <c r="AS1638"/>
      <c r="AT1638"/>
      <c r="AU1638"/>
      <c r="AV1638"/>
      <c r="AW1638"/>
      <c r="AX1638"/>
      <c r="AY1638" s="365"/>
      <c r="AZ1638" s="365"/>
      <c r="BA1638" s="366"/>
      <c r="BB1638" s="367"/>
      <c r="BC1638"/>
      <c r="BD1638"/>
      <c r="BE1638"/>
      <c r="BF1638"/>
      <c r="BG1638"/>
      <c r="BH1638" s="368"/>
    </row>
    <row r="1639" spans="6:60" ht="15.6">
      <c r="F1639" s="346"/>
      <c r="G1639"/>
      <c r="H1639"/>
      <c r="I1639"/>
      <c r="J1639"/>
      <c r="K1639"/>
      <c r="L1639"/>
      <c r="M1639"/>
      <c r="N1639"/>
      <c r="O1639"/>
      <c r="P1639" s="365"/>
      <c r="Q1639"/>
      <c r="R1639"/>
      <c r="S1639"/>
      <c r="T1639"/>
      <c r="U1639"/>
      <c r="V1639"/>
      <c r="W1639"/>
      <c r="X1639"/>
      <c r="Y1639"/>
      <c r="Z1639"/>
      <c r="AA1639"/>
      <c r="AB1639"/>
      <c r="AC1639"/>
      <c r="AD1639"/>
      <c r="AE1639"/>
      <c r="AF1639"/>
      <c r="AG1639"/>
      <c r="AH1639" s="365"/>
      <c r="AI1639"/>
      <c r="AJ1639"/>
      <c r="AK1639"/>
      <c r="AL1639" s="365"/>
      <c r="AM1639"/>
      <c r="AN1639"/>
      <c r="AO1639"/>
      <c r="AP1639" s="365"/>
      <c r="AQ1639"/>
      <c r="AR1639"/>
      <c r="AS1639"/>
      <c r="AT1639"/>
      <c r="AU1639"/>
      <c r="AV1639"/>
      <c r="AW1639"/>
      <c r="AX1639"/>
      <c r="AY1639" s="365"/>
      <c r="AZ1639" s="365"/>
      <c r="BA1639" s="366"/>
      <c r="BB1639" s="367"/>
      <c r="BC1639"/>
      <c r="BD1639"/>
      <c r="BE1639"/>
      <c r="BF1639"/>
      <c r="BG1639"/>
      <c r="BH1639" s="368"/>
    </row>
    <row r="1640" spans="6:60" ht="15.6">
      <c r="F1640" s="346"/>
      <c r="G1640"/>
      <c r="H1640"/>
      <c r="I1640"/>
      <c r="J1640"/>
      <c r="K1640"/>
      <c r="L1640"/>
      <c r="M1640"/>
      <c r="N1640"/>
      <c r="O1640"/>
      <c r="P1640" s="365"/>
      <c r="Q1640"/>
      <c r="R1640"/>
      <c r="S1640"/>
      <c r="T1640"/>
      <c r="U1640"/>
      <c r="V1640"/>
      <c r="W1640"/>
      <c r="X1640"/>
      <c r="Y1640"/>
      <c r="Z1640"/>
      <c r="AA1640"/>
      <c r="AB1640"/>
      <c r="AC1640"/>
      <c r="AD1640"/>
      <c r="AE1640"/>
      <c r="AF1640"/>
      <c r="AG1640"/>
      <c r="AH1640" s="365"/>
      <c r="AI1640"/>
      <c r="AJ1640"/>
      <c r="AK1640"/>
      <c r="AL1640" s="365"/>
      <c r="AM1640"/>
      <c r="AN1640"/>
      <c r="AO1640"/>
      <c r="AP1640" s="365"/>
      <c r="AQ1640"/>
      <c r="AR1640"/>
      <c r="AS1640"/>
      <c r="AT1640"/>
      <c r="AU1640"/>
      <c r="AV1640"/>
      <c r="AW1640"/>
      <c r="AX1640"/>
      <c r="AY1640" s="365"/>
      <c r="AZ1640" s="365"/>
      <c r="BA1640" s="366"/>
      <c r="BB1640" s="367"/>
      <c r="BC1640"/>
      <c r="BD1640"/>
      <c r="BE1640"/>
      <c r="BF1640"/>
      <c r="BG1640"/>
      <c r="BH1640" s="368"/>
    </row>
    <row r="1641" spans="6:60" ht="15.6">
      <c r="F1641" s="346"/>
      <c r="G1641"/>
      <c r="H1641"/>
      <c r="I1641"/>
      <c r="J1641"/>
      <c r="K1641"/>
      <c r="L1641"/>
      <c r="M1641"/>
      <c r="N1641"/>
      <c r="O1641"/>
      <c r="P1641" s="365"/>
      <c r="Q1641"/>
      <c r="R1641"/>
      <c r="S1641"/>
      <c r="T1641"/>
      <c r="U1641"/>
      <c r="V1641"/>
      <c r="W1641"/>
      <c r="X1641"/>
      <c r="Y1641"/>
      <c r="Z1641"/>
      <c r="AA1641"/>
      <c r="AB1641"/>
      <c r="AC1641"/>
      <c r="AD1641"/>
      <c r="AE1641"/>
      <c r="AF1641"/>
      <c r="AG1641"/>
      <c r="AH1641" s="365"/>
      <c r="AI1641"/>
      <c r="AJ1641"/>
      <c r="AK1641"/>
      <c r="AL1641" s="365"/>
      <c r="AM1641"/>
      <c r="AN1641"/>
      <c r="AO1641"/>
      <c r="AP1641" s="365"/>
      <c r="AQ1641"/>
      <c r="AR1641"/>
      <c r="AS1641"/>
      <c r="AT1641"/>
      <c r="AU1641"/>
      <c r="AV1641"/>
      <c r="AW1641"/>
      <c r="AX1641"/>
      <c r="AY1641" s="365"/>
      <c r="AZ1641" s="365"/>
      <c r="BA1641" s="366"/>
      <c r="BB1641" s="367"/>
      <c r="BC1641"/>
      <c r="BD1641"/>
      <c r="BE1641"/>
      <c r="BF1641"/>
      <c r="BG1641"/>
      <c r="BH1641" s="368"/>
    </row>
    <row r="1642" spans="6:60" ht="15.6">
      <c r="F1642" s="346"/>
      <c r="G1642"/>
      <c r="H1642"/>
      <c r="I1642"/>
      <c r="J1642"/>
      <c r="K1642"/>
      <c r="L1642"/>
      <c r="M1642"/>
      <c r="N1642"/>
      <c r="O1642"/>
      <c r="P1642" s="365"/>
      <c r="Q1642"/>
      <c r="R1642"/>
      <c r="S1642"/>
      <c r="T1642"/>
      <c r="U1642"/>
      <c r="V1642"/>
      <c r="W1642"/>
      <c r="X1642"/>
      <c r="Y1642"/>
      <c r="Z1642"/>
      <c r="AA1642"/>
      <c r="AB1642"/>
      <c r="AC1642"/>
      <c r="AD1642"/>
      <c r="AE1642"/>
      <c r="AF1642"/>
      <c r="AG1642"/>
      <c r="AH1642" s="365"/>
      <c r="AI1642"/>
      <c r="AJ1642"/>
      <c r="AK1642"/>
      <c r="AL1642" s="365"/>
      <c r="AM1642"/>
      <c r="AN1642"/>
      <c r="AO1642"/>
      <c r="AP1642" s="365"/>
      <c r="AQ1642"/>
      <c r="AR1642"/>
      <c r="AS1642"/>
      <c r="AT1642"/>
      <c r="AU1642"/>
      <c r="AV1642"/>
      <c r="AW1642"/>
      <c r="AX1642"/>
      <c r="AY1642" s="365"/>
      <c r="AZ1642" s="365"/>
      <c r="BA1642" s="366"/>
      <c r="BB1642" s="367"/>
      <c r="BC1642"/>
      <c r="BD1642"/>
      <c r="BE1642"/>
      <c r="BF1642"/>
      <c r="BG1642"/>
      <c r="BH1642" s="368"/>
    </row>
    <row r="1643" spans="6:60" ht="15.6">
      <c r="F1643" s="346"/>
      <c r="G1643"/>
      <c r="H1643"/>
      <c r="I1643"/>
      <c r="J1643"/>
      <c r="K1643"/>
      <c r="L1643"/>
      <c r="M1643"/>
      <c r="N1643"/>
      <c r="O1643"/>
      <c r="P1643" s="365"/>
      <c r="Q1643"/>
      <c r="R1643"/>
      <c r="S1643"/>
      <c r="T1643"/>
      <c r="U1643"/>
      <c r="V1643"/>
      <c r="W1643"/>
      <c r="X1643"/>
      <c r="Y1643"/>
      <c r="Z1643"/>
      <c r="AA1643"/>
      <c r="AB1643"/>
      <c r="AC1643"/>
      <c r="AD1643"/>
      <c r="AE1643"/>
      <c r="AF1643"/>
      <c r="AG1643"/>
      <c r="AH1643" s="365"/>
      <c r="AI1643"/>
      <c r="AJ1643"/>
      <c r="AK1643"/>
      <c r="AL1643" s="365"/>
      <c r="AM1643"/>
      <c r="AN1643"/>
      <c r="AO1643"/>
      <c r="AP1643" s="365"/>
      <c r="AQ1643"/>
      <c r="AR1643"/>
      <c r="AS1643"/>
      <c r="AT1643"/>
      <c r="AU1643"/>
      <c r="AV1643"/>
      <c r="AW1643"/>
      <c r="AX1643"/>
      <c r="AY1643" s="365"/>
      <c r="AZ1643" s="365"/>
      <c r="BA1643" s="366"/>
      <c r="BB1643" s="367"/>
      <c r="BC1643"/>
      <c r="BD1643"/>
      <c r="BE1643"/>
      <c r="BF1643"/>
      <c r="BG1643"/>
      <c r="BH1643" s="368"/>
    </row>
    <row r="1644" spans="6:60" ht="15.6">
      <c r="F1644" s="346"/>
      <c r="G1644"/>
      <c r="H1644"/>
      <c r="I1644"/>
      <c r="J1644"/>
      <c r="K1644"/>
      <c r="L1644"/>
      <c r="M1644"/>
      <c r="N1644"/>
      <c r="O1644"/>
      <c r="P1644" s="365"/>
      <c r="Q1644"/>
      <c r="R1644"/>
      <c r="S1644"/>
      <c r="T1644"/>
      <c r="U1644"/>
      <c r="V1644"/>
      <c r="W1644"/>
      <c r="X1644"/>
      <c r="Y1644"/>
      <c r="Z1644"/>
      <c r="AA1644"/>
      <c r="AB1644"/>
      <c r="AC1644"/>
      <c r="AD1644"/>
      <c r="AE1644"/>
      <c r="AF1644"/>
      <c r="AG1644"/>
      <c r="AH1644" s="365"/>
      <c r="AI1644"/>
      <c r="AJ1644"/>
      <c r="AK1644"/>
      <c r="AL1644" s="365"/>
      <c r="AM1644"/>
      <c r="AN1644"/>
      <c r="AO1644"/>
      <c r="AP1644" s="365"/>
      <c r="AQ1644"/>
      <c r="AR1644"/>
      <c r="AS1644"/>
      <c r="AT1644"/>
      <c r="AU1644"/>
      <c r="AV1644"/>
      <c r="AW1644"/>
      <c r="AX1644"/>
      <c r="AY1644" s="365"/>
      <c r="AZ1644" s="365"/>
      <c r="BA1644" s="366"/>
      <c r="BB1644" s="367"/>
      <c r="BC1644"/>
      <c r="BD1644"/>
      <c r="BE1644"/>
      <c r="BF1644"/>
      <c r="BG1644"/>
      <c r="BH1644" s="368"/>
    </row>
    <row r="1645" spans="6:60" ht="15.6">
      <c r="F1645" s="346"/>
      <c r="G1645"/>
      <c r="H1645"/>
      <c r="I1645"/>
      <c r="J1645"/>
      <c r="K1645"/>
      <c r="L1645"/>
      <c r="M1645"/>
      <c r="N1645"/>
      <c r="O1645"/>
      <c r="P1645" s="365"/>
      <c r="Q1645"/>
      <c r="R1645"/>
      <c r="S1645"/>
      <c r="T1645"/>
      <c r="U1645"/>
      <c r="V1645"/>
      <c r="W1645"/>
      <c r="X1645"/>
      <c r="Y1645"/>
      <c r="Z1645"/>
      <c r="AA1645"/>
      <c r="AB1645"/>
      <c r="AC1645"/>
      <c r="AD1645"/>
      <c r="AE1645"/>
      <c r="AF1645"/>
      <c r="AG1645"/>
      <c r="AH1645" s="365"/>
      <c r="AI1645"/>
      <c r="AJ1645"/>
      <c r="AK1645"/>
      <c r="AL1645" s="365"/>
      <c r="AM1645"/>
      <c r="AN1645"/>
      <c r="AO1645"/>
      <c r="AP1645" s="365"/>
      <c r="AQ1645"/>
      <c r="AR1645"/>
      <c r="AS1645"/>
      <c r="AT1645"/>
      <c r="AU1645"/>
      <c r="AV1645"/>
      <c r="AW1645"/>
      <c r="AX1645"/>
      <c r="AY1645" s="365"/>
      <c r="AZ1645" s="365"/>
      <c r="BA1645" s="366"/>
      <c r="BB1645" s="367"/>
      <c r="BC1645"/>
      <c r="BD1645"/>
      <c r="BE1645"/>
      <c r="BF1645"/>
      <c r="BG1645"/>
      <c r="BH1645" s="368"/>
    </row>
    <row r="1646" spans="6:60" ht="15.6">
      <c r="F1646" s="346"/>
      <c r="G1646"/>
      <c r="H1646"/>
      <c r="I1646"/>
      <c r="J1646"/>
      <c r="K1646"/>
      <c r="L1646"/>
      <c r="M1646"/>
      <c r="N1646"/>
      <c r="O1646"/>
      <c r="P1646" s="365"/>
      <c r="Q1646"/>
      <c r="R1646"/>
      <c r="S1646"/>
      <c r="T1646"/>
      <c r="U1646"/>
      <c r="V1646"/>
      <c r="W1646"/>
      <c r="X1646"/>
      <c r="Y1646"/>
      <c r="Z1646"/>
      <c r="AA1646"/>
      <c r="AB1646"/>
      <c r="AC1646"/>
      <c r="AD1646"/>
      <c r="AE1646"/>
      <c r="AF1646"/>
      <c r="AG1646"/>
      <c r="AH1646" s="365"/>
      <c r="AI1646"/>
      <c r="AJ1646"/>
      <c r="AK1646"/>
      <c r="AL1646" s="365"/>
      <c r="AM1646"/>
      <c r="AN1646"/>
      <c r="AO1646"/>
      <c r="AP1646" s="365"/>
      <c r="AQ1646"/>
      <c r="AR1646"/>
      <c r="AS1646"/>
      <c r="AT1646"/>
      <c r="AU1646"/>
      <c r="AV1646"/>
      <c r="AW1646"/>
      <c r="AX1646"/>
      <c r="AY1646" s="365"/>
      <c r="AZ1646" s="365"/>
      <c r="BA1646" s="366"/>
      <c r="BB1646" s="367"/>
      <c r="BC1646"/>
      <c r="BD1646"/>
      <c r="BE1646"/>
      <c r="BF1646"/>
      <c r="BG1646"/>
      <c r="BH1646" s="368"/>
    </row>
    <row r="1647" spans="6:60" ht="15.6">
      <c r="F1647" s="346"/>
      <c r="G1647"/>
      <c r="H1647"/>
      <c r="I1647"/>
      <c r="J1647"/>
      <c r="K1647"/>
      <c r="L1647"/>
      <c r="M1647"/>
      <c r="N1647"/>
      <c r="O1647"/>
      <c r="P1647" s="365"/>
      <c r="Q1647"/>
      <c r="R1647"/>
      <c r="S1647"/>
      <c r="T1647"/>
      <c r="U1647"/>
      <c r="V1647"/>
      <c r="W1647"/>
      <c r="X1647"/>
      <c r="Y1647"/>
      <c r="Z1647"/>
      <c r="AA1647"/>
      <c r="AB1647"/>
      <c r="AC1647"/>
      <c r="AD1647"/>
      <c r="AE1647"/>
      <c r="AF1647"/>
      <c r="AG1647"/>
      <c r="AH1647" s="365"/>
      <c r="AI1647"/>
      <c r="AJ1647"/>
      <c r="AK1647"/>
      <c r="AL1647" s="365"/>
      <c r="AM1647"/>
      <c r="AN1647"/>
      <c r="AO1647"/>
      <c r="AP1647" s="365"/>
      <c r="AQ1647"/>
      <c r="AR1647"/>
      <c r="AS1647"/>
      <c r="AT1647"/>
      <c r="AU1647"/>
      <c r="AV1647"/>
      <c r="AW1647"/>
      <c r="AX1647"/>
      <c r="AY1647" s="365"/>
      <c r="AZ1647" s="365"/>
      <c r="BA1647" s="366"/>
      <c r="BB1647" s="367"/>
      <c r="BC1647"/>
      <c r="BD1647"/>
      <c r="BE1647"/>
      <c r="BF1647"/>
      <c r="BG1647"/>
      <c r="BH1647" s="368"/>
    </row>
    <row r="1648" spans="6:60" ht="15.6">
      <c r="F1648" s="346"/>
      <c r="G1648"/>
      <c r="H1648"/>
      <c r="I1648"/>
      <c r="J1648"/>
      <c r="K1648"/>
      <c r="L1648"/>
      <c r="M1648"/>
      <c r="N1648"/>
      <c r="O1648"/>
      <c r="P1648" s="365"/>
      <c r="Q1648"/>
      <c r="R1648"/>
      <c r="S1648"/>
      <c r="T1648"/>
      <c r="U1648"/>
      <c r="V1648"/>
      <c r="W1648"/>
      <c r="X1648"/>
      <c r="Y1648"/>
      <c r="Z1648"/>
      <c r="AA1648"/>
      <c r="AB1648"/>
      <c r="AC1648"/>
      <c r="AD1648"/>
      <c r="AE1648"/>
      <c r="AF1648"/>
      <c r="AG1648"/>
      <c r="AH1648" s="365"/>
      <c r="AI1648"/>
      <c r="AJ1648"/>
      <c r="AK1648"/>
      <c r="AL1648" s="365"/>
      <c r="AM1648"/>
      <c r="AN1648"/>
      <c r="AO1648"/>
      <c r="AP1648" s="365"/>
      <c r="AQ1648"/>
      <c r="AR1648"/>
      <c r="AS1648"/>
      <c r="AT1648"/>
      <c r="AU1648"/>
      <c r="AV1648"/>
      <c r="AW1648"/>
      <c r="AX1648"/>
      <c r="AY1648" s="365"/>
      <c r="AZ1648" s="365"/>
      <c r="BA1648" s="366"/>
      <c r="BB1648" s="367"/>
      <c r="BC1648"/>
      <c r="BD1648"/>
      <c r="BE1648"/>
      <c r="BF1648"/>
      <c r="BG1648"/>
      <c r="BH1648" s="368"/>
    </row>
    <row r="1649" spans="6:60" ht="15.6">
      <c r="F1649" s="346"/>
      <c r="G1649"/>
      <c r="H1649"/>
      <c r="I1649"/>
      <c r="J1649"/>
      <c r="K1649"/>
      <c r="L1649"/>
      <c r="M1649"/>
      <c r="N1649"/>
      <c r="O1649"/>
      <c r="P1649" s="365"/>
      <c r="Q1649"/>
      <c r="R1649"/>
      <c r="S1649"/>
      <c r="T1649"/>
      <c r="U1649"/>
      <c r="V1649"/>
      <c r="W1649"/>
      <c r="X1649"/>
      <c r="Y1649"/>
      <c r="Z1649"/>
      <c r="AA1649"/>
      <c r="AB1649"/>
      <c r="AC1649"/>
      <c r="AD1649"/>
      <c r="AE1649"/>
      <c r="AF1649"/>
      <c r="AG1649"/>
      <c r="AH1649" s="365"/>
      <c r="AI1649"/>
      <c r="AJ1649"/>
      <c r="AK1649"/>
      <c r="AL1649" s="365"/>
      <c r="AM1649"/>
      <c r="AN1649"/>
      <c r="AO1649"/>
      <c r="AP1649" s="365"/>
      <c r="AQ1649"/>
      <c r="AR1649"/>
      <c r="AS1649"/>
      <c r="AT1649"/>
      <c r="AU1649"/>
      <c r="AV1649"/>
      <c r="AW1649"/>
      <c r="AX1649"/>
      <c r="AY1649" s="365"/>
      <c r="AZ1649" s="365"/>
      <c r="BA1649" s="366"/>
      <c r="BB1649" s="367"/>
      <c r="BC1649"/>
      <c r="BD1649"/>
      <c r="BE1649"/>
      <c r="BF1649"/>
      <c r="BG1649"/>
      <c r="BH1649" s="368"/>
    </row>
    <row r="1650" spans="6:60" ht="15.6">
      <c r="F1650" s="346"/>
      <c r="G1650"/>
      <c r="H1650"/>
      <c r="I1650"/>
      <c r="J1650"/>
      <c r="K1650"/>
      <c r="L1650"/>
      <c r="M1650"/>
      <c r="N1650"/>
      <c r="O1650"/>
      <c r="P1650" s="365"/>
      <c r="Q1650"/>
      <c r="R1650"/>
      <c r="S1650"/>
      <c r="T1650"/>
      <c r="U1650"/>
      <c r="V1650"/>
      <c r="W1650"/>
      <c r="X1650"/>
      <c r="Y1650"/>
      <c r="Z1650"/>
      <c r="AA1650"/>
      <c r="AB1650"/>
      <c r="AC1650"/>
      <c r="AD1650"/>
      <c r="AE1650"/>
      <c r="AF1650"/>
      <c r="AG1650"/>
      <c r="AH1650" s="365"/>
      <c r="AI1650"/>
      <c r="AJ1650"/>
      <c r="AK1650"/>
      <c r="AL1650" s="365"/>
      <c r="AM1650"/>
      <c r="AN1650"/>
      <c r="AO1650"/>
      <c r="AP1650" s="365"/>
      <c r="AQ1650"/>
      <c r="AR1650"/>
      <c r="AS1650"/>
      <c r="AT1650"/>
      <c r="AU1650"/>
      <c r="AV1650"/>
      <c r="AW1650"/>
      <c r="AX1650"/>
      <c r="AY1650" s="365"/>
      <c r="AZ1650" s="365"/>
      <c r="BA1650" s="366"/>
      <c r="BB1650" s="367"/>
      <c r="BC1650"/>
      <c r="BD1650"/>
      <c r="BE1650"/>
      <c r="BF1650"/>
      <c r="BG1650"/>
      <c r="BH1650" s="368"/>
    </row>
    <row r="1651" spans="6:60" ht="15.6">
      <c r="F1651" s="346"/>
      <c r="G1651"/>
      <c r="H1651"/>
      <c r="I1651"/>
      <c r="J1651"/>
      <c r="K1651"/>
      <c r="L1651"/>
      <c r="M1651"/>
      <c r="N1651"/>
      <c r="O1651"/>
      <c r="P1651" s="365"/>
      <c r="Q1651"/>
      <c r="R1651"/>
      <c r="S1651"/>
      <c r="T1651"/>
      <c r="U1651"/>
      <c r="V1651"/>
      <c r="W1651"/>
      <c r="X1651"/>
      <c r="Y1651"/>
      <c r="Z1651"/>
      <c r="AA1651"/>
      <c r="AB1651"/>
      <c r="AC1651"/>
      <c r="AD1651"/>
      <c r="AE1651"/>
      <c r="AF1651"/>
      <c r="AG1651"/>
      <c r="AH1651" s="365"/>
      <c r="AI1651"/>
      <c r="AJ1651"/>
      <c r="AK1651"/>
      <c r="AL1651" s="365"/>
      <c r="AM1651"/>
      <c r="AN1651"/>
      <c r="AO1651"/>
      <c r="AP1651" s="365"/>
      <c r="AQ1651"/>
      <c r="AR1651"/>
      <c r="AS1651"/>
      <c r="AT1651"/>
      <c r="AU1651"/>
      <c r="AV1651"/>
      <c r="AW1651"/>
      <c r="AX1651"/>
      <c r="AY1651" s="365"/>
      <c r="AZ1651" s="365"/>
      <c r="BA1651" s="366"/>
      <c r="BB1651" s="367"/>
      <c r="BC1651"/>
      <c r="BD1651"/>
      <c r="BE1651"/>
      <c r="BF1651"/>
      <c r="BG1651"/>
      <c r="BH1651" s="368"/>
    </row>
    <row r="1652" spans="6:60" ht="15.6">
      <c r="F1652" s="346"/>
      <c r="G1652"/>
      <c r="H1652"/>
      <c r="I1652"/>
      <c r="J1652"/>
      <c r="K1652"/>
      <c r="L1652"/>
      <c r="M1652"/>
      <c r="N1652"/>
      <c r="O1652"/>
      <c r="P1652" s="365"/>
      <c r="Q1652"/>
      <c r="R1652"/>
      <c r="S1652"/>
      <c r="T1652"/>
      <c r="U1652"/>
      <c r="V1652"/>
      <c r="W1652"/>
      <c r="X1652"/>
      <c r="Y1652"/>
      <c r="Z1652"/>
      <c r="AA1652"/>
      <c r="AB1652"/>
      <c r="AC1652"/>
      <c r="AD1652"/>
      <c r="AE1652"/>
      <c r="AF1652"/>
      <c r="AG1652"/>
      <c r="AH1652" s="365"/>
      <c r="AI1652"/>
      <c r="AJ1652"/>
      <c r="AK1652"/>
      <c r="AL1652" s="365"/>
      <c r="AM1652"/>
      <c r="AN1652"/>
      <c r="AO1652"/>
      <c r="AP1652" s="365"/>
      <c r="AQ1652"/>
      <c r="AR1652"/>
      <c r="AS1652"/>
      <c r="AT1652"/>
      <c r="AU1652"/>
      <c r="AV1652"/>
      <c r="AW1652"/>
      <c r="AX1652"/>
      <c r="AY1652" s="365"/>
      <c r="AZ1652" s="365"/>
      <c r="BA1652" s="366"/>
      <c r="BB1652" s="367"/>
      <c r="BC1652"/>
      <c r="BD1652"/>
      <c r="BE1652"/>
      <c r="BF1652"/>
      <c r="BG1652"/>
      <c r="BH1652" s="368"/>
    </row>
    <row r="1653" spans="6:60" ht="15.6">
      <c r="F1653" s="346"/>
      <c r="G1653"/>
      <c r="H1653"/>
      <c r="I1653"/>
      <c r="J1653"/>
      <c r="K1653"/>
      <c r="L1653"/>
      <c r="M1653"/>
      <c r="N1653"/>
      <c r="O1653"/>
      <c r="P1653" s="365"/>
      <c r="Q1653"/>
      <c r="R1653"/>
      <c r="S1653"/>
      <c r="T1653"/>
      <c r="U1653"/>
      <c r="V1653"/>
      <c r="W1653"/>
      <c r="X1653"/>
      <c r="Y1653"/>
      <c r="Z1653"/>
      <c r="AA1653"/>
      <c r="AB1653"/>
      <c r="AC1653"/>
      <c r="AD1653"/>
      <c r="AE1653"/>
      <c r="AF1653"/>
      <c r="AG1653"/>
      <c r="AH1653" s="365"/>
      <c r="AI1653"/>
      <c r="AJ1653"/>
      <c r="AK1653"/>
      <c r="AL1653" s="365"/>
      <c r="AM1653"/>
      <c r="AN1653"/>
      <c r="AO1653"/>
      <c r="AP1653" s="365"/>
      <c r="AQ1653"/>
      <c r="AR1653"/>
      <c r="AS1653"/>
      <c r="AT1653"/>
      <c r="AU1653"/>
      <c r="AV1653"/>
      <c r="AW1653"/>
      <c r="AX1653"/>
      <c r="AY1653" s="365"/>
      <c r="AZ1653" s="365"/>
      <c r="BA1653" s="366"/>
      <c r="BB1653" s="367"/>
      <c r="BC1653"/>
      <c r="BD1653"/>
      <c r="BE1653"/>
      <c r="BF1653"/>
      <c r="BG1653"/>
      <c r="BH1653" s="368"/>
    </row>
    <row r="1654" spans="6:60" ht="15.6">
      <c r="F1654" s="346"/>
      <c r="G1654"/>
      <c r="H1654"/>
      <c r="I1654"/>
      <c r="J1654"/>
      <c r="K1654"/>
      <c r="L1654"/>
      <c r="M1654"/>
      <c r="N1654"/>
      <c r="O1654"/>
      <c r="P1654" s="365"/>
      <c r="Q1654"/>
      <c r="R1654"/>
      <c r="S1654"/>
      <c r="T1654"/>
      <c r="U1654"/>
      <c r="V1654"/>
      <c r="W1654"/>
      <c r="X1654"/>
      <c r="Y1654"/>
      <c r="Z1654"/>
      <c r="AA1654"/>
      <c r="AB1654"/>
      <c r="AC1654"/>
      <c r="AD1654"/>
      <c r="AE1654"/>
      <c r="AF1654"/>
      <c r="AG1654"/>
      <c r="AH1654" s="365"/>
      <c r="AI1654"/>
      <c r="AJ1654"/>
      <c r="AK1654"/>
      <c r="AL1654" s="365"/>
      <c r="AM1654"/>
      <c r="AN1654"/>
      <c r="AO1654"/>
      <c r="AP1654" s="365"/>
      <c r="AQ1654"/>
      <c r="AR1654"/>
      <c r="AS1654"/>
      <c r="AT1654"/>
      <c r="AU1654"/>
      <c r="AV1654"/>
      <c r="AW1654"/>
      <c r="AX1654"/>
      <c r="AY1654" s="365"/>
      <c r="AZ1654" s="365"/>
      <c r="BA1654" s="366"/>
      <c r="BB1654" s="367"/>
      <c r="BC1654"/>
      <c r="BD1654"/>
      <c r="BE1654"/>
      <c r="BF1654"/>
      <c r="BG1654"/>
      <c r="BH1654" s="368"/>
    </row>
    <row r="1655" spans="6:60" ht="15.6">
      <c r="F1655" s="346"/>
      <c r="G1655"/>
      <c r="H1655"/>
      <c r="I1655"/>
      <c r="J1655"/>
      <c r="K1655"/>
      <c r="L1655"/>
      <c r="M1655"/>
      <c r="N1655"/>
      <c r="O1655"/>
      <c r="P1655" s="365"/>
      <c r="Q1655"/>
      <c r="R1655"/>
      <c r="S1655"/>
      <c r="T1655"/>
      <c r="U1655"/>
      <c r="V1655"/>
      <c r="W1655"/>
      <c r="X1655"/>
      <c r="Y1655"/>
      <c r="Z1655"/>
      <c r="AA1655"/>
      <c r="AB1655"/>
      <c r="AC1655"/>
      <c r="AD1655"/>
      <c r="AE1655"/>
      <c r="AF1655"/>
      <c r="AG1655"/>
      <c r="AH1655" s="365"/>
      <c r="AI1655"/>
      <c r="AJ1655"/>
      <c r="AK1655"/>
      <c r="AL1655" s="365"/>
      <c r="AM1655"/>
      <c r="AN1655"/>
      <c r="AO1655"/>
      <c r="AP1655" s="365"/>
      <c r="AQ1655"/>
      <c r="AR1655"/>
      <c r="AS1655"/>
      <c r="AT1655"/>
      <c r="AU1655"/>
      <c r="AV1655"/>
      <c r="AW1655"/>
      <c r="AX1655"/>
      <c r="AY1655" s="365"/>
      <c r="AZ1655" s="365"/>
      <c r="BA1655" s="366"/>
      <c r="BB1655" s="367"/>
      <c r="BC1655"/>
      <c r="BD1655"/>
      <c r="BE1655"/>
      <c r="BF1655"/>
      <c r="BG1655"/>
      <c r="BH1655" s="368"/>
    </row>
    <row r="1656" spans="6:60" ht="15.6">
      <c r="F1656" s="346"/>
      <c r="G1656"/>
      <c r="H1656"/>
      <c r="I1656"/>
      <c r="J1656"/>
      <c r="K1656"/>
      <c r="L1656"/>
      <c r="M1656"/>
      <c r="N1656"/>
      <c r="O1656"/>
      <c r="P1656" s="365"/>
      <c r="Q1656"/>
      <c r="R1656"/>
      <c r="S1656"/>
      <c r="T1656"/>
      <c r="U1656"/>
      <c r="V1656"/>
      <c r="W1656"/>
      <c r="X1656"/>
      <c r="Y1656"/>
      <c r="Z1656"/>
      <c r="AA1656"/>
      <c r="AB1656"/>
      <c r="AC1656"/>
      <c r="AD1656"/>
      <c r="AE1656"/>
      <c r="AF1656"/>
      <c r="AG1656"/>
      <c r="AH1656" s="365"/>
      <c r="AI1656"/>
      <c r="AJ1656"/>
      <c r="AK1656"/>
      <c r="AL1656" s="365"/>
      <c r="AM1656"/>
      <c r="AN1656"/>
      <c r="AO1656"/>
      <c r="AP1656" s="365"/>
      <c r="AQ1656"/>
      <c r="AR1656"/>
      <c r="AS1656"/>
      <c r="AT1656"/>
      <c r="AU1656"/>
      <c r="AV1656"/>
      <c r="AW1656"/>
      <c r="AX1656"/>
      <c r="AY1656" s="365"/>
      <c r="AZ1656" s="365"/>
      <c r="BA1656" s="366"/>
      <c r="BB1656" s="367"/>
      <c r="BC1656"/>
      <c r="BD1656"/>
      <c r="BE1656"/>
      <c r="BF1656"/>
      <c r="BG1656"/>
      <c r="BH1656" s="368"/>
    </row>
    <row r="1657" spans="6:60" ht="15.6">
      <c r="F1657" s="346"/>
      <c r="G1657"/>
      <c r="H1657"/>
      <c r="I1657"/>
      <c r="J1657"/>
      <c r="K1657"/>
      <c r="L1657"/>
      <c r="M1657"/>
      <c r="N1657"/>
      <c r="O1657"/>
      <c r="P1657" s="365"/>
      <c r="Q1657"/>
      <c r="R1657"/>
      <c r="S1657"/>
      <c r="T1657"/>
      <c r="U1657"/>
      <c r="V1657"/>
      <c r="W1657"/>
      <c r="X1657"/>
      <c r="Y1657"/>
      <c r="Z1657"/>
      <c r="AA1657"/>
      <c r="AB1657"/>
      <c r="AC1657"/>
      <c r="AD1657"/>
      <c r="AE1657"/>
      <c r="AF1657"/>
      <c r="AG1657"/>
      <c r="AH1657" s="365"/>
      <c r="AI1657"/>
      <c r="AJ1657"/>
      <c r="AK1657"/>
      <c r="AL1657" s="365"/>
      <c r="AM1657"/>
      <c r="AN1657"/>
      <c r="AO1657"/>
      <c r="AP1657" s="365"/>
      <c r="AQ1657"/>
      <c r="AR1657"/>
      <c r="AS1657"/>
      <c r="AT1657"/>
      <c r="AU1657"/>
      <c r="AV1657"/>
      <c r="AW1657"/>
      <c r="AX1657"/>
      <c r="AY1657" s="365"/>
      <c r="AZ1657" s="365"/>
      <c r="BA1657" s="366"/>
      <c r="BB1657" s="367"/>
      <c r="BC1657"/>
      <c r="BD1657"/>
      <c r="BE1657"/>
      <c r="BF1657"/>
      <c r="BG1657"/>
      <c r="BH1657" s="368"/>
    </row>
    <row r="1658" spans="6:60" ht="15.6">
      <c r="F1658" s="346"/>
      <c r="G1658"/>
      <c r="H1658"/>
      <c r="I1658"/>
      <c r="J1658"/>
      <c r="K1658"/>
      <c r="L1658"/>
      <c r="M1658"/>
      <c r="N1658"/>
      <c r="O1658"/>
      <c r="P1658" s="365"/>
      <c r="Q1658"/>
      <c r="R1658"/>
      <c r="S1658"/>
      <c r="T1658"/>
      <c r="U1658"/>
      <c r="V1658"/>
      <c r="W1658"/>
      <c r="X1658"/>
      <c r="Y1658"/>
      <c r="Z1658"/>
      <c r="AA1658"/>
      <c r="AB1658"/>
      <c r="AC1658"/>
      <c r="AD1658"/>
      <c r="AE1658"/>
      <c r="AF1658"/>
      <c r="AG1658"/>
      <c r="AH1658" s="365"/>
      <c r="AI1658"/>
      <c r="AJ1658"/>
      <c r="AK1658"/>
      <c r="AL1658" s="365"/>
      <c r="AM1658"/>
      <c r="AN1658"/>
      <c r="AO1658"/>
      <c r="AP1658" s="365"/>
      <c r="AQ1658"/>
      <c r="AR1658"/>
      <c r="AS1658"/>
      <c r="AT1658"/>
      <c r="AU1658"/>
      <c r="AV1658"/>
      <c r="AW1658"/>
      <c r="AX1658"/>
      <c r="AY1658" s="365"/>
      <c r="AZ1658" s="365"/>
      <c r="BA1658" s="366"/>
      <c r="BB1658" s="367"/>
      <c r="BC1658"/>
      <c r="BD1658"/>
      <c r="BE1658"/>
      <c r="BF1658"/>
      <c r="BG1658"/>
      <c r="BH1658" s="368"/>
    </row>
    <row r="1659" spans="6:60" ht="15.6">
      <c r="F1659" s="346"/>
      <c r="G1659"/>
      <c r="H1659"/>
      <c r="I1659"/>
      <c r="J1659"/>
      <c r="K1659"/>
      <c r="L1659"/>
      <c r="M1659"/>
      <c r="N1659"/>
      <c r="O1659"/>
      <c r="P1659" s="365"/>
      <c r="Q1659"/>
      <c r="R1659"/>
      <c r="S1659"/>
      <c r="T1659"/>
      <c r="U1659"/>
      <c r="V1659"/>
      <c r="W1659"/>
      <c r="X1659"/>
      <c r="Y1659"/>
      <c r="Z1659"/>
      <c r="AA1659"/>
      <c r="AB1659"/>
      <c r="AC1659"/>
      <c r="AD1659"/>
      <c r="AE1659"/>
      <c r="AF1659"/>
      <c r="AG1659"/>
      <c r="AH1659" s="365"/>
      <c r="AI1659"/>
      <c r="AJ1659"/>
      <c r="AK1659"/>
      <c r="AL1659" s="365"/>
      <c r="AM1659"/>
      <c r="AN1659"/>
      <c r="AO1659"/>
      <c r="AP1659" s="365"/>
      <c r="AQ1659"/>
      <c r="AR1659"/>
      <c r="AS1659"/>
      <c r="AT1659"/>
      <c r="AU1659"/>
      <c r="AV1659"/>
      <c r="AW1659"/>
      <c r="AX1659"/>
      <c r="AY1659" s="365"/>
      <c r="AZ1659" s="365"/>
      <c r="BA1659" s="366"/>
      <c r="BB1659" s="367"/>
      <c r="BC1659"/>
      <c r="BD1659"/>
      <c r="BE1659"/>
      <c r="BF1659"/>
      <c r="BG1659"/>
      <c r="BH1659" s="368"/>
    </row>
    <row r="1660" spans="6:60" ht="15.6">
      <c r="F1660" s="346"/>
      <c r="G1660"/>
      <c r="H1660"/>
      <c r="I1660"/>
      <c r="J1660"/>
      <c r="K1660"/>
      <c r="L1660"/>
      <c r="M1660"/>
      <c r="N1660"/>
      <c r="O1660"/>
      <c r="P1660" s="365"/>
      <c r="Q1660"/>
      <c r="R1660"/>
      <c r="S1660"/>
      <c r="T1660"/>
      <c r="U1660"/>
      <c r="V1660"/>
      <c r="W1660"/>
      <c r="X1660"/>
      <c r="Y1660"/>
      <c r="Z1660"/>
      <c r="AA1660"/>
      <c r="AB1660"/>
      <c r="AC1660"/>
      <c r="AD1660"/>
      <c r="AE1660"/>
      <c r="AF1660"/>
      <c r="AG1660"/>
      <c r="AH1660" s="365"/>
      <c r="AI1660"/>
      <c r="AJ1660"/>
      <c r="AK1660"/>
      <c r="AL1660" s="365"/>
      <c r="AM1660"/>
      <c r="AN1660"/>
      <c r="AO1660"/>
      <c r="AP1660" s="365"/>
      <c r="AQ1660"/>
      <c r="AR1660"/>
      <c r="AS1660"/>
      <c r="AT1660"/>
      <c r="AU1660"/>
      <c r="AV1660"/>
      <c r="AW1660"/>
      <c r="AX1660"/>
      <c r="AY1660" s="365"/>
      <c r="AZ1660" s="365"/>
      <c r="BA1660" s="366"/>
      <c r="BB1660" s="367"/>
      <c r="BC1660"/>
      <c r="BD1660"/>
      <c r="BE1660"/>
      <c r="BF1660"/>
      <c r="BG1660"/>
      <c r="BH1660" s="368"/>
    </row>
    <row r="1661" spans="6:60" ht="15.6">
      <c r="F1661" s="346"/>
      <c r="G1661"/>
      <c r="H1661"/>
      <c r="I1661"/>
      <c r="J1661"/>
      <c r="K1661"/>
      <c r="L1661"/>
      <c r="M1661"/>
      <c r="N1661"/>
      <c r="O1661"/>
      <c r="P1661" s="365"/>
      <c r="Q1661"/>
      <c r="R1661"/>
      <c r="S1661"/>
      <c r="T1661"/>
      <c r="U1661"/>
      <c r="V1661"/>
      <c r="W1661"/>
      <c r="X1661"/>
      <c r="Y1661"/>
      <c r="Z1661"/>
      <c r="AA1661"/>
      <c r="AB1661"/>
      <c r="AC1661"/>
      <c r="AD1661"/>
      <c r="AE1661"/>
      <c r="AF1661"/>
      <c r="AG1661"/>
      <c r="AH1661" s="365"/>
      <c r="AI1661"/>
      <c r="AJ1661"/>
      <c r="AK1661"/>
      <c r="AL1661" s="365"/>
      <c r="AM1661"/>
      <c r="AN1661"/>
      <c r="AO1661"/>
      <c r="AP1661" s="365"/>
      <c r="AQ1661"/>
      <c r="AR1661"/>
      <c r="AS1661"/>
      <c r="AT1661"/>
      <c r="AU1661"/>
      <c r="AV1661"/>
      <c r="AW1661"/>
      <c r="AX1661"/>
      <c r="AY1661" s="365"/>
      <c r="AZ1661" s="365"/>
      <c r="BA1661" s="366"/>
      <c r="BB1661" s="367"/>
      <c r="BC1661"/>
      <c r="BD1661"/>
      <c r="BE1661"/>
      <c r="BF1661"/>
      <c r="BG1661"/>
      <c r="BH1661" s="368"/>
    </row>
    <row r="1662" spans="6:60" ht="15.6">
      <c r="F1662" s="346"/>
      <c r="G1662"/>
      <c r="H1662"/>
      <c r="I1662"/>
      <c r="J1662"/>
      <c r="K1662"/>
      <c r="L1662"/>
      <c r="M1662"/>
      <c r="N1662"/>
      <c r="O1662"/>
      <c r="P1662" s="365"/>
      <c r="Q1662"/>
      <c r="R1662"/>
      <c r="S1662"/>
      <c r="T1662"/>
      <c r="U1662"/>
      <c r="V1662"/>
      <c r="W1662"/>
      <c r="X1662"/>
      <c r="Y1662"/>
      <c r="Z1662"/>
      <c r="AA1662"/>
      <c r="AB1662"/>
      <c r="AC1662"/>
      <c r="AD1662"/>
      <c r="AE1662"/>
      <c r="AF1662"/>
      <c r="AG1662"/>
      <c r="AH1662" s="365"/>
      <c r="AI1662"/>
      <c r="AJ1662"/>
      <c r="AK1662"/>
      <c r="AL1662" s="365"/>
      <c r="AM1662"/>
      <c r="AN1662"/>
      <c r="AO1662"/>
      <c r="AP1662" s="365"/>
      <c r="AQ1662"/>
      <c r="AR1662"/>
      <c r="AS1662"/>
      <c r="AT1662"/>
      <c r="AU1662"/>
      <c r="AV1662"/>
      <c r="AW1662"/>
      <c r="AX1662"/>
      <c r="AY1662" s="365"/>
      <c r="AZ1662" s="365"/>
      <c r="BA1662" s="366"/>
      <c r="BB1662" s="367"/>
      <c r="BC1662"/>
      <c r="BD1662"/>
      <c r="BE1662"/>
      <c r="BF1662"/>
      <c r="BG1662"/>
      <c r="BH1662" s="368"/>
    </row>
    <row r="1663" spans="6:60" ht="15.6">
      <c r="F1663" s="346"/>
      <c r="G1663"/>
      <c r="H1663"/>
      <c r="I1663"/>
      <c r="J1663"/>
      <c r="K1663"/>
      <c r="L1663"/>
      <c r="M1663"/>
      <c r="N1663"/>
      <c r="O1663"/>
      <c r="P1663" s="365"/>
      <c r="Q1663"/>
      <c r="R1663"/>
      <c r="S1663"/>
      <c r="T1663"/>
      <c r="U1663"/>
      <c r="V1663"/>
      <c r="W1663"/>
      <c r="X1663"/>
      <c r="Y1663"/>
      <c r="Z1663"/>
      <c r="AA1663"/>
      <c r="AB1663"/>
      <c r="AC1663"/>
      <c r="AD1663"/>
      <c r="AE1663"/>
      <c r="AF1663"/>
      <c r="AG1663"/>
      <c r="AH1663" s="365"/>
      <c r="AI1663"/>
      <c r="AJ1663"/>
      <c r="AK1663"/>
      <c r="AL1663" s="365"/>
      <c r="AM1663"/>
      <c r="AN1663"/>
      <c r="AO1663"/>
      <c r="AP1663" s="365"/>
      <c r="AQ1663"/>
      <c r="AR1663"/>
      <c r="AS1663"/>
      <c r="AT1663"/>
      <c r="AU1663"/>
      <c r="AV1663"/>
      <c r="AW1663"/>
      <c r="AX1663"/>
      <c r="AY1663" s="365"/>
      <c r="AZ1663" s="365"/>
      <c r="BA1663" s="366"/>
      <c r="BB1663" s="367"/>
      <c r="BC1663"/>
      <c r="BD1663"/>
      <c r="BE1663"/>
      <c r="BF1663"/>
      <c r="BG1663"/>
      <c r="BH1663" s="368"/>
    </row>
    <row r="1664" spans="6:60" ht="15.6">
      <c r="F1664" s="346"/>
      <c r="G1664"/>
      <c r="H1664"/>
      <c r="I1664"/>
      <c r="J1664"/>
      <c r="K1664"/>
      <c r="L1664"/>
      <c r="M1664"/>
      <c r="N1664"/>
      <c r="O1664"/>
      <c r="P1664" s="365"/>
      <c r="Q1664"/>
      <c r="R1664"/>
      <c r="S1664"/>
      <c r="T1664"/>
      <c r="U1664"/>
      <c r="V1664"/>
      <c r="W1664"/>
      <c r="X1664"/>
      <c r="Y1664"/>
      <c r="Z1664"/>
      <c r="AA1664"/>
      <c r="AB1664"/>
      <c r="AC1664"/>
      <c r="AD1664"/>
      <c r="AE1664"/>
      <c r="AF1664"/>
      <c r="AG1664"/>
      <c r="AH1664" s="365"/>
      <c r="AI1664"/>
      <c r="AJ1664"/>
      <c r="AK1664"/>
      <c r="AL1664" s="365"/>
      <c r="AM1664"/>
      <c r="AN1664"/>
      <c r="AO1664"/>
      <c r="AP1664" s="365"/>
      <c r="AQ1664"/>
      <c r="AR1664"/>
      <c r="AS1664"/>
      <c r="AT1664"/>
      <c r="AU1664"/>
      <c r="AV1664"/>
      <c r="AW1664"/>
      <c r="AX1664"/>
      <c r="AY1664" s="365"/>
      <c r="AZ1664" s="365"/>
      <c r="BA1664" s="366"/>
      <c r="BB1664" s="367"/>
      <c r="BC1664"/>
      <c r="BD1664"/>
      <c r="BE1664"/>
      <c r="BF1664"/>
      <c r="BG1664"/>
      <c r="BH1664" s="368"/>
    </row>
    <row r="1665" spans="6:60" ht="15.6">
      <c r="F1665" s="346"/>
      <c r="G1665"/>
      <c r="H1665"/>
      <c r="I1665"/>
      <c r="J1665"/>
      <c r="K1665"/>
      <c r="L1665"/>
      <c r="M1665"/>
      <c r="N1665"/>
      <c r="O1665"/>
      <c r="P1665" s="365"/>
      <c r="Q1665"/>
      <c r="R1665"/>
      <c r="S1665"/>
      <c r="T1665"/>
      <c r="U1665"/>
      <c r="V1665"/>
      <c r="W1665"/>
      <c r="X1665"/>
      <c r="Y1665"/>
      <c r="Z1665"/>
      <c r="AA1665"/>
      <c r="AB1665"/>
      <c r="AC1665"/>
      <c r="AD1665"/>
      <c r="AE1665"/>
      <c r="AF1665"/>
      <c r="AG1665"/>
      <c r="AH1665" s="365"/>
      <c r="AI1665"/>
      <c r="AJ1665"/>
      <c r="AK1665"/>
      <c r="AL1665" s="365"/>
      <c r="AM1665"/>
      <c r="AN1665"/>
      <c r="AO1665"/>
      <c r="AP1665" s="365"/>
      <c r="AQ1665"/>
      <c r="AR1665"/>
      <c r="AS1665"/>
      <c r="AT1665"/>
      <c r="AU1665"/>
      <c r="AV1665"/>
      <c r="AW1665"/>
      <c r="AX1665"/>
      <c r="AY1665" s="365"/>
      <c r="AZ1665" s="365"/>
      <c r="BA1665" s="366"/>
      <c r="BB1665" s="367"/>
      <c r="BC1665"/>
      <c r="BD1665"/>
      <c r="BE1665"/>
      <c r="BF1665"/>
      <c r="BG1665"/>
      <c r="BH1665" s="368"/>
    </row>
    <row r="1666" spans="6:60" ht="15.6">
      <c r="F1666" s="346"/>
      <c r="G1666"/>
      <c r="H1666"/>
      <c r="I1666"/>
      <c r="J1666"/>
      <c r="K1666"/>
      <c r="L1666"/>
      <c r="M1666"/>
      <c r="N1666"/>
      <c r="O1666"/>
      <c r="P1666" s="365"/>
      <c r="Q1666"/>
      <c r="R1666"/>
      <c r="S1666"/>
      <c r="T1666"/>
      <c r="U1666"/>
      <c r="V1666"/>
      <c r="W1666"/>
      <c r="X1666"/>
      <c r="Y1666"/>
      <c r="Z1666"/>
      <c r="AA1666"/>
      <c r="AB1666"/>
      <c r="AC1666"/>
      <c r="AD1666"/>
      <c r="AE1666"/>
      <c r="AF1666"/>
      <c r="AG1666"/>
      <c r="AH1666" s="365"/>
      <c r="AI1666"/>
      <c r="AJ1666"/>
      <c r="AK1666"/>
      <c r="AL1666" s="365"/>
      <c r="AM1666"/>
      <c r="AN1666"/>
      <c r="AO1666"/>
      <c r="AP1666" s="365"/>
      <c r="AQ1666"/>
      <c r="AR1666"/>
      <c r="AS1666"/>
      <c r="AT1666"/>
      <c r="AU1666"/>
      <c r="AV1666"/>
      <c r="AW1666"/>
      <c r="AX1666"/>
      <c r="AY1666" s="365"/>
      <c r="AZ1666" s="365"/>
      <c r="BA1666" s="366"/>
      <c r="BB1666" s="367"/>
      <c r="BC1666"/>
      <c r="BD1666"/>
      <c r="BE1666"/>
      <c r="BF1666"/>
      <c r="BG1666"/>
      <c r="BH1666" s="368"/>
    </row>
    <row r="1667" spans="6:60" ht="15.6">
      <c r="F1667" s="346"/>
      <c r="G1667"/>
      <c r="H1667"/>
      <c r="I1667"/>
      <c r="J1667"/>
      <c r="K1667"/>
      <c r="L1667"/>
      <c r="M1667"/>
      <c r="N1667"/>
      <c r="O1667"/>
      <c r="P1667" s="365"/>
      <c r="Q1667"/>
      <c r="R1667"/>
      <c r="S1667"/>
      <c r="T1667"/>
      <c r="U1667"/>
      <c r="V1667"/>
      <c r="W1667"/>
      <c r="X1667"/>
      <c r="Y1667"/>
      <c r="Z1667"/>
      <c r="AA1667"/>
      <c r="AB1667"/>
      <c r="AC1667"/>
      <c r="AD1667"/>
      <c r="AE1667"/>
      <c r="AF1667"/>
      <c r="AG1667"/>
      <c r="AH1667" s="365"/>
      <c r="AI1667"/>
      <c r="AJ1667"/>
      <c r="AK1667"/>
      <c r="AL1667" s="365"/>
      <c r="AM1667"/>
      <c r="AN1667"/>
      <c r="AO1667"/>
      <c r="AP1667" s="365"/>
      <c r="AQ1667"/>
      <c r="AR1667"/>
      <c r="AS1667"/>
      <c r="AT1667"/>
      <c r="AU1667"/>
      <c r="AV1667"/>
      <c r="AW1667"/>
      <c r="AX1667"/>
      <c r="AY1667" s="365"/>
      <c r="AZ1667" s="365"/>
      <c r="BA1667" s="366"/>
      <c r="BB1667" s="367"/>
      <c r="BC1667"/>
      <c r="BD1667"/>
      <c r="BE1667"/>
      <c r="BF1667"/>
      <c r="BG1667"/>
      <c r="BH1667" s="368"/>
    </row>
    <row r="1668" spans="6:60" ht="15.6">
      <c r="F1668" s="346"/>
      <c r="G1668"/>
      <c r="H1668"/>
      <c r="I1668"/>
      <c r="J1668"/>
      <c r="K1668"/>
      <c r="L1668"/>
      <c r="M1668"/>
      <c r="N1668"/>
      <c r="O1668"/>
      <c r="P1668" s="365"/>
      <c r="Q1668"/>
      <c r="R1668"/>
      <c r="S1668"/>
      <c r="T1668"/>
      <c r="U1668"/>
      <c r="V1668"/>
      <c r="W1668"/>
      <c r="X1668"/>
      <c r="Y1668"/>
      <c r="Z1668"/>
      <c r="AA1668"/>
      <c r="AB1668"/>
      <c r="AC1668"/>
      <c r="AD1668"/>
      <c r="AE1668"/>
      <c r="AF1668"/>
      <c r="AG1668"/>
      <c r="AH1668" s="365"/>
      <c r="AI1668"/>
      <c r="AJ1668"/>
      <c r="AK1668"/>
      <c r="AL1668" s="365"/>
      <c r="AM1668"/>
      <c r="AN1668"/>
      <c r="AO1668"/>
      <c r="AP1668" s="365"/>
      <c r="AQ1668"/>
      <c r="AR1668"/>
      <c r="AS1668"/>
      <c r="AT1668"/>
      <c r="AU1668"/>
      <c r="AV1668"/>
      <c r="AW1668"/>
      <c r="AX1668"/>
      <c r="AY1668" s="365"/>
      <c r="AZ1668" s="365"/>
      <c r="BA1668" s="366"/>
      <c r="BB1668" s="367"/>
      <c r="BC1668"/>
      <c r="BD1668"/>
      <c r="BE1668"/>
      <c r="BF1668"/>
      <c r="BG1668"/>
      <c r="BH1668" s="368"/>
    </row>
    <row r="1669" spans="6:60" ht="15.6">
      <c r="F1669" s="346"/>
      <c r="G1669"/>
      <c r="H1669"/>
      <c r="I1669"/>
      <c r="J1669"/>
      <c r="K1669"/>
      <c r="L1669"/>
      <c r="M1669"/>
      <c r="N1669"/>
      <c r="O1669"/>
      <c r="P1669" s="365"/>
      <c r="Q1669"/>
      <c r="R1669"/>
      <c r="S1669"/>
      <c r="T1669"/>
      <c r="U1669"/>
      <c r="V1669"/>
      <c r="W1669"/>
      <c r="X1669"/>
      <c r="Y1669"/>
      <c r="Z1669"/>
      <c r="AA1669"/>
      <c r="AB1669"/>
      <c r="AC1669"/>
      <c r="AD1669"/>
      <c r="AE1669"/>
      <c r="AF1669"/>
      <c r="AG1669"/>
      <c r="AH1669" s="365"/>
      <c r="AI1669"/>
      <c r="AJ1669"/>
      <c r="AK1669"/>
      <c r="AL1669" s="365"/>
      <c r="AM1669"/>
      <c r="AN1669"/>
      <c r="AO1669"/>
      <c r="AP1669" s="365"/>
      <c r="AQ1669"/>
      <c r="AR1669"/>
      <c r="AS1669"/>
      <c r="AT1669"/>
      <c r="AU1669"/>
      <c r="AV1669"/>
      <c r="AW1669"/>
      <c r="AX1669"/>
      <c r="AY1669" s="365"/>
      <c r="AZ1669" s="365"/>
      <c r="BA1669" s="366"/>
      <c r="BB1669" s="367"/>
      <c r="BC1669"/>
      <c r="BD1669"/>
      <c r="BE1669"/>
      <c r="BF1669"/>
      <c r="BG1669"/>
      <c r="BH1669" s="368"/>
    </row>
    <row r="1670" spans="6:60" ht="15.6">
      <c r="F1670" s="346"/>
      <c r="G1670"/>
      <c r="H1670"/>
      <c r="I1670"/>
      <c r="J1670"/>
      <c r="K1670"/>
      <c r="L1670"/>
      <c r="M1670"/>
      <c r="N1670"/>
      <c r="O1670"/>
      <c r="P1670" s="365"/>
      <c r="Q1670"/>
      <c r="R1670"/>
      <c r="S1670"/>
      <c r="T1670"/>
      <c r="U1670"/>
      <c r="V1670"/>
      <c r="W1670"/>
      <c r="X1670"/>
      <c r="Y1670"/>
      <c r="Z1670"/>
      <c r="AA1670"/>
      <c r="AB1670"/>
      <c r="AC1670"/>
      <c r="AD1670"/>
      <c r="AE1670"/>
      <c r="AF1670"/>
      <c r="AG1670"/>
      <c r="AH1670" s="365"/>
      <c r="AI1670"/>
      <c r="AJ1670"/>
      <c r="AK1670"/>
      <c r="AL1670" s="365"/>
      <c r="AM1670"/>
      <c r="AN1670"/>
      <c r="AO1670"/>
      <c r="AP1670" s="365"/>
      <c r="AQ1670"/>
      <c r="AR1670"/>
      <c r="AS1670"/>
      <c r="AT1670"/>
      <c r="AU1670"/>
      <c r="AV1670"/>
      <c r="AW1670"/>
      <c r="AX1670"/>
      <c r="AY1670" s="365"/>
      <c r="AZ1670" s="365"/>
      <c r="BA1670" s="366"/>
      <c r="BB1670" s="367"/>
      <c r="BC1670"/>
      <c r="BD1670"/>
      <c r="BE1670"/>
      <c r="BF1670"/>
      <c r="BG1670"/>
      <c r="BH1670" s="368"/>
    </row>
    <row r="1671" spans="6:60" ht="15.6">
      <c r="F1671" s="346"/>
      <c r="G1671"/>
      <c r="H1671"/>
      <c r="I1671"/>
      <c r="J1671"/>
      <c r="K1671"/>
      <c r="L1671"/>
      <c r="M1671"/>
      <c r="N1671"/>
      <c r="O1671"/>
      <c r="P1671" s="365"/>
      <c r="Q1671"/>
      <c r="R1671"/>
      <c r="S1671"/>
      <c r="T1671"/>
      <c r="U1671"/>
      <c r="V1671"/>
      <c r="W1671"/>
      <c r="X1671"/>
      <c r="Y1671"/>
      <c r="Z1671"/>
      <c r="AA1671"/>
      <c r="AB1671"/>
      <c r="AC1671"/>
      <c r="AD1671"/>
      <c r="AE1671"/>
      <c r="AF1671"/>
      <c r="AG1671"/>
      <c r="AH1671" s="365"/>
      <c r="AI1671"/>
      <c r="AJ1671"/>
      <c r="AK1671"/>
      <c r="AL1671" s="365"/>
      <c r="AM1671"/>
      <c r="AN1671"/>
      <c r="AO1671"/>
      <c r="AP1671" s="365"/>
      <c r="AQ1671"/>
      <c r="AR1671"/>
      <c r="AS1671"/>
      <c r="AT1671"/>
      <c r="AU1671"/>
      <c r="AV1671"/>
      <c r="AW1671"/>
      <c r="AX1671"/>
      <c r="AY1671" s="365"/>
      <c r="AZ1671" s="365"/>
      <c r="BA1671" s="366"/>
      <c r="BB1671" s="367"/>
      <c r="BC1671"/>
      <c r="BD1671"/>
      <c r="BE1671"/>
      <c r="BF1671"/>
      <c r="BG1671"/>
      <c r="BH1671" s="368"/>
    </row>
    <row r="1672" spans="6:60" ht="15.6">
      <c r="F1672" s="346"/>
      <c r="G1672"/>
      <c r="H1672"/>
      <c r="I1672"/>
      <c r="J1672"/>
      <c r="K1672"/>
      <c r="L1672"/>
      <c r="M1672"/>
      <c r="N1672"/>
      <c r="O1672"/>
      <c r="P1672" s="365"/>
      <c r="Q1672"/>
      <c r="R1672"/>
      <c r="S1672"/>
      <c r="T1672"/>
      <c r="U1672"/>
      <c r="V1672"/>
      <c r="W1672"/>
      <c r="X1672"/>
      <c r="Y1672"/>
      <c r="Z1672"/>
      <c r="AA1672"/>
      <c r="AB1672"/>
      <c r="AC1672"/>
      <c r="AD1672"/>
      <c r="AE1672"/>
      <c r="AF1672"/>
      <c r="AG1672"/>
      <c r="AH1672" s="365"/>
      <c r="AI1672"/>
      <c r="AJ1672"/>
      <c r="AK1672"/>
      <c r="AL1672" s="365"/>
      <c r="AM1672"/>
      <c r="AN1672"/>
      <c r="AO1672"/>
      <c r="AP1672" s="365"/>
      <c r="AQ1672"/>
      <c r="AR1672"/>
      <c r="AS1672"/>
      <c r="AT1672"/>
      <c r="AU1672"/>
      <c r="AV1672"/>
      <c r="AW1672"/>
      <c r="AX1672"/>
      <c r="AY1672" s="365"/>
      <c r="AZ1672" s="365"/>
      <c r="BA1672" s="366"/>
      <c r="BB1672" s="367"/>
      <c r="BC1672"/>
      <c r="BD1672"/>
      <c r="BE1672"/>
      <c r="BF1672"/>
      <c r="BG1672"/>
      <c r="BH1672" s="368"/>
    </row>
    <row r="1673" spans="6:60" ht="15.6">
      <c r="F1673" s="346"/>
      <c r="G1673"/>
      <c r="H1673"/>
      <c r="I1673"/>
      <c r="J1673"/>
      <c r="K1673"/>
      <c r="L1673"/>
      <c r="M1673"/>
      <c r="N1673"/>
      <c r="O1673"/>
      <c r="P1673" s="365"/>
      <c r="Q1673"/>
      <c r="R1673"/>
      <c r="S1673"/>
      <c r="T1673"/>
      <c r="U1673"/>
      <c r="V1673"/>
      <c r="W1673"/>
      <c r="X1673"/>
      <c r="Y1673"/>
      <c r="Z1673"/>
      <c r="AA1673"/>
      <c r="AB1673"/>
      <c r="AC1673"/>
      <c r="AD1673"/>
      <c r="AE1673"/>
      <c r="AF1673"/>
      <c r="AG1673"/>
      <c r="AH1673" s="365"/>
      <c r="AI1673"/>
      <c r="AJ1673"/>
      <c r="AK1673"/>
      <c r="AL1673" s="365"/>
      <c r="AM1673"/>
      <c r="AN1673"/>
      <c r="AO1673"/>
      <c r="AP1673" s="365"/>
      <c r="AQ1673"/>
      <c r="AR1673"/>
      <c r="AS1673"/>
      <c r="AT1673"/>
      <c r="AU1673"/>
      <c r="AV1673"/>
      <c r="AW1673"/>
      <c r="AX1673"/>
      <c r="AY1673" s="365"/>
      <c r="AZ1673" s="365"/>
      <c r="BA1673" s="366"/>
      <c r="BB1673" s="367"/>
      <c r="BC1673"/>
      <c r="BD1673"/>
      <c r="BE1673"/>
      <c r="BF1673"/>
      <c r="BG1673"/>
      <c r="BH1673" s="368"/>
    </row>
    <row r="1674" spans="6:60" ht="15.6">
      <c r="F1674" s="346"/>
      <c r="G1674"/>
      <c r="H1674"/>
      <c r="I1674"/>
      <c r="J1674"/>
      <c r="K1674"/>
      <c r="L1674"/>
      <c r="M1674"/>
      <c r="N1674"/>
      <c r="O1674"/>
      <c r="P1674" s="365"/>
      <c r="Q1674"/>
      <c r="R1674"/>
      <c r="S1674"/>
      <c r="T1674"/>
      <c r="U1674"/>
      <c r="V1674"/>
      <c r="W1674"/>
      <c r="X1674"/>
      <c r="Y1674"/>
      <c r="Z1674"/>
      <c r="AA1674"/>
      <c r="AB1674"/>
      <c r="AC1674"/>
      <c r="AD1674"/>
      <c r="AE1674"/>
      <c r="AF1674"/>
      <c r="AG1674"/>
      <c r="AH1674" s="365"/>
      <c r="AI1674"/>
      <c r="AJ1674"/>
      <c r="AK1674"/>
      <c r="AL1674" s="365"/>
      <c r="AM1674"/>
      <c r="AN1674"/>
      <c r="AO1674"/>
      <c r="AP1674" s="365"/>
      <c r="AQ1674"/>
      <c r="AR1674"/>
      <c r="AS1674"/>
      <c r="AT1674"/>
      <c r="AU1674"/>
      <c r="AV1674"/>
      <c r="AW1674"/>
      <c r="AX1674"/>
      <c r="AY1674" s="365"/>
      <c r="AZ1674" s="365"/>
      <c r="BA1674" s="366"/>
      <c r="BB1674" s="367"/>
      <c r="BC1674"/>
      <c r="BD1674"/>
      <c r="BE1674"/>
      <c r="BF1674"/>
      <c r="BG1674"/>
      <c r="BH1674" s="368"/>
    </row>
    <row r="1675" spans="6:60" ht="15.6">
      <c r="F1675" s="346"/>
      <c r="G1675"/>
      <c r="H1675"/>
      <c r="I1675"/>
      <c r="J1675"/>
      <c r="K1675"/>
      <c r="L1675"/>
      <c r="M1675"/>
      <c r="N1675"/>
      <c r="O1675"/>
      <c r="P1675" s="365"/>
      <c r="Q1675"/>
      <c r="R1675"/>
      <c r="S1675"/>
      <c r="T1675"/>
      <c r="U1675"/>
      <c r="V1675"/>
      <c r="W1675"/>
      <c r="X1675"/>
      <c r="Y1675"/>
      <c r="Z1675"/>
      <c r="AA1675"/>
      <c r="AB1675"/>
      <c r="AC1675"/>
      <c r="AD1675"/>
      <c r="AE1675"/>
      <c r="AF1675"/>
      <c r="AG1675"/>
      <c r="AH1675" s="365"/>
      <c r="AI1675"/>
      <c r="AJ1675"/>
      <c r="AK1675"/>
      <c r="AL1675" s="365"/>
      <c r="AM1675"/>
      <c r="AN1675"/>
      <c r="AO1675"/>
      <c r="AP1675" s="365"/>
      <c r="AQ1675"/>
      <c r="AR1675"/>
      <c r="AS1675"/>
      <c r="AT1675"/>
      <c r="AU1675"/>
      <c r="AV1675"/>
      <c r="AW1675"/>
      <c r="AX1675"/>
      <c r="AY1675" s="365"/>
      <c r="AZ1675" s="365"/>
      <c r="BA1675" s="366"/>
      <c r="BB1675" s="367"/>
      <c r="BC1675"/>
      <c r="BD1675"/>
      <c r="BE1675"/>
      <c r="BF1675"/>
      <c r="BG1675"/>
      <c r="BH1675" s="368"/>
    </row>
    <row r="1676" spans="6:60" ht="15.6">
      <c r="F1676" s="346"/>
      <c r="G1676"/>
      <c r="H1676"/>
      <c r="I1676"/>
      <c r="J1676"/>
      <c r="K1676"/>
      <c r="L1676"/>
      <c r="M1676"/>
      <c r="N1676"/>
      <c r="O1676"/>
      <c r="P1676" s="365"/>
      <c r="Q1676"/>
      <c r="R1676"/>
      <c r="S1676"/>
      <c r="T1676"/>
      <c r="U1676"/>
      <c r="V1676"/>
      <c r="W1676"/>
      <c r="X1676"/>
      <c r="Y1676"/>
      <c r="Z1676"/>
      <c r="AA1676"/>
      <c r="AB1676"/>
      <c r="AC1676"/>
      <c r="AD1676"/>
      <c r="AE1676"/>
      <c r="AF1676"/>
      <c r="AG1676"/>
      <c r="AH1676" s="365"/>
      <c r="AI1676"/>
      <c r="AJ1676"/>
      <c r="AK1676"/>
      <c r="AL1676" s="365"/>
      <c r="AM1676"/>
      <c r="AN1676"/>
      <c r="AO1676"/>
      <c r="AP1676" s="365"/>
      <c r="AQ1676"/>
      <c r="AR1676"/>
      <c r="AS1676"/>
      <c r="AT1676"/>
      <c r="AU1676"/>
      <c r="AV1676"/>
      <c r="AW1676"/>
      <c r="AX1676"/>
      <c r="AY1676" s="365"/>
      <c r="AZ1676" s="365"/>
      <c r="BA1676" s="366"/>
      <c r="BB1676" s="367"/>
      <c r="BC1676"/>
      <c r="BD1676"/>
      <c r="BE1676"/>
      <c r="BF1676"/>
      <c r="BG1676"/>
      <c r="BH1676" s="368"/>
    </row>
    <row r="1677" spans="6:60" ht="15.6">
      <c r="F1677" s="346"/>
      <c r="G1677"/>
      <c r="H1677"/>
      <c r="I1677"/>
      <c r="J1677"/>
      <c r="K1677"/>
      <c r="L1677"/>
      <c r="M1677"/>
      <c r="N1677"/>
      <c r="O1677"/>
      <c r="P1677" s="365"/>
      <c r="Q1677"/>
      <c r="R1677"/>
      <c r="S1677"/>
      <c r="T1677"/>
      <c r="U1677"/>
      <c r="V1677"/>
      <c r="W1677"/>
      <c r="X1677"/>
      <c r="Y1677"/>
      <c r="Z1677"/>
      <c r="AA1677"/>
      <c r="AB1677"/>
      <c r="AC1677"/>
      <c r="AD1677"/>
      <c r="AE1677"/>
      <c r="AF1677"/>
      <c r="AG1677"/>
      <c r="AH1677" s="365"/>
      <c r="AI1677"/>
      <c r="AJ1677"/>
      <c r="AK1677"/>
      <c r="AL1677" s="365"/>
      <c r="AM1677"/>
      <c r="AN1677"/>
      <c r="AO1677"/>
      <c r="AP1677" s="365"/>
      <c r="AQ1677"/>
      <c r="AR1677"/>
      <c r="AS1677"/>
      <c r="AT1677"/>
      <c r="AU1677"/>
      <c r="AV1677"/>
      <c r="AW1677"/>
      <c r="AX1677"/>
      <c r="AY1677" s="365"/>
      <c r="AZ1677" s="365"/>
      <c r="BA1677" s="366"/>
      <c r="BB1677" s="367"/>
      <c r="BC1677"/>
      <c r="BD1677"/>
      <c r="BE1677"/>
      <c r="BF1677"/>
      <c r="BG1677"/>
      <c r="BH1677" s="368"/>
    </row>
    <row r="1678" spans="6:60" ht="15.6">
      <c r="F1678" s="346"/>
      <c r="G1678"/>
      <c r="H1678"/>
      <c r="I1678"/>
      <c r="J1678"/>
      <c r="K1678"/>
      <c r="L1678"/>
      <c r="M1678"/>
      <c r="N1678"/>
      <c r="O1678"/>
      <c r="P1678" s="365"/>
      <c r="Q1678"/>
      <c r="R1678"/>
      <c r="S1678"/>
      <c r="T1678"/>
      <c r="U1678"/>
      <c r="V1678"/>
      <c r="W1678"/>
      <c r="X1678"/>
      <c r="Y1678"/>
      <c r="Z1678"/>
      <c r="AA1678"/>
      <c r="AB1678"/>
      <c r="AC1678"/>
      <c r="AD1678"/>
      <c r="AE1678"/>
      <c r="AF1678"/>
      <c r="AG1678"/>
      <c r="AH1678" s="365"/>
      <c r="AI1678"/>
      <c r="AJ1678"/>
      <c r="AK1678"/>
      <c r="AL1678" s="365"/>
      <c r="AM1678"/>
      <c r="AN1678"/>
      <c r="AO1678"/>
      <c r="AP1678" s="365"/>
      <c r="AQ1678"/>
      <c r="AR1678"/>
      <c r="AS1678"/>
      <c r="AT1678"/>
      <c r="AU1678"/>
      <c r="AV1678"/>
      <c r="AW1678"/>
      <c r="AX1678"/>
      <c r="AY1678" s="365"/>
      <c r="AZ1678" s="365"/>
      <c r="BA1678" s="366"/>
      <c r="BB1678" s="367"/>
      <c r="BC1678"/>
      <c r="BD1678"/>
      <c r="BE1678"/>
      <c r="BF1678"/>
      <c r="BG1678"/>
      <c r="BH1678" s="368"/>
    </row>
    <row r="1679" spans="6:60" ht="15.6">
      <c r="F1679" s="346"/>
      <c r="G1679"/>
      <c r="H1679"/>
      <c r="I1679"/>
      <c r="J1679"/>
      <c r="K1679"/>
      <c r="L1679"/>
      <c r="M1679"/>
      <c r="N1679"/>
      <c r="O1679"/>
      <c r="P1679" s="365"/>
      <c r="Q1679"/>
      <c r="R1679"/>
      <c r="S1679"/>
      <c r="T1679"/>
      <c r="U1679"/>
      <c r="V1679"/>
      <c r="W1679"/>
      <c r="X1679"/>
      <c r="Y1679"/>
      <c r="Z1679"/>
      <c r="AA1679"/>
      <c r="AB1679"/>
      <c r="AC1679"/>
      <c r="AD1679"/>
      <c r="AE1679"/>
      <c r="AF1679"/>
      <c r="AG1679"/>
      <c r="AH1679" s="365"/>
      <c r="AI1679"/>
      <c r="AJ1679"/>
      <c r="AK1679"/>
      <c r="AL1679" s="365"/>
      <c r="AM1679"/>
      <c r="AN1679"/>
      <c r="AO1679"/>
      <c r="AP1679" s="365"/>
      <c r="AQ1679"/>
      <c r="AR1679"/>
      <c r="AS1679"/>
      <c r="AT1679"/>
      <c r="AU1679"/>
      <c r="AV1679"/>
      <c r="AW1679"/>
      <c r="AX1679"/>
      <c r="AY1679" s="365"/>
      <c r="AZ1679" s="365"/>
      <c r="BA1679" s="366"/>
      <c r="BB1679" s="367"/>
      <c r="BC1679"/>
      <c r="BD1679"/>
      <c r="BE1679"/>
      <c r="BF1679"/>
      <c r="BG1679"/>
      <c r="BH1679" s="368"/>
    </row>
    <row r="1680" spans="6:60" ht="15.6">
      <c r="F1680" s="346"/>
      <c r="G1680"/>
      <c r="H1680"/>
      <c r="I1680"/>
      <c r="J1680"/>
      <c r="K1680"/>
      <c r="L1680"/>
      <c r="M1680"/>
      <c r="N1680"/>
      <c r="O1680"/>
      <c r="P1680" s="365"/>
      <c r="Q1680"/>
      <c r="R1680"/>
      <c r="S1680"/>
      <c r="T1680"/>
      <c r="U1680"/>
      <c r="V1680"/>
      <c r="W1680"/>
      <c r="X1680"/>
      <c r="Y1680"/>
      <c r="Z1680"/>
      <c r="AA1680"/>
      <c r="AB1680"/>
      <c r="AC1680"/>
      <c r="AD1680"/>
      <c r="AE1680"/>
      <c r="AF1680"/>
      <c r="AG1680"/>
      <c r="AH1680" s="365"/>
      <c r="AI1680"/>
      <c r="AJ1680"/>
      <c r="AK1680"/>
      <c r="AL1680" s="365"/>
      <c r="AM1680"/>
      <c r="AN1680"/>
      <c r="AO1680"/>
      <c r="AP1680" s="365"/>
      <c r="AQ1680"/>
      <c r="AR1680"/>
      <c r="AS1680"/>
      <c r="AT1680"/>
      <c r="AU1680"/>
      <c r="AV1680"/>
      <c r="AW1680"/>
      <c r="AX1680"/>
      <c r="AY1680" s="365"/>
      <c r="AZ1680" s="365"/>
      <c r="BA1680" s="366"/>
      <c r="BB1680" s="367"/>
      <c r="BC1680"/>
      <c r="BD1680"/>
      <c r="BE1680"/>
      <c r="BF1680"/>
      <c r="BG1680"/>
      <c r="BH1680" s="368"/>
    </row>
    <row r="1681" spans="6:60" ht="15.6">
      <c r="F1681" s="346"/>
      <c r="G1681"/>
      <c r="H1681"/>
      <c r="I1681"/>
      <c r="J1681"/>
      <c r="K1681"/>
      <c r="L1681"/>
      <c r="M1681"/>
      <c r="N1681"/>
      <c r="O1681"/>
      <c r="P1681" s="365"/>
      <c r="Q1681"/>
      <c r="R1681"/>
      <c r="S1681"/>
      <c r="T1681"/>
      <c r="U1681"/>
      <c r="V1681"/>
      <c r="W1681"/>
      <c r="X1681"/>
      <c r="Y1681"/>
      <c r="Z1681"/>
      <c r="AA1681"/>
      <c r="AB1681"/>
      <c r="AC1681"/>
      <c r="AD1681"/>
      <c r="AE1681"/>
      <c r="AF1681"/>
      <c r="AG1681"/>
      <c r="AH1681" s="365"/>
      <c r="AI1681"/>
      <c r="AJ1681"/>
      <c r="AK1681"/>
      <c r="AL1681" s="365"/>
      <c r="AM1681"/>
      <c r="AN1681"/>
      <c r="AO1681"/>
      <c r="AP1681" s="365"/>
      <c r="AQ1681"/>
      <c r="AR1681"/>
      <c r="AS1681"/>
      <c r="AT1681"/>
      <c r="AU1681"/>
      <c r="AV1681"/>
      <c r="AW1681"/>
      <c r="AX1681"/>
      <c r="AY1681" s="365"/>
      <c r="AZ1681" s="365"/>
      <c r="BA1681" s="366"/>
      <c r="BB1681" s="367"/>
      <c r="BC1681"/>
      <c r="BD1681"/>
      <c r="BE1681"/>
      <c r="BF1681"/>
      <c r="BG1681"/>
      <c r="BH1681" s="368"/>
    </row>
    <row r="1682" spans="6:60" ht="15.6">
      <c r="F1682" s="346"/>
      <c r="G1682"/>
      <c r="H1682"/>
      <c r="I1682"/>
      <c r="J1682"/>
      <c r="K1682"/>
      <c r="L1682"/>
      <c r="M1682"/>
      <c r="N1682"/>
      <c r="O1682"/>
      <c r="P1682" s="365"/>
      <c r="Q1682"/>
      <c r="R1682"/>
      <c r="S1682"/>
      <c r="T1682"/>
      <c r="U1682"/>
      <c r="V1682"/>
      <c r="W1682"/>
      <c r="X1682"/>
      <c r="Y1682"/>
      <c r="Z1682"/>
      <c r="AA1682"/>
      <c r="AB1682"/>
      <c r="AC1682"/>
      <c r="AD1682"/>
      <c r="AE1682"/>
      <c r="AF1682"/>
      <c r="AG1682"/>
      <c r="AH1682" s="365"/>
      <c r="AI1682"/>
      <c r="AJ1682"/>
      <c r="AK1682"/>
      <c r="AL1682" s="365"/>
      <c r="AM1682"/>
      <c r="AN1682"/>
      <c r="AO1682"/>
      <c r="AP1682" s="365"/>
      <c r="AQ1682"/>
      <c r="AR1682"/>
      <c r="AS1682"/>
      <c r="AT1682"/>
      <c r="AU1682"/>
      <c r="AV1682"/>
      <c r="AW1682"/>
      <c r="AX1682"/>
      <c r="AY1682" s="365"/>
      <c r="AZ1682" s="365"/>
      <c r="BA1682" s="366"/>
      <c r="BB1682" s="367"/>
      <c r="BC1682"/>
      <c r="BD1682"/>
      <c r="BE1682"/>
      <c r="BF1682"/>
      <c r="BG1682"/>
      <c r="BH1682" s="368"/>
    </row>
    <row r="1683" spans="6:60" ht="15.6">
      <c r="F1683" s="346"/>
      <c r="G1683"/>
      <c r="H1683"/>
      <c r="I1683"/>
      <c r="J1683"/>
      <c r="K1683"/>
      <c r="L1683"/>
      <c r="M1683"/>
      <c r="N1683"/>
      <c r="O1683"/>
      <c r="P1683" s="365"/>
      <c r="Q1683"/>
      <c r="R1683"/>
      <c r="S1683"/>
      <c r="T1683"/>
      <c r="U1683"/>
      <c r="V1683"/>
      <c r="W1683"/>
      <c r="X1683"/>
      <c r="Y1683"/>
      <c r="Z1683"/>
      <c r="AA1683"/>
      <c r="AB1683"/>
      <c r="AC1683"/>
      <c r="AD1683"/>
      <c r="AE1683"/>
      <c r="AF1683"/>
      <c r="AG1683"/>
      <c r="AH1683" s="365"/>
      <c r="AI1683"/>
      <c r="AJ1683"/>
      <c r="AK1683"/>
      <c r="AL1683" s="365"/>
      <c r="AM1683"/>
      <c r="AN1683"/>
      <c r="AO1683"/>
      <c r="AP1683" s="365"/>
      <c r="AQ1683"/>
      <c r="AR1683"/>
      <c r="AS1683"/>
      <c r="AT1683"/>
      <c r="AU1683"/>
      <c r="AV1683"/>
      <c r="AW1683"/>
      <c r="AX1683"/>
      <c r="AY1683" s="365"/>
      <c r="AZ1683" s="365"/>
      <c r="BA1683" s="366"/>
      <c r="BB1683" s="367"/>
      <c r="BC1683"/>
      <c r="BD1683"/>
      <c r="BE1683"/>
      <c r="BF1683"/>
      <c r="BG1683"/>
      <c r="BH1683" s="368"/>
    </row>
    <row r="1684" spans="6:60" ht="15.6">
      <c r="F1684" s="346"/>
      <c r="G1684"/>
      <c r="H1684"/>
      <c r="I1684"/>
      <c r="J1684"/>
      <c r="K1684"/>
      <c r="L1684"/>
      <c r="M1684"/>
      <c r="N1684"/>
      <c r="O1684"/>
      <c r="P1684" s="365"/>
      <c r="Q1684"/>
      <c r="R1684"/>
      <c r="S1684"/>
      <c r="T1684"/>
      <c r="U1684"/>
      <c r="V1684"/>
      <c r="W1684"/>
      <c r="X1684"/>
      <c r="Y1684"/>
      <c r="Z1684"/>
      <c r="AA1684"/>
      <c r="AB1684"/>
      <c r="AC1684"/>
      <c r="AD1684"/>
      <c r="AE1684"/>
      <c r="AF1684"/>
      <c r="AG1684"/>
      <c r="AH1684" s="365"/>
      <c r="AI1684"/>
      <c r="AJ1684"/>
      <c r="AK1684"/>
      <c r="AL1684" s="365"/>
      <c r="AM1684"/>
      <c r="AN1684"/>
      <c r="AO1684"/>
      <c r="AP1684" s="365"/>
      <c r="AQ1684"/>
      <c r="AR1684"/>
      <c r="AS1684"/>
      <c r="AT1684"/>
      <c r="AU1684"/>
      <c r="AV1684"/>
      <c r="AW1684"/>
      <c r="AX1684"/>
      <c r="AY1684" s="365"/>
      <c r="AZ1684" s="365"/>
      <c r="BA1684" s="366"/>
      <c r="BB1684" s="367"/>
      <c r="BC1684"/>
      <c r="BD1684"/>
      <c r="BE1684"/>
      <c r="BF1684"/>
      <c r="BG1684"/>
      <c r="BH1684" s="368"/>
    </row>
    <row r="1685" spans="6:60" ht="15.6">
      <c r="F1685" s="346"/>
      <c r="G1685"/>
      <c r="H1685"/>
      <c r="I1685"/>
      <c r="J1685"/>
      <c r="K1685"/>
      <c r="L1685"/>
      <c r="M1685"/>
      <c r="N1685"/>
      <c r="O1685"/>
      <c r="P1685" s="365"/>
      <c r="Q1685"/>
      <c r="R1685"/>
      <c r="S1685"/>
      <c r="T1685"/>
      <c r="U1685"/>
      <c r="V1685"/>
      <c r="W1685"/>
      <c r="X1685"/>
      <c r="Y1685"/>
      <c r="Z1685"/>
      <c r="AA1685"/>
      <c r="AB1685"/>
      <c r="AC1685"/>
      <c r="AD1685"/>
      <c r="AE1685"/>
      <c r="AF1685"/>
      <c r="AG1685"/>
      <c r="AH1685" s="365"/>
      <c r="AI1685"/>
      <c r="AJ1685"/>
      <c r="AK1685"/>
      <c r="AL1685" s="365"/>
      <c r="AM1685"/>
      <c r="AN1685"/>
      <c r="AO1685"/>
      <c r="AP1685" s="365"/>
      <c r="AQ1685"/>
      <c r="AR1685"/>
      <c r="AS1685"/>
      <c r="AT1685"/>
      <c r="AU1685"/>
      <c r="AV1685"/>
      <c r="AW1685"/>
      <c r="AX1685"/>
      <c r="AY1685" s="365"/>
      <c r="AZ1685" s="365"/>
      <c r="BA1685" s="366"/>
      <c r="BB1685" s="367"/>
      <c r="BC1685"/>
      <c r="BD1685"/>
      <c r="BE1685"/>
      <c r="BF1685"/>
      <c r="BG1685"/>
      <c r="BH1685" s="368"/>
    </row>
    <row r="1686" spans="6:60" ht="15.6">
      <c r="F1686" s="346"/>
      <c r="G1686"/>
      <c r="H1686"/>
      <c r="I1686"/>
      <c r="J1686"/>
      <c r="K1686"/>
      <c r="L1686"/>
      <c r="M1686"/>
      <c r="N1686"/>
      <c r="O1686"/>
      <c r="P1686" s="365"/>
      <c r="Q1686"/>
      <c r="R1686"/>
      <c r="S1686"/>
      <c r="T1686"/>
      <c r="U1686"/>
      <c r="V1686"/>
      <c r="W1686"/>
      <c r="X1686"/>
      <c r="Y1686"/>
      <c r="Z1686"/>
      <c r="AA1686"/>
      <c r="AB1686"/>
      <c r="AC1686"/>
      <c r="AD1686"/>
      <c r="AE1686"/>
      <c r="AF1686"/>
      <c r="AG1686"/>
      <c r="AH1686" s="365"/>
      <c r="AI1686"/>
      <c r="AJ1686"/>
      <c r="AK1686"/>
      <c r="AL1686" s="365"/>
      <c r="AM1686"/>
      <c r="AN1686"/>
      <c r="AO1686"/>
      <c r="AP1686" s="365"/>
      <c r="AQ1686"/>
      <c r="AR1686"/>
      <c r="AS1686"/>
      <c r="AT1686"/>
      <c r="AU1686"/>
      <c r="AV1686"/>
      <c r="AW1686"/>
      <c r="AX1686"/>
      <c r="AY1686" s="365"/>
      <c r="AZ1686" s="365"/>
      <c r="BA1686" s="366"/>
      <c r="BB1686" s="367"/>
      <c r="BC1686"/>
      <c r="BD1686"/>
      <c r="BE1686"/>
      <c r="BF1686"/>
      <c r="BG1686"/>
      <c r="BH1686" s="368"/>
    </row>
    <row r="1687" spans="6:60" ht="15.6">
      <c r="F1687" s="346"/>
      <c r="G1687"/>
      <c r="H1687"/>
      <c r="I1687"/>
      <c r="J1687"/>
      <c r="K1687"/>
      <c r="L1687"/>
      <c r="M1687"/>
      <c r="N1687"/>
      <c r="O1687"/>
      <c r="P1687" s="365"/>
      <c r="Q1687"/>
      <c r="R1687"/>
      <c r="S1687"/>
      <c r="T1687"/>
      <c r="U1687"/>
      <c r="V1687"/>
      <c r="W1687"/>
      <c r="X1687"/>
      <c r="Y1687"/>
      <c r="Z1687"/>
      <c r="AA1687"/>
      <c r="AB1687"/>
      <c r="AC1687"/>
      <c r="AD1687"/>
      <c r="AE1687"/>
      <c r="AF1687"/>
      <c r="AG1687"/>
      <c r="AH1687" s="365"/>
      <c r="AI1687"/>
      <c r="AJ1687"/>
      <c r="AK1687"/>
      <c r="AL1687" s="365"/>
      <c r="AM1687"/>
      <c r="AN1687"/>
      <c r="AO1687"/>
      <c r="AP1687" s="365"/>
      <c r="AQ1687"/>
      <c r="AR1687"/>
      <c r="AS1687"/>
      <c r="AT1687"/>
      <c r="AU1687"/>
      <c r="AV1687"/>
      <c r="AW1687"/>
      <c r="AX1687"/>
      <c r="AY1687" s="365"/>
      <c r="AZ1687" s="365"/>
      <c r="BA1687" s="366"/>
      <c r="BB1687" s="367"/>
      <c r="BC1687"/>
      <c r="BD1687"/>
      <c r="BE1687"/>
      <c r="BF1687"/>
      <c r="BG1687"/>
      <c r="BH1687" s="368"/>
    </row>
    <row r="1688" spans="6:60" ht="15.6">
      <c r="F1688" s="346"/>
      <c r="G1688"/>
      <c r="H1688"/>
      <c r="I1688"/>
      <c r="J1688"/>
      <c r="K1688"/>
      <c r="L1688"/>
      <c r="M1688"/>
      <c r="N1688"/>
      <c r="O1688"/>
      <c r="P1688" s="365"/>
      <c r="Q1688"/>
      <c r="R1688"/>
      <c r="S1688"/>
      <c r="T1688"/>
      <c r="U1688"/>
      <c r="V1688"/>
      <c r="W1688"/>
      <c r="X1688"/>
      <c r="Y1688"/>
      <c r="Z1688"/>
      <c r="AA1688"/>
      <c r="AB1688"/>
      <c r="AC1688"/>
      <c r="AD1688"/>
      <c r="AE1688"/>
      <c r="AF1688"/>
      <c r="AG1688"/>
      <c r="AH1688" s="365"/>
      <c r="AI1688"/>
      <c r="AJ1688"/>
      <c r="AK1688"/>
      <c r="AL1688" s="365"/>
      <c r="AM1688"/>
      <c r="AN1688"/>
      <c r="AO1688"/>
      <c r="AP1688" s="365"/>
      <c r="AQ1688"/>
      <c r="AR1688"/>
      <c r="AS1688"/>
      <c r="AT1688"/>
      <c r="AU1688"/>
      <c r="AV1688"/>
      <c r="AW1688"/>
      <c r="AX1688"/>
      <c r="AY1688" s="365"/>
      <c r="AZ1688" s="365"/>
      <c r="BA1688" s="366"/>
      <c r="BB1688" s="367"/>
      <c r="BC1688"/>
      <c r="BD1688"/>
      <c r="BE1688"/>
      <c r="BF1688"/>
      <c r="BG1688"/>
      <c r="BH1688" s="368"/>
    </row>
    <row r="1689" spans="6:60" ht="15.6">
      <c r="F1689" s="346"/>
      <c r="G1689"/>
      <c r="H1689"/>
      <c r="I1689"/>
      <c r="J1689"/>
      <c r="K1689"/>
      <c r="L1689"/>
      <c r="M1689"/>
      <c r="N1689"/>
      <c r="O1689"/>
      <c r="P1689" s="365"/>
      <c r="Q1689"/>
      <c r="R1689"/>
      <c r="S1689"/>
      <c r="T1689"/>
      <c r="U1689"/>
      <c r="V1689"/>
      <c r="W1689"/>
      <c r="X1689"/>
      <c r="Y1689"/>
      <c r="Z1689"/>
      <c r="AA1689"/>
      <c r="AB1689"/>
      <c r="AC1689"/>
      <c r="AD1689"/>
      <c r="AE1689"/>
      <c r="AF1689"/>
      <c r="AG1689"/>
      <c r="AH1689" s="365"/>
      <c r="AI1689"/>
      <c r="AJ1689"/>
      <c r="AK1689"/>
      <c r="AL1689" s="365"/>
      <c r="AM1689"/>
      <c r="AN1689"/>
      <c r="AO1689"/>
      <c r="AP1689" s="365"/>
      <c r="AQ1689"/>
      <c r="AR1689"/>
      <c r="AS1689"/>
      <c r="AT1689"/>
      <c r="AU1689"/>
      <c r="AV1689"/>
      <c r="AW1689"/>
      <c r="AX1689"/>
      <c r="AY1689" s="365"/>
      <c r="AZ1689" s="365"/>
      <c r="BA1689" s="366"/>
      <c r="BB1689" s="367"/>
      <c r="BC1689"/>
      <c r="BD1689"/>
      <c r="BE1689"/>
      <c r="BF1689"/>
      <c r="BG1689"/>
      <c r="BH1689" s="368"/>
    </row>
    <row r="1690" spans="6:60" ht="15.6">
      <c r="F1690" s="346"/>
      <c r="G1690"/>
      <c r="H1690"/>
      <c r="I1690"/>
      <c r="J1690"/>
      <c r="K1690"/>
      <c r="L1690"/>
      <c r="M1690"/>
      <c r="N1690"/>
      <c r="O1690"/>
      <c r="P1690" s="365"/>
      <c r="Q1690"/>
      <c r="R1690"/>
      <c r="S1690"/>
      <c r="T1690"/>
      <c r="U1690"/>
      <c r="V1690"/>
      <c r="W1690"/>
      <c r="X1690"/>
      <c r="Y1690"/>
      <c r="Z1690"/>
      <c r="AA1690"/>
      <c r="AB1690"/>
      <c r="AC1690"/>
      <c r="AD1690"/>
      <c r="AE1690"/>
      <c r="AF1690"/>
      <c r="AG1690"/>
      <c r="AH1690" s="365"/>
      <c r="AI1690"/>
      <c r="AJ1690"/>
      <c r="AK1690"/>
      <c r="AL1690" s="365"/>
      <c r="AM1690"/>
      <c r="AN1690"/>
      <c r="AO1690"/>
      <c r="AP1690" s="365"/>
      <c r="AQ1690"/>
      <c r="AR1690"/>
      <c r="AS1690"/>
      <c r="AT1690"/>
      <c r="AU1690"/>
      <c r="AV1690"/>
      <c r="AW1690"/>
      <c r="AX1690"/>
      <c r="AY1690" s="365"/>
      <c r="AZ1690" s="365"/>
      <c r="BA1690" s="366"/>
      <c r="BB1690" s="367"/>
      <c r="BC1690"/>
      <c r="BD1690"/>
      <c r="BE1690"/>
      <c r="BF1690"/>
      <c r="BG1690"/>
      <c r="BH1690" s="368"/>
    </row>
    <row r="1691" spans="6:60" ht="15.6">
      <c r="F1691" s="346"/>
      <c r="G1691"/>
      <c r="H1691"/>
      <c r="I1691"/>
      <c r="J1691"/>
      <c r="K1691"/>
      <c r="L1691"/>
      <c r="M1691"/>
      <c r="N1691"/>
      <c r="O1691"/>
      <c r="P1691" s="365"/>
      <c r="Q1691"/>
      <c r="R1691"/>
      <c r="S1691"/>
      <c r="T1691"/>
      <c r="U1691"/>
      <c r="V1691"/>
      <c r="W1691"/>
      <c r="X1691"/>
      <c r="Y1691"/>
      <c r="Z1691"/>
      <c r="AA1691"/>
      <c r="AB1691"/>
      <c r="AC1691"/>
      <c r="AD1691"/>
      <c r="AE1691"/>
      <c r="AF1691"/>
      <c r="AG1691"/>
      <c r="AH1691" s="365"/>
      <c r="AI1691"/>
      <c r="AJ1691"/>
      <c r="AK1691"/>
      <c r="AL1691" s="365"/>
      <c r="AM1691"/>
      <c r="AN1691"/>
      <c r="AO1691"/>
      <c r="AP1691" s="365"/>
      <c r="AQ1691"/>
      <c r="AR1691"/>
      <c r="AS1691"/>
      <c r="AT1691"/>
      <c r="AU1691"/>
      <c r="AV1691"/>
      <c r="AW1691"/>
      <c r="AX1691"/>
      <c r="AY1691" s="365"/>
      <c r="AZ1691" s="365"/>
      <c r="BA1691" s="366"/>
      <c r="BB1691" s="367"/>
      <c r="BC1691"/>
      <c r="BD1691"/>
      <c r="BE1691"/>
      <c r="BF1691"/>
      <c r="BG1691"/>
      <c r="BH1691" s="368"/>
    </row>
    <row r="1692" spans="6:60" ht="15.6">
      <c r="F1692" s="346"/>
      <c r="G1692"/>
      <c r="H1692"/>
      <c r="I1692"/>
      <c r="J1692"/>
      <c r="K1692"/>
      <c r="L1692"/>
      <c r="M1692"/>
      <c r="N1692"/>
      <c r="O1692"/>
      <c r="P1692" s="365"/>
      <c r="Q1692"/>
      <c r="R1692"/>
      <c r="S1692"/>
      <c r="T1692"/>
      <c r="U1692"/>
      <c r="V1692"/>
      <c r="W1692"/>
      <c r="X1692"/>
      <c r="Y1692"/>
      <c r="Z1692"/>
      <c r="AA1692"/>
      <c r="AB1692"/>
      <c r="AC1692"/>
      <c r="AD1692"/>
      <c r="AE1692"/>
      <c r="AF1692"/>
      <c r="AG1692"/>
      <c r="AH1692" s="365"/>
      <c r="AI1692"/>
      <c r="AJ1692"/>
      <c r="AK1692"/>
      <c r="AL1692" s="365"/>
      <c r="AM1692"/>
      <c r="AN1692"/>
      <c r="AO1692"/>
      <c r="AP1692" s="365"/>
      <c r="AQ1692"/>
      <c r="AR1692"/>
      <c r="AS1692"/>
      <c r="AT1692"/>
      <c r="AU1692"/>
      <c r="AV1692"/>
      <c r="AW1692"/>
      <c r="AX1692"/>
      <c r="AY1692" s="365"/>
      <c r="AZ1692" s="365"/>
      <c r="BA1692" s="366"/>
      <c r="BB1692" s="367"/>
      <c r="BC1692"/>
      <c r="BD1692"/>
      <c r="BE1692"/>
      <c r="BF1692"/>
      <c r="BG1692"/>
      <c r="BH1692" s="368"/>
    </row>
    <row r="1693" spans="6:60" ht="15.6">
      <c r="F1693" s="346"/>
      <c r="G1693"/>
      <c r="H1693"/>
      <c r="I1693"/>
      <c r="J1693"/>
      <c r="K1693"/>
      <c r="L1693"/>
      <c r="M1693"/>
      <c r="N1693"/>
      <c r="O1693"/>
      <c r="P1693" s="365"/>
      <c r="Q1693"/>
      <c r="R1693"/>
      <c r="S1693"/>
      <c r="T1693"/>
      <c r="U1693"/>
      <c r="V1693"/>
      <c r="W1693"/>
      <c r="X1693"/>
      <c r="Y1693"/>
      <c r="Z1693"/>
      <c r="AA1693"/>
      <c r="AB1693"/>
      <c r="AC1693"/>
      <c r="AD1693"/>
      <c r="AE1693"/>
      <c r="AF1693"/>
      <c r="AG1693"/>
      <c r="AH1693" s="365"/>
      <c r="AI1693"/>
      <c r="AJ1693"/>
      <c r="AK1693"/>
      <c r="AL1693" s="365"/>
      <c r="AM1693"/>
      <c r="AN1693"/>
      <c r="AO1693"/>
      <c r="AP1693" s="365"/>
      <c r="AQ1693"/>
      <c r="AR1693"/>
      <c r="AS1693"/>
      <c r="AT1693"/>
      <c r="AU1693"/>
      <c r="AV1693"/>
      <c r="AW1693"/>
      <c r="AX1693"/>
      <c r="AY1693" s="365"/>
      <c r="AZ1693" s="365"/>
      <c r="BA1693" s="366"/>
      <c r="BB1693" s="367"/>
      <c r="BC1693"/>
      <c r="BD1693"/>
      <c r="BE1693"/>
      <c r="BF1693"/>
      <c r="BG1693"/>
      <c r="BH1693" s="368"/>
    </row>
    <row r="1694" spans="6:60" ht="15.6">
      <c r="F1694" s="346"/>
      <c r="G1694"/>
      <c r="H1694"/>
      <c r="I1694"/>
      <c r="J1694"/>
      <c r="K1694"/>
      <c r="L1694"/>
      <c r="M1694"/>
      <c r="N1694"/>
      <c r="O1694"/>
      <c r="P1694" s="365"/>
      <c r="Q1694"/>
      <c r="R1694"/>
      <c r="S1694"/>
      <c r="T1694"/>
      <c r="U1694"/>
      <c r="V1694"/>
      <c r="W1694"/>
      <c r="X1694"/>
      <c r="Y1694"/>
      <c r="Z1694"/>
      <c r="AA1694"/>
      <c r="AB1694"/>
      <c r="AC1694"/>
      <c r="AD1694"/>
      <c r="AE1694"/>
      <c r="AF1694"/>
      <c r="AG1694"/>
      <c r="AH1694" s="365"/>
      <c r="AI1694"/>
      <c r="AJ1694"/>
      <c r="AK1694"/>
      <c r="AL1694" s="365"/>
      <c r="AM1694"/>
      <c r="AN1694"/>
      <c r="AO1694"/>
      <c r="AP1694" s="365"/>
      <c r="AQ1694"/>
      <c r="AR1694"/>
      <c r="AS1694"/>
      <c r="AT1694"/>
      <c r="AU1694"/>
      <c r="AV1694"/>
      <c r="AW1694"/>
      <c r="AX1694"/>
      <c r="AY1694" s="365"/>
      <c r="AZ1694" s="365"/>
      <c r="BA1694" s="366"/>
      <c r="BB1694" s="367"/>
      <c r="BC1694"/>
      <c r="BD1694"/>
      <c r="BE1694"/>
      <c r="BF1694"/>
      <c r="BG1694"/>
      <c r="BH1694" s="368"/>
    </row>
    <row r="1695" spans="6:60" ht="15.6">
      <c r="F1695" s="346"/>
      <c r="G1695"/>
      <c r="H1695"/>
      <c r="I1695"/>
      <c r="J1695"/>
      <c r="K1695"/>
      <c r="L1695"/>
      <c r="M1695"/>
      <c r="N1695"/>
      <c r="O1695"/>
      <c r="P1695" s="365"/>
      <c r="Q1695"/>
      <c r="R1695"/>
      <c r="S1695"/>
      <c r="T1695"/>
      <c r="U1695"/>
      <c r="V1695"/>
      <c r="W1695"/>
      <c r="X1695"/>
      <c r="Y1695"/>
      <c r="Z1695"/>
      <c r="AA1695"/>
      <c r="AB1695"/>
      <c r="AC1695"/>
      <c r="AD1695"/>
      <c r="AE1695"/>
      <c r="AF1695"/>
      <c r="AG1695"/>
      <c r="AH1695" s="365"/>
      <c r="AI1695"/>
      <c r="AJ1695"/>
      <c r="AK1695"/>
      <c r="AL1695" s="365"/>
      <c r="AM1695"/>
      <c r="AN1695"/>
      <c r="AO1695"/>
      <c r="AP1695" s="365"/>
      <c r="AQ1695"/>
      <c r="AR1695"/>
      <c r="AS1695"/>
      <c r="AT1695"/>
      <c r="AU1695"/>
      <c r="AV1695"/>
      <c r="AW1695"/>
      <c r="AX1695"/>
      <c r="AY1695" s="365"/>
      <c r="AZ1695" s="365"/>
      <c r="BA1695" s="366"/>
      <c r="BB1695" s="367"/>
      <c r="BC1695"/>
      <c r="BD1695"/>
      <c r="BE1695"/>
      <c r="BF1695"/>
      <c r="BG1695"/>
      <c r="BH1695" s="368"/>
    </row>
    <row r="1696" spans="6:60" ht="15.6">
      <c r="F1696" s="346"/>
      <c r="G1696"/>
      <c r="H1696"/>
      <c r="I1696"/>
      <c r="J1696"/>
      <c r="K1696"/>
      <c r="L1696"/>
      <c r="M1696"/>
      <c r="N1696"/>
      <c r="O1696"/>
      <c r="P1696" s="365"/>
      <c r="Q1696"/>
      <c r="R1696"/>
      <c r="S1696"/>
      <c r="T1696"/>
      <c r="U1696"/>
      <c r="V1696"/>
      <c r="W1696"/>
      <c r="X1696"/>
      <c r="Y1696"/>
      <c r="Z1696"/>
      <c r="AA1696"/>
      <c r="AB1696"/>
      <c r="AC1696"/>
      <c r="AD1696"/>
      <c r="AE1696"/>
      <c r="AF1696"/>
      <c r="AG1696"/>
      <c r="AH1696" s="365"/>
      <c r="AI1696"/>
      <c r="AJ1696"/>
      <c r="AK1696"/>
      <c r="AL1696" s="365"/>
      <c r="AM1696"/>
      <c r="AN1696"/>
      <c r="AO1696"/>
      <c r="AP1696" s="365"/>
      <c r="AQ1696"/>
      <c r="AR1696"/>
      <c r="AS1696"/>
      <c r="AT1696"/>
      <c r="AU1696"/>
      <c r="AV1696"/>
      <c r="AW1696"/>
      <c r="AX1696"/>
      <c r="AY1696" s="365"/>
      <c r="AZ1696" s="365"/>
      <c r="BA1696" s="366"/>
      <c r="BB1696" s="367"/>
      <c r="BC1696"/>
      <c r="BD1696"/>
      <c r="BE1696"/>
      <c r="BF1696"/>
      <c r="BG1696"/>
      <c r="BH1696" s="368"/>
    </row>
    <row r="1697" spans="6:60" ht="15.6">
      <c r="F1697" s="346"/>
      <c r="G1697"/>
      <c r="H1697"/>
      <c r="I1697"/>
      <c r="J1697"/>
      <c r="K1697"/>
      <c r="L1697"/>
      <c r="M1697"/>
      <c r="N1697"/>
      <c r="O1697"/>
      <c r="P1697" s="365"/>
      <c r="Q1697"/>
      <c r="R1697"/>
      <c r="S1697"/>
      <c r="T1697"/>
      <c r="U1697"/>
      <c r="V1697"/>
      <c r="W1697"/>
      <c r="X1697"/>
      <c r="Y1697"/>
      <c r="Z1697"/>
      <c r="AA1697"/>
      <c r="AB1697"/>
      <c r="AC1697"/>
      <c r="AD1697"/>
      <c r="AE1697"/>
      <c r="AF1697"/>
      <c r="AG1697"/>
      <c r="AH1697" s="365"/>
      <c r="AI1697"/>
      <c r="AJ1697"/>
      <c r="AK1697"/>
      <c r="AL1697" s="365"/>
      <c r="AM1697"/>
      <c r="AN1697"/>
      <c r="AO1697"/>
      <c r="AP1697" s="365"/>
      <c r="AQ1697"/>
      <c r="AR1697"/>
      <c r="AS1697"/>
      <c r="AT1697"/>
      <c r="AU1697"/>
      <c r="AV1697"/>
      <c r="AW1697"/>
      <c r="AX1697"/>
      <c r="AY1697" s="365"/>
      <c r="AZ1697" s="365"/>
      <c r="BA1697" s="366"/>
      <c r="BB1697" s="367"/>
      <c r="BC1697"/>
      <c r="BD1697"/>
      <c r="BE1697"/>
      <c r="BF1697"/>
      <c r="BG1697"/>
      <c r="BH1697" s="368"/>
    </row>
    <row r="1698" spans="6:60" ht="15.6">
      <c r="F1698" s="346"/>
      <c r="G1698"/>
      <c r="H1698"/>
      <c r="I1698"/>
      <c r="J1698"/>
      <c r="K1698"/>
      <c r="L1698"/>
      <c r="M1698"/>
      <c r="N1698"/>
      <c r="O1698"/>
      <c r="P1698" s="365"/>
      <c r="Q1698"/>
      <c r="R1698"/>
      <c r="S1698"/>
      <c r="T1698"/>
      <c r="U1698"/>
      <c r="V1698"/>
      <c r="W1698"/>
      <c r="X1698"/>
      <c r="Y1698"/>
      <c r="Z1698"/>
      <c r="AA1698"/>
      <c r="AB1698"/>
      <c r="AC1698"/>
      <c r="AD1698"/>
      <c r="AE1698"/>
      <c r="AF1698"/>
      <c r="AG1698"/>
      <c r="AH1698" s="365"/>
      <c r="AI1698"/>
      <c r="AJ1698"/>
      <c r="AK1698"/>
      <c r="AL1698" s="365"/>
      <c r="AM1698"/>
      <c r="AN1698"/>
      <c r="AO1698"/>
      <c r="AP1698" s="365"/>
      <c r="AQ1698"/>
      <c r="AR1698"/>
      <c r="AS1698"/>
      <c r="AT1698"/>
      <c r="AU1698"/>
      <c r="AV1698"/>
      <c r="AW1698"/>
      <c r="AX1698"/>
      <c r="AY1698" s="365"/>
      <c r="AZ1698" s="365"/>
      <c r="BA1698" s="366"/>
      <c r="BB1698" s="367"/>
      <c r="BC1698"/>
      <c r="BD1698"/>
      <c r="BE1698"/>
      <c r="BF1698"/>
      <c r="BG1698"/>
      <c r="BH1698" s="368"/>
    </row>
    <row r="1699" spans="6:60" ht="15.6">
      <c r="F1699" s="346"/>
      <c r="G1699"/>
      <c r="H1699"/>
      <c r="I1699"/>
      <c r="J1699"/>
      <c r="K1699"/>
      <c r="L1699"/>
      <c r="M1699"/>
      <c r="N1699"/>
      <c r="O1699"/>
      <c r="P1699" s="365"/>
      <c r="Q1699"/>
      <c r="R1699"/>
      <c r="S1699"/>
      <c r="T1699"/>
      <c r="U1699"/>
      <c r="V1699"/>
      <c r="W1699"/>
      <c r="X1699"/>
      <c r="Y1699"/>
      <c r="Z1699"/>
      <c r="AA1699"/>
      <c r="AB1699"/>
      <c r="AC1699"/>
      <c r="AD1699"/>
      <c r="AE1699"/>
      <c r="AF1699"/>
      <c r="AG1699"/>
      <c r="AH1699" s="365"/>
      <c r="AI1699"/>
      <c r="AJ1699"/>
      <c r="AK1699"/>
      <c r="AL1699" s="365"/>
      <c r="AM1699"/>
      <c r="AN1699"/>
      <c r="AO1699"/>
      <c r="AP1699" s="365"/>
      <c r="AQ1699"/>
      <c r="AR1699"/>
      <c r="AS1699"/>
      <c r="AT1699"/>
      <c r="AU1699"/>
      <c r="AV1699"/>
      <c r="AW1699"/>
      <c r="AX1699"/>
      <c r="AY1699" s="365"/>
      <c r="AZ1699" s="365"/>
      <c r="BA1699" s="366"/>
      <c r="BB1699" s="367"/>
      <c r="BC1699"/>
      <c r="BD1699"/>
      <c r="BE1699"/>
      <c r="BF1699"/>
      <c r="BG1699"/>
      <c r="BH1699" s="368"/>
    </row>
    <row r="1700" spans="6:60" ht="15.6">
      <c r="F1700" s="346"/>
      <c r="G1700"/>
      <c r="H1700"/>
      <c r="I1700"/>
      <c r="J1700"/>
      <c r="K1700"/>
      <c r="L1700"/>
      <c r="M1700"/>
      <c r="N1700"/>
      <c r="O1700"/>
      <c r="P1700" s="365"/>
      <c r="Q1700"/>
      <c r="R1700"/>
      <c r="S1700"/>
      <c r="T1700"/>
      <c r="U1700"/>
      <c r="V1700"/>
      <c r="W1700"/>
      <c r="X1700"/>
      <c r="Y1700"/>
      <c r="Z1700"/>
      <c r="AA1700"/>
      <c r="AB1700"/>
      <c r="AC1700"/>
      <c r="AD1700"/>
      <c r="AE1700"/>
      <c r="AF1700"/>
      <c r="AG1700"/>
      <c r="AH1700" s="365"/>
      <c r="AI1700"/>
      <c r="AJ1700"/>
      <c r="AK1700"/>
      <c r="AL1700" s="365"/>
      <c r="AM1700"/>
      <c r="AN1700"/>
      <c r="AO1700"/>
      <c r="AP1700" s="365"/>
      <c r="AQ1700"/>
      <c r="AR1700"/>
      <c r="AS1700"/>
      <c r="AT1700"/>
      <c r="AU1700"/>
      <c r="AV1700"/>
      <c r="AW1700"/>
      <c r="AX1700"/>
      <c r="AY1700" s="365"/>
      <c r="AZ1700" s="365"/>
      <c r="BA1700" s="366"/>
      <c r="BB1700" s="367"/>
      <c r="BC1700"/>
      <c r="BD1700"/>
      <c r="BE1700"/>
      <c r="BF1700"/>
      <c r="BG1700"/>
      <c r="BH1700" s="368"/>
    </row>
    <row r="1701" spans="6:60" ht="15.6">
      <c r="F1701" s="346"/>
      <c r="G1701"/>
      <c r="H1701"/>
      <c r="I1701"/>
      <c r="J1701"/>
      <c r="K1701"/>
      <c r="L1701"/>
      <c r="M1701"/>
      <c r="N1701"/>
      <c r="O1701"/>
      <c r="P1701" s="365"/>
      <c r="Q1701"/>
      <c r="R1701"/>
      <c r="S1701"/>
      <c r="T1701"/>
      <c r="U1701"/>
      <c r="V1701"/>
      <c r="W1701"/>
      <c r="X1701"/>
      <c r="Y1701"/>
      <c r="Z1701"/>
      <c r="AA1701"/>
      <c r="AB1701"/>
      <c r="AC1701"/>
      <c r="AD1701"/>
      <c r="AE1701"/>
      <c r="AF1701"/>
      <c r="AG1701"/>
      <c r="AH1701" s="365"/>
      <c r="AI1701"/>
      <c r="AJ1701"/>
      <c r="AK1701"/>
      <c r="AL1701" s="365"/>
      <c r="AM1701"/>
      <c r="AN1701"/>
      <c r="AO1701"/>
      <c r="AP1701" s="365"/>
      <c r="AQ1701"/>
      <c r="AR1701"/>
      <c r="AS1701"/>
      <c r="AT1701"/>
      <c r="AU1701"/>
      <c r="AV1701"/>
      <c r="AW1701"/>
      <c r="AX1701"/>
      <c r="AY1701" s="365"/>
      <c r="AZ1701" s="365"/>
      <c r="BA1701" s="366"/>
      <c r="BB1701" s="367"/>
      <c r="BC1701"/>
      <c r="BD1701"/>
      <c r="BE1701"/>
      <c r="BF1701"/>
      <c r="BG1701"/>
      <c r="BH1701" s="368"/>
    </row>
    <row r="1702" spans="6:60" ht="15.6">
      <c r="F1702" s="346"/>
      <c r="G1702"/>
      <c r="H1702"/>
      <c r="I1702"/>
      <c r="J1702"/>
      <c r="K1702"/>
      <c r="L1702"/>
      <c r="M1702"/>
      <c r="N1702"/>
      <c r="O1702"/>
      <c r="P1702" s="365"/>
      <c r="Q1702"/>
      <c r="R1702"/>
      <c r="S1702"/>
      <c r="T1702"/>
      <c r="U1702"/>
      <c r="V1702"/>
      <c r="W1702"/>
      <c r="X1702"/>
      <c r="Y1702"/>
      <c r="Z1702"/>
      <c r="AA1702"/>
      <c r="AB1702"/>
      <c r="AC1702"/>
      <c r="AD1702"/>
      <c r="AE1702"/>
      <c r="AF1702"/>
      <c r="AG1702"/>
      <c r="AH1702" s="365"/>
      <c r="AI1702"/>
      <c r="AJ1702"/>
      <c r="AK1702"/>
      <c r="AL1702" s="365"/>
      <c r="AM1702"/>
      <c r="AN1702"/>
      <c r="AO1702"/>
      <c r="AP1702" s="365"/>
      <c r="AQ1702"/>
      <c r="AR1702"/>
      <c r="AS1702"/>
      <c r="AT1702"/>
      <c r="AU1702"/>
      <c r="AV1702"/>
      <c r="AW1702"/>
      <c r="AX1702"/>
      <c r="AY1702" s="365"/>
      <c r="AZ1702" s="365"/>
      <c r="BA1702" s="366"/>
      <c r="BB1702" s="367"/>
      <c r="BC1702"/>
      <c r="BD1702"/>
      <c r="BE1702"/>
      <c r="BF1702"/>
      <c r="BG1702"/>
      <c r="BH1702" s="368"/>
    </row>
    <row r="1703" spans="6:60" ht="15.6">
      <c r="F1703" s="346"/>
      <c r="G1703"/>
      <c r="H1703"/>
      <c r="I1703"/>
      <c r="J1703"/>
      <c r="K1703"/>
      <c r="L1703"/>
      <c r="M1703"/>
      <c r="N1703"/>
      <c r="O1703"/>
      <c r="P1703" s="365"/>
      <c r="Q1703"/>
      <c r="R1703"/>
      <c r="S1703"/>
      <c r="T1703"/>
      <c r="U1703"/>
      <c r="V1703"/>
      <c r="W1703"/>
      <c r="X1703"/>
      <c r="Y1703"/>
      <c r="Z1703"/>
      <c r="AA1703"/>
      <c r="AB1703"/>
      <c r="AC1703"/>
      <c r="AD1703"/>
      <c r="AE1703"/>
      <c r="AF1703"/>
      <c r="AG1703"/>
      <c r="AH1703" s="365"/>
      <c r="AI1703"/>
      <c r="AJ1703"/>
      <c r="AK1703"/>
      <c r="AL1703" s="365"/>
      <c r="AM1703"/>
      <c r="AN1703"/>
      <c r="AO1703"/>
      <c r="AP1703" s="365"/>
      <c r="AQ1703"/>
      <c r="AR1703"/>
      <c r="AS1703"/>
      <c r="AT1703"/>
      <c r="AU1703"/>
      <c r="AV1703"/>
      <c r="AW1703"/>
      <c r="AX1703"/>
      <c r="AY1703" s="365"/>
      <c r="AZ1703" s="365"/>
      <c r="BA1703" s="366"/>
      <c r="BB1703" s="367"/>
      <c r="BC1703"/>
      <c r="BD1703"/>
      <c r="BE1703"/>
      <c r="BF1703"/>
      <c r="BG1703"/>
      <c r="BH1703" s="368"/>
    </row>
    <row r="1704" spans="6:60" ht="15.6">
      <c r="F1704" s="346"/>
      <c r="G1704"/>
      <c r="H1704"/>
      <c r="I1704"/>
      <c r="J1704"/>
      <c r="K1704"/>
      <c r="L1704"/>
      <c r="M1704"/>
      <c r="N1704"/>
      <c r="O1704"/>
      <c r="P1704" s="365"/>
      <c r="Q1704"/>
      <c r="R1704"/>
      <c r="S1704"/>
      <c r="T1704"/>
      <c r="U1704"/>
      <c r="V1704"/>
      <c r="W1704"/>
      <c r="X1704"/>
      <c r="Y1704"/>
      <c r="Z1704"/>
      <c r="AA1704"/>
      <c r="AB1704"/>
      <c r="AC1704"/>
      <c r="AD1704"/>
      <c r="AE1704"/>
      <c r="AF1704"/>
      <c r="AG1704"/>
      <c r="AH1704" s="365"/>
      <c r="AI1704"/>
      <c r="AJ1704"/>
      <c r="AK1704"/>
      <c r="AL1704" s="365"/>
      <c r="AM1704"/>
      <c r="AN1704"/>
      <c r="AO1704"/>
      <c r="AP1704" s="365"/>
      <c r="AQ1704"/>
      <c r="AR1704"/>
      <c r="AS1704"/>
      <c r="AT1704"/>
      <c r="AU1704"/>
      <c r="AV1704"/>
      <c r="AW1704"/>
      <c r="AX1704"/>
      <c r="AY1704" s="365"/>
      <c r="AZ1704" s="365"/>
      <c r="BA1704" s="366"/>
      <c r="BB1704" s="367"/>
      <c r="BC1704"/>
      <c r="BD1704"/>
      <c r="BE1704"/>
      <c r="BF1704"/>
      <c r="BG1704"/>
      <c r="BH1704" s="368"/>
    </row>
    <row r="1705" spans="6:60" ht="15.6">
      <c r="F1705" s="346"/>
      <c r="G1705"/>
      <c r="H1705"/>
      <c r="I1705"/>
      <c r="J1705"/>
      <c r="K1705"/>
      <c r="L1705"/>
      <c r="M1705"/>
      <c r="N1705"/>
      <c r="O1705"/>
      <c r="P1705" s="365"/>
      <c r="Q1705"/>
      <c r="R1705"/>
      <c r="S1705"/>
      <c r="T1705"/>
      <c r="U1705"/>
      <c r="V1705"/>
      <c r="W1705"/>
      <c r="X1705"/>
      <c r="Y1705"/>
      <c r="Z1705"/>
      <c r="AA1705"/>
      <c r="AB1705"/>
      <c r="AC1705"/>
      <c r="AD1705"/>
      <c r="AE1705"/>
      <c r="AF1705"/>
      <c r="AG1705"/>
      <c r="AH1705" s="365"/>
      <c r="AI1705"/>
      <c r="AJ1705"/>
      <c r="AK1705"/>
      <c r="AL1705" s="365"/>
      <c r="AM1705"/>
      <c r="AN1705"/>
      <c r="AO1705"/>
      <c r="AP1705" s="365"/>
      <c r="AQ1705"/>
      <c r="AR1705"/>
      <c r="AS1705"/>
      <c r="AT1705"/>
      <c r="AU1705"/>
      <c r="AV1705"/>
      <c r="AW1705"/>
      <c r="AX1705"/>
      <c r="AY1705" s="365"/>
      <c r="AZ1705" s="365"/>
      <c r="BA1705" s="366"/>
      <c r="BB1705" s="367"/>
      <c r="BC1705"/>
      <c r="BD1705"/>
      <c r="BE1705"/>
      <c r="BF1705"/>
      <c r="BG1705"/>
      <c r="BH1705" s="368"/>
    </row>
    <row r="1706" spans="6:60" ht="15.6">
      <c r="F1706" s="346"/>
      <c r="G1706"/>
      <c r="H1706"/>
      <c r="I1706"/>
      <c r="J1706"/>
      <c r="K1706"/>
      <c r="L1706"/>
      <c r="M1706"/>
      <c r="N1706"/>
      <c r="O1706"/>
      <c r="P1706" s="365"/>
      <c r="Q1706"/>
      <c r="R1706"/>
      <c r="S1706"/>
      <c r="T1706"/>
      <c r="U1706"/>
      <c r="V1706"/>
      <c r="W1706"/>
      <c r="X1706"/>
      <c r="Y1706"/>
      <c r="Z1706"/>
      <c r="AA1706"/>
      <c r="AB1706"/>
      <c r="AC1706"/>
      <c r="AD1706"/>
      <c r="AE1706"/>
      <c r="AF1706"/>
      <c r="AG1706"/>
      <c r="AH1706" s="365"/>
      <c r="AI1706"/>
      <c r="AJ1706"/>
      <c r="AK1706"/>
      <c r="AL1706" s="365"/>
      <c r="AM1706"/>
      <c r="AN1706"/>
      <c r="AO1706"/>
      <c r="AP1706" s="365"/>
      <c r="AQ1706"/>
      <c r="AR1706"/>
      <c r="AS1706"/>
      <c r="AT1706"/>
      <c r="AU1706"/>
      <c r="AV1706"/>
      <c r="AW1706"/>
      <c r="AX1706"/>
      <c r="AY1706" s="365"/>
      <c r="AZ1706" s="365"/>
      <c r="BA1706" s="366"/>
      <c r="BB1706" s="367"/>
      <c r="BC1706"/>
      <c r="BD1706"/>
      <c r="BE1706"/>
      <c r="BF1706"/>
      <c r="BG1706"/>
      <c r="BH1706" s="368"/>
    </row>
    <row r="1707" spans="6:60" ht="15.6">
      <c r="F1707" s="346"/>
      <c r="G1707"/>
      <c r="H1707"/>
      <c r="I1707"/>
      <c r="J1707"/>
      <c r="K1707"/>
      <c r="L1707"/>
      <c r="M1707"/>
      <c r="N1707"/>
      <c r="O1707"/>
      <c r="P1707" s="365"/>
      <c r="Q1707"/>
      <c r="R1707"/>
      <c r="S1707"/>
      <c r="T1707"/>
      <c r="U1707"/>
      <c r="V1707"/>
      <c r="W1707"/>
      <c r="X1707"/>
      <c r="Y1707"/>
      <c r="Z1707"/>
      <c r="AA1707"/>
      <c r="AB1707"/>
      <c r="AC1707"/>
      <c r="AD1707"/>
      <c r="AE1707"/>
      <c r="AF1707"/>
      <c r="AG1707"/>
      <c r="AH1707" s="365"/>
      <c r="AI1707"/>
      <c r="AJ1707"/>
      <c r="AK1707"/>
      <c r="AL1707" s="365"/>
      <c r="AM1707"/>
      <c r="AN1707"/>
      <c r="AO1707"/>
      <c r="AP1707" s="365"/>
      <c r="AQ1707"/>
      <c r="AR1707"/>
      <c r="AS1707"/>
      <c r="AT1707"/>
      <c r="AU1707"/>
      <c r="AV1707"/>
      <c r="AW1707"/>
      <c r="AX1707"/>
      <c r="AY1707" s="365"/>
      <c r="AZ1707" s="365"/>
      <c r="BA1707" s="366"/>
      <c r="BB1707" s="367"/>
      <c r="BC1707"/>
      <c r="BD1707"/>
      <c r="BE1707"/>
      <c r="BF1707"/>
      <c r="BG1707"/>
      <c r="BH1707" s="368"/>
    </row>
    <row r="1708" spans="6:60" ht="15.6">
      <c r="F1708" s="346"/>
      <c r="G1708"/>
      <c r="H1708"/>
      <c r="I1708"/>
      <c r="J1708"/>
      <c r="K1708"/>
      <c r="L1708"/>
      <c r="M1708"/>
      <c r="N1708"/>
      <c r="O1708"/>
      <c r="P1708" s="365"/>
      <c r="Q1708"/>
      <c r="R1708"/>
      <c r="S1708"/>
      <c r="T1708"/>
      <c r="U1708"/>
      <c r="V1708"/>
      <c r="W1708"/>
      <c r="X1708"/>
      <c r="Y1708"/>
      <c r="Z1708"/>
      <c r="AA1708"/>
      <c r="AB1708"/>
      <c r="AC1708"/>
      <c r="AD1708"/>
      <c r="AE1708"/>
      <c r="AF1708"/>
      <c r="AG1708"/>
      <c r="AH1708" s="365"/>
      <c r="AI1708"/>
      <c r="AJ1708"/>
      <c r="AK1708"/>
      <c r="AL1708" s="365"/>
      <c r="AM1708"/>
      <c r="AN1708"/>
      <c r="AO1708"/>
      <c r="AP1708" s="365"/>
      <c r="AQ1708"/>
      <c r="AR1708"/>
      <c r="AS1708"/>
      <c r="AT1708"/>
      <c r="AU1708"/>
      <c r="AV1708"/>
      <c r="AW1708"/>
      <c r="AX1708"/>
      <c r="AY1708" s="365"/>
      <c r="AZ1708" s="365"/>
      <c r="BA1708" s="366"/>
      <c r="BB1708" s="367"/>
      <c r="BC1708"/>
      <c r="BD1708"/>
      <c r="BE1708"/>
      <c r="BF1708"/>
      <c r="BG1708"/>
      <c r="BH1708" s="368"/>
    </row>
    <row r="1709" spans="6:60" ht="15.6">
      <c r="F1709" s="346"/>
      <c r="G1709"/>
      <c r="H1709"/>
      <c r="I1709"/>
      <c r="J1709"/>
      <c r="K1709"/>
      <c r="L1709"/>
      <c r="M1709"/>
      <c r="N1709"/>
      <c r="O1709"/>
      <c r="P1709" s="365"/>
      <c r="Q1709"/>
      <c r="R1709"/>
      <c r="S1709"/>
      <c r="T1709"/>
      <c r="U1709"/>
      <c r="V1709"/>
      <c r="W1709"/>
      <c r="X1709"/>
      <c r="Y1709"/>
      <c r="Z1709"/>
      <c r="AA1709"/>
      <c r="AB1709"/>
      <c r="AC1709"/>
      <c r="AD1709"/>
      <c r="AE1709"/>
      <c r="AF1709"/>
      <c r="AG1709"/>
      <c r="AH1709" s="365"/>
      <c r="AI1709"/>
      <c r="AJ1709"/>
      <c r="AK1709"/>
      <c r="AL1709" s="365"/>
      <c r="AM1709"/>
      <c r="AN1709"/>
      <c r="AO1709"/>
      <c r="AP1709" s="365"/>
      <c r="AQ1709"/>
      <c r="AR1709"/>
      <c r="AS1709"/>
      <c r="AT1709"/>
      <c r="AU1709"/>
      <c r="AV1709"/>
      <c r="AW1709"/>
      <c r="AX1709"/>
      <c r="AY1709" s="365"/>
      <c r="AZ1709" s="365"/>
      <c r="BA1709" s="366"/>
      <c r="BB1709" s="367"/>
      <c r="BC1709"/>
      <c r="BD1709"/>
      <c r="BE1709"/>
      <c r="BF1709"/>
      <c r="BG1709"/>
      <c r="BH1709" s="368"/>
    </row>
    <row r="1710" spans="6:60" ht="15.6">
      <c r="F1710" s="346"/>
      <c r="G1710"/>
      <c r="H1710"/>
      <c r="I1710"/>
      <c r="J1710"/>
      <c r="K1710"/>
      <c r="L1710"/>
      <c r="M1710"/>
      <c r="N1710"/>
      <c r="O1710"/>
      <c r="P1710" s="365"/>
      <c r="Q1710"/>
      <c r="R1710"/>
      <c r="S1710"/>
      <c r="T1710"/>
      <c r="U1710"/>
      <c r="V1710"/>
      <c r="W1710"/>
      <c r="X1710"/>
      <c r="Y1710"/>
      <c r="Z1710"/>
      <c r="AA1710"/>
      <c r="AB1710"/>
      <c r="AC1710"/>
      <c r="AD1710"/>
      <c r="AE1710"/>
      <c r="AF1710"/>
      <c r="AG1710"/>
      <c r="AH1710" s="365"/>
      <c r="AI1710"/>
      <c r="AJ1710"/>
      <c r="AK1710"/>
      <c r="AL1710" s="365"/>
      <c r="AM1710"/>
      <c r="AN1710"/>
      <c r="AO1710"/>
      <c r="AP1710" s="365"/>
      <c r="AQ1710"/>
      <c r="AR1710"/>
      <c r="AS1710"/>
      <c r="AT1710"/>
      <c r="AU1710"/>
      <c r="AV1710"/>
      <c r="AW1710"/>
      <c r="AX1710"/>
      <c r="AY1710" s="365"/>
      <c r="AZ1710" s="365"/>
      <c r="BA1710" s="366"/>
      <c r="BB1710" s="367"/>
      <c r="BC1710"/>
      <c r="BD1710"/>
      <c r="BE1710"/>
      <c r="BF1710"/>
      <c r="BG1710"/>
      <c r="BH1710" s="368"/>
    </row>
    <row r="1711" spans="6:60" ht="15.6">
      <c r="F1711" s="346"/>
      <c r="G1711"/>
      <c r="H1711"/>
      <c r="I1711"/>
      <c r="J1711"/>
      <c r="K1711"/>
      <c r="L1711"/>
      <c r="M1711"/>
      <c r="N1711"/>
      <c r="O1711"/>
      <c r="P1711" s="365"/>
      <c r="Q1711"/>
      <c r="R1711"/>
      <c r="S1711"/>
      <c r="T1711"/>
      <c r="U1711"/>
      <c r="V1711"/>
      <c r="W1711"/>
      <c r="X1711"/>
      <c r="Y1711"/>
      <c r="Z1711"/>
      <c r="AA1711"/>
      <c r="AB1711"/>
      <c r="AC1711"/>
      <c r="AD1711"/>
      <c r="AE1711"/>
      <c r="AF1711"/>
      <c r="AG1711"/>
      <c r="AH1711" s="365"/>
      <c r="AI1711"/>
      <c r="AJ1711"/>
      <c r="AK1711"/>
      <c r="AL1711" s="365"/>
      <c r="AM1711"/>
      <c r="AN1711"/>
      <c r="AO1711"/>
      <c r="AP1711" s="365"/>
      <c r="AQ1711"/>
      <c r="AR1711"/>
      <c r="AS1711"/>
      <c r="AT1711"/>
      <c r="AU1711"/>
      <c r="AV1711"/>
      <c r="AW1711"/>
      <c r="AX1711"/>
      <c r="AY1711" s="365"/>
      <c r="AZ1711" s="365"/>
      <c r="BA1711" s="366"/>
      <c r="BB1711" s="367"/>
      <c r="BC1711"/>
      <c r="BD1711"/>
      <c r="BE1711"/>
      <c r="BF1711"/>
      <c r="BG1711"/>
      <c r="BH1711" s="368"/>
    </row>
    <row r="1712" spans="6:60" ht="15.6">
      <c r="F1712" s="346"/>
      <c r="G1712"/>
      <c r="H1712"/>
      <c r="I1712"/>
      <c r="J1712"/>
      <c r="K1712"/>
      <c r="L1712"/>
      <c r="M1712"/>
      <c r="N1712"/>
      <c r="O1712"/>
      <c r="P1712" s="365"/>
      <c r="Q1712"/>
      <c r="R1712"/>
      <c r="S1712"/>
      <c r="T1712"/>
      <c r="U1712"/>
      <c r="V1712"/>
      <c r="W1712"/>
      <c r="X1712"/>
      <c r="Y1712"/>
      <c r="Z1712"/>
      <c r="AA1712"/>
      <c r="AB1712"/>
      <c r="AC1712"/>
      <c r="AD1712"/>
      <c r="AE1712"/>
      <c r="AF1712"/>
      <c r="AG1712"/>
      <c r="AH1712" s="365"/>
      <c r="AI1712"/>
      <c r="AJ1712"/>
      <c r="AK1712"/>
      <c r="AL1712" s="365"/>
      <c r="AM1712"/>
      <c r="AN1712"/>
      <c r="AO1712"/>
      <c r="AP1712" s="365"/>
      <c r="AQ1712"/>
      <c r="AR1712"/>
      <c r="AS1712"/>
      <c r="AT1712"/>
      <c r="AU1712"/>
      <c r="AV1712"/>
      <c r="AW1712"/>
      <c r="AX1712"/>
      <c r="AY1712" s="365"/>
      <c r="AZ1712" s="365"/>
      <c r="BA1712" s="366"/>
      <c r="BB1712" s="367"/>
      <c r="BC1712"/>
      <c r="BD1712"/>
      <c r="BE1712"/>
      <c r="BF1712"/>
      <c r="BG1712"/>
      <c r="BH1712" s="368"/>
    </row>
    <row r="1713" spans="6:60" ht="15.6">
      <c r="F1713" s="346"/>
      <c r="G1713"/>
      <c r="H1713"/>
      <c r="I1713"/>
      <c r="J1713"/>
      <c r="K1713"/>
      <c r="L1713"/>
      <c r="M1713"/>
      <c r="N1713"/>
      <c r="O1713"/>
      <c r="P1713" s="365"/>
      <c r="Q1713"/>
      <c r="R1713"/>
      <c r="S1713"/>
      <c r="T1713"/>
      <c r="U1713"/>
      <c r="V1713"/>
      <c r="W1713"/>
      <c r="X1713"/>
      <c r="Y1713"/>
      <c r="Z1713"/>
      <c r="AA1713"/>
      <c r="AB1713"/>
      <c r="AC1713"/>
      <c r="AD1713"/>
      <c r="AE1713"/>
      <c r="AF1713"/>
      <c r="AG1713"/>
      <c r="AH1713" s="365"/>
      <c r="AI1713"/>
      <c r="AJ1713"/>
      <c r="AK1713"/>
      <c r="AL1713" s="365"/>
      <c r="AM1713"/>
      <c r="AN1713"/>
      <c r="AO1713"/>
      <c r="AP1713" s="365"/>
      <c r="AQ1713"/>
      <c r="AR1713"/>
      <c r="AS1713"/>
      <c r="AT1713"/>
      <c r="AU1713"/>
      <c r="AV1713"/>
      <c r="AW1713"/>
      <c r="AX1713"/>
      <c r="AY1713" s="365"/>
      <c r="AZ1713" s="365"/>
      <c r="BA1713" s="366"/>
      <c r="BB1713" s="367"/>
      <c r="BC1713"/>
      <c r="BD1713"/>
      <c r="BE1713"/>
      <c r="BF1713"/>
      <c r="BG1713"/>
      <c r="BH1713" s="368"/>
    </row>
    <row r="1714" spans="6:60" ht="15.6">
      <c r="F1714" s="346"/>
      <c r="G1714"/>
      <c r="H1714"/>
      <c r="I1714"/>
      <c r="J1714"/>
      <c r="K1714"/>
      <c r="L1714"/>
      <c r="M1714"/>
      <c r="N1714"/>
      <c r="O1714"/>
      <c r="P1714" s="365"/>
      <c r="Q1714"/>
      <c r="R1714"/>
      <c r="S1714"/>
      <c r="T1714"/>
      <c r="U1714"/>
      <c r="V1714"/>
      <c r="W1714"/>
      <c r="X1714"/>
      <c r="Y1714"/>
      <c r="Z1714"/>
      <c r="AA1714"/>
      <c r="AB1714"/>
      <c r="AC1714"/>
      <c r="AD1714"/>
      <c r="AE1714"/>
      <c r="AF1714"/>
      <c r="AG1714"/>
      <c r="AH1714" s="365"/>
      <c r="AI1714"/>
      <c r="AJ1714"/>
      <c r="AK1714"/>
      <c r="AL1714" s="365"/>
      <c r="AM1714"/>
      <c r="AN1714"/>
      <c r="AO1714"/>
      <c r="AP1714" s="365"/>
      <c r="AQ1714"/>
      <c r="AR1714"/>
      <c r="AS1714"/>
      <c r="AT1714"/>
      <c r="AU1714"/>
      <c r="AV1714"/>
      <c r="AW1714"/>
      <c r="AX1714"/>
      <c r="AY1714" s="365"/>
      <c r="AZ1714" s="365"/>
      <c r="BA1714" s="366"/>
      <c r="BB1714" s="367"/>
      <c r="BC1714"/>
      <c r="BD1714"/>
      <c r="BE1714"/>
      <c r="BF1714"/>
      <c r="BG1714"/>
      <c r="BH1714" s="368"/>
    </row>
    <row r="1715" spans="6:60" ht="15.6">
      <c r="F1715" s="346"/>
      <c r="G1715"/>
      <c r="H1715"/>
      <c r="I1715"/>
      <c r="J1715"/>
      <c r="K1715"/>
      <c r="L1715"/>
      <c r="M1715"/>
      <c r="N1715"/>
      <c r="O1715"/>
      <c r="P1715" s="365"/>
      <c r="Q1715"/>
      <c r="R1715"/>
      <c r="S1715"/>
      <c r="T1715"/>
      <c r="U1715"/>
      <c r="V1715"/>
      <c r="W1715"/>
      <c r="X1715"/>
      <c r="Y1715"/>
      <c r="Z1715"/>
      <c r="AA1715"/>
      <c r="AB1715"/>
      <c r="AC1715"/>
      <c r="AD1715"/>
      <c r="AE1715"/>
      <c r="AF1715"/>
      <c r="AG1715"/>
      <c r="AH1715" s="365"/>
      <c r="AI1715"/>
      <c r="AJ1715"/>
      <c r="AK1715"/>
      <c r="AL1715" s="365"/>
      <c r="AM1715"/>
      <c r="AN1715"/>
      <c r="AO1715"/>
      <c r="AP1715" s="365"/>
      <c r="AQ1715"/>
      <c r="AR1715"/>
      <c r="AS1715"/>
      <c r="AT1715"/>
      <c r="AU1715"/>
      <c r="AV1715"/>
      <c r="AW1715"/>
      <c r="AX1715"/>
      <c r="AY1715" s="365"/>
      <c r="AZ1715" s="365"/>
      <c r="BA1715" s="366"/>
      <c r="BB1715" s="367"/>
      <c r="BC1715"/>
      <c r="BD1715"/>
      <c r="BE1715"/>
      <c r="BF1715"/>
      <c r="BG1715"/>
      <c r="BH1715" s="368"/>
    </row>
    <row r="1716" spans="6:60" ht="15.6">
      <c r="F1716" s="346"/>
      <c r="G1716"/>
      <c r="H1716"/>
      <c r="I1716"/>
      <c r="J1716"/>
      <c r="K1716"/>
      <c r="L1716"/>
      <c r="M1716"/>
      <c r="N1716"/>
      <c r="O1716"/>
      <c r="P1716" s="365"/>
      <c r="Q1716"/>
      <c r="R1716"/>
      <c r="S1716"/>
      <c r="T1716"/>
      <c r="U1716"/>
      <c r="V1716"/>
      <c r="W1716"/>
      <c r="X1716"/>
      <c r="Y1716"/>
      <c r="Z1716"/>
      <c r="AA1716"/>
      <c r="AB1716"/>
      <c r="AC1716"/>
      <c r="AD1716"/>
      <c r="AE1716"/>
      <c r="AF1716"/>
      <c r="AG1716"/>
      <c r="AH1716" s="365"/>
      <c r="AI1716"/>
      <c r="AJ1716"/>
      <c r="AK1716"/>
      <c r="AL1716" s="365"/>
      <c r="AM1716"/>
      <c r="AN1716"/>
      <c r="AO1716"/>
      <c r="AP1716" s="365"/>
      <c r="AQ1716"/>
      <c r="AR1716"/>
      <c r="AS1716"/>
      <c r="AT1716"/>
      <c r="AU1716"/>
      <c r="AV1716"/>
      <c r="AW1716"/>
      <c r="AX1716"/>
      <c r="AY1716" s="365"/>
      <c r="AZ1716" s="365"/>
      <c r="BA1716" s="366"/>
      <c r="BB1716" s="367"/>
      <c r="BC1716"/>
      <c r="BD1716"/>
      <c r="BE1716"/>
      <c r="BF1716"/>
      <c r="BG1716"/>
      <c r="BH1716" s="368"/>
    </row>
    <row r="1717" spans="6:60" ht="15.6">
      <c r="F1717" s="346"/>
      <c r="G1717"/>
      <c r="H1717"/>
      <c r="I1717"/>
      <c r="J1717"/>
      <c r="K1717"/>
      <c r="L1717"/>
      <c r="M1717"/>
      <c r="N1717"/>
      <c r="O1717"/>
      <c r="P1717" s="365"/>
      <c r="Q1717"/>
      <c r="R1717"/>
      <c r="S1717"/>
      <c r="T1717"/>
      <c r="U1717"/>
      <c r="V1717"/>
      <c r="W1717"/>
      <c r="X1717"/>
      <c r="Y1717"/>
      <c r="Z1717"/>
      <c r="AA1717"/>
      <c r="AB1717"/>
      <c r="AC1717"/>
      <c r="AD1717"/>
      <c r="AE1717"/>
      <c r="AF1717"/>
      <c r="AG1717"/>
      <c r="AH1717" s="365"/>
      <c r="AI1717"/>
      <c r="AJ1717"/>
      <c r="AK1717"/>
      <c r="AL1717" s="365"/>
      <c r="AM1717"/>
      <c r="AN1717"/>
      <c r="AO1717"/>
      <c r="AP1717" s="365"/>
      <c r="AQ1717"/>
      <c r="AR1717"/>
      <c r="AS1717"/>
      <c r="AT1717"/>
      <c r="AU1717"/>
      <c r="AV1717"/>
      <c r="AW1717"/>
      <c r="AX1717"/>
      <c r="AY1717" s="365"/>
      <c r="AZ1717" s="365"/>
      <c r="BA1717" s="366"/>
      <c r="BB1717" s="367"/>
      <c r="BC1717"/>
      <c r="BD1717"/>
      <c r="BE1717"/>
      <c r="BF1717"/>
      <c r="BG1717"/>
      <c r="BH1717" s="368"/>
    </row>
    <row r="1718" spans="6:60" ht="15.6">
      <c r="F1718" s="346"/>
      <c r="G1718"/>
      <c r="H1718"/>
      <c r="I1718"/>
      <c r="J1718"/>
      <c r="K1718"/>
      <c r="L1718"/>
      <c r="M1718"/>
      <c r="N1718"/>
      <c r="O1718"/>
      <c r="P1718" s="365"/>
      <c r="Q1718"/>
      <c r="R1718"/>
      <c r="S1718"/>
      <c r="T1718"/>
      <c r="U1718"/>
      <c r="V1718"/>
      <c r="W1718"/>
      <c r="X1718"/>
      <c r="Y1718"/>
      <c r="Z1718"/>
      <c r="AA1718"/>
      <c r="AB1718"/>
      <c r="AC1718"/>
      <c r="AD1718"/>
      <c r="AE1718"/>
      <c r="AF1718"/>
      <c r="AG1718"/>
      <c r="AH1718" s="365"/>
      <c r="AI1718"/>
      <c r="AJ1718"/>
      <c r="AK1718"/>
      <c r="AL1718" s="365"/>
      <c r="AM1718"/>
      <c r="AN1718"/>
      <c r="AO1718"/>
      <c r="AP1718" s="365"/>
      <c r="AQ1718"/>
      <c r="AR1718"/>
      <c r="AS1718"/>
      <c r="AT1718"/>
      <c r="AU1718"/>
      <c r="AV1718"/>
      <c r="AW1718"/>
      <c r="AX1718"/>
      <c r="AY1718" s="365"/>
      <c r="AZ1718" s="365"/>
      <c r="BA1718" s="366"/>
      <c r="BB1718" s="367"/>
      <c r="BC1718"/>
      <c r="BD1718"/>
      <c r="BE1718"/>
      <c r="BF1718"/>
      <c r="BG1718"/>
      <c r="BH1718" s="368"/>
    </row>
    <row r="1719" spans="6:60" ht="15.6">
      <c r="F1719" s="346"/>
      <c r="G1719"/>
      <c r="H1719"/>
      <c r="I1719"/>
      <c r="J1719"/>
      <c r="K1719"/>
      <c r="L1719"/>
      <c r="M1719"/>
      <c r="N1719"/>
      <c r="O1719"/>
      <c r="P1719" s="365"/>
      <c r="Q1719"/>
      <c r="R1719"/>
      <c r="S1719"/>
      <c r="T1719"/>
      <c r="U1719"/>
      <c r="V1719"/>
      <c r="W1719"/>
      <c r="X1719"/>
      <c r="Y1719"/>
      <c r="Z1719"/>
      <c r="AA1719"/>
      <c r="AB1719"/>
      <c r="AC1719"/>
      <c r="AD1719"/>
      <c r="AE1719"/>
      <c r="AF1719"/>
      <c r="AG1719"/>
      <c r="AH1719" s="365"/>
      <c r="AI1719"/>
      <c r="AJ1719"/>
      <c r="AK1719"/>
      <c r="AL1719" s="365"/>
      <c r="AM1719"/>
      <c r="AN1719"/>
      <c r="AO1719"/>
      <c r="AP1719" s="365"/>
      <c r="AQ1719"/>
      <c r="AR1719"/>
      <c r="AS1719"/>
      <c r="AT1719"/>
      <c r="AU1719"/>
      <c r="AV1719"/>
      <c r="AW1719"/>
      <c r="AX1719"/>
      <c r="AY1719" s="365"/>
      <c r="AZ1719" s="365"/>
      <c r="BA1719" s="366"/>
      <c r="BB1719" s="367"/>
      <c r="BC1719"/>
      <c r="BD1719"/>
      <c r="BE1719"/>
      <c r="BF1719"/>
      <c r="BG1719"/>
      <c r="BH1719" s="368"/>
    </row>
    <row r="1720" spans="6:60" ht="15.6">
      <c r="F1720" s="346"/>
      <c r="G1720"/>
      <c r="H1720"/>
      <c r="I1720"/>
      <c r="J1720"/>
      <c r="K1720"/>
      <c r="L1720"/>
      <c r="M1720"/>
      <c r="N1720"/>
      <c r="O1720"/>
      <c r="P1720" s="365"/>
      <c r="Q1720"/>
      <c r="R1720"/>
      <c r="S1720"/>
      <c r="T1720"/>
      <c r="U1720"/>
      <c r="V1720"/>
      <c r="W1720"/>
      <c r="X1720"/>
      <c r="Y1720"/>
      <c r="Z1720"/>
      <c r="AA1720"/>
      <c r="AB1720"/>
      <c r="AC1720"/>
      <c r="AD1720"/>
      <c r="AE1720"/>
      <c r="AF1720"/>
      <c r="AG1720"/>
      <c r="AH1720" s="365"/>
      <c r="AI1720"/>
      <c r="AJ1720"/>
      <c r="AK1720"/>
      <c r="AL1720" s="365"/>
      <c r="AM1720"/>
      <c r="AN1720"/>
      <c r="AO1720"/>
      <c r="AP1720" s="365"/>
      <c r="AQ1720"/>
      <c r="AR1720"/>
      <c r="AS1720"/>
      <c r="AT1720"/>
      <c r="AU1720"/>
      <c r="AV1720"/>
      <c r="AW1720"/>
      <c r="AX1720"/>
      <c r="AY1720" s="365"/>
      <c r="AZ1720" s="365"/>
      <c r="BA1720" s="366"/>
      <c r="BB1720" s="367"/>
      <c r="BC1720"/>
      <c r="BD1720"/>
      <c r="BE1720"/>
      <c r="BF1720"/>
      <c r="BG1720"/>
      <c r="BH1720" s="368"/>
    </row>
    <row r="1721" spans="6:60" ht="15.6">
      <c r="F1721" s="346"/>
      <c r="G1721"/>
      <c r="H1721"/>
      <c r="I1721"/>
      <c r="J1721"/>
      <c r="K1721"/>
      <c r="L1721"/>
      <c r="M1721"/>
      <c r="N1721"/>
      <c r="O1721"/>
      <c r="P1721" s="365"/>
      <c r="Q1721"/>
      <c r="R1721"/>
      <c r="S1721"/>
      <c r="T1721"/>
      <c r="U1721"/>
      <c r="V1721"/>
      <c r="W1721"/>
      <c r="X1721"/>
      <c r="Y1721"/>
      <c r="Z1721"/>
      <c r="AA1721"/>
      <c r="AB1721"/>
      <c r="AC1721"/>
      <c r="AD1721"/>
      <c r="AE1721"/>
      <c r="AF1721"/>
      <c r="AG1721"/>
      <c r="AH1721" s="365"/>
      <c r="AI1721"/>
      <c r="AJ1721"/>
      <c r="AK1721"/>
      <c r="AL1721" s="365"/>
      <c r="AM1721"/>
      <c r="AN1721"/>
      <c r="AO1721"/>
      <c r="AP1721" s="365"/>
      <c r="AQ1721"/>
      <c r="AR1721"/>
      <c r="AS1721"/>
      <c r="AT1721"/>
      <c r="AU1721"/>
      <c r="AV1721"/>
      <c r="AW1721"/>
      <c r="AX1721"/>
      <c r="AY1721" s="365"/>
      <c r="AZ1721" s="365"/>
      <c r="BA1721" s="366"/>
      <c r="BB1721" s="367"/>
      <c r="BC1721"/>
      <c r="BD1721"/>
      <c r="BE1721"/>
      <c r="BF1721"/>
      <c r="BG1721"/>
      <c r="BH1721" s="368"/>
    </row>
    <row r="1722" spans="6:60" ht="15.6">
      <c r="F1722" s="346"/>
      <c r="G1722"/>
      <c r="H1722"/>
      <c r="I1722"/>
      <c r="J1722"/>
      <c r="K1722"/>
      <c r="L1722"/>
      <c r="M1722"/>
      <c r="N1722"/>
      <c r="O1722"/>
      <c r="P1722" s="365"/>
      <c r="Q1722"/>
      <c r="R1722"/>
      <c r="S1722"/>
      <c r="T1722"/>
      <c r="U1722"/>
      <c r="V1722"/>
      <c r="W1722"/>
      <c r="X1722"/>
      <c r="Y1722"/>
      <c r="Z1722"/>
      <c r="AA1722"/>
      <c r="AB1722"/>
      <c r="AC1722"/>
      <c r="AD1722"/>
      <c r="AE1722"/>
      <c r="AF1722"/>
      <c r="AG1722"/>
      <c r="AH1722" s="365"/>
      <c r="AI1722"/>
      <c r="AJ1722"/>
      <c r="AK1722"/>
      <c r="AL1722" s="365"/>
      <c r="AM1722"/>
      <c r="AN1722"/>
      <c r="AO1722"/>
      <c r="AP1722" s="365"/>
      <c r="AQ1722"/>
      <c r="AR1722"/>
      <c r="AS1722"/>
      <c r="AT1722"/>
      <c r="AU1722"/>
      <c r="AV1722"/>
      <c r="AW1722"/>
      <c r="AX1722"/>
      <c r="AY1722" s="365"/>
      <c r="AZ1722" s="365"/>
      <c r="BA1722" s="366"/>
      <c r="BB1722" s="367"/>
      <c r="BC1722"/>
      <c r="BD1722"/>
      <c r="BE1722"/>
      <c r="BF1722"/>
      <c r="BG1722"/>
      <c r="BH1722" s="368"/>
    </row>
    <row r="1723" spans="6:60" ht="15.6">
      <c r="F1723" s="346"/>
      <c r="G1723"/>
      <c r="H1723"/>
      <c r="I1723"/>
      <c r="J1723"/>
      <c r="K1723"/>
      <c r="L1723"/>
      <c r="M1723"/>
      <c r="N1723"/>
      <c r="O1723"/>
      <c r="P1723" s="365"/>
      <c r="Q1723"/>
      <c r="R1723"/>
      <c r="S1723"/>
      <c r="T1723"/>
      <c r="U1723"/>
      <c r="V1723"/>
      <c r="W1723"/>
      <c r="X1723"/>
      <c r="Y1723"/>
      <c r="Z1723"/>
      <c r="AA1723"/>
      <c r="AB1723"/>
      <c r="AC1723"/>
      <c r="AD1723"/>
      <c r="AE1723"/>
      <c r="AF1723"/>
      <c r="AG1723"/>
      <c r="AH1723" s="365"/>
      <c r="AI1723"/>
      <c r="AJ1723"/>
      <c r="AK1723"/>
      <c r="AL1723" s="365"/>
      <c r="AM1723"/>
      <c r="AN1723"/>
      <c r="AO1723"/>
      <c r="AP1723" s="365"/>
      <c r="AQ1723"/>
      <c r="AR1723"/>
      <c r="AS1723"/>
      <c r="AT1723"/>
      <c r="AU1723"/>
      <c r="AV1723"/>
      <c r="AW1723"/>
      <c r="AX1723"/>
      <c r="AY1723" s="365"/>
      <c r="AZ1723" s="365"/>
      <c r="BA1723" s="366"/>
      <c r="BB1723" s="367"/>
      <c r="BC1723"/>
      <c r="BD1723"/>
      <c r="BE1723"/>
      <c r="BF1723"/>
      <c r="BG1723"/>
      <c r="BH1723" s="368"/>
    </row>
    <row r="1724" spans="6:60" ht="15.6">
      <c r="F1724" s="346"/>
      <c r="G1724"/>
      <c r="H1724"/>
      <c r="I1724"/>
      <c r="J1724"/>
      <c r="K1724"/>
      <c r="L1724"/>
      <c r="M1724"/>
      <c r="N1724"/>
      <c r="O1724"/>
      <c r="P1724" s="365"/>
      <c r="Q1724"/>
      <c r="R1724"/>
      <c r="S1724"/>
      <c r="T1724"/>
      <c r="U1724"/>
      <c r="V1724"/>
      <c r="W1724"/>
      <c r="X1724"/>
      <c r="Y1724"/>
      <c r="Z1724"/>
      <c r="AA1724"/>
      <c r="AB1724"/>
      <c r="AC1724"/>
      <c r="AD1724"/>
      <c r="AE1724"/>
      <c r="AF1724"/>
      <c r="AG1724"/>
      <c r="AH1724" s="365"/>
      <c r="AI1724"/>
      <c r="AJ1724"/>
      <c r="AK1724"/>
      <c r="AL1724" s="365"/>
      <c r="AM1724"/>
      <c r="AN1724"/>
      <c r="AO1724"/>
      <c r="AP1724" s="365"/>
      <c r="AQ1724"/>
      <c r="AR1724"/>
      <c r="AS1724"/>
      <c r="AT1724"/>
      <c r="AU1724"/>
      <c r="AV1724"/>
      <c r="AW1724"/>
      <c r="AX1724"/>
      <c r="AY1724" s="365"/>
      <c r="AZ1724" s="365"/>
      <c r="BA1724" s="366"/>
      <c r="BB1724" s="367"/>
      <c r="BC1724"/>
      <c r="BD1724"/>
      <c r="BE1724"/>
      <c r="BF1724"/>
      <c r="BG1724"/>
      <c r="BH1724" s="368"/>
    </row>
    <row r="1725" spans="6:60" ht="15.6">
      <c r="F1725" s="346"/>
      <c r="G1725"/>
      <c r="H1725"/>
      <c r="I1725"/>
      <c r="J1725"/>
      <c r="K1725"/>
      <c r="L1725"/>
      <c r="M1725"/>
      <c r="N1725"/>
      <c r="O1725"/>
      <c r="P1725" s="365"/>
      <c r="Q1725"/>
      <c r="R1725"/>
      <c r="S1725"/>
      <c r="T1725"/>
      <c r="U1725"/>
      <c r="V1725"/>
      <c r="W1725"/>
      <c r="X1725"/>
      <c r="Y1725"/>
      <c r="Z1725"/>
      <c r="AA1725"/>
      <c r="AB1725"/>
      <c r="AC1725"/>
      <c r="AD1725"/>
      <c r="AE1725"/>
      <c r="AF1725"/>
      <c r="AG1725"/>
      <c r="AH1725" s="365"/>
      <c r="AI1725"/>
      <c r="AJ1725"/>
      <c r="AK1725"/>
      <c r="AL1725" s="365"/>
      <c r="AM1725"/>
      <c r="AN1725"/>
      <c r="AO1725"/>
      <c r="AP1725" s="365"/>
      <c r="AQ1725"/>
      <c r="AR1725"/>
      <c r="AS1725"/>
      <c r="AT1725"/>
      <c r="AU1725"/>
      <c r="AV1725"/>
      <c r="AW1725"/>
      <c r="AX1725"/>
      <c r="AY1725" s="365"/>
      <c r="AZ1725" s="365"/>
      <c r="BA1725" s="366"/>
      <c r="BB1725" s="367"/>
      <c r="BC1725"/>
      <c r="BD1725"/>
      <c r="BE1725"/>
      <c r="BF1725"/>
      <c r="BG1725"/>
      <c r="BH1725" s="368"/>
    </row>
    <row r="1726" spans="6:60" ht="15.6">
      <c r="F1726" s="346"/>
      <c r="G1726"/>
      <c r="H1726"/>
      <c r="I1726"/>
      <c r="J1726"/>
      <c r="K1726"/>
      <c r="L1726"/>
      <c r="M1726"/>
      <c r="N1726"/>
      <c r="O1726"/>
      <c r="P1726" s="365"/>
      <c r="Q1726"/>
      <c r="R1726"/>
      <c r="S1726"/>
      <c r="T1726"/>
      <c r="U1726"/>
      <c r="V1726"/>
      <c r="W1726"/>
      <c r="X1726"/>
      <c r="Y1726"/>
      <c r="Z1726"/>
      <c r="AA1726"/>
      <c r="AB1726"/>
      <c r="AC1726"/>
      <c r="AD1726"/>
      <c r="AE1726"/>
      <c r="AF1726"/>
      <c r="AG1726"/>
      <c r="AH1726" s="365"/>
      <c r="AI1726"/>
      <c r="AJ1726"/>
      <c r="AK1726"/>
      <c r="AL1726" s="365"/>
      <c r="AM1726"/>
      <c r="AN1726"/>
      <c r="AO1726"/>
      <c r="AP1726" s="365"/>
      <c r="AQ1726"/>
      <c r="AR1726"/>
      <c r="AS1726"/>
      <c r="AT1726"/>
      <c r="AU1726"/>
      <c r="AV1726"/>
      <c r="AW1726"/>
      <c r="AX1726"/>
      <c r="AY1726" s="365"/>
      <c r="AZ1726" s="365"/>
      <c r="BA1726" s="366"/>
      <c r="BB1726" s="367"/>
      <c r="BC1726"/>
      <c r="BD1726"/>
      <c r="BE1726"/>
      <c r="BF1726"/>
      <c r="BG1726"/>
      <c r="BH1726" s="368"/>
    </row>
    <row r="1727" spans="6:60" ht="15.6">
      <c r="F1727" s="346"/>
      <c r="G1727"/>
      <c r="H1727"/>
      <c r="I1727"/>
      <c r="J1727"/>
      <c r="K1727"/>
      <c r="L1727"/>
      <c r="M1727"/>
      <c r="N1727"/>
      <c r="O1727"/>
      <c r="P1727" s="365"/>
      <c r="Q1727"/>
      <c r="R1727"/>
      <c r="S1727"/>
      <c r="T1727"/>
      <c r="U1727"/>
      <c r="V1727"/>
      <c r="W1727"/>
      <c r="X1727"/>
      <c r="Y1727"/>
      <c r="Z1727"/>
      <c r="AA1727"/>
      <c r="AB1727"/>
      <c r="AC1727"/>
      <c r="AD1727"/>
      <c r="AE1727"/>
      <c r="AF1727"/>
      <c r="AG1727"/>
      <c r="AH1727" s="365"/>
      <c r="AI1727"/>
      <c r="AJ1727"/>
      <c r="AK1727"/>
      <c r="AL1727" s="365"/>
      <c r="AM1727"/>
      <c r="AN1727"/>
      <c r="AO1727"/>
      <c r="AP1727" s="365"/>
      <c r="AQ1727"/>
      <c r="AR1727"/>
      <c r="AS1727"/>
      <c r="AT1727"/>
      <c r="AU1727"/>
      <c r="AV1727"/>
      <c r="AW1727"/>
      <c r="AX1727"/>
      <c r="AY1727" s="365"/>
      <c r="AZ1727" s="365"/>
      <c r="BA1727" s="366"/>
      <c r="BB1727" s="367"/>
      <c r="BC1727"/>
      <c r="BD1727"/>
      <c r="BE1727"/>
      <c r="BF1727"/>
      <c r="BG1727"/>
      <c r="BH1727" s="368"/>
    </row>
    <row r="1728" spans="6:60" ht="15.6">
      <c r="F1728" s="346"/>
      <c r="G1728"/>
      <c r="H1728"/>
      <c r="I1728"/>
      <c r="J1728"/>
      <c r="K1728"/>
      <c r="L1728"/>
      <c r="M1728"/>
      <c r="N1728"/>
      <c r="O1728"/>
      <c r="P1728" s="365"/>
      <c r="Q1728"/>
      <c r="R1728"/>
      <c r="S1728"/>
      <c r="T1728"/>
      <c r="U1728"/>
      <c r="V1728"/>
      <c r="W1728"/>
      <c r="X1728"/>
      <c r="Y1728"/>
      <c r="Z1728"/>
      <c r="AA1728"/>
      <c r="AB1728"/>
      <c r="AC1728"/>
      <c r="AD1728"/>
      <c r="AE1728"/>
      <c r="AF1728"/>
      <c r="AG1728"/>
      <c r="AH1728" s="365"/>
      <c r="AI1728"/>
      <c r="AJ1728"/>
      <c r="AK1728"/>
      <c r="AL1728" s="365"/>
      <c r="AM1728"/>
      <c r="AN1728"/>
      <c r="AO1728"/>
      <c r="AP1728" s="365"/>
      <c r="AQ1728"/>
      <c r="AR1728"/>
      <c r="AS1728"/>
      <c r="AT1728"/>
      <c r="AU1728"/>
      <c r="AV1728"/>
      <c r="AW1728"/>
      <c r="AX1728"/>
      <c r="AY1728" s="365"/>
      <c r="AZ1728" s="365"/>
      <c r="BA1728" s="366"/>
      <c r="BB1728" s="367"/>
      <c r="BC1728"/>
      <c r="BD1728"/>
      <c r="BE1728"/>
      <c r="BF1728"/>
      <c r="BG1728"/>
      <c r="BH1728" s="368"/>
    </row>
    <row r="1729" spans="6:60" ht="15.6">
      <c r="F1729" s="346"/>
      <c r="G1729"/>
      <c r="H1729"/>
      <c r="I1729"/>
      <c r="J1729"/>
      <c r="K1729"/>
      <c r="L1729"/>
      <c r="M1729"/>
      <c r="N1729"/>
      <c r="O1729"/>
      <c r="P1729" s="365"/>
      <c r="Q1729"/>
      <c r="R1729"/>
      <c r="S1729"/>
      <c r="T1729"/>
      <c r="U1729"/>
      <c r="V1729"/>
      <c r="W1729"/>
      <c r="X1729"/>
      <c r="Y1729"/>
      <c r="Z1729"/>
      <c r="AA1729"/>
      <c r="AB1729"/>
      <c r="AC1729"/>
      <c r="AD1729"/>
      <c r="AE1729"/>
      <c r="AF1729"/>
      <c r="AG1729"/>
      <c r="AH1729" s="365"/>
      <c r="AI1729"/>
      <c r="AJ1729"/>
      <c r="AK1729"/>
      <c r="AL1729" s="365"/>
      <c r="AM1729"/>
      <c r="AN1729"/>
      <c r="AO1729"/>
      <c r="AP1729" s="365"/>
      <c r="AQ1729"/>
      <c r="AR1729"/>
      <c r="AS1729"/>
      <c r="AT1729"/>
      <c r="AU1729"/>
      <c r="AV1729"/>
      <c r="AW1729"/>
      <c r="AX1729"/>
      <c r="AY1729" s="365"/>
      <c r="AZ1729" s="365"/>
      <c r="BA1729" s="366"/>
      <c r="BB1729" s="367"/>
      <c r="BC1729"/>
      <c r="BD1729"/>
      <c r="BE1729"/>
      <c r="BF1729"/>
      <c r="BG1729"/>
      <c r="BH1729" s="368"/>
    </row>
    <row r="1730" spans="6:60" ht="15.6">
      <c r="F1730" s="346"/>
      <c r="G1730"/>
      <c r="H1730"/>
      <c r="I1730"/>
      <c r="J1730"/>
      <c r="K1730"/>
      <c r="L1730"/>
      <c r="M1730"/>
      <c r="N1730"/>
      <c r="O1730"/>
      <c r="P1730" s="365"/>
      <c r="Q1730"/>
      <c r="R1730"/>
      <c r="S1730"/>
      <c r="T1730"/>
      <c r="U1730"/>
      <c r="V1730"/>
      <c r="W1730"/>
      <c r="X1730"/>
      <c r="Y1730"/>
      <c r="Z1730"/>
      <c r="AA1730"/>
      <c r="AB1730"/>
      <c r="AC1730"/>
      <c r="AD1730"/>
      <c r="AE1730"/>
      <c r="AF1730"/>
      <c r="AG1730"/>
      <c r="AH1730" s="365"/>
      <c r="AI1730"/>
      <c r="AJ1730"/>
      <c r="AK1730"/>
      <c r="AL1730" s="365"/>
      <c r="AM1730"/>
      <c r="AN1730"/>
      <c r="AO1730"/>
      <c r="AP1730" s="365"/>
      <c r="AQ1730"/>
      <c r="AR1730"/>
      <c r="AS1730"/>
      <c r="AT1730"/>
      <c r="AU1730"/>
      <c r="AV1730"/>
      <c r="AW1730"/>
      <c r="AX1730"/>
      <c r="AY1730" s="365"/>
      <c r="AZ1730" s="365"/>
      <c r="BA1730" s="366"/>
      <c r="BB1730" s="367"/>
      <c r="BC1730"/>
      <c r="BD1730"/>
      <c r="BE1730"/>
      <c r="BF1730"/>
      <c r="BG1730"/>
      <c r="BH1730" s="368"/>
    </row>
    <row r="1731" spans="6:60" ht="15.6">
      <c r="F1731" s="346"/>
      <c r="G1731"/>
      <c r="H1731"/>
      <c r="I1731"/>
      <c r="J1731"/>
      <c r="K1731"/>
      <c r="L1731"/>
      <c r="M1731"/>
      <c r="N1731"/>
      <c r="O1731"/>
      <c r="P1731" s="365"/>
      <c r="Q1731"/>
      <c r="R1731"/>
      <c r="S1731"/>
      <c r="T1731"/>
      <c r="U1731"/>
      <c r="V1731"/>
      <c r="W1731"/>
      <c r="X1731"/>
      <c r="Y1731"/>
      <c r="Z1731"/>
      <c r="AA1731"/>
      <c r="AB1731"/>
      <c r="AC1731"/>
      <c r="AD1731"/>
      <c r="AE1731"/>
      <c r="AF1731"/>
      <c r="AG1731"/>
      <c r="AH1731" s="365"/>
      <c r="AI1731"/>
      <c r="AJ1731"/>
      <c r="AK1731"/>
      <c r="AL1731" s="365"/>
      <c r="AM1731"/>
      <c r="AN1731"/>
      <c r="AO1731"/>
      <c r="AP1731" s="365"/>
      <c r="AQ1731"/>
      <c r="AR1731"/>
      <c r="AS1731"/>
      <c r="AT1731"/>
      <c r="AU1731"/>
      <c r="AV1731"/>
      <c r="AW1731"/>
      <c r="AX1731"/>
      <c r="AY1731" s="365"/>
      <c r="AZ1731" s="365"/>
      <c r="BA1731" s="366"/>
      <c r="BB1731" s="367"/>
      <c r="BC1731"/>
      <c r="BD1731"/>
      <c r="BE1731"/>
      <c r="BF1731"/>
      <c r="BG1731"/>
      <c r="BH1731" s="368"/>
    </row>
    <row r="1732" spans="6:60" ht="15.6">
      <c r="F1732" s="346"/>
      <c r="G1732"/>
      <c r="H1732"/>
      <c r="I1732"/>
      <c r="J1732"/>
      <c r="K1732"/>
      <c r="L1732"/>
      <c r="M1732"/>
      <c r="N1732"/>
      <c r="O1732"/>
      <c r="P1732" s="365"/>
      <c r="Q1732"/>
      <c r="R1732"/>
      <c r="S1732"/>
      <c r="T1732"/>
      <c r="U1732"/>
      <c r="V1732"/>
      <c r="W1732"/>
      <c r="X1732"/>
      <c r="Y1732"/>
      <c r="Z1732"/>
      <c r="AA1732"/>
      <c r="AB1732"/>
      <c r="AC1732"/>
      <c r="AD1732"/>
      <c r="AE1732"/>
      <c r="AF1732"/>
      <c r="AG1732"/>
      <c r="AH1732" s="365"/>
      <c r="AI1732"/>
      <c r="AJ1732"/>
      <c r="AK1732"/>
      <c r="AL1732" s="365"/>
      <c r="AM1732"/>
      <c r="AN1732"/>
      <c r="AO1732"/>
      <c r="AP1732" s="365"/>
      <c r="AQ1732"/>
      <c r="AR1732"/>
      <c r="AS1732"/>
      <c r="AT1732"/>
      <c r="AU1732"/>
      <c r="AV1732"/>
      <c r="AW1732"/>
      <c r="AX1732"/>
      <c r="AY1732" s="365"/>
      <c r="AZ1732" s="365"/>
      <c r="BA1732" s="366"/>
      <c r="BB1732" s="367"/>
      <c r="BC1732"/>
      <c r="BD1732"/>
      <c r="BE1732"/>
      <c r="BF1732"/>
      <c r="BG1732"/>
      <c r="BH1732" s="368"/>
    </row>
    <row r="1733" spans="6:60" ht="15.6">
      <c r="F1733" s="346"/>
      <c r="G1733"/>
      <c r="H1733"/>
      <c r="I1733"/>
      <c r="J1733"/>
      <c r="K1733"/>
      <c r="L1733"/>
      <c r="M1733"/>
      <c r="N1733"/>
      <c r="O1733"/>
      <c r="P1733" s="365"/>
      <c r="Q1733"/>
      <c r="R1733"/>
      <c r="S1733"/>
      <c r="T1733"/>
      <c r="U1733"/>
      <c r="V1733"/>
      <c r="W1733"/>
      <c r="X1733"/>
      <c r="Y1733"/>
      <c r="Z1733"/>
      <c r="AA1733"/>
      <c r="AB1733"/>
      <c r="AC1733"/>
      <c r="AD1733"/>
      <c r="AE1733"/>
      <c r="AF1733"/>
      <c r="AG1733"/>
      <c r="AH1733" s="365"/>
      <c r="AI1733"/>
      <c r="AJ1733"/>
      <c r="AK1733"/>
      <c r="AL1733" s="365"/>
      <c r="AM1733"/>
      <c r="AN1733"/>
      <c r="AO1733"/>
      <c r="AP1733" s="365"/>
      <c r="AQ1733"/>
      <c r="AR1733"/>
      <c r="AS1733"/>
      <c r="AT1733"/>
      <c r="AU1733"/>
      <c r="AV1733"/>
      <c r="AW1733"/>
      <c r="AX1733"/>
      <c r="AY1733" s="365"/>
      <c r="AZ1733" s="365"/>
      <c r="BA1733" s="366"/>
      <c r="BB1733" s="367"/>
      <c r="BC1733"/>
      <c r="BD1733"/>
      <c r="BE1733"/>
      <c r="BF1733"/>
      <c r="BG1733"/>
      <c r="BH1733" s="368"/>
    </row>
    <row r="1734" spans="6:60" ht="15.6">
      <c r="F1734" s="346"/>
      <c r="G1734"/>
      <c r="H1734"/>
      <c r="I1734"/>
      <c r="J1734"/>
      <c r="K1734"/>
      <c r="L1734"/>
      <c r="M1734"/>
      <c r="N1734"/>
      <c r="O1734"/>
      <c r="P1734" s="365"/>
      <c r="Q1734"/>
      <c r="R1734"/>
      <c r="S1734"/>
      <c r="T1734"/>
      <c r="U1734"/>
      <c r="V1734"/>
      <c r="W1734"/>
      <c r="X1734"/>
      <c r="Y1734"/>
      <c r="Z1734"/>
      <c r="AA1734"/>
      <c r="AB1734"/>
      <c r="AC1734"/>
      <c r="AD1734"/>
      <c r="AE1734"/>
      <c r="AF1734"/>
      <c r="AG1734"/>
      <c r="AH1734" s="365"/>
      <c r="AI1734"/>
      <c r="AJ1734"/>
      <c r="AK1734"/>
      <c r="AL1734" s="365"/>
      <c r="AM1734"/>
      <c r="AN1734"/>
      <c r="AO1734"/>
      <c r="AP1734" s="365"/>
      <c r="AQ1734"/>
      <c r="AR1734"/>
      <c r="AS1734"/>
      <c r="AT1734"/>
      <c r="AU1734"/>
      <c r="AV1734"/>
      <c r="AW1734"/>
      <c r="AX1734"/>
      <c r="AY1734" s="365"/>
      <c r="AZ1734" s="365"/>
      <c r="BA1734" s="366"/>
      <c r="BB1734" s="367"/>
      <c r="BC1734"/>
      <c r="BD1734"/>
      <c r="BE1734"/>
      <c r="BF1734"/>
      <c r="BG1734"/>
      <c r="BH1734" s="368"/>
    </row>
    <row r="1735" spans="6:60" ht="15.6">
      <c r="F1735" s="346"/>
      <c r="G1735"/>
      <c r="H1735"/>
      <c r="I1735"/>
      <c r="J1735"/>
      <c r="K1735"/>
      <c r="L1735"/>
      <c r="M1735"/>
      <c r="N1735"/>
      <c r="O1735"/>
      <c r="P1735" s="365"/>
      <c r="Q1735"/>
      <c r="R1735"/>
      <c r="S1735"/>
      <c r="T1735"/>
      <c r="U1735"/>
      <c r="V1735"/>
      <c r="W1735"/>
      <c r="X1735"/>
      <c r="Y1735"/>
      <c r="Z1735"/>
      <c r="AA1735"/>
      <c r="AB1735"/>
      <c r="AC1735"/>
      <c r="AD1735"/>
      <c r="AE1735"/>
      <c r="AF1735"/>
      <c r="AG1735"/>
      <c r="AH1735" s="365"/>
      <c r="AI1735"/>
      <c r="AJ1735"/>
      <c r="AK1735"/>
      <c r="AL1735" s="365"/>
      <c r="AM1735"/>
      <c r="AN1735"/>
      <c r="AO1735"/>
      <c r="AP1735" s="365"/>
      <c r="AQ1735"/>
      <c r="AR1735"/>
      <c r="AS1735"/>
      <c r="AT1735"/>
      <c r="AU1735"/>
      <c r="AV1735"/>
      <c r="AW1735"/>
      <c r="AX1735"/>
      <c r="AY1735" s="365"/>
      <c r="AZ1735" s="365"/>
      <c r="BA1735" s="366"/>
      <c r="BB1735" s="367"/>
      <c r="BC1735"/>
      <c r="BD1735"/>
      <c r="BE1735"/>
      <c r="BF1735"/>
      <c r="BG1735"/>
      <c r="BH1735" s="368"/>
    </row>
    <row r="1736" spans="6:60" ht="15.6">
      <c r="F1736" s="346"/>
      <c r="G1736"/>
      <c r="H1736"/>
      <c r="I1736"/>
      <c r="J1736"/>
      <c r="K1736"/>
      <c r="L1736"/>
      <c r="M1736"/>
      <c r="N1736"/>
      <c r="O1736"/>
      <c r="P1736" s="365"/>
      <c r="Q1736"/>
      <c r="R1736"/>
      <c r="S1736"/>
      <c r="T1736"/>
      <c r="U1736"/>
      <c r="V1736"/>
      <c r="W1736"/>
      <c r="X1736"/>
      <c r="Y1736"/>
      <c r="Z1736"/>
      <c r="AA1736"/>
      <c r="AB1736"/>
      <c r="AC1736"/>
      <c r="AD1736"/>
      <c r="AE1736"/>
      <c r="AF1736"/>
      <c r="AG1736"/>
      <c r="AH1736" s="365"/>
      <c r="AI1736"/>
      <c r="AJ1736"/>
      <c r="AK1736"/>
      <c r="AL1736" s="365"/>
      <c r="AM1736"/>
      <c r="AN1736"/>
      <c r="AO1736"/>
      <c r="AP1736" s="365"/>
      <c r="AQ1736"/>
      <c r="AR1736"/>
      <c r="AS1736"/>
      <c r="AT1736"/>
      <c r="AU1736"/>
      <c r="AV1736"/>
      <c r="AW1736"/>
      <c r="AX1736"/>
      <c r="AY1736" s="365"/>
      <c r="AZ1736" s="365"/>
      <c r="BA1736" s="366"/>
      <c r="BB1736" s="367"/>
      <c r="BC1736"/>
      <c r="BD1736"/>
      <c r="BE1736"/>
      <c r="BF1736"/>
      <c r="BG1736"/>
      <c r="BH1736" s="368"/>
    </row>
    <row r="1737" spans="6:60" ht="15.6">
      <c r="F1737" s="346"/>
      <c r="G1737"/>
      <c r="H1737"/>
      <c r="I1737"/>
      <c r="J1737"/>
      <c r="K1737"/>
      <c r="L1737"/>
      <c r="M1737"/>
      <c r="N1737"/>
      <c r="O1737"/>
      <c r="P1737" s="365"/>
      <c r="Q1737"/>
      <c r="R1737"/>
      <c r="S1737"/>
      <c r="T1737"/>
      <c r="U1737"/>
      <c r="V1737"/>
      <c r="W1737"/>
      <c r="X1737"/>
      <c r="Y1737"/>
      <c r="Z1737"/>
      <c r="AA1737"/>
      <c r="AB1737"/>
      <c r="AC1737"/>
      <c r="AD1737"/>
      <c r="AE1737"/>
      <c r="AF1737"/>
      <c r="AG1737"/>
      <c r="AH1737" s="365"/>
      <c r="AI1737"/>
      <c r="AJ1737"/>
      <c r="AK1737"/>
      <c r="AL1737" s="365"/>
      <c r="AM1737"/>
      <c r="AN1737"/>
      <c r="AO1737"/>
      <c r="AP1737" s="365"/>
      <c r="AQ1737"/>
      <c r="AR1737"/>
      <c r="AS1737"/>
      <c r="AT1737"/>
      <c r="AU1737"/>
      <c r="AV1737"/>
      <c r="AW1737"/>
      <c r="AX1737"/>
      <c r="AY1737" s="365"/>
      <c r="AZ1737" s="365"/>
      <c r="BA1737" s="366"/>
      <c r="BB1737" s="367"/>
      <c r="BC1737"/>
      <c r="BD1737"/>
      <c r="BE1737"/>
      <c r="BF1737"/>
      <c r="BG1737"/>
      <c r="BH1737" s="368"/>
    </row>
    <row r="1738" spans="6:60" ht="15.6">
      <c r="F1738" s="346"/>
      <c r="G1738"/>
      <c r="H1738"/>
      <c r="I1738"/>
      <c r="J1738"/>
      <c r="K1738"/>
      <c r="L1738"/>
      <c r="M1738"/>
      <c r="N1738"/>
      <c r="O1738"/>
      <c r="P1738" s="365"/>
      <c r="Q1738"/>
      <c r="R1738"/>
      <c r="S1738"/>
      <c r="T1738"/>
      <c r="U1738"/>
      <c r="V1738"/>
      <c r="W1738"/>
      <c r="X1738"/>
      <c r="Y1738"/>
      <c r="Z1738"/>
      <c r="AA1738"/>
      <c r="AB1738"/>
      <c r="AC1738"/>
      <c r="AD1738"/>
      <c r="AE1738"/>
      <c r="AF1738"/>
      <c r="AG1738"/>
      <c r="AH1738" s="365"/>
      <c r="AI1738"/>
      <c r="AJ1738"/>
      <c r="AK1738"/>
      <c r="AL1738" s="365"/>
      <c r="AM1738"/>
      <c r="AN1738"/>
      <c r="AO1738"/>
      <c r="AP1738" s="365"/>
      <c r="AQ1738"/>
      <c r="AR1738"/>
      <c r="AS1738"/>
      <c r="AT1738"/>
      <c r="AU1738"/>
      <c r="AV1738"/>
      <c r="AW1738"/>
      <c r="AX1738"/>
      <c r="AY1738" s="365"/>
      <c r="AZ1738" s="365"/>
      <c r="BA1738" s="366"/>
      <c r="BB1738" s="367"/>
      <c r="BC1738"/>
      <c r="BD1738"/>
      <c r="BE1738"/>
      <c r="BF1738"/>
      <c r="BG1738"/>
      <c r="BH1738" s="368"/>
    </row>
    <row r="1739" spans="6:60" ht="15.6">
      <c r="F1739" s="346"/>
      <c r="G1739"/>
      <c r="H1739"/>
      <c r="I1739"/>
      <c r="J1739"/>
      <c r="K1739"/>
      <c r="L1739"/>
      <c r="M1739"/>
      <c r="N1739"/>
      <c r="O1739"/>
      <c r="P1739" s="365"/>
      <c r="Q1739"/>
      <c r="R1739"/>
      <c r="S1739"/>
      <c r="T1739"/>
      <c r="U1739"/>
      <c r="V1739"/>
      <c r="W1739"/>
      <c r="X1739"/>
      <c r="Y1739"/>
      <c r="Z1739"/>
      <c r="AA1739"/>
      <c r="AB1739"/>
      <c r="AC1739"/>
      <c r="AD1739"/>
      <c r="AE1739"/>
      <c r="AF1739"/>
      <c r="AG1739"/>
      <c r="AH1739" s="365"/>
      <c r="AI1739"/>
      <c r="AJ1739"/>
      <c r="AK1739"/>
      <c r="AL1739" s="365"/>
      <c r="AM1739"/>
      <c r="AN1739"/>
      <c r="AO1739"/>
      <c r="AP1739" s="365"/>
      <c r="AQ1739"/>
      <c r="AR1739"/>
      <c r="AS1739"/>
      <c r="AT1739"/>
      <c r="AU1739"/>
      <c r="AV1739"/>
      <c r="AW1739"/>
      <c r="AX1739"/>
      <c r="AY1739" s="365"/>
      <c r="AZ1739" s="365"/>
      <c r="BA1739" s="366"/>
      <c r="BB1739" s="367"/>
      <c r="BC1739"/>
      <c r="BD1739"/>
      <c r="BE1739"/>
      <c r="BF1739"/>
      <c r="BG1739"/>
      <c r="BH1739" s="368"/>
    </row>
    <row r="1740" spans="6:60" ht="15.6">
      <c r="F1740" s="346"/>
      <c r="G1740"/>
      <c r="H1740"/>
      <c r="I1740"/>
      <c r="J1740"/>
      <c r="K1740"/>
      <c r="L1740"/>
      <c r="M1740"/>
      <c r="N1740"/>
      <c r="O1740"/>
      <c r="P1740" s="365"/>
      <c r="Q1740"/>
      <c r="R1740"/>
      <c r="S1740"/>
      <c r="T1740"/>
      <c r="U1740"/>
      <c r="V1740"/>
      <c r="W1740"/>
      <c r="X1740"/>
      <c r="Y1740"/>
      <c r="Z1740"/>
      <c r="AA1740"/>
      <c r="AB1740"/>
      <c r="AC1740"/>
      <c r="AD1740"/>
      <c r="AE1740"/>
      <c r="AF1740"/>
      <c r="AG1740"/>
      <c r="AH1740" s="365"/>
      <c r="AI1740"/>
      <c r="AJ1740"/>
      <c r="AK1740"/>
      <c r="AL1740" s="365"/>
      <c r="AM1740"/>
      <c r="AN1740"/>
      <c r="AO1740"/>
      <c r="AP1740" s="365"/>
      <c r="AQ1740"/>
      <c r="AR1740"/>
      <c r="AS1740"/>
      <c r="AT1740"/>
      <c r="AU1740"/>
      <c r="AV1740"/>
      <c r="AW1740"/>
      <c r="AX1740"/>
      <c r="AY1740" s="365"/>
      <c r="AZ1740" s="365"/>
      <c r="BA1740" s="366"/>
      <c r="BB1740" s="367"/>
      <c r="BC1740"/>
      <c r="BD1740"/>
      <c r="BE1740"/>
      <c r="BF1740"/>
      <c r="BG1740"/>
      <c r="BH1740" s="368"/>
    </row>
    <row r="1741" spans="6:60" ht="15.6">
      <c r="F1741" s="346"/>
      <c r="G1741"/>
      <c r="H1741"/>
      <c r="I1741"/>
      <c r="J1741"/>
      <c r="K1741"/>
      <c r="L1741"/>
      <c r="M1741"/>
      <c r="N1741"/>
      <c r="O1741"/>
      <c r="P1741" s="365"/>
      <c r="Q1741"/>
      <c r="R1741"/>
      <c r="S1741"/>
      <c r="T1741"/>
      <c r="U1741"/>
      <c r="V1741"/>
      <c r="W1741"/>
      <c r="X1741"/>
      <c r="Y1741"/>
      <c r="Z1741"/>
      <c r="AA1741"/>
      <c r="AB1741"/>
      <c r="AC1741"/>
      <c r="AD1741"/>
      <c r="AE1741"/>
      <c r="AF1741"/>
      <c r="AG1741"/>
      <c r="AH1741" s="365"/>
      <c r="AI1741"/>
      <c r="AJ1741"/>
      <c r="AK1741"/>
      <c r="AL1741" s="365"/>
      <c r="AM1741"/>
      <c r="AN1741"/>
      <c r="AO1741"/>
      <c r="AP1741" s="365"/>
      <c r="AQ1741"/>
      <c r="AR1741"/>
      <c r="AS1741"/>
      <c r="AT1741"/>
      <c r="AU1741"/>
      <c r="AV1741"/>
      <c r="AW1741"/>
      <c r="AX1741"/>
      <c r="AY1741" s="365"/>
      <c r="AZ1741" s="365"/>
      <c r="BA1741" s="366"/>
      <c r="BB1741" s="367"/>
      <c r="BC1741"/>
      <c r="BD1741"/>
      <c r="BE1741"/>
      <c r="BF1741"/>
      <c r="BG1741"/>
      <c r="BH1741" s="368"/>
    </row>
    <row r="1742" spans="6:60" ht="15.6">
      <c r="F1742" s="346"/>
      <c r="G1742"/>
      <c r="H1742"/>
      <c r="I1742"/>
      <c r="J1742"/>
      <c r="K1742"/>
      <c r="L1742"/>
      <c r="M1742"/>
      <c r="N1742"/>
      <c r="O1742"/>
      <c r="P1742" s="365"/>
      <c r="Q1742"/>
      <c r="R1742"/>
      <c r="S1742"/>
      <c r="T1742"/>
      <c r="U1742"/>
      <c r="V1742"/>
      <c r="W1742"/>
      <c r="X1742"/>
      <c r="Y1742"/>
      <c r="Z1742"/>
      <c r="AA1742"/>
      <c r="AB1742"/>
      <c r="AC1742"/>
      <c r="AD1742"/>
      <c r="AE1742"/>
      <c r="AF1742"/>
      <c r="AG1742"/>
      <c r="AH1742" s="365"/>
      <c r="AI1742"/>
      <c r="AJ1742"/>
      <c r="AK1742"/>
      <c r="AL1742" s="365"/>
      <c r="AM1742"/>
      <c r="AN1742"/>
      <c r="AO1742"/>
      <c r="AP1742" s="365"/>
      <c r="AQ1742"/>
      <c r="AR1742"/>
      <c r="AS1742"/>
      <c r="AT1742"/>
      <c r="AU1742"/>
      <c r="AV1742"/>
      <c r="AW1742"/>
      <c r="AX1742"/>
      <c r="AY1742" s="365"/>
      <c r="AZ1742" s="365"/>
      <c r="BA1742" s="366"/>
      <c r="BB1742" s="367"/>
      <c r="BC1742"/>
      <c r="BD1742"/>
      <c r="BE1742"/>
      <c r="BF1742"/>
      <c r="BG1742"/>
      <c r="BH1742" s="368"/>
    </row>
    <row r="1743" spans="6:60" ht="15.6">
      <c r="F1743" s="346"/>
      <c r="G1743"/>
      <c r="H1743"/>
      <c r="I1743"/>
      <c r="J1743"/>
      <c r="K1743"/>
      <c r="L1743"/>
      <c r="M1743"/>
      <c r="N1743"/>
      <c r="O1743"/>
      <c r="P1743" s="365"/>
      <c r="Q1743"/>
      <c r="R1743"/>
      <c r="S1743"/>
      <c r="T1743"/>
      <c r="U1743"/>
      <c r="V1743"/>
      <c r="W1743"/>
      <c r="X1743"/>
      <c r="Y1743"/>
      <c r="Z1743"/>
      <c r="AA1743"/>
      <c r="AB1743"/>
      <c r="AC1743"/>
      <c r="AD1743"/>
      <c r="AE1743"/>
      <c r="AF1743"/>
      <c r="AG1743"/>
      <c r="AH1743" s="365"/>
      <c r="AI1743"/>
      <c r="AJ1743"/>
      <c r="AK1743"/>
      <c r="AL1743" s="365"/>
      <c r="AM1743"/>
      <c r="AN1743"/>
      <c r="AO1743"/>
      <c r="AP1743" s="365"/>
      <c r="AQ1743"/>
      <c r="AR1743"/>
      <c r="AS1743"/>
      <c r="AT1743"/>
      <c r="AU1743"/>
      <c r="AV1743"/>
      <c r="AW1743"/>
      <c r="AX1743"/>
      <c r="AY1743" s="365"/>
      <c r="AZ1743" s="365"/>
      <c r="BA1743" s="366"/>
      <c r="BB1743" s="367"/>
      <c r="BC1743"/>
      <c r="BD1743"/>
      <c r="BE1743"/>
      <c r="BF1743"/>
      <c r="BG1743"/>
      <c r="BH1743" s="368"/>
    </row>
    <row r="1744" spans="6:60" ht="15.6">
      <c r="F1744" s="346"/>
      <c r="G1744"/>
      <c r="H1744"/>
      <c r="I1744"/>
      <c r="J1744"/>
      <c r="K1744"/>
      <c r="L1744"/>
      <c r="M1744"/>
      <c r="N1744"/>
      <c r="O1744"/>
      <c r="P1744" s="365"/>
      <c r="Q1744"/>
      <c r="R1744"/>
      <c r="S1744"/>
      <c r="T1744"/>
      <c r="U1744"/>
      <c r="V1744"/>
      <c r="W1744"/>
      <c r="X1744"/>
      <c r="Y1744"/>
      <c r="Z1744"/>
      <c r="AA1744"/>
      <c r="AB1744"/>
      <c r="AC1744"/>
      <c r="AD1744"/>
      <c r="AE1744"/>
      <c r="AF1744"/>
      <c r="AG1744"/>
      <c r="AH1744" s="365"/>
      <c r="AI1744"/>
      <c r="AJ1744"/>
      <c r="AK1744"/>
      <c r="AL1744" s="365"/>
      <c r="AM1744"/>
      <c r="AN1744"/>
      <c r="AO1744"/>
      <c r="AP1744" s="365"/>
      <c r="AQ1744"/>
      <c r="AR1744"/>
      <c r="AS1744"/>
      <c r="AT1744"/>
      <c r="AU1744"/>
      <c r="AV1744"/>
      <c r="AW1744"/>
      <c r="AX1744"/>
      <c r="AY1744" s="365"/>
      <c r="AZ1744" s="365"/>
      <c r="BA1744" s="366"/>
      <c r="BB1744" s="367"/>
      <c r="BC1744"/>
      <c r="BD1744"/>
      <c r="BE1744"/>
      <c r="BF1744"/>
      <c r="BG1744"/>
      <c r="BH1744" s="368"/>
    </row>
    <row r="1745" spans="6:60" ht="15.6">
      <c r="F1745" s="346"/>
      <c r="G1745"/>
      <c r="H1745"/>
      <c r="I1745"/>
      <c r="J1745"/>
      <c r="K1745"/>
      <c r="L1745"/>
      <c r="M1745"/>
      <c r="N1745"/>
      <c r="O1745"/>
      <c r="P1745" s="365"/>
      <c r="Q1745"/>
      <c r="R1745"/>
      <c r="S1745"/>
      <c r="T1745"/>
      <c r="U1745"/>
      <c r="V1745"/>
      <c r="W1745"/>
      <c r="X1745"/>
      <c r="Y1745"/>
      <c r="Z1745"/>
      <c r="AA1745"/>
      <c r="AB1745"/>
      <c r="AC1745"/>
      <c r="AD1745"/>
      <c r="AE1745"/>
      <c r="AF1745"/>
      <c r="AG1745"/>
      <c r="AH1745" s="365"/>
      <c r="AI1745"/>
      <c r="AJ1745"/>
      <c r="AK1745"/>
      <c r="AL1745" s="365"/>
      <c r="AM1745"/>
      <c r="AN1745"/>
      <c r="AO1745"/>
      <c r="AP1745" s="365"/>
      <c r="AQ1745"/>
      <c r="AR1745"/>
      <c r="AS1745"/>
      <c r="AT1745"/>
      <c r="AU1745"/>
      <c r="AV1745"/>
      <c r="AW1745"/>
      <c r="AX1745"/>
      <c r="AY1745" s="365"/>
      <c r="AZ1745" s="365"/>
      <c r="BA1745" s="366"/>
      <c r="BB1745" s="367"/>
      <c r="BC1745"/>
      <c r="BD1745"/>
      <c r="BE1745"/>
      <c r="BF1745"/>
      <c r="BG1745"/>
      <c r="BH1745" s="368"/>
    </row>
    <row r="1746" spans="6:60" ht="15.6">
      <c r="F1746" s="346"/>
      <c r="G1746"/>
      <c r="H1746"/>
      <c r="I1746"/>
      <c r="J1746"/>
      <c r="K1746"/>
      <c r="L1746"/>
      <c r="M1746"/>
      <c r="N1746"/>
      <c r="O1746"/>
      <c r="P1746" s="365"/>
      <c r="Q1746"/>
      <c r="R1746"/>
      <c r="S1746"/>
      <c r="T1746"/>
      <c r="U1746"/>
      <c r="V1746"/>
      <c r="W1746"/>
      <c r="X1746"/>
      <c r="Y1746"/>
      <c r="Z1746"/>
      <c r="AA1746"/>
      <c r="AB1746"/>
      <c r="AC1746"/>
      <c r="AD1746"/>
      <c r="AE1746"/>
      <c r="AF1746"/>
      <c r="AG1746"/>
      <c r="AH1746" s="365"/>
      <c r="AI1746"/>
      <c r="AJ1746"/>
      <c r="AK1746"/>
      <c r="AL1746" s="365"/>
      <c r="AM1746"/>
      <c r="AN1746"/>
      <c r="AO1746"/>
      <c r="AP1746" s="365"/>
      <c r="AQ1746"/>
      <c r="AR1746"/>
      <c r="AS1746"/>
      <c r="AT1746"/>
      <c r="AU1746"/>
      <c r="AV1746"/>
      <c r="AW1746"/>
      <c r="AX1746"/>
      <c r="AY1746" s="365"/>
      <c r="AZ1746" s="365"/>
      <c r="BA1746" s="366"/>
      <c r="BB1746" s="367"/>
      <c r="BC1746"/>
      <c r="BD1746"/>
      <c r="BE1746"/>
      <c r="BF1746"/>
      <c r="BG1746"/>
      <c r="BH1746" s="368"/>
    </row>
    <row r="1747" spans="6:60" ht="15.6">
      <c r="F1747" s="346"/>
      <c r="G1747"/>
      <c r="H1747"/>
      <c r="I1747"/>
      <c r="J1747"/>
      <c r="K1747"/>
      <c r="L1747"/>
      <c r="M1747"/>
      <c r="N1747"/>
      <c r="O1747"/>
      <c r="P1747" s="365"/>
      <c r="Q1747"/>
      <c r="R1747"/>
      <c r="S1747"/>
      <c r="T1747"/>
      <c r="U1747"/>
      <c r="V1747"/>
      <c r="W1747"/>
      <c r="X1747"/>
      <c r="Y1747"/>
      <c r="Z1747"/>
      <c r="AA1747"/>
      <c r="AB1747"/>
      <c r="AC1747"/>
      <c r="AD1747"/>
      <c r="AE1747"/>
      <c r="AF1747"/>
      <c r="AG1747"/>
      <c r="AH1747" s="365"/>
      <c r="AI1747"/>
      <c r="AJ1747"/>
      <c r="AK1747"/>
      <c r="AL1747" s="365"/>
      <c r="AM1747"/>
      <c r="AN1747"/>
      <c r="AO1747"/>
      <c r="AP1747" s="365"/>
      <c r="AQ1747"/>
      <c r="AR1747"/>
      <c r="AS1747"/>
      <c r="AT1747"/>
      <c r="AU1747"/>
      <c r="AV1747"/>
      <c r="AW1747"/>
      <c r="AX1747"/>
      <c r="AY1747" s="365"/>
      <c r="AZ1747" s="365"/>
      <c r="BA1747" s="366"/>
      <c r="BB1747" s="367"/>
      <c r="BC1747"/>
      <c r="BD1747"/>
      <c r="BE1747"/>
      <c r="BF1747"/>
      <c r="BG1747"/>
      <c r="BH1747" s="368"/>
    </row>
    <row r="1748" spans="6:60" ht="15.6">
      <c r="F1748" s="346"/>
      <c r="G1748"/>
      <c r="H1748"/>
      <c r="I1748"/>
      <c r="J1748"/>
      <c r="K1748"/>
      <c r="L1748"/>
      <c r="M1748"/>
      <c r="N1748"/>
      <c r="O1748"/>
      <c r="P1748" s="365"/>
      <c r="Q1748"/>
      <c r="R1748"/>
      <c r="S1748"/>
      <c r="T1748"/>
      <c r="U1748"/>
      <c r="V1748"/>
      <c r="W1748"/>
      <c r="X1748"/>
      <c r="Y1748"/>
      <c r="Z1748"/>
      <c r="AA1748"/>
      <c r="AB1748"/>
      <c r="AC1748"/>
      <c r="AD1748"/>
      <c r="AE1748"/>
      <c r="AF1748"/>
      <c r="AG1748"/>
      <c r="AH1748" s="365"/>
      <c r="AI1748"/>
      <c r="AJ1748"/>
      <c r="AK1748"/>
      <c r="AL1748" s="365"/>
      <c r="AM1748"/>
      <c r="AN1748"/>
      <c r="AO1748"/>
      <c r="AP1748" s="365"/>
      <c r="AQ1748"/>
      <c r="AR1748"/>
      <c r="AS1748"/>
      <c r="AT1748"/>
      <c r="AU1748"/>
      <c r="AV1748"/>
      <c r="AW1748"/>
      <c r="AX1748"/>
      <c r="AY1748" s="365"/>
      <c r="AZ1748" s="365"/>
      <c r="BA1748" s="366"/>
      <c r="BB1748" s="367"/>
      <c r="BC1748"/>
      <c r="BD1748"/>
      <c r="BE1748"/>
      <c r="BF1748"/>
      <c r="BG1748"/>
      <c r="BH1748" s="368"/>
    </row>
    <row r="1749" spans="6:60" ht="15.6">
      <c r="F1749" s="346"/>
      <c r="G1749"/>
      <c r="H1749"/>
      <c r="I1749"/>
      <c r="J1749"/>
      <c r="K1749"/>
      <c r="L1749"/>
      <c r="M1749"/>
      <c r="N1749"/>
      <c r="O1749"/>
      <c r="P1749" s="365"/>
      <c r="Q1749"/>
      <c r="R1749"/>
      <c r="S1749"/>
      <c r="T1749"/>
      <c r="U1749"/>
      <c r="V1749"/>
      <c r="W1749"/>
      <c r="X1749"/>
      <c r="Y1749"/>
      <c r="Z1749"/>
      <c r="AA1749"/>
      <c r="AB1749"/>
      <c r="AC1749"/>
      <c r="AD1749"/>
      <c r="AE1749"/>
      <c r="AF1749"/>
      <c r="AG1749"/>
      <c r="AH1749" s="365"/>
      <c r="AI1749"/>
      <c r="AJ1749"/>
      <c r="AK1749"/>
      <c r="AL1749" s="365"/>
      <c r="AM1749"/>
      <c r="AN1749"/>
      <c r="AO1749"/>
      <c r="AP1749" s="365"/>
      <c r="AQ1749"/>
      <c r="AR1749"/>
      <c r="AS1749"/>
      <c r="AT1749"/>
      <c r="AU1749"/>
      <c r="AV1749"/>
      <c r="AW1749"/>
      <c r="AX1749"/>
      <c r="AY1749" s="365"/>
      <c r="AZ1749" s="365"/>
      <c r="BA1749" s="366"/>
      <c r="BB1749" s="367"/>
      <c r="BC1749"/>
      <c r="BD1749"/>
      <c r="BE1749"/>
      <c r="BF1749"/>
      <c r="BG1749"/>
      <c r="BH1749" s="368"/>
    </row>
    <row r="1750" spans="6:60" ht="15.6">
      <c r="F1750" s="346"/>
      <c r="G1750"/>
      <c r="H1750"/>
      <c r="I1750"/>
      <c r="J1750"/>
      <c r="K1750"/>
      <c r="L1750"/>
      <c r="M1750"/>
      <c r="N1750"/>
      <c r="O1750"/>
      <c r="P1750" s="365"/>
      <c r="Q1750"/>
      <c r="R1750"/>
      <c r="S1750"/>
      <c r="T1750"/>
      <c r="U1750"/>
      <c r="V1750"/>
      <c r="W1750"/>
      <c r="X1750"/>
      <c r="Y1750"/>
      <c r="Z1750"/>
      <c r="AA1750"/>
      <c r="AB1750"/>
      <c r="AC1750"/>
      <c r="AD1750"/>
      <c r="AE1750"/>
      <c r="AF1750"/>
      <c r="AG1750"/>
      <c r="AH1750" s="365"/>
      <c r="AI1750"/>
      <c r="AJ1750"/>
      <c r="AK1750"/>
      <c r="AL1750" s="365"/>
      <c r="AM1750"/>
      <c r="AN1750"/>
      <c r="AO1750"/>
      <c r="AP1750" s="365"/>
      <c r="AQ1750"/>
      <c r="AR1750"/>
      <c r="AS1750"/>
      <c r="AT1750"/>
      <c r="AU1750"/>
      <c r="AV1750"/>
      <c r="AW1750"/>
      <c r="AX1750"/>
      <c r="AY1750" s="365"/>
      <c r="AZ1750" s="365"/>
      <c r="BA1750" s="366"/>
      <c r="BB1750" s="367"/>
      <c r="BC1750"/>
      <c r="BD1750"/>
      <c r="BE1750"/>
      <c r="BF1750"/>
      <c r="BG1750"/>
      <c r="BH1750" s="368"/>
    </row>
    <row r="1751" spans="6:60" ht="15.6">
      <c r="F1751" s="346"/>
      <c r="G1751"/>
      <c r="H1751"/>
      <c r="I1751"/>
      <c r="J1751"/>
      <c r="K1751"/>
      <c r="L1751"/>
      <c r="M1751"/>
      <c r="N1751"/>
      <c r="O1751"/>
      <c r="P1751" s="365"/>
      <c r="Q1751"/>
      <c r="R1751"/>
      <c r="S1751"/>
      <c r="T1751"/>
      <c r="U1751"/>
      <c r="V1751"/>
      <c r="W1751"/>
      <c r="X1751"/>
      <c r="Y1751"/>
      <c r="Z1751"/>
      <c r="AA1751"/>
      <c r="AB1751"/>
      <c r="AC1751"/>
      <c r="AD1751"/>
      <c r="AE1751"/>
      <c r="AF1751"/>
      <c r="AG1751"/>
      <c r="AH1751" s="365"/>
      <c r="AI1751"/>
      <c r="AJ1751"/>
      <c r="AK1751"/>
      <c r="AL1751" s="365"/>
      <c r="AM1751"/>
      <c r="AN1751"/>
      <c r="AO1751"/>
      <c r="AP1751" s="365"/>
      <c r="AQ1751"/>
      <c r="AR1751"/>
      <c r="AS1751"/>
      <c r="AT1751"/>
      <c r="AU1751"/>
      <c r="AV1751"/>
      <c r="AW1751"/>
      <c r="AX1751"/>
      <c r="AY1751" s="365"/>
      <c r="AZ1751" s="365"/>
      <c r="BA1751" s="366"/>
      <c r="BB1751" s="367"/>
      <c r="BC1751"/>
      <c r="BD1751"/>
      <c r="BE1751"/>
      <c r="BF1751"/>
      <c r="BG1751"/>
      <c r="BH1751" s="368"/>
    </row>
    <row r="1752" spans="6:60" ht="15.6">
      <c r="F1752" s="346"/>
      <c r="G1752"/>
      <c r="H1752"/>
      <c r="I1752"/>
      <c r="J1752"/>
      <c r="K1752"/>
      <c r="L1752"/>
      <c r="M1752"/>
      <c r="N1752"/>
      <c r="O1752"/>
      <c r="P1752" s="365"/>
      <c r="Q1752"/>
      <c r="R1752"/>
      <c r="S1752"/>
      <c r="T1752"/>
      <c r="U1752"/>
      <c r="V1752"/>
      <c r="W1752"/>
      <c r="X1752"/>
      <c r="Y1752"/>
      <c r="Z1752"/>
      <c r="AA1752"/>
      <c r="AB1752"/>
      <c r="AC1752"/>
      <c r="AD1752"/>
      <c r="AE1752"/>
      <c r="AF1752"/>
      <c r="AG1752"/>
      <c r="AH1752" s="365"/>
      <c r="AI1752"/>
      <c r="AJ1752"/>
      <c r="AK1752"/>
      <c r="AL1752" s="365"/>
      <c r="AM1752"/>
      <c r="AN1752"/>
      <c r="AO1752"/>
      <c r="AP1752" s="365"/>
      <c r="AQ1752"/>
      <c r="AR1752"/>
      <c r="AS1752"/>
      <c r="AT1752"/>
      <c r="AU1752"/>
      <c r="AV1752"/>
      <c r="AW1752"/>
      <c r="AX1752"/>
      <c r="AY1752" s="365"/>
      <c r="AZ1752" s="365"/>
      <c r="BA1752" s="366"/>
      <c r="BB1752" s="367"/>
      <c r="BC1752"/>
      <c r="BD1752"/>
      <c r="BE1752"/>
      <c r="BF1752"/>
      <c r="BG1752"/>
      <c r="BH1752" s="368"/>
    </row>
    <row r="1753" spans="6:60" ht="15.6">
      <c r="F1753" s="346"/>
      <c r="G1753"/>
      <c r="H1753"/>
      <c r="I1753"/>
      <c r="J1753"/>
      <c r="K1753"/>
      <c r="L1753"/>
      <c r="M1753"/>
      <c r="N1753"/>
      <c r="O1753"/>
      <c r="P1753" s="365"/>
      <c r="Q1753"/>
      <c r="R1753"/>
      <c r="S1753"/>
      <c r="T1753"/>
      <c r="U1753"/>
      <c r="V1753"/>
      <c r="W1753"/>
      <c r="X1753"/>
      <c r="Y1753"/>
      <c r="Z1753"/>
      <c r="AA1753"/>
      <c r="AB1753"/>
      <c r="AC1753"/>
      <c r="AD1753"/>
      <c r="AE1753"/>
      <c r="AF1753"/>
      <c r="AG1753"/>
      <c r="AH1753" s="365"/>
      <c r="AI1753"/>
      <c r="AJ1753"/>
      <c r="AK1753"/>
      <c r="AL1753" s="365"/>
      <c r="AM1753"/>
      <c r="AN1753"/>
      <c r="AO1753"/>
      <c r="AP1753" s="365"/>
      <c r="AQ1753"/>
      <c r="AR1753"/>
      <c r="AS1753"/>
      <c r="AT1753"/>
      <c r="AU1753"/>
      <c r="AV1753"/>
      <c r="AW1753"/>
      <c r="AX1753"/>
      <c r="AY1753" s="365"/>
      <c r="AZ1753" s="365"/>
      <c r="BA1753" s="366"/>
      <c r="BB1753" s="367"/>
      <c r="BC1753"/>
      <c r="BD1753"/>
      <c r="BE1753"/>
      <c r="BF1753"/>
      <c r="BG1753"/>
      <c r="BH1753" s="368"/>
    </row>
    <row r="1754" spans="6:60" ht="15.6">
      <c r="F1754" s="346"/>
      <c r="G1754"/>
      <c r="H1754"/>
      <c r="I1754"/>
      <c r="J1754"/>
      <c r="K1754"/>
      <c r="L1754"/>
      <c r="M1754"/>
      <c r="N1754"/>
      <c r="O1754"/>
      <c r="P1754" s="365"/>
      <c r="Q1754"/>
      <c r="R1754"/>
      <c r="S1754"/>
      <c r="T1754"/>
      <c r="U1754"/>
      <c r="V1754"/>
      <c r="W1754"/>
      <c r="X1754"/>
      <c r="Y1754"/>
      <c r="Z1754"/>
      <c r="AA1754"/>
      <c r="AB1754"/>
      <c r="AC1754"/>
      <c r="AD1754"/>
      <c r="AE1754"/>
      <c r="AF1754"/>
      <c r="AG1754"/>
      <c r="AH1754" s="365"/>
      <c r="AI1754"/>
      <c r="AJ1754"/>
      <c r="AK1754"/>
      <c r="AL1754" s="365"/>
      <c r="AM1754"/>
      <c r="AN1754"/>
      <c r="AO1754"/>
      <c r="AP1754" s="365"/>
      <c r="AQ1754"/>
      <c r="AR1754"/>
      <c r="AS1754"/>
      <c r="AT1754"/>
      <c r="AU1754"/>
      <c r="AV1754"/>
      <c r="AW1754"/>
      <c r="AX1754"/>
      <c r="AY1754" s="365"/>
      <c r="AZ1754" s="365"/>
      <c r="BA1754" s="366"/>
      <c r="BB1754" s="367"/>
      <c r="BC1754"/>
      <c r="BD1754"/>
      <c r="BE1754"/>
      <c r="BF1754"/>
      <c r="BG1754"/>
      <c r="BH1754" s="368"/>
    </row>
    <row r="1755" spans="6:60" ht="15.6">
      <c r="F1755" s="346"/>
      <c r="G1755"/>
      <c r="H1755"/>
      <c r="I1755"/>
      <c r="J1755"/>
      <c r="K1755"/>
      <c r="L1755"/>
      <c r="M1755"/>
      <c r="N1755"/>
      <c r="O1755"/>
      <c r="P1755" s="365"/>
      <c r="Q1755"/>
      <c r="R1755"/>
      <c r="S1755"/>
      <c r="T1755"/>
      <c r="U1755"/>
      <c r="V1755"/>
      <c r="W1755"/>
      <c r="X1755"/>
      <c r="Y1755"/>
      <c r="Z1755"/>
      <c r="AA1755"/>
      <c r="AB1755"/>
      <c r="AC1755"/>
      <c r="AD1755"/>
      <c r="AE1755"/>
      <c r="AF1755"/>
      <c r="AG1755"/>
      <c r="AH1755" s="365"/>
      <c r="AI1755"/>
      <c r="AJ1755"/>
      <c r="AK1755"/>
      <c r="AL1755" s="365"/>
      <c r="AM1755"/>
      <c r="AN1755"/>
      <c r="AO1755"/>
      <c r="AP1755" s="365"/>
      <c r="AQ1755"/>
      <c r="AR1755"/>
      <c r="AS1755"/>
      <c r="AT1755"/>
      <c r="AU1755"/>
      <c r="AV1755"/>
      <c r="AW1755"/>
      <c r="AX1755"/>
      <c r="AY1755" s="365"/>
      <c r="AZ1755" s="365"/>
      <c r="BA1755" s="366"/>
      <c r="BB1755" s="367"/>
      <c r="BC1755"/>
      <c r="BD1755"/>
      <c r="BE1755"/>
      <c r="BF1755"/>
      <c r="BG1755"/>
      <c r="BH1755" s="368"/>
    </row>
    <row r="1756" spans="6:60" ht="15.6">
      <c r="F1756" s="346"/>
      <c r="G1756"/>
      <c r="H1756"/>
      <c r="I1756"/>
      <c r="J1756"/>
      <c r="K1756"/>
      <c r="L1756"/>
      <c r="M1756"/>
      <c r="N1756"/>
      <c r="O1756"/>
      <c r="P1756" s="365"/>
      <c r="Q1756"/>
      <c r="R1756"/>
      <c r="S1756"/>
      <c r="T1756"/>
      <c r="U1756"/>
      <c r="V1756"/>
      <c r="W1756"/>
      <c r="X1756"/>
      <c r="Y1756"/>
      <c r="Z1756"/>
      <c r="AA1756"/>
      <c r="AB1756"/>
      <c r="AC1756"/>
      <c r="AD1756"/>
      <c r="AE1756"/>
      <c r="AF1756"/>
      <c r="AG1756"/>
      <c r="AH1756" s="365"/>
      <c r="AI1756"/>
      <c r="AJ1756"/>
      <c r="AK1756"/>
      <c r="AL1756" s="365"/>
      <c r="AM1756"/>
      <c r="AN1756"/>
      <c r="AO1756"/>
      <c r="AP1756" s="365"/>
      <c r="AQ1756"/>
      <c r="AR1756"/>
      <c r="AS1756"/>
      <c r="AT1756"/>
      <c r="AU1756"/>
      <c r="AV1756"/>
      <c r="AW1756"/>
      <c r="AX1756"/>
      <c r="AY1756" s="365"/>
      <c r="AZ1756" s="365"/>
      <c r="BA1756" s="366"/>
      <c r="BB1756" s="367"/>
      <c r="BC1756"/>
      <c r="BD1756"/>
      <c r="BE1756"/>
      <c r="BF1756"/>
      <c r="BG1756"/>
      <c r="BH1756" s="368"/>
    </row>
    <row r="1757" spans="6:60" ht="15.6">
      <c r="F1757" s="346"/>
      <c r="G1757"/>
      <c r="H1757"/>
      <c r="I1757"/>
      <c r="J1757"/>
      <c r="K1757"/>
      <c r="L1757"/>
      <c r="M1757"/>
      <c r="N1757"/>
      <c r="O1757"/>
      <c r="P1757" s="365"/>
      <c r="Q1757"/>
      <c r="R1757"/>
      <c r="S1757"/>
      <c r="T1757"/>
      <c r="U1757"/>
      <c r="V1757"/>
      <c r="W1757"/>
      <c r="X1757"/>
      <c r="Y1757"/>
      <c r="Z1757"/>
      <c r="AA1757"/>
      <c r="AB1757"/>
      <c r="AC1757"/>
      <c r="AD1757"/>
      <c r="AE1757"/>
      <c r="AF1757"/>
      <c r="AG1757"/>
      <c r="AH1757" s="365"/>
      <c r="AI1757"/>
      <c r="AJ1757"/>
      <c r="AK1757"/>
      <c r="AL1757" s="365"/>
      <c r="AM1757"/>
      <c r="AN1757"/>
      <c r="AO1757"/>
      <c r="AP1757" s="365"/>
      <c r="AQ1757"/>
      <c r="AR1757"/>
      <c r="AS1757"/>
      <c r="AT1757"/>
      <c r="AU1757"/>
      <c r="AV1757"/>
      <c r="AW1757"/>
      <c r="AX1757"/>
      <c r="AY1757" s="365"/>
      <c r="AZ1757" s="365"/>
      <c r="BA1757" s="366"/>
      <c r="BB1757" s="367"/>
      <c r="BC1757"/>
      <c r="BD1757"/>
      <c r="BE1757"/>
      <c r="BF1757"/>
      <c r="BG1757"/>
      <c r="BH1757" s="368"/>
    </row>
    <row r="1758" spans="6:60" ht="15.6">
      <c r="F1758" s="346"/>
      <c r="G1758"/>
      <c r="H1758"/>
      <c r="I1758"/>
      <c r="J1758"/>
      <c r="K1758"/>
      <c r="L1758"/>
      <c r="M1758"/>
      <c r="N1758"/>
      <c r="O1758"/>
      <c r="P1758" s="365"/>
      <c r="Q1758"/>
      <c r="R1758"/>
      <c r="S1758"/>
      <c r="T1758"/>
      <c r="U1758"/>
      <c r="V1758"/>
      <c r="W1758"/>
      <c r="X1758"/>
      <c r="Y1758"/>
      <c r="Z1758"/>
      <c r="AA1758"/>
      <c r="AB1758"/>
      <c r="AC1758"/>
      <c r="AD1758"/>
      <c r="AE1758"/>
      <c r="AF1758"/>
      <c r="AG1758"/>
      <c r="AH1758" s="365"/>
      <c r="AI1758"/>
      <c r="AJ1758"/>
      <c r="AK1758"/>
      <c r="AL1758" s="365"/>
      <c r="AM1758"/>
      <c r="AN1758"/>
      <c r="AO1758"/>
      <c r="AP1758" s="365"/>
      <c r="AQ1758"/>
      <c r="AR1758"/>
      <c r="AS1758"/>
      <c r="AT1758"/>
      <c r="AU1758"/>
      <c r="AV1758"/>
      <c r="AW1758"/>
      <c r="AX1758"/>
      <c r="AY1758" s="365"/>
      <c r="AZ1758" s="365"/>
      <c r="BA1758" s="366"/>
      <c r="BB1758" s="367"/>
      <c r="BC1758"/>
      <c r="BD1758"/>
      <c r="BE1758"/>
      <c r="BF1758"/>
      <c r="BG1758"/>
      <c r="BH1758" s="368"/>
    </row>
    <row r="1759" spans="6:60" ht="15.6">
      <c r="F1759" s="346"/>
      <c r="G1759"/>
      <c r="H1759"/>
      <c r="I1759"/>
      <c r="J1759"/>
      <c r="K1759"/>
      <c r="L1759"/>
      <c r="M1759"/>
      <c r="N1759"/>
      <c r="O1759"/>
      <c r="P1759" s="365"/>
      <c r="Q1759"/>
      <c r="R1759"/>
      <c r="S1759"/>
      <c r="T1759"/>
      <c r="U1759"/>
      <c r="V1759"/>
      <c r="W1759"/>
      <c r="X1759"/>
      <c r="Y1759"/>
      <c r="Z1759"/>
      <c r="AA1759"/>
      <c r="AB1759"/>
      <c r="AC1759"/>
      <c r="AD1759"/>
      <c r="AE1759"/>
      <c r="AF1759"/>
      <c r="AG1759"/>
      <c r="AH1759" s="365"/>
      <c r="AI1759"/>
      <c r="AJ1759"/>
      <c r="AK1759"/>
      <c r="AL1759" s="365"/>
      <c r="AM1759"/>
      <c r="AN1759"/>
      <c r="AO1759"/>
      <c r="AP1759" s="365"/>
      <c r="AQ1759"/>
      <c r="AR1759"/>
      <c r="AS1759"/>
      <c r="AT1759"/>
      <c r="AU1759"/>
      <c r="AV1759"/>
      <c r="AW1759"/>
      <c r="AX1759"/>
      <c r="AY1759" s="365"/>
      <c r="AZ1759" s="365"/>
      <c r="BA1759" s="366"/>
      <c r="BB1759" s="367"/>
      <c r="BC1759"/>
      <c r="BD1759"/>
      <c r="BE1759"/>
      <c r="BF1759"/>
      <c r="BG1759"/>
      <c r="BH1759" s="368"/>
    </row>
    <row r="1760" spans="6:60" ht="15.6">
      <c r="F1760" s="346"/>
      <c r="G1760"/>
      <c r="H1760"/>
      <c r="I1760"/>
      <c r="J1760"/>
      <c r="K1760"/>
      <c r="L1760"/>
      <c r="M1760"/>
      <c r="N1760"/>
      <c r="O1760"/>
      <c r="P1760" s="365"/>
      <c r="Q1760"/>
      <c r="R1760"/>
      <c r="S1760"/>
      <c r="T1760"/>
      <c r="U1760"/>
      <c r="V1760"/>
      <c r="W1760"/>
      <c r="X1760"/>
      <c r="Y1760"/>
      <c r="Z1760"/>
      <c r="AA1760"/>
      <c r="AB1760"/>
      <c r="AC1760"/>
      <c r="AD1760"/>
      <c r="AE1760"/>
      <c r="AF1760"/>
      <c r="AG1760"/>
      <c r="AH1760" s="365"/>
      <c r="AI1760"/>
      <c r="AJ1760"/>
      <c r="AK1760"/>
      <c r="AL1760" s="365"/>
      <c r="AM1760"/>
      <c r="AN1760"/>
      <c r="AO1760"/>
      <c r="AP1760" s="365"/>
      <c r="AQ1760"/>
      <c r="AR1760"/>
      <c r="AS1760"/>
      <c r="AT1760"/>
      <c r="AU1760"/>
      <c r="AV1760"/>
      <c r="AW1760"/>
      <c r="AX1760"/>
      <c r="AY1760" s="365"/>
      <c r="AZ1760" s="365"/>
      <c r="BA1760" s="366"/>
      <c r="BB1760" s="367"/>
      <c r="BC1760"/>
      <c r="BD1760"/>
      <c r="BE1760"/>
      <c r="BF1760"/>
      <c r="BG1760"/>
      <c r="BH1760" s="368"/>
    </row>
    <row r="1761" spans="6:60" ht="15.6">
      <c r="F1761" s="346"/>
      <c r="G1761"/>
      <c r="H1761"/>
      <c r="I1761"/>
      <c r="J1761"/>
      <c r="K1761"/>
      <c r="L1761"/>
      <c r="M1761"/>
      <c r="N1761"/>
      <c r="O1761"/>
      <c r="P1761" s="365"/>
      <c r="Q1761"/>
      <c r="R1761"/>
      <c r="S1761"/>
      <c r="T1761"/>
      <c r="U1761"/>
      <c r="V1761"/>
      <c r="W1761"/>
      <c r="X1761"/>
      <c r="Y1761"/>
      <c r="Z1761"/>
      <c r="AA1761"/>
      <c r="AB1761"/>
      <c r="AC1761"/>
      <c r="AD1761"/>
      <c r="AE1761"/>
      <c r="AF1761"/>
      <c r="AG1761"/>
      <c r="AH1761" s="365"/>
      <c r="AI1761"/>
      <c r="AJ1761"/>
      <c r="AK1761"/>
      <c r="AL1761" s="365"/>
      <c r="AM1761"/>
      <c r="AN1761"/>
      <c r="AO1761"/>
      <c r="AP1761" s="365"/>
      <c r="AQ1761"/>
      <c r="AR1761"/>
      <c r="AS1761"/>
      <c r="AT1761"/>
      <c r="AU1761"/>
      <c r="AV1761"/>
      <c r="AW1761"/>
      <c r="AX1761"/>
      <c r="AY1761" s="365"/>
      <c r="AZ1761" s="365"/>
      <c r="BA1761" s="366"/>
      <c r="BB1761" s="367"/>
      <c r="BC1761"/>
      <c r="BD1761"/>
      <c r="BE1761"/>
      <c r="BF1761"/>
      <c r="BG1761"/>
      <c r="BH1761" s="368"/>
    </row>
    <row r="1762" spans="6:60" ht="15.6">
      <c r="F1762" s="346"/>
      <c r="G1762"/>
      <c r="H1762"/>
      <c r="I1762"/>
      <c r="J1762"/>
      <c r="K1762"/>
      <c r="L1762"/>
      <c r="M1762"/>
      <c r="N1762"/>
      <c r="O1762"/>
      <c r="P1762" s="365"/>
      <c r="Q1762"/>
      <c r="R1762"/>
      <c r="S1762"/>
      <c r="T1762"/>
      <c r="U1762"/>
      <c r="V1762"/>
      <c r="W1762"/>
      <c r="X1762"/>
      <c r="Y1762"/>
      <c r="Z1762"/>
      <c r="AA1762"/>
      <c r="AB1762"/>
      <c r="AC1762"/>
      <c r="AD1762"/>
      <c r="AE1762"/>
      <c r="AF1762"/>
      <c r="AG1762"/>
      <c r="AH1762" s="365"/>
      <c r="AI1762"/>
      <c r="AJ1762"/>
      <c r="AK1762"/>
      <c r="AL1762" s="365"/>
      <c r="AM1762"/>
      <c r="AN1762"/>
      <c r="AO1762"/>
      <c r="AP1762" s="365"/>
      <c r="AQ1762"/>
      <c r="AR1762"/>
      <c r="AS1762"/>
      <c r="AT1762"/>
      <c r="AU1762"/>
      <c r="AV1762"/>
      <c r="AW1762"/>
      <c r="AX1762"/>
      <c r="AY1762" s="365"/>
      <c r="AZ1762" s="365"/>
      <c r="BA1762" s="366"/>
      <c r="BB1762" s="367"/>
      <c r="BC1762"/>
      <c r="BD1762"/>
      <c r="BE1762"/>
      <c r="BF1762"/>
      <c r="BG1762"/>
      <c r="BH1762" s="368"/>
    </row>
    <row r="1763" spans="6:60" ht="15.6">
      <c r="F1763" s="346"/>
      <c r="G1763"/>
      <c r="H1763"/>
      <c r="I1763"/>
      <c r="J1763"/>
      <c r="K1763"/>
      <c r="L1763"/>
      <c r="M1763"/>
      <c r="N1763"/>
      <c r="O1763"/>
      <c r="P1763" s="365"/>
      <c r="Q1763"/>
      <c r="R1763"/>
      <c r="S1763"/>
      <c r="T1763"/>
      <c r="U1763"/>
      <c r="V1763"/>
      <c r="W1763"/>
      <c r="X1763"/>
      <c r="Y1763"/>
      <c r="Z1763"/>
      <c r="AA1763"/>
      <c r="AB1763"/>
      <c r="AC1763"/>
      <c r="AD1763"/>
      <c r="AE1763"/>
      <c r="AF1763"/>
      <c r="AG1763"/>
      <c r="AH1763" s="365"/>
      <c r="AI1763"/>
      <c r="AJ1763"/>
      <c r="AK1763"/>
      <c r="AL1763" s="365"/>
      <c r="AM1763"/>
      <c r="AN1763"/>
      <c r="AO1763"/>
      <c r="AP1763" s="365"/>
      <c r="AQ1763"/>
      <c r="AR1763"/>
      <c r="AS1763"/>
      <c r="AT1763"/>
      <c r="AU1763"/>
      <c r="AV1763"/>
      <c r="AW1763"/>
      <c r="AX1763"/>
      <c r="AY1763" s="365"/>
      <c r="AZ1763" s="365"/>
      <c r="BA1763" s="366"/>
      <c r="BB1763" s="367"/>
      <c r="BC1763"/>
      <c r="BD1763"/>
      <c r="BE1763"/>
      <c r="BF1763"/>
      <c r="BG1763"/>
      <c r="BH1763" s="368"/>
    </row>
    <row r="1764" spans="6:60" ht="15.6">
      <c r="F1764" s="346"/>
      <c r="G1764"/>
      <c r="H1764"/>
      <c r="I1764"/>
      <c r="J1764"/>
      <c r="K1764"/>
      <c r="L1764"/>
      <c r="M1764"/>
      <c r="N1764"/>
      <c r="O1764"/>
      <c r="P1764" s="365"/>
      <c r="Q1764"/>
      <c r="R1764"/>
      <c r="S1764"/>
      <c r="T1764"/>
      <c r="U1764"/>
      <c r="V1764"/>
      <c r="W1764"/>
      <c r="X1764"/>
      <c r="Y1764"/>
      <c r="Z1764"/>
      <c r="AA1764"/>
      <c r="AB1764"/>
      <c r="AC1764"/>
      <c r="AD1764"/>
      <c r="AE1764"/>
      <c r="AF1764"/>
      <c r="AG1764"/>
      <c r="AH1764" s="365"/>
      <c r="AI1764"/>
      <c r="AJ1764"/>
      <c r="AK1764"/>
      <c r="AL1764" s="365"/>
      <c r="AM1764"/>
      <c r="AN1764"/>
      <c r="AO1764"/>
      <c r="AP1764" s="365"/>
      <c r="AQ1764"/>
      <c r="AR1764"/>
      <c r="AS1764"/>
      <c r="AT1764"/>
      <c r="AU1764"/>
      <c r="AV1764"/>
      <c r="AW1764"/>
      <c r="AX1764"/>
      <c r="AY1764" s="365"/>
      <c r="AZ1764" s="365"/>
      <c r="BA1764" s="366"/>
      <c r="BB1764" s="367"/>
      <c r="BC1764"/>
      <c r="BD1764"/>
      <c r="BE1764"/>
      <c r="BF1764"/>
      <c r="BG1764"/>
      <c r="BH1764" s="368"/>
    </row>
    <row r="1765" spans="6:60" ht="15.6">
      <c r="F1765" s="346"/>
      <c r="G1765"/>
      <c r="H1765"/>
      <c r="I1765"/>
      <c r="J1765"/>
      <c r="K1765"/>
      <c r="L1765"/>
      <c r="M1765"/>
      <c r="N1765"/>
      <c r="O1765"/>
      <c r="P1765" s="365"/>
      <c r="Q1765"/>
      <c r="R1765"/>
      <c r="S1765"/>
      <c r="T1765"/>
      <c r="U1765"/>
      <c r="V1765"/>
      <c r="W1765"/>
      <c r="X1765"/>
      <c r="Y1765"/>
      <c r="Z1765"/>
      <c r="AA1765"/>
      <c r="AB1765"/>
      <c r="AC1765"/>
      <c r="AD1765"/>
      <c r="AE1765"/>
      <c r="AF1765"/>
      <c r="AG1765"/>
      <c r="AH1765" s="365"/>
      <c r="AI1765"/>
      <c r="AJ1765"/>
      <c r="AK1765"/>
      <c r="AL1765" s="365"/>
      <c r="AM1765"/>
      <c r="AN1765"/>
      <c r="AO1765"/>
      <c r="AP1765" s="365"/>
      <c r="AQ1765"/>
      <c r="AR1765"/>
      <c r="AS1765"/>
      <c r="AT1765"/>
      <c r="AU1765"/>
      <c r="AV1765"/>
      <c r="AW1765"/>
      <c r="AX1765"/>
      <c r="AY1765" s="365"/>
      <c r="AZ1765" s="365"/>
      <c r="BA1765" s="366"/>
      <c r="BB1765" s="367"/>
      <c r="BC1765"/>
      <c r="BD1765"/>
      <c r="BE1765"/>
      <c r="BF1765"/>
      <c r="BG1765"/>
      <c r="BH1765" s="368"/>
    </row>
    <row r="1766" spans="6:60" ht="15.6">
      <c r="F1766" s="346"/>
      <c r="G1766"/>
      <c r="H1766"/>
      <c r="I1766"/>
      <c r="J1766"/>
      <c r="K1766"/>
      <c r="L1766"/>
      <c r="M1766"/>
      <c r="N1766"/>
      <c r="O1766"/>
      <c r="P1766" s="365"/>
      <c r="Q1766"/>
      <c r="R1766"/>
      <c r="S1766"/>
      <c r="T1766"/>
      <c r="U1766"/>
      <c r="V1766"/>
      <c r="W1766"/>
      <c r="X1766"/>
      <c r="Y1766"/>
      <c r="Z1766"/>
      <c r="AA1766"/>
      <c r="AB1766"/>
      <c r="AC1766"/>
      <c r="AD1766"/>
      <c r="AE1766"/>
      <c r="AF1766"/>
      <c r="AG1766"/>
      <c r="AH1766" s="365"/>
      <c r="AI1766"/>
      <c r="AJ1766"/>
      <c r="AK1766"/>
      <c r="AL1766" s="365"/>
      <c r="AM1766"/>
      <c r="AN1766"/>
      <c r="AO1766"/>
      <c r="AP1766" s="365"/>
      <c r="AQ1766"/>
      <c r="AR1766"/>
      <c r="AS1766"/>
      <c r="AT1766"/>
      <c r="AU1766"/>
      <c r="AV1766"/>
      <c r="AW1766"/>
      <c r="AX1766"/>
      <c r="AY1766" s="365"/>
      <c r="AZ1766" s="365"/>
      <c r="BA1766" s="366"/>
      <c r="BB1766" s="367"/>
      <c r="BC1766"/>
      <c r="BD1766"/>
      <c r="BE1766"/>
      <c r="BF1766"/>
      <c r="BG1766"/>
      <c r="BH1766" s="368"/>
    </row>
    <row r="1767" spans="6:60" ht="15.6">
      <c r="F1767" s="346"/>
      <c r="G1767"/>
      <c r="H1767"/>
      <c r="I1767"/>
      <c r="J1767"/>
      <c r="K1767"/>
      <c r="L1767"/>
      <c r="M1767"/>
      <c r="N1767"/>
      <c r="O1767"/>
      <c r="P1767" s="365"/>
      <c r="Q1767"/>
      <c r="R1767"/>
      <c r="S1767"/>
      <c r="T1767"/>
      <c r="U1767"/>
      <c r="V1767"/>
      <c r="W1767"/>
      <c r="X1767"/>
      <c r="Y1767"/>
      <c r="Z1767"/>
      <c r="AA1767"/>
      <c r="AB1767"/>
      <c r="AC1767"/>
      <c r="AD1767"/>
      <c r="AE1767"/>
      <c r="AF1767"/>
      <c r="AG1767"/>
      <c r="AH1767" s="365"/>
      <c r="AI1767"/>
      <c r="AJ1767"/>
      <c r="AK1767"/>
      <c r="AL1767" s="365"/>
      <c r="AM1767"/>
      <c r="AN1767"/>
      <c r="AO1767"/>
      <c r="AP1767" s="365"/>
      <c r="AQ1767"/>
      <c r="AR1767"/>
      <c r="AS1767"/>
      <c r="AT1767"/>
      <c r="AU1767"/>
      <c r="AV1767"/>
      <c r="AW1767"/>
      <c r="AX1767"/>
      <c r="AY1767" s="365"/>
      <c r="AZ1767" s="365"/>
      <c r="BA1767" s="366"/>
      <c r="BB1767" s="367"/>
      <c r="BC1767"/>
      <c r="BD1767"/>
      <c r="BE1767"/>
      <c r="BF1767"/>
      <c r="BG1767"/>
      <c r="BH1767" s="368"/>
    </row>
    <row r="1768" spans="6:60" ht="15.6">
      <c r="F1768" s="346"/>
      <c r="G1768"/>
      <c r="H1768"/>
      <c r="I1768"/>
      <c r="J1768"/>
      <c r="K1768"/>
      <c r="L1768"/>
      <c r="M1768"/>
      <c r="N1768"/>
      <c r="O1768"/>
      <c r="P1768" s="365"/>
      <c r="Q1768"/>
      <c r="R1768"/>
      <c r="S1768"/>
      <c r="T1768"/>
      <c r="U1768"/>
      <c r="V1768"/>
      <c r="W1768"/>
      <c r="X1768"/>
      <c r="Y1768"/>
      <c r="Z1768"/>
      <c r="AA1768"/>
      <c r="AB1768"/>
      <c r="AC1768"/>
      <c r="AD1768"/>
      <c r="AE1768"/>
      <c r="AF1768"/>
      <c r="AG1768"/>
      <c r="AH1768" s="365"/>
      <c r="AI1768"/>
      <c r="AJ1768"/>
      <c r="AK1768"/>
      <c r="AL1768" s="365"/>
      <c r="AM1768"/>
      <c r="AN1768"/>
      <c r="AO1768"/>
      <c r="AP1768" s="365"/>
      <c r="AQ1768"/>
      <c r="AR1768"/>
      <c r="AS1768"/>
      <c r="AT1768"/>
      <c r="AU1768"/>
      <c r="AV1768"/>
      <c r="AW1768"/>
      <c r="AX1768"/>
      <c r="AY1768" s="365"/>
      <c r="AZ1768" s="365"/>
      <c r="BA1768" s="366"/>
      <c r="BB1768" s="367"/>
      <c r="BC1768"/>
      <c r="BD1768"/>
      <c r="BE1768"/>
      <c r="BF1768"/>
      <c r="BG1768"/>
      <c r="BH1768" s="368"/>
    </row>
    <row r="1769" spans="6:60" ht="15.6">
      <c r="F1769" s="346"/>
      <c r="G1769"/>
      <c r="H1769"/>
      <c r="I1769"/>
      <c r="J1769"/>
      <c r="K1769"/>
      <c r="L1769"/>
      <c r="M1769"/>
      <c r="N1769"/>
      <c r="O1769"/>
      <c r="P1769" s="365"/>
      <c r="Q1769"/>
      <c r="R1769"/>
      <c r="S1769"/>
      <c r="T1769"/>
      <c r="U1769"/>
      <c r="V1769"/>
      <c r="W1769"/>
      <c r="X1769"/>
      <c r="Y1769"/>
      <c r="Z1769"/>
      <c r="AA1769"/>
      <c r="AB1769"/>
      <c r="AC1769"/>
      <c r="AD1769"/>
      <c r="AE1769"/>
      <c r="AF1769"/>
      <c r="AG1769"/>
      <c r="AH1769" s="365"/>
      <c r="AI1769"/>
      <c r="AJ1769"/>
      <c r="AK1769"/>
      <c r="AL1769" s="365"/>
      <c r="AM1769"/>
      <c r="AN1769"/>
      <c r="AO1769"/>
      <c r="AP1769" s="365"/>
      <c r="AQ1769"/>
      <c r="AR1769"/>
      <c r="AS1769"/>
      <c r="AT1769"/>
      <c r="AU1769"/>
      <c r="AV1769"/>
      <c r="AW1769"/>
      <c r="AX1769"/>
      <c r="AY1769" s="365"/>
      <c r="AZ1769" s="365"/>
      <c r="BA1769" s="366"/>
      <c r="BB1769" s="367"/>
      <c r="BC1769"/>
      <c r="BD1769"/>
      <c r="BE1769"/>
      <c r="BF1769"/>
      <c r="BG1769"/>
      <c r="BH1769" s="368"/>
    </row>
    <row r="1770" spans="6:60" ht="15.6">
      <c r="F1770" s="346"/>
      <c r="G1770"/>
      <c r="H1770"/>
      <c r="I1770"/>
      <c r="J1770"/>
      <c r="K1770"/>
      <c r="L1770"/>
      <c r="M1770"/>
      <c r="N1770"/>
      <c r="O1770"/>
      <c r="P1770" s="365"/>
      <c r="Q1770"/>
      <c r="R1770"/>
      <c r="S1770"/>
      <c r="T1770"/>
      <c r="U1770"/>
      <c r="V1770"/>
      <c r="W1770"/>
      <c r="X1770"/>
      <c r="Y1770"/>
      <c r="Z1770"/>
      <c r="AA1770"/>
      <c r="AB1770"/>
      <c r="AC1770"/>
      <c r="AD1770"/>
      <c r="AE1770"/>
      <c r="AF1770"/>
      <c r="AG1770"/>
      <c r="AH1770" s="365"/>
      <c r="AI1770"/>
      <c r="AJ1770"/>
      <c r="AK1770"/>
      <c r="AL1770" s="365"/>
      <c r="AM1770"/>
      <c r="AN1770"/>
      <c r="AO1770"/>
      <c r="AP1770" s="365"/>
      <c r="AQ1770"/>
      <c r="AR1770"/>
      <c r="AS1770"/>
      <c r="AT1770"/>
      <c r="AU1770"/>
      <c r="AV1770"/>
      <c r="AW1770"/>
      <c r="AX1770"/>
      <c r="AY1770" s="365"/>
      <c r="AZ1770" s="365"/>
      <c r="BA1770" s="366"/>
      <c r="BB1770" s="367"/>
      <c r="BC1770"/>
      <c r="BD1770"/>
      <c r="BE1770"/>
      <c r="BF1770"/>
      <c r="BG1770"/>
      <c r="BH1770" s="368"/>
    </row>
    <row r="1771" spans="6:60" ht="15.6">
      <c r="F1771" s="346"/>
      <c r="G1771"/>
      <c r="H1771"/>
      <c r="I1771"/>
      <c r="J1771"/>
      <c r="K1771"/>
      <c r="L1771"/>
      <c r="M1771"/>
      <c r="N1771"/>
      <c r="O1771"/>
      <c r="P1771" s="365"/>
      <c r="Q1771"/>
      <c r="R1771"/>
      <c r="S1771"/>
      <c r="T1771"/>
      <c r="U1771"/>
      <c r="V1771"/>
      <c r="W1771"/>
      <c r="X1771"/>
      <c r="Y1771"/>
      <c r="Z1771"/>
      <c r="AA1771"/>
      <c r="AB1771"/>
      <c r="AC1771"/>
      <c r="AD1771"/>
      <c r="AE1771"/>
      <c r="AF1771"/>
      <c r="AG1771"/>
      <c r="AH1771" s="365"/>
      <c r="AI1771"/>
      <c r="AJ1771"/>
      <c r="AK1771"/>
      <c r="AL1771" s="365"/>
      <c r="AM1771"/>
      <c r="AN1771"/>
      <c r="AO1771"/>
      <c r="AP1771" s="365"/>
      <c r="AQ1771"/>
      <c r="AR1771"/>
      <c r="AS1771"/>
      <c r="AT1771"/>
      <c r="AU1771"/>
      <c r="AV1771"/>
      <c r="AW1771"/>
      <c r="AX1771"/>
      <c r="AY1771" s="365"/>
      <c r="AZ1771" s="365"/>
      <c r="BA1771" s="366"/>
      <c r="BB1771" s="367"/>
      <c r="BC1771"/>
      <c r="BD1771"/>
      <c r="BE1771"/>
      <c r="BF1771"/>
      <c r="BG1771"/>
      <c r="BH1771" s="368"/>
    </row>
    <row r="1772" spans="6:60" ht="15.6">
      <c r="F1772" s="346"/>
      <c r="G1772"/>
      <c r="H1772"/>
      <c r="I1772"/>
      <c r="J1772"/>
      <c r="K1772"/>
      <c r="L1772"/>
      <c r="M1772"/>
      <c r="N1772"/>
      <c r="O1772"/>
      <c r="P1772" s="365"/>
      <c r="Q1772"/>
      <c r="R1772"/>
      <c r="S1772"/>
      <c r="T1772"/>
      <c r="U1772"/>
      <c r="V1772"/>
      <c r="W1772"/>
      <c r="X1772"/>
      <c r="Y1772"/>
      <c r="Z1772"/>
      <c r="AA1772"/>
      <c r="AB1772"/>
      <c r="AC1772"/>
      <c r="AD1772"/>
      <c r="AE1772"/>
      <c r="AF1772"/>
      <c r="AG1772"/>
      <c r="AH1772" s="365"/>
      <c r="AI1772"/>
      <c r="AJ1772"/>
      <c r="AK1772"/>
      <c r="AL1772" s="365"/>
      <c r="AM1772"/>
      <c r="AN1772"/>
      <c r="AO1772"/>
      <c r="AP1772" s="365"/>
      <c r="AQ1772"/>
      <c r="AR1772"/>
      <c r="AS1772"/>
      <c r="AT1772"/>
      <c r="AU1772"/>
      <c r="AV1772"/>
      <c r="AW1772"/>
      <c r="AX1772"/>
      <c r="AY1772" s="365"/>
      <c r="AZ1772" s="365"/>
      <c r="BA1772" s="366"/>
      <c r="BB1772" s="367"/>
      <c r="BC1772"/>
      <c r="BD1772"/>
      <c r="BE1772"/>
      <c r="BF1772"/>
      <c r="BG1772"/>
      <c r="BH1772" s="368"/>
    </row>
    <row r="1773" spans="6:60" ht="15.6">
      <c r="F1773" s="346"/>
      <c r="G1773"/>
      <c r="H1773"/>
      <c r="I1773"/>
      <c r="J1773"/>
      <c r="K1773"/>
      <c r="L1773"/>
      <c r="M1773"/>
      <c r="N1773"/>
      <c r="O1773"/>
      <c r="P1773" s="365"/>
      <c r="Q1773"/>
      <c r="R1773"/>
      <c r="S1773"/>
      <c r="T1773"/>
      <c r="U1773"/>
      <c r="V1773"/>
      <c r="W1773"/>
      <c r="X1773"/>
      <c r="Y1773"/>
      <c r="Z1773"/>
      <c r="AA1773"/>
      <c r="AB1773"/>
      <c r="AC1773"/>
      <c r="AD1773"/>
      <c r="AE1773"/>
      <c r="AF1773"/>
      <c r="AG1773"/>
      <c r="AH1773" s="365"/>
      <c r="AI1773"/>
      <c r="AJ1773"/>
      <c r="AK1773"/>
      <c r="AL1773" s="365"/>
      <c r="AM1773"/>
      <c r="AN1773"/>
      <c r="AO1773"/>
      <c r="AP1773" s="365"/>
      <c r="AQ1773"/>
      <c r="AR1773"/>
      <c r="AS1773"/>
      <c r="AT1773"/>
      <c r="AU1773"/>
      <c r="AV1773"/>
      <c r="AW1773"/>
      <c r="AX1773"/>
      <c r="AY1773" s="365"/>
      <c r="AZ1773" s="365"/>
      <c r="BA1773" s="366"/>
      <c r="BB1773" s="367"/>
      <c r="BC1773"/>
      <c r="BD1773"/>
      <c r="BE1773"/>
      <c r="BF1773"/>
      <c r="BG1773"/>
      <c r="BH1773" s="368"/>
    </row>
    <row r="1774" spans="6:60" ht="15.6">
      <c r="F1774" s="346"/>
      <c r="G1774"/>
      <c r="H1774"/>
      <c r="I1774"/>
      <c r="J1774"/>
      <c r="K1774"/>
      <c r="L1774"/>
      <c r="M1774"/>
      <c r="N1774"/>
      <c r="O1774"/>
      <c r="P1774" s="365"/>
      <c r="Q1774"/>
      <c r="R1774"/>
      <c r="S1774"/>
      <c r="T1774"/>
      <c r="U1774"/>
      <c r="V1774"/>
      <c r="W1774"/>
      <c r="X1774"/>
      <c r="Y1774"/>
      <c r="Z1774"/>
      <c r="AA1774"/>
      <c r="AB1774"/>
      <c r="AC1774"/>
      <c r="AD1774"/>
      <c r="AE1774"/>
      <c r="AF1774"/>
      <c r="AG1774"/>
      <c r="AH1774" s="365"/>
      <c r="AI1774"/>
      <c r="AJ1774"/>
      <c r="AK1774"/>
      <c r="AL1774" s="365"/>
      <c r="AM1774"/>
      <c r="AN1774"/>
      <c r="AO1774"/>
      <c r="AP1774" s="365"/>
      <c r="AQ1774"/>
      <c r="AR1774"/>
      <c r="AS1774"/>
      <c r="AT1774"/>
      <c r="AU1774"/>
      <c r="AV1774"/>
      <c r="AW1774"/>
      <c r="AX1774"/>
      <c r="AY1774" s="365"/>
      <c r="AZ1774" s="365"/>
      <c r="BA1774" s="366"/>
      <c r="BB1774" s="367"/>
      <c r="BC1774"/>
      <c r="BD1774"/>
      <c r="BE1774"/>
      <c r="BF1774"/>
      <c r="BG1774"/>
      <c r="BH1774" s="368"/>
    </row>
    <row r="1775" spans="6:60" ht="15.6">
      <c r="F1775" s="346"/>
      <c r="G1775"/>
      <c r="H1775"/>
      <c r="I1775"/>
      <c r="J1775"/>
      <c r="K1775"/>
      <c r="L1775"/>
      <c r="M1775"/>
      <c r="N1775"/>
      <c r="O1775"/>
      <c r="P1775" s="365"/>
      <c r="Q1775"/>
      <c r="R1775"/>
      <c r="S1775"/>
      <c r="T1775"/>
      <c r="U1775"/>
      <c r="V1775"/>
      <c r="W1775"/>
      <c r="X1775"/>
      <c r="Y1775"/>
      <c r="Z1775"/>
      <c r="AA1775"/>
      <c r="AB1775"/>
      <c r="AC1775"/>
      <c r="AD1775"/>
      <c r="AE1775"/>
      <c r="AF1775"/>
      <c r="AG1775"/>
      <c r="AH1775" s="365"/>
      <c r="AI1775"/>
      <c r="AJ1775"/>
      <c r="AK1775"/>
      <c r="AL1775" s="365"/>
      <c r="AM1775"/>
      <c r="AN1775"/>
      <c r="AO1775"/>
      <c r="AP1775" s="365"/>
      <c r="AQ1775"/>
      <c r="AR1775"/>
      <c r="AS1775"/>
      <c r="AT1775"/>
      <c r="AU1775"/>
      <c r="AV1775"/>
      <c r="AW1775"/>
      <c r="AX1775"/>
      <c r="AY1775" s="365"/>
      <c r="AZ1775" s="365"/>
      <c r="BA1775" s="366"/>
      <c r="BB1775" s="367"/>
      <c r="BC1775"/>
      <c r="BD1775"/>
      <c r="BE1775"/>
      <c r="BF1775"/>
      <c r="BG1775"/>
      <c r="BH1775" s="368"/>
    </row>
    <row r="1776" spans="6:60" ht="15.6">
      <c r="F1776" s="346"/>
      <c r="G1776"/>
      <c r="H1776"/>
      <c r="I1776"/>
      <c r="J1776"/>
      <c r="K1776"/>
      <c r="L1776"/>
      <c r="M1776"/>
      <c r="N1776"/>
      <c r="O1776"/>
      <c r="P1776" s="365"/>
      <c r="Q1776"/>
      <c r="R1776"/>
      <c r="S1776"/>
      <c r="T1776"/>
      <c r="U1776"/>
      <c r="V1776"/>
      <c r="W1776"/>
      <c r="X1776"/>
      <c r="Y1776"/>
      <c r="Z1776"/>
      <c r="AA1776"/>
      <c r="AB1776"/>
      <c r="AC1776"/>
      <c r="AD1776"/>
      <c r="AE1776"/>
      <c r="AF1776"/>
      <c r="AG1776"/>
      <c r="AH1776" s="365"/>
      <c r="AI1776"/>
      <c r="AJ1776"/>
      <c r="AK1776"/>
      <c r="AL1776" s="365"/>
      <c r="AM1776"/>
      <c r="AN1776"/>
      <c r="AO1776"/>
      <c r="AP1776" s="365"/>
      <c r="AQ1776"/>
      <c r="AR1776"/>
      <c r="AS1776"/>
      <c r="AT1776"/>
      <c r="AU1776"/>
      <c r="AV1776"/>
      <c r="AW1776"/>
      <c r="AX1776"/>
      <c r="AY1776" s="365"/>
      <c r="AZ1776" s="365"/>
      <c r="BA1776" s="366"/>
      <c r="BB1776" s="367"/>
      <c r="BC1776"/>
      <c r="BD1776"/>
      <c r="BE1776"/>
      <c r="BF1776"/>
      <c r="BG1776"/>
      <c r="BH1776" s="368"/>
    </row>
    <row r="1777" spans="6:60" ht="15.6">
      <c r="F1777" s="346"/>
      <c r="G1777"/>
      <c r="H1777"/>
      <c r="I1777"/>
      <c r="J1777"/>
      <c r="K1777"/>
      <c r="L1777"/>
      <c r="M1777"/>
      <c r="N1777"/>
      <c r="O1777"/>
      <c r="P1777" s="365"/>
      <c r="Q1777"/>
      <c r="R1777"/>
      <c r="S1777"/>
      <c r="T1777"/>
      <c r="U1777"/>
      <c r="V1777"/>
      <c r="W1777"/>
      <c r="X1777"/>
      <c r="Y1777"/>
      <c r="Z1777"/>
      <c r="AA1777"/>
      <c r="AB1777"/>
      <c r="AC1777"/>
      <c r="AD1777"/>
      <c r="AE1777"/>
      <c r="AF1777"/>
      <c r="AG1777"/>
      <c r="AH1777" s="365"/>
      <c r="AI1777"/>
      <c r="AJ1777"/>
      <c r="AK1777"/>
      <c r="AL1777" s="365"/>
      <c r="AM1777"/>
      <c r="AN1777"/>
      <c r="AO1777"/>
      <c r="AP1777" s="365"/>
      <c r="AQ1777"/>
      <c r="AR1777"/>
      <c r="AS1777"/>
      <c r="AT1777"/>
      <c r="AU1777"/>
      <c r="AV1777"/>
      <c r="AW1777"/>
      <c r="AX1777"/>
      <c r="AY1777" s="365"/>
      <c r="AZ1777" s="365"/>
      <c r="BA1777" s="366"/>
      <c r="BB1777" s="367"/>
      <c r="BC1777"/>
      <c r="BD1777"/>
      <c r="BE1777"/>
      <c r="BF1777"/>
      <c r="BG1777"/>
      <c r="BH1777" s="368"/>
    </row>
    <row r="1778" spans="6:60" ht="15.6">
      <c r="F1778" s="346"/>
      <c r="G1778"/>
      <c r="H1778"/>
      <c r="I1778"/>
      <c r="J1778"/>
      <c r="K1778"/>
      <c r="L1778"/>
      <c r="M1778"/>
      <c r="N1778"/>
      <c r="O1778"/>
      <c r="P1778" s="365"/>
      <c r="Q1778"/>
      <c r="R1778"/>
      <c r="S1778"/>
      <c r="T1778"/>
      <c r="U1778"/>
      <c r="V1778"/>
      <c r="W1778"/>
      <c r="X1778"/>
      <c r="Y1778"/>
      <c r="Z1778"/>
      <c r="AA1778"/>
      <c r="AB1778"/>
      <c r="AC1778"/>
      <c r="AD1778"/>
      <c r="AE1778"/>
      <c r="AF1778"/>
      <c r="AG1778"/>
      <c r="AH1778" s="365"/>
      <c r="AI1778"/>
      <c r="AJ1778"/>
      <c r="AK1778"/>
      <c r="AL1778" s="365"/>
      <c r="AM1778"/>
      <c r="AN1778"/>
      <c r="AO1778"/>
      <c r="AP1778" s="365"/>
      <c r="AQ1778"/>
      <c r="AR1778"/>
      <c r="AS1778"/>
      <c r="AT1778"/>
      <c r="AU1778"/>
      <c r="AV1778"/>
      <c r="AW1778"/>
      <c r="AX1778"/>
      <c r="AY1778" s="365"/>
      <c r="AZ1778" s="365"/>
      <c r="BA1778" s="366"/>
      <c r="BB1778" s="367"/>
      <c r="BC1778"/>
      <c r="BD1778"/>
      <c r="BE1778"/>
      <c r="BF1778"/>
      <c r="BG1778"/>
      <c r="BH1778" s="368"/>
    </row>
    <row r="1779" spans="6:60" ht="15.6">
      <c r="F1779" s="346"/>
      <c r="G1779"/>
      <c r="H1779"/>
      <c r="I1779"/>
      <c r="J1779"/>
      <c r="K1779"/>
      <c r="L1779"/>
      <c r="M1779"/>
      <c r="N1779"/>
      <c r="O1779"/>
      <c r="P1779" s="365"/>
      <c r="Q1779"/>
      <c r="R1779"/>
      <c r="S1779"/>
      <c r="T1779"/>
      <c r="U1779"/>
      <c r="V1779"/>
      <c r="W1779"/>
      <c r="X1779"/>
      <c r="Y1779"/>
      <c r="Z1779"/>
      <c r="AA1779"/>
      <c r="AB1779"/>
      <c r="AC1779"/>
      <c r="AD1779"/>
      <c r="AE1779"/>
      <c r="AF1779"/>
      <c r="AG1779"/>
      <c r="AH1779" s="365"/>
      <c r="AI1779"/>
      <c r="AJ1779"/>
      <c r="AK1779"/>
      <c r="AL1779" s="365"/>
      <c r="AM1779"/>
      <c r="AN1779"/>
      <c r="AO1779"/>
      <c r="AP1779" s="365"/>
      <c r="AQ1779"/>
      <c r="AR1779"/>
      <c r="AS1779"/>
      <c r="AT1779"/>
      <c r="AU1779"/>
      <c r="AV1779"/>
      <c r="AW1779"/>
      <c r="AX1779"/>
      <c r="AY1779" s="365"/>
      <c r="AZ1779" s="365"/>
      <c r="BA1779" s="366"/>
      <c r="BB1779" s="367"/>
      <c r="BC1779"/>
      <c r="BD1779"/>
      <c r="BE1779"/>
      <c r="BF1779"/>
      <c r="BG1779"/>
      <c r="BH1779" s="368"/>
    </row>
    <row r="1780" spans="6:60" ht="15.6">
      <c r="F1780" s="346"/>
      <c r="G1780"/>
      <c r="H1780"/>
      <c r="I1780"/>
      <c r="J1780"/>
      <c r="K1780"/>
      <c r="L1780"/>
      <c r="M1780"/>
      <c r="N1780"/>
      <c r="O1780"/>
      <c r="P1780" s="365"/>
      <c r="Q1780"/>
      <c r="R1780"/>
      <c r="S1780"/>
      <c r="T1780"/>
      <c r="U1780"/>
      <c r="V1780"/>
      <c r="W1780"/>
      <c r="X1780"/>
      <c r="Y1780"/>
      <c r="Z1780"/>
      <c r="AA1780"/>
      <c r="AB1780"/>
      <c r="AC1780"/>
      <c r="AD1780"/>
      <c r="AE1780"/>
      <c r="AF1780"/>
      <c r="AG1780"/>
      <c r="AH1780" s="365"/>
      <c r="AI1780"/>
      <c r="AJ1780"/>
      <c r="AK1780"/>
      <c r="AL1780" s="365"/>
      <c r="AM1780"/>
      <c r="AN1780"/>
      <c r="AO1780"/>
      <c r="AP1780" s="365"/>
      <c r="AQ1780"/>
      <c r="AR1780"/>
      <c r="AS1780"/>
      <c r="AT1780"/>
      <c r="AU1780"/>
      <c r="AV1780"/>
      <c r="AW1780"/>
      <c r="AX1780"/>
      <c r="AY1780" s="365"/>
      <c r="AZ1780" s="365"/>
      <c r="BA1780" s="366"/>
      <c r="BB1780" s="367"/>
      <c r="BC1780"/>
      <c r="BD1780"/>
      <c r="BE1780"/>
      <c r="BF1780"/>
      <c r="BG1780"/>
      <c r="BH1780" s="368"/>
    </row>
    <row r="1781" spans="6:60" ht="15.6">
      <c r="F1781" s="346"/>
      <c r="G1781"/>
      <c r="H1781"/>
      <c r="I1781"/>
      <c r="J1781"/>
      <c r="K1781"/>
      <c r="L1781"/>
      <c r="M1781"/>
      <c r="N1781"/>
      <c r="O1781"/>
      <c r="P1781" s="365"/>
      <c r="Q1781"/>
      <c r="R1781"/>
      <c r="S1781"/>
      <c r="T1781"/>
      <c r="U1781"/>
      <c r="V1781"/>
      <c r="W1781"/>
      <c r="X1781"/>
      <c r="Y1781"/>
      <c r="Z1781"/>
      <c r="AA1781"/>
      <c r="AB1781"/>
      <c r="AC1781"/>
      <c r="AD1781"/>
      <c r="AE1781"/>
      <c r="AF1781"/>
      <c r="AG1781"/>
      <c r="AH1781" s="365"/>
      <c r="AI1781"/>
      <c r="AJ1781"/>
      <c r="AK1781"/>
      <c r="AL1781" s="365"/>
      <c r="AM1781"/>
      <c r="AN1781"/>
      <c r="AO1781"/>
      <c r="AP1781" s="365"/>
      <c r="AQ1781"/>
      <c r="AR1781"/>
      <c r="AS1781"/>
      <c r="AT1781"/>
      <c r="AU1781"/>
      <c r="AV1781"/>
      <c r="AW1781"/>
      <c r="AX1781"/>
      <c r="AY1781" s="365"/>
      <c r="AZ1781" s="365"/>
      <c r="BA1781" s="366"/>
      <c r="BB1781" s="367"/>
      <c r="BC1781"/>
      <c r="BD1781"/>
      <c r="BE1781"/>
      <c r="BF1781"/>
      <c r="BG1781"/>
      <c r="BH1781" s="368"/>
    </row>
    <row r="1782" spans="6:60" ht="15.6">
      <c r="F1782" s="346"/>
      <c r="G1782"/>
      <c r="H1782"/>
      <c r="I1782"/>
      <c r="J1782"/>
      <c r="K1782"/>
      <c r="L1782"/>
      <c r="M1782"/>
      <c r="N1782"/>
      <c r="O1782"/>
      <c r="P1782" s="365"/>
      <c r="Q1782"/>
      <c r="R1782"/>
      <c r="S1782"/>
      <c r="T1782"/>
      <c r="U1782"/>
      <c r="V1782"/>
      <c r="W1782"/>
      <c r="X1782"/>
      <c r="Y1782"/>
      <c r="Z1782"/>
      <c r="AA1782"/>
      <c r="AB1782"/>
      <c r="AC1782"/>
      <c r="AD1782"/>
      <c r="AE1782"/>
      <c r="AF1782"/>
      <c r="AG1782"/>
      <c r="AH1782" s="365"/>
      <c r="AI1782"/>
      <c r="AJ1782"/>
      <c r="AK1782"/>
      <c r="AL1782" s="365"/>
      <c r="AM1782"/>
      <c r="AN1782"/>
      <c r="AO1782"/>
      <c r="AP1782" s="365"/>
      <c r="AQ1782"/>
      <c r="AR1782"/>
      <c r="AS1782"/>
      <c r="AT1782"/>
      <c r="AU1782"/>
      <c r="AV1782"/>
      <c r="AW1782"/>
      <c r="AX1782"/>
      <c r="AY1782" s="365"/>
      <c r="AZ1782" s="365"/>
      <c r="BA1782" s="366"/>
      <c r="BB1782" s="367"/>
      <c r="BC1782"/>
      <c r="BD1782"/>
      <c r="BE1782"/>
      <c r="BF1782"/>
      <c r="BG1782"/>
      <c r="BH1782" s="368"/>
    </row>
    <row r="1783" spans="6:60" ht="15.6">
      <c r="F1783" s="346"/>
      <c r="G1783"/>
      <c r="H1783"/>
      <c r="I1783"/>
      <c r="J1783"/>
      <c r="K1783"/>
      <c r="L1783"/>
      <c r="M1783"/>
      <c r="N1783"/>
      <c r="O1783"/>
      <c r="P1783" s="365"/>
      <c r="Q1783"/>
      <c r="R1783"/>
      <c r="S1783"/>
      <c r="T1783"/>
      <c r="U1783"/>
      <c r="V1783"/>
      <c r="W1783"/>
      <c r="X1783"/>
      <c r="Y1783"/>
      <c r="Z1783"/>
      <c r="AA1783"/>
      <c r="AB1783"/>
      <c r="AC1783"/>
      <c r="AD1783"/>
      <c r="AE1783"/>
      <c r="AF1783"/>
      <c r="AG1783"/>
      <c r="AH1783" s="365"/>
      <c r="AI1783"/>
      <c r="AJ1783"/>
      <c r="AK1783"/>
      <c r="AL1783" s="365"/>
      <c r="AM1783"/>
      <c r="AN1783"/>
      <c r="AO1783"/>
      <c r="AP1783" s="365"/>
      <c r="AQ1783"/>
      <c r="AR1783"/>
      <c r="AS1783"/>
      <c r="AT1783"/>
      <c r="AU1783"/>
      <c r="AV1783"/>
      <c r="AW1783"/>
      <c r="AX1783"/>
      <c r="AY1783" s="365"/>
      <c r="AZ1783" s="365"/>
      <c r="BA1783" s="366"/>
      <c r="BB1783" s="367"/>
      <c r="BC1783"/>
      <c r="BD1783"/>
      <c r="BE1783"/>
      <c r="BF1783"/>
      <c r="BG1783"/>
      <c r="BH1783" s="368"/>
    </row>
    <row r="1784" spans="6:60" ht="15.6">
      <c r="F1784" s="346"/>
      <c r="G1784"/>
      <c r="H1784"/>
      <c r="I1784"/>
      <c r="J1784"/>
      <c r="K1784"/>
      <c r="L1784"/>
      <c r="M1784"/>
      <c r="N1784"/>
      <c r="O1784"/>
      <c r="P1784" s="365"/>
      <c r="Q1784"/>
      <c r="R1784"/>
      <c r="S1784"/>
      <c r="T1784"/>
      <c r="U1784"/>
      <c r="V1784"/>
      <c r="W1784"/>
      <c r="X1784"/>
      <c r="Y1784"/>
      <c r="Z1784"/>
      <c r="AA1784"/>
      <c r="AB1784"/>
      <c r="AC1784"/>
      <c r="AD1784"/>
      <c r="AE1784"/>
      <c r="AF1784"/>
      <c r="AG1784"/>
      <c r="AH1784" s="365"/>
      <c r="AI1784"/>
      <c r="AJ1784"/>
      <c r="AK1784"/>
      <c r="AL1784" s="365"/>
      <c r="AM1784"/>
      <c r="AN1784"/>
      <c r="AO1784"/>
      <c r="AP1784" s="365"/>
      <c r="AQ1784"/>
      <c r="AR1784"/>
      <c r="AS1784"/>
      <c r="AT1784"/>
      <c r="AU1784"/>
      <c r="AV1784"/>
      <c r="AW1784"/>
      <c r="AX1784"/>
      <c r="AY1784" s="365"/>
      <c r="AZ1784" s="365"/>
      <c r="BA1784" s="366"/>
      <c r="BB1784" s="367"/>
      <c r="BC1784"/>
      <c r="BD1784"/>
      <c r="BE1784"/>
      <c r="BF1784"/>
      <c r="BG1784"/>
      <c r="BH1784" s="368"/>
    </row>
    <row r="1785" spans="6:60" ht="15.6">
      <c r="F1785" s="346"/>
      <c r="G1785"/>
      <c r="H1785"/>
      <c r="I1785"/>
      <c r="J1785"/>
      <c r="K1785"/>
      <c r="L1785"/>
      <c r="M1785"/>
      <c r="N1785"/>
      <c r="O1785"/>
      <c r="P1785" s="365"/>
      <c r="Q1785"/>
      <c r="R1785"/>
      <c r="S1785"/>
      <c r="T1785"/>
      <c r="U1785"/>
      <c r="V1785"/>
      <c r="W1785"/>
      <c r="X1785"/>
      <c r="Y1785"/>
      <c r="Z1785"/>
      <c r="AA1785"/>
      <c r="AB1785"/>
      <c r="AC1785"/>
      <c r="AD1785"/>
      <c r="AE1785"/>
      <c r="AF1785"/>
      <c r="AG1785"/>
      <c r="AH1785" s="365"/>
      <c r="AI1785"/>
      <c r="AJ1785"/>
      <c r="AK1785"/>
      <c r="AL1785" s="365"/>
      <c r="AM1785"/>
      <c r="AN1785"/>
      <c r="AO1785"/>
      <c r="AP1785" s="365"/>
      <c r="AQ1785"/>
      <c r="AR1785"/>
      <c r="AS1785"/>
      <c r="AT1785"/>
      <c r="AU1785"/>
      <c r="AV1785"/>
      <c r="AW1785"/>
      <c r="AX1785"/>
      <c r="AY1785" s="365"/>
      <c r="AZ1785" s="365"/>
      <c r="BA1785" s="366"/>
      <c r="BB1785" s="367"/>
      <c r="BC1785"/>
      <c r="BD1785"/>
      <c r="BE1785"/>
      <c r="BF1785"/>
      <c r="BG1785"/>
      <c r="BH1785" s="368"/>
    </row>
    <row r="1786" spans="6:60" ht="15.6">
      <c r="F1786" s="346"/>
      <c r="G1786"/>
      <c r="H1786"/>
      <c r="I1786"/>
      <c r="J1786"/>
      <c r="K1786"/>
      <c r="L1786"/>
      <c r="M1786"/>
      <c r="N1786"/>
      <c r="O1786"/>
      <c r="P1786" s="365"/>
      <c r="Q1786"/>
      <c r="R1786"/>
      <c r="S1786"/>
      <c r="T1786"/>
      <c r="U1786"/>
      <c r="V1786"/>
      <c r="W1786"/>
      <c r="X1786"/>
      <c r="Y1786"/>
      <c r="Z1786"/>
      <c r="AA1786"/>
      <c r="AB1786"/>
      <c r="AC1786"/>
      <c r="AD1786"/>
      <c r="AE1786"/>
      <c r="AF1786"/>
      <c r="AG1786"/>
      <c r="AH1786" s="365"/>
      <c r="AI1786"/>
      <c r="AJ1786"/>
      <c r="AK1786"/>
      <c r="AL1786" s="365"/>
      <c r="AM1786"/>
      <c r="AN1786"/>
      <c r="AO1786"/>
      <c r="AP1786" s="365"/>
      <c r="AQ1786"/>
      <c r="AR1786"/>
      <c r="AS1786"/>
      <c r="AT1786"/>
      <c r="AU1786"/>
      <c r="AV1786"/>
      <c r="AW1786"/>
      <c r="AX1786"/>
      <c r="AY1786" s="365"/>
      <c r="AZ1786" s="365"/>
      <c r="BA1786" s="366"/>
      <c r="BB1786" s="367"/>
      <c r="BC1786"/>
      <c r="BD1786"/>
      <c r="BE1786"/>
      <c r="BF1786"/>
      <c r="BG1786"/>
      <c r="BH1786" s="368"/>
    </row>
    <row r="1787" spans="6:60" ht="15.6">
      <c r="F1787" s="346"/>
      <c r="G1787"/>
      <c r="H1787"/>
      <c r="I1787"/>
      <c r="J1787"/>
      <c r="K1787"/>
      <c r="L1787"/>
      <c r="M1787"/>
      <c r="N1787"/>
      <c r="O1787"/>
      <c r="P1787" s="365"/>
      <c r="Q1787"/>
      <c r="R1787"/>
      <c r="S1787"/>
      <c r="T1787"/>
      <c r="U1787"/>
      <c r="V1787"/>
      <c r="W1787"/>
      <c r="X1787"/>
      <c r="Y1787"/>
      <c r="Z1787"/>
      <c r="AA1787"/>
      <c r="AB1787"/>
      <c r="AC1787"/>
      <c r="AD1787"/>
      <c r="AE1787"/>
      <c r="AF1787"/>
      <c r="AG1787"/>
      <c r="AH1787" s="365"/>
      <c r="AI1787"/>
      <c r="AJ1787"/>
      <c r="AK1787"/>
      <c r="AL1787" s="365"/>
      <c r="AM1787"/>
      <c r="AN1787"/>
      <c r="AO1787"/>
      <c r="AP1787" s="365"/>
      <c r="AQ1787"/>
      <c r="AR1787"/>
      <c r="AS1787"/>
      <c r="AT1787"/>
      <c r="AU1787"/>
      <c r="AV1787"/>
      <c r="AW1787"/>
      <c r="AX1787"/>
      <c r="AY1787" s="365"/>
      <c r="AZ1787" s="365"/>
      <c r="BA1787" s="366"/>
      <c r="BB1787" s="367"/>
      <c r="BC1787"/>
      <c r="BD1787"/>
      <c r="BE1787"/>
      <c r="BF1787"/>
      <c r="BG1787"/>
      <c r="BH1787" s="368"/>
    </row>
    <row r="1788" spans="6:60" ht="15.6">
      <c r="F1788" s="346"/>
      <c r="G1788"/>
      <c r="H1788"/>
      <c r="I1788"/>
      <c r="J1788"/>
      <c r="K1788"/>
      <c r="L1788"/>
      <c r="M1788"/>
      <c r="N1788"/>
      <c r="O1788"/>
      <c r="P1788" s="365"/>
      <c r="Q1788"/>
      <c r="R1788"/>
      <c r="S1788"/>
      <c r="T1788"/>
      <c r="U1788"/>
      <c r="V1788"/>
      <c r="W1788"/>
      <c r="X1788"/>
      <c r="Y1788"/>
      <c r="Z1788"/>
      <c r="AA1788"/>
      <c r="AB1788"/>
      <c r="AC1788"/>
      <c r="AD1788"/>
      <c r="AE1788"/>
      <c r="AF1788"/>
      <c r="AG1788"/>
      <c r="AH1788" s="365"/>
      <c r="AI1788"/>
      <c r="AJ1788"/>
      <c r="AK1788"/>
      <c r="AL1788" s="365"/>
      <c r="AM1788"/>
      <c r="AN1788"/>
      <c r="AO1788"/>
      <c r="AP1788" s="365"/>
      <c r="AQ1788"/>
      <c r="AR1788"/>
      <c r="AS1788"/>
      <c r="AT1788"/>
      <c r="AU1788"/>
      <c r="AV1788"/>
      <c r="AW1788"/>
      <c r="AX1788"/>
      <c r="AY1788" s="365"/>
      <c r="AZ1788" s="365"/>
      <c r="BA1788" s="366"/>
      <c r="BB1788" s="367"/>
      <c r="BC1788"/>
      <c r="BD1788"/>
      <c r="BE1788"/>
      <c r="BF1788"/>
      <c r="BG1788"/>
      <c r="BH1788" s="368"/>
    </row>
    <row r="1789" spans="6:60" ht="15.6">
      <c r="F1789" s="346"/>
      <c r="G1789"/>
      <c r="H1789"/>
      <c r="I1789"/>
      <c r="J1789"/>
      <c r="K1789"/>
      <c r="L1789"/>
      <c r="M1789"/>
      <c r="N1789"/>
      <c r="O1789"/>
      <c r="P1789" s="365"/>
      <c r="Q1789"/>
      <c r="R1789"/>
      <c r="S1789"/>
      <c r="T1789"/>
      <c r="U1789"/>
      <c r="V1789"/>
      <c r="W1789"/>
      <c r="X1789"/>
      <c r="Y1789"/>
      <c r="Z1789"/>
      <c r="AA1789"/>
      <c r="AB1789"/>
      <c r="AC1789"/>
      <c r="AD1789"/>
      <c r="AE1789"/>
      <c r="AF1789"/>
      <c r="AG1789"/>
      <c r="AH1789" s="365"/>
      <c r="AI1789"/>
      <c r="AJ1789"/>
      <c r="AK1789"/>
      <c r="AL1789" s="365"/>
      <c r="AM1789"/>
      <c r="AN1789"/>
      <c r="AO1789"/>
      <c r="AP1789" s="365"/>
      <c r="AQ1789"/>
      <c r="AR1789"/>
      <c r="AS1789"/>
      <c r="AT1789"/>
      <c r="AU1789"/>
      <c r="AV1789"/>
      <c r="AW1789"/>
      <c r="AX1789"/>
      <c r="AY1789" s="365"/>
      <c r="AZ1789" s="365"/>
      <c r="BA1789" s="366"/>
      <c r="BB1789" s="367"/>
      <c r="BC1789"/>
      <c r="BD1789"/>
      <c r="BE1789"/>
      <c r="BF1789"/>
      <c r="BG1789"/>
      <c r="BH1789" s="368"/>
    </row>
    <row r="1790" spans="6:60" ht="15.6">
      <c r="F1790" s="346"/>
      <c r="G1790"/>
      <c r="H1790"/>
      <c r="I1790"/>
      <c r="J1790"/>
      <c r="K1790"/>
      <c r="L1790"/>
      <c r="M1790"/>
      <c r="N1790"/>
      <c r="O1790"/>
      <c r="P1790" s="365"/>
      <c r="Q1790"/>
      <c r="R1790"/>
      <c r="S1790"/>
      <c r="T1790"/>
      <c r="U1790"/>
      <c r="V1790"/>
      <c r="W1790"/>
      <c r="X1790"/>
      <c r="Y1790"/>
      <c r="Z1790"/>
      <c r="AA1790"/>
      <c r="AB1790"/>
      <c r="AC1790"/>
      <c r="AD1790"/>
      <c r="AE1790"/>
      <c r="AF1790"/>
      <c r="AG1790"/>
      <c r="AH1790" s="365"/>
      <c r="AI1790"/>
      <c r="AJ1790"/>
      <c r="AK1790"/>
      <c r="AL1790" s="365"/>
      <c r="AM1790"/>
      <c r="AN1790"/>
      <c r="AO1790"/>
      <c r="AP1790" s="365"/>
      <c r="AQ1790"/>
      <c r="AR1790"/>
      <c r="AS1790"/>
      <c r="AT1790"/>
      <c r="AU1790"/>
      <c r="AV1790"/>
      <c r="AW1790"/>
      <c r="AX1790"/>
      <c r="AY1790" s="365"/>
      <c r="AZ1790" s="365"/>
      <c r="BA1790" s="366"/>
      <c r="BB1790" s="367"/>
      <c r="BC1790"/>
      <c r="BD1790"/>
      <c r="BE1790"/>
      <c r="BF1790"/>
      <c r="BG1790"/>
      <c r="BH1790" s="368"/>
    </row>
    <row r="1791" spans="6:60" ht="15.6">
      <c r="F1791" s="346"/>
      <c r="G1791"/>
      <c r="H1791"/>
      <c r="I1791"/>
      <c r="J1791"/>
      <c r="K1791"/>
      <c r="L1791"/>
      <c r="M1791"/>
      <c r="N1791"/>
      <c r="O1791"/>
      <c r="P1791" s="365"/>
      <c r="Q1791"/>
      <c r="R1791"/>
      <c r="S1791"/>
      <c r="T1791"/>
      <c r="U1791"/>
      <c r="V1791"/>
      <c r="W1791"/>
      <c r="X1791"/>
      <c r="Y1791"/>
      <c r="Z1791"/>
      <c r="AA1791"/>
      <c r="AB1791"/>
      <c r="AC1791"/>
      <c r="AD1791"/>
      <c r="AE1791"/>
      <c r="AF1791"/>
      <c r="AG1791"/>
      <c r="AH1791" s="365"/>
      <c r="AI1791"/>
      <c r="AJ1791"/>
      <c r="AK1791"/>
      <c r="AL1791" s="365"/>
      <c r="AM1791"/>
      <c r="AN1791"/>
      <c r="AO1791"/>
      <c r="AP1791" s="365"/>
      <c r="AQ1791"/>
      <c r="AR1791"/>
      <c r="AS1791"/>
      <c r="AT1791"/>
      <c r="AU1791"/>
      <c r="AV1791"/>
      <c r="AW1791"/>
      <c r="AX1791"/>
      <c r="AY1791" s="365"/>
      <c r="AZ1791" s="365"/>
      <c r="BA1791" s="366"/>
      <c r="BB1791" s="367"/>
      <c r="BC1791"/>
      <c r="BD1791"/>
      <c r="BE1791"/>
      <c r="BF1791"/>
      <c r="BG1791"/>
      <c r="BH1791" s="368"/>
    </row>
    <row r="1792" spans="6:60" ht="15.6">
      <c r="F1792" s="346"/>
      <c r="G1792"/>
      <c r="H1792"/>
      <c r="I1792"/>
      <c r="J1792"/>
      <c r="K1792"/>
      <c r="L1792"/>
      <c r="M1792"/>
      <c r="N1792"/>
      <c r="O1792"/>
      <c r="P1792" s="365"/>
      <c r="Q1792"/>
      <c r="R1792"/>
      <c r="S1792"/>
      <c r="T1792"/>
      <c r="U1792"/>
      <c r="V1792"/>
      <c r="W1792"/>
      <c r="X1792"/>
      <c r="Y1792"/>
      <c r="Z1792"/>
      <c r="AA1792"/>
      <c r="AB1792"/>
      <c r="AC1792"/>
      <c r="AD1792"/>
      <c r="AE1792"/>
      <c r="AF1792"/>
      <c r="AG1792"/>
      <c r="AH1792" s="365"/>
      <c r="AI1792"/>
      <c r="AJ1792"/>
      <c r="AK1792"/>
      <c r="AL1792" s="365"/>
      <c r="AM1792"/>
      <c r="AN1792"/>
      <c r="AO1792"/>
      <c r="AP1792" s="365"/>
      <c r="AQ1792"/>
      <c r="AR1792"/>
      <c r="AS1792"/>
      <c r="AT1792"/>
      <c r="AU1792"/>
      <c r="AV1792"/>
      <c r="AW1792"/>
      <c r="AX1792"/>
      <c r="AY1792" s="365"/>
      <c r="AZ1792" s="365"/>
      <c r="BA1792" s="366"/>
      <c r="BB1792" s="367"/>
      <c r="BC1792"/>
      <c r="BD1792"/>
      <c r="BE1792"/>
      <c r="BF1792"/>
      <c r="BG1792"/>
      <c r="BH1792" s="368"/>
    </row>
    <row r="1793" spans="6:60" ht="15.6">
      <c r="F1793" s="346"/>
      <c r="G1793"/>
      <c r="H1793"/>
      <c r="I1793"/>
      <c r="J1793"/>
      <c r="K1793"/>
      <c r="L1793"/>
      <c r="M1793"/>
      <c r="N1793"/>
      <c r="O1793"/>
      <c r="P1793" s="365"/>
      <c r="Q1793"/>
      <c r="R1793"/>
      <c r="S1793"/>
      <c r="T1793"/>
      <c r="U1793"/>
      <c r="V1793"/>
      <c r="W1793"/>
      <c r="X1793"/>
      <c r="Y1793"/>
      <c r="Z1793"/>
      <c r="AA1793"/>
      <c r="AB1793"/>
      <c r="AC1793"/>
      <c r="AD1793"/>
      <c r="AE1793"/>
      <c r="AF1793"/>
      <c r="AG1793"/>
      <c r="AH1793" s="365"/>
      <c r="AI1793"/>
      <c r="AJ1793"/>
      <c r="AK1793"/>
      <c r="AL1793" s="365"/>
      <c r="AM1793"/>
      <c r="AN1793"/>
      <c r="AO1793"/>
      <c r="AP1793" s="365"/>
      <c r="AQ1793"/>
      <c r="AR1793"/>
      <c r="AS1793"/>
      <c r="AT1793"/>
      <c r="AU1793"/>
      <c r="AV1793"/>
      <c r="AW1793"/>
      <c r="AX1793"/>
      <c r="AY1793" s="365"/>
      <c r="AZ1793" s="365"/>
      <c r="BA1793" s="366"/>
      <c r="BB1793" s="367"/>
      <c r="BC1793"/>
      <c r="BD1793"/>
      <c r="BE1793"/>
      <c r="BF1793"/>
      <c r="BG1793"/>
      <c r="BH1793" s="368"/>
    </row>
    <row r="1794" spans="6:60" ht="15.6">
      <c r="F1794" s="346"/>
      <c r="G1794"/>
      <c r="H1794"/>
      <c r="I1794"/>
      <c r="J1794"/>
      <c r="K1794"/>
      <c r="L1794"/>
      <c r="M1794"/>
      <c r="N1794"/>
      <c r="O1794"/>
      <c r="P1794" s="365"/>
      <c r="Q1794"/>
      <c r="R1794"/>
      <c r="S1794"/>
      <c r="T1794"/>
      <c r="U1794"/>
      <c r="V1794"/>
      <c r="W1794"/>
      <c r="X1794"/>
      <c r="Y1794"/>
      <c r="Z1794"/>
      <c r="AA1794"/>
      <c r="AB1794"/>
      <c r="AC1794"/>
      <c r="AD1794"/>
      <c r="AE1794"/>
      <c r="AF1794"/>
      <c r="AG1794"/>
      <c r="AH1794" s="365"/>
      <c r="AI1794"/>
      <c r="AJ1794"/>
      <c r="AK1794"/>
      <c r="AL1794" s="365"/>
      <c r="AM1794"/>
      <c r="AN1794"/>
      <c r="AO1794"/>
      <c r="AP1794" s="365"/>
      <c r="AQ1794"/>
      <c r="AR1794"/>
      <c r="AS1794"/>
      <c r="AT1794"/>
      <c r="AU1794"/>
      <c r="AV1794"/>
      <c r="AW1794"/>
      <c r="AX1794"/>
      <c r="AY1794" s="365"/>
      <c r="AZ1794" s="365"/>
      <c r="BA1794" s="366"/>
      <c r="BB1794" s="367"/>
      <c r="BC1794"/>
      <c r="BD1794"/>
      <c r="BE1794"/>
      <c r="BF1794"/>
      <c r="BG1794"/>
      <c r="BH1794" s="368"/>
    </row>
    <row r="1795" spans="6:60" ht="15.6">
      <c r="F1795" s="346"/>
      <c r="G1795"/>
      <c r="H1795"/>
      <c r="I1795"/>
      <c r="J1795"/>
      <c r="K1795"/>
      <c r="L1795"/>
      <c r="M1795"/>
      <c r="N1795"/>
      <c r="O1795"/>
      <c r="P1795" s="365"/>
      <c r="Q1795"/>
      <c r="R1795"/>
      <c r="S1795"/>
      <c r="T1795"/>
      <c r="U1795"/>
      <c r="V1795"/>
      <c r="W1795"/>
      <c r="X1795"/>
      <c r="Y1795"/>
      <c r="Z1795"/>
      <c r="AA1795"/>
      <c r="AB1795"/>
      <c r="AC1795"/>
      <c r="AD1795"/>
      <c r="AE1795"/>
      <c r="AF1795"/>
      <c r="AG1795"/>
      <c r="AH1795" s="365"/>
      <c r="AI1795"/>
      <c r="AJ1795"/>
      <c r="AK1795"/>
      <c r="AL1795" s="365"/>
      <c r="AM1795"/>
      <c r="AN1795"/>
      <c r="AO1795"/>
      <c r="AP1795" s="365"/>
      <c r="AQ1795"/>
      <c r="AR1795"/>
      <c r="AS1795"/>
      <c r="AT1795"/>
      <c r="AU1795"/>
      <c r="AV1795"/>
      <c r="AW1795"/>
      <c r="AX1795"/>
      <c r="AY1795" s="365"/>
      <c r="AZ1795" s="365"/>
      <c r="BA1795" s="366"/>
      <c r="BB1795" s="367"/>
      <c r="BC1795"/>
      <c r="BD1795"/>
      <c r="BE1795"/>
      <c r="BF1795"/>
      <c r="BG1795"/>
      <c r="BH1795" s="368"/>
    </row>
    <row r="1796" spans="6:60" ht="15.6">
      <c r="F1796" s="346"/>
      <c r="G1796"/>
      <c r="H1796"/>
      <c r="I1796"/>
      <c r="J1796"/>
      <c r="K1796"/>
      <c r="L1796"/>
      <c r="M1796"/>
      <c r="N1796"/>
      <c r="O1796"/>
      <c r="P1796" s="365"/>
      <c r="Q1796"/>
      <c r="R1796"/>
      <c r="S1796"/>
      <c r="T1796"/>
      <c r="U1796"/>
      <c r="V1796"/>
      <c r="W1796"/>
      <c r="X1796"/>
      <c r="Y1796"/>
      <c r="Z1796"/>
      <c r="AA1796"/>
      <c r="AB1796"/>
      <c r="AC1796"/>
      <c r="AD1796"/>
      <c r="AE1796"/>
      <c r="AF1796"/>
      <c r="AG1796"/>
      <c r="AH1796" s="365"/>
      <c r="AI1796"/>
      <c r="AJ1796"/>
      <c r="AK1796"/>
      <c r="AL1796" s="365"/>
      <c r="AM1796"/>
      <c r="AN1796"/>
      <c r="AO1796"/>
      <c r="AP1796" s="365"/>
      <c r="AQ1796"/>
      <c r="AR1796"/>
      <c r="AS1796"/>
      <c r="AT1796"/>
      <c r="AU1796"/>
      <c r="AV1796"/>
      <c r="AW1796"/>
      <c r="AX1796"/>
      <c r="AY1796" s="365"/>
      <c r="AZ1796" s="365"/>
      <c r="BA1796" s="366"/>
      <c r="BB1796" s="367"/>
      <c r="BC1796"/>
      <c r="BD1796"/>
      <c r="BE1796"/>
      <c r="BF1796"/>
      <c r="BG1796"/>
      <c r="BH1796" s="368"/>
    </row>
    <row r="1797" spans="6:60" ht="15.6">
      <c r="F1797" s="346"/>
      <c r="G1797"/>
      <c r="H1797"/>
      <c r="I1797"/>
      <c r="J1797"/>
      <c r="K1797"/>
      <c r="L1797"/>
      <c r="M1797"/>
      <c r="N1797"/>
      <c r="O1797"/>
      <c r="P1797" s="365"/>
      <c r="Q1797"/>
      <c r="R1797"/>
      <c r="S1797"/>
      <c r="T1797"/>
      <c r="U1797"/>
      <c r="V1797"/>
      <c r="W1797"/>
      <c r="X1797"/>
      <c r="Y1797"/>
      <c r="Z1797"/>
      <c r="AA1797"/>
      <c r="AB1797"/>
      <c r="AC1797"/>
      <c r="AD1797"/>
      <c r="AE1797"/>
      <c r="AF1797"/>
      <c r="AG1797"/>
      <c r="AH1797" s="365"/>
      <c r="AI1797"/>
      <c r="AJ1797"/>
      <c r="AK1797"/>
      <c r="AL1797" s="365"/>
      <c r="AM1797"/>
      <c r="AN1797"/>
      <c r="AO1797"/>
      <c r="AP1797" s="365"/>
      <c r="AQ1797"/>
      <c r="AR1797"/>
      <c r="AS1797"/>
      <c r="AT1797"/>
      <c r="AU1797"/>
      <c r="AV1797"/>
      <c r="AW1797"/>
      <c r="AX1797"/>
      <c r="AY1797" s="365"/>
      <c r="AZ1797" s="365"/>
      <c r="BA1797" s="366"/>
      <c r="BB1797" s="367"/>
      <c r="BC1797"/>
      <c r="BD1797"/>
      <c r="BE1797"/>
      <c r="BF1797"/>
      <c r="BG1797"/>
      <c r="BH1797" s="368"/>
    </row>
    <row r="1798" spans="6:60" ht="15.6">
      <c r="F1798" s="346"/>
      <c r="G1798"/>
      <c r="H1798"/>
      <c r="I1798"/>
      <c r="J1798"/>
      <c r="K1798"/>
      <c r="L1798"/>
      <c r="M1798"/>
      <c r="N1798"/>
      <c r="O1798"/>
      <c r="P1798" s="365"/>
      <c r="Q1798"/>
      <c r="R1798"/>
      <c r="S1798"/>
      <c r="T1798"/>
      <c r="U1798"/>
      <c r="V1798"/>
      <c r="W1798"/>
      <c r="X1798"/>
      <c r="Y1798"/>
      <c r="Z1798"/>
      <c r="AA1798"/>
      <c r="AB1798"/>
      <c r="AC1798"/>
      <c r="AD1798"/>
      <c r="AE1798"/>
      <c r="AF1798"/>
      <c r="AG1798"/>
      <c r="AH1798" s="365"/>
      <c r="AI1798"/>
      <c r="AJ1798"/>
      <c r="AK1798"/>
      <c r="AL1798" s="365"/>
      <c r="AM1798"/>
      <c r="AN1798"/>
      <c r="AO1798"/>
      <c r="AP1798" s="365"/>
      <c r="AQ1798"/>
      <c r="AR1798"/>
      <c r="AS1798"/>
      <c r="AT1798"/>
      <c r="AU1798"/>
      <c r="AV1798"/>
      <c r="AW1798"/>
      <c r="AX1798"/>
      <c r="AY1798" s="365"/>
      <c r="AZ1798" s="365"/>
      <c r="BA1798" s="366"/>
      <c r="BB1798" s="367"/>
      <c r="BC1798"/>
      <c r="BD1798"/>
      <c r="BE1798"/>
      <c r="BF1798"/>
      <c r="BG1798"/>
      <c r="BH1798" s="368"/>
    </row>
    <row r="1799" spans="6:60" ht="15.6">
      <c r="F1799" s="346"/>
      <c r="G1799"/>
      <c r="H1799"/>
      <c r="I1799"/>
      <c r="J1799"/>
      <c r="K1799"/>
      <c r="L1799"/>
      <c r="M1799"/>
      <c r="N1799"/>
      <c r="O1799"/>
      <c r="P1799" s="365"/>
      <c r="Q1799"/>
      <c r="R1799"/>
      <c r="S1799"/>
      <c r="T1799"/>
      <c r="U1799"/>
      <c r="V1799"/>
      <c r="W1799"/>
      <c r="X1799"/>
      <c r="Y1799"/>
      <c r="Z1799"/>
      <c r="AA1799"/>
      <c r="AB1799"/>
      <c r="AC1799"/>
      <c r="AD1799"/>
      <c r="AE1799"/>
      <c r="AF1799"/>
      <c r="AG1799"/>
      <c r="AH1799" s="365"/>
      <c r="AI1799"/>
      <c r="AJ1799"/>
      <c r="AK1799"/>
      <c r="AL1799" s="365"/>
      <c r="AM1799"/>
      <c r="AN1799"/>
      <c r="AO1799"/>
      <c r="AP1799" s="365"/>
      <c r="AQ1799"/>
      <c r="AR1799"/>
      <c r="AS1799"/>
      <c r="AT1799"/>
      <c r="AU1799"/>
      <c r="AV1799"/>
      <c r="AW1799"/>
      <c r="AX1799"/>
      <c r="AY1799" s="365"/>
      <c r="AZ1799" s="365"/>
      <c r="BA1799" s="366"/>
      <c r="BB1799" s="367"/>
      <c r="BC1799"/>
      <c r="BD1799"/>
      <c r="BE1799"/>
      <c r="BF1799"/>
      <c r="BG1799"/>
      <c r="BH1799" s="368"/>
    </row>
    <row r="1800" spans="6:60" ht="15.6">
      <c r="F1800" s="346"/>
      <c r="G1800"/>
      <c r="H1800"/>
      <c r="I1800"/>
      <c r="J1800"/>
      <c r="K1800"/>
      <c r="L1800"/>
      <c r="M1800"/>
      <c r="N1800"/>
      <c r="O1800"/>
      <c r="P1800" s="365"/>
      <c r="Q1800"/>
      <c r="R1800"/>
      <c r="S1800"/>
      <c r="T1800"/>
      <c r="U1800"/>
      <c r="V1800"/>
      <c r="W1800"/>
      <c r="X1800"/>
      <c r="Y1800"/>
      <c r="Z1800"/>
      <c r="AA1800"/>
      <c r="AB1800"/>
      <c r="AC1800"/>
      <c r="AD1800"/>
      <c r="AE1800"/>
      <c r="AF1800"/>
      <c r="AG1800"/>
      <c r="AH1800" s="365"/>
      <c r="AI1800"/>
      <c r="AJ1800"/>
      <c r="AK1800"/>
      <c r="AL1800" s="365"/>
      <c r="AM1800"/>
      <c r="AN1800"/>
      <c r="AO1800"/>
      <c r="AP1800" s="365"/>
      <c r="AQ1800"/>
      <c r="AR1800"/>
      <c r="AS1800"/>
      <c r="AT1800"/>
      <c r="AU1800"/>
      <c r="AV1800"/>
      <c r="AW1800"/>
      <c r="AX1800"/>
      <c r="AY1800" s="365"/>
      <c r="AZ1800" s="365"/>
      <c r="BA1800" s="366"/>
      <c r="BB1800" s="367"/>
      <c r="BC1800"/>
      <c r="BD1800"/>
      <c r="BE1800"/>
      <c r="BF1800"/>
      <c r="BG1800"/>
      <c r="BH1800" s="368"/>
    </row>
    <row r="1801" spans="6:60" ht="15.6">
      <c r="F1801" s="346"/>
      <c r="G1801"/>
      <c r="H1801"/>
      <c r="I1801"/>
      <c r="J1801"/>
      <c r="K1801"/>
      <c r="L1801"/>
      <c r="M1801"/>
      <c r="N1801"/>
      <c r="O1801"/>
      <c r="P1801" s="365"/>
      <c r="Q1801"/>
      <c r="R1801"/>
      <c r="S1801"/>
      <c r="T1801"/>
      <c r="U1801"/>
      <c r="V1801"/>
      <c r="W1801"/>
      <c r="X1801"/>
      <c r="Y1801"/>
      <c r="Z1801"/>
      <c r="AA1801"/>
      <c r="AB1801"/>
      <c r="AC1801"/>
      <c r="AD1801"/>
      <c r="AE1801"/>
      <c r="AF1801"/>
      <c r="AG1801"/>
      <c r="AH1801" s="365"/>
      <c r="AI1801"/>
      <c r="AJ1801"/>
      <c r="AK1801"/>
      <c r="AL1801" s="365"/>
      <c r="AM1801"/>
      <c r="AN1801"/>
      <c r="AO1801"/>
      <c r="AP1801" s="365"/>
      <c r="AQ1801"/>
      <c r="AR1801"/>
      <c r="AS1801"/>
      <c r="AT1801"/>
      <c r="AU1801"/>
      <c r="AV1801"/>
      <c r="AW1801"/>
      <c r="AX1801"/>
      <c r="AY1801" s="365"/>
      <c r="AZ1801" s="365"/>
      <c r="BA1801" s="366"/>
      <c r="BB1801" s="367"/>
      <c r="BC1801"/>
      <c r="BD1801"/>
      <c r="BE1801"/>
      <c r="BF1801"/>
      <c r="BG1801"/>
      <c r="BH1801" s="368"/>
    </row>
    <row r="1802" spans="6:60" ht="15.6">
      <c r="F1802" s="346"/>
      <c r="G1802"/>
      <c r="H1802"/>
      <c r="I1802"/>
      <c r="J1802"/>
      <c r="K1802"/>
      <c r="L1802"/>
      <c r="M1802"/>
      <c r="N1802"/>
      <c r="O1802"/>
      <c r="P1802" s="365"/>
      <c r="Q1802"/>
      <c r="R1802"/>
      <c r="S1802"/>
      <c r="T1802"/>
      <c r="U1802"/>
      <c r="V1802"/>
      <c r="W1802"/>
      <c r="X1802"/>
      <c r="Y1802"/>
      <c r="Z1802"/>
      <c r="AA1802"/>
      <c r="AB1802"/>
      <c r="AC1802"/>
      <c r="AD1802"/>
      <c r="AE1802"/>
      <c r="AF1802"/>
      <c r="AG1802"/>
      <c r="AH1802" s="365"/>
      <c r="AI1802"/>
      <c r="AJ1802"/>
      <c r="AK1802"/>
      <c r="AL1802" s="365"/>
      <c r="AM1802"/>
      <c r="AN1802"/>
      <c r="AO1802"/>
      <c r="AP1802" s="365"/>
      <c r="AQ1802"/>
      <c r="AR1802"/>
      <c r="AS1802"/>
      <c r="AT1802"/>
      <c r="AU1802"/>
      <c r="AV1802"/>
      <c r="AW1802"/>
      <c r="AX1802"/>
      <c r="AY1802" s="365"/>
      <c r="AZ1802" s="365"/>
      <c r="BA1802" s="366"/>
      <c r="BB1802" s="367"/>
      <c r="BC1802"/>
      <c r="BD1802"/>
      <c r="BE1802"/>
      <c r="BF1802"/>
      <c r="BG1802"/>
      <c r="BH1802" s="368"/>
    </row>
    <row r="1803" spans="6:60" ht="15.6">
      <c r="F1803" s="346"/>
      <c r="G1803"/>
      <c r="H1803"/>
      <c r="I1803"/>
      <c r="J1803"/>
      <c r="K1803"/>
      <c r="L1803"/>
      <c r="M1803"/>
      <c r="N1803"/>
      <c r="O1803"/>
      <c r="P1803" s="365"/>
      <c r="Q1803"/>
      <c r="R1803"/>
      <c r="S1803"/>
      <c r="T1803"/>
      <c r="U1803"/>
      <c r="V1803"/>
      <c r="W1803"/>
      <c r="X1803"/>
      <c r="Y1803"/>
      <c r="Z1803"/>
      <c r="AA1803"/>
      <c r="AB1803"/>
      <c r="AC1803"/>
      <c r="AD1803"/>
      <c r="AE1803"/>
      <c r="AF1803"/>
      <c r="AG1803"/>
      <c r="AH1803" s="365"/>
      <c r="AI1803"/>
      <c r="AJ1803"/>
      <c r="AK1803"/>
      <c r="AL1803" s="365"/>
      <c r="AM1803"/>
      <c r="AN1803"/>
      <c r="AO1803"/>
      <c r="AP1803" s="365"/>
      <c r="AQ1803"/>
      <c r="AR1803"/>
      <c r="AS1803"/>
      <c r="AT1803"/>
      <c r="AU1803"/>
      <c r="AV1803"/>
      <c r="AW1803"/>
      <c r="AX1803"/>
      <c r="AY1803" s="365"/>
      <c r="AZ1803" s="365"/>
      <c r="BA1803" s="366"/>
      <c r="BB1803" s="367"/>
      <c r="BC1803"/>
      <c r="BD1803"/>
      <c r="BE1803"/>
      <c r="BF1803"/>
      <c r="BG1803"/>
      <c r="BH1803" s="368"/>
    </row>
    <row r="1804" spans="6:60" ht="15.6">
      <c r="F1804" s="346"/>
      <c r="G1804"/>
      <c r="H1804"/>
      <c r="I1804"/>
      <c r="J1804"/>
      <c r="K1804"/>
      <c r="L1804"/>
      <c r="M1804"/>
      <c r="N1804"/>
      <c r="O1804"/>
      <c r="P1804" s="365"/>
      <c r="Q1804"/>
      <c r="R1804"/>
      <c r="S1804"/>
      <c r="T1804"/>
      <c r="U1804"/>
      <c r="V1804"/>
      <c r="W1804"/>
      <c r="X1804"/>
      <c r="Y1804"/>
      <c r="Z1804"/>
      <c r="AA1804"/>
      <c r="AB1804"/>
      <c r="AC1804"/>
      <c r="AD1804"/>
      <c r="AE1804"/>
      <c r="AF1804"/>
      <c r="AG1804"/>
      <c r="AH1804" s="365"/>
      <c r="AI1804"/>
      <c r="AJ1804"/>
      <c r="AK1804"/>
      <c r="AL1804" s="365"/>
      <c r="AM1804"/>
      <c r="AN1804"/>
      <c r="AO1804"/>
      <c r="AP1804" s="365"/>
      <c r="AQ1804"/>
      <c r="AR1804"/>
      <c r="AS1804"/>
      <c r="AT1804"/>
      <c r="AU1804"/>
      <c r="AV1804"/>
      <c r="AW1804"/>
      <c r="AX1804"/>
      <c r="AY1804" s="365"/>
      <c r="AZ1804" s="365"/>
      <c r="BA1804" s="366"/>
      <c r="BB1804" s="367"/>
      <c r="BC1804"/>
      <c r="BD1804"/>
      <c r="BE1804"/>
      <c r="BF1804"/>
      <c r="BG1804"/>
      <c r="BH1804" s="368"/>
    </row>
    <row r="1805" spans="6:60" ht="15.6">
      <c r="F1805" s="346"/>
      <c r="G1805"/>
      <c r="H1805"/>
      <c r="I1805"/>
      <c r="J1805"/>
      <c r="K1805"/>
      <c r="L1805"/>
      <c r="M1805"/>
      <c r="N1805"/>
      <c r="O1805"/>
      <c r="P1805" s="365"/>
      <c r="Q1805"/>
      <c r="R1805"/>
      <c r="S1805"/>
      <c r="T1805"/>
      <c r="U1805"/>
      <c r="V1805"/>
      <c r="W1805"/>
      <c r="X1805"/>
      <c r="Y1805"/>
      <c r="Z1805"/>
      <c r="AA1805"/>
      <c r="AB1805"/>
      <c r="AC1805"/>
      <c r="AD1805"/>
      <c r="AE1805"/>
      <c r="AF1805"/>
      <c r="AG1805"/>
      <c r="AH1805" s="365"/>
      <c r="AI1805"/>
      <c r="AJ1805"/>
      <c r="AK1805"/>
      <c r="AL1805" s="365"/>
      <c r="AM1805"/>
      <c r="AN1805"/>
      <c r="AO1805"/>
      <c r="AP1805" s="365"/>
      <c r="AQ1805"/>
      <c r="AR1805"/>
      <c r="AS1805"/>
      <c r="AT1805"/>
      <c r="AU1805"/>
      <c r="AV1805"/>
      <c r="AW1805"/>
      <c r="AX1805"/>
      <c r="AY1805" s="365"/>
      <c r="AZ1805" s="365"/>
      <c r="BA1805" s="366"/>
      <c r="BB1805" s="367"/>
      <c r="BC1805"/>
      <c r="BD1805"/>
      <c r="BE1805"/>
      <c r="BF1805"/>
      <c r="BG1805"/>
      <c r="BH1805" s="368"/>
    </row>
    <row r="1806" spans="6:60" ht="15.6">
      <c r="F1806" s="346"/>
      <c r="G1806"/>
      <c r="H1806"/>
      <c r="I1806"/>
      <c r="J1806"/>
      <c r="K1806"/>
      <c r="L1806"/>
      <c r="M1806"/>
      <c r="N1806"/>
      <c r="O1806"/>
      <c r="P1806" s="365"/>
      <c r="Q1806"/>
      <c r="R1806"/>
      <c r="S1806"/>
      <c r="T1806"/>
      <c r="U1806"/>
      <c r="V1806"/>
      <c r="W1806"/>
      <c r="X1806"/>
      <c r="Y1806"/>
      <c r="Z1806"/>
      <c r="AA1806"/>
      <c r="AB1806"/>
      <c r="AC1806"/>
      <c r="AD1806"/>
      <c r="AE1806"/>
      <c r="AF1806"/>
      <c r="AG1806"/>
      <c r="AH1806" s="365"/>
      <c r="AI1806"/>
      <c r="AJ1806"/>
      <c r="AK1806"/>
      <c r="AL1806" s="365"/>
      <c r="AM1806"/>
      <c r="AN1806"/>
      <c r="AO1806"/>
      <c r="AP1806" s="365"/>
      <c r="AQ1806"/>
      <c r="AR1806"/>
      <c r="AS1806"/>
      <c r="AT1806"/>
      <c r="AU1806"/>
      <c r="AV1806"/>
      <c r="AW1806"/>
      <c r="AX1806"/>
      <c r="AY1806" s="365"/>
      <c r="AZ1806" s="365"/>
      <c r="BA1806" s="366"/>
      <c r="BB1806" s="367"/>
      <c r="BC1806"/>
      <c r="BD1806"/>
      <c r="BE1806"/>
      <c r="BF1806"/>
      <c r="BG1806"/>
      <c r="BH1806" s="368"/>
    </row>
    <row r="1807" spans="6:60" ht="15.6">
      <c r="F1807" s="346"/>
      <c r="G1807"/>
      <c r="H1807"/>
      <c r="I1807"/>
      <c r="J1807"/>
      <c r="K1807"/>
      <c r="L1807"/>
      <c r="M1807"/>
      <c r="N1807"/>
      <c r="O1807"/>
      <c r="P1807" s="365"/>
      <c r="Q1807"/>
      <c r="R1807"/>
      <c r="S1807"/>
      <c r="T1807"/>
      <c r="U1807"/>
      <c r="V1807"/>
      <c r="W1807"/>
      <c r="X1807"/>
      <c r="Y1807"/>
      <c r="Z1807"/>
      <c r="AA1807"/>
      <c r="AB1807"/>
      <c r="AC1807"/>
      <c r="AD1807"/>
      <c r="AE1807"/>
      <c r="AF1807"/>
      <c r="AG1807"/>
      <c r="AH1807" s="365"/>
      <c r="AI1807"/>
      <c r="AJ1807"/>
      <c r="AK1807"/>
      <c r="AL1807" s="365"/>
      <c r="AM1807"/>
      <c r="AN1807"/>
      <c r="AO1807"/>
      <c r="AP1807" s="365"/>
      <c r="AQ1807"/>
      <c r="AR1807"/>
      <c r="AS1807"/>
      <c r="AT1807"/>
      <c r="AU1807"/>
      <c r="AV1807"/>
      <c r="AW1807"/>
      <c r="AX1807"/>
      <c r="AY1807" s="365"/>
      <c r="AZ1807" s="365"/>
      <c r="BA1807" s="366"/>
      <c r="BB1807" s="367"/>
      <c r="BC1807"/>
      <c r="BD1807"/>
      <c r="BE1807"/>
      <c r="BF1807"/>
      <c r="BG1807"/>
      <c r="BH1807" s="368"/>
    </row>
    <row r="1808" spans="6:60" ht="15.6">
      <c r="F1808" s="346"/>
      <c r="G1808"/>
      <c r="H1808"/>
      <c r="I1808"/>
      <c r="J1808"/>
      <c r="K1808"/>
      <c r="L1808"/>
      <c r="M1808"/>
      <c r="N1808"/>
      <c r="O1808"/>
      <c r="P1808" s="365"/>
      <c r="Q1808"/>
      <c r="R1808"/>
      <c r="S1808"/>
      <c r="T1808"/>
      <c r="U1808"/>
      <c r="V1808"/>
      <c r="W1808"/>
      <c r="X1808"/>
      <c r="Y1808"/>
      <c r="Z1808"/>
      <c r="AA1808"/>
      <c r="AB1808"/>
      <c r="AC1808"/>
      <c r="AD1808"/>
      <c r="AE1808"/>
      <c r="AF1808"/>
      <c r="AG1808"/>
      <c r="AH1808" s="365"/>
      <c r="AI1808"/>
      <c r="AJ1808"/>
      <c r="AK1808"/>
      <c r="AL1808" s="365"/>
      <c r="AM1808"/>
      <c r="AN1808"/>
      <c r="AO1808"/>
      <c r="AP1808" s="365"/>
      <c r="AQ1808"/>
      <c r="AR1808"/>
      <c r="AS1808"/>
      <c r="AT1808"/>
      <c r="AU1808"/>
      <c r="AV1808"/>
      <c r="AW1808"/>
      <c r="AX1808"/>
      <c r="AY1808" s="365"/>
      <c r="AZ1808" s="365"/>
      <c r="BA1808" s="366"/>
      <c r="BB1808" s="367"/>
      <c r="BC1808"/>
      <c r="BD1808"/>
      <c r="BE1808"/>
      <c r="BF1808"/>
      <c r="BG1808"/>
      <c r="BH1808" s="368"/>
    </row>
    <row r="1809" spans="6:60" ht="15.6">
      <c r="F1809" s="346"/>
      <c r="G1809"/>
      <c r="H1809"/>
      <c r="I1809"/>
      <c r="J1809"/>
      <c r="K1809"/>
      <c r="L1809"/>
      <c r="M1809"/>
      <c r="N1809"/>
      <c r="O1809"/>
      <c r="P1809" s="365"/>
      <c r="Q1809"/>
      <c r="R1809"/>
      <c r="S1809"/>
      <c r="T1809"/>
      <c r="U1809"/>
      <c r="V1809"/>
      <c r="W1809"/>
      <c r="X1809"/>
      <c r="Y1809"/>
      <c r="Z1809"/>
      <c r="AA1809"/>
      <c r="AB1809"/>
      <c r="AC1809"/>
      <c r="AD1809"/>
      <c r="AE1809"/>
      <c r="AF1809"/>
      <c r="AG1809"/>
      <c r="AH1809" s="365"/>
      <c r="AI1809"/>
      <c r="AJ1809"/>
      <c r="AK1809"/>
      <c r="AL1809" s="365"/>
      <c r="AM1809"/>
      <c r="AN1809"/>
      <c r="AO1809"/>
      <c r="AP1809" s="365"/>
      <c r="AQ1809"/>
      <c r="AR1809"/>
      <c r="AS1809"/>
      <c r="AT1809"/>
      <c r="AU1809"/>
      <c r="AV1809"/>
      <c r="AW1809"/>
      <c r="AX1809"/>
      <c r="AY1809" s="365"/>
      <c r="AZ1809" s="365"/>
      <c r="BA1809" s="366"/>
      <c r="BB1809" s="367"/>
      <c r="BC1809"/>
      <c r="BD1809"/>
      <c r="BE1809"/>
      <c r="BF1809"/>
      <c r="BG1809"/>
      <c r="BH1809" s="368"/>
    </row>
    <row r="1810" spans="6:60" ht="15.6">
      <c r="F1810" s="346"/>
      <c r="G1810"/>
      <c r="H1810"/>
      <c r="I1810"/>
      <c r="J1810"/>
      <c r="K1810"/>
      <c r="L1810"/>
      <c r="M1810"/>
      <c r="N1810"/>
      <c r="O1810"/>
      <c r="P1810" s="365"/>
      <c r="Q1810"/>
      <c r="R1810"/>
      <c r="S1810"/>
      <c r="T1810"/>
      <c r="U1810"/>
      <c r="V1810"/>
      <c r="W1810"/>
      <c r="X1810"/>
      <c r="Y1810"/>
      <c r="Z1810"/>
      <c r="AA1810"/>
      <c r="AB1810"/>
      <c r="AC1810"/>
      <c r="AD1810"/>
      <c r="AE1810"/>
      <c r="AF1810"/>
      <c r="AG1810"/>
      <c r="AH1810" s="365"/>
      <c r="AI1810"/>
      <c r="AJ1810"/>
      <c r="AK1810"/>
      <c r="AL1810" s="365"/>
      <c r="AM1810"/>
      <c r="AN1810"/>
      <c r="AO1810"/>
      <c r="AP1810" s="365"/>
      <c r="AQ1810"/>
      <c r="AR1810"/>
      <c r="AS1810"/>
      <c r="AT1810"/>
      <c r="AU1810"/>
      <c r="AV1810"/>
      <c r="AW1810"/>
      <c r="AX1810"/>
      <c r="AY1810" s="365"/>
      <c r="AZ1810" s="365"/>
      <c r="BA1810" s="366"/>
      <c r="BB1810" s="367"/>
      <c r="BC1810"/>
      <c r="BD1810"/>
      <c r="BE1810"/>
      <c r="BF1810"/>
      <c r="BG1810"/>
      <c r="BH1810" s="368"/>
    </row>
    <row r="1811" spans="6:60" ht="15.6">
      <c r="F1811" s="346"/>
      <c r="G1811"/>
      <c r="H1811"/>
      <c r="I1811"/>
      <c r="J1811"/>
      <c r="K1811"/>
      <c r="L1811"/>
      <c r="M1811"/>
      <c r="N1811"/>
      <c r="O1811"/>
      <c r="P1811" s="365"/>
      <c r="Q1811"/>
      <c r="R1811"/>
      <c r="S1811"/>
      <c r="T1811"/>
      <c r="U1811"/>
      <c r="V1811"/>
      <c r="W1811"/>
      <c r="X1811"/>
      <c r="Y1811"/>
      <c r="Z1811"/>
      <c r="AA1811"/>
      <c r="AB1811"/>
      <c r="AC1811"/>
      <c r="AD1811"/>
      <c r="AE1811"/>
      <c r="AF1811"/>
      <c r="AG1811"/>
      <c r="AH1811" s="365"/>
      <c r="AI1811"/>
      <c r="AJ1811"/>
      <c r="AK1811"/>
      <c r="AL1811" s="365"/>
      <c r="AM1811"/>
      <c r="AN1811"/>
      <c r="AO1811"/>
      <c r="AP1811" s="365"/>
      <c r="AQ1811"/>
      <c r="AR1811"/>
      <c r="AS1811"/>
      <c r="AT1811"/>
      <c r="AU1811"/>
      <c r="AV1811"/>
      <c r="AW1811"/>
      <c r="AX1811"/>
      <c r="AY1811" s="365"/>
      <c r="AZ1811" s="365"/>
      <c r="BA1811" s="366"/>
      <c r="BB1811" s="367"/>
      <c r="BC1811"/>
      <c r="BD1811"/>
      <c r="BE1811"/>
      <c r="BF1811"/>
      <c r="BG1811"/>
      <c r="BH1811" s="368"/>
    </row>
    <row r="1812" spans="6:60" ht="15.6">
      <c r="F1812" s="346"/>
      <c r="G1812"/>
      <c r="H1812"/>
      <c r="I1812"/>
      <c r="J1812"/>
      <c r="K1812"/>
      <c r="L1812"/>
      <c r="M1812"/>
      <c r="N1812"/>
      <c r="O1812"/>
      <c r="P1812" s="365"/>
      <c r="Q1812"/>
      <c r="R1812"/>
      <c r="S1812"/>
      <c r="T1812"/>
      <c r="U1812"/>
      <c r="V1812"/>
      <c r="W1812"/>
      <c r="X1812"/>
      <c r="Y1812"/>
      <c r="Z1812"/>
      <c r="AA1812"/>
      <c r="AB1812"/>
      <c r="AC1812"/>
      <c r="AD1812"/>
      <c r="AE1812"/>
      <c r="AF1812"/>
      <c r="AG1812"/>
      <c r="AH1812" s="365"/>
      <c r="AI1812"/>
      <c r="AJ1812"/>
      <c r="AK1812"/>
      <c r="AL1812" s="365"/>
      <c r="AM1812"/>
      <c r="AN1812"/>
      <c r="AO1812"/>
      <c r="AP1812" s="365"/>
      <c r="AQ1812"/>
      <c r="AR1812"/>
      <c r="AS1812"/>
      <c r="AT1812"/>
      <c r="AU1812"/>
      <c r="AV1812"/>
      <c r="AW1812"/>
      <c r="AX1812"/>
      <c r="AY1812" s="365"/>
      <c r="AZ1812" s="365"/>
      <c r="BA1812" s="366"/>
      <c r="BB1812" s="367"/>
      <c r="BC1812"/>
      <c r="BD1812"/>
      <c r="BE1812"/>
      <c r="BF1812"/>
      <c r="BG1812"/>
      <c r="BH1812" s="368"/>
    </row>
    <row r="1813" spans="6:60" ht="15.6">
      <c r="F1813" s="346"/>
      <c r="G1813"/>
      <c r="H1813"/>
      <c r="I1813"/>
      <c r="J1813"/>
      <c r="K1813"/>
      <c r="L1813"/>
      <c r="M1813"/>
      <c r="N1813"/>
      <c r="O1813"/>
      <c r="P1813" s="365"/>
      <c r="Q1813"/>
      <c r="R1813"/>
      <c r="S1813"/>
      <c r="T1813"/>
      <c r="U1813"/>
      <c r="V1813"/>
      <c r="W1813"/>
      <c r="X1813"/>
      <c r="Y1813"/>
      <c r="Z1813"/>
      <c r="AA1813"/>
      <c r="AB1813"/>
      <c r="AC1813"/>
      <c r="AD1813"/>
      <c r="AE1813"/>
      <c r="AF1813"/>
      <c r="AG1813"/>
      <c r="AH1813" s="365"/>
      <c r="AI1813"/>
      <c r="AJ1813"/>
      <c r="AK1813"/>
      <c r="AL1813" s="365"/>
      <c r="AM1813"/>
      <c r="AN1813"/>
      <c r="AO1813"/>
      <c r="AP1813" s="365"/>
      <c r="AQ1813"/>
      <c r="AR1813"/>
      <c r="AS1813"/>
      <c r="AT1813"/>
      <c r="AU1813"/>
      <c r="AV1813"/>
      <c r="AW1813"/>
      <c r="AX1813"/>
      <c r="AY1813" s="365"/>
      <c r="AZ1813" s="365"/>
      <c r="BA1813" s="366"/>
      <c r="BB1813" s="367"/>
      <c r="BC1813"/>
      <c r="BD1813"/>
      <c r="BE1813"/>
      <c r="BF1813"/>
      <c r="BG1813"/>
      <c r="BH1813" s="368"/>
    </row>
    <row r="1814" spans="6:60" ht="15.6">
      <c r="F1814" s="346"/>
      <c r="G1814"/>
      <c r="H1814"/>
      <c r="I1814"/>
      <c r="J1814"/>
      <c r="K1814"/>
      <c r="L1814"/>
      <c r="M1814"/>
      <c r="N1814"/>
      <c r="O1814"/>
      <c r="P1814" s="365"/>
      <c r="Q1814"/>
      <c r="R1814"/>
      <c r="S1814"/>
      <c r="T1814"/>
      <c r="U1814"/>
      <c r="V1814"/>
      <c r="W1814"/>
      <c r="X1814"/>
      <c r="Y1814"/>
      <c r="Z1814"/>
      <c r="AA1814"/>
      <c r="AB1814"/>
      <c r="AC1814"/>
      <c r="AD1814"/>
      <c r="AE1814"/>
      <c r="AF1814"/>
      <c r="AG1814"/>
      <c r="AH1814" s="365"/>
      <c r="AI1814"/>
      <c r="AJ1814"/>
      <c r="AK1814"/>
      <c r="AL1814" s="365"/>
      <c r="AM1814"/>
      <c r="AN1814"/>
      <c r="AO1814"/>
      <c r="AP1814" s="365"/>
      <c r="AQ1814"/>
      <c r="AR1814"/>
      <c r="AS1814"/>
      <c r="AT1814"/>
      <c r="AU1814"/>
      <c r="AV1814"/>
      <c r="AW1814"/>
      <c r="AX1814"/>
      <c r="AY1814" s="365"/>
      <c r="AZ1814" s="365"/>
      <c r="BA1814" s="366"/>
      <c r="BB1814" s="367"/>
      <c r="BC1814"/>
      <c r="BD1814"/>
      <c r="BE1814"/>
      <c r="BF1814"/>
      <c r="BG1814"/>
      <c r="BH1814" s="368"/>
    </row>
    <row r="1815" spans="6:60" ht="15.6">
      <c r="F1815" s="346"/>
      <c r="G1815"/>
      <c r="H1815"/>
      <c r="I1815"/>
      <c r="J1815"/>
      <c r="K1815"/>
      <c r="L1815"/>
      <c r="M1815"/>
      <c r="N1815"/>
      <c r="O1815"/>
      <c r="P1815" s="365"/>
      <c r="Q1815"/>
      <c r="R1815"/>
      <c r="S1815"/>
      <c r="T1815"/>
      <c r="U1815"/>
      <c r="V1815"/>
      <c r="W1815"/>
      <c r="X1815"/>
      <c r="Y1815"/>
      <c r="Z1815"/>
      <c r="AA1815"/>
      <c r="AB1815"/>
      <c r="AC1815"/>
      <c r="AD1815"/>
      <c r="AE1815"/>
      <c r="AF1815"/>
      <c r="AG1815"/>
      <c r="AH1815" s="365"/>
      <c r="AI1815"/>
      <c r="AJ1815"/>
      <c r="AK1815"/>
      <c r="AL1815" s="365"/>
      <c r="AM1815"/>
      <c r="AN1815"/>
      <c r="AO1815"/>
      <c r="AP1815" s="365"/>
      <c r="AQ1815"/>
      <c r="AR1815"/>
      <c r="AS1815"/>
      <c r="AT1815"/>
      <c r="AU1815"/>
      <c r="AV1815"/>
      <c r="AW1815"/>
      <c r="AX1815"/>
      <c r="AY1815" s="365"/>
      <c r="AZ1815" s="365"/>
      <c r="BA1815" s="366"/>
      <c r="BB1815" s="367"/>
      <c r="BC1815"/>
      <c r="BD1815"/>
      <c r="BE1815"/>
      <c r="BF1815"/>
      <c r="BG1815"/>
      <c r="BH1815" s="368"/>
    </row>
    <row r="1816" spans="6:60" ht="15.6">
      <c r="F1816" s="346"/>
      <c r="G1816"/>
      <c r="H1816"/>
      <c r="I1816"/>
      <c r="J1816"/>
      <c r="K1816"/>
      <c r="L1816"/>
      <c r="M1816"/>
      <c r="N1816"/>
      <c r="O1816"/>
      <c r="P1816" s="365"/>
      <c r="Q1816"/>
      <c r="R1816"/>
      <c r="S1816"/>
      <c r="T1816"/>
      <c r="U1816"/>
      <c r="V1816"/>
      <c r="W1816"/>
      <c r="X1816"/>
      <c r="Y1816"/>
      <c r="Z1816"/>
      <c r="AA1816"/>
      <c r="AB1816"/>
      <c r="AC1816"/>
      <c r="AD1816"/>
      <c r="AE1816"/>
      <c r="AF1816"/>
      <c r="AG1816"/>
      <c r="AH1816" s="365"/>
      <c r="AI1816"/>
      <c r="AJ1816"/>
      <c r="AK1816"/>
      <c r="AL1816" s="365"/>
      <c r="AM1816"/>
      <c r="AN1816"/>
      <c r="AO1816"/>
      <c r="AP1816" s="365"/>
      <c r="AQ1816"/>
      <c r="AR1816"/>
      <c r="AS1816"/>
      <c r="AT1816"/>
      <c r="AU1816"/>
      <c r="AV1816"/>
      <c r="AW1816"/>
      <c r="AX1816"/>
      <c r="AY1816" s="365"/>
      <c r="AZ1816" s="365"/>
      <c r="BA1816" s="366"/>
      <c r="BB1816" s="367"/>
      <c r="BC1816"/>
      <c r="BD1816"/>
      <c r="BE1816"/>
      <c r="BF1816"/>
      <c r="BG1816"/>
      <c r="BH1816" s="368"/>
    </row>
    <row r="1817" spans="6:60" ht="15.6">
      <c r="F1817" s="346"/>
      <c r="G1817"/>
      <c r="H1817"/>
      <c r="I1817"/>
      <c r="J1817"/>
      <c r="K1817"/>
      <c r="L1817"/>
      <c r="M1817"/>
      <c r="N1817"/>
      <c r="O1817"/>
      <c r="P1817" s="365"/>
      <c r="Q1817"/>
      <c r="R1817"/>
      <c r="S1817"/>
      <c r="T1817"/>
      <c r="U1817"/>
      <c r="V1817"/>
      <c r="W1817"/>
      <c r="X1817"/>
      <c r="Y1817"/>
      <c r="Z1817"/>
      <c r="AA1817"/>
      <c r="AB1817"/>
      <c r="AC1817"/>
      <c r="AD1817"/>
      <c r="AE1817"/>
      <c r="AF1817"/>
      <c r="AG1817"/>
      <c r="AH1817" s="365"/>
      <c r="AI1817"/>
      <c r="AJ1817"/>
      <c r="AK1817"/>
      <c r="AL1817" s="365"/>
      <c r="AM1817"/>
      <c r="AN1817"/>
      <c r="AO1817"/>
      <c r="AP1817" s="365"/>
      <c r="AQ1817"/>
      <c r="AR1817"/>
      <c r="AS1817"/>
      <c r="AT1817"/>
      <c r="AU1817"/>
      <c r="AV1817"/>
      <c r="AW1817"/>
      <c r="AX1817"/>
      <c r="AY1817" s="365"/>
      <c r="AZ1817" s="365"/>
      <c r="BA1817" s="366"/>
      <c r="BB1817" s="367"/>
      <c r="BC1817"/>
      <c r="BD1817"/>
      <c r="BE1817"/>
      <c r="BF1817"/>
      <c r="BG1817"/>
      <c r="BH1817" s="368"/>
    </row>
    <row r="1818" spans="6:60" ht="15.6">
      <c r="F1818" s="346"/>
      <c r="G1818"/>
      <c r="H1818"/>
      <c r="I1818"/>
      <c r="J1818"/>
      <c r="K1818"/>
      <c r="L1818"/>
      <c r="M1818"/>
      <c r="N1818"/>
      <c r="O1818"/>
      <c r="P1818" s="365"/>
      <c r="Q1818"/>
      <c r="R1818"/>
      <c r="S1818"/>
      <c r="T1818"/>
      <c r="U1818"/>
      <c r="V1818"/>
      <c r="W1818"/>
      <c r="X1818"/>
      <c r="Y1818"/>
      <c r="Z1818"/>
      <c r="AA1818"/>
      <c r="AB1818"/>
      <c r="AC1818"/>
      <c r="AD1818"/>
      <c r="AE1818"/>
      <c r="AF1818"/>
      <c r="AG1818"/>
      <c r="AH1818" s="365"/>
      <c r="AI1818"/>
      <c r="AJ1818"/>
      <c r="AK1818"/>
      <c r="AL1818" s="365"/>
      <c r="AM1818"/>
      <c r="AN1818"/>
      <c r="AO1818"/>
      <c r="AP1818" s="365"/>
      <c r="AQ1818"/>
      <c r="AR1818"/>
      <c r="AS1818"/>
      <c r="AT1818"/>
      <c r="AU1818"/>
      <c r="AV1818"/>
      <c r="AW1818"/>
      <c r="AX1818"/>
      <c r="AY1818" s="365"/>
      <c r="AZ1818" s="365"/>
      <c r="BA1818" s="366"/>
      <c r="BB1818" s="367"/>
      <c r="BC1818"/>
      <c r="BD1818"/>
      <c r="BE1818"/>
      <c r="BF1818"/>
      <c r="BG1818"/>
      <c r="BH1818" s="368"/>
    </row>
    <row r="1819" spans="6:60" ht="15.6">
      <c r="F1819" s="346"/>
      <c r="G1819"/>
      <c r="H1819"/>
      <c r="I1819"/>
      <c r="J1819"/>
      <c r="K1819"/>
      <c r="L1819"/>
      <c r="M1819"/>
      <c r="N1819"/>
      <c r="O1819"/>
      <c r="P1819" s="365"/>
      <c r="Q1819"/>
      <c r="R1819"/>
      <c r="S1819"/>
      <c r="T1819"/>
      <c r="U1819"/>
      <c r="V1819"/>
      <c r="W1819"/>
      <c r="X1819"/>
      <c r="Y1819"/>
      <c r="Z1819"/>
      <c r="AA1819"/>
      <c r="AB1819"/>
      <c r="AC1819"/>
      <c r="AD1819"/>
      <c r="AE1819"/>
      <c r="AF1819"/>
      <c r="AG1819"/>
      <c r="AH1819" s="365"/>
      <c r="AI1819"/>
      <c r="AJ1819"/>
      <c r="AK1819"/>
      <c r="AL1819" s="365"/>
      <c r="AM1819"/>
      <c r="AN1819"/>
      <c r="AO1819"/>
      <c r="AP1819" s="365"/>
      <c r="AQ1819"/>
      <c r="AR1819"/>
      <c r="AS1819"/>
      <c r="AT1819"/>
      <c r="AU1819"/>
      <c r="AV1819"/>
      <c r="AW1819"/>
      <c r="AX1819"/>
      <c r="AY1819" s="365"/>
      <c r="AZ1819" s="365"/>
      <c r="BA1819" s="366"/>
      <c r="BB1819" s="367"/>
      <c r="BC1819"/>
      <c r="BD1819"/>
      <c r="BE1819"/>
      <c r="BF1819"/>
      <c r="BG1819"/>
      <c r="BH1819" s="368"/>
    </row>
    <row r="1820" spans="6:60" ht="15.6">
      <c r="F1820" s="346"/>
      <c r="G1820"/>
      <c r="H1820"/>
      <c r="I1820"/>
      <c r="J1820"/>
      <c r="K1820"/>
      <c r="L1820"/>
      <c r="M1820"/>
      <c r="N1820"/>
      <c r="O1820"/>
      <c r="P1820" s="365"/>
      <c r="Q1820"/>
      <c r="R1820"/>
      <c r="S1820"/>
      <c r="T1820"/>
      <c r="U1820"/>
      <c r="V1820"/>
      <c r="W1820"/>
      <c r="X1820"/>
      <c r="Y1820"/>
      <c r="Z1820"/>
      <c r="AA1820"/>
      <c r="AB1820"/>
      <c r="AC1820"/>
      <c r="AD1820"/>
      <c r="AE1820"/>
      <c r="AF1820"/>
      <c r="AG1820"/>
      <c r="AH1820" s="365"/>
      <c r="AI1820"/>
      <c r="AJ1820"/>
      <c r="AK1820"/>
      <c r="AL1820" s="365"/>
      <c r="AM1820"/>
      <c r="AN1820"/>
      <c r="AO1820"/>
      <c r="AP1820" s="365"/>
      <c r="AQ1820"/>
      <c r="AR1820"/>
      <c r="AS1820"/>
      <c r="AT1820"/>
      <c r="AU1820"/>
      <c r="AV1820"/>
      <c r="AW1820"/>
      <c r="AX1820"/>
      <c r="AY1820" s="365"/>
      <c r="AZ1820" s="365"/>
      <c r="BA1820" s="366"/>
      <c r="BB1820" s="367"/>
      <c r="BC1820"/>
      <c r="BD1820"/>
      <c r="BE1820"/>
      <c r="BF1820"/>
      <c r="BG1820"/>
      <c r="BH1820" s="368"/>
    </row>
    <row r="1821" spans="6:60" ht="15.6">
      <c r="F1821" s="346"/>
      <c r="G1821"/>
      <c r="H1821"/>
      <c r="I1821"/>
      <c r="J1821"/>
      <c r="K1821"/>
      <c r="L1821"/>
      <c r="M1821"/>
      <c r="N1821"/>
      <c r="O1821"/>
      <c r="P1821" s="365"/>
      <c r="Q1821"/>
      <c r="R1821"/>
      <c r="S1821"/>
      <c r="T1821"/>
      <c r="U1821"/>
      <c r="V1821"/>
      <c r="W1821"/>
      <c r="X1821"/>
      <c r="Y1821"/>
      <c r="Z1821"/>
      <c r="AA1821"/>
      <c r="AB1821"/>
      <c r="AC1821"/>
      <c r="AD1821"/>
      <c r="AE1821"/>
      <c r="AF1821"/>
      <c r="AG1821"/>
      <c r="AH1821" s="365"/>
      <c r="AI1821"/>
      <c r="AJ1821"/>
      <c r="AK1821"/>
      <c r="AL1821" s="365"/>
      <c r="AM1821"/>
      <c r="AN1821"/>
      <c r="AO1821"/>
      <c r="AP1821" s="365"/>
      <c r="AQ1821"/>
      <c r="AR1821"/>
      <c r="AS1821"/>
      <c r="AT1821"/>
      <c r="AU1821"/>
      <c r="AV1821"/>
      <c r="AW1821"/>
      <c r="AX1821"/>
      <c r="AY1821" s="365"/>
      <c r="AZ1821" s="365"/>
      <c r="BA1821" s="366"/>
      <c r="BB1821" s="367"/>
      <c r="BC1821"/>
      <c r="BD1821"/>
      <c r="BE1821"/>
      <c r="BF1821"/>
      <c r="BG1821"/>
      <c r="BH1821" s="368"/>
    </row>
    <row r="1822" spans="6:60" ht="15.6">
      <c r="F1822" s="346"/>
      <c r="G1822"/>
      <c r="H1822"/>
      <c r="I1822"/>
      <c r="J1822"/>
      <c r="K1822"/>
      <c r="L1822"/>
      <c r="M1822"/>
      <c r="N1822"/>
      <c r="O1822"/>
      <c r="P1822" s="365"/>
      <c r="Q1822"/>
      <c r="R1822"/>
      <c r="S1822"/>
      <c r="T1822"/>
      <c r="U1822"/>
      <c r="V1822"/>
      <c r="W1822"/>
      <c r="X1822"/>
      <c r="Y1822"/>
      <c r="Z1822"/>
      <c r="AA1822"/>
      <c r="AB1822"/>
      <c r="AC1822"/>
      <c r="AD1822"/>
      <c r="AE1822"/>
      <c r="AF1822"/>
      <c r="AG1822"/>
      <c r="AH1822" s="365"/>
      <c r="AI1822"/>
      <c r="AJ1822"/>
      <c r="AK1822"/>
      <c r="AL1822" s="365"/>
      <c r="AM1822"/>
      <c r="AN1822"/>
      <c r="AO1822"/>
      <c r="AP1822" s="365"/>
      <c r="AQ1822"/>
      <c r="AR1822"/>
      <c r="AS1822"/>
      <c r="AT1822"/>
      <c r="AU1822"/>
      <c r="AV1822"/>
      <c r="AW1822"/>
      <c r="AX1822"/>
      <c r="AY1822" s="365"/>
      <c r="AZ1822" s="365"/>
      <c r="BA1822" s="366"/>
      <c r="BB1822" s="367"/>
      <c r="BC1822"/>
      <c r="BD1822"/>
      <c r="BE1822"/>
      <c r="BF1822"/>
      <c r="BG1822"/>
      <c r="BH1822" s="368"/>
    </row>
    <row r="1823" spans="6:60" ht="15.6">
      <c r="F1823" s="346"/>
      <c r="G1823"/>
      <c r="H1823"/>
      <c r="I1823"/>
      <c r="J1823"/>
      <c r="K1823"/>
      <c r="L1823"/>
      <c r="M1823"/>
      <c r="N1823"/>
      <c r="O1823"/>
      <c r="P1823" s="365"/>
      <c r="Q1823"/>
      <c r="R1823"/>
      <c r="S1823"/>
      <c r="T1823"/>
      <c r="U1823"/>
      <c r="V1823"/>
      <c r="W1823"/>
      <c r="X1823"/>
      <c r="Y1823"/>
      <c r="Z1823"/>
      <c r="AA1823"/>
      <c r="AB1823"/>
      <c r="AC1823"/>
      <c r="AD1823"/>
      <c r="AE1823"/>
      <c r="AF1823"/>
      <c r="AG1823"/>
      <c r="AH1823" s="365"/>
      <c r="AI1823"/>
      <c r="AJ1823"/>
      <c r="AK1823"/>
      <c r="AL1823" s="365"/>
      <c r="AM1823"/>
      <c r="AN1823"/>
      <c r="AO1823"/>
      <c r="AP1823" s="365"/>
      <c r="AQ1823"/>
      <c r="AR1823"/>
      <c r="AS1823"/>
      <c r="AT1823"/>
      <c r="AU1823"/>
      <c r="AV1823"/>
      <c r="AW1823"/>
      <c r="AX1823"/>
      <c r="AY1823" s="365"/>
      <c r="AZ1823" s="365"/>
      <c r="BA1823" s="366"/>
      <c r="BB1823" s="367"/>
      <c r="BC1823"/>
      <c r="BD1823"/>
      <c r="BE1823"/>
      <c r="BF1823"/>
      <c r="BG1823"/>
      <c r="BH1823" s="368"/>
    </row>
    <row r="1824" spans="6:60" ht="15.6">
      <c r="F1824" s="346"/>
      <c r="G1824"/>
      <c r="H1824"/>
      <c r="I1824"/>
      <c r="J1824"/>
      <c r="K1824"/>
      <c r="L1824"/>
      <c r="M1824"/>
      <c r="N1824"/>
      <c r="O1824"/>
      <c r="P1824" s="365"/>
      <c r="Q1824"/>
      <c r="R1824"/>
      <c r="S1824"/>
      <c r="T1824"/>
      <c r="U1824"/>
      <c r="V1824"/>
      <c r="W1824"/>
      <c r="X1824"/>
      <c r="Y1824"/>
      <c r="Z1824"/>
      <c r="AA1824"/>
      <c r="AB1824"/>
      <c r="AC1824"/>
      <c r="AD1824"/>
      <c r="AE1824"/>
      <c r="AF1824"/>
      <c r="AG1824"/>
      <c r="AH1824" s="365"/>
      <c r="AI1824"/>
      <c r="AJ1824"/>
      <c r="AK1824"/>
      <c r="AL1824" s="365"/>
      <c r="AM1824"/>
      <c r="AN1824"/>
      <c r="AO1824"/>
      <c r="AP1824" s="365"/>
      <c r="AQ1824"/>
      <c r="AR1824"/>
      <c r="AS1824"/>
      <c r="AT1824"/>
      <c r="AU1824"/>
      <c r="AV1824"/>
      <c r="AW1824"/>
      <c r="AX1824"/>
      <c r="AY1824" s="365"/>
      <c r="AZ1824" s="365"/>
      <c r="BA1824" s="366"/>
      <c r="BB1824" s="367"/>
      <c r="BC1824"/>
      <c r="BD1824"/>
      <c r="BE1824"/>
      <c r="BF1824"/>
      <c r="BG1824"/>
      <c r="BH1824" s="368"/>
    </row>
    <row r="1825" spans="6:60" ht="15.6">
      <c r="F1825" s="346"/>
      <c r="G1825"/>
      <c r="H1825"/>
      <c r="I1825"/>
      <c r="J1825"/>
      <c r="K1825"/>
      <c r="L1825"/>
      <c r="M1825"/>
      <c r="N1825"/>
      <c r="O1825"/>
      <c r="P1825" s="365"/>
      <c r="Q1825"/>
      <c r="R1825"/>
      <c r="S1825"/>
      <c r="T1825"/>
      <c r="U1825"/>
      <c r="V1825"/>
      <c r="W1825"/>
      <c r="X1825"/>
      <c r="Y1825"/>
      <c r="Z1825"/>
      <c r="AA1825"/>
      <c r="AB1825"/>
      <c r="AC1825"/>
      <c r="AD1825"/>
      <c r="AE1825"/>
      <c r="AF1825"/>
      <c r="AG1825"/>
      <c r="AH1825" s="365"/>
      <c r="AI1825"/>
      <c r="AJ1825"/>
      <c r="AK1825"/>
      <c r="AL1825" s="365"/>
      <c r="AM1825"/>
      <c r="AN1825"/>
      <c r="AO1825"/>
      <c r="AP1825" s="365"/>
      <c r="AQ1825"/>
      <c r="AR1825"/>
      <c r="AS1825"/>
      <c r="AT1825"/>
      <c r="AU1825"/>
      <c r="AV1825"/>
      <c r="AW1825"/>
      <c r="AX1825"/>
      <c r="AY1825" s="365"/>
      <c r="AZ1825" s="365"/>
      <c r="BA1825" s="366"/>
      <c r="BB1825" s="367"/>
      <c r="BC1825"/>
      <c r="BD1825"/>
      <c r="BE1825"/>
      <c r="BF1825"/>
      <c r="BG1825"/>
      <c r="BH1825" s="368"/>
    </row>
    <row r="1826" spans="6:60" ht="15.6">
      <c r="F1826" s="346"/>
      <c r="G1826"/>
      <c r="H1826"/>
      <c r="I1826"/>
      <c r="J1826"/>
      <c r="K1826"/>
      <c r="L1826"/>
      <c r="M1826"/>
      <c r="N1826"/>
      <c r="O1826"/>
      <c r="P1826" s="365"/>
      <c r="Q1826"/>
      <c r="R1826"/>
      <c r="S1826"/>
      <c r="T1826"/>
      <c r="U1826"/>
      <c r="V1826"/>
      <c r="W1826"/>
      <c r="X1826"/>
      <c r="Y1826"/>
      <c r="Z1826"/>
      <c r="AA1826"/>
      <c r="AB1826"/>
      <c r="AC1826"/>
      <c r="AD1826"/>
      <c r="AE1826"/>
      <c r="AF1826"/>
      <c r="AG1826"/>
      <c r="AH1826" s="365"/>
      <c r="AI1826"/>
      <c r="AJ1826"/>
      <c r="AK1826"/>
      <c r="AL1826" s="365"/>
      <c r="AM1826"/>
      <c r="AN1826"/>
      <c r="AO1826"/>
      <c r="AP1826" s="365"/>
      <c r="AQ1826"/>
      <c r="AR1826"/>
      <c r="AS1826"/>
      <c r="AT1826"/>
      <c r="AU1826"/>
      <c r="AV1826"/>
      <c r="AW1826"/>
      <c r="AX1826"/>
      <c r="AY1826" s="365"/>
      <c r="AZ1826" s="365"/>
      <c r="BA1826" s="366"/>
      <c r="BB1826" s="367"/>
      <c r="BC1826"/>
      <c r="BD1826"/>
      <c r="BE1826"/>
      <c r="BF1826"/>
      <c r="BG1826"/>
      <c r="BH1826" s="368"/>
    </row>
    <row r="1827" spans="6:60" ht="15.6">
      <c r="F1827" s="346"/>
      <c r="G1827"/>
      <c r="H1827"/>
      <c r="I1827"/>
      <c r="J1827"/>
      <c r="K1827"/>
      <c r="L1827"/>
      <c r="M1827"/>
      <c r="N1827"/>
      <c r="O1827"/>
      <c r="P1827" s="365"/>
      <c r="Q1827"/>
      <c r="R1827"/>
      <c r="S1827"/>
      <c r="T1827"/>
      <c r="U1827"/>
      <c r="V1827"/>
      <c r="W1827"/>
      <c r="X1827"/>
      <c r="Y1827"/>
      <c r="Z1827"/>
      <c r="AA1827"/>
      <c r="AB1827"/>
      <c r="AC1827"/>
      <c r="AD1827"/>
      <c r="AE1827"/>
      <c r="AF1827"/>
      <c r="AG1827"/>
      <c r="AH1827" s="365"/>
      <c r="AI1827"/>
      <c r="AJ1827"/>
      <c r="AK1827"/>
      <c r="AL1827" s="365"/>
      <c r="AM1827"/>
      <c r="AN1827"/>
      <c r="AO1827"/>
      <c r="AP1827" s="365"/>
      <c r="AQ1827"/>
      <c r="AR1827"/>
      <c r="AS1827"/>
      <c r="AT1827"/>
      <c r="AU1827"/>
      <c r="AV1827"/>
      <c r="AW1827"/>
      <c r="AX1827"/>
      <c r="AY1827" s="365"/>
      <c r="AZ1827" s="365"/>
      <c r="BA1827" s="366"/>
      <c r="BB1827" s="367"/>
      <c r="BC1827"/>
      <c r="BD1827"/>
      <c r="BE1827"/>
      <c r="BF1827"/>
      <c r="BG1827"/>
      <c r="BH1827" s="368"/>
    </row>
    <row r="1828" spans="6:60" ht="15.6">
      <c r="F1828" s="346"/>
      <c r="G1828"/>
      <c r="H1828"/>
      <c r="I1828"/>
      <c r="J1828"/>
      <c r="K1828"/>
      <c r="L1828"/>
      <c r="M1828"/>
      <c r="N1828"/>
      <c r="O1828"/>
      <c r="P1828" s="365"/>
      <c r="Q1828"/>
      <c r="R1828"/>
      <c r="S1828"/>
      <c r="T1828"/>
      <c r="U1828"/>
      <c r="V1828"/>
      <c r="W1828"/>
      <c r="X1828"/>
      <c r="Y1828"/>
      <c r="Z1828"/>
      <c r="AA1828"/>
      <c r="AB1828"/>
      <c r="AC1828"/>
      <c r="AD1828"/>
      <c r="AE1828"/>
      <c r="AF1828"/>
      <c r="AG1828"/>
      <c r="AH1828" s="365"/>
      <c r="AI1828"/>
      <c r="AJ1828"/>
      <c r="AK1828"/>
      <c r="AL1828" s="365"/>
      <c r="AM1828"/>
      <c r="AN1828"/>
      <c r="AO1828"/>
      <c r="AP1828" s="365"/>
      <c r="AQ1828"/>
      <c r="AR1828"/>
      <c r="AS1828"/>
      <c r="AT1828"/>
      <c r="AU1828"/>
      <c r="AV1828"/>
      <c r="AW1828"/>
      <c r="AX1828"/>
      <c r="AY1828" s="365"/>
      <c r="AZ1828" s="365"/>
      <c r="BA1828" s="366"/>
      <c r="BB1828" s="367"/>
      <c r="BC1828"/>
      <c r="BD1828"/>
      <c r="BE1828"/>
      <c r="BF1828"/>
      <c r="BG1828"/>
      <c r="BH1828" s="368"/>
    </row>
    <row r="1829" spans="6:60" ht="15.6">
      <c r="F1829" s="346"/>
      <c r="G1829"/>
      <c r="H1829"/>
      <c r="I1829"/>
      <c r="J1829"/>
      <c r="K1829"/>
      <c r="L1829"/>
      <c r="M1829"/>
      <c r="N1829"/>
      <c r="O1829"/>
      <c r="P1829" s="365"/>
      <c r="Q1829"/>
      <c r="R1829"/>
      <c r="S1829"/>
      <c r="T1829"/>
      <c r="U1829"/>
      <c r="V1829"/>
      <c r="W1829"/>
      <c r="X1829"/>
      <c r="Y1829"/>
      <c r="Z1829"/>
      <c r="AA1829"/>
      <c r="AB1829"/>
      <c r="AC1829"/>
      <c r="AD1829"/>
      <c r="AE1829"/>
      <c r="AF1829"/>
      <c r="AG1829"/>
      <c r="AH1829" s="365"/>
      <c r="AI1829"/>
      <c r="AJ1829"/>
      <c r="AK1829"/>
      <c r="AL1829" s="365"/>
      <c r="AM1829"/>
      <c r="AN1829"/>
      <c r="AO1829"/>
      <c r="AP1829" s="365"/>
      <c r="AQ1829"/>
      <c r="AR1829"/>
      <c r="AS1829"/>
      <c r="AT1829"/>
      <c r="AU1829"/>
      <c r="AV1829"/>
      <c r="AW1829"/>
      <c r="AX1829"/>
      <c r="AY1829" s="365"/>
      <c r="AZ1829" s="365"/>
      <c r="BA1829" s="366"/>
      <c r="BB1829" s="367"/>
      <c r="BC1829"/>
      <c r="BD1829"/>
      <c r="BE1829"/>
      <c r="BF1829"/>
      <c r="BG1829"/>
      <c r="BH1829" s="368"/>
    </row>
    <row r="1830" spans="6:60" ht="15.6">
      <c r="F1830" s="346"/>
      <c r="G1830"/>
      <c r="H1830"/>
      <c r="I1830"/>
      <c r="J1830"/>
      <c r="K1830"/>
      <c r="L1830"/>
      <c r="M1830"/>
      <c r="N1830"/>
      <c r="O1830"/>
      <c r="P1830" s="365"/>
      <c r="Q1830"/>
      <c r="R1830"/>
      <c r="S1830"/>
      <c r="T1830"/>
      <c r="U1830"/>
      <c r="V1830"/>
      <c r="W1830"/>
      <c r="X1830"/>
      <c r="Y1830"/>
      <c r="Z1830"/>
      <c r="AA1830"/>
      <c r="AB1830"/>
      <c r="AC1830"/>
      <c r="AD1830"/>
      <c r="AE1830"/>
      <c r="AF1830"/>
      <c r="AG1830"/>
      <c r="AH1830" s="365"/>
      <c r="AI1830"/>
      <c r="AJ1830"/>
      <c r="AK1830"/>
      <c r="AL1830" s="365"/>
      <c r="AM1830"/>
      <c r="AN1830"/>
      <c r="AO1830"/>
      <c r="AP1830" s="365"/>
      <c r="AQ1830"/>
      <c r="AR1830"/>
      <c r="AS1830"/>
      <c r="AT1830"/>
      <c r="AU1830"/>
      <c r="AV1830"/>
      <c r="AW1830"/>
      <c r="AX1830"/>
      <c r="AY1830" s="365"/>
      <c r="AZ1830" s="365"/>
      <c r="BA1830" s="366"/>
      <c r="BB1830" s="367"/>
      <c r="BC1830"/>
      <c r="BD1830"/>
      <c r="BE1830"/>
      <c r="BF1830"/>
      <c r="BG1830"/>
      <c r="BH1830" s="368"/>
    </row>
    <row r="1831" spans="6:60" ht="15.6">
      <c r="F1831" s="346"/>
      <c r="G1831"/>
      <c r="H1831"/>
      <c r="I1831"/>
      <c r="J1831"/>
      <c r="K1831"/>
      <c r="L1831"/>
      <c r="M1831"/>
      <c r="N1831"/>
      <c r="O1831"/>
      <c r="P1831" s="365"/>
      <c r="Q1831"/>
      <c r="R1831"/>
      <c r="S1831"/>
      <c r="T1831"/>
      <c r="U1831"/>
      <c r="V1831"/>
      <c r="W1831"/>
      <c r="X1831"/>
      <c r="Y1831"/>
      <c r="Z1831"/>
      <c r="AA1831"/>
      <c r="AB1831"/>
      <c r="AC1831"/>
      <c r="AD1831"/>
      <c r="AE1831"/>
      <c r="AF1831"/>
      <c r="AG1831"/>
      <c r="AH1831" s="365"/>
      <c r="AI1831"/>
      <c r="AJ1831"/>
      <c r="AK1831"/>
      <c r="AL1831" s="365"/>
      <c r="AM1831"/>
      <c r="AN1831"/>
      <c r="AO1831"/>
      <c r="AP1831" s="365"/>
      <c r="AQ1831"/>
      <c r="AR1831"/>
      <c r="AS1831"/>
      <c r="AT1831"/>
      <c r="AU1831"/>
      <c r="AV1831"/>
      <c r="AW1831"/>
      <c r="AX1831"/>
      <c r="AY1831" s="365"/>
      <c r="AZ1831" s="365"/>
      <c r="BA1831" s="366"/>
      <c r="BB1831" s="367"/>
      <c r="BC1831"/>
      <c r="BD1831"/>
      <c r="BE1831"/>
      <c r="BF1831"/>
      <c r="BG1831"/>
      <c r="BH1831" s="368"/>
    </row>
    <row r="1832" spans="6:60" ht="15.6">
      <c r="F1832" s="346"/>
      <c r="G1832"/>
      <c r="H1832"/>
      <c r="I1832"/>
      <c r="J1832"/>
      <c r="K1832"/>
      <c r="L1832"/>
      <c r="M1832"/>
      <c r="N1832"/>
      <c r="O1832"/>
      <c r="P1832" s="365"/>
      <c r="Q1832"/>
      <c r="R1832"/>
      <c r="S1832"/>
      <c r="T1832"/>
      <c r="U1832"/>
      <c r="V1832"/>
      <c r="W1832"/>
      <c r="X1832"/>
      <c r="Y1832"/>
      <c r="Z1832"/>
      <c r="AA1832"/>
      <c r="AB1832"/>
      <c r="AC1832"/>
      <c r="AD1832"/>
      <c r="AE1832"/>
      <c r="AF1832"/>
      <c r="AG1832"/>
      <c r="AH1832" s="365"/>
      <c r="AI1832"/>
      <c r="AJ1832"/>
      <c r="AK1832"/>
      <c r="AL1832" s="365"/>
      <c r="AM1832"/>
      <c r="AN1832"/>
      <c r="AO1832"/>
      <c r="AP1832" s="365"/>
      <c r="AQ1832"/>
      <c r="AR1832"/>
      <c r="AS1832"/>
      <c r="AT1832"/>
      <c r="AU1832"/>
      <c r="AV1832"/>
      <c r="AW1832"/>
      <c r="AX1832"/>
      <c r="AY1832" s="365"/>
      <c r="AZ1832" s="365"/>
      <c r="BA1832" s="366"/>
      <c r="BB1832" s="367"/>
      <c r="BC1832"/>
      <c r="BD1832"/>
      <c r="BE1832"/>
      <c r="BF1832"/>
      <c r="BG1832"/>
      <c r="BH1832" s="368"/>
    </row>
    <row r="1833" spans="6:60" ht="15.6">
      <c r="F1833" s="346"/>
      <c r="G1833"/>
      <c r="H1833"/>
      <c r="I1833"/>
      <c r="J1833"/>
      <c r="K1833"/>
      <c r="L1833"/>
      <c r="M1833"/>
      <c r="N1833"/>
      <c r="O1833"/>
      <c r="P1833" s="365"/>
      <c r="Q1833"/>
      <c r="R1833"/>
      <c r="S1833"/>
      <c r="T1833"/>
      <c r="U1833"/>
      <c r="V1833"/>
      <c r="W1833"/>
      <c r="X1833"/>
      <c r="Y1833"/>
      <c r="Z1833"/>
      <c r="AA1833"/>
      <c r="AB1833"/>
      <c r="AC1833"/>
      <c r="AD1833"/>
      <c r="AE1833"/>
      <c r="AF1833"/>
      <c r="AG1833"/>
      <c r="AH1833" s="365"/>
      <c r="AI1833"/>
      <c r="AJ1833"/>
      <c r="AK1833"/>
      <c r="AL1833" s="365"/>
      <c r="AM1833"/>
      <c r="AN1833"/>
      <c r="AO1833"/>
      <c r="AP1833" s="365"/>
      <c r="AQ1833"/>
      <c r="AR1833"/>
      <c r="AS1833"/>
      <c r="AT1833"/>
      <c r="AU1833"/>
      <c r="AV1833"/>
      <c r="AW1833"/>
      <c r="AX1833"/>
      <c r="AY1833" s="365"/>
      <c r="AZ1833" s="365"/>
      <c r="BA1833" s="366"/>
      <c r="BB1833" s="367"/>
      <c r="BC1833"/>
      <c r="BD1833"/>
      <c r="BE1833"/>
      <c r="BF1833"/>
      <c r="BG1833"/>
      <c r="BH1833" s="368"/>
    </row>
    <row r="1834" spans="6:60" ht="15.6">
      <c r="F1834" s="346"/>
      <c r="G1834"/>
      <c r="H1834"/>
      <c r="I1834"/>
      <c r="J1834"/>
      <c r="K1834"/>
      <c r="L1834"/>
      <c r="M1834"/>
      <c r="N1834"/>
      <c r="O1834"/>
      <c r="P1834" s="365"/>
      <c r="Q1834"/>
      <c r="R1834"/>
      <c r="S1834"/>
      <c r="T1834"/>
      <c r="U1834"/>
      <c r="V1834"/>
      <c r="W1834"/>
      <c r="X1834"/>
      <c r="Y1834"/>
      <c r="Z1834"/>
      <c r="AA1834"/>
      <c r="AB1834"/>
      <c r="AC1834"/>
      <c r="AD1834"/>
      <c r="AE1834"/>
      <c r="AF1834"/>
      <c r="AG1834"/>
      <c r="AH1834" s="365"/>
      <c r="AI1834"/>
      <c r="AJ1834"/>
      <c r="AK1834"/>
      <c r="AL1834" s="365"/>
      <c r="AM1834"/>
      <c r="AN1834"/>
      <c r="AO1834"/>
      <c r="AP1834" s="365"/>
      <c r="AQ1834"/>
      <c r="AR1834"/>
      <c r="AS1834"/>
      <c r="AT1834"/>
      <c r="AU1834"/>
      <c r="AV1834"/>
      <c r="AW1834"/>
      <c r="AX1834"/>
      <c r="AY1834" s="365"/>
      <c r="AZ1834" s="365"/>
      <c r="BA1834" s="366"/>
      <c r="BB1834" s="367"/>
      <c r="BC1834"/>
      <c r="BD1834"/>
      <c r="BE1834"/>
      <c r="BF1834"/>
      <c r="BG1834"/>
      <c r="BH1834" s="368"/>
    </row>
    <row r="1835" spans="6:60" ht="15.6">
      <c r="F1835" s="346"/>
      <c r="G1835"/>
      <c r="H1835"/>
      <c r="I1835"/>
      <c r="J1835"/>
      <c r="K1835"/>
      <c r="L1835"/>
      <c r="M1835"/>
      <c r="N1835"/>
      <c r="O1835"/>
      <c r="P1835" s="365"/>
      <c r="Q1835"/>
      <c r="R1835"/>
      <c r="S1835"/>
      <c r="T1835"/>
      <c r="U1835"/>
      <c r="V1835"/>
      <c r="W1835"/>
      <c r="X1835"/>
      <c r="Y1835"/>
      <c r="Z1835"/>
      <c r="AA1835"/>
      <c r="AB1835"/>
      <c r="AC1835"/>
      <c r="AD1835"/>
      <c r="AE1835"/>
      <c r="AF1835"/>
      <c r="AG1835"/>
      <c r="AH1835" s="365"/>
      <c r="AI1835"/>
      <c r="AJ1835"/>
      <c r="AK1835"/>
      <c r="AL1835" s="365"/>
      <c r="AM1835"/>
      <c r="AN1835"/>
      <c r="AO1835"/>
      <c r="AP1835" s="365"/>
      <c r="AQ1835"/>
      <c r="AR1835"/>
      <c r="AS1835"/>
      <c r="AT1835"/>
      <c r="AU1835"/>
      <c r="AV1835"/>
      <c r="AW1835"/>
      <c r="AX1835"/>
      <c r="AY1835" s="365"/>
      <c r="AZ1835" s="365"/>
      <c r="BA1835" s="366"/>
      <c r="BB1835" s="367"/>
      <c r="BC1835"/>
      <c r="BD1835"/>
      <c r="BE1835"/>
      <c r="BF1835"/>
      <c r="BG1835"/>
      <c r="BH1835" s="368"/>
    </row>
    <row r="1836" spans="6:60" ht="15.6">
      <c r="F1836" s="346"/>
      <c r="G1836"/>
      <c r="H1836"/>
      <c r="I1836"/>
      <c r="J1836"/>
      <c r="K1836"/>
      <c r="L1836"/>
      <c r="M1836"/>
      <c r="N1836"/>
      <c r="O1836"/>
      <c r="P1836" s="365"/>
      <c r="Q1836"/>
      <c r="R1836"/>
      <c r="S1836"/>
      <c r="T1836"/>
      <c r="U1836"/>
      <c r="V1836"/>
      <c r="W1836"/>
      <c r="X1836"/>
      <c r="Y1836"/>
      <c r="Z1836"/>
      <c r="AA1836"/>
      <c r="AB1836"/>
      <c r="AC1836"/>
      <c r="AD1836"/>
      <c r="AE1836"/>
      <c r="AF1836"/>
      <c r="AG1836"/>
      <c r="AH1836" s="365"/>
      <c r="AI1836"/>
      <c r="AJ1836"/>
      <c r="AK1836"/>
      <c r="AL1836" s="365"/>
      <c r="AM1836"/>
      <c r="AN1836"/>
      <c r="AO1836"/>
      <c r="AP1836" s="365"/>
      <c r="AQ1836"/>
      <c r="AR1836"/>
      <c r="AS1836"/>
      <c r="AT1836"/>
      <c r="AU1836"/>
      <c r="AV1836"/>
      <c r="AW1836"/>
      <c r="AX1836"/>
      <c r="AY1836" s="365"/>
      <c r="AZ1836" s="365"/>
      <c r="BA1836" s="366"/>
      <c r="BB1836" s="367"/>
      <c r="BC1836"/>
      <c r="BD1836"/>
      <c r="BE1836"/>
      <c r="BF1836"/>
      <c r="BG1836"/>
      <c r="BH1836" s="368"/>
    </row>
    <row r="1837" spans="6:60" ht="15.6">
      <c r="F1837" s="346"/>
      <c r="G1837"/>
      <c r="H1837"/>
      <c r="I1837"/>
      <c r="J1837"/>
      <c r="K1837"/>
      <c r="L1837"/>
      <c r="M1837"/>
      <c r="N1837"/>
      <c r="O1837"/>
      <c r="P1837" s="365"/>
      <c r="Q1837"/>
      <c r="R1837"/>
      <c r="S1837"/>
      <c r="T1837"/>
      <c r="U1837"/>
      <c r="V1837"/>
      <c r="W1837"/>
      <c r="X1837"/>
      <c r="Y1837"/>
      <c r="Z1837"/>
      <c r="AA1837"/>
      <c r="AB1837"/>
      <c r="AC1837"/>
      <c r="AD1837"/>
      <c r="AE1837"/>
      <c r="AF1837"/>
      <c r="AG1837"/>
      <c r="AH1837" s="365"/>
      <c r="AI1837"/>
      <c r="AJ1837"/>
      <c r="AK1837"/>
      <c r="AL1837" s="365"/>
      <c r="AM1837"/>
      <c r="AN1837"/>
      <c r="AO1837"/>
      <c r="AP1837" s="365"/>
      <c r="AQ1837"/>
      <c r="AR1837"/>
      <c r="AS1837"/>
      <c r="AT1837"/>
      <c r="AU1837"/>
      <c r="AV1837"/>
      <c r="AW1837"/>
      <c r="AX1837"/>
      <c r="AY1837" s="365"/>
      <c r="AZ1837" s="365"/>
      <c r="BA1837" s="366"/>
      <c r="BB1837" s="367"/>
      <c r="BC1837"/>
      <c r="BD1837"/>
      <c r="BE1837"/>
      <c r="BF1837"/>
      <c r="BG1837"/>
      <c r="BH1837" s="368"/>
    </row>
    <row r="1838" spans="6:60" ht="15.6">
      <c r="F1838" s="346"/>
      <c r="G1838"/>
      <c r="H1838"/>
      <c r="I1838"/>
      <c r="J1838"/>
      <c r="K1838"/>
      <c r="L1838"/>
      <c r="M1838"/>
      <c r="N1838"/>
      <c r="O1838"/>
      <c r="P1838" s="365"/>
      <c r="Q1838"/>
      <c r="R1838"/>
      <c r="S1838"/>
      <c r="T1838"/>
      <c r="U1838"/>
      <c r="V1838"/>
      <c r="W1838"/>
      <c r="X1838"/>
      <c r="Y1838"/>
      <c r="Z1838"/>
      <c r="AA1838"/>
      <c r="AB1838"/>
      <c r="AC1838"/>
      <c r="AD1838"/>
      <c r="AE1838"/>
      <c r="AF1838"/>
      <c r="AG1838"/>
      <c r="AH1838" s="365"/>
      <c r="AI1838"/>
      <c r="AJ1838"/>
      <c r="AK1838"/>
      <c r="AL1838" s="365"/>
      <c r="AM1838"/>
      <c r="AN1838"/>
      <c r="AO1838"/>
      <c r="AP1838" s="365"/>
      <c r="AQ1838"/>
      <c r="AR1838"/>
      <c r="AS1838"/>
      <c r="AT1838"/>
      <c r="AU1838"/>
      <c r="AV1838"/>
      <c r="AW1838"/>
      <c r="AX1838"/>
      <c r="AY1838" s="365"/>
      <c r="AZ1838" s="365"/>
      <c r="BA1838" s="366"/>
      <c r="BB1838" s="367"/>
      <c r="BC1838"/>
      <c r="BD1838"/>
      <c r="BE1838"/>
      <c r="BF1838"/>
      <c r="BG1838"/>
      <c r="BH1838" s="368"/>
    </row>
    <row r="1839" spans="6:60" ht="15.6">
      <c r="F1839" s="346"/>
      <c r="G1839"/>
      <c r="H1839"/>
      <c r="I1839"/>
      <c r="J1839"/>
      <c r="K1839"/>
      <c r="L1839"/>
      <c r="M1839"/>
      <c r="N1839"/>
      <c r="O1839"/>
      <c r="P1839" s="365"/>
      <c r="Q1839"/>
      <c r="R1839"/>
      <c r="S1839"/>
      <c r="T1839"/>
      <c r="U1839"/>
      <c r="V1839"/>
      <c r="W1839"/>
      <c r="X1839"/>
      <c r="Y1839"/>
      <c r="Z1839"/>
      <c r="AA1839"/>
      <c r="AB1839"/>
      <c r="AC1839"/>
      <c r="AD1839"/>
      <c r="AE1839"/>
      <c r="AF1839"/>
      <c r="AG1839"/>
      <c r="AH1839" s="365"/>
      <c r="AI1839"/>
      <c r="AJ1839"/>
      <c r="AK1839"/>
      <c r="AL1839" s="365"/>
      <c r="AM1839"/>
      <c r="AN1839"/>
      <c r="AO1839"/>
      <c r="AP1839" s="365"/>
      <c r="AQ1839"/>
      <c r="AR1839"/>
      <c r="AS1839"/>
      <c r="AT1839"/>
      <c r="AU1839"/>
      <c r="AV1839"/>
      <c r="AW1839"/>
      <c r="AX1839"/>
      <c r="AY1839" s="365"/>
      <c r="AZ1839" s="365"/>
      <c r="BA1839" s="366"/>
      <c r="BB1839" s="367"/>
      <c r="BC1839"/>
      <c r="BD1839"/>
      <c r="BE1839"/>
      <c r="BF1839"/>
      <c r="BG1839"/>
      <c r="BH1839" s="368"/>
    </row>
    <row r="1840" spans="6:60" ht="15.6">
      <c r="F1840" s="346"/>
      <c r="G1840"/>
      <c r="H1840"/>
      <c r="I1840"/>
      <c r="J1840"/>
      <c r="K1840"/>
      <c r="L1840"/>
      <c r="M1840"/>
      <c r="N1840"/>
      <c r="O1840"/>
      <c r="P1840" s="365"/>
      <c r="Q1840"/>
      <c r="R1840"/>
      <c r="S1840"/>
      <c r="T1840"/>
      <c r="U1840"/>
      <c r="V1840"/>
      <c r="W1840"/>
      <c r="X1840"/>
      <c r="Y1840"/>
      <c r="Z1840"/>
      <c r="AA1840"/>
      <c r="AB1840"/>
      <c r="AC1840"/>
      <c r="AD1840"/>
      <c r="AE1840"/>
      <c r="AF1840"/>
      <c r="AG1840"/>
      <c r="AH1840" s="365"/>
      <c r="AI1840"/>
      <c r="AJ1840"/>
      <c r="AK1840"/>
      <c r="AL1840" s="365"/>
      <c r="AM1840"/>
      <c r="AN1840"/>
      <c r="AO1840"/>
      <c r="AP1840" s="365"/>
      <c r="AQ1840"/>
      <c r="AR1840"/>
      <c r="AS1840"/>
      <c r="AT1840"/>
      <c r="AU1840"/>
      <c r="AV1840"/>
      <c r="AW1840"/>
      <c r="AX1840"/>
      <c r="AY1840" s="365"/>
      <c r="AZ1840" s="365"/>
      <c r="BA1840" s="366"/>
      <c r="BB1840" s="367"/>
      <c r="BC1840"/>
      <c r="BD1840"/>
      <c r="BE1840"/>
      <c r="BF1840"/>
      <c r="BG1840"/>
      <c r="BH1840" s="368"/>
    </row>
    <row r="1841" spans="6:60" ht="15.6">
      <c r="F1841" s="346"/>
      <c r="G1841"/>
      <c r="H1841"/>
      <c r="I1841"/>
      <c r="J1841"/>
      <c r="K1841"/>
      <c r="L1841"/>
      <c r="M1841"/>
      <c r="N1841"/>
      <c r="O1841"/>
      <c r="P1841" s="365"/>
      <c r="Q1841"/>
      <c r="R1841"/>
      <c r="S1841"/>
      <c r="T1841"/>
      <c r="U1841"/>
      <c r="V1841"/>
      <c r="W1841"/>
      <c r="X1841"/>
      <c r="Y1841"/>
      <c r="Z1841"/>
      <c r="AA1841"/>
      <c r="AB1841"/>
      <c r="AC1841"/>
      <c r="AD1841"/>
      <c r="AE1841"/>
      <c r="AF1841"/>
      <c r="AG1841"/>
      <c r="AH1841" s="365"/>
      <c r="AI1841"/>
      <c r="AJ1841"/>
      <c r="AK1841"/>
      <c r="AL1841" s="365"/>
      <c r="AM1841"/>
      <c r="AN1841"/>
      <c r="AO1841"/>
      <c r="AP1841" s="365"/>
      <c r="AQ1841"/>
      <c r="AR1841"/>
      <c r="AS1841"/>
      <c r="AT1841"/>
      <c r="AU1841"/>
      <c r="AV1841"/>
      <c r="AW1841"/>
      <c r="AX1841"/>
      <c r="AY1841" s="365"/>
      <c r="AZ1841" s="365"/>
      <c r="BA1841" s="366"/>
      <c r="BB1841" s="367"/>
      <c r="BC1841"/>
      <c r="BD1841"/>
      <c r="BE1841"/>
      <c r="BF1841"/>
      <c r="BG1841"/>
      <c r="BH1841" s="368"/>
    </row>
    <row r="1842" spans="6:60" ht="15.6">
      <c r="F1842" s="346"/>
      <c r="G1842"/>
      <c r="H1842"/>
      <c r="I1842"/>
      <c r="J1842"/>
      <c r="K1842"/>
      <c r="L1842"/>
      <c r="M1842"/>
      <c r="N1842"/>
      <c r="O1842"/>
      <c r="P1842" s="365"/>
      <c r="Q1842"/>
      <c r="R1842"/>
      <c r="S1842"/>
      <c r="T1842"/>
      <c r="U1842"/>
      <c r="V1842"/>
      <c r="W1842"/>
      <c r="X1842"/>
      <c r="Y1842"/>
      <c r="Z1842"/>
      <c r="AA1842"/>
      <c r="AB1842"/>
      <c r="AC1842"/>
      <c r="AD1842"/>
      <c r="AE1842"/>
      <c r="AF1842"/>
      <c r="AG1842"/>
      <c r="AH1842" s="365"/>
      <c r="AI1842"/>
      <c r="AJ1842"/>
      <c r="AK1842"/>
      <c r="AL1842" s="365"/>
      <c r="AM1842"/>
      <c r="AN1842"/>
      <c r="AO1842"/>
      <c r="AP1842" s="365"/>
      <c r="AQ1842"/>
      <c r="AR1842"/>
      <c r="AS1842"/>
      <c r="AT1842"/>
      <c r="AU1842"/>
      <c r="AV1842"/>
      <c r="AW1842"/>
      <c r="AX1842"/>
      <c r="AY1842" s="365"/>
      <c r="AZ1842" s="365"/>
      <c r="BA1842" s="366"/>
      <c r="BB1842" s="367"/>
      <c r="BC1842"/>
      <c r="BD1842"/>
      <c r="BE1842"/>
      <c r="BF1842"/>
      <c r="BG1842"/>
      <c r="BH1842" s="368"/>
    </row>
    <row r="1843" spans="6:60" ht="15.6">
      <c r="F1843" s="346"/>
      <c r="G1843"/>
      <c r="H1843"/>
      <c r="I1843"/>
      <c r="J1843"/>
      <c r="K1843"/>
      <c r="L1843"/>
      <c r="M1843"/>
      <c r="N1843"/>
      <c r="O1843"/>
      <c r="P1843" s="365"/>
      <c r="Q1843"/>
      <c r="R1843"/>
      <c r="S1843"/>
      <c r="T1843"/>
      <c r="U1843"/>
      <c r="V1843"/>
      <c r="W1843"/>
      <c r="X1843"/>
      <c r="Y1843"/>
      <c r="Z1843"/>
      <c r="AA1843"/>
      <c r="AB1843"/>
      <c r="AC1843"/>
      <c r="AD1843"/>
      <c r="AE1843"/>
      <c r="AF1843"/>
      <c r="AG1843"/>
      <c r="AH1843" s="365"/>
      <c r="AI1843"/>
      <c r="AJ1843"/>
      <c r="AK1843"/>
      <c r="AL1843" s="365"/>
      <c r="AM1843"/>
      <c r="AN1843"/>
      <c r="AO1843"/>
      <c r="AP1843" s="365"/>
      <c r="AQ1843"/>
      <c r="AR1843"/>
      <c r="AS1843"/>
      <c r="AT1843"/>
      <c r="AU1843"/>
      <c r="AV1843"/>
      <c r="AW1843"/>
      <c r="AX1843"/>
      <c r="AY1843" s="365"/>
      <c r="AZ1843" s="365"/>
      <c r="BA1843" s="366"/>
      <c r="BB1843" s="367"/>
      <c r="BC1843"/>
      <c r="BD1843"/>
      <c r="BE1843"/>
      <c r="BF1843"/>
      <c r="BG1843"/>
      <c r="BH1843" s="368"/>
    </row>
    <row r="1844" spans="6:60" ht="15.6">
      <c r="F1844" s="346"/>
      <c r="G1844"/>
      <c r="H1844"/>
      <c r="I1844"/>
      <c r="J1844"/>
      <c r="K1844"/>
      <c r="L1844"/>
      <c r="M1844"/>
      <c r="N1844"/>
      <c r="O1844"/>
      <c r="P1844" s="365"/>
      <c r="Q1844"/>
      <c r="R1844"/>
      <c r="S1844"/>
      <c r="T1844"/>
      <c r="U1844"/>
      <c r="V1844"/>
      <c r="W1844"/>
      <c r="X1844"/>
      <c r="Y1844"/>
      <c r="Z1844"/>
      <c r="AA1844"/>
      <c r="AB1844"/>
      <c r="AC1844"/>
      <c r="AD1844"/>
      <c r="AE1844"/>
      <c r="AF1844"/>
      <c r="AG1844"/>
      <c r="AH1844" s="365"/>
      <c r="AI1844"/>
      <c r="AJ1844"/>
      <c r="AK1844"/>
      <c r="AL1844" s="365"/>
      <c r="AM1844"/>
      <c r="AN1844"/>
      <c r="AO1844"/>
      <c r="AP1844" s="365"/>
      <c r="AQ1844"/>
      <c r="AR1844"/>
      <c r="AS1844"/>
      <c r="AT1844"/>
      <c r="AU1844"/>
      <c r="AV1844"/>
      <c r="AW1844"/>
      <c r="AX1844"/>
      <c r="AY1844" s="365"/>
      <c r="AZ1844" s="365"/>
      <c r="BA1844" s="366"/>
      <c r="BB1844" s="367"/>
      <c r="BC1844"/>
      <c r="BD1844"/>
      <c r="BE1844"/>
      <c r="BF1844"/>
      <c r="BG1844"/>
      <c r="BH1844" s="368"/>
    </row>
    <row r="1845" spans="6:60" ht="15.6">
      <c r="F1845" s="346"/>
      <c r="G1845"/>
      <c r="H1845"/>
      <c r="I1845"/>
      <c r="J1845"/>
      <c r="K1845"/>
      <c r="L1845"/>
      <c r="M1845"/>
      <c r="N1845"/>
      <c r="O1845"/>
      <c r="P1845" s="365"/>
      <c r="Q1845"/>
      <c r="R1845"/>
      <c r="S1845"/>
      <c r="T1845"/>
      <c r="U1845"/>
      <c r="V1845"/>
      <c r="W1845"/>
      <c r="X1845"/>
      <c r="Y1845"/>
      <c r="Z1845"/>
      <c r="AA1845"/>
      <c r="AB1845"/>
      <c r="AC1845"/>
      <c r="AD1845"/>
      <c r="AE1845"/>
      <c r="AF1845"/>
      <c r="AG1845"/>
      <c r="AH1845" s="365"/>
      <c r="AI1845"/>
      <c r="AJ1845"/>
      <c r="AK1845"/>
      <c r="AL1845" s="365"/>
      <c r="AM1845"/>
      <c r="AN1845"/>
      <c r="AO1845"/>
      <c r="AP1845" s="365"/>
      <c r="AQ1845"/>
      <c r="AR1845"/>
      <c r="AS1845"/>
      <c r="AT1845"/>
      <c r="AU1845"/>
      <c r="AV1845"/>
      <c r="AW1845"/>
      <c r="AX1845"/>
      <c r="AY1845" s="365"/>
      <c r="AZ1845" s="365"/>
      <c r="BA1845" s="366"/>
      <c r="BB1845" s="367"/>
      <c r="BC1845"/>
      <c r="BD1845"/>
      <c r="BE1845"/>
      <c r="BF1845"/>
      <c r="BG1845"/>
      <c r="BH1845" s="368"/>
    </row>
    <row r="1846" spans="6:60" ht="15.6">
      <c r="F1846" s="346"/>
      <c r="G1846"/>
      <c r="H1846"/>
      <c r="I1846"/>
      <c r="J1846"/>
      <c r="K1846"/>
      <c r="L1846"/>
      <c r="M1846"/>
      <c r="N1846"/>
      <c r="O1846"/>
      <c r="P1846" s="365"/>
      <c r="Q1846"/>
      <c r="R1846"/>
      <c r="S1846"/>
      <c r="T1846"/>
      <c r="U1846"/>
      <c r="V1846"/>
      <c r="W1846"/>
      <c r="X1846"/>
      <c r="Y1846"/>
      <c r="Z1846"/>
      <c r="AA1846"/>
      <c r="AB1846"/>
      <c r="AC1846"/>
      <c r="AD1846"/>
      <c r="AE1846"/>
      <c r="AF1846"/>
      <c r="AG1846"/>
      <c r="AH1846" s="365"/>
      <c r="AI1846"/>
      <c r="AJ1846"/>
      <c r="AK1846"/>
      <c r="AL1846" s="365"/>
      <c r="AM1846"/>
      <c r="AN1846"/>
      <c r="AO1846"/>
      <c r="AP1846" s="365"/>
      <c r="AQ1846"/>
      <c r="AR1846"/>
      <c r="AS1846"/>
      <c r="AT1846"/>
      <c r="AU1846"/>
      <c r="AV1846"/>
      <c r="AW1846"/>
      <c r="AX1846"/>
      <c r="AY1846" s="365"/>
      <c r="AZ1846" s="365"/>
      <c r="BA1846" s="366"/>
      <c r="BB1846" s="367"/>
      <c r="BC1846"/>
      <c r="BD1846"/>
      <c r="BE1846"/>
      <c r="BF1846"/>
      <c r="BG1846"/>
      <c r="BH1846" s="368"/>
    </row>
    <row r="1847" spans="6:60" ht="15.6">
      <c r="F1847" s="346"/>
      <c r="G1847"/>
      <c r="H1847"/>
      <c r="I1847"/>
      <c r="J1847"/>
      <c r="K1847"/>
      <c r="L1847"/>
      <c r="M1847"/>
      <c r="N1847"/>
      <c r="O1847"/>
      <c r="P1847" s="365"/>
      <c r="Q1847"/>
      <c r="R1847"/>
      <c r="S1847"/>
      <c r="T1847"/>
      <c r="U1847"/>
      <c r="V1847"/>
      <c r="W1847"/>
      <c r="X1847"/>
      <c r="Y1847"/>
      <c r="Z1847"/>
      <c r="AA1847"/>
      <c r="AB1847"/>
      <c r="AC1847"/>
      <c r="AD1847"/>
      <c r="AE1847"/>
      <c r="AF1847"/>
      <c r="AG1847"/>
      <c r="AH1847" s="365"/>
      <c r="AI1847"/>
      <c r="AJ1847"/>
      <c r="AK1847"/>
      <c r="AL1847" s="365"/>
      <c r="AM1847"/>
      <c r="AN1847"/>
      <c r="AO1847"/>
      <c r="AP1847" s="365"/>
      <c r="AQ1847"/>
      <c r="AR1847"/>
      <c r="AS1847"/>
      <c r="AT1847"/>
      <c r="AU1847"/>
      <c r="AV1847"/>
      <c r="AW1847"/>
      <c r="AX1847"/>
      <c r="AY1847" s="365"/>
      <c r="AZ1847" s="365"/>
      <c r="BA1847" s="366"/>
      <c r="BB1847" s="367"/>
      <c r="BC1847"/>
      <c r="BD1847"/>
      <c r="BE1847"/>
      <c r="BF1847"/>
      <c r="BG1847"/>
      <c r="BH1847" s="368"/>
    </row>
    <row r="1848" spans="6:60" ht="15.6">
      <c r="F1848" s="346"/>
      <c r="G1848"/>
      <c r="H1848"/>
      <c r="I1848"/>
      <c r="J1848"/>
      <c r="K1848"/>
      <c r="L1848"/>
      <c r="M1848"/>
      <c r="N1848"/>
      <c r="O1848"/>
      <c r="P1848" s="365"/>
      <c r="Q1848"/>
      <c r="R1848"/>
      <c r="S1848"/>
      <c r="T1848"/>
      <c r="U1848"/>
      <c r="V1848"/>
      <c r="W1848"/>
      <c r="X1848"/>
      <c r="Y1848"/>
      <c r="Z1848"/>
      <c r="AA1848"/>
      <c r="AB1848"/>
      <c r="AC1848"/>
      <c r="AD1848"/>
      <c r="AE1848"/>
      <c r="AF1848"/>
      <c r="AG1848"/>
      <c r="AH1848" s="365"/>
      <c r="AI1848"/>
      <c r="AJ1848"/>
      <c r="AK1848"/>
      <c r="AL1848" s="365"/>
      <c r="AM1848"/>
      <c r="AN1848"/>
      <c r="AO1848"/>
      <c r="AP1848" s="365"/>
      <c r="AQ1848"/>
      <c r="AR1848"/>
      <c r="AS1848"/>
      <c r="AT1848"/>
      <c r="AU1848"/>
      <c r="AV1848"/>
      <c r="AW1848"/>
      <c r="AX1848"/>
      <c r="AY1848" s="365"/>
      <c r="AZ1848" s="365"/>
      <c r="BA1848" s="366"/>
      <c r="BB1848" s="367"/>
      <c r="BC1848"/>
      <c r="BD1848"/>
      <c r="BE1848"/>
      <c r="BF1848"/>
      <c r="BG1848"/>
      <c r="BH1848" s="368"/>
    </row>
    <row r="1849" spans="6:60" ht="15.6">
      <c r="F1849" s="346"/>
      <c r="G1849"/>
      <c r="H1849"/>
      <c r="I1849"/>
      <c r="J1849"/>
      <c r="K1849"/>
      <c r="L1849"/>
      <c r="M1849"/>
      <c r="N1849"/>
      <c r="O1849"/>
      <c r="P1849" s="365"/>
      <c r="Q1849"/>
      <c r="R1849"/>
      <c r="S1849"/>
      <c r="T1849"/>
      <c r="U1849"/>
      <c r="V1849"/>
      <c r="W1849"/>
      <c r="X1849"/>
      <c r="Y1849"/>
      <c r="Z1849"/>
      <c r="AA1849"/>
      <c r="AB1849"/>
      <c r="AC1849"/>
      <c r="AD1849"/>
      <c r="AE1849"/>
      <c r="AF1849"/>
      <c r="AG1849"/>
      <c r="AH1849" s="365"/>
      <c r="AI1849"/>
      <c r="AJ1849"/>
      <c r="AK1849"/>
      <c r="AL1849" s="365"/>
      <c r="AM1849"/>
      <c r="AN1849"/>
      <c r="AO1849"/>
      <c r="AP1849" s="365"/>
      <c r="AQ1849"/>
      <c r="AR1849"/>
      <c r="AS1849"/>
      <c r="AT1849"/>
      <c r="AU1849"/>
      <c r="AV1849"/>
      <c r="AW1849"/>
      <c r="AX1849"/>
      <c r="AY1849" s="365"/>
      <c r="AZ1849" s="365"/>
      <c r="BA1849" s="366"/>
      <c r="BB1849" s="367"/>
      <c r="BC1849"/>
      <c r="BD1849"/>
      <c r="BE1849"/>
      <c r="BF1849"/>
      <c r="BG1849"/>
      <c r="BH1849" s="368"/>
    </row>
    <row r="1850" spans="6:60" ht="15.6">
      <c r="F1850" s="346"/>
      <c r="G1850"/>
      <c r="H1850"/>
      <c r="I1850"/>
      <c r="J1850"/>
      <c r="K1850"/>
      <c r="L1850"/>
      <c r="M1850"/>
      <c r="N1850"/>
      <c r="O1850"/>
      <c r="P1850" s="365"/>
      <c r="Q1850"/>
      <c r="R1850"/>
      <c r="S1850"/>
      <c r="T1850"/>
      <c r="U1850"/>
      <c r="V1850"/>
      <c r="W1850"/>
      <c r="X1850"/>
      <c r="Y1850"/>
      <c r="Z1850"/>
      <c r="AA1850"/>
      <c r="AB1850"/>
      <c r="AC1850"/>
      <c r="AD1850"/>
      <c r="AE1850"/>
      <c r="AF1850"/>
      <c r="AG1850"/>
      <c r="AH1850" s="365"/>
      <c r="AI1850"/>
      <c r="AJ1850"/>
      <c r="AK1850"/>
      <c r="AL1850" s="365"/>
      <c r="AM1850"/>
      <c r="AN1850"/>
      <c r="AO1850"/>
      <c r="AP1850" s="365"/>
      <c r="AQ1850"/>
      <c r="AR1850"/>
      <c r="AS1850"/>
      <c r="AT1850"/>
      <c r="AU1850"/>
      <c r="AV1850"/>
      <c r="AW1850"/>
      <c r="AX1850"/>
      <c r="AY1850" s="365"/>
      <c r="AZ1850" s="365"/>
      <c r="BA1850" s="366"/>
      <c r="BB1850" s="367"/>
      <c r="BC1850"/>
      <c r="BD1850"/>
      <c r="BE1850"/>
      <c r="BF1850"/>
      <c r="BG1850"/>
      <c r="BH1850" s="368"/>
    </row>
    <row r="1851" spans="6:60" ht="15.6">
      <c r="F1851" s="346"/>
      <c r="G1851"/>
      <c r="H1851"/>
      <c r="I1851"/>
      <c r="J1851"/>
      <c r="K1851"/>
      <c r="L1851"/>
      <c r="M1851"/>
      <c r="N1851"/>
      <c r="O1851"/>
      <c r="P1851" s="365"/>
      <c r="Q1851"/>
      <c r="R1851"/>
      <c r="S1851"/>
      <c r="T1851"/>
      <c r="U1851"/>
      <c r="V1851"/>
      <c r="W1851"/>
      <c r="X1851"/>
      <c r="Y1851"/>
      <c r="Z1851"/>
      <c r="AA1851"/>
      <c r="AB1851"/>
      <c r="AC1851"/>
      <c r="AD1851"/>
      <c r="AE1851"/>
      <c r="AF1851"/>
      <c r="AG1851"/>
      <c r="AH1851" s="365"/>
      <c r="AI1851"/>
      <c r="AJ1851"/>
      <c r="AK1851"/>
      <c r="AL1851" s="365"/>
      <c r="AM1851"/>
      <c r="AN1851"/>
      <c r="AO1851"/>
      <c r="AP1851" s="365"/>
      <c r="AQ1851"/>
      <c r="AR1851"/>
      <c r="AS1851"/>
      <c r="AT1851"/>
      <c r="AU1851"/>
      <c r="AV1851"/>
      <c r="AW1851"/>
      <c r="AX1851"/>
      <c r="AY1851" s="365"/>
      <c r="AZ1851" s="365"/>
      <c r="BA1851" s="366"/>
      <c r="BB1851" s="367"/>
      <c r="BC1851"/>
      <c r="BD1851"/>
      <c r="BE1851"/>
      <c r="BF1851"/>
      <c r="BG1851"/>
      <c r="BH1851" s="368"/>
    </row>
    <row r="1852" spans="6:60" ht="15.6">
      <c r="F1852" s="346"/>
      <c r="G1852"/>
      <c r="H1852"/>
      <c r="I1852"/>
      <c r="J1852"/>
      <c r="K1852"/>
      <c r="L1852"/>
      <c r="M1852"/>
      <c r="N1852"/>
      <c r="O1852"/>
      <c r="P1852" s="365"/>
      <c r="Q1852"/>
      <c r="R1852"/>
      <c r="S1852"/>
      <c r="T1852"/>
      <c r="U1852"/>
      <c r="V1852"/>
      <c r="W1852"/>
      <c r="X1852"/>
      <c r="Y1852"/>
      <c r="Z1852"/>
      <c r="AA1852"/>
      <c r="AB1852"/>
      <c r="AC1852"/>
      <c r="AD1852"/>
      <c r="AE1852"/>
      <c r="AF1852"/>
      <c r="AG1852"/>
      <c r="AH1852" s="365"/>
      <c r="AI1852"/>
      <c r="AJ1852"/>
      <c r="AK1852"/>
      <c r="AL1852" s="365"/>
      <c r="AM1852"/>
      <c r="AN1852"/>
      <c r="AO1852"/>
      <c r="AP1852" s="365"/>
      <c r="AQ1852"/>
      <c r="AR1852"/>
      <c r="AS1852"/>
      <c r="AT1852"/>
      <c r="AU1852"/>
      <c r="AV1852"/>
      <c r="AW1852"/>
      <c r="AX1852"/>
      <c r="AY1852" s="365"/>
      <c r="AZ1852" s="365"/>
      <c r="BA1852" s="366"/>
      <c r="BB1852" s="367"/>
      <c r="BC1852"/>
      <c r="BD1852"/>
      <c r="BE1852"/>
      <c r="BF1852"/>
      <c r="BG1852"/>
      <c r="BH1852" s="368"/>
    </row>
    <row r="1853" spans="6:60" ht="15.6">
      <c r="F1853" s="346"/>
      <c r="G1853"/>
      <c r="H1853"/>
      <c r="I1853"/>
      <c r="J1853"/>
      <c r="K1853"/>
      <c r="L1853"/>
      <c r="M1853"/>
      <c r="N1853"/>
      <c r="O1853"/>
      <c r="P1853" s="365"/>
      <c r="Q1853"/>
      <c r="R1853"/>
      <c r="S1853"/>
      <c r="T1853"/>
      <c r="U1853"/>
      <c r="V1853"/>
      <c r="W1853"/>
      <c r="X1853"/>
      <c r="Y1853"/>
      <c r="Z1853"/>
      <c r="AA1853"/>
      <c r="AB1853"/>
      <c r="AC1853"/>
      <c r="AD1853"/>
      <c r="AE1853"/>
      <c r="AF1853"/>
      <c r="AG1853"/>
      <c r="AH1853" s="365"/>
      <c r="AI1853"/>
      <c r="AJ1853"/>
      <c r="AK1853"/>
      <c r="AL1853" s="365"/>
      <c r="AM1853"/>
      <c r="AN1853"/>
      <c r="AO1853"/>
      <c r="AP1853" s="365"/>
      <c r="AQ1853"/>
      <c r="AR1853"/>
      <c r="AS1853"/>
      <c r="AT1853"/>
      <c r="AU1853"/>
      <c r="AV1853"/>
      <c r="AW1853"/>
      <c r="AX1853"/>
      <c r="AY1853" s="365"/>
      <c r="AZ1853" s="365"/>
      <c r="BA1853" s="366"/>
      <c r="BB1853" s="367"/>
      <c r="BC1853"/>
      <c r="BD1853"/>
      <c r="BE1853"/>
      <c r="BF1853"/>
      <c r="BG1853"/>
      <c r="BH1853" s="368"/>
    </row>
    <row r="1854" spans="6:60" ht="15.6">
      <c r="F1854" s="346"/>
      <c r="G1854"/>
      <c r="H1854"/>
      <c r="I1854"/>
      <c r="J1854"/>
      <c r="K1854"/>
      <c r="L1854"/>
      <c r="M1854"/>
      <c r="N1854"/>
      <c r="O1854"/>
      <c r="P1854" s="365"/>
      <c r="Q1854"/>
      <c r="R1854"/>
      <c r="S1854"/>
      <c r="T1854"/>
      <c r="U1854"/>
      <c r="V1854"/>
      <c r="W1854"/>
      <c r="X1854"/>
      <c r="Y1854"/>
      <c r="Z1854"/>
      <c r="AA1854"/>
      <c r="AB1854"/>
      <c r="AC1854"/>
      <c r="AD1854"/>
      <c r="AE1854"/>
      <c r="AF1854"/>
      <c r="AG1854"/>
      <c r="AH1854" s="365"/>
      <c r="AI1854"/>
      <c r="AJ1854"/>
      <c r="AK1854"/>
      <c r="AL1854" s="365"/>
      <c r="AM1854"/>
      <c r="AN1854"/>
      <c r="AO1854"/>
      <c r="AP1854" s="365"/>
      <c r="AQ1854"/>
      <c r="AR1854"/>
      <c r="AS1854"/>
      <c r="AT1854"/>
      <c r="AU1854"/>
      <c r="AV1854"/>
      <c r="AW1854"/>
      <c r="AX1854"/>
      <c r="AY1854" s="365"/>
      <c r="AZ1854" s="365"/>
      <c r="BA1854" s="366"/>
      <c r="BB1854" s="367"/>
      <c r="BC1854"/>
      <c r="BD1854"/>
      <c r="BE1854"/>
      <c r="BF1854"/>
      <c r="BG1854"/>
      <c r="BH1854" s="368"/>
    </row>
    <row r="1855" spans="6:60" ht="15.6">
      <c r="F1855" s="346"/>
      <c r="G1855"/>
      <c r="H1855"/>
      <c r="I1855"/>
      <c r="J1855"/>
      <c r="K1855"/>
      <c r="L1855"/>
      <c r="M1855"/>
      <c r="N1855"/>
      <c r="O1855"/>
      <c r="P1855" s="365"/>
      <c r="Q1855"/>
      <c r="R1855"/>
      <c r="S1855"/>
      <c r="T1855"/>
      <c r="U1855"/>
      <c r="V1855"/>
      <c r="W1855"/>
      <c r="X1855"/>
      <c r="Y1855"/>
      <c r="Z1855"/>
      <c r="AA1855"/>
      <c r="AB1855"/>
      <c r="AC1855"/>
      <c r="AD1855"/>
      <c r="AE1855"/>
      <c r="AF1855"/>
      <c r="AG1855"/>
      <c r="AH1855" s="365"/>
      <c r="AI1855"/>
      <c r="AJ1855"/>
      <c r="AK1855"/>
      <c r="AL1855" s="365"/>
      <c r="AM1855"/>
      <c r="AN1855"/>
      <c r="AO1855"/>
      <c r="AP1855" s="365"/>
      <c r="AQ1855"/>
      <c r="AR1855"/>
      <c r="AS1855"/>
      <c r="AT1855"/>
      <c r="AU1855"/>
      <c r="AV1855"/>
      <c r="AW1855"/>
      <c r="AX1855"/>
      <c r="AY1855" s="365"/>
      <c r="AZ1855" s="365"/>
      <c r="BA1855" s="366"/>
      <c r="BB1855" s="367"/>
      <c r="BC1855"/>
      <c r="BD1855"/>
      <c r="BE1855"/>
      <c r="BF1855"/>
      <c r="BG1855"/>
      <c r="BH1855" s="368"/>
    </row>
    <row r="1856" spans="6:60" ht="15.6">
      <c r="F1856" s="346"/>
      <c r="G1856"/>
      <c r="H1856"/>
      <c r="I1856"/>
      <c r="J1856"/>
      <c r="K1856"/>
      <c r="L1856"/>
      <c r="M1856"/>
      <c r="N1856"/>
      <c r="O1856"/>
      <c r="P1856" s="365"/>
      <c r="Q1856"/>
      <c r="R1856"/>
      <c r="S1856"/>
      <c r="T1856"/>
      <c r="U1856"/>
      <c r="V1856"/>
      <c r="W1856"/>
      <c r="X1856"/>
      <c r="Y1856"/>
      <c r="Z1856"/>
      <c r="AA1856"/>
      <c r="AB1856"/>
      <c r="AC1856"/>
      <c r="AD1856"/>
      <c r="AE1856"/>
      <c r="AF1856"/>
      <c r="AG1856"/>
      <c r="AH1856" s="365"/>
      <c r="AI1856"/>
      <c r="AJ1856"/>
      <c r="AK1856"/>
      <c r="AL1856" s="365"/>
      <c r="AM1856"/>
      <c r="AN1856"/>
      <c r="AO1856"/>
      <c r="AP1856" s="365"/>
      <c r="AQ1856"/>
      <c r="AR1856"/>
      <c r="AS1856"/>
      <c r="AT1856"/>
      <c r="AU1856"/>
      <c r="AV1856"/>
      <c r="AW1856"/>
      <c r="AX1856"/>
      <c r="AY1856" s="365"/>
      <c r="AZ1856" s="365"/>
      <c r="BA1856" s="366"/>
      <c r="BB1856" s="367"/>
      <c r="BC1856"/>
      <c r="BD1856"/>
      <c r="BE1856"/>
      <c r="BF1856"/>
      <c r="BG1856"/>
      <c r="BH1856" s="368"/>
    </row>
    <row r="1857" spans="6:60" ht="15.6">
      <c r="F1857" s="346"/>
      <c r="G1857"/>
      <c r="H1857"/>
      <c r="I1857"/>
      <c r="J1857"/>
      <c r="K1857"/>
      <c r="L1857"/>
      <c r="M1857"/>
      <c r="N1857"/>
      <c r="O1857"/>
      <c r="P1857" s="365"/>
      <c r="Q1857"/>
      <c r="R1857"/>
      <c r="S1857"/>
      <c r="T1857"/>
      <c r="U1857"/>
      <c r="V1857"/>
      <c r="W1857"/>
      <c r="X1857"/>
      <c r="Y1857"/>
      <c r="Z1857"/>
      <c r="AA1857"/>
      <c r="AB1857"/>
      <c r="AC1857"/>
      <c r="AD1857"/>
      <c r="AE1857"/>
      <c r="AF1857"/>
      <c r="AG1857"/>
      <c r="AH1857" s="365"/>
      <c r="AI1857"/>
      <c r="AJ1857"/>
      <c r="AK1857"/>
      <c r="AL1857" s="365"/>
      <c r="AM1857"/>
      <c r="AN1857"/>
      <c r="AO1857"/>
      <c r="AP1857" s="365"/>
      <c r="AQ1857"/>
      <c r="AR1857"/>
      <c r="AS1857"/>
      <c r="AT1857"/>
      <c r="AU1857"/>
      <c r="AV1857"/>
      <c r="AW1857"/>
      <c r="AX1857"/>
      <c r="AY1857" s="365"/>
      <c r="AZ1857" s="365"/>
      <c r="BA1857" s="366"/>
      <c r="BB1857" s="367"/>
      <c r="BC1857"/>
      <c r="BD1857"/>
      <c r="BE1857"/>
      <c r="BF1857"/>
      <c r="BG1857"/>
      <c r="BH1857" s="368"/>
    </row>
    <row r="1858" spans="6:60" ht="15.6">
      <c r="F1858" s="346"/>
      <c r="G1858"/>
      <c r="H1858"/>
      <c r="I1858"/>
      <c r="J1858"/>
      <c r="K1858"/>
      <c r="L1858"/>
      <c r="M1858"/>
      <c r="N1858"/>
      <c r="O1858"/>
      <c r="P1858" s="365"/>
      <c r="Q1858"/>
      <c r="R1858"/>
      <c r="S1858"/>
      <c r="T1858"/>
      <c r="U1858"/>
      <c r="V1858"/>
      <c r="W1858"/>
      <c r="X1858"/>
      <c r="Y1858"/>
      <c r="Z1858"/>
      <c r="AA1858"/>
      <c r="AB1858"/>
      <c r="AC1858"/>
      <c r="AD1858"/>
      <c r="AE1858"/>
      <c r="AF1858"/>
      <c r="AG1858"/>
      <c r="AH1858" s="365"/>
      <c r="AI1858"/>
      <c r="AJ1858"/>
      <c r="AK1858"/>
      <c r="AL1858" s="365"/>
      <c r="AM1858"/>
      <c r="AN1858"/>
      <c r="AO1858"/>
      <c r="AP1858" s="365"/>
      <c r="AQ1858"/>
      <c r="AR1858"/>
      <c r="AS1858"/>
      <c r="AT1858"/>
      <c r="AU1858"/>
      <c r="AV1858"/>
      <c r="AW1858"/>
      <c r="AX1858"/>
      <c r="AY1858" s="365"/>
      <c r="AZ1858" s="365"/>
      <c r="BA1858" s="366"/>
      <c r="BB1858" s="367"/>
      <c r="BC1858"/>
      <c r="BD1858"/>
      <c r="BE1858"/>
      <c r="BF1858"/>
      <c r="BG1858"/>
      <c r="BH1858" s="368"/>
    </row>
    <row r="1859" spans="6:60" ht="15.6">
      <c r="F1859" s="346"/>
      <c r="G1859"/>
      <c r="H1859"/>
      <c r="I1859"/>
      <c r="J1859"/>
      <c r="K1859"/>
      <c r="L1859"/>
      <c r="M1859"/>
      <c r="N1859"/>
      <c r="O1859"/>
      <c r="P1859" s="365"/>
      <c r="Q1859"/>
      <c r="R1859"/>
      <c r="S1859"/>
      <c r="T1859"/>
      <c r="U1859"/>
      <c r="V1859"/>
      <c r="W1859"/>
      <c r="X1859"/>
      <c r="Y1859"/>
      <c r="Z1859"/>
      <c r="AA1859"/>
      <c r="AB1859"/>
      <c r="AC1859"/>
      <c r="AD1859"/>
      <c r="AE1859"/>
      <c r="AF1859"/>
      <c r="AG1859"/>
      <c r="AH1859" s="365"/>
      <c r="AI1859"/>
      <c r="AJ1859"/>
      <c r="AK1859"/>
      <c r="AL1859" s="365"/>
      <c r="AM1859"/>
      <c r="AN1859"/>
      <c r="AO1859"/>
      <c r="AP1859" s="365"/>
      <c r="AQ1859"/>
      <c r="AR1859"/>
      <c r="AS1859"/>
      <c r="AT1859"/>
      <c r="AU1859"/>
      <c r="AV1859"/>
      <c r="AW1859"/>
      <c r="AX1859"/>
      <c r="AY1859" s="365"/>
      <c r="AZ1859" s="365"/>
      <c r="BA1859" s="366"/>
      <c r="BB1859" s="367"/>
      <c r="BC1859"/>
      <c r="BD1859"/>
      <c r="BE1859"/>
      <c r="BF1859"/>
      <c r="BG1859"/>
      <c r="BH1859" s="368"/>
    </row>
    <row r="1860" spans="6:60" ht="15.6">
      <c r="F1860" s="346"/>
      <c r="G1860"/>
      <c r="H1860"/>
      <c r="I1860"/>
      <c r="J1860"/>
      <c r="K1860"/>
      <c r="L1860"/>
      <c r="M1860"/>
      <c r="N1860"/>
      <c r="O1860"/>
      <c r="P1860" s="365"/>
      <c r="Q1860"/>
      <c r="R1860"/>
      <c r="S1860"/>
      <c r="T1860"/>
      <c r="U1860"/>
      <c r="V1860"/>
      <c r="W1860"/>
      <c r="X1860"/>
      <c r="Y1860"/>
      <c r="Z1860"/>
      <c r="AA1860"/>
      <c r="AB1860"/>
      <c r="AC1860"/>
      <c r="AD1860"/>
      <c r="AE1860"/>
      <c r="AF1860"/>
      <c r="AG1860"/>
      <c r="AH1860" s="365"/>
      <c r="AI1860"/>
      <c r="AJ1860"/>
      <c r="AK1860"/>
      <c r="AL1860" s="365"/>
      <c r="AM1860"/>
      <c r="AN1860"/>
      <c r="AO1860"/>
      <c r="AP1860" s="365"/>
      <c r="AQ1860"/>
      <c r="AR1860"/>
      <c r="AS1860"/>
      <c r="AT1860"/>
      <c r="AU1860"/>
      <c r="AV1860"/>
      <c r="AW1860"/>
      <c r="AX1860"/>
      <c r="AY1860" s="365"/>
      <c r="AZ1860" s="365"/>
      <c r="BA1860" s="366"/>
      <c r="BB1860" s="367"/>
      <c r="BC1860"/>
      <c r="BD1860"/>
      <c r="BE1860"/>
      <c r="BF1860"/>
      <c r="BG1860"/>
      <c r="BH1860" s="368"/>
    </row>
    <row r="1861" spans="6:60" ht="15.6">
      <c r="F1861" s="346"/>
      <c r="G1861"/>
      <c r="H1861"/>
      <c r="I1861"/>
      <c r="J1861"/>
      <c r="K1861"/>
      <c r="L1861"/>
      <c r="M1861"/>
      <c r="N1861"/>
      <c r="O1861"/>
      <c r="P1861" s="365"/>
      <c r="Q1861"/>
      <c r="R1861"/>
      <c r="S1861"/>
      <c r="T1861"/>
      <c r="U1861"/>
      <c r="V1861"/>
      <c r="W1861"/>
      <c r="X1861"/>
      <c r="Y1861"/>
      <c r="Z1861"/>
      <c r="AA1861"/>
      <c r="AB1861"/>
      <c r="AC1861"/>
      <c r="AD1861"/>
      <c r="AE1861"/>
      <c r="AF1861"/>
      <c r="AG1861"/>
      <c r="AH1861" s="365"/>
      <c r="AI1861"/>
      <c r="AJ1861"/>
      <c r="AK1861"/>
      <c r="AL1861" s="365"/>
      <c r="AM1861"/>
      <c r="AN1861"/>
      <c r="AO1861"/>
      <c r="AP1861" s="365"/>
      <c r="AQ1861"/>
      <c r="AR1861"/>
      <c r="AS1861"/>
      <c r="AT1861"/>
      <c r="AU1861"/>
      <c r="AV1861"/>
      <c r="AW1861"/>
      <c r="AX1861"/>
      <c r="AY1861" s="365"/>
      <c r="AZ1861" s="365"/>
      <c r="BA1861" s="366"/>
      <c r="BB1861" s="367"/>
      <c r="BC1861"/>
      <c r="BD1861"/>
      <c r="BE1861"/>
      <c r="BF1861"/>
      <c r="BG1861"/>
      <c r="BH1861" s="368"/>
    </row>
    <row r="1862" spans="6:60" ht="15.6">
      <c r="F1862" s="346"/>
      <c r="G1862"/>
      <c r="H1862"/>
      <c r="I1862"/>
      <c r="J1862"/>
      <c r="K1862"/>
      <c r="L1862"/>
      <c r="M1862"/>
      <c r="N1862"/>
      <c r="O1862"/>
      <c r="P1862" s="365"/>
      <c r="Q1862"/>
      <c r="R1862"/>
      <c r="S1862"/>
      <c r="T1862"/>
      <c r="U1862"/>
      <c r="V1862"/>
      <c r="W1862"/>
      <c r="X1862"/>
      <c r="Y1862"/>
      <c r="Z1862"/>
      <c r="AA1862"/>
      <c r="AB1862"/>
      <c r="AC1862"/>
      <c r="AD1862"/>
      <c r="AE1862"/>
      <c r="AF1862"/>
      <c r="AG1862"/>
      <c r="AH1862" s="365"/>
      <c r="AI1862"/>
      <c r="AJ1862"/>
      <c r="AK1862"/>
      <c r="AL1862" s="365"/>
      <c r="AM1862"/>
      <c r="AN1862"/>
      <c r="AO1862"/>
      <c r="AP1862" s="365"/>
      <c r="AQ1862"/>
      <c r="AR1862"/>
      <c r="AS1862"/>
      <c r="AT1862"/>
      <c r="AU1862"/>
      <c r="AV1862"/>
      <c r="AW1862"/>
      <c r="AX1862"/>
      <c r="AY1862" s="365"/>
      <c r="AZ1862" s="365"/>
      <c r="BA1862" s="366"/>
      <c r="BB1862" s="367"/>
      <c r="BC1862"/>
      <c r="BD1862"/>
      <c r="BE1862"/>
      <c r="BF1862"/>
      <c r="BG1862"/>
      <c r="BH1862" s="368"/>
    </row>
    <row r="1863" spans="6:60" ht="15.6">
      <c r="F1863" s="346"/>
      <c r="G1863"/>
      <c r="H1863"/>
      <c r="I1863"/>
      <c r="J1863"/>
      <c r="K1863"/>
      <c r="L1863"/>
      <c r="M1863"/>
      <c r="N1863"/>
      <c r="O1863"/>
      <c r="P1863" s="365"/>
      <c r="Q1863"/>
      <c r="R1863"/>
      <c r="S1863"/>
      <c r="T1863"/>
      <c r="U1863"/>
      <c r="V1863"/>
      <c r="W1863"/>
      <c r="X1863"/>
      <c r="Y1863"/>
      <c r="Z1863"/>
      <c r="AA1863"/>
      <c r="AB1863"/>
      <c r="AC1863"/>
      <c r="AD1863"/>
      <c r="AE1863"/>
      <c r="AF1863"/>
      <c r="AG1863"/>
      <c r="AH1863" s="365"/>
      <c r="AI1863"/>
      <c r="AJ1863"/>
      <c r="AK1863"/>
      <c r="AL1863" s="365"/>
      <c r="AM1863"/>
      <c r="AN1863"/>
      <c r="AO1863"/>
      <c r="AP1863" s="365"/>
      <c r="AQ1863"/>
      <c r="AR1863"/>
      <c r="AS1863"/>
      <c r="AT1863"/>
      <c r="AU1863"/>
      <c r="AV1863"/>
      <c r="AW1863"/>
      <c r="AX1863"/>
      <c r="AY1863" s="365"/>
      <c r="AZ1863" s="365"/>
      <c r="BA1863" s="366"/>
      <c r="BB1863" s="367"/>
      <c r="BC1863"/>
      <c r="BD1863"/>
      <c r="BE1863"/>
      <c r="BF1863"/>
      <c r="BG1863"/>
      <c r="BH1863" s="368"/>
    </row>
    <row r="1864" spans="6:60" ht="15.6">
      <c r="F1864" s="346"/>
      <c r="G1864"/>
      <c r="H1864"/>
      <c r="I1864"/>
      <c r="J1864"/>
      <c r="K1864"/>
      <c r="L1864"/>
      <c r="M1864"/>
      <c r="N1864"/>
      <c r="O1864"/>
      <c r="P1864" s="365"/>
      <c r="Q1864"/>
      <c r="R1864"/>
      <c r="S1864"/>
      <c r="T1864"/>
      <c r="U1864"/>
      <c r="V1864"/>
      <c r="W1864"/>
      <c r="X1864"/>
      <c r="Y1864"/>
      <c r="Z1864"/>
      <c r="AA1864"/>
      <c r="AB1864"/>
      <c r="AC1864"/>
      <c r="AD1864"/>
      <c r="AE1864"/>
      <c r="AF1864"/>
      <c r="AG1864"/>
      <c r="AH1864" s="365"/>
      <c r="AI1864"/>
      <c r="AJ1864"/>
      <c r="AK1864"/>
      <c r="AL1864" s="365"/>
      <c r="AM1864"/>
      <c r="AN1864"/>
      <c r="AO1864"/>
      <c r="AP1864" s="365"/>
      <c r="AQ1864"/>
      <c r="AR1864"/>
      <c r="AS1864"/>
      <c r="AT1864"/>
      <c r="AU1864"/>
      <c r="AV1864"/>
      <c r="AW1864"/>
      <c r="AX1864"/>
      <c r="AY1864" s="365"/>
      <c r="AZ1864" s="365"/>
      <c r="BA1864" s="366"/>
      <c r="BB1864" s="367"/>
      <c r="BC1864"/>
      <c r="BD1864"/>
      <c r="BE1864"/>
      <c r="BF1864"/>
      <c r="BG1864"/>
      <c r="BH1864" s="368"/>
    </row>
    <row r="1865" spans="6:60" ht="15.6">
      <c r="F1865" s="346"/>
      <c r="G1865"/>
      <c r="H1865"/>
      <c r="I1865"/>
      <c r="J1865"/>
      <c r="K1865"/>
      <c r="L1865"/>
      <c r="M1865"/>
      <c r="N1865"/>
      <c r="O1865"/>
      <c r="P1865" s="365"/>
      <c r="Q1865"/>
      <c r="R1865"/>
      <c r="S1865"/>
      <c r="T1865"/>
      <c r="U1865"/>
      <c r="V1865"/>
      <c r="W1865"/>
      <c r="X1865"/>
      <c r="Y1865"/>
      <c r="Z1865"/>
      <c r="AA1865"/>
      <c r="AB1865"/>
      <c r="AC1865"/>
      <c r="AD1865"/>
      <c r="AE1865"/>
      <c r="AF1865"/>
      <c r="AG1865"/>
      <c r="AH1865" s="365"/>
      <c r="AI1865"/>
      <c r="AJ1865"/>
      <c r="AK1865"/>
      <c r="AL1865" s="365"/>
      <c r="AM1865"/>
      <c r="AN1865"/>
      <c r="AO1865"/>
      <c r="AP1865" s="365"/>
      <c r="AQ1865"/>
      <c r="AR1865"/>
      <c r="AS1865"/>
      <c r="AT1865"/>
      <c r="AU1865"/>
      <c r="AV1865"/>
      <c r="AW1865"/>
      <c r="AX1865"/>
      <c r="AY1865" s="365"/>
      <c r="AZ1865" s="365"/>
      <c r="BA1865" s="366"/>
      <c r="BB1865" s="367"/>
      <c r="BC1865"/>
      <c r="BD1865"/>
      <c r="BE1865"/>
      <c r="BF1865"/>
      <c r="BG1865"/>
      <c r="BH1865" s="368"/>
    </row>
    <row r="1866" spans="6:60" ht="15.6">
      <c r="F1866" s="346"/>
      <c r="G1866"/>
      <c r="H1866"/>
      <c r="I1866"/>
      <c r="J1866"/>
      <c r="K1866"/>
      <c r="L1866"/>
      <c r="M1866"/>
      <c r="N1866"/>
      <c r="O1866"/>
      <c r="P1866" s="365"/>
      <c r="Q1866"/>
      <c r="R1866"/>
      <c r="S1866"/>
      <c r="T1866"/>
      <c r="U1866"/>
      <c r="V1866"/>
      <c r="W1866"/>
      <c r="X1866"/>
      <c r="Y1866"/>
      <c r="Z1866"/>
      <c r="AA1866"/>
      <c r="AB1866"/>
      <c r="AC1866"/>
      <c r="AD1866"/>
      <c r="AE1866"/>
      <c r="AF1866"/>
      <c r="AG1866"/>
      <c r="AH1866" s="365"/>
      <c r="AI1866"/>
      <c r="AJ1866"/>
      <c r="AK1866"/>
      <c r="AL1866" s="365"/>
      <c r="AM1866"/>
      <c r="AN1866"/>
      <c r="AO1866"/>
      <c r="AP1866" s="365"/>
      <c r="AQ1866"/>
      <c r="AR1866"/>
      <c r="AS1866"/>
      <c r="AT1866"/>
      <c r="AU1866"/>
      <c r="AV1866"/>
      <c r="AW1866"/>
      <c r="AX1866"/>
      <c r="AY1866" s="365"/>
      <c r="AZ1866" s="365"/>
      <c r="BA1866" s="366"/>
      <c r="BB1866" s="367"/>
      <c r="BC1866"/>
      <c r="BD1866"/>
      <c r="BE1866"/>
      <c r="BF1866"/>
      <c r="BG1866"/>
      <c r="BH1866" s="368"/>
    </row>
    <row r="1867" spans="6:60" ht="15.6">
      <c r="F1867" s="346"/>
      <c r="G1867"/>
      <c r="H1867"/>
      <c r="I1867"/>
      <c r="J1867"/>
      <c r="K1867"/>
      <c r="L1867"/>
      <c r="M1867"/>
      <c r="N1867"/>
      <c r="O1867"/>
      <c r="P1867" s="365"/>
      <c r="Q1867"/>
      <c r="R1867"/>
      <c r="S1867"/>
      <c r="T1867"/>
      <c r="U1867"/>
      <c r="V1867"/>
      <c r="W1867"/>
      <c r="X1867"/>
      <c r="Y1867"/>
      <c r="Z1867"/>
      <c r="AA1867"/>
      <c r="AB1867"/>
      <c r="AC1867"/>
      <c r="AD1867"/>
      <c r="AE1867"/>
      <c r="AF1867"/>
      <c r="AG1867"/>
      <c r="AH1867" s="365"/>
      <c r="AI1867"/>
      <c r="AJ1867"/>
      <c r="AK1867"/>
      <c r="AL1867" s="365"/>
      <c r="AM1867"/>
      <c r="AN1867"/>
      <c r="AO1867"/>
      <c r="AP1867" s="365"/>
      <c r="AQ1867"/>
      <c r="AR1867"/>
      <c r="AS1867"/>
      <c r="AT1867"/>
      <c r="AU1867"/>
      <c r="AV1867"/>
      <c r="AW1867"/>
      <c r="AX1867"/>
      <c r="AY1867" s="365"/>
      <c r="AZ1867" s="365"/>
      <c r="BA1867" s="366"/>
      <c r="BB1867" s="367"/>
      <c r="BC1867"/>
      <c r="BD1867"/>
      <c r="BE1867"/>
      <c r="BF1867"/>
      <c r="BG1867"/>
      <c r="BH1867" s="368"/>
    </row>
    <row r="1868" spans="6:60" ht="15.6">
      <c r="F1868" s="346"/>
      <c r="G1868"/>
      <c r="H1868"/>
      <c r="I1868"/>
      <c r="J1868"/>
      <c r="K1868"/>
      <c r="L1868"/>
      <c r="M1868"/>
      <c r="N1868"/>
      <c r="O1868"/>
      <c r="P1868" s="365"/>
      <c r="Q1868"/>
      <c r="R1868"/>
      <c r="S1868"/>
      <c r="T1868"/>
      <c r="U1868"/>
      <c r="V1868"/>
      <c r="W1868"/>
      <c r="X1868"/>
      <c r="Y1868"/>
      <c r="Z1868"/>
      <c r="AA1868"/>
      <c r="AB1868"/>
      <c r="AC1868"/>
      <c r="AD1868"/>
      <c r="AE1868"/>
      <c r="AF1868"/>
      <c r="AG1868"/>
      <c r="AH1868" s="365"/>
      <c r="AI1868"/>
      <c r="AJ1868"/>
      <c r="AK1868"/>
      <c r="AL1868" s="365"/>
      <c r="AM1868"/>
      <c r="AN1868"/>
      <c r="AO1868"/>
      <c r="AP1868" s="365"/>
      <c r="AQ1868"/>
      <c r="AR1868"/>
      <c r="AS1868"/>
      <c r="AT1868"/>
      <c r="AU1868"/>
      <c r="AV1868"/>
      <c r="AW1868"/>
      <c r="AX1868"/>
      <c r="AY1868" s="365"/>
      <c r="AZ1868" s="365"/>
      <c r="BA1868" s="366"/>
      <c r="BB1868" s="367"/>
      <c r="BC1868"/>
      <c r="BD1868"/>
      <c r="BE1868"/>
      <c r="BF1868"/>
      <c r="BG1868"/>
      <c r="BH1868" s="368"/>
    </row>
    <row r="1869" spans="6:60" ht="15.6">
      <c r="F1869" s="346"/>
      <c r="G1869"/>
      <c r="H1869"/>
      <c r="I1869"/>
      <c r="J1869"/>
      <c r="K1869"/>
      <c r="L1869"/>
      <c r="M1869"/>
      <c r="N1869"/>
      <c r="O1869"/>
      <c r="P1869" s="365"/>
      <c r="Q1869"/>
      <c r="R1869"/>
      <c r="S1869"/>
      <c r="T1869"/>
      <c r="U1869"/>
      <c r="V1869"/>
      <c r="W1869"/>
      <c r="X1869"/>
      <c r="Y1869"/>
      <c r="Z1869"/>
      <c r="AA1869"/>
      <c r="AB1869"/>
      <c r="AC1869"/>
      <c r="AD1869"/>
      <c r="AE1869"/>
      <c r="AF1869"/>
      <c r="AG1869"/>
      <c r="AH1869" s="365"/>
      <c r="AI1869"/>
      <c r="AJ1869"/>
      <c r="AK1869"/>
      <c r="AL1869" s="365"/>
      <c r="AM1869"/>
      <c r="AN1869"/>
      <c r="AO1869"/>
      <c r="AP1869" s="365"/>
      <c r="AQ1869"/>
      <c r="AR1869"/>
      <c r="AS1869"/>
      <c r="AT1869"/>
      <c r="AU1869"/>
      <c r="AV1869"/>
      <c r="AW1869"/>
      <c r="AX1869"/>
      <c r="AY1869" s="365"/>
      <c r="AZ1869" s="365"/>
      <c r="BA1869" s="366"/>
      <c r="BB1869" s="367"/>
      <c r="BC1869"/>
      <c r="BD1869"/>
      <c r="BE1869"/>
      <c r="BF1869"/>
      <c r="BG1869"/>
      <c r="BH1869" s="368"/>
    </row>
    <row r="1870" spans="6:60" ht="15.6">
      <c r="F1870" s="346"/>
      <c r="G1870"/>
      <c r="H1870"/>
      <c r="I1870"/>
      <c r="J1870"/>
      <c r="K1870"/>
      <c r="L1870"/>
      <c r="M1870"/>
      <c r="N1870"/>
      <c r="O1870"/>
      <c r="P1870" s="365"/>
      <c r="Q1870"/>
      <c r="R1870"/>
      <c r="S1870"/>
      <c r="T1870"/>
      <c r="U1870"/>
      <c r="V1870"/>
      <c r="W1870"/>
      <c r="X1870"/>
      <c r="Y1870"/>
      <c r="Z1870"/>
      <c r="AA1870"/>
      <c r="AB1870"/>
      <c r="AC1870"/>
      <c r="AD1870"/>
      <c r="AE1870"/>
      <c r="AF1870"/>
      <c r="AG1870"/>
      <c r="AH1870" s="365"/>
      <c r="AI1870"/>
      <c r="AJ1870"/>
      <c r="AK1870"/>
      <c r="AL1870" s="365"/>
      <c r="AM1870"/>
      <c r="AN1870"/>
      <c r="AO1870"/>
      <c r="AP1870" s="365"/>
      <c r="AQ1870"/>
      <c r="AR1870"/>
      <c r="AS1870"/>
      <c r="AT1870"/>
      <c r="AU1870"/>
      <c r="AV1870"/>
      <c r="AW1870"/>
      <c r="AX1870"/>
      <c r="AY1870" s="365"/>
      <c r="AZ1870" s="365"/>
      <c r="BA1870" s="366"/>
      <c r="BB1870" s="367"/>
      <c r="BC1870"/>
      <c r="BD1870"/>
      <c r="BE1870"/>
      <c r="BF1870"/>
      <c r="BG1870"/>
      <c r="BH1870" s="368"/>
    </row>
    <row r="1871" spans="6:60" ht="15.6">
      <c r="F1871" s="346"/>
      <c r="G1871"/>
      <c r="H1871"/>
      <c r="I1871"/>
      <c r="J1871"/>
      <c r="K1871"/>
      <c r="L1871"/>
      <c r="M1871"/>
      <c r="N1871"/>
      <c r="O1871"/>
      <c r="P1871" s="365"/>
      <c r="Q1871"/>
      <c r="R1871"/>
      <c r="S1871"/>
      <c r="T1871"/>
      <c r="U1871"/>
      <c r="V1871"/>
      <c r="W1871"/>
      <c r="X1871"/>
      <c r="Y1871"/>
      <c r="Z1871"/>
      <c r="AA1871"/>
      <c r="AB1871"/>
      <c r="AC1871"/>
      <c r="AD1871"/>
      <c r="AE1871"/>
      <c r="AF1871"/>
      <c r="AG1871"/>
      <c r="AH1871" s="365"/>
      <c r="AI1871"/>
      <c r="AJ1871"/>
      <c r="AK1871"/>
      <c r="AL1871" s="365"/>
      <c r="AM1871"/>
      <c r="AN1871"/>
      <c r="AO1871"/>
      <c r="AP1871" s="365"/>
      <c r="AQ1871"/>
      <c r="AR1871"/>
      <c r="AS1871"/>
      <c r="AT1871"/>
      <c r="AU1871"/>
      <c r="AV1871"/>
      <c r="AW1871"/>
      <c r="AX1871"/>
      <c r="AY1871" s="365"/>
      <c r="AZ1871" s="365"/>
      <c r="BA1871" s="366"/>
      <c r="BB1871" s="367"/>
      <c r="BC1871"/>
      <c r="BD1871"/>
      <c r="BE1871"/>
      <c r="BF1871"/>
      <c r="BG1871"/>
      <c r="BH1871" s="368"/>
    </row>
    <row r="1872" spans="6:60" ht="15.6">
      <c r="F1872" s="346"/>
      <c r="G1872"/>
      <c r="H1872"/>
      <c r="I1872"/>
      <c r="J1872"/>
      <c r="K1872"/>
      <c r="L1872"/>
      <c r="M1872"/>
      <c r="N1872"/>
      <c r="O1872"/>
      <c r="P1872" s="365"/>
      <c r="Q1872"/>
      <c r="R1872"/>
      <c r="S1872"/>
      <c r="T1872"/>
      <c r="U1872"/>
      <c r="V1872"/>
      <c r="W1872"/>
      <c r="X1872"/>
      <c r="Y1872"/>
      <c r="Z1872"/>
      <c r="AA1872"/>
      <c r="AB1872"/>
      <c r="AC1872"/>
      <c r="AD1872"/>
      <c r="AE1872"/>
      <c r="AF1872"/>
      <c r="AG1872"/>
      <c r="AH1872" s="365"/>
      <c r="AI1872"/>
      <c r="AJ1872"/>
      <c r="AK1872"/>
      <c r="AL1872" s="365"/>
      <c r="AM1872"/>
      <c r="AN1872"/>
      <c r="AO1872"/>
      <c r="AP1872" s="365"/>
      <c r="AQ1872"/>
      <c r="AR1872"/>
      <c r="AS1872"/>
      <c r="AT1872"/>
      <c r="AU1872"/>
      <c r="AV1872"/>
      <c r="AW1872"/>
      <c r="AX1872"/>
      <c r="AY1872" s="365"/>
      <c r="AZ1872" s="365"/>
      <c r="BA1872" s="366"/>
      <c r="BB1872" s="367"/>
      <c r="BC1872"/>
      <c r="BD1872"/>
      <c r="BE1872"/>
      <c r="BF1872"/>
      <c r="BG1872"/>
      <c r="BH1872" s="368"/>
    </row>
    <row r="1873" spans="6:60" ht="15.6">
      <c r="F1873" s="346"/>
      <c r="G1873"/>
      <c r="H1873"/>
      <c r="I1873"/>
      <c r="J1873"/>
      <c r="K1873"/>
      <c r="L1873"/>
      <c r="M1873"/>
      <c r="N1873"/>
      <c r="O1873"/>
      <c r="P1873" s="365"/>
      <c r="Q1873"/>
      <c r="R1873"/>
      <c r="S1873"/>
      <c r="T1873"/>
      <c r="U1873"/>
      <c r="V1873"/>
      <c r="W1873"/>
      <c r="X1873"/>
      <c r="Y1873"/>
      <c r="Z1873"/>
      <c r="AA1873"/>
      <c r="AB1873"/>
      <c r="AC1873"/>
      <c r="AD1873"/>
      <c r="AE1873"/>
      <c r="AF1873"/>
      <c r="AG1873"/>
      <c r="AH1873" s="365"/>
      <c r="AI1873"/>
      <c r="AJ1873"/>
      <c r="AK1873"/>
      <c r="AL1873" s="365"/>
      <c r="AM1873"/>
      <c r="AN1873"/>
      <c r="AO1873"/>
      <c r="AP1873" s="365"/>
      <c r="AQ1873"/>
      <c r="AR1873"/>
      <c r="AS1873"/>
      <c r="AT1873"/>
      <c r="AU1873"/>
      <c r="AV1873"/>
      <c r="AW1873"/>
      <c r="AX1873"/>
      <c r="AY1873" s="365"/>
      <c r="AZ1873" s="365"/>
      <c r="BA1873" s="366"/>
      <c r="BB1873" s="367"/>
      <c r="BC1873"/>
      <c r="BD1873"/>
      <c r="BE1873"/>
      <c r="BF1873"/>
      <c r="BG1873"/>
      <c r="BH1873" s="368"/>
    </row>
    <row r="1874" spans="6:60" ht="15.6">
      <c r="F1874" s="346"/>
      <c r="G1874"/>
      <c r="H1874"/>
      <c r="I1874"/>
      <c r="J1874"/>
      <c r="K1874"/>
      <c r="L1874"/>
      <c r="M1874"/>
      <c r="N1874"/>
      <c r="O1874"/>
      <c r="P1874" s="365"/>
      <c r="Q1874"/>
      <c r="R1874"/>
      <c r="S1874"/>
      <c r="T1874"/>
      <c r="U1874"/>
      <c r="V1874"/>
      <c r="W1874"/>
      <c r="X1874"/>
      <c r="Y1874"/>
      <c r="Z1874"/>
      <c r="AA1874"/>
      <c r="AB1874"/>
      <c r="AC1874"/>
      <c r="AD1874"/>
      <c r="AE1874"/>
      <c r="AF1874"/>
      <c r="AG1874"/>
      <c r="AH1874" s="365"/>
      <c r="AI1874"/>
      <c r="AJ1874"/>
      <c r="AK1874"/>
      <c r="AL1874" s="365"/>
      <c r="AM1874"/>
      <c r="AN1874"/>
      <c r="AO1874"/>
      <c r="AP1874" s="365"/>
      <c r="AQ1874"/>
      <c r="AR1874"/>
      <c r="AS1874"/>
      <c r="AT1874"/>
      <c r="AU1874"/>
      <c r="AV1874"/>
      <c r="AW1874"/>
      <c r="AX1874"/>
      <c r="AY1874" s="365"/>
      <c r="AZ1874" s="365"/>
      <c r="BA1874" s="366"/>
      <c r="BB1874" s="367"/>
      <c r="BC1874"/>
      <c r="BD1874"/>
      <c r="BE1874"/>
      <c r="BF1874"/>
      <c r="BG1874"/>
      <c r="BH1874" s="368"/>
    </row>
    <row r="1875" spans="6:60" ht="15.6">
      <c r="F1875" s="346"/>
      <c r="G1875"/>
      <c r="H1875"/>
      <c r="I1875"/>
      <c r="J1875"/>
      <c r="K1875"/>
      <c r="L1875"/>
      <c r="M1875"/>
      <c r="N1875"/>
      <c r="O1875"/>
      <c r="P1875" s="365"/>
      <c r="Q1875"/>
      <c r="R1875"/>
      <c r="S1875"/>
      <c r="T1875"/>
      <c r="U1875"/>
      <c r="V1875"/>
      <c r="W1875"/>
      <c r="X1875"/>
      <c r="Y1875"/>
      <c r="Z1875"/>
      <c r="AA1875"/>
      <c r="AB1875"/>
      <c r="AC1875"/>
      <c r="AD1875"/>
      <c r="AE1875"/>
      <c r="AF1875"/>
      <c r="AG1875"/>
      <c r="AH1875" s="365"/>
      <c r="AI1875"/>
      <c r="AJ1875"/>
      <c r="AK1875"/>
      <c r="AL1875" s="365"/>
      <c r="AM1875"/>
      <c r="AN1875"/>
      <c r="AO1875"/>
      <c r="AP1875" s="365"/>
      <c r="AQ1875"/>
      <c r="AR1875"/>
      <c r="AS1875"/>
      <c r="AT1875"/>
      <c r="AU1875"/>
      <c r="AV1875"/>
      <c r="AW1875"/>
      <c r="AX1875"/>
      <c r="AY1875" s="365"/>
      <c r="AZ1875" s="365"/>
      <c r="BA1875" s="366"/>
      <c r="BB1875" s="367"/>
      <c r="BC1875"/>
      <c r="BD1875"/>
      <c r="BE1875"/>
      <c r="BF1875"/>
      <c r="BG1875"/>
      <c r="BH1875" s="368"/>
    </row>
    <row r="1876" spans="6:60" ht="15.6">
      <c r="F1876" s="346"/>
      <c r="G1876"/>
      <c r="H1876"/>
      <c r="I1876"/>
      <c r="J1876"/>
      <c r="K1876"/>
      <c r="L1876"/>
      <c r="M1876"/>
      <c r="N1876"/>
      <c r="O1876"/>
      <c r="P1876" s="365"/>
      <c r="Q1876"/>
      <c r="R1876"/>
      <c r="S1876"/>
      <c r="T1876"/>
      <c r="U1876"/>
      <c r="V1876"/>
      <c r="W1876"/>
      <c r="X1876"/>
      <c r="Y1876"/>
      <c r="Z1876"/>
      <c r="AA1876"/>
      <c r="AB1876"/>
      <c r="AC1876"/>
      <c r="AD1876"/>
      <c r="AE1876"/>
      <c r="AF1876"/>
      <c r="AG1876"/>
      <c r="AH1876" s="365"/>
      <c r="AI1876"/>
      <c r="AJ1876"/>
      <c r="AK1876"/>
      <c r="AL1876" s="365"/>
      <c r="AM1876"/>
      <c r="AN1876"/>
      <c r="AO1876"/>
      <c r="AP1876" s="365"/>
      <c r="AQ1876"/>
      <c r="AR1876"/>
      <c r="AS1876"/>
      <c r="AT1876"/>
      <c r="AU1876"/>
      <c r="AV1876"/>
      <c r="AW1876"/>
      <c r="AX1876"/>
      <c r="AY1876" s="365"/>
      <c r="AZ1876" s="365"/>
      <c r="BA1876" s="366"/>
      <c r="BB1876" s="367"/>
      <c r="BC1876"/>
      <c r="BD1876"/>
      <c r="BE1876"/>
      <c r="BF1876"/>
      <c r="BG1876"/>
      <c r="BH1876" s="368"/>
    </row>
    <row r="1877" spans="6:60" ht="15.6">
      <c r="F1877" s="346"/>
      <c r="G1877"/>
      <c r="H1877"/>
      <c r="I1877"/>
      <c r="J1877"/>
      <c r="K1877"/>
      <c r="L1877"/>
      <c r="M1877"/>
      <c r="N1877"/>
      <c r="O1877"/>
      <c r="P1877" s="365"/>
      <c r="Q1877"/>
      <c r="R1877"/>
      <c r="S1877"/>
      <c r="T1877"/>
      <c r="U1877"/>
      <c r="V1877"/>
      <c r="W1877"/>
      <c r="X1877"/>
      <c r="Y1877"/>
      <c r="Z1877"/>
      <c r="AA1877"/>
      <c r="AB1877"/>
      <c r="AC1877"/>
      <c r="AD1877"/>
      <c r="AE1877"/>
      <c r="AF1877"/>
      <c r="AG1877"/>
      <c r="AH1877" s="365"/>
      <c r="AI1877"/>
      <c r="AJ1877"/>
      <c r="AK1877"/>
      <c r="AL1877" s="365"/>
      <c r="AM1877"/>
      <c r="AN1877"/>
      <c r="AO1877"/>
      <c r="AP1877" s="365"/>
      <c r="AQ1877"/>
      <c r="AR1877"/>
      <c r="AS1877"/>
      <c r="AT1877"/>
      <c r="AU1877"/>
      <c r="AV1877"/>
      <c r="AW1877"/>
      <c r="AX1877"/>
      <c r="AY1877" s="365"/>
      <c r="AZ1877" s="365"/>
      <c r="BA1877" s="366"/>
      <c r="BB1877" s="367"/>
      <c r="BC1877"/>
      <c r="BD1877"/>
      <c r="BE1877"/>
      <c r="BF1877"/>
      <c r="BG1877"/>
      <c r="BH1877" s="368"/>
    </row>
    <row r="1878" spans="6:60" ht="15.6">
      <c r="F1878" s="346"/>
      <c r="G1878"/>
      <c r="H1878"/>
      <c r="I1878"/>
      <c r="J1878"/>
      <c r="K1878"/>
      <c r="L1878"/>
      <c r="M1878"/>
      <c r="N1878"/>
      <c r="O1878"/>
      <c r="P1878" s="365"/>
      <c r="Q1878"/>
      <c r="R1878"/>
      <c r="S1878"/>
      <c r="T1878"/>
      <c r="U1878"/>
      <c r="V1878"/>
      <c r="W1878"/>
      <c r="X1878"/>
      <c r="Y1878"/>
      <c r="Z1878"/>
      <c r="AA1878"/>
      <c r="AB1878"/>
      <c r="AC1878"/>
      <c r="AD1878"/>
      <c r="AE1878"/>
      <c r="AF1878"/>
      <c r="AG1878"/>
      <c r="AH1878" s="365"/>
      <c r="AI1878"/>
      <c r="AJ1878"/>
      <c r="AK1878"/>
      <c r="AL1878" s="365"/>
      <c r="AM1878"/>
      <c r="AN1878"/>
      <c r="AO1878"/>
      <c r="AP1878" s="365"/>
      <c r="AQ1878"/>
      <c r="AR1878"/>
      <c r="AS1878"/>
      <c r="AT1878"/>
      <c r="AU1878"/>
      <c r="AV1878"/>
      <c r="AW1878"/>
      <c r="AX1878"/>
      <c r="AY1878" s="365"/>
      <c r="AZ1878" s="365"/>
      <c r="BA1878" s="366"/>
      <c r="BB1878" s="367"/>
      <c r="BC1878"/>
      <c r="BD1878"/>
      <c r="BE1878"/>
      <c r="BF1878"/>
      <c r="BG1878"/>
      <c r="BH1878" s="368"/>
    </row>
    <row r="1879" spans="6:60" ht="15.6">
      <c r="F1879" s="346"/>
      <c r="G1879"/>
      <c r="H1879"/>
      <c r="I1879"/>
      <c r="J1879"/>
      <c r="K1879"/>
      <c r="L1879"/>
      <c r="M1879"/>
      <c r="N1879"/>
      <c r="O1879"/>
      <c r="P1879" s="365"/>
      <c r="Q1879"/>
      <c r="R1879"/>
      <c r="S1879"/>
      <c r="T1879"/>
      <c r="U1879"/>
      <c r="V1879"/>
      <c r="W1879"/>
      <c r="X1879"/>
      <c r="Y1879"/>
      <c r="Z1879"/>
      <c r="AA1879"/>
      <c r="AB1879"/>
      <c r="AC1879"/>
      <c r="AD1879"/>
      <c r="AE1879"/>
      <c r="AF1879"/>
      <c r="AG1879"/>
      <c r="AH1879" s="365"/>
      <c r="AI1879"/>
      <c r="AJ1879"/>
      <c r="AK1879"/>
      <c r="AL1879" s="365"/>
      <c r="AM1879"/>
      <c r="AN1879"/>
      <c r="AO1879"/>
      <c r="AP1879" s="365"/>
      <c r="AQ1879"/>
      <c r="AR1879"/>
      <c r="AS1879"/>
      <c r="AT1879"/>
      <c r="AU1879"/>
      <c r="AV1879"/>
      <c r="AW1879"/>
      <c r="AX1879"/>
      <c r="AY1879" s="365"/>
      <c r="AZ1879" s="365"/>
      <c r="BA1879" s="366"/>
      <c r="BB1879" s="367"/>
      <c r="BC1879"/>
      <c r="BD1879"/>
      <c r="BE1879"/>
      <c r="BF1879"/>
      <c r="BG1879"/>
      <c r="BH1879" s="368"/>
    </row>
    <row r="1880" spans="6:60" ht="15.6">
      <c r="F1880" s="346"/>
      <c r="G1880"/>
      <c r="H1880"/>
      <c r="I1880"/>
      <c r="J1880"/>
      <c r="K1880"/>
      <c r="L1880"/>
      <c r="M1880"/>
      <c r="N1880"/>
      <c r="O1880"/>
      <c r="P1880" s="365"/>
      <c r="Q1880"/>
      <c r="R1880"/>
      <c r="S1880"/>
      <c r="T1880"/>
      <c r="U1880"/>
      <c r="V1880"/>
      <c r="W1880"/>
      <c r="X1880"/>
      <c r="Y1880"/>
      <c r="Z1880"/>
      <c r="AA1880"/>
      <c r="AB1880"/>
      <c r="AC1880"/>
      <c r="AD1880"/>
      <c r="AE1880"/>
      <c r="AF1880"/>
      <c r="AG1880"/>
      <c r="AH1880" s="365"/>
      <c r="AI1880"/>
      <c r="AJ1880"/>
      <c r="AK1880"/>
      <c r="AL1880" s="365"/>
      <c r="AM1880"/>
      <c r="AN1880"/>
      <c r="AO1880"/>
      <c r="AP1880" s="365"/>
      <c r="AQ1880"/>
      <c r="AR1880"/>
      <c r="AS1880"/>
      <c r="AT1880"/>
      <c r="AU1880"/>
      <c r="AV1880"/>
      <c r="AW1880"/>
      <c r="AX1880"/>
      <c r="AY1880" s="365"/>
      <c r="AZ1880" s="365"/>
      <c r="BA1880" s="366"/>
      <c r="BB1880" s="367"/>
      <c r="BC1880"/>
      <c r="BD1880"/>
      <c r="BE1880"/>
      <c r="BF1880"/>
      <c r="BG1880"/>
      <c r="BH1880" s="368"/>
    </row>
    <row r="1881" spans="6:60" ht="15.6">
      <c r="F1881" s="346"/>
      <c r="G1881"/>
      <c r="H1881"/>
      <c r="I1881"/>
      <c r="J1881"/>
      <c r="K1881"/>
      <c r="L1881"/>
      <c r="M1881"/>
      <c r="N1881"/>
      <c r="O1881"/>
      <c r="P1881" s="365"/>
      <c r="Q1881"/>
      <c r="R1881"/>
      <c r="S1881"/>
      <c r="T1881"/>
      <c r="U1881"/>
      <c r="V1881"/>
      <c r="W1881"/>
      <c r="X1881"/>
      <c r="Y1881"/>
      <c r="Z1881"/>
      <c r="AA1881"/>
      <c r="AB1881"/>
      <c r="AC1881"/>
      <c r="AD1881"/>
      <c r="AE1881"/>
      <c r="AF1881"/>
      <c r="AG1881"/>
      <c r="AH1881" s="365"/>
      <c r="AI1881"/>
      <c r="AJ1881"/>
      <c r="AK1881"/>
      <c r="AL1881" s="365"/>
      <c r="AM1881"/>
      <c r="AN1881"/>
      <c r="AO1881"/>
      <c r="AP1881" s="365"/>
      <c r="AQ1881"/>
      <c r="AR1881"/>
      <c r="AS1881"/>
      <c r="AT1881"/>
      <c r="AU1881"/>
      <c r="AV1881"/>
      <c r="AW1881"/>
      <c r="AX1881"/>
      <c r="AY1881" s="365"/>
      <c r="AZ1881" s="365"/>
      <c r="BA1881" s="366"/>
      <c r="BB1881" s="367"/>
      <c r="BC1881"/>
      <c r="BD1881"/>
      <c r="BE1881"/>
      <c r="BF1881"/>
      <c r="BG1881"/>
      <c r="BH1881" s="368"/>
    </row>
    <row r="1882" spans="6:60" ht="15.6">
      <c r="F1882" s="346"/>
      <c r="G1882"/>
      <c r="H1882"/>
      <c r="I1882"/>
      <c r="J1882"/>
      <c r="K1882"/>
      <c r="L1882"/>
      <c r="M1882"/>
      <c r="N1882"/>
      <c r="O1882"/>
      <c r="P1882" s="365"/>
      <c r="Q1882"/>
      <c r="R1882"/>
      <c r="S1882"/>
      <c r="T1882"/>
      <c r="U1882"/>
      <c r="V1882"/>
      <c r="W1882"/>
      <c r="X1882"/>
      <c r="Y1882"/>
      <c r="Z1882"/>
      <c r="AA1882"/>
      <c r="AB1882"/>
      <c r="AC1882"/>
      <c r="AD1882"/>
      <c r="AE1882"/>
      <c r="AF1882"/>
      <c r="AG1882"/>
      <c r="AH1882" s="365"/>
      <c r="AI1882"/>
      <c r="AJ1882"/>
      <c r="AK1882"/>
      <c r="AL1882" s="365"/>
      <c r="AM1882"/>
      <c r="AN1882"/>
      <c r="AO1882"/>
      <c r="AP1882" s="365"/>
      <c r="AQ1882"/>
      <c r="AR1882"/>
      <c r="AS1882"/>
      <c r="AT1882"/>
      <c r="AU1882"/>
      <c r="AV1882"/>
      <c r="AW1882"/>
      <c r="AX1882"/>
      <c r="AY1882" s="365"/>
      <c r="AZ1882" s="365"/>
      <c r="BA1882" s="366"/>
      <c r="BB1882" s="367"/>
      <c r="BC1882"/>
      <c r="BD1882"/>
      <c r="BE1882"/>
      <c r="BF1882"/>
      <c r="BG1882"/>
      <c r="BH1882" s="368"/>
    </row>
    <row r="1883" spans="6:60" ht="15.6">
      <c r="F1883" s="346"/>
      <c r="G1883"/>
      <c r="H1883"/>
      <c r="I1883"/>
      <c r="J1883"/>
      <c r="K1883"/>
      <c r="L1883"/>
      <c r="M1883"/>
      <c r="N1883"/>
      <c r="O1883"/>
      <c r="P1883" s="365"/>
      <c r="Q1883"/>
      <c r="R1883"/>
      <c r="S1883"/>
      <c r="T1883"/>
      <c r="U1883"/>
      <c r="V1883"/>
      <c r="W1883"/>
      <c r="X1883"/>
      <c r="Y1883"/>
      <c r="Z1883"/>
      <c r="AA1883"/>
      <c r="AB1883"/>
      <c r="AC1883"/>
      <c r="AD1883"/>
      <c r="AE1883"/>
      <c r="AF1883"/>
      <c r="AG1883"/>
      <c r="AH1883" s="365"/>
      <c r="AI1883"/>
      <c r="AJ1883"/>
      <c r="AK1883"/>
      <c r="AL1883" s="365"/>
      <c r="AM1883"/>
      <c r="AN1883"/>
      <c r="AO1883"/>
      <c r="AP1883" s="365"/>
      <c r="AQ1883"/>
      <c r="AR1883"/>
      <c r="AS1883"/>
      <c r="AT1883"/>
      <c r="AU1883"/>
      <c r="AV1883"/>
      <c r="AW1883"/>
      <c r="AX1883"/>
      <c r="AY1883" s="365"/>
      <c r="AZ1883" s="365"/>
      <c r="BA1883" s="366"/>
      <c r="BB1883" s="367"/>
      <c r="BC1883"/>
      <c r="BD1883"/>
      <c r="BE1883"/>
      <c r="BF1883"/>
      <c r="BG1883"/>
      <c r="BH1883" s="368"/>
    </row>
    <row r="1884" spans="6:60" ht="15.6">
      <c r="F1884" s="346"/>
      <c r="G1884"/>
      <c r="H1884"/>
      <c r="I1884"/>
      <c r="J1884"/>
      <c r="K1884"/>
      <c r="L1884"/>
      <c r="M1884"/>
      <c r="N1884"/>
      <c r="O1884"/>
      <c r="P1884" s="365"/>
      <c r="Q1884"/>
      <c r="R1884"/>
      <c r="S1884"/>
      <c r="T1884"/>
      <c r="U1884"/>
      <c r="V1884"/>
      <c r="W1884"/>
      <c r="X1884"/>
      <c r="Y1884"/>
      <c r="Z1884"/>
      <c r="AA1884"/>
      <c r="AB1884"/>
      <c r="AC1884"/>
      <c r="AD1884"/>
      <c r="AE1884"/>
      <c r="AF1884"/>
      <c r="AG1884"/>
      <c r="AH1884" s="365"/>
      <c r="AI1884"/>
      <c r="AJ1884"/>
      <c r="AK1884"/>
      <c r="AL1884" s="365"/>
      <c r="AM1884"/>
      <c r="AN1884"/>
      <c r="AO1884"/>
      <c r="AP1884" s="365"/>
      <c r="AQ1884"/>
      <c r="AR1884"/>
      <c r="AS1884"/>
      <c r="AT1884"/>
      <c r="AU1884"/>
      <c r="AV1884"/>
      <c r="AW1884"/>
      <c r="AX1884"/>
      <c r="AY1884" s="365"/>
      <c r="AZ1884" s="365"/>
      <c r="BA1884" s="366"/>
      <c r="BB1884" s="367"/>
      <c r="BC1884"/>
      <c r="BD1884"/>
      <c r="BE1884"/>
      <c r="BF1884"/>
      <c r="BG1884"/>
      <c r="BH1884" s="368"/>
    </row>
    <row r="1885" spans="6:60" ht="15.6">
      <c r="F1885" s="346"/>
      <c r="G1885"/>
      <c r="H1885"/>
      <c r="I1885"/>
      <c r="J1885"/>
      <c r="K1885"/>
      <c r="L1885"/>
      <c r="M1885"/>
      <c r="N1885"/>
      <c r="O1885"/>
      <c r="P1885" s="365"/>
      <c r="Q1885"/>
      <c r="R1885"/>
      <c r="S1885"/>
      <c r="T1885"/>
      <c r="U1885"/>
      <c r="V1885"/>
      <c r="W1885"/>
      <c r="X1885"/>
      <c r="Y1885"/>
      <c r="Z1885"/>
      <c r="AA1885"/>
      <c r="AB1885"/>
      <c r="AC1885"/>
      <c r="AD1885"/>
      <c r="AE1885"/>
      <c r="AF1885"/>
      <c r="AG1885"/>
      <c r="AH1885" s="365"/>
      <c r="AI1885"/>
      <c r="AJ1885"/>
      <c r="AK1885"/>
      <c r="AL1885" s="365"/>
      <c r="AM1885"/>
      <c r="AN1885"/>
      <c r="AO1885"/>
      <c r="AP1885" s="365"/>
      <c r="AQ1885"/>
      <c r="AR1885"/>
      <c r="AS1885"/>
      <c r="AT1885"/>
      <c r="AU1885"/>
      <c r="AV1885"/>
      <c r="AW1885"/>
      <c r="AX1885"/>
      <c r="AY1885" s="365"/>
      <c r="AZ1885" s="365"/>
      <c r="BA1885" s="366"/>
      <c r="BB1885" s="367"/>
      <c r="BC1885"/>
      <c r="BD1885"/>
      <c r="BE1885"/>
      <c r="BF1885"/>
      <c r="BG1885"/>
      <c r="BH1885" s="368"/>
    </row>
    <row r="1886" spans="6:60" ht="15.6">
      <c r="F1886" s="346"/>
      <c r="G1886"/>
      <c r="H1886"/>
      <c r="I1886"/>
      <c r="J1886"/>
      <c r="K1886"/>
      <c r="L1886"/>
      <c r="M1886"/>
      <c r="N1886"/>
      <c r="O1886"/>
      <c r="P1886" s="365"/>
      <c r="Q1886"/>
      <c r="R1886"/>
      <c r="S1886"/>
      <c r="T1886"/>
      <c r="U1886"/>
      <c r="V1886"/>
      <c r="W1886"/>
      <c r="X1886"/>
      <c r="Y1886"/>
      <c r="Z1886"/>
      <c r="AA1886"/>
      <c r="AB1886"/>
      <c r="AC1886"/>
      <c r="AD1886"/>
      <c r="AE1886"/>
      <c r="AF1886"/>
      <c r="AG1886"/>
      <c r="AH1886" s="365"/>
      <c r="AI1886"/>
      <c r="AJ1886"/>
      <c r="AK1886"/>
      <c r="AL1886" s="365"/>
      <c r="AM1886"/>
      <c r="AN1886"/>
      <c r="AO1886"/>
      <c r="AP1886" s="365"/>
      <c r="AQ1886"/>
      <c r="AR1886"/>
      <c r="AS1886"/>
      <c r="AT1886"/>
      <c r="AU1886"/>
      <c r="AV1886"/>
      <c r="AW1886"/>
      <c r="AX1886"/>
      <c r="AY1886" s="365"/>
      <c r="AZ1886" s="365"/>
      <c r="BA1886" s="366"/>
      <c r="BB1886" s="367"/>
      <c r="BC1886"/>
      <c r="BD1886"/>
      <c r="BE1886"/>
      <c r="BF1886"/>
      <c r="BG1886"/>
      <c r="BH1886" s="368"/>
    </row>
    <row r="1887" spans="6:60" ht="15.6">
      <c r="F1887" s="346"/>
      <c r="G1887"/>
      <c r="H1887"/>
      <c r="I1887"/>
      <c r="J1887"/>
      <c r="K1887"/>
      <c r="L1887"/>
      <c r="M1887"/>
      <c r="N1887"/>
      <c r="O1887"/>
      <c r="P1887" s="365"/>
      <c r="Q1887"/>
      <c r="R1887"/>
      <c r="S1887"/>
      <c r="T1887"/>
      <c r="U1887"/>
      <c r="V1887"/>
      <c r="W1887"/>
      <c r="X1887"/>
      <c r="Y1887"/>
      <c r="Z1887"/>
      <c r="AA1887"/>
      <c r="AB1887"/>
      <c r="AC1887"/>
      <c r="AD1887"/>
      <c r="AE1887"/>
      <c r="AF1887"/>
      <c r="AG1887"/>
      <c r="AH1887" s="365"/>
      <c r="AI1887"/>
      <c r="AJ1887"/>
      <c r="AK1887"/>
      <c r="AL1887" s="365"/>
      <c r="AM1887"/>
      <c r="AN1887"/>
      <c r="AO1887"/>
      <c r="AP1887" s="365"/>
      <c r="AQ1887"/>
      <c r="AR1887"/>
      <c r="AS1887"/>
      <c r="AT1887"/>
      <c r="AU1887"/>
      <c r="AV1887"/>
      <c r="AW1887"/>
      <c r="AX1887"/>
      <c r="AY1887" s="365"/>
      <c r="AZ1887" s="365"/>
      <c r="BA1887" s="366"/>
      <c r="BB1887" s="367"/>
      <c r="BC1887"/>
      <c r="BD1887"/>
      <c r="BE1887"/>
      <c r="BF1887"/>
      <c r="BG1887"/>
      <c r="BH1887" s="368"/>
    </row>
    <row r="1888" spans="6:60" ht="15.6">
      <c r="F1888" s="346"/>
      <c r="G1888"/>
      <c r="H1888"/>
      <c r="I1888"/>
      <c r="J1888"/>
      <c r="K1888"/>
      <c r="L1888"/>
      <c r="M1888"/>
      <c r="N1888"/>
      <c r="O1888"/>
      <c r="P1888" s="365"/>
      <c r="Q1888"/>
      <c r="R1888"/>
      <c r="S1888"/>
      <c r="T1888"/>
      <c r="U1888"/>
      <c r="V1888"/>
      <c r="W1888"/>
      <c r="X1888"/>
      <c r="Y1888"/>
      <c r="Z1888"/>
      <c r="AA1888"/>
      <c r="AB1888"/>
      <c r="AC1888"/>
      <c r="AD1888"/>
      <c r="AE1888"/>
      <c r="AF1888"/>
      <c r="AG1888"/>
      <c r="AH1888" s="365"/>
      <c r="AI1888"/>
      <c r="AJ1888"/>
      <c r="AK1888"/>
      <c r="AL1888" s="365"/>
      <c r="AM1888"/>
      <c r="AN1888"/>
      <c r="AO1888"/>
      <c r="AP1888" s="365"/>
      <c r="AQ1888"/>
      <c r="AR1888"/>
      <c r="AS1888"/>
      <c r="AT1888"/>
      <c r="AU1888"/>
      <c r="AV1888"/>
      <c r="AW1888"/>
      <c r="AX1888"/>
      <c r="AY1888" s="365"/>
      <c r="AZ1888" s="365"/>
      <c r="BA1888" s="366"/>
      <c r="BB1888" s="367"/>
      <c r="BC1888"/>
      <c r="BD1888"/>
      <c r="BE1888"/>
      <c r="BF1888"/>
      <c r="BG1888"/>
      <c r="BH1888" s="368"/>
    </row>
    <row r="1889" spans="6:60" ht="15.6">
      <c r="F1889" s="346"/>
      <c r="G1889"/>
      <c r="H1889"/>
      <c r="I1889"/>
      <c r="J1889"/>
      <c r="K1889"/>
      <c r="L1889"/>
      <c r="M1889"/>
      <c r="N1889"/>
      <c r="O1889"/>
      <c r="P1889" s="365"/>
      <c r="Q1889"/>
      <c r="R1889"/>
      <c r="S1889"/>
      <c r="T1889"/>
      <c r="U1889"/>
      <c r="V1889"/>
      <c r="W1889"/>
      <c r="X1889"/>
      <c r="Y1889"/>
      <c r="Z1889"/>
      <c r="AA1889"/>
      <c r="AB1889"/>
      <c r="AC1889"/>
      <c r="AD1889"/>
      <c r="AE1889"/>
      <c r="AF1889"/>
      <c r="AG1889"/>
      <c r="AH1889" s="365"/>
      <c r="AI1889"/>
      <c r="AJ1889"/>
      <c r="AK1889"/>
      <c r="AL1889" s="365"/>
      <c r="AM1889"/>
      <c r="AN1889"/>
      <c r="AO1889"/>
      <c r="AP1889" s="365"/>
      <c r="AQ1889"/>
      <c r="AR1889"/>
      <c r="AS1889"/>
      <c r="AT1889"/>
      <c r="AU1889"/>
      <c r="AV1889"/>
      <c r="AW1889"/>
      <c r="AX1889"/>
      <c r="AY1889" s="365"/>
      <c r="AZ1889" s="365"/>
      <c r="BA1889" s="366"/>
      <c r="BB1889" s="367"/>
      <c r="BC1889"/>
      <c r="BD1889"/>
      <c r="BE1889"/>
      <c r="BF1889"/>
      <c r="BG1889"/>
      <c r="BH1889" s="368"/>
    </row>
    <row r="1890" spans="6:60" ht="15.6">
      <c r="F1890" s="346"/>
      <c r="G1890"/>
      <c r="H1890"/>
      <c r="I1890"/>
      <c r="J1890"/>
      <c r="K1890"/>
      <c r="L1890"/>
      <c r="M1890"/>
      <c r="N1890"/>
      <c r="O1890"/>
      <c r="P1890" s="365"/>
      <c r="Q1890"/>
      <c r="R1890"/>
      <c r="S1890"/>
      <c r="T1890"/>
      <c r="U1890"/>
      <c r="V1890"/>
      <c r="W1890"/>
      <c r="X1890"/>
      <c r="Y1890"/>
      <c r="Z1890"/>
      <c r="AA1890"/>
      <c r="AB1890"/>
      <c r="AC1890"/>
      <c r="AD1890"/>
      <c r="AE1890"/>
      <c r="AF1890"/>
      <c r="AG1890"/>
      <c r="AH1890" s="365"/>
      <c r="AI1890"/>
      <c r="AJ1890"/>
      <c r="AK1890"/>
      <c r="AL1890" s="365"/>
      <c r="AM1890"/>
      <c r="AN1890"/>
      <c r="AO1890"/>
      <c r="AP1890" s="365"/>
      <c r="AQ1890"/>
      <c r="AR1890"/>
      <c r="AS1890"/>
      <c r="AT1890"/>
      <c r="AU1890"/>
      <c r="AV1890"/>
      <c r="AW1890"/>
      <c r="AX1890"/>
      <c r="AY1890" s="365"/>
      <c r="AZ1890" s="365"/>
      <c r="BA1890" s="366"/>
      <c r="BB1890" s="367"/>
      <c r="BC1890"/>
      <c r="BD1890"/>
      <c r="BE1890"/>
      <c r="BF1890"/>
      <c r="BG1890"/>
      <c r="BH1890" s="368"/>
    </row>
    <row r="1891" spans="6:60" ht="15.6">
      <c r="F1891" s="346"/>
      <c r="G1891"/>
      <c r="H1891"/>
      <c r="I1891"/>
      <c r="J1891"/>
      <c r="K1891"/>
      <c r="L1891"/>
      <c r="M1891"/>
      <c r="N1891"/>
      <c r="O1891"/>
      <c r="P1891" s="365"/>
      <c r="Q1891"/>
      <c r="R1891"/>
      <c r="S1891"/>
      <c r="T1891"/>
      <c r="U1891"/>
      <c r="V1891"/>
      <c r="W1891"/>
      <c r="X1891"/>
      <c r="Y1891"/>
      <c r="Z1891"/>
      <c r="AA1891"/>
      <c r="AB1891"/>
      <c r="AC1891"/>
      <c r="AD1891"/>
      <c r="AE1891"/>
      <c r="AF1891"/>
      <c r="AG1891"/>
      <c r="AH1891" s="365"/>
      <c r="AI1891"/>
      <c r="AJ1891"/>
      <c r="AK1891"/>
      <c r="AL1891" s="365"/>
      <c r="AM1891"/>
      <c r="AN1891"/>
      <c r="AO1891"/>
      <c r="AP1891" s="365"/>
      <c r="AQ1891"/>
      <c r="AR1891"/>
      <c r="AS1891"/>
      <c r="AT1891"/>
      <c r="AU1891"/>
      <c r="AV1891"/>
      <c r="AW1891"/>
      <c r="AX1891"/>
      <c r="AY1891" s="365"/>
      <c r="AZ1891" s="365"/>
      <c r="BA1891" s="366"/>
      <c r="BB1891" s="367"/>
      <c r="BC1891"/>
      <c r="BD1891"/>
      <c r="BE1891"/>
      <c r="BF1891"/>
      <c r="BG1891"/>
      <c r="BH1891" s="368"/>
    </row>
    <row r="1892" spans="6:60" ht="15.6">
      <c r="F1892" s="346"/>
      <c r="G1892"/>
      <c r="H1892"/>
      <c r="I1892"/>
      <c r="J1892"/>
      <c r="K1892"/>
      <c r="L1892"/>
      <c r="M1892"/>
      <c r="N1892"/>
      <c r="O1892"/>
      <c r="P1892" s="365"/>
      <c r="Q1892"/>
      <c r="R1892"/>
      <c r="S1892"/>
      <c r="T1892"/>
      <c r="U1892"/>
      <c r="V1892"/>
      <c r="W1892"/>
      <c r="X1892"/>
      <c r="Y1892"/>
      <c r="Z1892"/>
      <c r="AA1892"/>
      <c r="AB1892"/>
      <c r="AC1892"/>
      <c r="AD1892"/>
      <c r="AE1892"/>
      <c r="AF1892"/>
      <c r="AG1892"/>
      <c r="AH1892" s="365"/>
      <c r="AI1892"/>
      <c r="AJ1892"/>
      <c r="AK1892"/>
      <c r="AL1892" s="365"/>
      <c r="AM1892"/>
      <c r="AN1892"/>
      <c r="AO1892"/>
      <c r="AP1892" s="365"/>
      <c r="AQ1892"/>
      <c r="AR1892"/>
      <c r="AS1892"/>
      <c r="AT1892"/>
      <c r="AU1892"/>
      <c r="AV1892"/>
      <c r="AW1892"/>
      <c r="AX1892"/>
      <c r="AY1892" s="365"/>
      <c r="AZ1892" s="365"/>
      <c r="BA1892" s="366"/>
      <c r="BB1892" s="367"/>
      <c r="BC1892"/>
      <c r="BD1892"/>
      <c r="BE1892"/>
      <c r="BF1892"/>
      <c r="BG1892"/>
      <c r="BH1892" s="368"/>
    </row>
    <row r="1893" spans="6:60" ht="15.6">
      <c r="F1893" s="346"/>
      <c r="G1893"/>
      <c r="H1893"/>
      <c r="I1893"/>
      <c r="J1893"/>
      <c r="K1893"/>
      <c r="L1893"/>
      <c r="M1893"/>
      <c r="N1893"/>
      <c r="O1893"/>
      <c r="P1893" s="365"/>
      <c r="Q1893"/>
      <c r="R1893"/>
      <c r="S1893"/>
      <c r="T1893"/>
      <c r="U1893"/>
      <c r="V1893"/>
      <c r="W1893"/>
      <c r="X1893"/>
      <c r="Y1893"/>
      <c r="Z1893"/>
      <c r="AA1893"/>
      <c r="AB1893"/>
      <c r="AC1893"/>
      <c r="AD1893"/>
      <c r="AE1893"/>
      <c r="AF1893"/>
      <c r="AG1893"/>
      <c r="AH1893" s="365"/>
      <c r="AI1893"/>
      <c r="AJ1893"/>
      <c r="AK1893"/>
      <c r="AL1893" s="365"/>
      <c r="AM1893"/>
      <c r="AN1893"/>
      <c r="AO1893"/>
      <c r="AP1893" s="365"/>
      <c r="AQ1893"/>
      <c r="AR1893"/>
      <c r="AS1893"/>
      <c r="AT1893"/>
      <c r="AU1893"/>
      <c r="AV1893"/>
      <c r="AW1893"/>
      <c r="AX1893"/>
      <c r="AY1893" s="365"/>
      <c r="AZ1893" s="365"/>
      <c r="BA1893" s="366"/>
      <c r="BB1893" s="367"/>
      <c r="BC1893"/>
      <c r="BD1893"/>
      <c r="BE1893"/>
      <c r="BF1893"/>
      <c r="BG1893"/>
      <c r="BH1893" s="368"/>
    </row>
    <row r="1894" spans="6:60" ht="15.6">
      <c r="F1894" s="346"/>
      <c r="G1894"/>
      <c r="H1894"/>
      <c r="I1894"/>
      <c r="J1894"/>
      <c r="K1894"/>
      <c r="L1894"/>
      <c r="M1894"/>
      <c r="N1894"/>
      <c r="O1894"/>
      <c r="P1894" s="365"/>
      <c r="Q1894"/>
      <c r="R1894"/>
      <c r="S1894"/>
      <c r="T1894"/>
      <c r="U1894"/>
      <c r="V1894"/>
      <c r="W1894"/>
      <c r="X1894"/>
      <c r="Y1894"/>
      <c r="Z1894"/>
      <c r="AA1894"/>
      <c r="AB1894"/>
      <c r="AC1894"/>
      <c r="AD1894"/>
      <c r="AE1894"/>
      <c r="AF1894"/>
      <c r="AG1894"/>
      <c r="AH1894" s="365"/>
      <c r="AI1894"/>
      <c r="AJ1894"/>
      <c r="AK1894"/>
      <c r="AL1894" s="365"/>
      <c r="AM1894"/>
      <c r="AN1894"/>
      <c r="AO1894"/>
      <c r="AP1894" s="365"/>
      <c r="AQ1894"/>
      <c r="AR1894"/>
      <c r="AS1894"/>
      <c r="AT1894"/>
      <c r="AU1894"/>
      <c r="AV1894"/>
      <c r="AW1894"/>
      <c r="AX1894"/>
      <c r="AY1894" s="365"/>
      <c r="AZ1894" s="365"/>
      <c r="BA1894" s="366"/>
      <c r="BB1894" s="367"/>
      <c r="BC1894"/>
      <c r="BD1894"/>
      <c r="BE1894"/>
      <c r="BF1894"/>
      <c r="BG1894"/>
      <c r="BH1894" s="368"/>
    </row>
    <row r="1895" spans="6:60" ht="15.6">
      <c r="F1895" s="346"/>
      <c r="G1895"/>
      <c r="H1895"/>
      <c r="I1895"/>
      <c r="J1895"/>
      <c r="K1895"/>
      <c r="L1895"/>
      <c r="M1895"/>
      <c r="N1895"/>
      <c r="O1895"/>
      <c r="P1895" s="365"/>
      <c r="Q1895"/>
      <c r="R1895"/>
      <c r="S1895"/>
      <c r="T1895"/>
      <c r="U1895"/>
      <c r="V1895"/>
      <c r="W1895"/>
      <c r="X1895"/>
      <c r="Y1895"/>
      <c r="Z1895"/>
      <c r="AA1895"/>
      <c r="AB1895"/>
      <c r="AC1895"/>
      <c r="AD1895"/>
      <c r="AE1895"/>
      <c r="AF1895"/>
      <c r="AG1895"/>
      <c r="AH1895" s="365"/>
      <c r="AI1895"/>
      <c r="AJ1895"/>
      <c r="AK1895"/>
      <c r="AL1895" s="365"/>
      <c r="AM1895"/>
      <c r="AN1895"/>
      <c r="AO1895"/>
      <c r="AP1895" s="365"/>
      <c r="AQ1895"/>
      <c r="AR1895"/>
      <c r="AS1895"/>
      <c r="AT1895"/>
      <c r="AU1895"/>
      <c r="AV1895"/>
      <c r="AW1895"/>
      <c r="AX1895"/>
      <c r="AY1895" s="365"/>
      <c r="AZ1895" s="365"/>
      <c r="BA1895" s="366"/>
      <c r="BB1895" s="367"/>
      <c r="BC1895"/>
      <c r="BD1895"/>
      <c r="BE1895"/>
      <c r="BF1895"/>
      <c r="BG1895"/>
      <c r="BH1895" s="368"/>
    </row>
    <row r="1896" spans="6:60" ht="15.6">
      <c r="F1896" s="346"/>
      <c r="G1896"/>
      <c r="H1896"/>
      <c r="I1896"/>
      <c r="J1896"/>
      <c r="K1896"/>
      <c r="L1896"/>
      <c r="M1896"/>
      <c r="N1896"/>
      <c r="O1896"/>
      <c r="P1896" s="365"/>
      <c r="Q1896"/>
      <c r="R1896"/>
      <c r="S1896"/>
      <c r="T1896"/>
      <c r="U1896"/>
      <c r="V1896"/>
      <c r="W1896"/>
      <c r="X1896"/>
      <c r="Y1896"/>
      <c r="Z1896"/>
      <c r="AA1896"/>
      <c r="AB1896"/>
      <c r="AC1896"/>
      <c r="AD1896"/>
      <c r="AE1896"/>
      <c r="AF1896"/>
      <c r="AG1896"/>
      <c r="AH1896" s="365"/>
      <c r="AI1896"/>
      <c r="AJ1896"/>
      <c r="AK1896"/>
      <c r="AL1896" s="365"/>
      <c r="AM1896"/>
      <c r="AN1896"/>
      <c r="AO1896"/>
      <c r="AP1896" s="365"/>
      <c r="AQ1896"/>
      <c r="AR1896"/>
      <c r="AS1896"/>
      <c r="AT1896"/>
      <c r="AU1896"/>
      <c r="AV1896"/>
      <c r="AW1896"/>
      <c r="AX1896"/>
      <c r="AY1896" s="365"/>
      <c r="AZ1896" s="365"/>
      <c r="BA1896" s="366"/>
      <c r="BB1896" s="367"/>
      <c r="BC1896"/>
      <c r="BD1896"/>
      <c r="BE1896"/>
      <c r="BF1896"/>
      <c r="BG1896"/>
      <c r="BH1896" s="368"/>
    </row>
    <row r="1897" spans="6:60" ht="15.6">
      <c r="F1897" s="346"/>
      <c r="G1897"/>
      <c r="H1897"/>
      <c r="I1897"/>
      <c r="J1897"/>
      <c r="K1897"/>
      <c r="L1897"/>
      <c r="M1897"/>
      <c r="N1897"/>
      <c r="O1897"/>
      <c r="P1897" s="365"/>
      <c r="Q1897"/>
      <c r="R1897"/>
      <c r="S1897"/>
      <c r="T1897"/>
      <c r="U1897"/>
      <c r="V1897"/>
      <c r="W1897"/>
      <c r="X1897"/>
      <c r="Y1897"/>
      <c r="Z1897"/>
      <c r="AA1897"/>
      <c r="AB1897"/>
      <c r="AC1897"/>
      <c r="AD1897"/>
      <c r="AE1897"/>
      <c r="AF1897"/>
      <c r="AG1897"/>
      <c r="AH1897" s="365"/>
      <c r="AI1897"/>
      <c r="AJ1897"/>
      <c r="AK1897"/>
      <c r="AL1897" s="365"/>
      <c r="AM1897"/>
      <c r="AN1897"/>
      <c r="AO1897"/>
      <c r="AP1897" s="365"/>
      <c r="AQ1897"/>
      <c r="AR1897"/>
      <c r="AS1897"/>
      <c r="AT1897"/>
      <c r="AU1897"/>
      <c r="AV1897"/>
      <c r="AW1897"/>
      <c r="AX1897"/>
      <c r="AY1897" s="365"/>
      <c r="AZ1897" s="365"/>
      <c r="BA1897" s="366"/>
      <c r="BB1897" s="367"/>
      <c r="BC1897"/>
      <c r="BD1897"/>
      <c r="BE1897"/>
      <c r="BF1897"/>
      <c r="BG1897"/>
      <c r="BH1897" s="368"/>
    </row>
    <row r="1898" spans="6:60" ht="15.6">
      <c r="F1898" s="346"/>
      <c r="G1898"/>
      <c r="H1898"/>
      <c r="I1898"/>
      <c r="J1898"/>
      <c r="K1898"/>
      <c r="L1898"/>
      <c r="M1898"/>
      <c r="N1898"/>
      <c r="O1898"/>
      <c r="P1898" s="365"/>
      <c r="Q1898"/>
      <c r="R1898"/>
      <c r="S1898"/>
      <c r="T1898"/>
      <c r="U1898"/>
      <c r="V1898"/>
      <c r="W1898"/>
      <c r="X1898"/>
      <c r="Y1898"/>
      <c r="Z1898"/>
      <c r="AA1898"/>
      <c r="AB1898"/>
      <c r="AC1898"/>
      <c r="AD1898"/>
      <c r="AE1898"/>
      <c r="AF1898"/>
      <c r="AG1898"/>
      <c r="AH1898" s="365"/>
      <c r="AI1898"/>
      <c r="AJ1898"/>
      <c r="AK1898"/>
      <c r="AL1898" s="365"/>
      <c r="AM1898"/>
      <c r="AN1898"/>
      <c r="AO1898"/>
      <c r="AP1898" s="365"/>
      <c r="AQ1898"/>
      <c r="AR1898"/>
      <c r="AS1898"/>
      <c r="AT1898"/>
      <c r="AU1898"/>
      <c r="AV1898"/>
      <c r="AW1898"/>
      <c r="AX1898"/>
      <c r="AY1898" s="365"/>
      <c r="AZ1898" s="365"/>
      <c r="BA1898" s="366"/>
      <c r="BB1898" s="367"/>
      <c r="BC1898"/>
      <c r="BD1898"/>
      <c r="BE1898"/>
      <c r="BF1898"/>
      <c r="BG1898"/>
      <c r="BH1898" s="368"/>
    </row>
    <row r="1899" spans="6:60" ht="15.6">
      <c r="F1899" s="346"/>
      <c r="G1899"/>
      <c r="H1899"/>
      <c r="I1899"/>
      <c r="J1899"/>
      <c r="K1899"/>
      <c r="L1899"/>
      <c r="M1899"/>
      <c r="N1899"/>
      <c r="O1899"/>
      <c r="P1899" s="365"/>
      <c r="Q1899"/>
      <c r="R1899"/>
      <c r="S1899"/>
      <c r="T1899"/>
      <c r="U1899"/>
      <c r="V1899"/>
      <c r="W1899"/>
      <c r="X1899"/>
      <c r="Y1899"/>
      <c r="Z1899"/>
      <c r="AA1899"/>
      <c r="AB1899"/>
      <c r="AC1899"/>
      <c r="AD1899"/>
      <c r="AE1899"/>
      <c r="AF1899"/>
      <c r="AG1899"/>
      <c r="AH1899" s="365"/>
      <c r="AI1899"/>
      <c r="AJ1899"/>
      <c r="AK1899"/>
      <c r="AL1899" s="365"/>
      <c r="AM1899"/>
      <c r="AN1899"/>
      <c r="AO1899"/>
      <c r="AP1899" s="365"/>
      <c r="AQ1899"/>
      <c r="AR1899"/>
      <c r="AS1899"/>
      <c r="AT1899"/>
      <c r="AU1899"/>
      <c r="AV1899"/>
      <c r="AW1899"/>
      <c r="AX1899"/>
      <c r="AY1899" s="365"/>
      <c r="AZ1899" s="365"/>
      <c r="BA1899" s="366"/>
      <c r="BB1899" s="367"/>
      <c r="BC1899"/>
      <c r="BD1899"/>
      <c r="BE1899"/>
      <c r="BF1899"/>
      <c r="BG1899"/>
      <c r="BH1899" s="368"/>
    </row>
    <row r="1900" spans="6:60" ht="15.6">
      <c r="F1900" s="346"/>
      <c r="G1900"/>
      <c r="H1900"/>
      <c r="I1900"/>
      <c r="J1900"/>
      <c r="K1900"/>
      <c r="L1900"/>
      <c r="M1900"/>
      <c r="N1900"/>
      <c r="O1900"/>
      <c r="P1900" s="365"/>
      <c r="Q1900"/>
      <c r="R1900"/>
      <c r="S1900"/>
      <c r="T1900"/>
      <c r="U1900"/>
      <c r="V1900"/>
      <c r="W1900"/>
      <c r="X1900"/>
      <c r="Y1900"/>
      <c r="Z1900"/>
      <c r="AA1900"/>
      <c r="AB1900"/>
      <c r="AC1900"/>
      <c r="AD1900"/>
      <c r="AE1900"/>
      <c r="AF1900"/>
      <c r="AG1900"/>
      <c r="AH1900" s="365"/>
      <c r="AI1900"/>
      <c r="AJ1900"/>
      <c r="AK1900"/>
      <c r="AL1900" s="365"/>
      <c r="AM1900"/>
      <c r="AN1900"/>
      <c r="AO1900"/>
      <c r="AP1900" s="365"/>
      <c r="AQ1900"/>
      <c r="AR1900"/>
      <c r="AS1900"/>
      <c r="AT1900"/>
      <c r="AU1900"/>
      <c r="AV1900"/>
      <c r="AW1900"/>
      <c r="AX1900"/>
      <c r="AY1900" s="365"/>
      <c r="AZ1900" s="365"/>
      <c r="BA1900" s="366"/>
      <c r="BB1900" s="367"/>
      <c r="BC1900"/>
      <c r="BD1900"/>
      <c r="BE1900"/>
      <c r="BF1900"/>
      <c r="BG1900"/>
      <c r="BH1900" s="368"/>
    </row>
    <row r="1901" spans="6:60" ht="15.6">
      <c r="F1901" s="346"/>
      <c r="G1901"/>
      <c r="H1901"/>
      <c r="I1901"/>
      <c r="J1901"/>
      <c r="K1901"/>
      <c r="L1901"/>
      <c r="M1901"/>
      <c r="N1901"/>
      <c r="O1901"/>
      <c r="P1901" s="365"/>
      <c r="Q1901"/>
      <c r="R1901"/>
      <c r="S1901"/>
      <c r="T1901"/>
      <c r="U1901"/>
      <c r="V1901"/>
      <c r="W1901"/>
      <c r="X1901"/>
      <c r="Y1901"/>
      <c r="Z1901"/>
      <c r="AA1901"/>
      <c r="AB1901"/>
      <c r="AC1901"/>
      <c r="AD1901"/>
      <c r="AE1901"/>
      <c r="AF1901"/>
      <c r="AG1901"/>
      <c r="AH1901" s="365"/>
      <c r="AI1901"/>
      <c r="AJ1901"/>
      <c r="AK1901"/>
      <c r="AL1901" s="365"/>
      <c r="AM1901"/>
      <c r="AN1901"/>
      <c r="AO1901"/>
      <c r="AP1901" s="365"/>
      <c r="AQ1901"/>
      <c r="AR1901"/>
      <c r="AS1901"/>
      <c r="AT1901"/>
      <c r="AU1901"/>
      <c r="AV1901"/>
      <c r="AW1901"/>
      <c r="AX1901"/>
      <c r="AY1901" s="365"/>
      <c r="AZ1901" s="365"/>
      <c r="BA1901" s="366"/>
      <c r="BB1901" s="367"/>
      <c r="BC1901"/>
      <c r="BD1901"/>
      <c r="BE1901"/>
      <c r="BF1901"/>
      <c r="BG1901"/>
      <c r="BH1901" s="368"/>
    </row>
    <row r="1902" spans="6:60" ht="15.6">
      <c r="F1902" s="346"/>
      <c r="G1902"/>
      <c r="H1902"/>
      <c r="I1902"/>
      <c r="J1902"/>
      <c r="K1902"/>
      <c r="L1902"/>
      <c r="M1902"/>
      <c r="N1902"/>
      <c r="O1902"/>
      <c r="P1902" s="365"/>
      <c r="Q1902"/>
      <c r="R1902"/>
      <c r="S1902"/>
      <c r="T1902"/>
      <c r="U1902"/>
      <c r="V1902"/>
      <c r="W1902"/>
      <c r="X1902"/>
      <c r="Y1902"/>
      <c r="Z1902"/>
      <c r="AA1902"/>
      <c r="AB1902"/>
      <c r="AC1902"/>
      <c r="AD1902"/>
      <c r="AE1902"/>
      <c r="AF1902"/>
      <c r="AG1902"/>
      <c r="AH1902" s="365"/>
      <c r="AI1902"/>
      <c r="AJ1902"/>
      <c r="AK1902"/>
      <c r="AL1902" s="365"/>
      <c r="AM1902"/>
      <c r="AN1902"/>
      <c r="AO1902"/>
      <c r="AP1902" s="365"/>
      <c r="AQ1902"/>
      <c r="AR1902"/>
      <c r="AS1902"/>
      <c r="AT1902"/>
      <c r="AU1902"/>
      <c r="AV1902"/>
      <c r="AW1902"/>
      <c r="AX1902"/>
      <c r="AY1902" s="365"/>
      <c r="AZ1902" s="365"/>
      <c r="BA1902" s="366"/>
      <c r="BB1902" s="367"/>
      <c r="BC1902"/>
      <c r="BD1902"/>
      <c r="BE1902"/>
      <c r="BF1902"/>
      <c r="BG1902"/>
      <c r="BH1902" s="368"/>
    </row>
    <row r="1903" spans="6:60" ht="15.6">
      <c r="F1903" s="346"/>
      <c r="G1903"/>
      <c r="H1903"/>
      <c r="I1903"/>
      <c r="J1903"/>
      <c r="K1903"/>
      <c r="L1903"/>
      <c r="M1903"/>
      <c r="N1903"/>
      <c r="O1903"/>
      <c r="P1903" s="365"/>
      <c r="Q1903"/>
      <c r="R1903"/>
      <c r="S1903"/>
      <c r="T1903"/>
      <c r="U1903"/>
      <c r="V1903"/>
      <c r="W1903"/>
      <c r="X1903"/>
      <c r="Y1903"/>
      <c r="Z1903"/>
      <c r="AA1903"/>
      <c r="AB1903"/>
      <c r="AC1903"/>
      <c r="AD1903"/>
      <c r="AE1903"/>
      <c r="AF1903"/>
      <c r="AG1903"/>
      <c r="AH1903" s="365"/>
      <c r="AI1903"/>
      <c r="AJ1903"/>
      <c r="AK1903"/>
      <c r="AL1903" s="365"/>
      <c r="AM1903"/>
      <c r="AN1903"/>
      <c r="AO1903"/>
      <c r="AP1903" s="365"/>
      <c r="AQ1903"/>
      <c r="AR1903"/>
      <c r="AS1903"/>
      <c r="AT1903"/>
      <c r="AU1903"/>
      <c r="AV1903"/>
      <c r="AW1903"/>
      <c r="AX1903"/>
      <c r="AY1903" s="365"/>
      <c r="AZ1903" s="365"/>
      <c r="BA1903" s="366"/>
      <c r="BB1903" s="367"/>
      <c r="BC1903"/>
      <c r="BD1903"/>
      <c r="BE1903"/>
      <c r="BF1903"/>
      <c r="BG1903"/>
      <c r="BH1903" s="368"/>
    </row>
    <row r="1904" spans="6:60" ht="15.6">
      <c r="F1904" s="346"/>
      <c r="G1904"/>
      <c r="H1904"/>
      <c r="I1904"/>
      <c r="J1904"/>
      <c r="K1904"/>
      <c r="L1904"/>
      <c r="M1904"/>
      <c r="N1904"/>
      <c r="O1904"/>
      <c r="P1904" s="365"/>
      <c r="Q1904"/>
      <c r="R1904"/>
      <c r="S1904"/>
      <c r="T1904"/>
      <c r="U1904"/>
      <c r="V1904"/>
      <c r="W1904"/>
      <c r="X1904"/>
      <c r="Y1904"/>
      <c r="Z1904"/>
      <c r="AA1904"/>
      <c r="AB1904"/>
      <c r="AC1904"/>
      <c r="AD1904"/>
      <c r="AE1904"/>
      <c r="AF1904"/>
      <c r="AG1904"/>
      <c r="AH1904" s="365"/>
      <c r="AI1904"/>
      <c r="AJ1904"/>
      <c r="AK1904"/>
      <c r="AL1904" s="365"/>
      <c r="AM1904"/>
      <c r="AN1904"/>
      <c r="AO1904"/>
      <c r="AP1904" s="365"/>
      <c r="AQ1904"/>
      <c r="AR1904"/>
      <c r="AS1904"/>
      <c r="AT1904"/>
      <c r="AU1904"/>
      <c r="AV1904"/>
      <c r="AW1904"/>
      <c r="AX1904"/>
      <c r="AY1904" s="365"/>
      <c r="AZ1904" s="365"/>
      <c r="BA1904" s="366"/>
      <c r="BB1904" s="367"/>
      <c r="BC1904"/>
      <c r="BD1904"/>
      <c r="BE1904"/>
      <c r="BF1904"/>
      <c r="BG1904"/>
      <c r="BH1904" s="368"/>
    </row>
    <row r="1905" spans="6:60" ht="15.6">
      <c r="F1905" s="346"/>
      <c r="G1905"/>
      <c r="H1905"/>
      <c r="I1905"/>
      <c r="J1905"/>
      <c r="K1905"/>
      <c r="L1905"/>
      <c r="M1905"/>
      <c r="N1905"/>
      <c r="O1905"/>
      <c r="P1905" s="365"/>
      <c r="Q1905"/>
      <c r="R1905"/>
      <c r="S1905"/>
      <c r="T1905"/>
      <c r="U1905"/>
      <c r="V1905"/>
      <c r="W1905"/>
      <c r="X1905"/>
      <c r="Y1905"/>
      <c r="Z1905"/>
      <c r="AA1905"/>
      <c r="AB1905"/>
      <c r="AC1905"/>
      <c r="AD1905"/>
      <c r="AE1905"/>
      <c r="AF1905"/>
      <c r="AG1905"/>
      <c r="AH1905" s="365"/>
      <c r="AI1905"/>
      <c r="AJ1905"/>
      <c r="AK1905"/>
      <c r="AL1905" s="365"/>
      <c r="AM1905"/>
      <c r="AN1905"/>
      <c r="AO1905"/>
      <c r="AP1905" s="365"/>
      <c r="AQ1905"/>
      <c r="AR1905"/>
      <c r="AS1905"/>
      <c r="AT1905"/>
      <c r="AU1905"/>
      <c r="AV1905"/>
      <c r="AW1905"/>
      <c r="AX1905"/>
      <c r="AY1905" s="365"/>
      <c r="AZ1905" s="365"/>
      <c r="BA1905" s="366"/>
      <c r="BB1905" s="367"/>
      <c r="BC1905"/>
      <c r="BD1905"/>
      <c r="BE1905"/>
      <c r="BF1905"/>
      <c r="BG1905"/>
      <c r="BH1905" s="368"/>
    </row>
    <row r="1906" spans="6:60" ht="15.6">
      <c r="F1906" s="346"/>
      <c r="G1906"/>
      <c r="H1906"/>
      <c r="I1906"/>
      <c r="J1906"/>
      <c r="K1906"/>
      <c r="L1906"/>
      <c r="M1906"/>
      <c r="N1906"/>
      <c r="O1906"/>
      <c r="P1906" s="365"/>
      <c r="Q1906"/>
      <c r="R1906"/>
      <c r="S1906"/>
      <c r="T1906"/>
      <c r="U1906"/>
      <c r="V1906"/>
      <c r="W1906"/>
      <c r="X1906"/>
      <c r="Y1906"/>
      <c r="Z1906"/>
      <c r="AA1906"/>
      <c r="AB1906"/>
      <c r="AC1906"/>
      <c r="AD1906"/>
      <c r="AE1906"/>
      <c r="AF1906"/>
      <c r="AG1906"/>
      <c r="AH1906" s="365"/>
      <c r="AI1906"/>
      <c r="AJ1906"/>
      <c r="AK1906"/>
      <c r="AL1906" s="365"/>
      <c r="AM1906"/>
      <c r="AN1906"/>
      <c r="AO1906"/>
      <c r="AP1906" s="365"/>
      <c r="AQ1906"/>
      <c r="AR1906"/>
      <c r="AS1906"/>
      <c r="AT1906"/>
      <c r="AU1906"/>
      <c r="AV1906"/>
      <c r="AW1906"/>
      <c r="AX1906"/>
      <c r="AY1906" s="365"/>
      <c r="AZ1906" s="365"/>
      <c r="BA1906" s="366"/>
      <c r="BB1906" s="367"/>
      <c r="BC1906"/>
      <c r="BD1906"/>
      <c r="BE1906"/>
      <c r="BF1906"/>
      <c r="BG1906"/>
      <c r="BH1906" s="368"/>
    </row>
    <row r="1907" spans="6:60" ht="15.6">
      <c r="F1907" s="346"/>
      <c r="G1907"/>
      <c r="H1907"/>
      <c r="I1907"/>
      <c r="J1907"/>
      <c r="K1907"/>
      <c r="L1907"/>
      <c r="M1907"/>
      <c r="N1907"/>
      <c r="O1907"/>
      <c r="P1907" s="365"/>
      <c r="Q1907"/>
      <c r="R1907"/>
      <c r="S1907"/>
      <c r="T1907"/>
      <c r="U1907"/>
      <c r="V1907"/>
      <c r="W1907"/>
      <c r="X1907"/>
      <c r="Y1907"/>
      <c r="Z1907"/>
      <c r="AA1907"/>
      <c r="AB1907"/>
      <c r="AC1907"/>
      <c r="AD1907"/>
      <c r="AE1907"/>
      <c r="AF1907"/>
      <c r="AG1907"/>
      <c r="AH1907" s="365"/>
      <c r="AI1907"/>
      <c r="AJ1907"/>
      <c r="AK1907"/>
      <c r="AL1907" s="365"/>
      <c r="AM1907"/>
      <c r="AN1907"/>
      <c r="AO1907"/>
      <c r="AP1907" s="365"/>
      <c r="AQ1907"/>
      <c r="AR1907"/>
      <c r="AS1907"/>
      <c r="AT1907"/>
      <c r="AU1907"/>
      <c r="AV1907"/>
      <c r="AW1907"/>
      <c r="AX1907"/>
      <c r="AY1907" s="365"/>
      <c r="AZ1907" s="365"/>
      <c r="BA1907" s="366"/>
      <c r="BB1907" s="367"/>
      <c r="BC1907"/>
      <c r="BD1907"/>
      <c r="BE1907"/>
      <c r="BF1907"/>
      <c r="BG1907"/>
      <c r="BH1907" s="368"/>
    </row>
    <row r="1908" spans="6:60" ht="15.6">
      <c r="F1908" s="346"/>
      <c r="G1908"/>
      <c r="H1908"/>
      <c r="I1908"/>
      <c r="J1908"/>
      <c r="K1908"/>
      <c r="L1908"/>
      <c r="M1908"/>
      <c r="N1908"/>
      <c r="O1908"/>
      <c r="P1908" s="365"/>
      <c r="Q1908"/>
      <c r="R1908"/>
      <c r="S1908"/>
      <c r="T1908"/>
      <c r="U1908"/>
      <c r="V1908"/>
      <c r="W1908"/>
      <c r="X1908"/>
      <c r="Y1908"/>
      <c r="Z1908"/>
      <c r="AA1908"/>
      <c r="AB1908"/>
      <c r="AC1908"/>
      <c r="AD1908"/>
      <c r="AE1908"/>
      <c r="AF1908"/>
      <c r="AG1908"/>
      <c r="AH1908" s="365"/>
      <c r="AI1908"/>
      <c r="AJ1908"/>
      <c r="AK1908"/>
      <c r="AL1908" s="365"/>
      <c r="AM1908"/>
      <c r="AN1908"/>
      <c r="AO1908"/>
      <c r="AP1908" s="365"/>
      <c r="AQ1908"/>
      <c r="AR1908"/>
      <c r="AS1908"/>
      <c r="AT1908"/>
      <c r="AU1908"/>
      <c r="AV1908"/>
      <c r="AW1908"/>
      <c r="AX1908"/>
      <c r="AY1908" s="365"/>
      <c r="AZ1908" s="365"/>
      <c r="BA1908" s="366"/>
      <c r="BB1908" s="367"/>
      <c r="BC1908"/>
      <c r="BD1908"/>
      <c r="BE1908"/>
      <c r="BF1908"/>
      <c r="BG1908"/>
      <c r="BH1908" s="368"/>
    </row>
    <row r="1909" spans="6:60" ht="15.6">
      <c r="F1909" s="346"/>
      <c r="G1909"/>
      <c r="H1909"/>
      <c r="I1909"/>
      <c r="J1909"/>
      <c r="K1909"/>
      <c r="L1909"/>
      <c r="M1909"/>
      <c r="N1909"/>
      <c r="O1909"/>
      <c r="P1909" s="365"/>
      <c r="Q1909"/>
      <c r="R1909"/>
      <c r="S1909"/>
      <c r="T1909"/>
      <c r="U1909"/>
      <c r="V1909"/>
      <c r="W1909"/>
      <c r="X1909"/>
      <c r="Y1909"/>
      <c r="Z1909"/>
      <c r="AA1909"/>
      <c r="AB1909"/>
      <c r="AC1909"/>
      <c r="AD1909"/>
      <c r="AE1909"/>
      <c r="AF1909"/>
      <c r="AG1909"/>
      <c r="AH1909" s="365"/>
      <c r="AI1909"/>
      <c r="AJ1909"/>
      <c r="AK1909"/>
      <c r="AL1909" s="365"/>
      <c r="AM1909"/>
      <c r="AN1909"/>
      <c r="AO1909"/>
      <c r="AP1909" s="365"/>
      <c r="AQ1909"/>
      <c r="AR1909"/>
      <c r="AS1909"/>
      <c r="AT1909"/>
      <c r="AU1909"/>
      <c r="AV1909"/>
      <c r="AW1909"/>
      <c r="AX1909"/>
      <c r="AY1909" s="365"/>
      <c r="AZ1909" s="365"/>
      <c r="BA1909" s="366"/>
      <c r="BB1909" s="367"/>
      <c r="BC1909"/>
      <c r="BD1909"/>
      <c r="BE1909"/>
      <c r="BF1909"/>
      <c r="BG1909"/>
      <c r="BH1909" s="368"/>
    </row>
    <row r="1910" spans="6:60" ht="15.6">
      <c r="F1910" s="346"/>
      <c r="G1910"/>
      <c r="H1910"/>
      <c r="I1910"/>
      <c r="J1910"/>
      <c r="K1910"/>
      <c r="L1910"/>
      <c r="M1910"/>
      <c r="N1910"/>
      <c r="O1910"/>
      <c r="P1910" s="365"/>
      <c r="Q1910"/>
      <c r="R1910"/>
      <c r="S1910"/>
      <c r="T1910"/>
      <c r="U1910"/>
      <c r="V1910"/>
      <c r="W1910"/>
      <c r="X1910"/>
      <c r="Y1910"/>
      <c r="Z1910"/>
      <c r="AA1910"/>
      <c r="AB1910"/>
      <c r="AC1910"/>
      <c r="AD1910"/>
      <c r="AE1910"/>
      <c r="AF1910"/>
      <c r="AG1910"/>
      <c r="AH1910" s="365"/>
      <c r="AI1910"/>
      <c r="AJ1910"/>
      <c r="AK1910"/>
      <c r="AL1910" s="365"/>
      <c r="AM1910"/>
      <c r="AN1910"/>
      <c r="AO1910"/>
      <c r="AP1910" s="365"/>
      <c r="AQ1910"/>
      <c r="AR1910"/>
      <c r="AS1910"/>
      <c r="AT1910"/>
      <c r="AU1910"/>
      <c r="AV1910"/>
      <c r="AW1910"/>
      <c r="AX1910"/>
      <c r="AY1910" s="365"/>
      <c r="AZ1910" s="365"/>
      <c r="BA1910" s="366"/>
      <c r="BB1910" s="367"/>
      <c r="BC1910"/>
      <c r="BD1910"/>
      <c r="BE1910"/>
      <c r="BF1910"/>
      <c r="BG1910"/>
      <c r="BH1910" s="368"/>
    </row>
    <row r="1911" spans="6:60" ht="15.6">
      <c r="F1911" s="346"/>
      <c r="G1911"/>
      <c r="H1911"/>
      <c r="I1911"/>
      <c r="J1911"/>
      <c r="K1911"/>
      <c r="L1911"/>
      <c r="M1911"/>
      <c r="N1911"/>
      <c r="O1911"/>
      <c r="P1911" s="365"/>
      <c r="Q1911"/>
      <c r="R1911"/>
      <c r="S1911"/>
      <c r="T1911"/>
      <c r="U1911"/>
      <c r="V1911"/>
      <c r="W1911"/>
      <c r="X1911"/>
      <c r="Y1911"/>
      <c r="Z1911"/>
      <c r="AA1911"/>
      <c r="AB1911"/>
      <c r="AC1911"/>
      <c r="AD1911"/>
      <c r="AE1911"/>
      <c r="AF1911"/>
      <c r="AG1911"/>
      <c r="AH1911" s="365"/>
      <c r="AI1911"/>
      <c r="AJ1911"/>
      <c r="AK1911"/>
      <c r="AL1911" s="365"/>
      <c r="AM1911"/>
      <c r="AN1911"/>
      <c r="AO1911"/>
      <c r="AP1911" s="365"/>
      <c r="AQ1911"/>
      <c r="AR1911"/>
      <c r="AS1911"/>
      <c r="AT1911"/>
      <c r="AU1911"/>
      <c r="AV1911"/>
      <c r="AW1911"/>
      <c r="AX1911"/>
      <c r="AY1911" s="365"/>
      <c r="AZ1911" s="365"/>
      <c r="BA1911" s="366"/>
      <c r="BB1911" s="367"/>
      <c r="BC1911"/>
      <c r="BD1911"/>
      <c r="BE1911"/>
      <c r="BF1911"/>
      <c r="BG1911"/>
      <c r="BH1911" s="368"/>
    </row>
    <row r="1912" spans="6:60" ht="15.6">
      <c r="F1912" s="346"/>
      <c r="G1912"/>
      <c r="H1912"/>
      <c r="I1912"/>
      <c r="J1912"/>
      <c r="K1912"/>
      <c r="L1912"/>
      <c r="M1912"/>
      <c r="N1912"/>
      <c r="O1912"/>
      <c r="P1912" s="365"/>
      <c r="Q1912"/>
      <c r="R1912"/>
      <c r="S1912"/>
      <c r="T1912"/>
      <c r="U1912"/>
      <c r="V1912"/>
      <c r="W1912"/>
      <c r="X1912"/>
      <c r="Y1912"/>
      <c r="Z1912"/>
      <c r="AA1912"/>
      <c r="AB1912"/>
      <c r="AC1912"/>
      <c r="AD1912"/>
      <c r="AE1912"/>
      <c r="AF1912"/>
      <c r="AG1912"/>
      <c r="AH1912" s="365"/>
      <c r="AI1912"/>
      <c r="AJ1912"/>
      <c r="AK1912"/>
      <c r="AL1912" s="365"/>
      <c r="AM1912"/>
      <c r="AN1912"/>
      <c r="AO1912"/>
      <c r="AP1912" s="365"/>
      <c r="AQ1912"/>
      <c r="AR1912"/>
      <c r="AS1912"/>
      <c r="AT1912"/>
      <c r="AU1912"/>
      <c r="AV1912"/>
      <c r="AW1912"/>
      <c r="AX1912"/>
      <c r="AY1912" s="365"/>
      <c r="AZ1912" s="365"/>
      <c r="BA1912" s="366"/>
      <c r="BB1912" s="367"/>
      <c r="BC1912"/>
      <c r="BD1912"/>
      <c r="BE1912"/>
      <c r="BF1912"/>
      <c r="BG1912"/>
      <c r="BH1912" s="368"/>
    </row>
    <row r="1913" spans="6:60" ht="15.6">
      <c r="F1913" s="346"/>
      <c r="G1913"/>
      <c r="H1913"/>
      <c r="I1913"/>
      <c r="J1913"/>
      <c r="K1913"/>
      <c r="L1913"/>
      <c r="M1913"/>
      <c r="N1913"/>
      <c r="O1913"/>
      <c r="P1913" s="365"/>
      <c r="Q1913"/>
      <c r="R1913"/>
      <c r="S1913"/>
      <c r="T1913"/>
      <c r="U1913"/>
      <c r="V1913"/>
      <c r="W1913"/>
      <c r="X1913"/>
      <c r="Y1913"/>
      <c r="Z1913"/>
      <c r="AA1913"/>
      <c r="AB1913"/>
      <c r="AC1913"/>
      <c r="AD1913"/>
      <c r="AE1913"/>
      <c r="AF1913"/>
      <c r="AG1913"/>
      <c r="AH1913" s="365"/>
      <c r="AI1913"/>
      <c r="AJ1913"/>
      <c r="AK1913"/>
      <c r="AL1913" s="365"/>
      <c r="AM1913"/>
      <c r="AN1913"/>
      <c r="AO1913"/>
      <c r="AP1913" s="365"/>
      <c r="AQ1913"/>
      <c r="AR1913"/>
      <c r="AS1913"/>
      <c r="AT1913"/>
      <c r="AU1913"/>
      <c r="AV1913"/>
      <c r="AW1913"/>
      <c r="AX1913"/>
      <c r="AY1913" s="365"/>
      <c r="AZ1913" s="365"/>
      <c r="BA1913" s="366"/>
      <c r="BB1913" s="367"/>
      <c r="BC1913"/>
      <c r="BD1913"/>
      <c r="BE1913"/>
      <c r="BF1913"/>
      <c r="BG1913"/>
      <c r="BH1913" s="368"/>
    </row>
    <row r="1914" spans="6:60" ht="15.6">
      <c r="F1914" s="346"/>
      <c r="G1914"/>
      <c r="H1914"/>
      <c r="I1914"/>
      <c r="J1914"/>
      <c r="K1914"/>
      <c r="L1914"/>
      <c r="M1914"/>
      <c r="N1914"/>
      <c r="O1914"/>
      <c r="P1914" s="365"/>
      <c r="Q1914"/>
      <c r="R1914"/>
      <c r="S1914"/>
      <c r="T1914"/>
      <c r="U1914"/>
      <c r="V1914"/>
      <c r="W1914"/>
      <c r="X1914"/>
      <c r="Y1914"/>
      <c r="Z1914"/>
      <c r="AA1914"/>
      <c r="AB1914"/>
      <c r="AC1914"/>
      <c r="AD1914"/>
      <c r="AE1914"/>
      <c r="AF1914"/>
      <c r="AG1914"/>
      <c r="AH1914" s="365"/>
      <c r="AI1914"/>
      <c r="AJ1914"/>
      <c r="AK1914"/>
      <c r="AL1914" s="365"/>
      <c r="AM1914"/>
      <c r="AN1914"/>
      <c r="AO1914"/>
      <c r="AP1914" s="365"/>
      <c r="AQ1914"/>
      <c r="AR1914"/>
      <c r="AS1914"/>
      <c r="AT1914"/>
      <c r="AU1914"/>
      <c r="AV1914"/>
      <c r="AW1914"/>
      <c r="AX1914"/>
      <c r="AY1914" s="365"/>
      <c r="AZ1914" s="365"/>
      <c r="BA1914" s="366"/>
      <c r="BB1914" s="367"/>
      <c r="BC1914"/>
      <c r="BD1914"/>
      <c r="BE1914"/>
      <c r="BF1914"/>
      <c r="BG1914"/>
      <c r="BH1914" s="368"/>
    </row>
    <row r="1915" spans="6:60" ht="15.6">
      <c r="F1915" s="346"/>
      <c r="G1915"/>
      <c r="H1915"/>
      <c r="I1915"/>
      <c r="J1915"/>
      <c r="K1915"/>
      <c r="L1915"/>
      <c r="M1915"/>
      <c r="N1915"/>
      <c r="O1915"/>
      <c r="P1915" s="365"/>
      <c r="Q1915"/>
      <c r="R1915"/>
      <c r="S1915"/>
      <c r="T1915"/>
      <c r="U1915"/>
      <c r="V1915"/>
      <c r="W1915"/>
      <c r="X1915"/>
      <c r="Y1915"/>
      <c r="Z1915"/>
      <c r="AA1915"/>
      <c r="AB1915"/>
      <c r="AC1915"/>
      <c r="AD1915"/>
      <c r="AE1915"/>
      <c r="AF1915"/>
      <c r="AG1915"/>
      <c r="AH1915" s="365"/>
      <c r="AI1915"/>
      <c r="AJ1915"/>
      <c r="AK1915"/>
      <c r="AL1915" s="365"/>
      <c r="AM1915"/>
      <c r="AN1915"/>
      <c r="AO1915"/>
      <c r="AP1915" s="365"/>
      <c r="AQ1915"/>
      <c r="AR1915"/>
      <c r="AS1915"/>
      <c r="AT1915"/>
      <c r="AU1915"/>
      <c r="AV1915"/>
      <c r="AW1915"/>
      <c r="AX1915"/>
      <c r="AY1915" s="365"/>
      <c r="AZ1915" s="365"/>
      <c r="BA1915" s="366"/>
      <c r="BB1915" s="367"/>
      <c r="BC1915"/>
      <c r="BD1915"/>
      <c r="BE1915"/>
      <c r="BF1915"/>
      <c r="BG1915"/>
      <c r="BH1915" s="368"/>
    </row>
    <row r="1916" spans="6:60" ht="15.6">
      <c r="F1916" s="346"/>
      <c r="G1916"/>
      <c r="H1916"/>
      <c r="I1916"/>
      <c r="J1916"/>
      <c r="K1916"/>
      <c r="L1916"/>
      <c r="M1916"/>
      <c r="N1916"/>
      <c r="O1916"/>
      <c r="P1916" s="365"/>
      <c r="Q1916"/>
      <c r="R1916"/>
      <c r="S1916"/>
      <c r="T1916"/>
      <c r="U1916"/>
      <c r="V1916"/>
      <c r="W1916"/>
      <c r="X1916"/>
      <c r="Y1916"/>
      <c r="Z1916"/>
      <c r="AA1916"/>
      <c r="AB1916"/>
      <c r="AC1916"/>
      <c r="AD1916"/>
      <c r="AE1916"/>
      <c r="AF1916"/>
      <c r="AG1916"/>
      <c r="AH1916" s="365"/>
      <c r="AI1916"/>
      <c r="AJ1916"/>
      <c r="AK1916"/>
      <c r="AL1916" s="365"/>
      <c r="AM1916"/>
      <c r="AN1916"/>
      <c r="AO1916"/>
      <c r="AP1916" s="365"/>
      <c r="AQ1916"/>
      <c r="AR1916"/>
      <c r="AS1916"/>
      <c r="AT1916"/>
      <c r="AU1916"/>
      <c r="AV1916"/>
      <c r="AW1916"/>
      <c r="AX1916"/>
      <c r="AY1916" s="365"/>
      <c r="AZ1916" s="365"/>
      <c r="BA1916" s="366"/>
      <c r="BB1916" s="367"/>
      <c r="BC1916"/>
      <c r="BD1916"/>
      <c r="BE1916"/>
      <c r="BF1916"/>
      <c r="BG1916"/>
      <c r="BH1916" s="368"/>
    </row>
    <row r="1917" spans="6:60" ht="15.6">
      <c r="F1917" s="346"/>
      <c r="G1917"/>
      <c r="H1917"/>
      <c r="I1917"/>
      <c r="J1917"/>
      <c r="K1917"/>
      <c r="L1917"/>
      <c r="M1917"/>
      <c r="N1917"/>
      <c r="O1917"/>
      <c r="P1917" s="365"/>
      <c r="Q1917"/>
      <c r="R1917"/>
      <c r="S1917"/>
      <c r="T1917"/>
      <c r="U1917"/>
      <c r="V1917"/>
      <c r="W1917"/>
      <c r="X1917"/>
      <c r="Y1917"/>
      <c r="Z1917"/>
      <c r="AA1917"/>
      <c r="AB1917"/>
      <c r="AC1917"/>
      <c r="AD1917"/>
      <c r="AE1917"/>
      <c r="AF1917"/>
      <c r="AG1917"/>
      <c r="AH1917" s="365"/>
      <c r="AI1917"/>
      <c r="AJ1917"/>
      <c r="AK1917"/>
      <c r="AL1917" s="365"/>
      <c r="AM1917"/>
      <c r="AN1917"/>
      <c r="AO1917"/>
      <c r="AP1917" s="365"/>
      <c r="AQ1917"/>
      <c r="AR1917"/>
      <c r="AS1917"/>
      <c r="AT1917"/>
      <c r="AU1917"/>
      <c r="AV1917"/>
      <c r="AW1917"/>
      <c r="AX1917"/>
      <c r="AY1917" s="365"/>
      <c r="AZ1917" s="365"/>
      <c r="BA1917" s="366"/>
      <c r="BB1917" s="367"/>
      <c r="BC1917"/>
      <c r="BD1917"/>
      <c r="BE1917"/>
      <c r="BF1917"/>
      <c r="BG1917"/>
      <c r="BH1917" s="368"/>
    </row>
    <row r="1918" spans="6:60" ht="15.6">
      <c r="F1918" s="346"/>
      <c r="G1918"/>
      <c r="H1918"/>
      <c r="I1918"/>
      <c r="J1918"/>
      <c r="K1918"/>
      <c r="L1918"/>
      <c r="M1918"/>
      <c r="N1918"/>
      <c r="O1918"/>
      <c r="P1918" s="365"/>
      <c r="Q1918"/>
      <c r="R1918"/>
      <c r="S1918"/>
      <c r="T1918"/>
      <c r="U1918"/>
      <c r="V1918"/>
      <c r="W1918"/>
      <c r="X1918"/>
      <c r="Y1918"/>
      <c r="Z1918"/>
      <c r="AA1918"/>
      <c r="AB1918"/>
      <c r="AC1918"/>
      <c r="AD1918"/>
      <c r="AE1918"/>
      <c r="AF1918"/>
      <c r="AG1918"/>
      <c r="AH1918" s="365"/>
      <c r="AI1918"/>
      <c r="AJ1918"/>
      <c r="AK1918"/>
      <c r="AL1918" s="365"/>
      <c r="AM1918"/>
      <c r="AN1918"/>
      <c r="AO1918"/>
      <c r="AP1918" s="365"/>
      <c r="AQ1918"/>
      <c r="AR1918"/>
      <c r="AS1918"/>
      <c r="AT1918"/>
      <c r="AU1918"/>
      <c r="AV1918"/>
      <c r="AW1918"/>
      <c r="AX1918"/>
      <c r="AY1918" s="365"/>
      <c r="AZ1918" s="365"/>
      <c r="BA1918" s="366"/>
      <c r="BB1918" s="367"/>
      <c r="BC1918"/>
      <c r="BD1918"/>
      <c r="BE1918"/>
      <c r="BF1918"/>
      <c r="BG1918"/>
      <c r="BH1918" s="368"/>
    </row>
    <row r="1919" spans="6:60" ht="15.6">
      <c r="F1919" s="346"/>
      <c r="G1919"/>
      <c r="H1919"/>
      <c r="I1919"/>
      <c r="J1919"/>
      <c r="K1919"/>
      <c r="L1919"/>
      <c r="M1919"/>
      <c r="N1919"/>
      <c r="O1919"/>
      <c r="P1919" s="365"/>
      <c r="Q1919"/>
      <c r="R1919"/>
      <c r="S1919"/>
      <c r="T1919"/>
      <c r="U1919"/>
      <c r="V1919"/>
      <c r="W1919"/>
      <c r="X1919"/>
      <c r="Y1919"/>
      <c r="Z1919"/>
      <c r="AA1919"/>
      <c r="AB1919"/>
      <c r="AC1919"/>
      <c r="AD1919"/>
      <c r="AE1919"/>
      <c r="AF1919"/>
      <c r="AG1919"/>
      <c r="AH1919" s="365"/>
      <c r="AI1919"/>
      <c r="AJ1919"/>
      <c r="AK1919"/>
      <c r="AL1919" s="365"/>
      <c r="AM1919"/>
      <c r="AN1919"/>
      <c r="AO1919"/>
      <c r="AP1919" s="365"/>
      <c r="AQ1919"/>
      <c r="AR1919"/>
      <c r="AS1919"/>
      <c r="AT1919"/>
      <c r="AU1919"/>
      <c r="AV1919"/>
      <c r="AW1919"/>
      <c r="AX1919"/>
      <c r="AY1919" s="365"/>
      <c r="AZ1919" s="365"/>
      <c r="BA1919" s="366"/>
      <c r="BB1919" s="367"/>
      <c r="BC1919"/>
      <c r="BD1919"/>
      <c r="BE1919"/>
      <c r="BF1919"/>
      <c r="BG1919"/>
      <c r="BH1919" s="368"/>
    </row>
    <row r="1920" spans="6:60" ht="15.6">
      <c r="F1920" s="346"/>
      <c r="G1920"/>
      <c r="H1920"/>
      <c r="I1920"/>
      <c r="J1920"/>
      <c r="K1920"/>
      <c r="L1920"/>
      <c r="M1920"/>
      <c r="N1920"/>
      <c r="O1920"/>
      <c r="P1920" s="365"/>
      <c r="Q1920"/>
      <c r="R1920"/>
      <c r="S1920"/>
      <c r="T1920"/>
      <c r="U1920"/>
      <c r="V1920"/>
      <c r="W1920"/>
      <c r="X1920"/>
      <c r="Y1920"/>
      <c r="Z1920"/>
      <c r="AA1920"/>
      <c r="AB1920"/>
      <c r="AC1920"/>
      <c r="AD1920"/>
      <c r="AE1920"/>
      <c r="AF1920"/>
      <c r="AG1920"/>
      <c r="AH1920" s="365"/>
      <c r="AI1920"/>
      <c r="AJ1920"/>
      <c r="AK1920"/>
      <c r="AL1920" s="365"/>
      <c r="AM1920"/>
      <c r="AN1920"/>
      <c r="AO1920"/>
      <c r="AP1920" s="365"/>
      <c r="AQ1920"/>
      <c r="AR1920"/>
      <c r="AS1920"/>
      <c r="AT1920"/>
      <c r="AU1920"/>
      <c r="AV1920"/>
      <c r="AW1920"/>
      <c r="AX1920"/>
      <c r="AY1920" s="365"/>
      <c r="AZ1920" s="365"/>
      <c r="BA1920" s="366"/>
      <c r="BB1920" s="367"/>
      <c r="BC1920"/>
      <c r="BD1920"/>
      <c r="BE1920"/>
      <c r="BF1920"/>
      <c r="BG1920"/>
      <c r="BH1920" s="368"/>
    </row>
    <row r="1921" spans="6:60" ht="15.6">
      <c r="F1921" s="346"/>
      <c r="G1921"/>
      <c r="H1921"/>
      <c r="I1921"/>
      <c r="J1921"/>
      <c r="K1921"/>
      <c r="L1921"/>
      <c r="M1921"/>
      <c r="N1921"/>
      <c r="O1921"/>
      <c r="P1921" s="365"/>
      <c r="Q1921"/>
      <c r="R1921"/>
      <c r="S1921"/>
      <c r="T1921"/>
      <c r="U1921"/>
      <c r="V1921"/>
      <c r="W1921"/>
      <c r="X1921"/>
      <c r="Y1921"/>
      <c r="Z1921"/>
      <c r="AA1921"/>
      <c r="AB1921"/>
      <c r="AC1921"/>
      <c r="AD1921"/>
      <c r="AE1921"/>
      <c r="AF1921"/>
      <c r="AG1921"/>
      <c r="AH1921" s="365"/>
      <c r="AI1921"/>
      <c r="AJ1921"/>
      <c r="AK1921"/>
      <c r="AL1921" s="365"/>
      <c r="AM1921"/>
      <c r="AN1921"/>
      <c r="AO1921"/>
      <c r="AP1921" s="365"/>
      <c r="AQ1921"/>
      <c r="AR1921"/>
      <c r="AS1921"/>
      <c r="AT1921"/>
      <c r="AU1921"/>
      <c r="AV1921"/>
      <c r="AW1921"/>
      <c r="AX1921"/>
      <c r="AY1921" s="365"/>
      <c r="AZ1921" s="365"/>
      <c r="BA1921" s="366"/>
      <c r="BB1921" s="367"/>
      <c r="BC1921"/>
      <c r="BD1921"/>
      <c r="BE1921"/>
      <c r="BF1921"/>
      <c r="BG1921"/>
      <c r="BH1921" s="368"/>
    </row>
    <row r="1922" spans="6:60" ht="15.6">
      <c r="F1922" s="346"/>
      <c r="G1922"/>
      <c r="H1922"/>
      <c r="I1922"/>
      <c r="J1922"/>
      <c r="K1922"/>
      <c r="L1922"/>
      <c r="M1922"/>
      <c r="N1922"/>
      <c r="O1922"/>
      <c r="P1922" s="365"/>
      <c r="Q1922"/>
      <c r="R1922"/>
      <c r="S1922"/>
      <c r="T1922"/>
      <c r="U1922"/>
      <c r="V1922"/>
      <c r="W1922"/>
      <c r="X1922"/>
      <c r="Y1922"/>
      <c r="Z1922"/>
      <c r="AA1922"/>
      <c r="AB1922"/>
      <c r="AC1922"/>
      <c r="AD1922"/>
      <c r="AE1922"/>
      <c r="AF1922"/>
      <c r="AG1922"/>
      <c r="AH1922" s="365"/>
      <c r="AI1922"/>
      <c r="AJ1922"/>
      <c r="AK1922"/>
      <c r="AL1922" s="365"/>
      <c r="AM1922"/>
      <c r="AN1922"/>
      <c r="AO1922"/>
      <c r="AP1922" s="365"/>
      <c r="AQ1922"/>
      <c r="AR1922"/>
      <c r="AS1922"/>
      <c r="AT1922"/>
      <c r="AU1922"/>
      <c r="AV1922"/>
      <c r="AW1922"/>
      <c r="AX1922"/>
      <c r="AY1922" s="365"/>
      <c r="AZ1922" s="365"/>
      <c r="BA1922" s="366"/>
      <c r="BB1922" s="367"/>
      <c r="BC1922"/>
      <c r="BD1922"/>
      <c r="BE1922"/>
      <c r="BF1922"/>
      <c r="BG1922"/>
      <c r="BH1922" s="368"/>
    </row>
    <row r="1923" spans="6:60" ht="15.6">
      <c r="F1923" s="346"/>
      <c r="G1923"/>
      <c r="H1923"/>
      <c r="I1923"/>
      <c r="J1923"/>
      <c r="K1923"/>
      <c r="L1923"/>
      <c r="M1923"/>
      <c r="N1923"/>
      <c r="O1923"/>
      <c r="P1923" s="365"/>
      <c r="Q1923"/>
      <c r="R1923"/>
      <c r="S1923"/>
      <c r="T1923"/>
      <c r="U1923"/>
      <c r="V1923"/>
      <c r="W1923"/>
      <c r="X1923"/>
      <c r="Y1923"/>
      <c r="Z1923"/>
      <c r="AA1923"/>
      <c r="AB1923"/>
      <c r="AC1923"/>
      <c r="AD1923"/>
      <c r="AE1923"/>
      <c r="AF1923"/>
      <c r="AG1923"/>
      <c r="AH1923" s="365"/>
      <c r="AI1923"/>
      <c r="AJ1923"/>
      <c r="AK1923"/>
      <c r="AL1923" s="365"/>
      <c r="AM1923"/>
      <c r="AN1923"/>
      <c r="AO1923"/>
      <c r="AP1923" s="365"/>
      <c r="AQ1923"/>
      <c r="AR1923"/>
      <c r="AS1923"/>
      <c r="AT1923"/>
      <c r="AU1923"/>
      <c r="AV1923"/>
      <c r="AW1923"/>
      <c r="AX1923"/>
      <c r="AY1923" s="365"/>
      <c r="AZ1923" s="365"/>
      <c r="BA1923" s="366"/>
      <c r="BB1923" s="367"/>
      <c r="BC1923"/>
      <c r="BD1923"/>
      <c r="BE1923"/>
      <c r="BF1923"/>
      <c r="BG1923"/>
      <c r="BH1923" s="368"/>
    </row>
    <row r="1924" spans="6:60" ht="15.6">
      <c r="F1924" s="346"/>
      <c r="G1924"/>
      <c r="H1924"/>
      <c r="I1924"/>
      <c r="J1924"/>
      <c r="K1924"/>
      <c r="L1924"/>
      <c r="M1924"/>
      <c r="N1924"/>
      <c r="O1924"/>
      <c r="P1924" s="365"/>
      <c r="Q1924"/>
      <c r="R1924"/>
      <c r="S1924"/>
      <c r="T1924"/>
      <c r="U1924"/>
      <c r="V1924"/>
      <c r="W1924"/>
      <c r="X1924"/>
      <c r="Y1924"/>
      <c r="Z1924"/>
      <c r="AA1924"/>
      <c r="AB1924"/>
      <c r="AC1924"/>
      <c r="AD1924"/>
      <c r="AE1924"/>
      <c r="AF1924"/>
      <c r="AG1924"/>
      <c r="AH1924" s="365"/>
      <c r="AI1924"/>
      <c r="AJ1924"/>
      <c r="AK1924"/>
      <c r="AL1924" s="365"/>
      <c r="AM1924"/>
      <c r="AN1924"/>
      <c r="AO1924"/>
      <c r="AP1924" s="365"/>
      <c r="AQ1924"/>
      <c r="AR1924"/>
      <c r="AS1924"/>
      <c r="AT1924"/>
      <c r="AU1924"/>
      <c r="AV1924"/>
      <c r="AW1924"/>
      <c r="AX1924"/>
      <c r="AY1924" s="365"/>
      <c r="AZ1924" s="365"/>
      <c r="BA1924" s="366"/>
      <c r="BB1924" s="367"/>
      <c r="BC1924"/>
      <c r="BD1924"/>
      <c r="BE1924"/>
      <c r="BF1924"/>
      <c r="BG1924"/>
      <c r="BH1924" s="368"/>
    </row>
    <row r="1925" spans="6:60" ht="15.6">
      <c r="F1925" s="346"/>
      <c r="G1925"/>
      <c r="H1925"/>
      <c r="I1925"/>
      <c r="J1925"/>
      <c r="K1925"/>
      <c r="L1925"/>
      <c r="M1925"/>
      <c r="N1925"/>
      <c r="O1925"/>
      <c r="P1925" s="365"/>
      <c r="Q1925"/>
      <c r="R1925"/>
      <c r="S1925"/>
      <c r="T1925"/>
      <c r="U1925"/>
      <c r="V1925"/>
      <c r="W1925"/>
      <c r="X1925"/>
      <c r="Y1925"/>
      <c r="Z1925"/>
      <c r="AA1925"/>
      <c r="AB1925"/>
      <c r="AC1925"/>
      <c r="AD1925"/>
      <c r="AE1925"/>
      <c r="AF1925"/>
      <c r="AG1925"/>
      <c r="AH1925" s="365"/>
      <c r="AI1925"/>
      <c r="AJ1925"/>
      <c r="AK1925"/>
      <c r="AL1925" s="365"/>
      <c r="AM1925"/>
      <c r="AN1925"/>
      <c r="AO1925"/>
      <c r="AP1925" s="365"/>
      <c r="AQ1925"/>
      <c r="AR1925"/>
      <c r="AS1925"/>
      <c r="AT1925"/>
      <c r="AU1925"/>
      <c r="AV1925"/>
      <c r="AW1925"/>
      <c r="AX1925"/>
      <c r="AY1925" s="365"/>
      <c r="AZ1925" s="365"/>
      <c r="BA1925" s="366"/>
      <c r="BB1925" s="367"/>
      <c r="BC1925"/>
      <c r="BD1925"/>
      <c r="BE1925"/>
      <c r="BF1925"/>
      <c r="BG1925"/>
      <c r="BH1925" s="368"/>
    </row>
    <row r="1926" spans="6:60" ht="15.6">
      <c r="F1926" s="346"/>
      <c r="G1926"/>
      <c r="H1926"/>
      <c r="I1926"/>
      <c r="J1926"/>
      <c r="K1926"/>
      <c r="L1926"/>
      <c r="M1926"/>
      <c r="N1926"/>
      <c r="O1926"/>
      <c r="P1926" s="365"/>
      <c r="Q1926"/>
      <c r="R1926"/>
      <c r="S1926"/>
      <c r="T1926"/>
      <c r="U1926"/>
      <c r="V1926"/>
      <c r="W1926"/>
      <c r="X1926"/>
      <c r="Y1926"/>
      <c r="Z1926"/>
      <c r="AA1926"/>
      <c r="AB1926"/>
      <c r="AC1926"/>
      <c r="AD1926"/>
      <c r="AE1926"/>
      <c r="AF1926"/>
      <c r="AG1926"/>
      <c r="AH1926" s="365"/>
      <c r="AI1926"/>
      <c r="AJ1926"/>
      <c r="AK1926"/>
      <c r="AL1926" s="365"/>
      <c r="AM1926"/>
      <c r="AN1926"/>
      <c r="AO1926"/>
      <c r="AP1926" s="365"/>
      <c r="AQ1926"/>
      <c r="AR1926"/>
      <c r="AS1926"/>
      <c r="AT1926"/>
      <c r="AU1926"/>
      <c r="AV1926"/>
      <c r="AW1926"/>
      <c r="AX1926"/>
      <c r="AY1926" s="365"/>
      <c r="AZ1926" s="365"/>
      <c r="BA1926" s="366"/>
      <c r="BB1926" s="367"/>
      <c r="BC1926"/>
      <c r="BD1926"/>
      <c r="BE1926"/>
      <c r="BF1926"/>
      <c r="BG1926"/>
      <c r="BH1926" s="368"/>
    </row>
    <row r="1927" spans="6:60" ht="15.6">
      <c r="F1927" s="346"/>
      <c r="G1927"/>
      <c r="H1927"/>
      <c r="I1927"/>
      <c r="J1927"/>
      <c r="K1927"/>
      <c r="L1927"/>
      <c r="M1927"/>
      <c r="N1927"/>
      <c r="O1927"/>
      <c r="P1927" s="365"/>
      <c r="Q1927"/>
      <c r="R1927"/>
      <c r="S1927"/>
      <c r="T1927"/>
      <c r="U1927"/>
      <c r="V1927"/>
      <c r="W1927"/>
      <c r="X1927"/>
      <c r="Y1927"/>
      <c r="Z1927"/>
      <c r="AA1927"/>
      <c r="AB1927"/>
      <c r="AC1927"/>
      <c r="AD1927"/>
      <c r="AE1927"/>
      <c r="AF1927"/>
      <c r="AG1927"/>
      <c r="AH1927" s="365"/>
      <c r="AI1927"/>
      <c r="AJ1927"/>
      <c r="AK1927"/>
      <c r="AL1927" s="365"/>
      <c r="AM1927"/>
      <c r="AN1927"/>
      <c r="AO1927"/>
      <c r="AP1927" s="365"/>
      <c r="AQ1927"/>
      <c r="AR1927"/>
      <c r="AS1927"/>
      <c r="AT1927"/>
      <c r="AU1927"/>
      <c r="AV1927"/>
      <c r="AW1927"/>
      <c r="AX1927"/>
      <c r="AY1927" s="365"/>
      <c r="AZ1927" s="365"/>
      <c r="BA1927" s="366"/>
      <c r="BB1927" s="367"/>
      <c r="BC1927"/>
      <c r="BD1927"/>
      <c r="BE1927"/>
      <c r="BF1927"/>
      <c r="BG1927"/>
      <c r="BH1927" s="368"/>
    </row>
    <row r="1928" spans="6:60" ht="15.6">
      <c r="F1928" s="346"/>
      <c r="G1928"/>
      <c r="H1928"/>
      <c r="I1928"/>
      <c r="J1928"/>
      <c r="K1928"/>
      <c r="L1928"/>
      <c r="M1928"/>
      <c r="N1928"/>
      <c r="O1928"/>
      <c r="P1928" s="365"/>
      <c r="Q1928"/>
      <c r="R1928"/>
      <c r="S1928"/>
      <c r="T1928"/>
      <c r="U1928"/>
      <c r="V1928"/>
      <c r="W1928"/>
      <c r="X1928"/>
      <c r="Y1928"/>
      <c r="Z1928"/>
      <c r="AA1928"/>
      <c r="AB1928"/>
      <c r="AC1928"/>
      <c r="AD1928"/>
      <c r="AE1928"/>
      <c r="AF1928"/>
      <c r="AG1928"/>
      <c r="AH1928" s="365"/>
      <c r="AI1928"/>
      <c r="AJ1928"/>
      <c r="AK1928"/>
      <c r="AL1928" s="365"/>
      <c r="AM1928"/>
      <c r="AN1928"/>
      <c r="AO1928"/>
      <c r="AP1928" s="365"/>
      <c r="AQ1928"/>
      <c r="AR1928"/>
      <c r="AS1928"/>
      <c r="AT1928"/>
      <c r="AU1928"/>
      <c r="AV1928"/>
      <c r="AW1928"/>
      <c r="AX1928"/>
      <c r="AY1928" s="365"/>
      <c r="AZ1928" s="365"/>
      <c r="BA1928" s="366"/>
      <c r="BB1928" s="367"/>
      <c r="BC1928"/>
      <c r="BD1928"/>
      <c r="BE1928"/>
      <c r="BF1928"/>
      <c r="BG1928"/>
      <c r="BH1928" s="368"/>
    </row>
    <row r="1929" spans="6:60" ht="15.6">
      <c r="F1929" s="346"/>
      <c r="G1929"/>
      <c r="H1929"/>
      <c r="I1929"/>
      <c r="J1929"/>
      <c r="K1929"/>
      <c r="L1929"/>
      <c r="M1929"/>
      <c r="N1929"/>
      <c r="O1929"/>
      <c r="P1929" s="365"/>
      <c r="Q1929"/>
      <c r="R1929"/>
      <c r="S1929"/>
      <c r="T1929"/>
      <c r="U1929"/>
      <c r="V1929"/>
      <c r="W1929"/>
      <c r="X1929"/>
      <c r="Y1929"/>
      <c r="Z1929"/>
      <c r="AA1929"/>
      <c r="AB1929"/>
      <c r="AC1929"/>
      <c r="AD1929"/>
      <c r="AE1929"/>
      <c r="AF1929"/>
      <c r="AG1929"/>
      <c r="AH1929" s="365"/>
      <c r="AI1929"/>
      <c r="AJ1929"/>
      <c r="AK1929"/>
      <c r="AL1929" s="365"/>
      <c r="AM1929"/>
      <c r="AN1929"/>
      <c r="AO1929"/>
      <c r="AP1929" s="365"/>
      <c r="AQ1929"/>
      <c r="AR1929"/>
      <c r="AS1929"/>
      <c r="AT1929"/>
      <c r="AU1929"/>
      <c r="AV1929"/>
      <c r="AW1929"/>
      <c r="AX1929"/>
      <c r="AY1929" s="365"/>
      <c r="AZ1929" s="365"/>
      <c r="BA1929" s="366"/>
      <c r="BB1929" s="367"/>
      <c r="BC1929"/>
      <c r="BD1929"/>
      <c r="BE1929"/>
      <c r="BF1929"/>
      <c r="BG1929"/>
      <c r="BH1929" s="368"/>
    </row>
    <row r="1930" spans="6:60" ht="15.6">
      <c r="F1930" s="346"/>
      <c r="G1930"/>
      <c r="H1930"/>
      <c r="I1930"/>
      <c r="J1930"/>
      <c r="K1930"/>
      <c r="L1930"/>
      <c r="M1930"/>
      <c r="N1930"/>
      <c r="O1930"/>
      <c r="P1930" s="365"/>
      <c r="Q1930"/>
      <c r="R1930"/>
      <c r="S1930"/>
      <c r="T1930"/>
      <c r="U1930"/>
      <c r="V1930"/>
      <c r="W1930"/>
      <c r="X1930"/>
      <c r="Y1930"/>
      <c r="Z1930"/>
      <c r="AA1930"/>
      <c r="AB1930"/>
      <c r="AC1930"/>
      <c r="AD1930"/>
      <c r="AE1930"/>
      <c r="AF1930"/>
      <c r="AG1930"/>
      <c r="AH1930" s="365"/>
      <c r="AI1930"/>
      <c r="AJ1930"/>
      <c r="AK1930"/>
      <c r="AL1930" s="365"/>
      <c r="AM1930"/>
      <c r="AN1930"/>
      <c r="AO1930"/>
      <c r="AP1930" s="365"/>
      <c r="AQ1930"/>
      <c r="AR1930"/>
      <c r="AS1930"/>
      <c r="AT1930"/>
      <c r="AU1930"/>
      <c r="AV1930"/>
      <c r="AW1930"/>
      <c r="AX1930"/>
      <c r="AY1930" s="365"/>
      <c r="AZ1930" s="365"/>
      <c r="BA1930" s="366"/>
      <c r="BB1930" s="367"/>
      <c r="BC1930"/>
      <c r="BD1930"/>
      <c r="BE1930"/>
      <c r="BF1930"/>
      <c r="BG1930"/>
      <c r="BH1930" s="368"/>
    </row>
    <row r="1931" spans="6:60" ht="15.6">
      <c r="F1931" s="346"/>
      <c r="G1931"/>
      <c r="H1931"/>
      <c r="I1931"/>
      <c r="J1931"/>
      <c r="K1931"/>
      <c r="L1931"/>
      <c r="M1931"/>
      <c r="N1931"/>
      <c r="O1931"/>
      <c r="P1931" s="365"/>
      <c r="Q1931"/>
      <c r="R1931"/>
      <c r="S1931"/>
      <c r="T1931"/>
      <c r="U1931"/>
      <c r="V1931"/>
      <c r="W1931"/>
      <c r="X1931"/>
      <c r="Y1931"/>
      <c r="Z1931"/>
      <c r="AA1931"/>
      <c r="AB1931"/>
      <c r="AC1931"/>
      <c r="AD1931"/>
      <c r="AE1931"/>
      <c r="AF1931"/>
      <c r="AG1931"/>
      <c r="AH1931" s="365"/>
      <c r="AI1931"/>
      <c r="AJ1931"/>
      <c r="AK1931"/>
      <c r="AL1931" s="365"/>
      <c r="AM1931"/>
      <c r="AN1931"/>
      <c r="AO1931"/>
      <c r="AP1931" s="365"/>
      <c r="AQ1931"/>
      <c r="AR1931"/>
      <c r="AS1931"/>
      <c r="AT1931"/>
      <c r="AU1931"/>
      <c r="AV1931"/>
      <c r="AW1931"/>
      <c r="AX1931"/>
      <c r="AY1931" s="365"/>
      <c r="AZ1931" s="365"/>
      <c r="BA1931" s="366"/>
      <c r="BB1931" s="367"/>
      <c r="BC1931"/>
      <c r="BD1931"/>
      <c r="BE1931"/>
      <c r="BF1931"/>
      <c r="BG1931"/>
      <c r="BH1931" s="368"/>
    </row>
    <row r="1932" spans="6:60" ht="15.6">
      <c r="F1932" s="346"/>
      <c r="G1932"/>
      <c r="H1932"/>
      <c r="I1932"/>
      <c r="J1932"/>
      <c r="K1932"/>
      <c r="L1932"/>
      <c r="M1932"/>
      <c r="N1932"/>
      <c r="O1932"/>
      <c r="P1932" s="365"/>
      <c r="Q1932"/>
      <c r="R1932"/>
      <c r="S1932"/>
      <c r="T1932"/>
      <c r="U1932"/>
      <c r="V1932"/>
      <c r="W1932"/>
      <c r="X1932"/>
      <c r="Y1932"/>
      <c r="Z1932"/>
      <c r="AA1932"/>
      <c r="AB1932"/>
      <c r="AC1932"/>
      <c r="AD1932"/>
      <c r="AE1932"/>
      <c r="AF1932"/>
      <c r="AG1932"/>
      <c r="AH1932" s="365"/>
      <c r="AI1932"/>
      <c r="AJ1932"/>
      <c r="AK1932"/>
      <c r="AL1932" s="365"/>
      <c r="AM1932"/>
      <c r="AN1932"/>
      <c r="AO1932"/>
      <c r="AP1932" s="365"/>
      <c r="AQ1932"/>
      <c r="AR1932"/>
      <c r="AS1932"/>
      <c r="AT1932"/>
      <c r="AU1932"/>
      <c r="AV1932"/>
      <c r="AW1932"/>
      <c r="AX1932"/>
      <c r="AY1932" s="365"/>
      <c r="AZ1932" s="365"/>
      <c r="BA1932" s="366"/>
      <c r="BB1932" s="367"/>
      <c r="BC1932"/>
      <c r="BD1932"/>
      <c r="BE1932"/>
      <c r="BF1932"/>
      <c r="BG1932"/>
      <c r="BH1932" s="368"/>
    </row>
    <row r="1933" spans="6:60" ht="15.6">
      <c r="F1933" s="346"/>
      <c r="G1933"/>
      <c r="H1933"/>
      <c r="I1933"/>
      <c r="J1933"/>
      <c r="K1933"/>
      <c r="L1933"/>
      <c r="M1933"/>
      <c r="N1933"/>
      <c r="O1933"/>
      <c r="P1933" s="365"/>
      <c r="Q1933"/>
      <c r="R1933"/>
      <c r="S1933"/>
      <c r="T1933"/>
      <c r="U1933"/>
      <c r="V1933"/>
      <c r="W1933"/>
      <c r="X1933"/>
      <c r="Y1933"/>
      <c r="Z1933"/>
      <c r="AA1933"/>
      <c r="AB1933"/>
      <c r="AC1933"/>
      <c r="AD1933"/>
      <c r="AE1933"/>
      <c r="AF1933"/>
      <c r="AG1933"/>
      <c r="AH1933" s="365"/>
      <c r="AI1933"/>
      <c r="AJ1933"/>
      <c r="AK1933"/>
      <c r="AL1933" s="365"/>
      <c r="AM1933"/>
      <c r="AN1933"/>
      <c r="AO1933"/>
      <c r="AP1933" s="365"/>
      <c r="AQ1933"/>
      <c r="AR1933"/>
      <c r="AS1933"/>
      <c r="AT1933"/>
      <c r="AU1933"/>
      <c r="AV1933"/>
      <c r="AW1933"/>
      <c r="AX1933"/>
      <c r="AY1933" s="365"/>
      <c r="AZ1933" s="365"/>
      <c r="BA1933" s="366"/>
      <c r="BB1933" s="367"/>
      <c r="BC1933"/>
      <c r="BD1933"/>
      <c r="BE1933"/>
      <c r="BF1933"/>
      <c r="BG1933"/>
      <c r="BH1933" s="368"/>
    </row>
    <row r="1934" spans="6:60" ht="15.6">
      <c r="F1934" s="346"/>
      <c r="G1934"/>
      <c r="H1934"/>
      <c r="I1934"/>
      <c r="J1934"/>
      <c r="K1934"/>
      <c r="L1934"/>
      <c r="M1934"/>
      <c r="N1934"/>
      <c r="O1934"/>
      <c r="P1934" s="365"/>
      <c r="Q1934"/>
      <c r="R1934"/>
      <c r="S1934"/>
      <c r="T1934"/>
      <c r="U1934"/>
      <c r="V1934"/>
      <c r="W1934"/>
      <c r="X1934"/>
      <c r="Y1934"/>
      <c r="Z1934"/>
      <c r="AA1934"/>
      <c r="AB1934"/>
      <c r="AC1934"/>
      <c r="AD1934"/>
      <c r="AE1934"/>
      <c r="AF1934"/>
      <c r="AG1934"/>
      <c r="AH1934" s="365"/>
      <c r="AI1934"/>
      <c r="AJ1934"/>
      <c r="AK1934"/>
      <c r="AL1934" s="365"/>
      <c r="AM1934"/>
      <c r="AN1934"/>
      <c r="AO1934"/>
      <c r="AP1934" s="365"/>
      <c r="AQ1934"/>
      <c r="AR1934"/>
      <c r="AS1934"/>
      <c r="AT1934"/>
      <c r="AU1934"/>
      <c r="AV1934"/>
      <c r="AW1934"/>
      <c r="AX1934"/>
      <c r="AY1934" s="365"/>
      <c r="AZ1934" s="365"/>
      <c r="BA1934" s="366"/>
      <c r="BB1934" s="367"/>
      <c r="BC1934"/>
      <c r="BD1934"/>
      <c r="BE1934"/>
      <c r="BF1934"/>
      <c r="BG1934"/>
      <c r="BH1934" s="368"/>
    </row>
    <row r="1935" spans="6:60" ht="15.6">
      <c r="F1935" s="346"/>
      <c r="G1935"/>
      <c r="H1935"/>
      <c r="I1935"/>
      <c r="J1935"/>
      <c r="K1935"/>
      <c r="L1935"/>
      <c r="M1935"/>
      <c r="N1935"/>
      <c r="O1935"/>
      <c r="P1935" s="365"/>
      <c r="Q1935"/>
      <c r="R1935"/>
      <c r="S1935"/>
      <c r="T1935"/>
      <c r="U1935"/>
      <c r="V1935"/>
      <c r="W1935"/>
      <c r="X1935"/>
      <c r="Y1935"/>
      <c r="Z1935"/>
      <c r="AA1935"/>
      <c r="AB1935"/>
      <c r="AC1935"/>
      <c r="AD1935"/>
      <c r="AE1935"/>
      <c r="AF1935"/>
      <c r="AG1935"/>
      <c r="AH1935" s="365"/>
      <c r="AI1935"/>
      <c r="AJ1935"/>
      <c r="AK1935"/>
      <c r="AL1935" s="365"/>
      <c r="AM1935"/>
      <c r="AN1935"/>
      <c r="AO1935"/>
      <c r="AP1935" s="365"/>
      <c r="AQ1935"/>
      <c r="AR1935"/>
      <c r="AS1935"/>
      <c r="AT1935"/>
      <c r="AU1935"/>
      <c r="AV1935"/>
      <c r="AW1935"/>
      <c r="AX1935"/>
      <c r="AY1935" s="365"/>
      <c r="AZ1935" s="365"/>
      <c r="BA1935" s="366"/>
      <c r="BB1935" s="367"/>
      <c r="BC1935"/>
      <c r="BD1935"/>
      <c r="BE1935"/>
      <c r="BF1935"/>
      <c r="BG1935"/>
      <c r="BH1935" s="368"/>
    </row>
    <row r="1936" spans="6:60" ht="15.6">
      <c r="F1936" s="346"/>
      <c r="G1936"/>
      <c r="H1936"/>
      <c r="I1936"/>
      <c r="J1936"/>
      <c r="K1936"/>
      <c r="L1936"/>
      <c r="M1936"/>
      <c r="N1936"/>
      <c r="O1936"/>
      <c r="P1936" s="365"/>
      <c r="Q1936"/>
      <c r="R1936"/>
      <c r="S1936"/>
      <c r="T1936"/>
      <c r="U1936"/>
      <c r="V1936"/>
      <c r="W1936"/>
      <c r="X1936"/>
      <c r="Y1936"/>
      <c r="Z1936"/>
      <c r="AA1936"/>
      <c r="AB1936"/>
      <c r="AC1936"/>
      <c r="AD1936"/>
      <c r="AE1936"/>
      <c r="AF1936"/>
      <c r="AG1936"/>
      <c r="AH1936" s="365"/>
      <c r="AI1936"/>
      <c r="AJ1936"/>
      <c r="AK1936"/>
      <c r="AL1936" s="365"/>
      <c r="AM1936"/>
      <c r="AN1936"/>
      <c r="AO1936"/>
      <c r="AP1936" s="365"/>
      <c r="AQ1936"/>
      <c r="AR1936"/>
      <c r="AS1936"/>
      <c r="AT1936"/>
      <c r="AU1936"/>
      <c r="AV1936"/>
      <c r="AW1936"/>
      <c r="AX1936"/>
      <c r="AY1936" s="365"/>
      <c r="AZ1936" s="365"/>
      <c r="BA1936" s="366"/>
      <c r="BB1936" s="367"/>
      <c r="BC1936"/>
      <c r="BD1936"/>
      <c r="BE1936"/>
      <c r="BF1936"/>
      <c r="BG1936"/>
      <c r="BH1936" s="368"/>
    </row>
    <row r="1937" spans="6:60" ht="15.6">
      <c r="F1937" s="346"/>
      <c r="G1937"/>
      <c r="H1937"/>
      <c r="I1937"/>
      <c r="J1937"/>
      <c r="K1937"/>
      <c r="L1937"/>
      <c r="M1937"/>
      <c r="N1937"/>
      <c r="O1937"/>
      <c r="P1937" s="365"/>
      <c r="Q1937"/>
      <c r="R1937"/>
      <c r="S1937"/>
      <c r="T1937"/>
      <c r="U1937"/>
      <c r="V1937"/>
      <c r="W1937"/>
      <c r="X1937"/>
      <c r="Y1937"/>
      <c r="Z1937"/>
      <c r="AA1937"/>
      <c r="AB1937"/>
      <c r="AC1937"/>
      <c r="AD1937"/>
      <c r="AE1937"/>
      <c r="AF1937"/>
      <c r="AG1937"/>
      <c r="AH1937" s="365"/>
      <c r="AI1937"/>
      <c r="AJ1937"/>
      <c r="AK1937"/>
      <c r="AL1937" s="365"/>
      <c r="AM1937"/>
      <c r="AN1937"/>
      <c r="AO1937"/>
      <c r="AP1937" s="365"/>
      <c r="AQ1937"/>
      <c r="AR1937"/>
      <c r="AS1937"/>
      <c r="AT1937"/>
      <c r="AU1937"/>
      <c r="AV1937"/>
      <c r="AW1937"/>
      <c r="AX1937"/>
      <c r="AY1937" s="365"/>
      <c r="AZ1937" s="365"/>
      <c r="BA1937" s="366"/>
      <c r="BB1937" s="367"/>
      <c r="BC1937"/>
      <c r="BD1937"/>
      <c r="BE1937"/>
      <c r="BF1937"/>
      <c r="BG1937"/>
      <c r="BH1937" s="368"/>
    </row>
    <row r="1938" spans="6:60" ht="15.6">
      <c r="F1938" s="346"/>
      <c r="G1938"/>
      <c r="H1938"/>
      <c r="I1938"/>
      <c r="J1938"/>
      <c r="K1938"/>
      <c r="L1938"/>
      <c r="M1938"/>
      <c r="N1938"/>
      <c r="O1938"/>
      <c r="P1938" s="365"/>
      <c r="Q1938"/>
      <c r="R1938"/>
      <c r="S1938"/>
      <c r="T1938"/>
      <c r="U1938"/>
      <c r="V1938"/>
      <c r="W1938"/>
      <c r="X1938"/>
      <c r="Y1938"/>
      <c r="Z1938"/>
      <c r="AA1938"/>
      <c r="AB1938"/>
      <c r="AC1938"/>
      <c r="AD1938"/>
      <c r="AE1938"/>
      <c r="AF1938"/>
      <c r="AG1938"/>
      <c r="AH1938" s="365"/>
      <c r="AI1938"/>
      <c r="AJ1938"/>
      <c r="AK1938"/>
      <c r="AL1938" s="365"/>
      <c r="AM1938"/>
      <c r="AN1938"/>
      <c r="AO1938"/>
      <c r="AP1938" s="365"/>
      <c r="AQ1938"/>
      <c r="AR1938"/>
      <c r="AS1938"/>
      <c r="AT1938"/>
      <c r="AU1938"/>
      <c r="AV1938"/>
      <c r="AW1938"/>
      <c r="AX1938"/>
      <c r="AY1938" s="365"/>
      <c r="AZ1938" s="365"/>
      <c r="BA1938" s="366"/>
      <c r="BB1938" s="367"/>
      <c r="BC1938"/>
      <c r="BD1938"/>
      <c r="BE1938"/>
      <c r="BF1938"/>
      <c r="BG1938"/>
      <c r="BH1938" s="368"/>
    </row>
    <row r="1939" spans="6:60" ht="15.6">
      <c r="F1939" s="346"/>
      <c r="G1939"/>
      <c r="H1939"/>
      <c r="I1939"/>
      <c r="J1939"/>
      <c r="K1939"/>
      <c r="L1939"/>
      <c r="M1939"/>
      <c r="N1939"/>
      <c r="O1939"/>
      <c r="P1939" s="365"/>
      <c r="Q1939"/>
      <c r="R1939"/>
      <c r="S1939"/>
      <c r="T1939"/>
      <c r="U1939"/>
      <c r="V1939"/>
      <c r="W1939"/>
      <c r="X1939"/>
      <c r="Y1939"/>
      <c r="Z1939"/>
      <c r="AA1939"/>
      <c r="AB1939"/>
      <c r="AC1939"/>
      <c r="AD1939"/>
      <c r="AE1939"/>
      <c r="AF1939"/>
      <c r="AG1939"/>
      <c r="AH1939" s="365"/>
      <c r="AI1939"/>
      <c r="AJ1939"/>
      <c r="AK1939"/>
      <c r="AL1939" s="365"/>
      <c r="AM1939"/>
      <c r="AN1939"/>
      <c r="AO1939"/>
      <c r="AP1939" s="365"/>
      <c r="AQ1939"/>
      <c r="AR1939"/>
      <c r="AS1939"/>
      <c r="AT1939"/>
      <c r="AU1939"/>
      <c r="AV1939"/>
      <c r="AW1939"/>
      <c r="AX1939"/>
      <c r="AY1939" s="365"/>
      <c r="AZ1939" s="365"/>
      <c r="BA1939" s="366"/>
      <c r="BB1939" s="367"/>
      <c r="BC1939"/>
      <c r="BD1939"/>
      <c r="BE1939"/>
      <c r="BF1939"/>
      <c r="BG1939"/>
      <c r="BH1939" s="368"/>
    </row>
    <row r="1940" spans="6:60" ht="15.6">
      <c r="F1940" s="346"/>
      <c r="G1940"/>
      <c r="H1940"/>
      <c r="I1940"/>
      <c r="J1940"/>
      <c r="K1940"/>
      <c r="L1940"/>
      <c r="M1940"/>
      <c r="N1940"/>
      <c r="O1940"/>
      <c r="P1940" s="365"/>
      <c r="Q1940"/>
      <c r="R1940"/>
      <c r="S1940"/>
      <c r="T1940"/>
      <c r="U1940"/>
      <c r="V1940"/>
      <c r="W1940"/>
      <c r="X1940"/>
      <c r="Y1940"/>
      <c r="Z1940"/>
      <c r="AA1940"/>
      <c r="AB1940"/>
      <c r="AC1940"/>
      <c r="AD1940"/>
      <c r="AE1940"/>
      <c r="AF1940"/>
      <c r="AG1940"/>
      <c r="AH1940" s="365"/>
      <c r="AI1940"/>
      <c r="AJ1940"/>
      <c r="AK1940"/>
      <c r="AL1940" s="365"/>
      <c r="AM1940"/>
      <c r="AN1940"/>
      <c r="AO1940"/>
      <c r="AP1940" s="365"/>
      <c r="AQ1940"/>
      <c r="AR1940"/>
      <c r="AS1940"/>
      <c r="AT1940"/>
      <c r="AU1940"/>
      <c r="AV1940"/>
      <c r="AW1940"/>
      <c r="AX1940"/>
      <c r="AY1940" s="365"/>
      <c r="AZ1940" s="365"/>
      <c r="BA1940" s="366"/>
      <c r="BB1940" s="367"/>
      <c r="BC1940"/>
      <c r="BD1940"/>
      <c r="BE1940"/>
      <c r="BF1940"/>
      <c r="BG1940"/>
      <c r="BH1940" s="368"/>
    </row>
    <row r="1941" spans="6:60" ht="15.6">
      <c r="F1941" s="346"/>
      <c r="G1941"/>
      <c r="H1941"/>
      <c r="I1941"/>
      <c r="J1941"/>
      <c r="K1941"/>
      <c r="L1941"/>
      <c r="M1941"/>
      <c r="N1941"/>
      <c r="O1941"/>
      <c r="P1941" s="365"/>
      <c r="Q1941"/>
      <c r="R1941"/>
      <c r="S1941"/>
      <c r="T1941"/>
      <c r="U1941"/>
      <c r="V1941"/>
      <c r="W1941"/>
      <c r="X1941"/>
      <c r="Y1941"/>
      <c r="Z1941"/>
      <c r="AA1941"/>
      <c r="AB1941"/>
      <c r="AC1941"/>
      <c r="AD1941"/>
      <c r="AE1941"/>
      <c r="AF1941"/>
      <c r="AG1941"/>
      <c r="AH1941" s="365"/>
      <c r="AI1941"/>
      <c r="AJ1941"/>
      <c r="AK1941"/>
      <c r="AL1941" s="365"/>
      <c r="AM1941"/>
      <c r="AN1941"/>
      <c r="AO1941"/>
      <c r="AP1941" s="365"/>
      <c r="AQ1941"/>
      <c r="AR1941"/>
      <c r="AS1941"/>
      <c r="AT1941"/>
      <c r="AU1941"/>
      <c r="AV1941"/>
      <c r="AW1941"/>
      <c r="AX1941"/>
      <c r="AY1941" s="365"/>
      <c r="AZ1941" s="365"/>
      <c r="BA1941" s="366"/>
      <c r="BB1941" s="367"/>
      <c r="BC1941"/>
      <c r="BD1941"/>
      <c r="BE1941"/>
      <c r="BF1941"/>
      <c r="BG1941"/>
      <c r="BH1941" s="368"/>
    </row>
    <row r="1942" spans="6:60" ht="15.6">
      <c r="F1942" s="346"/>
      <c r="G1942"/>
      <c r="H1942"/>
      <c r="I1942"/>
      <c r="J1942"/>
      <c r="K1942"/>
      <c r="L1942"/>
      <c r="M1942"/>
      <c r="N1942"/>
      <c r="O1942"/>
      <c r="P1942" s="365"/>
      <c r="Q1942"/>
      <c r="R1942"/>
      <c r="S1942"/>
      <c r="T1942"/>
      <c r="U1942"/>
      <c r="V1942"/>
      <c r="W1942"/>
      <c r="X1942"/>
      <c r="Y1942"/>
      <c r="Z1942"/>
      <c r="AA1942"/>
      <c r="AB1942"/>
      <c r="AC1942"/>
      <c r="AD1942"/>
      <c r="AE1942"/>
      <c r="AF1942"/>
      <c r="AG1942"/>
      <c r="AH1942" s="365"/>
      <c r="AI1942"/>
      <c r="AJ1942"/>
      <c r="AK1942"/>
      <c r="AL1942" s="365"/>
      <c r="AM1942"/>
      <c r="AN1942"/>
      <c r="AO1942"/>
      <c r="AP1942" s="365"/>
      <c r="AQ1942"/>
      <c r="AR1942"/>
      <c r="AS1942"/>
      <c r="AT1942"/>
      <c r="AU1942"/>
      <c r="AV1942"/>
      <c r="AW1942"/>
      <c r="AX1942"/>
      <c r="AY1942" s="365"/>
      <c r="AZ1942" s="365"/>
      <c r="BA1942" s="366"/>
      <c r="BB1942" s="367"/>
      <c r="BC1942"/>
      <c r="BD1942"/>
      <c r="BE1942"/>
      <c r="BF1942"/>
      <c r="BG1942"/>
      <c r="BH1942" s="368"/>
    </row>
    <row r="1943" spans="6:60" ht="15.6">
      <c r="F1943" s="346"/>
      <c r="G1943"/>
      <c r="H1943"/>
      <c r="I1943"/>
      <c r="J1943"/>
      <c r="K1943"/>
      <c r="L1943"/>
      <c r="M1943"/>
      <c r="N1943"/>
      <c r="O1943"/>
      <c r="P1943" s="365"/>
      <c r="Q1943"/>
      <c r="R1943"/>
      <c r="S1943"/>
      <c r="T1943"/>
      <c r="U1943"/>
      <c r="V1943"/>
      <c r="W1943"/>
      <c r="X1943"/>
      <c r="Y1943"/>
      <c r="Z1943"/>
      <c r="AA1943"/>
      <c r="AB1943"/>
      <c r="AC1943"/>
      <c r="AD1943"/>
      <c r="AE1943"/>
      <c r="AF1943"/>
      <c r="AG1943"/>
      <c r="AH1943" s="365"/>
      <c r="AI1943"/>
      <c r="AJ1943"/>
      <c r="AK1943"/>
      <c r="AL1943" s="365"/>
      <c r="AM1943"/>
      <c r="AN1943"/>
      <c r="AO1943"/>
      <c r="AP1943" s="365"/>
      <c r="AQ1943"/>
      <c r="AR1943"/>
      <c r="AS1943"/>
      <c r="AT1943"/>
      <c r="AU1943"/>
      <c r="AV1943"/>
      <c r="AW1943"/>
      <c r="AX1943"/>
      <c r="AY1943" s="365"/>
      <c r="AZ1943" s="365"/>
      <c r="BA1943" s="366"/>
      <c r="BB1943" s="367"/>
      <c r="BC1943"/>
      <c r="BD1943"/>
      <c r="BE1943"/>
      <c r="BF1943"/>
      <c r="BG1943"/>
      <c r="BH1943" s="368"/>
    </row>
    <row r="1944" spans="6:60" ht="15.6">
      <c r="F1944" s="346"/>
      <c r="G1944"/>
      <c r="H1944"/>
      <c r="I1944"/>
      <c r="J1944"/>
      <c r="K1944"/>
      <c r="L1944"/>
      <c r="M1944"/>
      <c r="N1944"/>
      <c r="O1944"/>
      <c r="P1944" s="365"/>
      <c r="Q1944"/>
      <c r="R1944"/>
      <c r="S1944"/>
      <c r="T1944"/>
      <c r="U1944"/>
      <c r="V1944"/>
      <c r="W1944"/>
      <c r="X1944"/>
      <c r="Y1944"/>
      <c r="Z1944"/>
      <c r="AA1944"/>
      <c r="AB1944"/>
      <c r="AC1944"/>
      <c r="AD1944"/>
      <c r="AE1944"/>
      <c r="AF1944"/>
      <c r="AG1944"/>
      <c r="AH1944" s="365"/>
      <c r="AI1944"/>
      <c r="AJ1944"/>
      <c r="AK1944"/>
      <c r="AL1944" s="365"/>
      <c r="AM1944"/>
      <c r="AN1944"/>
      <c r="AO1944"/>
      <c r="AP1944" s="365"/>
      <c r="AQ1944"/>
      <c r="AR1944"/>
      <c r="AS1944"/>
      <c r="AT1944"/>
      <c r="AU1944"/>
      <c r="AV1944"/>
      <c r="AW1944"/>
      <c r="AX1944"/>
      <c r="AY1944" s="365"/>
      <c r="AZ1944" s="365"/>
      <c r="BA1944" s="366"/>
      <c r="BB1944" s="367"/>
      <c r="BC1944"/>
      <c r="BD1944"/>
      <c r="BE1944"/>
      <c r="BF1944"/>
      <c r="BG1944"/>
      <c r="BH1944" s="368"/>
    </row>
    <row r="1945" spans="6:60" ht="15.6">
      <c r="F1945" s="346"/>
      <c r="G1945"/>
      <c r="H1945"/>
      <c r="I1945"/>
      <c r="J1945"/>
      <c r="K1945"/>
      <c r="L1945"/>
      <c r="M1945"/>
      <c r="N1945"/>
      <c r="O1945"/>
      <c r="P1945" s="365"/>
      <c r="Q1945"/>
      <c r="R1945"/>
      <c r="S1945"/>
      <c r="T1945"/>
      <c r="U1945"/>
      <c r="V1945"/>
      <c r="W1945"/>
      <c r="X1945"/>
      <c r="Y1945"/>
      <c r="Z1945"/>
      <c r="AA1945"/>
      <c r="AB1945"/>
      <c r="AC1945"/>
      <c r="AD1945"/>
      <c r="AE1945"/>
      <c r="AF1945"/>
      <c r="AG1945"/>
      <c r="AH1945" s="365"/>
      <c r="AI1945"/>
      <c r="AJ1945"/>
      <c r="AK1945"/>
      <c r="AL1945" s="365"/>
      <c r="AM1945"/>
      <c r="AN1945"/>
      <c r="AO1945"/>
      <c r="AP1945" s="365"/>
      <c r="AQ1945"/>
      <c r="AR1945"/>
      <c r="AS1945"/>
      <c r="AT1945"/>
      <c r="AU1945"/>
      <c r="AV1945"/>
      <c r="AW1945"/>
      <c r="AX1945"/>
      <c r="AY1945" s="365"/>
      <c r="AZ1945" s="365"/>
      <c r="BA1945" s="366"/>
      <c r="BB1945" s="367"/>
      <c r="BC1945"/>
      <c r="BD1945"/>
      <c r="BE1945"/>
      <c r="BF1945"/>
      <c r="BG1945"/>
      <c r="BH1945" s="368"/>
    </row>
    <row r="1946" spans="6:60" ht="15.6">
      <c r="F1946" s="346"/>
      <c r="G1946"/>
      <c r="H1946"/>
      <c r="I1946"/>
      <c r="J1946"/>
      <c r="K1946"/>
      <c r="L1946"/>
      <c r="M1946"/>
      <c r="N1946"/>
      <c r="O1946"/>
      <c r="P1946" s="365"/>
      <c r="Q1946"/>
      <c r="R1946"/>
      <c r="S1946"/>
      <c r="T1946"/>
      <c r="U1946"/>
      <c r="V1946"/>
      <c r="W1946"/>
      <c r="X1946"/>
      <c r="Y1946"/>
      <c r="Z1946"/>
      <c r="AA1946"/>
      <c r="AB1946"/>
      <c r="AC1946"/>
      <c r="AD1946"/>
      <c r="AE1946"/>
      <c r="AF1946"/>
      <c r="AG1946"/>
      <c r="AH1946" s="365"/>
      <c r="AI1946"/>
      <c r="AJ1946"/>
      <c r="AK1946"/>
      <c r="AL1946" s="365"/>
      <c r="AM1946"/>
      <c r="AN1946"/>
      <c r="AO1946"/>
      <c r="AP1946" s="365"/>
      <c r="AQ1946"/>
      <c r="AR1946"/>
      <c r="AS1946"/>
      <c r="AT1946"/>
      <c r="AU1946"/>
      <c r="AV1946"/>
      <c r="AW1946"/>
      <c r="AX1946"/>
      <c r="AY1946" s="365"/>
      <c r="AZ1946" s="365"/>
      <c r="BA1946" s="366"/>
      <c r="BB1946" s="367"/>
      <c r="BC1946"/>
      <c r="BD1946"/>
      <c r="BE1946"/>
      <c r="BF1946"/>
      <c r="BG1946"/>
      <c r="BH1946" s="368"/>
    </row>
    <row r="1947" spans="6:60" ht="15.6">
      <c r="F1947" s="346"/>
      <c r="G1947"/>
      <c r="H1947"/>
      <c r="I1947"/>
      <c r="J1947"/>
      <c r="K1947"/>
      <c r="L1947"/>
      <c r="M1947"/>
      <c r="N1947"/>
      <c r="O1947"/>
      <c r="P1947" s="365"/>
      <c r="Q1947"/>
      <c r="R1947"/>
      <c r="S1947"/>
      <c r="T1947"/>
      <c r="U1947"/>
      <c r="V1947"/>
      <c r="W1947"/>
      <c r="X1947"/>
      <c r="Y1947"/>
      <c r="Z1947"/>
      <c r="AA1947"/>
      <c r="AB1947"/>
      <c r="AC1947"/>
      <c r="AD1947"/>
      <c r="AE1947"/>
      <c r="AF1947"/>
      <c r="AG1947"/>
      <c r="AH1947" s="365"/>
      <c r="AI1947"/>
      <c r="AJ1947"/>
      <c r="AK1947"/>
      <c r="AL1947" s="365"/>
      <c r="AM1947"/>
      <c r="AN1947"/>
      <c r="AO1947"/>
      <c r="AP1947" s="365"/>
      <c r="AQ1947"/>
      <c r="AR1947"/>
      <c r="AS1947"/>
      <c r="AT1947"/>
      <c r="AU1947"/>
      <c r="AV1947"/>
      <c r="AW1947"/>
      <c r="AX1947"/>
      <c r="AY1947" s="365"/>
      <c r="AZ1947" s="365"/>
      <c r="BA1947" s="366"/>
      <c r="BB1947" s="367"/>
      <c r="BC1947"/>
      <c r="BD1947"/>
      <c r="BE1947"/>
      <c r="BF1947"/>
      <c r="BG1947"/>
      <c r="BH1947" s="368"/>
    </row>
    <row r="1948" spans="6:60" ht="15.6">
      <c r="F1948" s="346"/>
      <c r="G1948"/>
      <c r="H1948"/>
      <c r="I1948"/>
      <c r="J1948"/>
      <c r="K1948"/>
      <c r="L1948"/>
      <c r="M1948"/>
      <c r="N1948"/>
      <c r="O1948"/>
      <c r="P1948" s="365"/>
      <c r="Q1948"/>
      <c r="R1948"/>
      <c r="S1948"/>
      <c r="T1948"/>
      <c r="U1948"/>
      <c r="V1948"/>
      <c r="W1948"/>
      <c r="X1948"/>
      <c r="Y1948"/>
      <c r="Z1948"/>
      <c r="AA1948"/>
      <c r="AB1948"/>
      <c r="AC1948"/>
      <c r="AD1948"/>
      <c r="AE1948"/>
      <c r="AF1948"/>
      <c r="AG1948"/>
      <c r="AH1948" s="365"/>
      <c r="AI1948"/>
      <c r="AJ1948"/>
      <c r="AK1948"/>
      <c r="AL1948" s="365"/>
      <c r="AM1948"/>
      <c r="AN1948"/>
      <c r="AO1948"/>
      <c r="AP1948" s="365"/>
      <c r="AQ1948"/>
      <c r="AR1948"/>
      <c r="AS1948"/>
      <c r="AT1948"/>
      <c r="AU1948"/>
      <c r="AV1948"/>
      <c r="AW1948"/>
      <c r="AX1948"/>
      <c r="AY1948" s="365"/>
      <c r="AZ1948" s="365"/>
      <c r="BA1948" s="366"/>
      <c r="BB1948" s="367"/>
      <c r="BC1948"/>
      <c r="BD1948"/>
      <c r="BE1948"/>
      <c r="BF1948"/>
      <c r="BG1948"/>
      <c r="BH1948" s="368"/>
    </row>
    <row r="1949" spans="6:60" ht="15.6">
      <c r="F1949" s="346"/>
      <c r="G1949"/>
      <c r="H1949"/>
      <c r="I1949"/>
      <c r="J1949"/>
      <c r="K1949"/>
      <c r="L1949"/>
      <c r="M1949"/>
      <c r="N1949"/>
      <c r="O1949"/>
      <c r="P1949" s="365"/>
      <c r="Q1949"/>
      <c r="R1949"/>
      <c r="S1949"/>
      <c r="T1949"/>
      <c r="U1949"/>
      <c r="V1949"/>
      <c r="W1949"/>
      <c r="X1949"/>
      <c r="Y1949"/>
      <c r="Z1949"/>
      <c r="AA1949"/>
      <c r="AB1949"/>
      <c r="AC1949"/>
      <c r="AD1949"/>
      <c r="AE1949"/>
      <c r="AF1949"/>
      <c r="AG1949"/>
      <c r="AH1949" s="365"/>
      <c r="AI1949"/>
      <c r="AJ1949"/>
      <c r="AK1949"/>
      <c r="AL1949" s="365"/>
      <c r="AM1949"/>
      <c r="AN1949"/>
      <c r="AO1949"/>
      <c r="AP1949" s="365"/>
      <c r="AQ1949"/>
      <c r="AR1949"/>
      <c r="AS1949"/>
      <c r="AT1949"/>
      <c r="AU1949"/>
      <c r="AV1949"/>
      <c r="AW1949"/>
      <c r="AX1949"/>
      <c r="AY1949" s="365"/>
      <c r="AZ1949" s="365"/>
      <c r="BA1949" s="366"/>
      <c r="BB1949" s="367"/>
      <c r="BC1949"/>
      <c r="BD1949"/>
      <c r="BE1949"/>
      <c r="BF1949"/>
      <c r="BG1949"/>
      <c r="BH1949" s="368"/>
    </row>
    <row r="1950" spans="6:60" ht="15.6">
      <c r="F1950" s="346"/>
      <c r="G1950"/>
      <c r="H1950"/>
      <c r="I1950"/>
      <c r="J1950"/>
      <c r="K1950"/>
      <c r="L1950"/>
      <c r="M1950"/>
      <c r="N1950"/>
      <c r="O1950"/>
      <c r="P1950" s="365"/>
      <c r="Q1950"/>
      <c r="R1950"/>
      <c r="S1950"/>
      <c r="T1950"/>
      <c r="U1950"/>
      <c r="V1950"/>
      <c r="W1950"/>
      <c r="X1950"/>
      <c r="Y1950"/>
      <c r="Z1950"/>
      <c r="AA1950"/>
      <c r="AB1950"/>
      <c r="AC1950"/>
      <c r="AD1950"/>
      <c r="AE1950"/>
      <c r="AF1950"/>
      <c r="AG1950"/>
      <c r="AH1950" s="365"/>
      <c r="AI1950"/>
      <c r="AJ1950"/>
      <c r="AK1950"/>
      <c r="AL1950" s="365"/>
      <c r="AM1950"/>
      <c r="AN1950"/>
      <c r="AO1950"/>
      <c r="AP1950" s="365"/>
      <c r="AQ1950"/>
      <c r="AR1950"/>
      <c r="AS1950"/>
      <c r="AT1950"/>
      <c r="AU1950"/>
      <c r="AV1950"/>
      <c r="AW1950"/>
      <c r="AX1950"/>
      <c r="AY1950" s="365"/>
      <c r="AZ1950" s="365"/>
      <c r="BA1950" s="366"/>
      <c r="BB1950" s="367"/>
      <c r="BC1950"/>
      <c r="BD1950"/>
      <c r="BE1950"/>
      <c r="BF1950"/>
      <c r="BG1950"/>
      <c r="BH1950" s="368"/>
    </row>
    <row r="1951" spans="6:60" ht="15.6">
      <c r="F1951" s="346"/>
      <c r="G1951"/>
      <c r="H1951"/>
      <c r="I1951"/>
      <c r="J1951"/>
      <c r="K1951"/>
      <c r="L1951"/>
      <c r="M1951"/>
      <c r="N1951"/>
      <c r="O1951"/>
      <c r="P1951" s="365"/>
      <c r="Q1951"/>
      <c r="R1951"/>
      <c r="S1951"/>
      <c r="T1951"/>
      <c r="U1951"/>
      <c r="V1951"/>
      <c r="W1951"/>
      <c r="X1951"/>
      <c r="Y1951"/>
      <c r="Z1951"/>
      <c r="AA1951"/>
      <c r="AB1951"/>
      <c r="AC1951"/>
      <c r="AD1951"/>
      <c r="AE1951"/>
      <c r="AF1951"/>
      <c r="AG1951"/>
      <c r="AH1951" s="365"/>
      <c r="AI1951"/>
      <c r="AJ1951"/>
      <c r="AK1951"/>
      <c r="AL1951" s="365"/>
      <c r="AM1951"/>
      <c r="AN1951"/>
      <c r="AO1951"/>
      <c r="AP1951" s="365"/>
      <c r="AQ1951"/>
      <c r="AR1951"/>
      <c r="AS1951"/>
      <c r="AT1951"/>
      <c r="AU1951"/>
      <c r="AV1951"/>
      <c r="AW1951"/>
      <c r="AX1951"/>
      <c r="AY1951" s="365"/>
      <c r="AZ1951" s="365"/>
      <c r="BA1951" s="366"/>
      <c r="BB1951" s="367"/>
      <c r="BC1951"/>
      <c r="BD1951"/>
      <c r="BE1951"/>
      <c r="BF1951"/>
      <c r="BG1951"/>
      <c r="BH1951" s="368"/>
    </row>
    <row r="1952" spans="6:60" ht="15.6">
      <c r="F1952" s="346"/>
      <c r="G1952"/>
      <c r="H1952"/>
      <c r="I1952"/>
      <c r="J1952"/>
      <c r="K1952"/>
      <c r="L1952"/>
      <c r="M1952"/>
      <c r="N1952"/>
      <c r="O1952"/>
      <c r="P1952" s="365"/>
      <c r="Q1952"/>
      <c r="R1952"/>
      <c r="S1952"/>
      <c r="T1952"/>
      <c r="U1952"/>
      <c r="V1952"/>
      <c r="W1952"/>
      <c r="X1952"/>
      <c r="Y1952"/>
      <c r="Z1952"/>
      <c r="AA1952"/>
      <c r="AB1952"/>
      <c r="AC1952"/>
      <c r="AD1952"/>
      <c r="AE1952"/>
      <c r="AF1952"/>
      <c r="AG1952"/>
      <c r="AH1952" s="365"/>
      <c r="AI1952"/>
      <c r="AJ1952"/>
      <c r="AK1952"/>
      <c r="AL1952" s="365"/>
      <c r="AM1952"/>
      <c r="AN1952"/>
      <c r="AO1952"/>
      <c r="AP1952" s="365"/>
      <c r="AQ1952"/>
      <c r="AR1952"/>
      <c r="AS1952"/>
      <c r="AT1952"/>
      <c r="AU1952"/>
      <c r="AV1952"/>
      <c r="AW1952"/>
      <c r="AX1952"/>
      <c r="AY1952" s="365"/>
      <c r="AZ1952" s="365"/>
      <c r="BA1952" s="366"/>
      <c r="BB1952" s="367"/>
      <c r="BC1952"/>
      <c r="BD1952"/>
      <c r="BE1952"/>
      <c r="BF1952"/>
      <c r="BG1952"/>
      <c r="BH1952" s="368"/>
    </row>
    <row r="1953" spans="6:60" ht="15.6">
      <c r="F1953" s="346"/>
      <c r="G1953"/>
      <c r="H1953"/>
      <c r="I1953"/>
      <c r="J1953"/>
      <c r="K1953"/>
      <c r="L1953"/>
      <c r="M1953"/>
      <c r="N1953"/>
      <c r="O1953"/>
      <c r="P1953" s="365"/>
      <c r="Q1953"/>
      <c r="R1953"/>
      <c r="S1953"/>
      <c r="T1953"/>
      <c r="U1953"/>
      <c r="V1953"/>
      <c r="W1953"/>
      <c r="X1953"/>
      <c r="Y1953"/>
      <c r="Z1953"/>
      <c r="AA1953"/>
      <c r="AB1953"/>
      <c r="AC1953"/>
      <c r="AD1953"/>
      <c r="AE1953"/>
      <c r="AF1953"/>
      <c r="AG1953"/>
      <c r="AH1953" s="365"/>
      <c r="AI1953"/>
      <c r="AJ1953"/>
      <c r="AK1953"/>
      <c r="AL1953" s="365"/>
      <c r="AM1953"/>
      <c r="AN1953"/>
      <c r="AO1953"/>
      <c r="AP1953" s="365"/>
      <c r="AQ1953"/>
      <c r="AR1953"/>
      <c r="AS1953"/>
      <c r="AT1953"/>
      <c r="AU1953"/>
      <c r="AV1953"/>
      <c r="AW1953"/>
      <c r="AX1953"/>
      <c r="AY1953" s="365"/>
      <c r="AZ1953" s="365"/>
      <c r="BA1953" s="366"/>
      <c r="BB1953" s="367"/>
      <c r="BC1953"/>
      <c r="BD1953"/>
      <c r="BE1953"/>
      <c r="BF1953"/>
      <c r="BG1953"/>
      <c r="BH1953" s="368"/>
    </row>
    <row r="1954" spans="6:60" ht="15.6">
      <c r="F1954" s="346"/>
      <c r="G1954"/>
      <c r="H1954"/>
      <c r="I1954"/>
      <c r="J1954"/>
      <c r="K1954"/>
      <c r="L1954"/>
      <c r="M1954"/>
      <c r="N1954"/>
      <c r="O1954"/>
      <c r="P1954" s="365"/>
      <c r="Q1954"/>
      <c r="R1954"/>
      <c r="S1954"/>
      <c r="T1954"/>
      <c r="U1954"/>
      <c r="V1954"/>
      <c r="W1954"/>
      <c r="X1954"/>
      <c r="Y1954"/>
      <c r="Z1954"/>
      <c r="AA1954"/>
      <c r="AB1954"/>
      <c r="AC1954"/>
      <c r="AD1954"/>
      <c r="AE1954"/>
      <c r="AF1954"/>
      <c r="AG1954"/>
      <c r="AH1954" s="365"/>
      <c r="AI1954"/>
      <c r="AJ1954"/>
      <c r="AK1954"/>
      <c r="AL1954" s="365"/>
      <c r="AM1954"/>
      <c r="AN1954"/>
      <c r="AO1954"/>
      <c r="AP1954" s="365"/>
      <c r="AQ1954"/>
      <c r="AR1954"/>
      <c r="AS1954"/>
      <c r="AT1954"/>
      <c r="AU1954"/>
      <c r="AV1954"/>
      <c r="AW1954"/>
      <c r="AX1954"/>
      <c r="AY1954" s="365"/>
      <c r="AZ1954" s="365"/>
      <c r="BA1954" s="366"/>
      <c r="BB1954" s="367"/>
      <c r="BC1954"/>
      <c r="BD1954"/>
      <c r="BE1954"/>
      <c r="BF1954"/>
      <c r="BG1954"/>
      <c r="BH1954" s="368"/>
    </row>
    <row r="1955" spans="6:60" ht="15.6">
      <c r="F1955" s="346"/>
      <c r="G1955"/>
      <c r="H1955"/>
      <c r="I1955"/>
      <c r="J1955"/>
      <c r="K1955"/>
      <c r="L1955"/>
      <c r="M1955"/>
      <c r="N1955"/>
      <c r="O1955"/>
      <c r="P1955" s="365"/>
      <c r="Q1955"/>
      <c r="R1955"/>
      <c r="S1955"/>
      <c r="T1955"/>
      <c r="U1955"/>
      <c r="V1955"/>
      <c r="W1955"/>
      <c r="X1955"/>
      <c r="Y1955"/>
      <c r="Z1955"/>
      <c r="AA1955"/>
      <c r="AB1955"/>
      <c r="AC1955"/>
      <c r="AD1955"/>
      <c r="AE1955"/>
      <c r="AF1955"/>
      <c r="AG1955"/>
      <c r="AH1955" s="365"/>
      <c r="AI1955"/>
      <c r="AJ1955"/>
      <c r="AK1955"/>
      <c r="AL1955" s="365"/>
      <c r="AM1955"/>
      <c r="AN1955"/>
      <c r="AO1955"/>
      <c r="AP1955" s="365"/>
      <c r="AQ1955"/>
      <c r="AR1955"/>
      <c r="AS1955"/>
      <c r="AT1955"/>
      <c r="AU1955"/>
      <c r="AV1955"/>
      <c r="AW1955"/>
      <c r="AX1955"/>
      <c r="AY1955" s="365"/>
      <c r="AZ1955" s="365"/>
      <c r="BA1955" s="366"/>
      <c r="BB1955" s="367"/>
      <c r="BC1955"/>
      <c r="BD1955"/>
      <c r="BE1955"/>
      <c r="BF1955"/>
      <c r="BG1955"/>
      <c r="BH1955" s="368"/>
    </row>
    <row r="1956" spans="6:60" ht="15.6">
      <c r="F1956" s="346"/>
      <c r="G1956"/>
      <c r="H1956"/>
      <c r="I1956"/>
      <c r="J1956"/>
      <c r="K1956"/>
      <c r="L1956"/>
      <c r="M1956"/>
      <c r="N1956"/>
      <c r="O1956"/>
      <c r="P1956" s="365"/>
      <c r="Q1956"/>
      <c r="R1956"/>
      <c r="S1956"/>
      <c r="T1956"/>
      <c r="U1956"/>
      <c r="V1956"/>
      <c r="W1956"/>
      <c r="X1956"/>
      <c r="Y1956"/>
      <c r="Z1956"/>
      <c r="AA1956"/>
      <c r="AB1956"/>
      <c r="AC1956"/>
      <c r="AD1956"/>
      <c r="AE1956"/>
      <c r="AF1956"/>
      <c r="AG1956"/>
      <c r="AH1956" s="365"/>
      <c r="AI1956"/>
      <c r="AJ1956"/>
      <c r="AK1956"/>
      <c r="AL1956" s="365"/>
      <c r="AM1956"/>
      <c r="AN1956"/>
      <c r="AO1956"/>
      <c r="AP1956" s="365"/>
      <c r="AQ1956"/>
      <c r="AR1956"/>
      <c r="AS1956"/>
      <c r="AT1956"/>
      <c r="AU1956"/>
      <c r="AV1956"/>
      <c r="AW1956"/>
      <c r="AX1956"/>
      <c r="AY1956" s="365"/>
      <c r="AZ1956" s="365"/>
      <c r="BA1956" s="366"/>
      <c r="BB1956" s="367"/>
      <c r="BC1956"/>
      <c r="BD1956"/>
      <c r="BE1956"/>
      <c r="BF1956"/>
      <c r="BG1956"/>
      <c r="BH1956" s="368"/>
    </row>
    <row r="1957" spans="6:60" ht="15.6">
      <c r="F1957" s="346"/>
      <c r="G1957"/>
      <c r="H1957"/>
      <c r="I1957"/>
      <c r="J1957"/>
      <c r="K1957"/>
      <c r="L1957"/>
      <c r="M1957"/>
      <c r="N1957"/>
      <c r="O1957"/>
      <c r="P1957" s="365"/>
      <c r="Q1957"/>
      <c r="R1957"/>
      <c r="S1957"/>
      <c r="T1957"/>
      <c r="U1957"/>
      <c r="V1957"/>
      <c r="W1957"/>
      <c r="X1957"/>
      <c r="Y1957"/>
      <c r="Z1957"/>
      <c r="AA1957"/>
      <c r="AB1957"/>
      <c r="AC1957"/>
      <c r="AD1957"/>
      <c r="AE1957"/>
      <c r="AF1957"/>
      <c r="AG1957"/>
      <c r="AH1957" s="365"/>
      <c r="AI1957"/>
      <c r="AJ1957"/>
      <c r="AK1957"/>
      <c r="AL1957" s="365"/>
      <c r="AM1957"/>
      <c r="AN1957"/>
      <c r="AO1957"/>
      <c r="AP1957" s="365"/>
      <c r="AQ1957"/>
      <c r="AR1957"/>
      <c r="AS1957"/>
      <c r="AT1957"/>
      <c r="AU1957"/>
      <c r="AV1957"/>
      <c r="AW1957"/>
      <c r="AX1957"/>
      <c r="AY1957" s="365"/>
      <c r="AZ1957" s="365"/>
      <c r="BA1957" s="366"/>
      <c r="BB1957" s="367"/>
      <c r="BC1957"/>
      <c r="BD1957"/>
      <c r="BE1957"/>
      <c r="BF1957"/>
      <c r="BG1957"/>
      <c r="BH1957" s="368"/>
    </row>
    <row r="1958" spans="6:60" ht="15.6">
      <c r="F1958" s="346"/>
      <c r="G1958"/>
      <c r="H1958"/>
      <c r="I1958"/>
      <c r="J1958"/>
      <c r="K1958"/>
      <c r="L1958"/>
      <c r="M1958"/>
      <c r="N1958"/>
      <c r="O1958"/>
      <c r="P1958" s="365"/>
      <c r="Q1958"/>
      <c r="R1958"/>
      <c r="S1958"/>
      <c r="T1958"/>
      <c r="U1958"/>
      <c r="V1958"/>
      <c r="W1958"/>
      <c r="X1958"/>
      <c r="Y1958"/>
      <c r="Z1958"/>
      <c r="AA1958"/>
      <c r="AB1958"/>
      <c r="AC1958"/>
      <c r="AD1958"/>
      <c r="AE1958"/>
      <c r="AF1958"/>
      <c r="AG1958"/>
      <c r="AH1958" s="365"/>
      <c r="AI1958"/>
      <c r="AJ1958"/>
      <c r="AK1958"/>
      <c r="AL1958" s="365"/>
      <c r="AM1958"/>
      <c r="AN1958"/>
      <c r="AO1958"/>
      <c r="AP1958" s="365"/>
      <c r="AQ1958"/>
      <c r="AR1958"/>
      <c r="AS1958"/>
      <c r="AT1958"/>
      <c r="AU1958"/>
      <c r="AV1958"/>
      <c r="AW1958"/>
      <c r="AX1958"/>
      <c r="AY1958" s="365"/>
      <c r="AZ1958" s="365"/>
      <c r="BA1958" s="366"/>
      <c r="BB1958" s="367"/>
      <c r="BC1958"/>
      <c r="BD1958"/>
      <c r="BE1958"/>
      <c r="BF1958"/>
      <c r="BG1958"/>
      <c r="BH1958" s="368"/>
    </row>
    <row r="1959" spans="6:60" ht="15.6">
      <c r="F1959" s="346"/>
      <c r="G1959"/>
      <c r="H1959"/>
      <c r="I1959"/>
      <c r="J1959"/>
      <c r="K1959"/>
      <c r="L1959"/>
      <c r="M1959"/>
      <c r="N1959"/>
      <c r="O1959"/>
      <c r="P1959" s="365"/>
      <c r="Q1959"/>
      <c r="R1959"/>
      <c r="S1959"/>
      <c r="T1959"/>
      <c r="U1959"/>
      <c r="V1959"/>
      <c r="W1959"/>
      <c r="X1959"/>
      <c r="Y1959"/>
      <c r="Z1959"/>
      <c r="AA1959"/>
      <c r="AB1959"/>
      <c r="AC1959"/>
      <c r="AD1959"/>
      <c r="AE1959"/>
      <c r="AF1959"/>
      <c r="AG1959"/>
      <c r="AH1959" s="365"/>
      <c r="AI1959"/>
      <c r="AJ1959"/>
      <c r="AK1959"/>
      <c r="AL1959" s="365"/>
      <c r="AM1959"/>
      <c r="AN1959"/>
      <c r="AO1959"/>
      <c r="AP1959" s="365"/>
      <c r="AQ1959"/>
      <c r="AR1959"/>
      <c r="AS1959"/>
      <c r="AT1959"/>
      <c r="AU1959"/>
      <c r="AV1959"/>
      <c r="AW1959"/>
      <c r="AX1959"/>
      <c r="AY1959" s="365"/>
      <c r="AZ1959" s="365"/>
      <c r="BA1959" s="366"/>
      <c r="BB1959" s="367"/>
      <c r="BC1959"/>
      <c r="BD1959"/>
      <c r="BE1959"/>
      <c r="BF1959"/>
      <c r="BG1959"/>
      <c r="BH1959" s="368"/>
    </row>
    <row r="1960" spans="6:60" ht="15.6">
      <c r="F1960" s="346"/>
      <c r="G1960"/>
      <c r="H1960"/>
      <c r="I1960"/>
      <c r="J1960"/>
      <c r="K1960"/>
      <c r="L1960"/>
      <c r="M1960"/>
      <c r="N1960"/>
      <c r="O1960"/>
      <c r="P1960" s="365"/>
      <c r="Q1960"/>
      <c r="R1960"/>
      <c r="S1960"/>
      <c r="T1960"/>
      <c r="U1960"/>
      <c r="V1960"/>
      <c r="W1960"/>
      <c r="X1960"/>
      <c r="Y1960"/>
      <c r="Z1960"/>
      <c r="AA1960"/>
      <c r="AB1960"/>
      <c r="AC1960"/>
      <c r="AD1960"/>
      <c r="AE1960"/>
      <c r="AF1960"/>
      <c r="AG1960"/>
      <c r="AH1960" s="365"/>
      <c r="AI1960"/>
      <c r="AJ1960"/>
      <c r="AK1960"/>
      <c r="AL1960" s="365"/>
      <c r="AM1960"/>
      <c r="AN1960"/>
      <c r="AO1960"/>
      <c r="AP1960" s="365"/>
      <c r="AQ1960"/>
      <c r="AR1960"/>
      <c r="AS1960"/>
      <c r="AT1960"/>
      <c r="AU1960"/>
      <c r="AV1960"/>
      <c r="AW1960"/>
      <c r="AX1960"/>
      <c r="AY1960" s="365"/>
      <c r="AZ1960" s="365"/>
      <c r="BA1960" s="366"/>
      <c r="BB1960" s="367"/>
      <c r="BC1960"/>
      <c r="BD1960"/>
      <c r="BE1960"/>
      <c r="BF1960"/>
      <c r="BG1960"/>
      <c r="BH1960" s="368"/>
    </row>
    <row r="1961" spans="6:60" ht="15.6">
      <c r="F1961" s="346"/>
      <c r="G1961"/>
      <c r="H1961"/>
      <c r="I1961"/>
      <c r="J1961"/>
      <c r="K1961"/>
      <c r="L1961"/>
      <c r="M1961"/>
      <c r="N1961"/>
      <c r="O1961"/>
      <c r="P1961" s="365"/>
      <c r="Q1961"/>
      <c r="R1961"/>
      <c r="S1961"/>
      <c r="T1961"/>
      <c r="U1961"/>
      <c r="V1961"/>
      <c r="W1961"/>
      <c r="X1961"/>
      <c r="Y1961"/>
      <c r="Z1961"/>
      <c r="AA1961"/>
      <c r="AB1961"/>
      <c r="AC1961"/>
      <c r="AD1961"/>
      <c r="AE1961"/>
      <c r="AF1961"/>
      <c r="AG1961"/>
      <c r="AH1961" s="365"/>
      <c r="AI1961"/>
      <c r="AJ1961"/>
      <c r="AK1961"/>
      <c r="AL1961" s="365"/>
      <c r="AM1961"/>
      <c r="AN1961"/>
      <c r="AO1961"/>
      <c r="AP1961" s="365"/>
      <c r="AQ1961"/>
      <c r="AR1961"/>
      <c r="AS1961"/>
      <c r="AT1961"/>
      <c r="AU1961"/>
      <c r="AV1961"/>
      <c r="AW1961"/>
      <c r="AX1961"/>
      <c r="AY1961" s="365"/>
      <c r="AZ1961" s="365"/>
      <c r="BA1961" s="366"/>
      <c r="BB1961" s="367"/>
      <c r="BC1961"/>
      <c r="BD1961"/>
      <c r="BE1961"/>
      <c r="BF1961"/>
      <c r="BG1961"/>
      <c r="BH1961" s="368"/>
    </row>
    <row r="1962" spans="6:60" ht="15.6">
      <c r="F1962" s="346"/>
      <c r="G1962"/>
      <c r="H1962"/>
      <c r="I1962"/>
      <c r="J1962"/>
      <c r="K1962"/>
      <c r="L1962"/>
      <c r="M1962"/>
      <c r="N1962"/>
      <c r="O1962"/>
      <c r="P1962" s="365"/>
      <c r="Q1962"/>
      <c r="R1962"/>
      <c r="S1962"/>
      <c r="T1962"/>
      <c r="U1962"/>
      <c r="V1962"/>
      <c r="W1962"/>
      <c r="X1962"/>
      <c r="Y1962"/>
      <c r="Z1962"/>
      <c r="AA1962"/>
      <c r="AB1962"/>
      <c r="AC1962"/>
      <c r="AD1962"/>
      <c r="AE1962"/>
      <c r="AF1962"/>
      <c r="AG1962"/>
      <c r="AH1962" s="365"/>
      <c r="AI1962"/>
      <c r="AJ1962"/>
      <c r="AK1962"/>
      <c r="AL1962" s="365"/>
      <c r="AM1962"/>
      <c r="AN1962"/>
      <c r="AO1962"/>
      <c r="AP1962" s="365"/>
      <c r="AQ1962"/>
      <c r="AR1962"/>
      <c r="AS1962"/>
      <c r="AT1962"/>
      <c r="AU1962"/>
      <c r="AV1962"/>
      <c r="AW1962"/>
      <c r="AX1962"/>
      <c r="AY1962" s="365"/>
      <c r="AZ1962" s="365"/>
      <c r="BA1962" s="366"/>
      <c r="BB1962" s="367"/>
      <c r="BC1962"/>
      <c r="BD1962"/>
      <c r="BE1962"/>
      <c r="BF1962"/>
      <c r="BG1962"/>
      <c r="BH1962" s="368"/>
    </row>
    <row r="1963" spans="6:60" ht="15.6">
      <c r="F1963" s="346"/>
      <c r="G1963"/>
      <c r="H1963"/>
      <c r="I1963"/>
      <c r="J1963"/>
      <c r="K1963"/>
      <c r="L1963"/>
      <c r="M1963"/>
      <c r="N1963"/>
      <c r="O1963"/>
      <c r="P1963" s="365"/>
      <c r="Q1963"/>
      <c r="R1963"/>
      <c r="S1963"/>
      <c r="T1963"/>
      <c r="U1963"/>
      <c r="V1963"/>
      <c r="W1963"/>
      <c r="X1963"/>
      <c r="Y1963"/>
      <c r="Z1963"/>
      <c r="AA1963"/>
      <c r="AB1963"/>
      <c r="AC1963"/>
      <c r="AD1963"/>
      <c r="AE1963"/>
      <c r="AF1963"/>
      <c r="AG1963"/>
      <c r="AH1963" s="365"/>
      <c r="AI1963"/>
      <c r="AJ1963"/>
      <c r="AK1963"/>
      <c r="AL1963" s="365"/>
      <c r="AM1963"/>
      <c r="AN1963"/>
      <c r="AO1963"/>
      <c r="AP1963" s="365"/>
      <c r="AQ1963"/>
      <c r="AR1963"/>
      <c r="AS1963"/>
      <c r="AT1963"/>
      <c r="AU1963"/>
      <c r="AV1963"/>
      <c r="AW1963"/>
      <c r="AX1963"/>
      <c r="AY1963" s="365"/>
      <c r="AZ1963" s="365"/>
      <c r="BA1963" s="366"/>
      <c r="BB1963" s="367"/>
      <c r="BC1963"/>
      <c r="BD1963"/>
      <c r="BE1963"/>
      <c r="BF1963"/>
      <c r="BG1963"/>
      <c r="BH1963" s="368"/>
    </row>
    <row r="1964" spans="6:60" ht="15.6">
      <c r="F1964" s="346"/>
      <c r="G1964"/>
      <c r="H1964"/>
      <c r="I1964"/>
      <c r="J1964"/>
      <c r="K1964"/>
      <c r="L1964"/>
      <c r="M1964"/>
      <c r="N1964"/>
      <c r="O1964"/>
      <c r="P1964" s="365"/>
      <c r="Q1964"/>
      <c r="R1964"/>
      <c r="S1964"/>
      <c r="T1964"/>
      <c r="U1964"/>
      <c r="V1964"/>
      <c r="W1964"/>
      <c r="X1964"/>
      <c r="Y1964"/>
      <c r="Z1964"/>
      <c r="AA1964"/>
      <c r="AB1964"/>
      <c r="AC1964"/>
      <c r="AD1964"/>
      <c r="AE1964"/>
      <c r="AF1964"/>
      <c r="AG1964"/>
      <c r="AH1964" s="365"/>
      <c r="AI1964"/>
      <c r="AJ1964"/>
      <c r="AK1964"/>
      <c r="AL1964" s="365"/>
      <c r="AM1964"/>
      <c r="AN1964"/>
      <c r="AO1964"/>
      <c r="AP1964" s="365"/>
      <c r="AQ1964"/>
      <c r="AR1964"/>
      <c r="AS1964"/>
      <c r="AT1964"/>
      <c r="AU1964"/>
      <c r="AV1964"/>
      <c r="AW1964"/>
      <c r="AX1964"/>
      <c r="AY1964" s="365"/>
      <c r="AZ1964" s="365"/>
      <c r="BA1964" s="366"/>
      <c r="BB1964" s="367"/>
      <c r="BC1964"/>
      <c r="BD1964"/>
      <c r="BE1964"/>
      <c r="BF1964"/>
      <c r="BG1964"/>
      <c r="BH1964" s="368"/>
    </row>
    <row r="1965" spans="6:60" ht="15.6">
      <c r="F1965" s="346"/>
      <c r="G1965"/>
      <c r="H1965"/>
      <c r="I1965"/>
      <c r="J1965"/>
      <c r="K1965"/>
      <c r="L1965"/>
      <c r="M1965"/>
      <c r="N1965"/>
      <c r="O1965"/>
      <c r="P1965" s="365"/>
      <c r="Q1965"/>
      <c r="R1965"/>
      <c r="S1965"/>
      <c r="T1965"/>
      <c r="U1965"/>
      <c r="V1965"/>
      <c r="W1965"/>
      <c r="X1965"/>
      <c r="Y1965"/>
      <c r="Z1965"/>
      <c r="AA1965"/>
      <c r="AB1965"/>
      <c r="AC1965"/>
      <c r="AD1965"/>
      <c r="AE1965"/>
      <c r="AF1965"/>
      <c r="AG1965"/>
      <c r="AH1965" s="365"/>
      <c r="AI1965"/>
      <c r="AJ1965"/>
      <c r="AK1965"/>
      <c r="AL1965" s="365"/>
      <c r="AM1965"/>
      <c r="AN1965"/>
      <c r="AO1965"/>
      <c r="AP1965" s="365"/>
      <c r="AQ1965"/>
      <c r="AR1965"/>
      <c r="AS1965"/>
      <c r="AT1965"/>
      <c r="AU1965"/>
      <c r="AV1965"/>
      <c r="AW1965"/>
      <c r="AX1965"/>
      <c r="AY1965" s="365"/>
      <c r="AZ1965" s="365"/>
      <c r="BA1965" s="366"/>
      <c r="BB1965" s="367"/>
      <c r="BC1965"/>
      <c r="BD1965"/>
      <c r="BE1965"/>
      <c r="BF1965"/>
      <c r="BG1965"/>
      <c r="BH1965" s="368"/>
    </row>
    <row r="1966" spans="6:60" ht="15.6">
      <c r="F1966" s="346"/>
      <c r="G1966"/>
      <c r="H1966"/>
      <c r="I1966"/>
      <c r="J1966"/>
      <c r="K1966"/>
      <c r="L1966"/>
      <c r="M1966"/>
      <c r="N1966"/>
      <c r="O1966"/>
      <c r="P1966" s="365"/>
      <c r="Q1966"/>
      <c r="R1966"/>
      <c r="S1966"/>
      <c r="T1966"/>
      <c r="U1966"/>
      <c r="V1966"/>
      <c r="W1966"/>
      <c r="X1966"/>
      <c r="Y1966"/>
      <c r="Z1966"/>
      <c r="AA1966"/>
      <c r="AB1966"/>
      <c r="AC1966"/>
      <c r="AD1966"/>
      <c r="AE1966"/>
      <c r="AF1966"/>
      <c r="AG1966"/>
      <c r="AH1966" s="365"/>
      <c r="AI1966"/>
      <c r="AJ1966"/>
      <c r="AK1966"/>
      <c r="AL1966" s="365"/>
      <c r="AM1966"/>
      <c r="AN1966"/>
      <c r="AO1966"/>
      <c r="AP1966" s="365"/>
      <c r="AQ1966"/>
      <c r="AR1966"/>
      <c r="AS1966"/>
      <c r="AT1966"/>
      <c r="AU1966"/>
      <c r="AV1966"/>
      <c r="AW1966"/>
      <c r="AX1966"/>
      <c r="AY1966" s="365"/>
      <c r="AZ1966" s="365"/>
      <c r="BA1966" s="366"/>
      <c r="BB1966" s="367"/>
      <c r="BC1966"/>
      <c r="BD1966"/>
      <c r="BE1966"/>
      <c r="BF1966"/>
      <c r="BG1966"/>
      <c r="BH1966" s="368"/>
    </row>
    <row r="1967" spans="6:60" ht="15.6">
      <c r="F1967" s="346"/>
      <c r="G1967"/>
      <c r="H1967"/>
      <c r="I1967"/>
      <c r="J1967"/>
      <c r="K1967"/>
      <c r="L1967"/>
      <c r="M1967"/>
      <c r="N1967"/>
      <c r="O1967"/>
      <c r="P1967" s="365"/>
      <c r="Q1967"/>
      <c r="R1967"/>
      <c r="S1967"/>
      <c r="T1967"/>
      <c r="U1967"/>
      <c r="V1967"/>
      <c r="W1967"/>
      <c r="X1967"/>
      <c r="Y1967"/>
      <c r="Z1967"/>
      <c r="AA1967"/>
      <c r="AB1967"/>
      <c r="AC1967"/>
      <c r="AD1967"/>
      <c r="AE1967"/>
      <c r="AF1967"/>
      <c r="AG1967"/>
      <c r="AH1967" s="365"/>
      <c r="AI1967"/>
      <c r="AJ1967"/>
      <c r="AK1967"/>
      <c r="AL1967" s="365"/>
      <c r="AM1967"/>
      <c r="AN1967"/>
      <c r="AO1967"/>
      <c r="AP1967" s="365"/>
      <c r="AQ1967"/>
      <c r="AR1967"/>
      <c r="AS1967"/>
      <c r="AT1967"/>
      <c r="AU1967"/>
      <c r="AV1967"/>
      <c r="AW1967"/>
      <c r="AX1967"/>
      <c r="AY1967" s="365"/>
      <c r="AZ1967" s="365"/>
      <c r="BA1967" s="366"/>
      <c r="BB1967" s="367"/>
      <c r="BC1967"/>
      <c r="BD1967"/>
      <c r="BE1967"/>
      <c r="BF1967"/>
      <c r="BG1967"/>
      <c r="BH1967" s="368"/>
    </row>
    <row r="1968" spans="6:60" ht="15.6">
      <c r="F1968" s="346"/>
      <c r="G1968"/>
      <c r="H1968"/>
      <c r="I1968"/>
      <c r="J1968"/>
      <c r="K1968"/>
      <c r="L1968"/>
      <c r="M1968"/>
      <c r="N1968"/>
      <c r="O1968"/>
      <c r="P1968" s="365"/>
      <c r="Q1968"/>
      <c r="R1968"/>
      <c r="S1968"/>
      <c r="T1968"/>
      <c r="U1968"/>
      <c r="V1968"/>
      <c r="W1968"/>
      <c r="X1968"/>
      <c r="Y1968"/>
      <c r="Z1968"/>
      <c r="AA1968"/>
      <c r="AB1968"/>
      <c r="AC1968"/>
      <c r="AD1968"/>
      <c r="AE1968"/>
      <c r="AF1968"/>
      <c r="AG1968"/>
      <c r="AH1968" s="365"/>
      <c r="AI1968"/>
      <c r="AJ1968"/>
      <c r="AK1968"/>
      <c r="AL1968" s="365"/>
      <c r="AM1968"/>
      <c r="AN1968"/>
      <c r="AO1968"/>
      <c r="AP1968" s="365"/>
      <c r="AQ1968"/>
      <c r="AR1968"/>
      <c r="AS1968"/>
      <c r="AT1968"/>
      <c r="AU1968"/>
      <c r="AV1968"/>
      <c r="AW1968"/>
      <c r="AX1968"/>
      <c r="AY1968" s="365"/>
      <c r="AZ1968" s="365"/>
      <c r="BA1968" s="366"/>
      <c r="BB1968" s="367"/>
      <c r="BC1968"/>
      <c r="BD1968"/>
      <c r="BE1968"/>
      <c r="BF1968"/>
      <c r="BG1968"/>
      <c r="BH1968" s="368"/>
    </row>
    <row r="1969" spans="6:60" ht="15.6">
      <c r="F1969" s="346"/>
      <c r="G1969"/>
      <c r="H1969"/>
      <c r="I1969"/>
      <c r="J1969"/>
      <c r="K1969"/>
      <c r="L1969"/>
      <c r="M1969"/>
      <c r="N1969"/>
      <c r="O1969"/>
      <c r="P1969" s="365"/>
      <c r="Q1969"/>
      <c r="R1969"/>
      <c r="S1969"/>
      <c r="T1969"/>
      <c r="U1969"/>
      <c r="V1969"/>
      <c r="W1969"/>
      <c r="X1969"/>
      <c r="Y1969"/>
      <c r="Z1969"/>
      <c r="AA1969"/>
      <c r="AB1969"/>
      <c r="AC1969"/>
      <c r="AD1969"/>
      <c r="AE1969"/>
      <c r="AF1969"/>
      <c r="AG1969"/>
      <c r="AH1969" s="365"/>
      <c r="AI1969"/>
      <c r="AJ1969"/>
      <c r="AK1969"/>
      <c r="AL1969" s="365"/>
      <c r="AM1969"/>
      <c r="AN1969"/>
      <c r="AO1969"/>
      <c r="AP1969" s="365"/>
      <c r="AQ1969"/>
      <c r="AR1969"/>
      <c r="AS1969"/>
      <c r="AT1969"/>
      <c r="AU1969"/>
      <c r="AV1969"/>
      <c r="AW1969"/>
      <c r="AX1969"/>
      <c r="AY1969" s="365"/>
      <c r="AZ1969" s="365"/>
      <c r="BA1969" s="366"/>
      <c r="BB1969" s="367"/>
      <c r="BC1969"/>
      <c r="BD1969"/>
      <c r="BE1969"/>
      <c r="BF1969"/>
      <c r="BG1969"/>
      <c r="BH1969" s="368"/>
    </row>
    <row r="1970" spans="6:60" ht="15.6">
      <c r="F1970" s="346"/>
      <c r="G1970"/>
      <c r="H1970"/>
      <c r="I1970"/>
      <c r="J1970"/>
      <c r="K1970"/>
      <c r="L1970"/>
      <c r="M1970"/>
      <c r="N1970"/>
      <c r="O1970"/>
      <c r="P1970" s="365"/>
      <c r="Q1970"/>
      <c r="R1970"/>
      <c r="S1970"/>
      <c r="T1970"/>
      <c r="U1970"/>
      <c r="V1970"/>
      <c r="W1970"/>
      <c r="X1970"/>
      <c r="Y1970"/>
      <c r="Z1970"/>
      <c r="AA1970"/>
      <c r="AB1970"/>
      <c r="AC1970"/>
      <c r="AD1970"/>
      <c r="AE1970"/>
      <c r="AF1970"/>
      <c r="AG1970"/>
      <c r="AH1970" s="365"/>
      <c r="AI1970"/>
      <c r="AJ1970"/>
      <c r="AK1970"/>
      <c r="AL1970" s="365"/>
      <c r="AM1970"/>
      <c r="AN1970"/>
      <c r="AO1970"/>
      <c r="AP1970" s="365"/>
      <c r="AQ1970"/>
      <c r="AR1970"/>
      <c r="AS1970"/>
      <c r="AT1970"/>
      <c r="AU1970"/>
      <c r="AV1970"/>
      <c r="AW1970"/>
      <c r="AX1970"/>
      <c r="AY1970" s="365"/>
      <c r="AZ1970" s="365"/>
      <c r="BA1970" s="366"/>
      <c r="BB1970" s="367"/>
      <c r="BC1970"/>
      <c r="BD1970"/>
      <c r="BE1970"/>
      <c r="BF1970"/>
      <c r="BG1970"/>
      <c r="BH1970" s="368"/>
    </row>
    <row r="1971" spans="6:60" ht="15.6">
      <c r="F1971" s="346"/>
      <c r="G1971"/>
      <c r="H1971"/>
      <c r="I1971"/>
      <c r="J1971"/>
      <c r="K1971"/>
      <c r="L1971"/>
      <c r="M1971"/>
      <c r="N1971"/>
      <c r="O1971"/>
      <c r="P1971" s="365"/>
      <c r="Q1971"/>
      <c r="R1971"/>
      <c r="S1971"/>
      <c r="T1971"/>
      <c r="U1971"/>
      <c r="V1971"/>
      <c r="W1971"/>
      <c r="X1971"/>
      <c r="Y1971"/>
      <c r="Z1971"/>
      <c r="AA1971"/>
      <c r="AB1971"/>
      <c r="AC1971"/>
      <c r="AD1971"/>
      <c r="AE1971"/>
      <c r="AF1971"/>
      <c r="AG1971"/>
      <c r="AH1971" s="365"/>
      <c r="AI1971"/>
      <c r="AJ1971"/>
      <c r="AK1971"/>
      <c r="AL1971" s="365"/>
      <c r="AM1971"/>
      <c r="AN1971"/>
      <c r="AO1971"/>
      <c r="AP1971" s="365"/>
      <c r="AQ1971"/>
      <c r="AR1971"/>
      <c r="AS1971"/>
      <c r="AT1971"/>
      <c r="AU1971"/>
      <c r="AV1971"/>
      <c r="AW1971"/>
      <c r="AX1971"/>
      <c r="AY1971" s="365"/>
      <c r="AZ1971" s="365"/>
      <c r="BA1971" s="366"/>
      <c r="BB1971" s="367"/>
      <c r="BC1971"/>
      <c r="BD1971"/>
      <c r="BE1971"/>
      <c r="BF1971"/>
      <c r="BG1971"/>
      <c r="BH1971" s="368"/>
    </row>
    <row r="1972" spans="6:60" ht="15.6">
      <c r="F1972" s="346"/>
      <c r="G1972"/>
      <c r="H1972"/>
      <c r="I1972"/>
      <c r="J1972"/>
      <c r="K1972"/>
      <c r="L1972"/>
      <c r="M1972"/>
      <c r="N1972"/>
      <c r="O1972"/>
      <c r="P1972" s="365"/>
      <c r="Q1972"/>
      <c r="R1972"/>
      <c r="S1972"/>
      <c r="T1972"/>
      <c r="U1972"/>
      <c r="V1972"/>
      <c r="W1972"/>
      <c r="X1972"/>
      <c r="Y1972"/>
      <c r="Z1972"/>
      <c r="AA1972"/>
      <c r="AB1972"/>
      <c r="AC1972"/>
      <c r="AD1972"/>
      <c r="AE1972"/>
      <c r="AF1972"/>
      <c r="AG1972"/>
      <c r="AH1972" s="365"/>
      <c r="AI1972"/>
      <c r="AJ1972"/>
      <c r="AK1972"/>
      <c r="AL1972" s="365"/>
      <c r="AM1972"/>
      <c r="AN1972"/>
      <c r="AO1972"/>
      <c r="AP1972" s="365"/>
      <c r="AQ1972"/>
      <c r="AR1972"/>
      <c r="AS1972"/>
      <c r="AT1972"/>
      <c r="AU1972"/>
      <c r="AV1972"/>
      <c r="AW1972"/>
      <c r="AX1972"/>
      <c r="AY1972" s="365"/>
      <c r="AZ1972" s="365"/>
      <c r="BA1972" s="366"/>
      <c r="BB1972" s="367"/>
      <c r="BC1972"/>
      <c r="BD1972"/>
      <c r="BE1972"/>
      <c r="BF1972"/>
      <c r="BG1972"/>
      <c r="BH1972" s="368"/>
    </row>
    <row r="1973" spans="6:60" ht="15.6">
      <c r="F1973" s="346"/>
      <c r="G1973"/>
      <c r="H1973"/>
      <c r="I1973"/>
      <c r="J1973"/>
      <c r="K1973"/>
      <c r="L1973"/>
      <c r="M1973"/>
      <c r="N1973"/>
      <c r="O1973"/>
      <c r="P1973" s="365"/>
      <c r="Q1973"/>
      <c r="R1973"/>
      <c r="S1973"/>
      <c r="T1973"/>
      <c r="U1973"/>
      <c r="V1973"/>
      <c r="W1973"/>
      <c r="X1973"/>
      <c r="Y1973"/>
      <c r="Z1973"/>
      <c r="AA1973"/>
      <c r="AB1973"/>
      <c r="AC1973"/>
      <c r="AD1973"/>
      <c r="AE1973"/>
      <c r="AF1973"/>
      <c r="AG1973"/>
      <c r="AH1973" s="365"/>
      <c r="AI1973"/>
      <c r="AJ1973"/>
      <c r="AK1973"/>
      <c r="AL1973" s="365"/>
      <c r="AM1973"/>
      <c r="AN1973"/>
      <c r="AO1973"/>
      <c r="AP1973" s="365"/>
      <c r="AQ1973"/>
      <c r="AR1973"/>
      <c r="AS1973"/>
      <c r="AT1973"/>
      <c r="AU1973"/>
      <c r="AV1973"/>
      <c r="AW1973"/>
      <c r="AX1973"/>
      <c r="AY1973" s="365"/>
      <c r="AZ1973" s="365"/>
      <c r="BA1973" s="366"/>
      <c r="BB1973" s="367"/>
      <c r="BC1973"/>
      <c r="BD1973"/>
      <c r="BE1973"/>
      <c r="BF1973"/>
      <c r="BG1973"/>
      <c r="BH1973" s="368"/>
    </row>
    <row r="1974" spans="6:60" ht="15.6">
      <c r="F1974" s="346"/>
      <c r="G1974"/>
      <c r="H1974"/>
      <c r="I1974"/>
      <c r="J1974"/>
      <c r="K1974"/>
      <c r="L1974"/>
      <c r="M1974"/>
      <c r="N1974"/>
      <c r="O1974"/>
      <c r="P1974" s="365"/>
      <c r="Q1974"/>
      <c r="R1974"/>
      <c r="S1974"/>
      <c r="T1974"/>
      <c r="U1974"/>
      <c r="V1974"/>
      <c r="W1974"/>
      <c r="X1974"/>
      <c r="Y1974"/>
      <c r="Z1974"/>
      <c r="AA1974"/>
      <c r="AB1974"/>
      <c r="AC1974"/>
      <c r="AD1974"/>
      <c r="AE1974"/>
      <c r="AF1974"/>
      <c r="AG1974"/>
      <c r="AH1974" s="365"/>
      <c r="AI1974"/>
      <c r="AJ1974"/>
      <c r="AK1974"/>
      <c r="AL1974" s="365"/>
      <c r="AM1974"/>
      <c r="AN1974"/>
      <c r="AO1974"/>
      <c r="AP1974" s="365"/>
      <c r="AQ1974"/>
      <c r="AR1974"/>
      <c r="AS1974"/>
      <c r="AT1974"/>
      <c r="AU1974"/>
      <c r="AV1974"/>
      <c r="AW1974"/>
      <c r="AX1974"/>
      <c r="AY1974" s="365"/>
      <c r="AZ1974" s="365"/>
      <c r="BA1974" s="366"/>
      <c r="BB1974" s="367"/>
      <c r="BC1974"/>
      <c r="BD1974"/>
      <c r="BE1974"/>
      <c r="BF1974"/>
      <c r="BG1974"/>
      <c r="BH1974" s="368"/>
    </row>
    <row r="1975" spans="6:60" ht="15.6">
      <c r="F1975" s="346"/>
      <c r="G1975"/>
      <c r="H1975"/>
      <c r="I1975"/>
      <c r="J1975"/>
      <c r="K1975"/>
      <c r="L1975"/>
      <c r="M1975"/>
      <c r="N1975"/>
      <c r="O1975"/>
      <c r="P1975" s="365"/>
      <c r="Q1975"/>
      <c r="R1975"/>
      <c r="S1975"/>
      <c r="T1975"/>
      <c r="U1975"/>
      <c r="V1975"/>
      <c r="W1975"/>
      <c r="X1975"/>
      <c r="Y1975"/>
      <c r="Z1975"/>
      <c r="AA1975"/>
      <c r="AB1975"/>
      <c r="AC1975"/>
      <c r="AD1975"/>
      <c r="AE1975"/>
      <c r="AF1975"/>
      <c r="AG1975"/>
      <c r="AH1975" s="365"/>
      <c r="AI1975"/>
      <c r="AJ1975"/>
      <c r="AK1975"/>
      <c r="AL1975" s="365"/>
      <c r="AM1975"/>
      <c r="AN1975"/>
      <c r="AO1975"/>
      <c r="AP1975" s="365"/>
      <c r="AQ1975"/>
      <c r="AR1975"/>
      <c r="AS1975"/>
      <c r="AT1975"/>
      <c r="AU1975"/>
      <c r="AV1975"/>
      <c r="AW1975"/>
      <c r="AX1975"/>
      <c r="AY1975" s="365"/>
      <c r="AZ1975" s="365"/>
      <c r="BA1975" s="366"/>
      <c r="BB1975" s="367"/>
      <c r="BC1975"/>
      <c r="BD1975"/>
      <c r="BE1975"/>
      <c r="BF1975"/>
      <c r="BG1975"/>
      <c r="BH1975" s="368"/>
    </row>
    <row r="1976" spans="6:60" ht="15.6">
      <c r="F1976" s="346"/>
      <c r="G1976"/>
      <c r="H1976"/>
      <c r="I1976"/>
      <c r="J1976"/>
      <c r="K1976"/>
      <c r="L1976"/>
      <c r="M1976"/>
      <c r="N1976"/>
      <c r="O1976"/>
      <c r="P1976" s="365"/>
      <c r="Q1976"/>
      <c r="R1976"/>
      <c r="S1976"/>
      <c r="T1976"/>
      <c r="U1976"/>
      <c r="V1976"/>
      <c r="W1976"/>
      <c r="X1976"/>
      <c r="Y1976"/>
      <c r="Z1976"/>
      <c r="AA1976"/>
      <c r="AB1976"/>
      <c r="AC1976"/>
      <c r="AD1976"/>
      <c r="AE1976"/>
      <c r="AF1976"/>
      <c r="AG1976"/>
      <c r="AH1976" s="365"/>
      <c r="AI1976"/>
      <c r="AJ1976"/>
      <c r="AK1976"/>
      <c r="AL1976" s="365"/>
      <c r="AM1976"/>
      <c r="AN1976"/>
      <c r="AO1976"/>
      <c r="AP1976" s="365"/>
      <c r="AQ1976"/>
      <c r="AR1976"/>
      <c r="AS1976"/>
      <c r="AT1976"/>
      <c r="AU1976"/>
      <c r="AV1976"/>
      <c r="AW1976"/>
      <c r="AX1976"/>
      <c r="AY1976" s="365"/>
      <c r="AZ1976" s="365"/>
      <c r="BA1976" s="366"/>
      <c r="BB1976" s="367"/>
      <c r="BC1976"/>
      <c r="BD1976"/>
      <c r="BE1976"/>
      <c r="BF1976"/>
      <c r="BG1976"/>
      <c r="BH1976" s="368"/>
    </row>
    <row r="1977" spans="6:60" ht="15.6">
      <c r="F1977" s="346"/>
      <c r="G1977"/>
      <c r="H1977"/>
      <c r="I1977"/>
      <c r="J1977"/>
      <c r="K1977"/>
      <c r="L1977"/>
      <c r="M1977"/>
      <c r="N1977"/>
      <c r="O1977"/>
      <c r="P1977" s="365"/>
      <c r="Q1977"/>
      <c r="R1977"/>
      <c r="S1977"/>
      <c r="T1977"/>
      <c r="U1977"/>
      <c r="V1977"/>
      <c r="W1977"/>
      <c r="X1977"/>
      <c r="Y1977"/>
      <c r="Z1977"/>
      <c r="AA1977"/>
      <c r="AB1977"/>
      <c r="AC1977"/>
      <c r="AD1977"/>
      <c r="AE1977"/>
      <c r="AF1977"/>
      <c r="AG1977"/>
      <c r="AH1977" s="365"/>
      <c r="AI1977"/>
      <c r="AJ1977"/>
      <c r="AK1977"/>
      <c r="AL1977" s="365"/>
      <c r="AM1977"/>
      <c r="AN1977"/>
      <c r="AO1977"/>
      <c r="AP1977" s="365"/>
      <c r="AQ1977"/>
      <c r="AR1977"/>
      <c r="AS1977"/>
      <c r="AT1977"/>
      <c r="AU1977"/>
      <c r="AV1977"/>
      <c r="AW1977"/>
      <c r="AX1977"/>
      <c r="AY1977" s="365"/>
      <c r="AZ1977" s="365"/>
      <c r="BA1977" s="366"/>
      <c r="BB1977" s="367"/>
      <c r="BC1977"/>
      <c r="BD1977"/>
      <c r="BE1977"/>
      <c r="BF1977"/>
      <c r="BG1977"/>
      <c r="BH1977" s="368"/>
    </row>
    <row r="1978" spans="6:60" ht="15.6">
      <c r="F1978" s="346"/>
      <c r="G1978"/>
      <c r="H1978"/>
      <c r="I1978"/>
      <c r="J1978"/>
      <c r="K1978"/>
      <c r="L1978"/>
      <c r="M1978"/>
      <c r="N1978"/>
      <c r="O1978"/>
      <c r="P1978" s="365"/>
      <c r="Q1978"/>
      <c r="R1978"/>
      <c r="S1978"/>
      <c r="T1978"/>
      <c r="U1978"/>
      <c r="V1978"/>
      <c r="W1978"/>
      <c r="X1978"/>
      <c r="Y1978"/>
      <c r="Z1978"/>
      <c r="AA1978"/>
      <c r="AB1978"/>
      <c r="AC1978"/>
      <c r="AD1978"/>
      <c r="AE1978"/>
      <c r="AF1978"/>
      <c r="AG1978"/>
      <c r="AH1978" s="365"/>
      <c r="AI1978"/>
      <c r="AJ1978"/>
      <c r="AK1978"/>
      <c r="AL1978" s="365"/>
      <c r="AM1978"/>
      <c r="AN1978"/>
      <c r="AO1978"/>
      <c r="AP1978" s="365"/>
      <c r="AQ1978"/>
      <c r="AR1978"/>
      <c r="AS1978"/>
      <c r="AT1978"/>
      <c r="AU1978"/>
      <c r="AV1978"/>
      <c r="AW1978"/>
      <c r="AX1978"/>
      <c r="AY1978" s="365"/>
      <c r="AZ1978" s="365"/>
      <c r="BA1978" s="366"/>
      <c r="BB1978" s="367"/>
      <c r="BC1978"/>
      <c r="BD1978"/>
      <c r="BE1978"/>
      <c r="BF1978"/>
      <c r="BG1978"/>
      <c r="BH1978" s="368"/>
    </row>
    <row r="1979" spans="6:60" ht="15.6">
      <c r="F1979" s="346"/>
      <c r="G1979"/>
      <c r="H1979"/>
      <c r="I1979"/>
      <c r="J1979"/>
      <c r="K1979"/>
      <c r="L1979"/>
      <c r="M1979"/>
      <c r="N1979"/>
      <c r="O1979"/>
      <c r="P1979" s="365"/>
      <c r="Q1979"/>
      <c r="R1979"/>
      <c r="S1979"/>
      <c r="T1979"/>
      <c r="U1979"/>
      <c r="V1979"/>
      <c r="W1979"/>
      <c r="X1979"/>
      <c r="Y1979"/>
      <c r="Z1979"/>
      <c r="AA1979"/>
      <c r="AB1979"/>
      <c r="AC1979"/>
      <c r="AD1979"/>
      <c r="AE1979"/>
      <c r="AF1979"/>
      <c r="AG1979"/>
      <c r="AH1979" s="365"/>
      <c r="AI1979"/>
      <c r="AJ1979"/>
      <c r="AK1979"/>
      <c r="AL1979" s="365"/>
      <c r="AM1979"/>
      <c r="AN1979"/>
      <c r="AO1979"/>
      <c r="AP1979" s="365"/>
      <c r="AQ1979"/>
      <c r="AR1979"/>
      <c r="AS1979"/>
      <c r="AT1979"/>
      <c r="AU1979"/>
      <c r="AV1979"/>
      <c r="AW1979"/>
      <c r="AX1979"/>
      <c r="AY1979" s="365"/>
      <c r="AZ1979" s="365"/>
      <c r="BA1979" s="366"/>
      <c r="BB1979" s="367"/>
      <c r="BC1979"/>
      <c r="BD1979"/>
      <c r="BE1979"/>
      <c r="BF1979"/>
      <c r="BG1979"/>
      <c r="BH1979" s="368"/>
    </row>
    <row r="1980" spans="6:60" ht="15.6">
      <c r="F1980" s="346"/>
      <c r="G1980"/>
      <c r="H1980"/>
      <c r="I1980"/>
      <c r="J1980"/>
      <c r="K1980"/>
      <c r="L1980"/>
      <c r="M1980"/>
      <c r="N1980"/>
      <c r="O1980"/>
      <c r="P1980" s="365"/>
      <c r="Q1980"/>
      <c r="R1980"/>
      <c r="S1980"/>
      <c r="T1980"/>
      <c r="U1980"/>
      <c r="V1980"/>
      <c r="W1980"/>
      <c r="X1980"/>
      <c r="Y1980"/>
      <c r="Z1980"/>
      <c r="AA1980"/>
      <c r="AB1980"/>
      <c r="AC1980"/>
      <c r="AD1980"/>
      <c r="AE1980"/>
      <c r="AF1980"/>
      <c r="AG1980"/>
      <c r="AH1980" s="365"/>
      <c r="AI1980"/>
      <c r="AJ1980"/>
      <c r="AK1980"/>
      <c r="AL1980" s="365"/>
      <c r="AM1980"/>
      <c r="AN1980"/>
      <c r="AO1980"/>
      <c r="AP1980" s="365"/>
      <c r="AQ1980"/>
      <c r="AR1980"/>
      <c r="AS1980"/>
      <c r="AT1980"/>
      <c r="AU1980"/>
      <c r="AV1980"/>
      <c r="AW1980"/>
      <c r="AX1980"/>
      <c r="AY1980" s="365"/>
      <c r="AZ1980" s="365"/>
      <c r="BA1980" s="366"/>
      <c r="BB1980" s="367"/>
      <c r="BC1980"/>
      <c r="BD1980"/>
      <c r="BE1980"/>
      <c r="BF1980"/>
      <c r="BG1980"/>
      <c r="BH1980" s="368"/>
    </row>
    <row r="1981" spans="6:60" ht="15.6">
      <c r="F1981" s="346"/>
      <c r="G1981"/>
      <c r="H1981"/>
      <c r="I1981"/>
      <c r="J1981"/>
      <c r="K1981"/>
      <c r="L1981"/>
      <c r="M1981"/>
      <c r="N1981"/>
      <c r="O1981"/>
      <c r="P1981" s="365"/>
      <c r="Q1981"/>
      <c r="R1981"/>
      <c r="S1981"/>
      <c r="T1981"/>
      <c r="U1981"/>
      <c r="V1981"/>
      <c r="W1981"/>
      <c r="X1981"/>
      <c r="Y1981"/>
      <c r="Z1981"/>
      <c r="AA1981"/>
      <c r="AB1981"/>
      <c r="AC1981"/>
      <c r="AD1981"/>
      <c r="AE1981"/>
      <c r="AF1981"/>
      <c r="AG1981"/>
      <c r="AH1981" s="365"/>
      <c r="AI1981"/>
      <c r="AJ1981"/>
      <c r="AK1981"/>
      <c r="AL1981" s="365"/>
      <c r="AM1981"/>
      <c r="AN1981"/>
      <c r="AO1981"/>
      <c r="AP1981" s="365"/>
      <c r="AQ1981"/>
      <c r="AR1981"/>
      <c r="AS1981"/>
      <c r="AT1981"/>
      <c r="AU1981"/>
      <c r="AV1981"/>
      <c r="AW1981"/>
      <c r="AX1981"/>
      <c r="AY1981" s="365"/>
      <c r="AZ1981" s="365"/>
      <c r="BA1981" s="366"/>
      <c r="BB1981" s="367"/>
      <c r="BC1981"/>
      <c r="BD1981"/>
      <c r="BE1981"/>
      <c r="BF1981"/>
      <c r="BG1981"/>
      <c r="BH1981" s="368"/>
    </row>
    <row r="1982" spans="6:60" ht="15.6">
      <c r="F1982" s="346"/>
      <c r="G1982"/>
      <c r="H1982"/>
      <c r="I1982"/>
      <c r="J1982"/>
      <c r="K1982"/>
      <c r="L1982"/>
      <c r="M1982"/>
      <c r="N1982"/>
      <c r="O1982"/>
      <c r="P1982" s="365"/>
      <c r="Q1982"/>
      <c r="R1982"/>
      <c r="S1982"/>
      <c r="T1982"/>
      <c r="U1982"/>
      <c r="V1982"/>
      <c r="W1982"/>
      <c r="X1982"/>
      <c r="Y1982"/>
      <c r="Z1982"/>
      <c r="AA1982"/>
      <c r="AB1982"/>
      <c r="AC1982"/>
      <c r="AD1982"/>
      <c r="AE1982"/>
      <c r="AF1982"/>
      <c r="AG1982"/>
      <c r="AH1982" s="365"/>
      <c r="AI1982"/>
      <c r="AJ1982"/>
      <c r="AK1982"/>
      <c r="AL1982" s="365"/>
      <c r="AM1982"/>
      <c r="AN1982"/>
      <c r="AO1982"/>
      <c r="AP1982" s="365"/>
      <c r="AQ1982"/>
      <c r="AR1982"/>
      <c r="AS1982"/>
      <c r="AT1982"/>
      <c r="AU1982"/>
      <c r="AV1982"/>
      <c r="AW1982"/>
      <c r="AX1982"/>
      <c r="AY1982" s="365"/>
      <c r="AZ1982" s="365"/>
      <c r="BA1982" s="366"/>
      <c r="BB1982" s="367"/>
      <c r="BC1982"/>
      <c r="BD1982"/>
      <c r="BE1982"/>
      <c r="BF1982"/>
      <c r="BG1982"/>
      <c r="BH1982" s="368"/>
    </row>
    <row r="1983" spans="6:60" ht="15.6">
      <c r="F1983" s="346"/>
      <c r="G1983"/>
      <c r="H1983"/>
      <c r="I1983"/>
      <c r="J1983"/>
      <c r="K1983"/>
      <c r="L1983"/>
      <c r="M1983"/>
      <c r="N1983"/>
      <c r="O1983"/>
      <c r="P1983" s="365"/>
      <c r="Q1983"/>
      <c r="R1983"/>
      <c r="S1983"/>
      <c r="T1983"/>
      <c r="U1983"/>
      <c r="V1983"/>
      <c r="W1983"/>
      <c r="X1983"/>
      <c r="Y1983"/>
      <c r="Z1983"/>
      <c r="AA1983"/>
      <c r="AB1983"/>
      <c r="AC1983"/>
      <c r="AD1983"/>
      <c r="AE1983"/>
      <c r="AF1983"/>
      <c r="AG1983"/>
      <c r="AH1983" s="365"/>
      <c r="AI1983"/>
      <c r="AJ1983"/>
      <c r="AK1983"/>
      <c r="AL1983" s="365"/>
      <c r="AM1983"/>
      <c r="AN1983"/>
      <c r="AO1983"/>
      <c r="AP1983" s="365"/>
      <c r="AQ1983"/>
      <c r="AR1983"/>
      <c r="AS1983"/>
      <c r="AT1983"/>
      <c r="AU1983"/>
      <c r="AV1983"/>
      <c r="AW1983"/>
      <c r="AX1983"/>
      <c r="AY1983" s="365"/>
      <c r="AZ1983" s="365"/>
      <c r="BA1983" s="366"/>
      <c r="BB1983" s="367"/>
      <c r="BC1983"/>
      <c r="BD1983"/>
      <c r="BE1983"/>
      <c r="BF1983"/>
      <c r="BG1983"/>
      <c r="BH1983" s="368"/>
    </row>
    <row r="1984" spans="6:60" ht="15.6">
      <c r="F1984" s="346"/>
      <c r="G1984"/>
      <c r="H1984"/>
      <c r="I1984"/>
      <c r="J1984"/>
      <c r="K1984"/>
      <c r="L1984"/>
      <c r="M1984"/>
      <c r="N1984"/>
      <c r="O1984"/>
      <c r="P1984" s="365"/>
      <c r="Q1984"/>
      <c r="R1984"/>
      <c r="S1984"/>
      <c r="T1984"/>
      <c r="U1984"/>
      <c r="V1984"/>
      <c r="W1984"/>
      <c r="X1984"/>
      <c r="Y1984"/>
      <c r="Z1984"/>
      <c r="AA1984"/>
      <c r="AB1984"/>
      <c r="AC1984"/>
      <c r="AD1984"/>
      <c r="AE1984"/>
      <c r="AF1984"/>
      <c r="AG1984"/>
      <c r="AH1984" s="365"/>
      <c r="AI1984"/>
      <c r="AJ1984"/>
      <c r="AK1984"/>
      <c r="AL1984" s="365"/>
      <c r="AM1984"/>
      <c r="AN1984"/>
      <c r="AO1984"/>
      <c r="AP1984" s="365"/>
      <c r="AQ1984"/>
      <c r="AR1984"/>
      <c r="AS1984"/>
      <c r="AT1984"/>
      <c r="AU1984"/>
      <c r="AV1984"/>
      <c r="AW1984"/>
      <c r="AX1984"/>
      <c r="AY1984" s="365"/>
      <c r="AZ1984" s="365"/>
      <c r="BA1984" s="366"/>
      <c r="BB1984" s="367"/>
      <c r="BC1984"/>
      <c r="BD1984"/>
      <c r="BE1984"/>
      <c r="BF1984"/>
      <c r="BG1984"/>
      <c r="BH1984" s="368"/>
    </row>
    <row r="1985" spans="6:60" ht="15.6">
      <c r="F1985" s="346"/>
      <c r="G1985"/>
      <c r="H1985"/>
      <c r="I1985"/>
      <c r="J1985"/>
      <c r="K1985"/>
      <c r="L1985"/>
      <c r="M1985"/>
      <c r="N1985"/>
      <c r="O1985"/>
      <c r="P1985" s="365"/>
      <c r="Q1985"/>
      <c r="R1985"/>
      <c r="S1985"/>
      <c r="T1985"/>
      <c r="U1985"/>
      <c r="V1985"/>
      <c r="W1985"/>
      <c r="X1985"/>
      <c r="Y1985"/>
      <c r="Z1985"/>
      <c r="AA1985"/>
      <c r="AB1985"/>
      <c r="AC1985"/>
      <c r="AD1985"/>
      <c r="AE1985"/>
      <c r="AF1985"/>
      <c r="AG1985"/>
      <c r="AH1985" s="365"/>
      <c r="AI1985"/>
      <c r="AJ1985"/>
      <c r="AK1985"/>
      <c r="AL1985" s="365"/>
      <c r="AM1985"/>
      <c r="AN1985"/>
      <c r="AO1985"/>
      <c r="AP1985" s="365"/>
      <c r="AQ1985"/>
      <c r="AR1985"/>
      <c r="AS1985"/>
      <c r="AT1985"/>
      <c r="AU1985"/>
      <c r="AV1985"/>
      <c r="AW1985"/>
      <c r="AX1985"/>
      <c r="AY1985" s="365"/>
      <c r="AZ1985" s="365"/>
      <c r="BA1985" s="366"/>
      <c r="BB1985" s="367"/>
      <c r="BC1985"/>
      <c r="BD1985"/>
      <c r="BE1985"/>
      <c r="BF1985"/>
      <c r="BG1985"/>
      <c r="BH1985" s="368"/>
    </row>
    <row r="1986" spans="6:60" ht="15.6">
      <c r="F1986" s="346"/>
      <c r="G1986"/>
      <c r="H1986"/>
      <c r="I1986"/>
      <c r="J1986"/>
      <c r="K1986"/>
      <c r="L1986"/>
      <c r="M1986"/>
      <c r="N1986"/>
      <c r="O1986"/>
      <c r="P1986" s="365"/>
      <c r="Q1986"/>
      <c r="R1986"/>
      <c r="S1986"/>
      <c r="T1986"/>
      <c r="U1986"/>
      <c r="V1986"/>
      <c r="W1986"/>
      <c r="X1986"/>
      <c r="Y1986"/>
      <c r="Z1986"/>
      <c r="AA1986"/>
      <c r="AB1986"/>
      <c r="AC1986"/>
      <c r="AD1986"/>
      <c r="AE1986"/>
      <c r="AF1986"/>
      <c r="AG1986"/>
      <c r="AH1986" s="365"/>
      <c r="AI1986"/>
      <c r="AJ1986"/>
      <c r="AK1986"/>
      <c r="AL1986" s="365"/>
      <c r="AM1986"/>
      <c r="AN1986"/>
      <c r="AO1986"/>
      <c r="AP1986" s="365"/>
      <c r="AQ1986"/>
      <c r="AR1986"/>
      <c r="AS1986"/>
      <c r="AT1986"/>
      <c r="AU1986"/>
      <c r="AV1986"/>
      <c r="AW1986"/>
      <c r="AX1986"/>
      <c r="AY1986" s="365"/>
      <c r="AZ1986" s="365"/>
      <c r="BA1986" s="366"/>
      <c r="BB1986" s="367"/>
      <c r="BC1986"/>
      <c r="BD1986"/>
      <c r="BE1986"/>
      <c r="BF1986"/>
      <c r="BG1986"/>
      <c r="BH1986" s="368"/>
    </row>
    <row r="1987" spans="6:60" ht="15.6">
      <c r="F1987" s="346"/>
      <c r="G1987"/>
      <c r="H1987"/>
      <c r="I1987"/>
      <c r="J1987"/>
      <c r="K1987"/>
      <c r="L1987"/>
      <c r="M1987"/>
      <c r="N1987"/>
      <c r="O1987"/>
      <c r="P1987" s="365"/>
      <c r="Q1987"/>
      <c r="R1987"/>
      <c r="S1987"/>
      <c r="T1987"/>
      <c r="U1987"/>
      <c r="V1987"/>
      <c r="W1987"/>
      <c r="X1987"/>
      <c r="Y1987"/>
      <c r="Z1987"/>
      <c r="AA1987"/>
      <c r="AB1987"/>
      <c r="AC1987"/>
      <c r="AD1987"/>
      <c r="AE1987"/>
      <c r="AF1987"/>
      <c r="AG1987"/>
      <c r="AH1987" s="365"/>
      <c r="AI1987"/>
      <c r="AJ1987"/>
      <c r="AK1987"/>
      <c r="AL1987" s="365"/>
      <c r="AM1987"/>
      <c r="AN1987"/>
      <c r="AO1987"/>
      <c r="AP1987" s="365"/>
      <c r="AQ1987"/>
      <c r="AR1987"/>
      <c r="AS1987"/>
      <c r="AT1987"/>
      <c r="AU1987"/>
      <c r="AV1987"/>
      <c r="AW1987"/>
      <c r="AX1987"/>
      <c r="AY1987" s="365"/>
      <c r="AZ1987" s="365"/>
      <c r="BA1987" s="366"/>
      <c r="BB1987" s="367"/>
      <c r="BC1987"/>
      <c r="BD1987"/>
      <c r="BE1987"/>
      <c r="BF1987"/>
      <c r="BG1987"/>
      <c r="BH1987" s="368"/>
    </row>
    <row r="1988" spans="6:60" ht="15.6">
      <c r="F1988" s="346"/>
      <c r="G1988"/>
      <c r="H1988"/>
      <c r="I1988"/>
      <c r="J1988"/>
      <c r="K1988"/>
      <c r="L1988"/>
      <c r="M1988"/>
      <c r="N1988"/>
      <c r="O1988"/>
      <c r="P1988" s="365"/>
      <c r="Q1988"/>
      <c r="R1988"/>
      <c r="S1988"/>
      <c r="T1988"/>
      <c r="U1988"/>
      <c r="V1988"/>
      <c r="W1988"/>
      <c r="X1988"/>
      <c r="Y1988"/>
      <c r="Z1988"/>
      <c r="AA1988"/>
      <c r="AB1988"/>
      <c r="AC1988"/>
      <c r="AD1988"/>
      <c r="AE1988"/>
      <c r="AF1988"/>
      <c r="AG1988"/>
      <c r="AH1988" s="365"/>
      <c r="AI1988"/>
      <c r="AJ1988"/>
      <c r="AK1988"/>
      <c r="AL1988" s="365"/>
      <c r="AM1988"/>
      <c r="AN1988"/>
      <c r="AO1988"/>
      <c r="AP1988" s="365"/>
      <c r="AQ1988"/>
      <c r="AR1988"/>
      <c r="AS1988"/>
      <c r="AT1988"/>
      <c r="AU1988"/>
      <c r="AV1988"/>
      <c r="AW1988"/>
      <c r="AX1988"/>
      <c r="AY1988" s="365"/>
      <c r="AZ1988" s="365"/>
      <c r="BA1988" s="366"/>
      <c r="BB1988" s="367"/>
      <c r="BC1988"/>
      <c r="BD1988"/>
      <c r="BE1988"/>
      <c r="BF1988"/>
      <c r="BG1988"/>
      <c r="BH1988" s="368"/>
    </row>
    <row r="1989" spans="6:60" ht="15.6">
      <c r="F1989" s="346"/>
      <c r="G1989"/>
      <c r="H1989"/>
      <c r="I1989"/>
      <c r="J1989"/>
      <c r="K1989"/>
      <c r="L1989"/>
      <c r="M1989"/>
      <c r="N1989"/>
      <c r="O1989"/>
      <c r="P1989" s="365"/>
      <c r="Q1989"/>
      <c r="R1989"/>
      <c r="S1989"/>
      <c r="T1989"/>
      <c r="U1989"/>
      <c r="V1989"/>
      <c r="W1989"/>
      <c r="X1989"/>
      <c r="Y1989"/>
      <c r="Z1989"/>
      <c r="AA1989"/>
      <c r="AB1989"/>
      <c r="AC1989"/>
      <c r="AD1989"/>
      <c r="AE1989"/>
      <c r="AF1989"/>
      <c r="AG1989"/>
      <c r="AH1989" s="365"/>
      <c r="AI1989"/>
      <c r="AJ1989"/>
      <c r="AK1989"/>
      <c r="AL1989" s="365"/>
      <c r="AM1989"/>
      <c r="AN1989"/>
      <c r="AO1989"/>
      <c r="AP1989" s="365"/>
      <c r="AQ1989"/>
      <c r="AR1989"/>
      <c r="AS1989"/>
      <c r="AT1989"/>
      <c r="AU1989"/>
      <c r="AV1989"/>
      <c r="AW1989"/>
      <c r="AX1989"/>
      <c r="AY1989" s="365"/>
      <c r="AZ1989" s="365"/>
      <c r="BA1989" s="366"/>
      <c r="BB1989" s="367"/>
      <c r="BC1989"/>
      <c r="BD1989"/>
      <c r="BE1989"/>
      <c r="BF1989"/>
      <c r="BG1989"/>
      <c r="BH1989" s="368"/>
    </row>
    <row r="1990" spans="6:60" ht="15.6">
      <c r="F1990" s="346"/>
      <c r="G1990"/>
      <c r="H1990"/>
      <c r="I1990"/>
      <c r="J1990"/>
      <c r="K1990"/>
      <c r="L1990"/>
      <c r="M1990"/>
      <c r="N1990"/>
      <c r="O1990"/>
      <c r="P1990" s="365"/>
      <c r="Q1990"/>
      <c r="R1990"/>
      <c r="S1990"/>
      <c r="T1990"/>
      <c r="U1990"/>
      <c r="V1990"/>
      <c r="W1990"/>
      <c r="X1990"/>
      <c r="Y1990"/>
      <c r="Z1990"/>
      <c r="AA1990"/>
      <c r="AB1990"/>
      <c r="AC1990"/>
      <c r="AD1990"/>
      <c r="AE1990"/>
      <c r="AF1990"/>
      <c r="AG1990"/>
      <c r="AH1990" s="365"/>
      <c r="AI1990"/>
      <c r="AJ1990"/>
      <c r="AK1990"/>
      <c r="AL1990" s="365"/>
      <c r="AM1990"/>
      <c r="AN1990"/>
      <c r="AO1990"/>
      <c r="AP1990" s="365"/>
      <c r="AQ1990"/>
      <c r="AR1990"/>
      <c r="AS1990"/>
      <c r="AT1990"/>
      <c r="AU1990"/>
      <c r="AV1990"/>
      <c r="AW1990"/>
      <c r="AX1990"/>
      <c r="AY1990" s="365"/>
      <c r="AZ1990" s="365"/>
      <c r="BA1990" s="366"/>
      <c r="BB1990" s="367"/>
      <c r="BC1990"/>
      <c r="BD1990"/>
      <c r="BE1990"/>
      <c r="BF1990"/>
      <c r="BG1990"/>
      <c r="BH1990" s="368"/>
    </row>
    <row r="1991" spans="6:60" ht="15.6">
      <c r="F1991" s="346"/>
      <c r="G1991"/>
      <c r="H1991"/>
      <c r="I1991"/>
      <c r="J1991"/>
      <c r="K1991"/>
      <c r="L1991"/>
      <c r="M1991"/>
      <c r="N1991"/>
      <c r="O1991"/>
      <c r="P1991" s="365"/>
      <c r="Q1991"/>
      <c r="R1991"/>
      <c r="S1991"/>
      <c r="T1991"/>
      <c r="U1991"/>
      <c r="V1991"/>
      <c r="W1991"/>
      <c r="X1991"/>
      <c r="Y1991"/>
      <c r="Z1991"/>
      <c r="AA1991"/>
      <c r="AB1991"/>
      <c r="AC1991"/>
      <c r="AD1991"/>
      <c r="AE1991"/>
      <c r="AF1991"/>
      <c r="AG1991"/>
      <c r="AH1991" s="365"/>
      <c r="AI1991"/>
      <c r="AJ1991"/>
      <c r="AK1991"/>
      <c r="AL1991" s="365"/>
      <c r="AM1991"/>
      <c r="AN1991"/>
      <c r="AO1991"/>
      <c r="AP1991" s="365"/>
      <c r="AQ1991"/>
      <c r="AR1991"/>
      <c r="AS1991"/>
      <c r="AT1991"/>
      <c r="AU1991"/>
      <c r="AV1991"/>
      <c r="AW1991"/>
      <c r="AX1991"/>
      <c r="AY1991" s="365"/>
      <c r="AZ1991" s="365"/>
      <c r="BA1991" s="366"/>
      <c r="BB1991" s="367"/>
      <c r="BC1991"/>
      <c r="BD1991"/>
      <c r="BE1991"/>
      <c r="BF1991"/>
      <c r="BG1991"/>
      <c r="BH1991" s="368"/>
    </row>
    <row r="1992" spans="6:60" ht="15.6">
      <c r="F1992" s="346"/>
      <c r="G1992"/>
      <c r="H1992"/>
      <c r="I1992"/>
      <c r="J1992"/>
      <c r="K1992"/>
      <c r="L1992"/>
      <c r="M1992"/>
      <c r="N1992"/>
      <c r="O1992"/>
      <c r="P1992" s="365"/>
      <c r="Q1992"/>
      <c r="R1992"/>
      <c r="S1992"/>
      <c r="T1992"/>
      <c r="U1992"/>
      <c r="V1992"/>
      <c r="W1992"/>
      <c r="X1992"/>
      <c r="Y1992"/>
      <c r="Z1992"/>
      <c r="AA1992"/>
      <c r="AB1992"/>
      <c r="AC1992"/>
      <c r="AD1992"/>
      <c r="AE1992"/>
      <c r="AF1992"/>
      <c r="AG1992"/>
      <c r="AH1992" s="365"/>
      <c r="AI1992"/>
      <c r="AJ1992"/>
      <c r="AK1992"/>
      <c r="AL1992" s="365"/>
      <c r="AM1992"/>
      <c r="AN1992"/>
      <c r="AO1992"/>
      <c r="AP1992" s="365"/>
      <c r="AQ1992"/>
      <c r="AR1992"/>
      <c r="AS1992"/>
      <c r="AT1992"/>
      <c r="AU1992"/>
      <c r="AV1992"/>
      <c r="AW1992"/>
      <c r="AX1992"/>
      <c r="AY1992" s="365"/>
      <c r="AZ1992" s="365"/>
      <c r="BA1992" s="366"/>
      <c r="BB1992" s="367"/>
      <c r="BC1992"/>
      <c r="BD1992"/>
      <c r="BE1992"/>
      <c r="BF1992"/>
      <c r="BG1992"/>
      <c r="BH1992" s="368"/>
    </row>
    <row r="1993" spans="6:60" ht="15.6">
      <c r="F1993" s="346"/>
      <c r="G1993"/>
      <c r="H1993"/>
      <c r="I1993"/>
      <c r="J1993"/>
      <c r="K1993"/>
      <c r="L1993"/>
      <c r="M1993"/>
      <c r="N1993"/>
      <c r="O1993"/>
      <c r="P1993" s="365"/>
      <c r="Q1993"/>
      <c r="R1993"/>
      <c r="S1993"/>
      <c r="T1993"/>
      <c r="U1993"/>
      <c r="V1993"/>
      <c r="W1993"/>
      <c r="X1993"/>
      <c r="Y1993"/>
      <c r="Z1993"/>
      <c r="AA1993"/>
      <c r="AB1993"/>
      <c r="AC1993"/>
      <c r="AD1993"/>
      <c r="AE1993"/>
      <c r="AF1993"/>
      <c r="AG1993"/>
      <c r="AH1993" s="365"/>
      <c r="AI1993"/>
      <c r="AJ1993"/>
      <c r="AK1993"/>
      <c r="AL1993" s="365"/>
      <c r="AM1993"/>
      <c r="AN1993"/>
      <c r="AO1993"/>
      <c r="AP1993" s="365"/>
      <c r="AQ1993"/>
      <c r="AR1993"/>
      <c r="AS1993"/>
      <c r="AT1993"/>
      <c r="AU1993"/>
      <c r="AV1993"/>
      <c r="AW1993"/>
      <c r="AX1993"/>
      <c r="AY1993" s="365"/>
      <c r="AZ1993" s="365"/>
      <c r="BA1993" s="366"/>
      <c r="BB1993" s="367"/>
      <c r="BC1993"/>
      <c r="BD1993"/>
      <c r="BE1993"/>
      <c r="BF1993"/>
      <c r="BG1993"/>
      <c r="BH1993" s="368"/>
    </row>
    <row r="1994" spans="6:60" ht="15.6">
      <c r="F1994" s="346"/>
      <c r="G1994"/>
      <c r="H1994"/>
      <c r="I1994"/>
      <c r="J1994"/>
      <c r="K1994"/>
      <c r="L1994"/>
      <c r="M1994"/>
      <c r="N1994"/>
      <c r="O1994"/>
      <c r="P1994" s="365"/>
      <c r="Q1994"/>
      <c r="R1994"/>
      <c r="S1994"/>
      <c r="T1994"/>
      <c r="U1994"/>
      <c r="V1994"/>
      <c r="W1994"/>
      <c r="X1994"/>
      <c r="Y1994"/>
      <c r="Z1994"/>
      <c r="AA1994"/>
      <c r="AB1994"/>
      <c r="AC1994"/>
      <c r="AD1994"/>
      <c r="AE1994"/>
      <c r="AF1994"/>
      <c r="AG1994"/>
      <c r="AH1994" s="365"/>
      <c r="AI1994"/>
      <c r="AJ1994"/>
      <c r="AK1994"/>
      <c r="AL1994" s="365"/>
      <c r="AM1994"/>
      <c r="AN1994"/>
      <c r="AO1994"/>
      <c r="AP1994" s="365"/>
      <c r="AQ1994"/>
      <c r="AR1994"/>
      <c r="AS1994"/>
      <c r="AT1994"/>
      <c r="AU1994"/>
      <c r="AV1994"/>
      <c r="AW1994"/>
      <c r="AX1994"/>
      <c r="AY1994" s="365"/>
      <c r="AZ1994" s="365"/>
      <c r="BA1994" s="366"/>
      <c r="BB1994" s="367"/>
      <c r="BC1994"/>
      <c r="BD1994"/>
      <c r="BE1994"/>
      <c r="BF1994"/>
      <c r="BG1994"/>
      <c r="BH1994" s="368"/>
    </row>
    <row r="1995" spans="6:60" ht="15.6">
      <c r="F1995" s="346"/>
      <c r="G1995"/>
      <c r="H1995"/>
      <c r="I1995"/>
      <c r="J1995"/>
      <c r="K1995"/>
      <c r="L1995"/>
      <c r="M1995"/>
      <c r="N1995"/>
      <c r="O1995"/>
      <c r="P1995" s="365"/>
      <c r="Q1995"/>
      <c r="R1995"/>
      <c r="S1995"/>
      <c r="T1995"/>
      <c r="U1995"/>
      <c r="V1995"/>
      <c r="W1995"/>
      <c r="X1995"/>
      <c r="Y1995"/>
      <c r="Z1995"/>
      <c r="AA1995"/>
      <c r="AB1995"/>
      <c r="AC1995"/>
      <c r="AD1995"/>
      <c r="AE1995"/>
      <c r="AF1995"/>
      <c r="AG1995"/>
      <c r="AH1995" s="365"/>
      <c r="AI1995"/>
      <c r="AJ1995"/>
      <c r="AK1995"/>
      <c r="AL1995" s="365"/>
      <c r="AM1995"/>
      <c r="AN1995"/>
      <c r="AO1995"/>
      <c r="AP1995" s="365"/>
      <c r="AQ1995"/>
      <c r="AR1995"/>
      <c r="AS1995"/>
      <c r="AT1995"/>
      <c r="AU1995"/>
      <c r="AV1995"/>
      <c r="AW1995"/>
      <c r="AX1995"/>
      <c r="AY1995" s="365"/>
      <c r="AZ1995" s="365"/>
      <c r="BA1995" s="366"/>
      <c r="BB1995" s="367"/>
      <c r="BC1995"/>
      <c r="BD1995"/>
      <c r="BE1995"/>
      <c r="BF1995"/>
      <c r="BG1995"/>
      <c r="BH1995" s="368"/>
    </row>
    <row r="1996" spans="6:60" ht="15.6">
      <c r="F1996" s="346"/>
      <c r="G1996"/>
      <c r="H1996"/>
      <c r="I1996"/>
      <c r="J1996"/>
      <c r="K1996"/>
      <c r="L1996"/>
      <c r="M1996"/>
      <c r="N1996"/>
      <c r="O1996"/>
      <c r="P1996" s="365"/>
      <c r="Q1996"/>
      <c r="R1996"/>
      <c r="S1996"/>
      <c r="T1996"/>
      <c r="U1996"/>
      <c r="V1996"/>
      <c r="W1996"/>
      <c r="X1996"/>
      <c r="Y1996"/>
      <c r="Z1996"/>
      <c r="AA1996"/>
      <c r="AB1996"/>
      <c r="AC1996"/>
      <c r="AD1996"/>
      <c r="AE1996"/>
      <c r="AF1996"/>
      <c r="AG1996"/>
      <c r="AH1996" s="365"/>
      <c r="AI1996"/>
      <c r="AJ1996"/>
      <c r="AK1996"/>
      <c r="AL1996" s="365"/>
      <c r="AM1996"/>
      <c r="AN1996"/>
      <c r="AO1996"/>
      <c r="AP1996" s="365"/>
      <c r="AQ1996"/>
      <c r="AR1996"/>
      <c r="AS1996"/>
      <c r="AT1996"/>
      <c r="AU1996"/>
      <c r="AV1996"/>
      <c r="AW1996"/>
      <c r="AX1996"/>
      <c r="AY1996" s="365"/>
      <c r="AZ1996" s="365"/>
      <c r="BA1996" s="366"/>
      <c r="BB1996" s="367"/>
      <c r="BC1996"/>
      <c r="BD1996"/>
      <c r="BE1996"/>
      <c r="BF1996"/>
      <c r="BG1996"/>
      <c r="BH1996" s="368"/>
    </row>
    <row r="1997" spans="6:60" ht="15.6">
      <c r="F1997" s="346"/>
      <c r="G1997"/>
      <c r="H1997"/>
      <c r="I1997"/>
      <c r="J1997"/>
      <c r="K1997"/>
      <c r="L1997"/>
      <c r="M1997"/>
      <c r="N1997"/>
      <c r="O1997"/>
      <c r="P1997" s="365"/>
      <c r="Q1997"/>
      <c r="R1997"/>
      <c r="S1997"/>
      <c r="T1997"/>
      <c r="U1997"/>
      <c r="V1997"/>
      <c r="W1997"/>
      <c r="X1997"/>
      <c r="Y1997"/>
      <c r="Z1997"/>
      <c r="AA1997"/>
      <c r="AB1997"/>
      <c r="AC1997"/>
      <c r="AD1997"/>
      <c r="AE1997"/>
      <c r="AF1997"/>
      <c r="AG1997"/>
      <c r="AH1997" s="365"/>
      <c r="AI1997"/>
      <c r="AJ1997"/>
      <c r="AK1997"/>
      <c r="AL1997" s="365"/>
      <c r="AM1997"/>
      <c r="AN1997"/>
      <c r="AO1997"/>
      <c r="AP1997" s="365"/>
      <c r="AQ1997"/>
      <c r="AR1997"/>
      <c r="AS1997"/>
      <c r="AT1997"/>
      <c r="AU1997"/>
      <c r="AV1997"/>
      <c r="AW1997"/>
      <c r="AX1997"/>
      <c r="AY1997" s="365"/>
      <c r="AZ1997" s="365"/>
      <c r="BA1997" s="366"/>
      <c r="BB1997" s="367"/>
      <c r="BC1997"/>
      <c r="BD1997"/>
      <c r="BE1997"/>
      <c r="BF1997"/>
      <c r="BG1997"/>
      <c r="BH1997" s="368"/>
    </row>
    <row r="1998" spans="6:60" ht="15.6">
      <c r="F1998" s="346"/>
      <c r="G1998"/>
      <c r="H1998"/>
      <c r="I1998"/>
      <c r="J1998"/>
      <c r="K1998"/>
      <c r="L1998"/>
      <c r="M1998"/>
      <c r="N1998"/>
      <c r="O1998"/>
      <c r="P1998" s="365"/>
      <c r="Q1998"/>
      <c r="R1998"/>
      <c r="S1998"/>
      <c r="T1998"/>
      <c r="U1998"/>
      <c r="V1998"/>
      <c r="W1998"/>
      <c r="X1998"/>
      <c r="Y1998"/>
      <c r="Z1998"/>
      <c r="AA1998"/>
      <c r="AB1998"/>
      <c r="AC1998"/>
      <c r="AD1998"/>
      <c r="AE1998"/>
      <c r="AF1998"/>
      <c r="AG1998"/>
      <c r="AH1998" s="365"/>
      <c r="AI1998"/>
      <c r="AJ1998"/>
      <c r="AK1998"/>
      <c r="AL1998" s="365"/>
      <c r="AM1998"/>
      <c r="AN1998"/>
      <c r="AO1998"/>
      <c r="AP1998" s="365"/>
      <c r="AQ1998"/>
      <c r="AR1998"/>
      <c r="AS1998"/>
      <c r="AT1998"/>
      <c r="AU1998"/>
      <c r="AV1998"/>
      <c r="AW1998"/>
      <c r="AX1998"/>
      <c r="AY1998" s="365"/>
      <c r="AZ1998" s="365"/>
      <c r="BA1998" s="366"/>
      <c r="BB1998" s="367"/>
      <c r="BC1998"/>
      <c r="BD1998"/>
      <c r="BE1998"/>
      <c r="BF1998"/>
      <c r="BG1998"/>
      <c r="BH1998" s="368"/>
    </row>
    <row r="1999" spans="6:60" ht="15.6">
      <c r="F1999" s="346"/>
      <c r="G1999"/>
      <c r="H1999"/>
      <c r="I1999"/>
      <c r="J1999"/>
      <c r="K1999"/>
      <c r="L1999"/>
      <c r="M1999"/>
      <c r="N1999"/>
      <c r="O1999"/>
      <c r="P1999" s="365"/>
      <c r="Q1999"/>
      <c r="R1999"/>
      <c r="S1999"/>
      <c r="T1999"/>
      <c r="U1999"/>
      <c r="V1999"/>
      <c r="W1999"/>
      <c r="X1999"/>
      <c r="Y1999"/>
      <c r="Z1999"/>
      <c r="AA1999"/>
      <c r="AB1999"/>
      <c r="AC1999"/>
      <c r="AD1999"/>
      <c r="AE1999"/>
      <c r="AF1999"/>
      <c r="AG1999"/>
      <c r="AH1999" s="365"/>
      <c r="AI1999"/>
      <c r="AJ1999"/>
      <c r="AK1999"/>
      <c r="AL1999" s="365"/>
      <c r="AM1999"/>
      <c r="AN1999"/>
      <c r="AO1999"/>
      <c r="AP1999" s="365"/>
      <c r="AQ1999"/>
      <c r="AR1999"/>
      <c r="AS1999"/>
      <c r="AT1999"/>
      <c r="AU1999"/>
      <c r="AV1999"/>
      <c r="AW1999"/>
      <c r="AX1999"/>
      <c r="AY1999" s="365"/>
      <c r="AZ1999" s="365"/>
      <c r="BA1999" s="366"/>
      <c r="BB1999" s="367"/>
      <c r="BC1999"/>
      <c r="BD1999"/>
      <c r="BE1999"/>
      <c r="BF1999"/>
      <c r="BG1999"/>
      <c r="BH1999" s="368"/>
    </row>
    <row r="2000" spans="6:60" ht="15.6">
      <c r="F2000" s="346"/>
      <c r="G2000"/>
      <c r="H2000"/>
      <c r="I2000"/>
      <c r="J2000"/>
      <c r="K2000"/>
      <c r="L2000"/>
      <c r="M2000"/>
      <c r="N2000"/>
      <c r="O2000"/>
      <c r="P2000" s="365"/>
      <c r="Q2000"/>
      <c r="R2000"/>
      <c r="S2000"/>
      <c r="T2000"/>
      <c r="U2000"/>
      <c r="V2000"/>
      <c r="W2000"/>
      <c r="X2000"/>
      <c r="Y2000"/>
      <c r="Z2000"/>
      <c r="AA2000"/>
      <c r="AB2000"/>
      <c r="AC2000"/>
      <c r="AD2000"/>
      <c r="AE2000"/>
      <c r="AF2000"/>
      <c r="AG2000"/>
      <c r="AH2000" s="365"/>
      <c r="AI2000"/>
      <c r="AJ2000"/>
      <c r="AK2000"/>
      <c r="AL2000" s="365"/>
      <c r="AM2000"/>
      <c r="AN2000"/>
      <c r="AO2000"/>
      <c r="AP2000" s="365"/>
      <c r="AQ2000"/>
      <c r="AR2000"/>
      <c r="AS2000"/>
      <c r="AT2000"/>
      <c r="AU2000"/>
      <c r="AV2000"/>
      <c r="AW2000"/>
      <c r="AX2000"/>
      <c r="AY2000" s="365"/>
      <c r="AZ2000" s="365"/>
      <c r="BA2000" s="366"/>
      <c r="BB2000" s="367"/>
      <c r="BC2000"/>
      <c r="BD2000"/>
      <c r="BE2000"/>
      <c r="BF2000"/>
      <c r="BG2000"/>
      <c r="BH2000" s="368"/>
    </row>
    <row r="2001" spans="6:60" ht="15.6">
      <c r="F2001" s="346"/>
      <c r="G2001"/>
      <c r="H2001"/>
      <c r="I2001"/>
      <c r="J2001"/>
      <c r="K2001"/>
      <c r="L2001"/>
      <c r="M2001"/>
      <c r="N2001"/>
      <c r="O2001"/>
      <c r="P2001" s="365"/>
      <c r="Q2001"/>
      <c r="R2001"/>
      <c r="S2001"/>
      <c r="T2001"/>
      <c r="U2001"/>
      <c r="V2001"/>
      <c r="W2001"/>
      <c r="X2001"/>
      <c r="Y2001"/>
      <c r="Z2001"/>
      <c r="AA2001"/>
      <c r="AB2001"/>
      <c r="AC2001"/>
      <c r="AD2001"/>
      <c r="AE2001"/>
      <c r="AF2001"/>
      <c r="AG2001"/>
      <c r="AH2001" s="365"/>
      <c r="AI2001"/>
      <c r="AJ2001"/>
      <c r="AK2001"/>
      <c r="AL2001" s="365"/>
      <c r="AM2001"/>
      <c r="AN2001"/>
      <c r="AO2001"/>
      <c r="AP2001" s="365"/>
      <c r="AQ2001"/>
      <c r="AR2001"/>
      <c r="AS2001"/>
      <c r="AT2001"/>
      <c r="AU2001"/>
      <c r="AV2001"/>
      <c r="AW2001"/>
      <c r="AX2001"/>
      <c r="AY2001" s="365"/>
      <c r="AZ2001" s="365"/>
      <c r="BA2001" s="366"/>
      <c r="BB2001" s="367"/>
      <c r="BC2001"/>
      <c r="BD2001"/>
      <c r="BE2001"/>
      <c r="BF2001"/>
      <c r="BG2001"/>
      <c r="BH2001" s="368"/>
    </row>
    <row r="2002" spans="6:60" ht="15.6">
      <c r="F2002" s="346"/>
      <c r="G2002"/>
      <c r="H2002"/>
      <c r="I2002"/>
      <c r="J2002"/>
      <c r="K2002"/>
      <c r="L2002"/>
      <c r="M2002"/>
      <c r="N2002"/>
      <c r="O2002"/>
      <c r="P2002" s="365"/>
      <c r="Q2002"/>
      <c r="R2002"/>
      <c r="S2002"/>
      <c r="T2002"/>
      <c r="U2002"/>
      <c r="V2002"/>
      <c r="W2002"/>
      <c r="X2002"/>
      <c r="Y2002"/>
      <c r="Z2002"/>
      <c r="AA2002"/>
      <c r="AB2002"/>
      <c r="AC2002"/>
      <c r="AD2002"/>
      <c r="AE2002"/>
      <c r="AF2002"/>
      <c r="AG2002"/>
      <c r="AH2002" s="365"/>
      <c r="AI2002"/>
      <c r="AJ2002"/>
      <c r="AK2002"/>
      <c r="AL2002" s="365"/>
      <c r="AM2002"/>
      <c r="AN2002"/>
      <c r="AO2002"/>
      <c r="AP2002" s="365"/>
      <c r="AQ2002"/>
      <c r="AR2002"/>
      <c r="AS2002"/>
      <c r="AT2002"/>
      <c r="AU2002"/>
      <c r="AV2002"/>
      <c r="AW2002"/>
      <c r="AX2002"/>
      <c r="AY2002" s="365"/>
      <c r="AZ2002" s="365"/>
      <c r="BA2002" s="366"/>
      <c r="BB2002" s="367"/>
      <c r="BC2002"/>
      <c r="BD2002"/>
      <c r="BE2002"/>
      <c r="BF2002"/>
      <c r="BG2002"/>
      <c r="BH2002" s="368"/>
    </row>
    <row r="2003" spans="6:60" ht="15.6">
      <c r="F2003" s="346"/>
      <c r="G2003"/>
      <c r="H2003"/>
      <c r="I2003"/>
      <c r="J2003"/>
      <c r="K2003"/>
      <c r="L2003"/>
      <c r="M2003"/>
      <c r="N2003"/>
      <c r="O2003"/>
      <c r="P2003" s="365"/>
      <c r="Q2003"/>
      <c r="R2003"/>
      <c r="S2003"/>
      <c r="T2003"/>
      <c r="U2003"/>
      <c r="V2003"/>
      <c r="W2003"/>
      <c r="X2003"/>
      <c r="Y2003"/>
      <c r="Z2003"/>
      <c r="AA2003"/>
      <c r="AB2003"/>
      <c r="AC2003"/>
      <c r="AD2003"/>
      <c r="AE2003"/>
      <c r="AF2003"/>
      <c r="AG2003"/>
      <c r="AH2003" s="365"/>
      <c r="AI2003"/>
      <c r="AJ2003"/>
      <c r="AK2003"/>
      <c r="AL2003" s="365"/>
      <c r="AM2003"/>
      <c r="AN2003"/>
      <c r="AO2003"/>
      <c r="AP2003" s="365"/>
      <c r="AQ2003"/>
      <c r="AR2003"/>
      <c r="AS2003"/>
      <c r="AT2003"/>
      <c r="AU2003"/>
      <c r="AV2003"/>
      <c r="AW2003"/>
      <c r="AX2003"/>
      <c r="AY2003" s="365"/>
      <c r="AZ2003" s="365"/>
      <c r="BA2003" s="366"/>
      <c r="BB2003" s="367"/>
      <c r="BC2003"/>
      <c r="BD2003"/>
      <c r="BE2003"/>
      <c r="BF2003"/>
      <c r="BG2003"/>
      <c r="BH2003" s="368"/>
    </row>
    <row r="2004" spans="6:60" ht="15.6">
      <c r="F2004" s="346"/>
      <c r="G2004"/>
      <c r="H2004"/>
      <c r="I2004"/>
      <c r="J2004"/>
      <c r="K2004"/>
      <c r="L2004"/>
      <c r="M2004"/>
      <c r="N2004"/>
      <c r="O2004"/>
      <c r="P2004" s="365"/>
      <c r="Q2004"/>
      <c r="R2004"/>
      <c r="S2004"/>
      <c r="T2004"/>
      <c r="U2004"/>
      <c r="V2004"/>
      <c r="W2004"/>
      <c r="X2004"/>
      <c r="Y2004"/>
      <c r="Z2004"/>
      <c r="AA2004"/>
      <c r="AB2004"/>
      <c r="AC2004"/>
      <c r="AD2004"/>
      <c r="AE2004"/>
      <c r="AF2004"/>
      <c r="AG2004"/>
      <c r="AH2004" s="365"/>
      <c r="AI2004"/>
      <c r="AJ2004"/>
      <c r="AK2004"/>
      <c r="AL2004" s="365"/>
      <c r="AM2004"/>
      <c r="AN2004"/>
      <c r="AO2004"/>
      <c r="AP2004" s="365"/>
      <c r="AQ2004"/>
      <c r="AR2004"/>
      <c r="AS2004"/>
      <c r="AT2004"/>
      <c r="AU2004"/>
      <c r="AV2004"/>
      <c r="AW2004"/>
      <c r="AX2004"/>
      <c r="AY2004" s="365"/>
      <c r="AZ2004" s="365"/>
      <c r="BA2004" s="366"/>
      <c r="BB2004" s="367"/>
      <c r="BC2004"/>
      <c r="BD2004"/>
      <c r="BE2004"/>
      <c r="BF2004"/>
      <c r="BG2004"/>
      <c r="BH2004" s="368"/>
    </row>
    <row r="2005" spans="6:60" ht="15.6">
      <c r="F2005" s="346"/>
      <c r="G2005"/>
      <c r="H2005"/>
      <c r="I2005"/>
      <c r="J2005"/>
      <c r="K2005"/>
      <c r="L2005"/>
      <c r="M2005"/>
      <c r="N2005"/>
      <c r="O2005"/>
      <c r="P2005" s="365"/>
      <c r="Q2005"/>
      <c r="R2005"/>
      <c r="S2005"/>
      <c r="T2005"/>
      <c r="U2005"/>
      <c r="V2005"/>
      <c r="W2005"/>
      <c r="X2005"/>
      <c r="Y2005"/>
      <c r="Z2005"/>
      <c r="AA2005"/>
      <c r="AB2005"/>
      <c r="AC2005"/>
      <c r="AD2005"/>
      <c r="AE2005"/>
      <c r="AF2005"/>
      <c r="AG2005"/>
      <c r="AH2005" s="365"/>
      <c r="AI2005"/>
      <c r="AJ2005"/>
      <c r="AK2005"/>
      <c r="AL2005" s="365"/>
      <c r="AM2005"/>
      <c r="AN2005"/>
      <c r="AO2005"/>
      <c r="AP2005" s="365"/>
      <c r="AQ2005"/>
      <c r="AR2005"/>
      <c r="AS2005"/>
      <c r="AT2005"/>
      <c r="AU2005"/>
      <c r="AV2005"/>
      <c r="AW2005"/>
      <c r="AX2005"/>
      <c r="AY2005" s="365"/>
      <c r="AZ2005" s="365"/>
      <c r="BA2005" s="366"/>
      <c r="BB2005" s="367"/>
      <c r="BC2005"/>
      <c r="BD2005"/>
      <c r="BE2005"/>
      <c r="BF2005"/>
      <c r="BG2005"/>
      <c r="BH2005" s="368"/>
    </row>
    <row r="2006" spans="6:60" ht="15.6">
      <c r="F2006" s="346"/>
      <c r="G2006"/>
      <c r="H2006"/>
      <c r="I2006"/>
      <c r="J2006"/>
      <c r="K2006"/>
      <c r="L2006"/>
      <c r="M2006"/>
      <c r="N2006"/>
      <c r="O2006"/>
      <c r="P2006" s="365"/>
      <c r="Q2006"/>
      <c r="R2006"/>
      <c r="S2006"/>
      <c r="T2006"/>
      <c r="U2006"/>
      <c r="V2006"/>
      <c r="W2006"/>
      <c r="X2006"/>
      <c r="Y2006"/>
      <c r="Z2006"/>
      <c r="AA2006"/>
      <c r="AB2006"/>
      <c r="AC2006"/>
      <c r="AD2006"/>
      <c r="AE2006"/>
      <c r="AF2006"/>
      <c r="AG2006"/>
      <c r="AH2006" s="365"/>
      <c r="AI2006"/>
      <c r="AJ2006"/>
      <c r="AK2006"/>
      <c r="AL2006" s="365"/>
      <c r="AM2006"/>
      <c r="AN2006"/>
      <c r="AO2006"/>
      <c r="AP2006" s="365"/>
      <c r="AQ2006"/>
      <c r="AR2006"/>
      <c r="AS2006"/>
      <c r="AT2006"/>
      <c r="AU2006"/>
      <c r="AV2006"/>
      <c r="AW2006"/>
      <c r="AX2006"/>
      <c r="AY2006" s="365"/>
      <c r="AZ2006" s="365"/>
      <c r="BA2006" s="366"/>
      <c r="BB2006" s="367"/>
      <c r="BC2006"/>
      <c r="BD2006"/>
      <c r="BE2006"/>
      <c r="BF2006"/>
      <c r="BG2006"/>
      <c r="BH2006" s="368"/>
    </row>
    <row r="2007" spans="6:60" ht="15.6">
      <c r="F2007" s="346"/>
      <c r="G2007"/>
      <c r="H2007"/>
      <c r="I2007"/>
      <c r="J2007"/>
      <c r="K2007"/>
      <c r="L2007"/>
      <c r="M2007"/>
      <c r="N2007"/>
      <c r="O2007"/>
      <c r="P2007" s="365"/>
      <c r="Q2007"/>
      <c r="R2007"/>
      <c r="S2007"/>
      <c r="T2007"/>
      <c r="U2007"/>
      <c r="V2007"/>
      <c r="W2007"/>
      <c r="X2007"/>
      <c r="Y2007"/>
      <c r="Z2007"/>
      <c r="AA2007"/>
      <c r="AB2007"/>
      <c r="AC2007"/>
      <c r="AD2007"/>
      <c r="AE2007"/>
      <c r="AF2007"/>
      <c r="AG2007"/>
      <c r="AH2007" s="365"/>
      <c r="AI2007"/>
      <c r="AJ2007"/>
      <c r="AK2007"/>
      <c r="AL2007" s="365"/>
      <c r="AM2007"/>
      <c r="AN2007"/>
      <c r="AO2007"/>
      <c r="AP2007" s="365"/>
      <c r="AQ2007"/>
      <c r="AR2007"/>
      <c r="AS2007"/>
      <c r="AT2007"/>
      <c r="AU2007"/>
      <c r="AV2007"/>
      <c r="AW2007"/>
      <c r="AX2007"/>
      <c r="AY2007" s="365"/>
      <c r="AZ2007" s="365"/>
      <c r="BA2007" s="366"/>
      <c r="BB2007" s="367"/>
      <c r="BC2007"/>
      <c r="BD2007"/>
      <c r="BE2007"/>
      <c r="BF2007"/>
      <c r="BG2007"/>
      <c r="BH2007" s="368"/>
    </row>
    <row r="2008" spans="6:60" ht="15.6">
      <c r="F2008" s="346"/>
      <c r="G2008"/>
      <c r="H2008"/>
      <c r="I2008"/>
      <c r="J2008"/>
      <c r="K2008"/>
      <c r="L2008"/>
      <c r="M2008"/>
      <c r="N2008"/>
      <c r="O2008"/>
      <c r="P2008" s="365"/>
      <c r="Q2008"/>
      <c r="R2008"/>
      <c r="S2008"/>
      <c r="T2008"/>
      <c r="U2008"/>
      <c r="V2008"/>
      <c r="W2008"/>
      <c r="X2008"/>
      <c r="Y2008"/>
      <c r="Z2008"/>
      <c r="AA2008"/>
      <c r="AB2008"/>
      <c r="AC2008"/>
      <c r="AD2008"/>
      <c r="AE2008"/>
      <c r="AF2008"/>
      <c r="AG2008"/>
      <c r="AH2008" s="365"/>
      <c r="AI2008"/>
      <c r="AJ2008"/>
      <c r="AK2008"/>
      <c r="AL2008" s="365"/>
      <c r="AM2008"/>
      <c r="AN2008"/>
      <c r="AO2008"/>
      <c r="AP2008" s="365"/>
      <c r="AQ2008"/>
      <c r="AR2008"/>
      <c r="AS2008"/>
      <c r="AT2008"/>
      <c r="AU2008"/>
      <c r="AV2008"/>
      <c r="AW2008"/>
      <c r="AX2008"/>
      <c r="AY2008" s="365"/>
      <c r="AZ2008" s="365"/>
      <c r="BA2008" s="366"/>
      <c r="BB2008" s="367"/>
      <c r="BC2008"/>
      <c r="BD2008"/>
      <c r="BE2008"/>
      <c r="BF2008"/>
      <c r="BG2008"/>
      <c r="BH2008" s="368"/>
    </row>
    <row r="2009" spans="6:60" ht="15.6">
      <c r="F2009" s="346"/>
      <c r="G2009"/>
      <c r="H2009"/>
      <c r="I2009"/>
      <c r="J2009"/>
      <c r="K2009"/>
      <c r="L2009"/>
      <c r="M2009"/>
      <c r="N2009"/>
      <c r="O2009"/>
      <c r="P2009" s="365"/>
      <c r="Q2009"/>
      <c r="R2009"/>
      <c r="S2009"/>
      <c r="T2009"/>
      <c r="U2009"/>
      <c r="V2009"/>
      <c r="W2009"/>
      <c r="X2009"/>
      <c r="Y2009"/>
      <c r="Z2009"/>
      <c r="AA2009"/>
      <c r="AB2009"/>
      <c r="AC2009"/>
      <c r="AD2009"/>
      <c r="AE2009"/>
      <c r="AF2009"/>
      <c r="AG2009"/>
      <c r="AH2009" s="365"/>
      <c r="AI2009"/>
      <c r="AJ2009"/>
      <c r="AK2009"/>
      <c r="AL2009" s="365"/>
      <c r="AM2009"/>
      <c r="AN2009"/>
      <c r="AO2009"/>
      <c r="AP2009" s="365"/>
      <c r="AQ2009"/>
      <c r="AR2009"/>
      <c r="AS2009"/>
      <c r="AT2009"/>
      <c r="AU2009"/>
      <c r="AV2009"/>
      <c r="AW2009"/>
      <c r="AX2009"/>
      <c r="AY2009" s="365"/>
      <c r="AZ2009" s="365"/>
      <c r="BA2009" s="366"/>
      <c r="BB2009" s="367"/>
      <c r="BC2009"/>
      <c r="BD2009"/>
      <c r="BE2009"/>
      <c r="BF2009"/>
      <c r="BG2009"/>
      <c r="BH2009" s="368"/>
    </row>
    <row r="2010" spans="6:60" ht="15.6">
      <c r="F2010" s="346"/>
      <c r="G2010"/>
      <c r="H2010"/>
      <c r="I2010"/>
      <c r="J2010"/>
      <c r="K2010"/>
      <c r="L2010"/>
      <c r="M2010"/>
      <c r="N2010"/>
      <c r="O2010"/>
      <c r="P2010" s="365"/>
      <c r="Q2010"/>
      <c r="R2010"/>
      <c r="S2010"/>
      <c r="T2010"/>
      <c r="U2010"/>
      <c r="V2010"/>
      <c r="W2010"/>
      <c r="X2010"/>
      <c r="Y2010"/>
      <c r="Z2010"/>
      <c r="AA2010"/>
      <c r="AB2010"/>
      <c r="AC2010"/>
      <c r="AD2010"/>
      <c r="AE2010"/>
      <c r="AF2010"/>
      <c r="AG2010"/>
      <c r="AH2010" s="365"/>
      <c r="AI2010"/>
      <c r="AJ2010"/>
      <c r="AK2010"/>
      <c r="AL2010" s="365"/>
      <c r="AM2010"/>
      <c r="AN2010"/>
      <c r="AO2010"/>
      <c r="AP2010" s="365"/>
      <c r="AQ2010"/>
      <c r="AR2010"/>
      <c r="AS2010"/>
      <c r="AT2010"/>
      <c r="AU2010"/>
      <c r="AV2010"/>
      <c r="AW2010"/>
      <c r="AX2010"/>
      <c r="AY2010" s="365"/>
      <c r="AZ2010" s="365"/>
      <c r="BA2010" s="366"/>
      <c r="BB2010" s="367"/>
      <c r="BC2010"/>
      <c r="BD2010"/>
      <c r="BE2010"/>
      <c r="BF2010"/>
      <c r="BG2010"/>
      <c r="BH2010" s="368"/>
    </row>
    <row r="2011" spans="6:60" ht="15.6">
      <c r="F2011" s="346"/>
      <c r="G2011"/>
      <c r="H2011"/>
      <c r="I2011"/>
      <c r="J2011"/>
      <c r="K2011"/>
      <c r="L2011"/>
      <c r="M2011"/>
      <c r="N2011"/>
      <c r="O2011"/>
      <c r="P2011" s="365"/>
      <c r="Q2011"/>
      <c r="R2011"/>
      <c r="S2011"/>
      <c r="T2011"/>
      <c r="U2011"/>
      <c r="V2011"/>
      <c r="W2011"/>
      <c r="X2011"/>
      <c r="Y2011"/>
      <c r="Z2011"/>
      <c r="AA2011"/>
      <c r="AB2011"/>
      <c r="AC2011"/>
      <c r="AD2011"/>
      <c r="AE2011"/>
      <c r="AF2011"/>
      <c r="AG2011"/>
      <c r="AH2011" s="365"/>
      <c r="AI2011"/>
      <c r="AJ2011"/>
      <c r="AK2011"/>
      <c r="AL2011" s="365"/>
      <c r="AM2011"/>
      <c r="AN2011"/>
      <c r="AO2011"/>
      <c r="AP2011" s="365"/>
      <c r="AQ2011"/>
      <c r="AR2011"/>
      <c r="AS2011"/>
      <c r="AT2011"/>
      <c r="AU2011"/>
      <c r="AV2011"/>
      <c r="AW2011"/>
      <c r="AX2011"/>
      <c r="AY2011" s="365"/>
      <c r="AZ2011" s="365"/>
      <c r="BA2011" s="366"/>
      <c r="BB2011" s="367"/>
      <c r="BC2011"/>
      <c r="BD2011"/>
      <c r="BE2011"/>
      <c r="BF2011"/>
      <c r="BG2011"/>
      <c r="BH2011" s="368"/>
    </row>
    <row r="2012" spans="6:60" ht="15.6">
      <c r="F2012" s="346"/>
      <c r="G2012"/>
      <c r="H2012"/>
      <c r="I2012"/>
      <c r="J2012"/>
      <c r="K2012"/>
      <c r="L2012"/>
      <c r="M2012"/>
      <c r="N2012"/>
      <c r="O2012"/>
      <c r="P2012" s="365"/>
      <c r="Q2012"/>
      <c r="R2012"/>
      <c r="S2012"/>
      <c r="T2012"/>
      <c r="U2012"/>
      <c r="V2012"/>
      <c r="W2012"/>
      <c r="X2012"/>
      <c r="Y2012"/>
      <c r="Z2012"/>
      <c r="AA2012"/>
      <c r="AB2012"/>
      <c r="AC2012"/>
      <c r="AD2012"/>
      <c r="AE2012"/>
      <c r="AF2012"/>
      <c r="AG2012"/>
      <c r="AH2012" s="365"/>
      <c r="AI2012"/>
      <c r="AJ2012"/>
      <c r="AK2012"/>
      <c r="AL2012" s="365"/>
      <c r="AM2012"/>
      <c r="AN2012"/>
      <c r="AO2012"/>
      <c r="AP2012" s="365"/>
      <c r="AQ2012"/>
      <c r="AR2012"/>
      <c r="AS2012"/>
      <c r="AT2012"/>
      <c r="AU2012"/>
      <c r="AV2012"/>
      <c r="AW2012"/>
      <c r="AX2012"/>
      <c r="AY2012" s="365"/>
      <c r="AZ2012" s="365"/>
      <c r="BA2012" s="366"/>
      <c r="BB2012" s="367"/>
      <c r="BC2012"/>
      <c r="BD2012"/>
      <c r="BE2012"/>
      <c r="BF2012"/>
      <c r="BG2012"/>
      <c r="BH2012" s="368"/>
    </row>
    <row r="2013" spans="6:60" ht="15.6">
      <c r="F2013" s="346"/>
      <c r="G2013"/>
      <c r="H2013"/>
      <c r="I2013"/>
      <c r="J2013"/>
      <c r="K2013"/>
      <c r="L2013"/>
      <c r="M2013"/>
      <c r="N2013"/>
      <c r="O2013"/>
      <c r="P2013" s="365"/>
      <c r="Q2013"/>
      <c r="R2013"/>
      <c r="S2013"/>
      <c r="T2013"/>
      <c r="U2013"/>
      <c r="V2013"/>
      <c r="W2013"/>
      <c r="X2013"/>
      <c r="Y2013"/>
      <c r="Z2013"/>
      <c r="AA2013"/>
      <c r="AB2013"/>
      <c r="AC2013"/>
      <c r="AD2013"/>
      <c r="AE2013"/>
      <c r="AF2013"/>
      <c r="AG2013"/>
      <c r="AH2013" s="365"/>
      <c r="AI2013"/>
      <c r="AJ2013"/>
      <c r="AK2013"/>
      <c r="AL2013" s="365"/>
      <c r="AM2013"/>
      <c r="AN2013"/>
      <c r="AO2013"/>
      <c r="AP2013" s="365"/>
      <c r="AQ2013"/>
      <c r="AR2013"/>
      <c r="AS2013"/>
      <c r="AT2013"/>
      <c r="AU2013"/>
      <c r="AV2013"/>
      <c r="AW2013"/>
      <c r="AX2013"/>
      <c r="AY2013" s="365"/>
      <c r="AZ2013" s="365"/>
      <c r="BA2013" s="366"/>
      <c r="BB2013" s="367"/>
      <c r="BC2013"/>
      <c r="BD2013"/>
      <c r="BE2013"/>
      <c r="BF2013"/>
      <c r="BG2013"/>
      <c r="BH2013" s="368"/>
    </row>
    <row r="2014" spans="6:60" ht="15.6">
      <c r="F2014" s="346"/>
      <c r="G2014"/>
      <c r="H2014"/>
      <c r="I2014"/>
      <c r="J2014"/>
      <c r="K2014"/>
      <c r="L2014"/>
      <c r="M2014"/>
      <c r="N2014"/>
      <c r="O2014"/>
      <c r="P2014" s="365"/>
      <c r="Q2014"/>
      <c r="R2014"/>
      <c r="S2014"/>
      <c r="T2014"/>
      <c r="U2014"/>
      <c r="V2014"/>
      <c r="W2014"/>
      <c r="X2014"/>
      <c r="Y2014"/>
      <c r="Z2014"/>
      <c r="AA2014"/>
      <c r="AB2014"/>
      <c r="AC2014"/>
      <c r="AD2014"/>
      <c r="AE2014"/>
      <c r="AF2014"/>
      <c r="AG2014"/>
      <c r="AH2014" s="365"/>
      <c r="AI2014"/>
      <c r="AJ2014"/>
      <c r="AK2014"/>
      <c r="AL2014" s="365"/>
      <c r="AM2014"/>
      <c r="AN2014"/>
      <c r="AO2014"/>
      <c r="AP2014" s="365"/>
      <c r="AQ2014"/>
      <c r="AR2014"/>
      <c r="AS2014"/>
      <c r="AT2014"/>
      <c r="AU2014"/>
      <c r="AV2014"/>
      <c r="AW2014"/>
      <c r="AX2014"/>
      <c r="AY2014" s="365"/>
      <c r="AZ2014" s="365"/>
      <c r="BA2014" s="366"/>
      <c r="BB2014" s="367"/>
      <c r="BC2014"/>
      <c r="BD2014"/>
      <c r="BE2014"/>
      <c r="BF2014"/>
      <c r="BG2014"/>
      <c r="BH2014" s="368"/>
    </row>
    <row r="2015" spans="6:60" ht="15.6">
      <c r="F2015" s="346"/>
      <c r="G2015"/>
      <c r="H2015"/>
      <c r="I2015"/>
      <c r="J2015"/>
      <c r="K2015"/>
      <c r="L2015"/>
      <c r="M2015"/>
      <c r="N2015"/>
      <c r="O2015"/>
      <c r="P2015" s="365"/>
      <c r="Q2015"/>
      <c r="R2015"/>
      <c r="S2015"/>
      <c r="T2015"/>
      <c r="U2015"/>
      <c r="V2015"/>
      <c r="W2015"/>
      <c r="X2015"/>
      <c r="Y2015"/>
      <c r="Z2015"/>
      <c r="AA2015"/>
      <c r="AB2015"/>
      <c r="AC2015"/>
      <c r="AD2015"/>
      <c r="AE2015"/>
      <c r="AF2015"/>
      <c r="AG2015"/>
      <c r="AH2015" s="365"/>
      <c r="AI2015"/>
      <c r="AJ2015"/>
      <c r="AK2015"/>
      <c r="AL2015" s="365"/>
      <c r="AM2015"/>
      <c r="AN2015"/>
      <c r="AO2015"/>
      <c r="AP2015" s="365"/>
      <c r="AQ2015"/>
      <c r="AR2015"/>
      <c r="AS2015"/>
      <c r="AT2015"/>
      <c r="AU2015"/>
      <c r="AV2015"/>
      <c r="AW2015"/>
      <c r="AX2015"/>
      <c r="AY2015" s="365"/>
      <c r="AZ2015" s="365"/>
      <c r="BA2015" s="366"/>
      <c r="BB2015" s="367"/>
      <c r="BC2015"/>
      <c r="BD2015"/>
      <c r="BE2015"/>
      <c r="BF2015"/>
      <c r="BG2015"/>
      <c r="BH2015" s="368"/>
    </row>
    <row r="2016" spans="6:60" ht="15.6">
      <c r="F2016" s="346"/>
      <c r="G2016"/>
      <c r="H2016"/>
      <c r="I2016"/>
      <c r="J2016"/>
      <c r="K2016"/>
      <c r="L2016"/>
      <c r="M2016"/>
      <c r="N2016"/>
      <c r="O2016"/>
      <c r="P2016" s="365"/>
      <c r="Q2016"/>
      <c r="R2016"/>
      <c r="S2016"/>
      <c r="T2016"/>
      <c r="U2016"/>
      <c r="V2016"/>
      <c r="W2016"/>
      <c r="X2016"/>
      <c r="Y2016"/>
      <c r="Z2016"/>
      <c r="AA2016"/>
      <c r="AB2016"/>
      <c r="AC2016"/>
      <c r="AD2016"/>
      <c r="AE2016"/>
      <c r="AF2016"/>
      <c r="AG2016"/>
      <c r="AH2016" s="365"/>
      <c r="AI2016"/>
      <c r="AJ2016"/>
      <c r="AK2016"/>
      <c r="AL2016" s="365"/>
      <c r="AM2016"/>
      <c r="AN2016"/>
      <c r="AO2016"/>
      <c r="AP2016" s="365"/>
      <c r="AQ2016"/>
      <c r="AR2016"/>
      <c r="AS2016"/>
      <c r="AT2016"/>
      <c r="AU2016"/>
      <c r="AV2016"/>
      <c r="AW2016"/>
      <c r="AX2016"/>
      <c r="AY2016" s="365"/>
      <c r="AZ2016" s="365"/>
      <c r="BA2016" s="366"/>
      <c r="BB2016" s="367"/>
      <c r="BC2016"/>
      <c r="BD2016"/>
      <c r="BE2016"/>
      <c r="BF2016"/>
      <c r="BG2016"/>
      <c r="BH2016" s="368"/>
    </row>
    <row r="2017" spans="6:60" ht="15.6">
      <c r="F2017" s="346"/>
      <c r="G2017"/>
      <c r="H2017"/>
      <c r="I2017"/>
      <c r="J2017"/>
      <c r="K2017"/>
      <c r="L2017"/>
      <c r="M2017"/>
      <c r="N2017"/>
      <c r="O2017"/>
      <c r="P2017" s="365"/>
      <c r="Q2017"/>
      <c r="R2017"/>
      <c r="S2017"/>
      <c r="T2017"/>
      <c r="U2017"/>
      <c r="V2017"/>
      <c r="W2017"/>
      <c r="X2017"/>
      <c r="Y2017"/>
      <c r="Z2017"/>
      <c r="AA2017"/>
      <c r="AB2017"/>
      <c r="AC2017"/>
      <c r="AD2017"/>
      <c r="AE2017"/>
      <c r="AF2017"/>
      <c r="AG2017"/>
      <c r="AH2017" s="365"/>
      <c r="AI2017"/>
      <c r="AJ2017"/>
      <c r="AK2017"/>
      <c r="AL2017" s="365"/>
      <c r="AM2017"/>
      <c r="AN2017"/>
      <c r="AO2017"/>
      <c r="AP2017" s="365"/>
      <c r="AQ2017"/>
      <c r="AR2017"/>
      <c r="AS2017"/>
      <c r="AT2017"/>
      <c r="AU2017"/>
      <c r="AV2017"/>
      <c r="AW2017"/>
      <c r="AX2017"/>
      <c r="AY2017" s="365"/>
      <c r="AZ2017" s="365"/>
      <c r="BA2017" s="366"/>
      <c r="BB2017" s="367"/>
      <c r="BC2017"/>
      <c r="BD2017"/>
      <c r="BE2017"/>
      <c r="BF2017"/>
      <c r="BG2017"/>
      <c r="BH2017" s="368"/>
    </row>
    <row r="2018" spans="6:60" ht="15.6">
      <c r="F2018" s="346"/>
      <c r="G2018"/>
      <c r="H2018"/>
      <c r="I2018"/>
      <c r="J2018"/>
      <c r="K2018"/>
      <c r="L2018"/>
      <c r="M2018"/>
      <c r="N2018"/>
      <c r="O2018"/>
      <c r="P2018" s="365"/>
      <c r="Q2018"/>
      <c r="R2018"/>
      <c r="S2018"/>
      <c r="T2018"/>
      <c r="U2018"/>
      <c r="V2018"/>
      <c r="W2018"/>
      <c r="X2018"/>
      <c r="Y2018"/>
      <c r="Z2018"/>
      <c r="AA2018"/>
      <c r="AB2018"/>
      <c r="AC2018"/>
      <c r="AD2018"/>
      <c r="AE2018"/>
      <c r="AF2018"/>
      <c r="AG2018"/>
      <c r="AH2018" s="365"/>
      <c r="AI2018"/>
      <c r="AJ2018"/>
      <c r="AK2018"/>
      <c r="AL2018" s="365"/>
      <c r="AM2018"/>
      <c r="AN2018"/>
      <c r="AO2018"/>
      <c r="AP2018" s="365"/>
      <c r="AQ2018"/>
      <c r="AR2018"/>
      <c r="AS2018"/>
      <c r="AT2018"/>
      <c r="AU2018"/>
      <c r="AV2018"/>
      <c r="AW2018"/>
      <c r="AX2018"/>
      <c r="AY2018" s="365"/>
      <c r="AZ2018" s="365"/>
      <c r="BA2018" s="366"/>
      <c r="BB2018" s="367"/>
      <c r="BC2018"/>
      <c r="BD2018"/>
      <c r="BE2018"/>
      <c r="BF2018"/>
      <c r="BG2018"/>
      <c r="BH2018" s="368"/>
    </row>
    <row r="2019" spans="6:60" ht="15.6">
      <c r="F2019" s="346"/>
      <c r="G2019"/>
      <c r="H2019"/>
      <c r="I2019"/>
      <c r="J2019"/>
      <c r="K2019"/>
      <c r="L2019"/>
      <c r="M2019"/>
      <c r="N2019"/>
      <c r="O2019"/>
      <c r="P2019" s="365"/>
      <c r="Q2019"/>
      <c r="R2019"/>
      <c r="S2019"/>
      <c r="T2019"/>
      <c r="U2019"/>
      <c r="V2019"/>
      <c r="W2019"/>
      <c r="X2019"/>
      <c r="Y2019"/>
      <c r="Z2019"/>
      <c r="AA2019"/>
      <c r="AB2019"/>
      <c r="AC2019"/>
      <c r="AD2019"/>
      <c r="AE2019"/>
      <c r="AF2019"/>
      <c r="AG2019"/>
      <c r="AH2019" s="365"/>
      <c r="AI2019"/>
      <c r="AJ2019"/>
      <c r="AK2019"/>
      <c r="AL2019" s="365"/>
      <c r="AM2019"/>
      <c r="AN2019"/>
      <c r="AO2019"/>
      <c r="AP2019" s="365"/>
      <c r="AQ2019"/>
      <c r="AR2019"/>
      <c r="AS2019"/>
      <c r="AT2019"/>
      <c r="AU2019"/>
      <c r="AV2019"/>
      <c r="AW2019"/>
      <c r="AX2019"/>
      <c r="AY2019" s="365"/>
      <c r="AZ2019" s="365"/>
      <c r="BA2019" s="366"/>
      <c r="BB2019" s="367"/>
      <c r="BC2019"/>
      <c r="BD2019"/>
      <c r="BE2019"/>
      <c r="BF2019"/>
      <c r="BG2019"/>
      <c r="BH2019" s="368"/>
    </row>
    <row r="2020" spans="6:60" ht="15.6">
      <c r="F2020" s="346"/>
      <c r="G2020"/>
      <c r="H2020"/>
      <c r="I2020"/>
      <c r="J2020"/>
      <c r="K2020"/>
      <c r="L2020"/>
      <c r="M2020"/>
      <c r="N2020"/>
      <c r="O2020"/>
      <c r="P2020" s="365"/>
      <c r="Q2020"/>
      <c r="R2020"/>
      <c r="S2020"/>
      <c r="T2020"/>
      <c r="U2020"/>
      <c r="V2020"/>
      <c r="W2020"/>
      <c r="X2020"/>
      <c r="Y2020"/>
      <c r="Z2020"/>
      <c r="AA2020"/>
      <c r="AB2020"/>
      <c r="AC2020"/>
      <c r="AD2020"/>
      <c r="AE2020"/>
      <c r="AF2020"/>
      <c r="AG2020"/>
      <c r="AH2020" s="365"/>
      <c r="AI2020"/>
      <c r="AJ2020"/>
      <c r="AK2020"/>
      <c r="AL2020" s="365"/>
      <c r="AM2020"/>
      <c r="AN2020"/>
      <c r="AO2020"/>
      <c r="AP2020" s="365"/>
      <c r="AQ2020"/>
      <c r="AR2020"/>
      <c r="AS2020"/>
      <c r="AT2020"/>
      <c r="AU2020"/>
      <c r="AV2020"/>
      <c r="AW2020"/>
      <c r="AX2020"/>
      <c r="AY2020" s="365"/>
      <c r="AZ2020" s="365"/>
      <c r="BA2020" s="366"/>
      <c r="BB2020" s="367"/>
      <c r="BC2020"/>
      <c r="BD2020"/>
      <c r="BE2020"/>
      <c r="BF2020"/>
      <c r="BG2020"/>
      <c r="BH2020" s="368"/>
    </row>
    <row r="2021" spans="6:60" ht="15.6">
      <c r="F2021" s="346"/>
      <c r="G2021"/>
      <c r="H2021"/>
      <c r="I2021"/>
      <c r="J2021"/>
      <c r="K2021"/>
      <c r="L2021"/>
      <c r="M2021"/>
      <c r="N2021"/>
      <c r="O2021"/>
      <c r="P2021" s="365"/>
      <c r="Q2021"/>
      <c r="R2021"/>
      <c r="S2021"/>
      <c r="T2021"/>
      <c r="U2021"/>
      <c r="V2021"/>
      <c r="W2021"/>
      <c r="X2021"/>
      <c r="Y2021"/>
      <c r="Z2021"/>
      <c r="AA2021"/>
      <c r="AB2021"/>
      <c r="AC2021"/>
      <c r="AD2021"/>
      <c r="AE2021"/>
      <c r="AF2021"/>
      <c r="AG2021"/>
      <c r="AH2021" s="365"/>
      <c r="AI2021"/>
      <c r="AJ2021"/>
      <c r="AK2021"/>
      <c r="AL2021" s="365"/>
      <c r="AM2021"/>
      <c r="AN2021"/>
      <c r="AO2021"/>
      <c r="AP2021" s="365"/>
      <c r="AQ2021"/>
      <c r="AR2021"/>
      <c r="AS2021"/>
      <c r="AT2021"/>
      <c r="AU2021"/>
      <c r="AV2021"/>
      <c r="AW2021"/>
      <c r="AX2021"/>
      <c r="AY2021" s="365"/>
      <c r="AZ2021" s="365"/>
      <c r="BA2021" s="366"/>
      <c r="BB2021" s="367"/>
      <c r="BC2021"/>
      <c r="BD2021"/>
      <c r="BE2021"/>
      <c r="BF2021"/>
      <c r="BG2021"/>
      <c r="BH2021" s="368"/>
    </row>
    <row r="2022" spans="6:60" ht="15.6">
      <c r="F2022" s="346"/>
      <c r="G2022"/>
      <c r="H2022"/>
      <c r="I2022"/>
      <c r="J2022"/>
      <c r="K2022"/>
      <c r="L2022"/>
      <c r="M2022"/>
      <c r="N2022"/>
      <c r="O2022"/>
      <c r="P2022" s="365"/>
      <c r="Q2022"/>
      <c r="R2022"/>
      <c r="S2022"/>
      <c r="T2022"/>
      <c r="U2022"/>
      <c r="V2022"/>
      <c r="W2022"/>
      <c r="X2022"/>
      <c r="Y2022"/>
      <c r="Z2022"/>
      <c r="AA2022"/>
      <c r="AB2022"/>
      <c r="AC2022"/>
      <c r="AD2022"/>
      <c r="AE2022"/>
      <c r="AF2022"/>
      <c r="AG2022"/>
      <c r="AH2022" s="365"/>
      <c r="AI2022"/>
      <c r="AJ2022"/>
      <c r="AK2022"/>
      <c r="AL2022" s="365"/>
      <c r="AM2022"/>
      <c r="AN2022"/>
      <c r="AO2022"/>
      <c r="AP2022" s="365"/>
      <c r="AQ2022"/>
      <c r="AR2022"/>
      <c r="AS2022"/>
      <c r="AT2022"/>
      <c r="AU2022"/>
      <c r="AV2022"/>
      <c r="AW2022"/>
      <c r="AX2022"/>
      <c r="AY2022" s="365"/>
      <c r="AZ2022" s="365"/>
      <c r="BA2022" s="366"/>
      <c r="BB2022" s="367"/>
      <c r="BC2022"/>
      <c r="BD2022"/>
      <c r="BE2022"/>
      <c r="BF2022"/>
      <c r="BG2022"/>
      <c r="BH2022" s="368"/>
    </row>
    <row r="2023" spans="6:60" ht="15.6">
      <c r="F2023" s="346"/>
      <c r="G2023"/>
      <c r="H2023"/>
      <c r="I2023"/>
      <c r="J2023"/>
      <c r="K2023"/>
      <c r="L2023"/>
      <c r="M2023"/>
      <c r="N2023"/>
      <c r="O2023"/>
      <c r="P2023" s="365"/>
      <c r="Q2023"/>
      <c r="R2023"/>
      <c r="S2023"/>
      <c r="T2023"/>
      <c r="U2023"/>
      <c r="V2023"/>
      <c r="W2023"/>
      <c r="X2023"/>
      <c r="Y2023"/>
      <c r="Z2023"/>
      <c r="AA2023"/>
      <c r="AB2023"/>
      <c r="AC2023"/>
      <c r="AD2023"/>
      <c r="AE2023"/>
      <c r="AF2023"/>
      <c r="AG2023"/>
      <c r="AH2023" s="365"/>
      <c r="AI2023"/>
      <c r="AJ2023"/>
      <c r="AK2023"/>
      <c r="AL2023" s="365"/>
      <c r="AM2023"/>
      <c r="AN2023"/>
      <c r="AO2023"/>
      <c r="AP2023" s="365"/>
      <c r="AQ2023"/>
      <c r="AR2023"/>
      <c r="AS2023"/>
      <c r="AT2023"/>
      <c r="AU2023"/>
      <c r="AV2023"/>
      <c r="AW2023"/>
      <c r="AX2023"/>
      <c r="AY2023" s="365"/>
      <c r="AZ2023" s="365"/>
      <c r="BA2023" s="366"/>
      <c r="BB2023" s="367"/>
      <c r="BC2023"/>
      <c r="BD2023"/>
      <c r="BE2023"/>
      <c r="BF2023"/>
      <c r="BG2023"/>
      <c r="BH2023" s="368"/>
    </row>
    <row r="2024" spans="6:60" ht="15.6">
      <c r="F2024" s="346"/>
      <c r="G2024"/>
      <c r="H2024"/>
      <c r="I2024"/>
      <c r="J2024"/>
      <c r="K2024"/>
      <c r="L2024"/>
      <c r="M2024"/>
      <c r="N2024"/>
      <c r="O2024"/>
      <c r="P2024" s="365"/>
      <c r="Q2024"/>
      <c r="R2024"/>
      <c r="S2024"/>
      <c r="T2024"/>
      <c r="U2024"/>
      <c r="V2024"/>
      <c r="W2024"/>
      <c r="X2024"/>
      <c r="Y2024"/>
      <c r="Z2024"/>
      <c r="AA2024"/>
      <c r="AB2024"/>
      <c r="AC2024"/>
      <c r="AD2024"/>
      <c r="AE2024"/>
      <c r="AF2024"/>
      <c r="AG2024"/>
      <c r="AH2024" s="365"/>
      <c r="AI2024"/>
      <c r="AJ2024"/>
      <c r="AK2024"/>
      <c r="AL2024" s="365"/>
      <c r="AM2024"/>
      <c r="AN2024"/>
      <c r="AO2024"/>
      <c r="AP2024" s="365"/>
      <c r="AQ2024"/>
      <c r="AR2024"/>
      <c r="AS2024"/>
      <c r="AT2024"/>
      <c r="AU2024"/>
      <c r="AV2024"/>
      <c r="AW2024"/>
      <c r="AX2024"/>
      <c r="AY2024" s="365"/>
      <c r="AZ2024" s="365"/>
      <c r="BA2024" s="366"/>
      <c r="BB2024" s="367"/>
      <c r="BC2024"/>
      <c r="BD2024"/>
      <c r="BE2024"/>
      <c r="BF2024"/>
      <c r="BG2024"/>
      <c r="BH2024" s="368"/>
    </row>
    <row r="2025" spans="6:60" ht="15.6">
      <c r="F2025" s="346"/>
      <c r="G2025"/>
      <c r="H2025"/>
      <c r="I2025"/>
      <c r="J2025"/>
      <c r="K2025"/>
      <c r="L2025"/>
      <c r="M2025"/>
      <c r="N2025"/>
      <c r="O2025"/>
      <c r="P2025" s="365"/>
      <c r="Q2025"/>
      <c r="R2025"/>
      <c r="S2025"/>
      <c r="T2025"/>
      <c r="U2025"/>
      <c r="V2025"/>
      <c r="W2025"/>
      <c r="X2025"/>
      <c r="Y2025"/>
      <c r="Z2025"/>
      <c r="AA2025"/>
      <c r="AB2025"/>
      <c r="AC2025"/>
      <c r="AD2025"/>
      <c r="AE2025"/>
      <c r="AF2025"/>
      <c r="AG2025"/>
      <c r="AH2025" s="365"/>
      <c r="AI2025"/>
      <c r="AJ2025"/>
      <c r="AK2025"/>
      <c r="AL2025" s="365"/>
      <c r="AM2025"/>
      <c r="AN2025"/>
      <c r="AO2025"/>
      <c r="AP2025" s="365"/>
      <c r="AQ2025"/>
      <c r="AR2025"/>
      <c r="AS2025"/>
      <c r="AT2025"/>
      <c r="AU2025"/>
      <c r="AV2025"/>
      <c r="AW2025"/>
      <c r="AX2025"/>
      <c r="AY2025" s="365"/>
      <c r="AZ2025" s="365"/>
      <c r="BA2025" s="366"/>
      <c r="BB2025" s="367"/>
      <c r="BC2025"/>
      <c r="BD2025"/>
      <c r="BE2025"/>
      <c r="BF2025"/>
      <c r="BG2025"/>
      <c r="BH2025" s="368"/>
    </row>
    <row r="2026" spans="6:60" ht="15.6">
      <c r="F2026" s="346"/>
      <c r="G2026"/>
      <c r="H2026"/>
      <c r="I2026"/>
      <c r="J2026"/>
      <c r="K2026"/>
      <c r="L2026"/>
      <c r="M2026"/>
      <c r="N2026"/>
      <c r="O2026"/>
      <c r="P2026" s="365"/>
      <c r="Q2026"/>
      <c r="R2026"/>
      <c r="S2026"/>
      <c r="T2026"/>
      <c r="U2026"/>
      <c r="V2026"/>
      <c r="W2026"/>
      <c r="X2026"/>
      <c r="Y2026"/>
      <c r="Z2026"/>
      <c r="AA2026"/>
      <c r="AB2026"/>
      <c r="AC2026"/>
      <c r="AD2026"/>
      <c r="AE2026"/>
      <c r="AF2026"/>
      <c r="AG2026"/>
      <c r="AH2026" s="365"/>
      <c r="AI2026"/>
      <c r="AJ2026"/>
      <c r="AK2026"/>
      <c r="AL2026" s="365"/>
      <c r="AM2026"/>
      <c r="AN2026"/>
      <c r="AO2026"/>
      <c r="AP2026" s="365"/>
      <c r="AQ2026"/>
      <c r="AR2026"/>
      <c r="AS2026"/>
      <c r="AT2026"/>
      <c r="AU2026"/>
      <c r="AV2026"/>
      <c r="AW2026"/>
      <c r="AX2026"/>
      <c r="AY2026" s="365"/>
      <c r="AZ2026" s="365"/>
      <c r="BA2026" s="366"/>
      <c r="BB2026" s="367"/>
      <c r="BC2026"/>
      <c r="BD2026"/>
      <c r="BE2026"/>
      <c r="BF2026"/>
      <c r="BG2026"/>
      <c r="BH2026" s="368"/>
    </row>
    <row r="2027" spans="6:60" ht="15.6">
      <c r="F2027" s="346"/>
      <c r="G2027"/>
      <c r="H2027"/>
      <c r="I2027"/>
      <c r="J2027"/>
      <c r="K2027"/>
      <c r="L2027"/>
      <c r="M2027"/>
      <c r="N2027"/>
      <c r="O2027"/>
      <c r="P2027" s="365"/>
      <c r="Q2027"/>
      <c r="R2027"/>
      <c r="S2027"/>
      <c r="T2027"/>
      <c r="U2027"/>
      <c r="V2027"/>
      <c r="W2027"/>
      <c r="X2027"/>
      <c r="Y2027"/>
      <c r="Z2027"/>
      <c r="AA2027"/>
      <c r="AB2027"/>
      <c r="AC2027"/>
      <c r="AD2027"/>
      <c r="AE2027"/>
      <c r="AF2027"/>
      <c r="AG2027"/>
      <c r="AH2027" s="365"/>
      <c r="AI2027"/>
      <c r="AJ2027"/>
      <c r="AK2027"/>
      <c r="AL2027" s="365"/>
      <c r="AM2027"/>
      <c r="AN2027"/>
      <c r="AO2027"/>
      <c r="AP2027" s="365"/>
      <c r="AQ2027"/>
      <c r="AR2027"/>
      <c r="AS2027"/>
      <c r="AT2027"/>
      <c r="AU2027"/>
      <c r="AV2027"/>
      <c r="AW2027"/>
      <c r="AX2027"/>
      <c r="AY2027" s="365"/>
      <c r="AZ2027" s="365"/>
      <c r="BA2027" s="366"/>
      <c r="BB2027" s="367"/>
      <c r="BC2027"/>
      <c r="BD2027"/>
      <c r="BE2027"/>
      <c r="BF2027"/>
      <c r="BG2027"/>
      <c r="BH2027" s="368"/>
    </row>
    <row r="2028" spans="6:60" ht="15.6">
      <c r="F2028" s="346"/>
      <c r="G2028"/>
      <c r="H2028"/>
      <c r="I2028"/>
      <c r="J2028"/>
      <c r="K2028"/>
      <c r="L2028"/>
      <c r="M2028"/>
      <c r="N2028"/>
      <c r="O2028"/>
      <c r="P2028" s="365"/>
      <c r="Q2028"/>
      <c r="R2028"/>
      <c r="S2028"/>
      <c r="T2028"/>
      <c r="U2028"/>
      <c r="V2028"/>
      <c r="W2028"/>
      <c r="X2028"/>
      <c r="Y2028"/>
      <c r="Z2028"/>
      <c r="AA2028"/>
      <c r="AB2028"/>
      <c r="AC2028"/>
      <c r="AD2028"/>
      <c r="AE2028"/>
      <c r="AF2028"/>
      <c r="AG2028"/>
      <c r="AH2028" s="365"/>
      <c r="AI2028"/>
      <c r="AJ2028"/>
      <c r="AK2028"/>
      <c r="AL2028" s="365"/>
      <c r="AM2028"/>
      <c r="AN2028"/>
      <c r="AO2028"/>
      <c r="AP2028" s="365"/>
      <c r="AQ2028"/>
      <c r="AR2028"/>
      <c r="AS2028"/>
      <c r="AT2028"/>
      <c r="AU2028"/>
      <c r="AV2028"/>
      <c r="AW2028"/>
      <c r="AX2028"/>
      <c r="AY2028" s="365"/>
      <c r="AZ2028" s="365"/>
      <c r="BA2028" s="366"/>
      <c r="BB2028" s="367"/>
      <c r="BC2028"/>
      <c r="BD2028"/>
      <c r="BE2028"/>
      <c r="BF2028"/>
      <c r="BG2028"/>
      <c r="BH2028" s="368"/>
    </row>
    <row r="2029" spans="6:60" ht="15.6">
      <c r="F2029" s="346"/>
      <c r="G2029"/>
      <c r="H2029"/>
      <c r="I2029"/>
      <c r="J2029"/>
      <c r="K2029"/>
      <c r="L2029"/>
      <c r="M2029"/>
      <c r="N2029"/>
      <c r="O2029"/>
      <c r="P2029" s="365"/>
      <c r="Q2029"/>
      <c r="R2029"/>
      <c r="S2029"/>
      <c r="T2029"/>
      <c r="U2029"/>
      <c r="V2029"/>
      <c r="W2029"/>
      <c r="X2029"/>
      <c r="Y2029"/>
      <c r="Z2029"/>
      <c r="AA2029"/>
      <c r="AB2029"/>
      <c r="AC2029"/>
      <c r="AD2029"/>
      <c r="AE2029"/>
      <c r="AF2029"/>
      <c r="AG2029"/>
      <c r="AH2029" s="365"/>
      <c r="AI2029"/>
      <c r="AJ2029"/>
      <c r="AK2029"/>
      <c r="AL2029" s="365"/>
      <c r="AM2029"/>
      <c r="AN2029"/>
      <c r="AO2029"/>
      <c r="AP2029" s="365"/>
      <c r="AQ2029"/>
      <c r="AR2029"/>
      <c r="AS2029"/>
      <c r="AT2029"/>
      <c r="AU2029"/>
      <c r="AV2029"/>
      <c r="AW2029"/>
      <c r="AX2029"/>
      <c r="AY2029" s="365"/>
      <c r="AZ2029" s="365"/>
      <c r="BA2029" s="366"/>
      <c r="BB2029" s="367"/>
      <c r="BC2029"/>
      <c r="BD2029"/>
      <c r="BE2029"/>
      <c r="BF2029"/>
      <c r="BG2029"/>
      <c r="BH2029" s="368"/>
    </row>
    <row r="2030" spans="6:60" ht="15.6">
      <c r="F2030" s="346"/>
      <c r="G2030"/>
      <c r="H2030"/>
      <c r="I2030"/>
      <c r="J2030"/>
      <c r="K2030"/>
      <c r="L2030"/>
      <c r="M2030"/>
      <c r="N2030"/>
      <c r="O2030"/>
      <c r="P2030" s="365"/>
      <c r="Q2030"/>
      <c r="R2030"/>
      <c r="S2030"/>
      <c r="T2030"/>
      <c r="U2030"/>
      <c r="V2030"/>
      <c r="W2030"/>
      <c r="X2030"/>
      <c r="Y2030"/>
      <c r="Z2030"/>
      <c r="AA2030"/>
      <c r="AB2030"/>
      <c r="AC2030"/>
      <c r="AD2030"/>
      <c r="AE2030"/>
      <c r="AF2030"/>
      <c r="AG2030"/>
      <c r="AH2030" s="365"/>
      <c r="AI2030"/>
      <c r="AJ2030"/>
      <c r="AK2030"/>
      <c r="AL2030" s="365"/>
      <c r="AM2030"/>
      <c r="AN2030"/>
      <c r="AO2030"/>
      <c r="AP2030" s="365"/>
      <c r="AQ2030"/>
      <c r="AR2030"/>
      <c r="AS2030"/>
      <c r="AT2030"/>
      <c r="AU2030"/>
      <c r="AV2030"/>
      <c r="AW2030"/>
      <c r="AX2030"/>
      <c r="AY2030" s="365"/>
      <c r="AZ2030" s="365"/>
      <c r="BA2030" s="366"/>
      <c r="BB2030" s="367"/>
      <c r="BC2030"/>
      <c r="BD2030"/>
      <c r="BE2030"/>
      <c r="BF2030"/>
      <c r="BG2030"/>
      <c r="BH2030" s="368"/>
    </row>
    <row r="2031" spans="6:60" ht="15.6">
      <c r="F2031" s="346"/>
      <c r="G2031"/>
      <c r="H2031"/>
      <c r="I2031"/>
      <c r="J2031"/>
      <c r="K2031"/>
      <c r="L2031"/>
      <c r="M2031"/>
      <c r="N2031"/>
      <c r="O2031"/>
      <c r="P2031" s="365"/>
      <c r="Q2031"/>
      <c r="R2031"/>
      <c r="S2031"/>
      <c r="T2031"/>
      <c r="U2031"/>
      <c r="V2031"/>
      <c r="W2031"/>
      <c r="X2031"/>
      <c r="Y2031"/>
      <c r="Z2031"/>
      <c r="AA2031"/>
      <c r="AB2031"/>
      <c r="AC2031"/>
      <c r="AD2031"/>
      <c r="AE2031"/>
      <c r="AF2031"/>
      <c r="AG2031"/>
      <c r="AH2031" s="365"/>
      <c r="AI2031"/>
      <c r="AJ2031"/>
      <c r="AK2031"/>
      <c r="AL2031" s="365"/>
      <c r="AM2031"/>
      <c r="AN2031"/>
      <c r="AO2031"/>
      <c r="AP2031" s="365"/>
      <c r="AQ2031"/>
      <c r="AR2031"/>
      <c r="AS2031"/>
      <c r="AT2031"/>
      <c r="AU2031"/>
      <c r="AV2031"/>
      <c r="AW2031"/>
      <c r="AX2031"/>
      <c r="AY2031" s="365"/>
      <c r="AZ2031" s="365"/>
      <c r="BA2031" s="366"/>
      <c r="BB2031" s="367"/>
      <c r="BC2031"/>
      <c r="BD2031"/>
      <c r="BE2031"/>
      <c r="BF2031"/>
      <c r="BG2031"/>
      <c r="BH2031" s="368"/>
    </row>
    <row r="2032" spans="6:60" ht="15.6">
      <c r="F2032" s="346"/>
      <c r="G2032"/>
      <c r="H2032"/>
      <c r="I2032"/>
      <c r="J2032"/>
      <c r="K2032"/>
      <c r="L2032"/>
      <c r="M2032"/>
      <c r="N2032"/>
      <c r="O2032"/>
      <c r="P2032" s="365"/>
      <c r="Q2032"/>
      <c r="R2032"/>
      <c r="S2032"/>
      <c r="T2032"/>
      <c r="U2032"/>
      <c r="V2032"/>
      <c r="W2032"/>
      <c r="X2032"/>
      <c r="Y2032"/>
      <c r="Z2032"/>
      <c r="AA2032"/>
      <c r="AB2032"/>
      <c r="AC2032"/>
      <c r="AD2032"/>
      <c r="AE2032"/>
      <c r="AF2032"/>
      <c r="AG2032"/>
      <c r="AH2032" s="365"/>
      <c r="AI2032"/>
      <c r="AJ2032"/>
      <c r="AK2032"/>
      <c r="AL2032" s="365"/>
      <c r="AM2032"/>
      <c r="AN2032"/>
      <c r="AO2032"/>
      <c r="AP2032" s="365"/>
      <c r="AQ2032"/>
      <c r="AR2032"/>
      <c r="AS2032"/>
      <c r="AT2032"/>
      <c r="AU2032"/>
      <c r="AV2032"/>
      <c r="AW2032"/>
      <c r="AX2032"/>
      <c r="AY2032" s="365"/>
      <c r="AZ2032" s="365"/>
      <c r="BA2032" s="366"/>
      <c r="BB2032" s="367"/>
      <c r="BC2032"/>
      <c r="BD2032"/>
      <c r="BE2032"/>
      <c r="BF2032"/>
      <c r="BG2032"/>
      <c r="BH2032" s="368"/>
    </row>
    <row r="2033" spans="6:60" ht="15.6">
      <c r="F2033" s="346"/>
      <c r="G2033"/>
      <c r="H2033"/>
      <c r="I2033"/>
      <c r="J2033"/>
      <c r="K2033"/>
      <c r="L2033"/>
      <c r="M2033"/>
      <c r="N2033"/>
      <c r="O2033"/>
      <c r="P2033" s="365"/>
      <c r="Q2033"/>
      <c r="R2033"/>
      <c r="S2033"/>
      <c r="T2033"/>
      <c r="U2033"/>
      <c r="V2033"/>
      <c r="W2033"/>
      <c r="X2033"/>
      <c r="Y2033"/>
      <c r="Z2033"/>
      <c r="AA2033"/>
      <c r="AB2033"/>
      <c r="AC2033"/>
      <c r="AD2033"/>
      <c r="AE2033"/>
      <c r="AF2033"/>
      <c r="AG2033"/>
      <c r="AH2033" s="365"/>
      <c r="AI2033"/>
      <c r="AJ2033"/>
      <c r="AK2033"/>
      <c r="AL2033" s="365"/>
      <c r="AM2033"/>
      <c r="AN2033"/>
      <c r="AO2033"/>
      <c r="AP2033" s="365"/>
      <c r="AQ2033"/>
      <c r="AR2033"/>
      <c r="AS2033"/>
      <c r="AT2033"/>
      <c r="AU2033"/>
      <c r="AV2033"/>
      <c r="AW2033"/>
      <c r="AX2033"/>
      <c r="AY2033" s="365"/>
      <c r="AZ2033" s="365"/>
      <c r="BA2033" s="366"/>
      <c r="BB2033" s="367"/>
      <c r="BC2033"/>
      <c r="BD2033"/>
      <c r="BE2033"/>
      <c r="BF2033"/>
      <c r="BG2033"/>
      <c r="BH2033" s="368"/>
    </row>
    <row r="2034" spans="6:60" ht="15.6">
      <c r="F2034" s="346"/>
      <c r="G2034"/>
      <c r="H2034"/>
      <c r="I2034"/>
      <c r="J2034"/>
      <c r="K2034"/>
      <c r="L2034"/>
      <c r="M2034"/>
      <c r="N2034"/>
      <c r="O2034"/>
      <c r="P2034" s="365"/>
      <c r="Q2034"/>
      <c r="R2034"/>
      <c r="S2034"/>
      <c r="T2034"/>
      <c r="U2034"/>
      <c r="V2034"/>
      <c r="W2034"/>
      <c r="X2034"/>
      <c r="Y2034"/>
      <c r="Z2034"/>
      <c r="AA2034"/>
      <c r="AB2034"/>
      <c r="AC2034"/>
      <c r="AD2034"/>
      <c r="AE2034"/>
      <c r="AF2034"/>
      <c r="AG2034"/>
      <c r="AH2034" s="365"/>
      <c r="AI2034"/>
      <c r="AJ2034"/>
      <c r="AK2034"/>
      <c r="AL2034" s="365"/>
      <c r="AM2034"/>
      <c r="AN2034"/>
      <c r="AO2034"/>
      <c r="AP2034" s="365"/>
      <c r="AQ2034"/>
      <c r="AR2034"/>
      <c r="AS2034"/>
      <c r="AT2034"/>
      <c r="AU2034"/>
      <c r="AV2034"/>
      <c r="AW2034"/>
      <c r="AX2034"/>
      <c r="AY2034" s="365"/>
      <c r="AZ2034" s="365"/>
      <c r="BA2034" s="366"/>
      <c r="BB2034" s="367"/>
      <c r="BC2034"/>
      <c r="BD2034"/>
      <c r="BE2034"/>
      <c r="BF2034"/>
      <c r="BG2034"/>
      <c r="BH2034" s="368"/>
    </row>
    <row r="2035" spans="6:60" ht="15.6">
      <c r="F2035" s="346"/>
      <c r="G2035"/>
      <c r="H2035"/>
      <c r="I2035"/>
      <c r="J2035"/>
      <c r="K2035"/>
      <c r="L2035"/>
      <c r="M2035"/>
      <c r="N2035"/>
      <c r="O2035"/>
      <c r="P2035" s="365"/>
      <c r="Q2035"/>
      <c r="R2035"/>
      <c r="S2035"/>
      <c r="T2035"/>
      <c r="U2035"/>
      <c r="V2035"/>
      <c r="W2035"/>
      <c r="X2035"/>
      <c r="Y2035"/>
      <c r="Z2035"/>
      <c r="AA2035"/>
      <c r="AB2035"/>
      <c r="AC2035"/>
      <c r="AD2035"/>
      <c r="AE2035"/>
      <c r="AF2035"/>
      <c r="AG2035"/>
      <c r="AH2035" s="365"/>
      <c r="AI2035"/>
      <c r="AJ2035"/>
      <c r="AK2035"/>
      <c r="AL2035" s="365"/>
      <c r="AM2035"/>
      <c r="AN2035"/>
      <c r="AO2035"/>
      <c r="AP2035" s="365"/>
      <c r="AQ2035"/>
      <c r="AR2035"/>
      <c r="AS2035"/>
      <c r="AT2035"/>
      <c r="AU2035"/>
      <c r="AV2035"/>
      <c r="AW2035"/>
      <c r="AX2035"/>
      <c r="AY2035" s="365"/>
      <c r="AZ2035" s="365"/>
      <c r="BA2035" s="366"/>
      <c r="BB2035" s="367"/>
      <c r="BC2035"/>
      <c r="BD2035"/>
      <c r="BE2035"/>
      <c r="BF2035"/>
      <c r="BG2035"/>
      <c r="BH2035" s="368"/>
    </row>
    <row r="2036" spans="6:60" ht="15.6">
      <c r="F2036" s="346"/>
      <c r="G2036"/>
      <c r="H2036"/>
      <c r="I2036"/>
      <c r="J2036"/>
      <c r="K2036"/>
      <c r="L2036"/>
      <c r="M2036"/>
      <c r="N2036"/>
      <c r="O2036"/>
      <c r="P2036" s="365"/>
      <c r="Q2036"/>
      <c r="R2036"/>
      <c r="S2036"/>
      <c r="T2036"/>
      <c r="U2036"/>
      <c r="V2036"/>
      <c r="W2036"/>
      <c r="X2036"/>
      <c r="Y2036"/>
      <c r="Z2036"/>
      <c r="AA2036"/>
      <c r="AB2036"/>
      <c r="AC2036"/>
      <c r="AD2036"/>
      <c r="AE2036"/>
      <c r="AF2036"/>
      <c r="AG2036"/>
      <c r="AH2036" s="365"/>
      <c r="AI2036"/>
      <c r="AJ2036"/>
      <c r="AK2036"/>
      <c r="AL2036" s="365"/>
      <c r="AM2036"/>
      <c r="AN2036"/>
      <c r="AO2036"/>
      <c r="AP2036" s="365"/>
      <c r="AQ2036"/>
      <c r="AR2036"/>
      <c r="AS2036"/>
      <c r="AT2036"/>
      <c r="AU2036"/>
      <c r="AV2036"/>
      <c r="AW2036"/>
      <c r="AX2036"/>
      <c r="AY2036" s="365"/>
      <c r="AZ2036" s="365"/>
      <c r="BA2036" s="366"/>
      <c r="BB2036" s="367"/>
      <c r="BC2036"/>
      <c r="BD2036"/>
      <c r="BE2036"/>
      <c r="BF2036"/>
      <c r="BG2036"/>
      <c r="BH2036" s="368"/>
    </row>
    <row r="2037" spans="6:60" ht="15.6">
      <c r="F2037" s="346"/>
      <c r="G2037"/>
      <c r="H2037"/>
      <c r="I2037"/>
      <c r="J2037"/>
      <c r="K2037"/>
      <c r="L2037"/>
      <c r="M2037"/>
      <c r="N2037"/>
      <c r="O2037"/>
      <c r="P2037" s="365"/>
      <c r="Q2037"/>
      <c r="R2037"/>
      <c r="S2037"/>
      <c r="T2037"/>
      <c r="U2037"/>
      <c r="V2037"/>
      <c r="W2037"/>
      <c r="X2037"/>
      <c r="Y2037"/>
      <c r="Z2037"/>
      <c r="AA2037"/>
      <c r="AB2037"/>
      <c r="AC2037"/>
      <c r="AD2037"/>
      <c r="AE2037"/>
      <c r="AF2037"/>
      <c r="AG2037"/>
      <c r="AH2037" s="365"/>
      <c r="AI2037"/>
      <c r="AJ2037"/>
      <c r="AK2037"/>
      <c r="AL2037" s="365"/>
      <c r="AM2037"/>
      <c r="AN2037"/>
      <c r="AO2037"/>
      <c r="AP2037" s="365"/>
      <c r="AQ2037"/>
      <c r="AR2037"/>
      <c r="AS2037"/>
      <c r="AT2037"/>
      <c r="AU2037"/>
      <c r="AV2037"/>
      <c r="AW2037"/>
      <c r="AX2037"/>
      <c r="AY2037" s="365"/>
      <c r="AZ2037" s="365"/>
      <c r="BA2037" s="366"/>
      <c r="BB2037" s="367"/>
      <c r="BC2037"/>
      <c r="BD2037"/>
      <c r="BE2037"/>
      <c r="BF2037"/>
      <c r="BG2037"/>
      <c r="BH2037" s="368"/>
    </row>
    <row r="2038" spans="6:60" ht="15.6">
      <c r="F2038" s="346"/>
      <c r="G2038"/>
      <c r="H2038"/>
      <c r="I2038"/>
      <c r="J2038"/>
      <c r="K2038"/>
      <c r="L2038"/>
      <c r="M2038"/>
      <c r="N2038"/>
      <c r="O2038"/>
      <c r="P2038" s="365"/>
      <c r="Q2038"/>
      <c r="R2038"/>
      <c r="S2038"/>
      <c r="T2038"/>
      <c r="U2038"/>
      <c r="V2038"/>
      <c r="W2038"/>
      <c r="X2038"/>
      <c r="Y2038"/>
      <c r="Z2038"/>
      <c r="AA2038"/>
      <c r="AB2038"/>
      <c r="AC2038"/>
      <c r="AD2038"/>
      <c r="AE2038"/>
      <c r="AF2038"/>
      <c r="AG2038"/>
      <c r="AH2038" s="365"/>
      <c r="AI2038"/>
      <c r="AJ2038"/>
      <c r="AK2038"/>
      <c r="AL2038" s="365"/>
      <c r="AM2038"/>
      <c r="AN2038"/>
      <c r="AO2038"/>
      <c r="AP2038" s="365"/>
      <c r="AQ2038"/>
      <c r="AR2038"/>
      <c r="AS2038"/>
      <c r="AT2038"/>
      <c r="AU2038"/>
      <c r="AV2038"/>
      <c r="AW2038"/>
      <c r="AX2038"/>
      <c r="AY2038" s="365"/>
      <c r="AZ2038" s="365"/>
      <c r="BA2038" s="366"/>
      <c r="BB2038" s="367"/>
      <c r="BC2038"/>
      <c r="BD2038"/>
      <c r="BE2038"/>
      <c r="BF2038"/>
      <c r="BG2038"/>
      <c r="BH2038" s="368"/>
    </row>
    <row r="2039" spans="6:60" ht="15.6">
      <c r="F2039" s="346"/>
      <c r="G2039"/>
      <c r="H2039"/>
      <c r="I2039"/>
      <c r="J2039"/>
      <c r="K2039"/>
      <c r="L2039"/>
      <c r="M2039"/>
      <c r="N2039"/>
      <c r="O2039"/>
      <c r="P2039" s="365"/>
      <c r="Q2039"/>
      <c r="R2039"/>
      <c r="S2039"/>
      <c r="T2039"/>
      <c r="U2039"/>
      <c r="V2039"/>
      <c r="W2039"/>
      <c r="X2039"/>
      <c r="Y2039"/>
      <c r="Z2039"/>
      <c r="AA2039"/>
      <c r="AB2039"/>
      <c r="AC2039"/>
      <c r="AD2039"/>
      <c r="AE2039"/>
      <c r="AF2039"/>
      <c r="AG2039"/>
      <c r="AH2039" s="365"/>
      <c r="AI2039"/>
      <c r="AJ2039"/>
      <c r="AK2039"/>
      <c r="AL2039" s="365"/>
      <c r="AM2039"/>
      <c r="AN2039"/>
      <c r="AO2039"/>
      <c r="AP2039" s="365"/>
      <c r="AQ2039"/>
      <c r="AR2039"/>
      <c r="AS2039"/>
      <c r="AT2039"/>
      <c r="AU2039"/>
      <c r="AV2039"/>
      <c r="AW2039"/>
      <c r="AX2039"/>
      <c r="AY2039" s="365"/>
      <c r="AZ2039" s="365"/>
      <c r="BA2039" s="366"/>
      <c r="BB2039" s="367"/>
      <c r="BC2039"/>
      <c r="BD2039"/>
      <c r="BE2039"/>
      <c r="BF2039"/>
      <c r="BG2039"/>
      <c r="BH2039" s="368"/>
    </row>
    <row r="2040" spans="6:60" ht="15.6">
      <c r="F2040" s="346"/>
      <c r="G2040"/>
      <c r="H2040"/>
      <c r="I2040"/>
      <c r="J2040"/>
      <c r="K2040"/>
      <c r="L2040"/>
      <c r="M2040"/>
      <c r="N2040"/>
      <c r="O2040"/>
      <c r="P2040" s="365"/>
      <c r="Q2040"/>
      <c r="R2040"/>
      <c r="S2040"/>
      <c r="T2040"/>
      <c r="U2040"/>
      <c r="V2040"/>
      <c r="W2040"/>
      <c r="X2040"/>
      <c r="Y2040"/>
      <c r="Z2040"/>
      <c r="AA2040"/>
      <c r="AB2040"/>
      <c r="AC2040"/>
      <c r="AD2040"/>
      <c r="AE2040"/>
      <c r="AF2040"/>
      <c r="AG2040"/>
      <c r="AH2040" s="365"/>
      <c r="AI2040"/>
      <c r="AJ2040"/>
      <c r="AK2040"/>
      <c r="AL2040" s="365"/>
      <c r="AM2040"/>
      <c r="AN2040"/>
      <c r="AO2040"/>
      <c r="AP2040" s="365"/>
      <c r="AQ2040"/>
      <c r="AR2040"/>
      <c r="AS2040"/>
      <c r="AT2040"/>
      <c r="AU2040"/>
      <c r="AV2040"/>
      <c r="AW2040"/>
      <c r="AX2040"/>
      <c r="AY2040" s="365"/>
      <c r="AZ2040" s="365"/>
      <c r="BA2040" s="366"/>
      <c r="BB2040" s="367"/>
      <c r="BC2040"/>
      <c r="BD2040"/>
      <c r="BE2040"/>
      <c r="BF2040"/>
      <c r="BG2040"/>
      <c r="BH2040" s="368"/>
    </row>
    <row r="2041" spans="6:60" ht="15.6">
      <c r="F2041" s="346"/>
      <c r="G2041"/>
      <c r="H2041"/>
      <c r="I2041"/>
      <c r="J2041"/>
      <c r="K2041"/>
      <c r="L2041"/>
      <c r="M2041"/>
      <c r="N2041"/>
      <c r="O2041"/>
      <c r="P2041" s="365"/>
      <c r="Q2041"/>
      <c r="R2041"/>
      <c r="S2041"/>
      <c r="T2041"/>
      <c r="U2041"/>
      <c r="V2041"/>
      <c r="W2041"/>
      <c r="X2041"/>
      <c r="Y2041"/>
      <c r="Z2041"/>
      <c r="AA2041"/>
      <c r="AB2041"/>
      <c r="AC2041"/>
      <c r="AD2041"/>
      <c r="AE2041"/>
      <c r="AF2041"/>
      <c r="AG2041"/>
      <c r="AH2041" s="365"/>
      <c r="AI2041"/>
      <c r="AJ2041"/>
      <c r="AK2041"/>
      <c r="AL2041" s="365"/>
      <c r="AM2041"/>
      <c r="AN2041"/>
      <c r="AO2041"/>
      <c r="AP2041" s="365"/>
      <c r="AQ2041"/>
      <c r="AR2041"/>
      <c r="AS2041"/>
      <c r="AT2041"/>
      <c r="AU2041"/>
      <c r="AV2041"/>
      <c r="AW2041"/>
      <c r="AX2041"/>
      <c r="AY2041" s="365"/>
      <c r="AZ2041" s="365"/>
      <c r="BA2041" s="366"/>
      <c r="BB2041" s="367"/>
      <c r="BC2041"/>
      <c r="BD2041"/>
      <c r="BE2041"/>
      <c r="BF2041"/>
      <c r="BG2041"/>
      <c r="BH2041" s="368"/>
    </row>
    <row r="2042" spans="6:60" ht="15.6">
      <c r="F2042" s="346"/>
      <c r="G2042"/>
      <c r="H2042"/>
      <c r="I2042"/>
      <c r="J2042"/>
      <c r="K2042"/>
      <c r="L2042"/>
      <c r="M2042"/>
      <c r="N2042"/>
      <c r="O2042"/>
      <c r="P2042" s="365"/>
      <c r="Q2042"/>
      <c r="R2042"/>
      <c r="S2042"/>
      <c r="T2042"/>
      <c r="U2042"/>
      <c r="V2042"/>
      <c r="W2042"/>
      <c r="X2042"/>
      <c r="Y2042"/>
      <c r="Z2042"/>
      <c r="AA2042"/>
      <c r="AB2042"/>
      <c r="AC2042"/>
      <c r="AD2042"/>
      <c r="AE2042"/>
      <c r="AF2042"/>
      <c r="AG2042"/>
      <c r="AH2042" s="365"/>
      <c r="AI2042"/>
      <c r="AJ2042"/>
      <c r="AK2042"/>
      <c r="AL2042" s="365"/>
      <c r="AM2042"/>
      <c r="AN2042"/>
      <c r="AO2042"/>
      <c r="AP2042" s="365"/>
      <c r="AQ2042"/>
      <c r="AR2042"/>
      <c r="AS2042"/>
      <c r="AT2042"/>
      <c r="AU2042"/>
      <c r="AV2042"/>
      <c r="AW2042"/>
      <c r="AX2042"/>
      <c r="AY2042" s="365"/>
      <c r="AZ2042" s="365"/>
      <c r="BA2042" s="366"/>
      <c r="BB2042" s="367"/>
      <c r="BC2042"/>
      <c r="BD2042"/>
      <c r="BE2042"/>
      <c r="BF2042"/>
      <c r="BG2042"/>
      <c r="BH2042" s="368"/>
    </row>
    <row r="2043" spans="6:60" ht="15.6">
      <c r="F2043" s="346"/>
      <c r="G2043"/>
      <c r="H2043"/>
      <c r="I2043"/>
      <c r="J2043"/>
      <c r="K2043"/>
      <c r="L2043"/>
      <c r="M2043"/>
      <c r="N2043"/>
      <c r="O2043"/>
      <c r="P2043" s="365"/>
      <c r="Q2043"/>
      <c r="R2043"/>
      <c r="S2043"/>
      <c r="T2043"/>
      <c r="U2043"/>
      <c r="V2043"/>
      <c r="W2043"/>
      <c r="X2043"/>
      <c r="Y2043"/>
      <c r="Z2043"/>
      <c r="AA2043"/>
      <c r="AB2043"/>
      <c r="AC2043"/>
      <c r="AD2043"/>
      <c r="AE2043"/>
      <c r="AF2043"/>
      <c r="AG2043"/>
      <c r="AH2043" s="365"/>
      <c r="AI2043"/>
      <c r="AJ2043"/>
      <c r="AK2043"/>
      <c r="AL2043" s="365"/>
      <c r="AM2043"/>
      <c r="AN2043"/>
      <c r="AO2043"/>
      <c r="AP2043" s="365"/>
      <c r="AQ2043"/>
      <c r="AR2043"/>
      <c r="AS2043"/>
      <c r="AT2043"/>
      <c r="AU2043"/>
      <c r="AV2043"/>
      <c r="AW2043"/>
      <c r="AX2043"/>
      <c r="AY2043" s="365"/>
      <c r="AZ2043" s="365"/>
      <c r="BA2043" s="366"/>
      <c r="BB2043" s="367"/>
      <c r="BC2043"/>
      <c r="BD2043"/>
      <c r="BE2043"/>
      <c r="BF2043"/>
      <c r="BG2043"/>
      <c r="BH2043" s="368"/>
    </row>
    <row r="2044" spans="6:60" ht="15.6">
      <c r="F2044" s="346"/>
      <c r="G2044"/>
      <c r="H2044"/>
      <c r="I2044"/>
      <c r="J2044"/>
      <c r="K2044"/>
      <c r="L2044"/>
      <c r="M2044"/>
      <c r="N2044"/>
      <c r="O2044"/>
      <c r="P2044" s="365"/>
      <c r="Q2044"/>
      <c r="R2044"/>
      <c r="S2044"/>
      <c r="T2044"/>
      <c r="U2044"/>
      <c r="V2044"/>
      <c r="W2044"/>
      <c r="X2044"/>
      <c r="Y2044"/>
      <c r="Z2044"/>
      <c r="AA2044"/>
      <c r="AB2044"/>
      <c r="AC2044"/>
      <c r="AD2044"/>
      <c r="AE2044"/>
      <c r="AF2044"/>
      <c r="AG2044"/>
      <c r="AH2044" s="365"/>
      <c r="AI2044"/>
      <c r="AJ2044"/>
      <c r="AK2044"/>
      <c r="AL2044" s="365"/>
      <c r="AM2044"/>
      <c r="AN2044"/>
      <c r="AO2044"/>
      <c r="AP2044" s="365"/>
      <c r="AQ2044"/>
      <c r="AR2044"/>
      <c r="AS2044"/>
      <c r="AT2044"/>
      <c r="AU2044"/>
      <c r="AV2044"/>
      <c r="AW2044"/>
      <c r="AX2044"/>
      <c r="AY2044" s="365"/>
      <c r="AZ2044" s="365"/>
      <c r="BA2044" s="366"/>
      <c r="BB2044" s="367"/>
      <c r="BC2044"/>
      <c r="BD2044"/>
      <c r="BE2044"/>
      <c r="BF2044"/>
      <c r="BG2044"/>
      <c r="BH2044" s="368"/>
    </row>
    <row r="2045" spans="6:60" ht="15.6">
      <c r="F2045" s="346"/>
      <c r="G2045"/>
      <c r="H2045"/>
      <c r="I2045"/>
      <c r="J2045"/>
      <c r="K2045"/>
      <c r="L2045"/>
      <c r="M2045"/>
      <c r="N2045"/>
      <c r="O2045"/>
      <c r="P2045" s="365"/>
      <c r="Q2045"/>
      <c r="R2045"/>
      <c r="S2045"/>
      <c r="T2045"/>
      <c r="U2045"/>
      <c r="V2045"/>
      <c r="W2045"/>
      <c r="X2045"/>
      <c r="Y2045"/>
      <c r="Z2045"/>
      <c r="AA2045"/>
      <c r="AB2045"/>
      <c r="AC2045"/>
      <c r="AD2045"/>
      <c r="AE2045"/>
      <c r="AF2045"/>
      <c r="AG2045"/>
      <c r="AH2045" s="365"/>
      <c r="AI2045"/>
      <c r="AJ2045"/>
      <c r="AK2045"/>
      <c r="AL2045" s="365"/>
      <c r="AM2045"/>
      <c r="AN2045"/>
      <c r="AO2045"/>
      <c r="AP2045" s="365"/>
      <c r="AQ2045"/>
      <c r="AR2045"/>
      <c r="AS2045"/>
      <c r="AT2045"/>
      <c r="AU2045"/>
      <c r="AV2045"/>
      <c r="AW2045"/>
      <c r="AX2045"/>
      <c r="AY2045" s="365"/>
      <c r="AZ2045" s="365"/>
      <c r="BA2045" s="366"/>
      <c r="BB2045" s="367"/>
      <c r="BC2045"/>
      <c r="BD2045"/>
      <c r="BE2045"/>
      <c r="BF2045"/>
      <c r="BG2045"/>
      <c r="BH2045" s="368"/>
    </row>
    <row r="2046" spans="6:60" ht="15.6">
      <c r="F2046" s="346"/>
      <c r="G2046"/>
      <c r="H2046"/>
      <c r="I2046"/>
      <c r="J2046"/>
      <c r="K2046"/>
      <c r="L2046"/>
      <c r="M2046"/>
      <c r="N2046"/>
      <c r="O2046"/>
      <c r="P2046" s="365"/>
      <c r="Q2046"/>
      <c r="R2046"/>
      <c r="S2046"/>
      <c r="T2046"/>
      <c r="U2046"/>
      <c r="V2046"/>
      <c r="W2046"/>
      <c r="X2046"/>
      <c r="Y2046"/>
      <c r="Z2046"/>
      <c r="AA2046"/>
      <c r="AB2046"/>
      <c r="AC2046"/>
      <c r="AD2046"/>
      <c r="AE2046"/>
      <c r="AF2046"/>
      <c r="AG2046"/>
      <c r="AH2046" s="365"/>
      <c r="AI2046"/>
      <c r="AJ2046"/>
      <c r="AK2046"/>
      <c r="AL2046" s="365"/>
      <c r="AM2046"/>
      <c r="AN2046"/>
      <c r="AO2046"/>
      <c r="AP2046" s="365"/>
      <c r="AQ2046"/>
      <c r="AR2046"/>
      <c r="AS2046"/>
      <c r="AT2046"/>
      <c r="AU2046"/>
      <c r="AV2046"/>
      <c r="AW2046"/>
      <c r="AX2046"/>
      <c r="AY2046" s="365"/>
      <c r="AZ2046" s="365"/>
      <c r="BA2046" s="366"/>
      <c r="BB2046" s="367"/>
      <c r="BC2046"/>
      <c r="BD2046"/>
      <c r="BE2046"/>
      <c r="BF2046"/>
      <c r="BG2046"/>
      <c r="BH2046" s="368"/>
    </row>
    <row r="2047" spans="6:60" ht="15.6">
      <c r="F2047" s="346"/>
      <c r="G2047"/>
      <c r="H2047"/>
      <c r="I2047"/>
      <c r="J2047"/>
      <c r="K2047"/>
      <c r="L2047"/>
      <c r="M2047"/>
      <c r="N2047"/>
      <c r="O2047"/>
      <c r="P2047" s="365"/>
      <c r="Q2047"/>
      <c r="R2047"/>
      <c r="S2047"/>
      <c r="T2047"/>
      <c r="U2047"/>
      <c r="V2047"/>
      <c r="W2047"/>
      <c r="X2047"/>
      <c r="Y2047"/>
      <c r="Z2047"/>
      <c r="AA2047"/>
      <c r="AB2047"/>
      <c r="AC2047"/>
      <c r="AD2047"/>
      <c r="AE2047"/>
      <c r="AF2047"/>
      <c r="AG2047"/>
      <c r="AH2047" s="365"/>
      <c r="AI2047"/>
      <c r="AJ2047"/>
      <c r="AK2047"/>
      <c r="AL2047" s="365"/>
      <c r="AM2047"/>
      <c r="AN2047"/>
      <c r="AO2047"/>
      <c r="AP2047" s="365"/>
      <c r="AQ2047"/>
      <c r="AR2047"/>
      <c r="AS2047"/>
      <c r="AT2047"/>
      <c r="AU2047"/>
      <c r="AV2047"/>
      <c r="AW2047"/>
      <c r="AX2047"/>
      <c r="AY2047" s="365"/>
      <c r="AZ2047" s="365"/>
      <c r="BA2047" s="366"/>
      <c r="BB2047" s="367"/>
      <c r="BC2047"/>
      <c r="BD2047"/>
      <c r="BE2047"/>
      <c r="BF2047"/>
      <c r="BG2047"/>
      <c r="BH2047" s="368"/>
    </row>
    <row r="2048" spans="6:60" ht="15.6">
      <c r="F2048" s="346"/>
      <c r="G2048"/>
      <c r="H2048"/>
      <c r="I2048"/>
      <c r="J2048"/>
      <c r="K2048"/>
      <c r="L2048"/>
      <c r="M2048"/>
      <c r="N2048"/>
      <c r="O2048"/>
      <c r="P2048" s="365"/>
      <c r="Q2048"/>
      <c r="R2048"/>
      <c r="S2048"/>
      <c r="T2048"/>
      <c r="U2048"/>
      <c r="V2048"/>
      <c r="W2048"/>
      <c r="X2048"/>
      <c r="Y2048"/>
      <c r="Z2048"/>
      <c r="AA2048"/>
      <c r="AB2048"/>
      <c r="AC2048"/>
      <c r="AD2048"/>
      <c r="AE2048"/>
      <c r="AF2048"/>
      <c r="AG2048"/>
      <c r="AH2048" s="365"/>
      <c r="AI2048"/>
      <c r="AJ2048"/>
      <c r="AK2048"/>
      <c r="AL2048" s="365"/>
      <c r="AM2048"/>
      <c r="AN2048"/>
      <c r="AO2048"/>
      <c r="AP2048" s="365"/>
      <c r="AQ2048"/>
      <c r="AR2048"/>
      <c r="AS2048"/>
      <c r="AT2048"/>
      <c r="AU2048"/>
      <c r="AV2048"/>
      <c r="AW2048"/>
      <c r="AX2048"/>
      <c r="AY2048" s="365"/>
      <c r="AZ2048" s="365"/>
      <c r="BA2048" s="366"/>
      <c r="BB2048" s="367"/>
      <c r="BC2048"/>
      <c r="BD2048"/>
      <c r="BE2048"/>
      <c r="BF2048"/>
      <c r="BG2048"/>
      <c r="BH2048" s="368"/>
    </row>
    <row r="2049" spans="6:60" ht="15.6">
      <c r="F2049" s="346"/>
      <c r="G2049"/>
      <c r="H2049"/>
      <c r="I2049"/>
      <c r="J2049"/>
      <c r="K2049"/>
      <c r="L2049"/>
      <c r="M2049"/>
      <c r="N2049"/>
      <c r="O2049"/>
      <c r="P2049" s="365"/>
      <c r="Q2049"/>
      <c r="R2049"/>
      <c r="S2049"/>
      <c r="T2049"/>
      <c r="U2049"/>
      <c r="V2049"/>
      <c r="W2049"/>
      <c r="X2049"/>
      <c r="Y2049"/>
      <c r="Z2049"/>
      <c r="AA2049"/>
      <c r="AB2049"/>
      <c r="AC2049"/>
      <c r="AD2049"/>
      <c r="AE2049"/>
      <c r="AF2049"/>
      <c r="AG2049"/>
      <c r="AH2049" s="365"/>
      <c r="AI2049"/>
      <c r="AJ2049"/>
      <c r="AK2049"/>
      <c r="AL2049" s="365"/>
      <c r="AM2049"/>
      <c r="AN2049"/>
      <c r="AO2049"/>
      <c r="AP2049" s="365"/>
      <c r="AQ2049"/>
      <c r="AR2049"/>
      <c r="AS2049"/>
      <c r="AT2049"/>
      <c r="AU2049"/>
      <c r="AV2049"/>
      <c r="AW2049"/>
      <c r="AX2049"/>
      <c r="AY2049" s="365"/>
      <c r="AZ2049" s="365"/>
      <c r="BA2049" s="366"/>
      <c r="BB2049" s="367"/>
      <c r="BC2049"/>
      <c r="BD2049"/>
      <c r="BE2049"/>
      <c r="BF2049"/>
      <c r="BG2049"/>
      <c r="BH2049" s="368"/>
    </row>
    <row r="2050" spans="6:60" ht="15.6">
      <c r="F2050" s="346"/>
      <c r="G2050"/>
      <c r="H2050"/>
      <c r="I2050"/>
      <c r="J2050"/>
      <c r="K2050"/>
      <c r="L2050"/>
      <c r="M2050"/>
      <c r="N2050"/>
      <c r="O2050"/>
      <c r="P2050" s="365"/>
      <c r="Q2050"/>
      <c r="R2050"/>
      <c r="S2050"/>
      <c r="T2050"/>
      <c r="U2050"/>
      <c r="V2050"/>
      <c r="W2050"/>
      <c r="X2050"/>
      <c r="Y2050"/>
      <c r="Z2050"/>
      <c r="AA2050"/>
      <c r="AB2050"/>
      <c r="AC2050"/>
      <c r="AD2050"/>
      <c r="AE2050"/>
      <c r="AF2050"/>
      <c r="AG2050"/>
      <c r="AH2050" s="365"/>
      <c r="AI2050"/>
      <c r="AJ2050"/>
      <c r="AK2050"/>
      <c r="AL2050" s="365"/>
      <c r="AM2050"/>
      <c r="AN2050"/>
      <c r="AO2050"/>
      <c r="AP2050" s="365"/>
      <c r="AQ2050"/>
      <c r="AR2050"/>
      <c r="AS2050"/>
      <c r="AT2050"/>
      <c r="AU2050"/>
      <c r="AV2050"/>
      <c r="AW2050"/>
      <c r="AX2050"/>
      <c r="AY2050" s="365"/>
      <c r="AZ2050" s="365"/>
      <c r="BA2050" s="366"/>
      <c r="BB2050" s="367"/>
      <c r="BC2050"/>
      <c r="BD2050"/>
      <c r="BE2050"/>
      <c r="BF2050"/>
      <c r="BG2050"/>
      <c r="BH2050" s="368"/>
    </row>
    <row r="2051" spans="6:60" ht="15.6">
      <c r="F2051" s="346"/>
      <c r="G2051"/>
      <c r="H2051"/>
      <c r="I2051"/>
      <c r="J2051"/>
      <c r="K2051"/>
      <c r="L2051"/>
      <c r="M2051"/>
      <c r="N2051"/>
      <c r="O2051"/>
      <c r="P2051" s="365"/>
      <c r="Q2051"/>
      <c r="R2051"/>
      <c r="S2051"/>
      <c r="T2051"/>
      <c r="U2051"/>
      <c r="V2051"/>
      <c r="W2051"/>
      <c r="X2051"/>
      <c r="Y2051"/>
      <c r="Z2051"/>
      <c r="AA2051"/>
      <c r="AB2051"/>
      <c r="AC2051"/>
      <c r="AD2051"/>
      <c r="AE2051"/>
      <c r="AF2051"/>
      <c r="AG2051"/>
      <c r="AH2051" s="365"/>
      <c r="AI2051"/>
      <c r="AJ2051"/>
      <c r="AK2051"/>
      <c r="AL2051" s="365"/>
      <c r="AM2051"/>
      <c r="AN2051"/>
      <c r="AO2051"/>
      <c r="AP2051" s="365"/>
      <c r="AQ2051"/>
      <c r="AR2051"/>
      <c r="AS2051"/>
      <c r="AT2051"/>
      <c r="AU2051"/>
      <c r="AV2051"/>
      <c r="AW2051"/>
      <c r="AX2051"/>
      <c r="AY2051" s="365"/>
      <c r="AZ2051" s="365"/>
      <c r="BA2051" s="366"/>
      <c r="BB2051" s="367"/>
      <c r="BC2051"/>
      <c r="BD2051"/>
      <c r="BE2051"/>
      <c r="BF2051"/>
      <c r="BG2051"/>
      <c r="BH2051" s="368"/>
    </row>
    <row r="2052" spans="6:60" ht="15.6">
      <c r="F2052" s="346"/>
      <c r="G2052"/>
      <c r="H2052"/>
      <c r="I2052"/>
      <c r="J2052"/>
      <c r="K2052"/>
      <c r="L2052"/>
      <c r="M2052"/>
      <c r="N2052"/>
      <c r="O2052"/>
      <c r="P2052" s="365"/>
      <c r="Q2052"/>
      <c r="R2052"/>
      <c r="S2052"/>
      <c r="T2052"/>
      <c r="U2052"/>
      <c r="V2052"/>
      <c r="W2052"/>
      <c r="X2052"/>
      <c r="Y2052"/>
      <c r="Z2052"/>
      <c r="AA2052"/>
      <c r="AB2052"/>
      <c r="AC2052"/>
      <c r="AD2052"/>
      <c r="AE2052"/>
      <c r="AF2052"/>
      <c r="AG2052"/>
      <c r="AH2052" s="365"/>
      <c r="AI2052"/>
      <c r="AJ2052"/>
      <c r="AK2052"/>
      <c r="AL2052" s="365"/>
      <c r="AM2052"/>
      <c r="AN2052"/>
      <c r="AO2052"/>
      <c r="AP2052" s="365"/>
      <c r="AQ2052"/>
      <c r="AR2052"/>
      <c r="AS2052"/>
      <c r="AT2052"/>
      <c r="AU2052"/>
      <c r="AV2052"/>
      <c r="AW2052"/>
      <c r="AX2052"/>
      <c r="AY2052" s="365"/>
      <c r="AZ2052" s="365"/>
      <c r="BA2052" s="366"/>
      <c r="BB2052" s="367"/>
      <c r="BC2052"/>
      <c r="BD2052"/>
      <c r="BE2052"/>
      <c r="BF2052"/>
      <c r="BG2052"/>
      <c r="BH2052" s="368"/>
    </row>
    <row r="2053" spans="6:60" ht="15.6">
      <c r="F2053" s="346"/>
      <c r="G2053"/>
      <c r="H2053"/>
      <c r="I2053"/>
      <c r="J2053"/>
      <c r="K2053"/>
      <c r="L2053"/>
      <c r="M2053"/>
      <c r="N2053"/>
      <c r="O2053"/>
      <c r="P2053" s="365"/>
      <c r="Q2053"/>
      <c r="R2053"/>
      <c r="S2053"/>
      <c r="T2053"/>
      <c r="U2053"/>
      <c r="V2053"/>
      <c r="W2053"/>
      <c r="X2053"/>
      <c r="Y2053"/>
      <c r="Z2053"/>
      <c r="AA2053"/>
      <c r="AB2053"/>
      <c r="AC2053"/>
      <c r="AD2053"/>
      <c r="AE2053"/>
      <c r="AF2053"/>
      <c r="AG2053"/>
      <c r="AH2053" s="365"/>
      <c r="AI2053"/>
      <c r="AJ2053"/>
      <c r="AK2053"/>
      <c r="AL2053" s="365"/>
      <c r="AM2053"/>
      <c r="AN2053"/>
      <c r="AO2053"/>
      <c r="AP2053" s="365"/>
      <c r="AQ2053"/>
      <c r="AR2053"/>
      <c r="AS2053"/>
      <c r="AT2053"/>
      <c r="AU2053"/>
      <c r="AV2053"/>
      <c r="AW2053"/>
      <c r="AX2053"/>
      <c r="AY2053" s="365"/>
      <c r="AZ2053" s="365"/>
      <c r="BA2053" s="366"/>
      <c r="BB2053" s="367"/>
      <c r="BC2053"/>
      <c r="BD2053"/>
      <c r="BE2053"/>
      <c r="BF2053"/>
      <c r="BG2053"/>
      <c r="BH2053" s="368"/>
    </row>
    <row r="2054" spans="6:60" ht="15.6">
      <c r="F2054" s="346"/>
      <c r="G2054"/>
      <c r="H2054"/>
      <c r="I2054"/>
      <c r="J2054"/>
      <c r="K2054"/>
      <c r="L2054"/>
      <c r="M2054"/>
      <c r="N2054"/>
      <c r="O2054"/>
      <c r="P2054" s="365"/>
      <c r="Q2054"/>
      <c r="R2054"/>
      <c r="S2054"/>
      <c r="T2054"/>
      <c r="U2054"/>
      <c r="V2054"/>
      <c r="W2054"/>
      <c r="X2054"/>
      <c r="Y2054"/>
      <c r="Z2054"/>
      <c r="AA2054"/>
      <c r="AB2054"/>
      <c r="AC2054"/>
      <c r="AD2054"/>
      <c r="AE2054"/>
      <c r="AF2054"/>
      <c r="AG2054"/>
      <c r="AH2054" s="365"/>
      <c r="AI2054"/>
      <c r="AJ2054"/>
      <c r="AK2054"/>
      <c r="AL2054" s="365"/>
      <c r="AM2054"/>
      <c r="AN2054"/>
      <c r="AO2054"/>
      <c r="AP2054" s="365"/>
      <c r="AQ2054"/>
      <c r="AR2054"/>
      <c r="AS2054"/>
      <c r="AT2054"/>
      <c r="AU2054"/>
      <c r="AV2054"/>
      <c r="AW2054"/>
      <c r="AX2054"/>
      <c r="AY2054" s="365"/>
      <c r="AZ2054" s="365"/>
      <c r="BA2054" s="366"/>
      <c r="BB2054" s="367"/>
      <c r="BC2054"/>
      <c r="BD2054"/>
      <c r="BE2054"/>
      <c r="BF2054"/>
      <c r="BG2054"/>
      <c r="BH2054" s="368"/>
    </row>
    <row r="2055" spans="6:60" ht="15.6">
      <c r="F2055" s="346"/>
      <c r="G2055"/>
      <c r="H2055"/>
      <c r="I2055"/>
      <c r="J2055"/>
      <c r="K2055"/>
      <c r="L2055"/>
      <c r="M2055"/>
      <c r="N2055"/>
      <c r="O2055"/>
      <c r="P2055" s="365"/>
      <c r="Q2055"/>
      <c r="R2055"/>
      <c r="S2055"/>
      <c r="T2055"/>
      <c r="U2055"/>
      <c r="V2055"/>
      <c r="W2055"/>
      <c r="X2055"/>
      <c r="Y2055"/>
      <c r="Z2055"/>
      <c r="AA2055"/>
      <c r="AB2055"/>
      <c r="AC2055"/>
      <c r="AD2055"/>
      <c r="AE2055"/>
      <c r="AF2055"/>
      <c r="AG2055"/>
      <c r="AH2055" s="365"/>
      <c r="AI2055"/>
      <c r="AJ2055"/>
      <c r="AK2055"/>
      <c r="AL2055" s="365"/>
      <c r="AM2055"/>
      <c r="AN2055"/>
      <c r="AO2055"/>
      <c r="AP2055" s="365"/>
      <c r="AQ2055"/>
      <c r="AR2055"/>
      <c r="AS2055"/>
      <c r="AT2055"/>
      <c r="AU2055"/>
      <c r="AV2055"/>
      <c r="AW2055"/>
      <c r="AX2055"/>
      <c r="AY2055" s="365"/>
      <c r="AZ2055" s="365"/>
      <c r="BA2055" s="366"/>
      <c r="BB2055" s="367"/>
      <c r="BC2055"/>
      <c r="BD2055"/>
      <c r="BE2055"/>
      <c r="BF2055"/>
      <c r="BG2055"/>
      <c r="BH2055" s="368"/>
    </row>
    <row r="2056" spans="6:60" ht="15.6">
      <c r="F2056" s="346"/>
      <c r="G2056"/>
      <c r="H2056"/>
      <c r="I2056"/>
      <c r="J2056"/>
      <c r="K2056"/>
      <c r="L2056"/>
      <c r="M2056"/>
      <c r="N2056"/>
      <c r="O2056"/>
      <c r="P2056" s="365"/>
      <c r="Q2056"/>
      <c r="R2056"/>
      <c r="S2056"/>
      <c r="T2056"/>
      <c r="U2056"/>
      <c r="V2056"/>
      <c r="W2056"/>
      <c r="X2056"/>
      <c r="Y2056"/>
      <c r="Z2056"/>
      <c r="AA2056"/>
      <c r="AB2056"/>
      <c r="AC2056"/>
      <c r="AD2056"/>
      <c r="AE2056"/>
      <c r="AF2056"/>
      <c r="AG2056"/>
      <c r="AH2056" s="365"/>
      <c r="AI2056"/>
      <c r="AJ2056"/>
      <c r="AK2056"/>
      <c r="AL2056" s="365"/>
      <c r="AM2056"/>
      <c r="AN2056"/>
      <c r="AO2056"/>
      <c r="AP2056" s="365"/>
      <c r="AQ2056"/>
      <c r="AR2056"/>
      <c r="AS2056"/>
      <c r="AT2056"/>
      <c r="AU2056"/>
      <c r="AV2056"/>
      <c r="AW2056"/>
      <c r="AX2056"/>
      <c r="AY2056" s="365"/>
      <c r="AZ2056" s="365"/>
      <c r="BA2056" s="366"/>
      <c r="BB2056" s="367"/>
      <c r="BC2056"/>
      <c r="BD2056"/>
      <c r="BE2056"/>
      <c r="BF2056"/>
      <c r="BG2056"/>
      <c r="BH2056" s="368"/>
    </row>
    <row r="2057" spans="6:60" ht="15.6">
      <c r="F2057" s="346"/>
      <c r="G2057"/>
      <c r="H2057"/>
      <c r="I2057"/>
      <c r="J2057"/>
      <c r="K2057"/>
      <c r="L2057"/>
      <c r="M2057"/>
      <c r="N2057"/>
      <c r="O2057"/>
      <c r="P2057" s="365"/>
      <c r="Q2057"/>
      <c r="R2057"/>
      <c r="S2057"/>
      <c r="T2057"/>
      <c r="U2057"/>
      <c r="V2057"/>
      <c r="W2057"/>
      <c r="X2057"/>
      <c r="Y2057"/>
      <c r="Z2057"/>
      <c r="AA2057"/>
      <c r="AB2057"/>
      <c r="AC2057"/>
      <c r="AD2057"/>
      <c r="AE2057"/>
      <c r="AF2057"/>
      <c r="AG2057"/>
      <c r="AH2057" s="365"/>
      <c r="AI2057"/>
      <c r="AJ2057"/>
      <c r="AK2057"/>
      <c r="AL2057" s="365"/>
      <c r="AM2057"/>
      <c r="AN2057"/>
      <c r="AO2057"/>
      <c r="AP2057" s="365"/>
      <c r="AQ2057"/>
      <c r="AR2057"/>
      <c r="AS2057"/>
      <c r="AT2057"/>
      <c r="AU2057"/>
      <c r="AV2057"/>
      <c r="AW2057"/>
      <c r="AX2057"/>
      <c r="AY2057" s="365"/>
      <c r="AZ2057" s="365"/>
      <c r="BA2057" s="366"/>
      <c r="BB2057" s="367"/>
      <c r="BC2057"/>
      <c r="BD2057"/>
      <c r="BE2057"/>
      <c r="BF2057"/>
      <c r="BG2057"/>
      <c r="BH2057" s="368"/>
    </row>
    <row r="2058" spans="6:60" ht="15.6">
      <c r="F2058" s="346"/>
      <c r="G2058"/>
      <c r="H2058"/>
      <c r="I2058"/>
      <c r="J2058"/>
      <c r="K2058"/>
      <c r="L2058"/>
      <c r="M2058"/>
      <c r="N2058"/>
      <c r="O2058"/>
      <c r="P2058" s="365"/>
      <c r="Q2058"/>
      <c r="R2058"/>
      <c r="S2058"/>
      <c r="T2058"/>
      <c r="U2058"/>
      <c r="V2058"/>
      <c r="W2058"/>
      <c r="X2058"/>
      <c r="Y2058"/>
      <c r="Z2058"/>
      <c r="AA2058"/>
      <c r="AB2058"/>
      <c r="AC2058"/>
      <c r="AD2058"/>
      <c r="AE2058"/>
      <c r="AF2058"/>
      <c r="AG2058"/>
      <c r="AH2058" s="365"/>
      <c r="AI2058"/>
      <c r="AJ2058"/>
      <c r="AK2058"/>
      <c r="AL2058" s="365"/>
      <c r="AM2058"/>
      <c r="AN2058"/>
      <c r="AO2058"/>
      <c r="AP2058" s="365"/>
      <c r="AQ2058"/>
      <c r="AR2058"/>
      <c r="AS2058"/>
      <c r="AT2058"/>
      <c r="AU2058"/>
      <c r="AV2058"/>
      <c r="AW2058"/>
      <c r="AX2058"/>
      <c r="AY2058" s="365"/>
      <c r="AZ2058" s="365"/>
      <c r="BA2058" s="366"/>
      <c r="BB2058" s="367"/>
      <c r="BC2058"/>
      <c r="BD2058"/>
      <c r="BE2058"/>
      <c r="BF2058"/>
      <c r="BG2058"/>
      <c r="BH2058" s="368"/>
    </row>
    <row r="2059" spans="6:60" ht="15.6">
      <c r="F2059" s="346"/>
      <c r="G2059"/>
      <c r="H2059"/>
      <c r="I2059"/>
      <c r="J2059"/>
      <c r="K2059"/>
      <c r="L2059"/>
      <c r="M2059"/>
      <c r="N2059"/>
      <c r="O2059"/>
      <c r="P2059" s="365"/>
      <c r="Q2059"/>
      <c r="R2059"/>
      <c r="S2059"/>
      <c r="T2059"/>
      <c r="U2059"/>
      <c r="V2059"/>
      <c r="W2059"/>
      <c r="X2059"/>
      <c r="Y2059"/>
      <c r="Z2059"/>
      <c r="AA2059"/>
      <c r="AB2059"/>
      <c r="AC2059"/>
      <c r="AD2059"/>
      <c r="AE2059"/>
      <c r="AF2059"/>
      <c r="AG2059"/>
      <c r="AH2059" s="365"/>
      <c r="AI2059"/>
      <c r="AJ2059"/>
      <c r="AK2059"/>
      <c r="AL2059" s="365"/>
      <c r="AM2059"/>
      <c r="AN2059"/>
      <c r="AO2059"/>
      <c r="AP2059" s="365"/>
      <c r="AQ2059"/>
      <c r="AR2059"/>
      <c r="AS2059"/>
      <c r="AT2059"/>
      <c r="AU2059"/>
      <c r="AV2059"/>
      <c r="AW2059"/>
      <c r="AX2059"/>
      <c r="AY2059" s="365"/>
      <c r="AZ2059" s="365"/>
      <c r="BA2059" s="366"/>
      <c r="BB2059" s="367"/>
      <c r="BC2059"/>
      <c r="BD2059"/>
      <c r="BE2059"/>
      <c r="BF2059"/>
      <c r="BG2059"/>
      <c r="BH2059" s="368"/>
    </row>
    <row r="2060" spans="6:60" ht="15.6">
      <c r="F2060" s="346"/>
      <c r="G2060"/>
      <c r="H2060"/>
      <c r="I2060"/>
      <c r="J2060"/>
      <c r="K2060"/>
      <c r="L2060"/>
      <c r="M2060"/>
      <c r="N2060"/>
      <c r="O2060"/>
      <c r="P2060" s="365"/>
      <c r="Q2060"/>
      <c r="R2060"/>
      <c r="S2060"/>
      <c r="T2060"/>
      <c r="U2060"/>
      <c r="V2060"/>
      <c r="W2060"/>
      <c r="X2060"/>
      <c r="Y2060"/>
      <c r="Z2060"/>
      <c r="AA2060"/>
      <c r="AB2060"/>
      <c r="AC2060"/>
      <c r="AD2060"/>
      <c r="AE2060"/>
      <c r="AF2060"/>
      <c r="AG2060"/>
      <c r="AH2060" s="365"/>
      <c r="AI2060"/>
      <c r="AJ2060"/>
      <c r="AK2060"/>
      <c r="AL2060" s="365"/>
      <c r="AM2060"/>
      <c r="AN2060"/>
      <c r="AO2060"/>
      <c r="AP2060" s="365"/>
      <c r="AQ2060"/>
      <c r="AR2060"/>
      <c r="AS2060"/>
      <c r="AT2060"/>
      <c r="AU2060"/>
      <c r="AV2060"/>
      <c r="AW2060"/>
      <c r="AX2060"/>
      <c r="AY2060" s="365"/>
      <c r="AZ2060" s="365"/>
      <c r="BA2060" s="366"/>
      <c r="BB2060" s="367"/>
      <c r="BC2060"/>
      <c r="BD2060"/>
      <c r="BE2060"/>
      <c r="BF2060"/>
      <c r="BG2060"/>
      <c r="BH2060" s="368"/>
    </row>
    <row r="2061" spans="6:60" ht="15.6">
      <c r="F2061" s="346"/>
      <c r="G2061"/>
      <c r="H2061"/>
      <c r="I2061"/>
      <c r="J2061"/>
      <c r="K2061"/>
      <c r="L2061"/>
      <c r="M2061"/>
      <c r="N2061"/>
      <c r="O2061"/>
      <c r="P2061" s="365"/>
      <c r="Q2061"/>
      <c r="R2061"/>
      <c r="S2061"/>
      <c r="T2061"/>
      <c r="U2061"/>
      <c r="V2061"/>
      <c r="W2061"/>
      <c r="X2061"/>
      <c r="Y2061"/>
      <c r="Z2061"/>
      <c r="AA2061"/>
      <c r="AB2061"/>
      <c r="AC2061"/>
      <c r="AD2061"/>
      <c r="AE2061"/>
      <c r="AF2061"/>
      <c r="AG2061"/>
      <c r="AH2061" s="365"/>
      <c r="AI2061"/>
      <c r="AJ2061"/>
      <c r="AK2061"/>
      <c r="AL2061" s="365"/>
      <c r="AM2061"/>
      <c r="AN2061"/>
      <c r="AO2061"/>
      <c r="AP2061" s="365"/>
      <c r="AQ2061"/>
      <c r="AR2061"/>
      <c r="AS2061"/>
      <c r="AT2061"/>
      <c r="AU2061"/>
      <c r="AV2061"/>
      <c r="AW2061"/>
      <c r="AX2061"/>
      <c r="AY2061" s="365"/>
      <c r="AZ2061" s="365"/>
      <c r="BA2061" s="366"/>
      <c r="BB2061" s="367"/>
      <c r="BC2061"/>
      <c r="BD2061"/>
      <c r="BE2061"/>
      <c r="BF2061"/>
      <c r="BG2061"/>
      <c r="BH2061" s="368"/>
    </row>
    <row r="2062" spans="6:60" ht="15.6">
      <c r="F2062" s="346"/>
      <c r="G2062"/>
      <c r="H2062"/>
      <c r="I2062"/>
      <c r="J2062"/>
      <c r="K2062"/>
      <c r="L2062"/>
      <c r="M2062"/>
      <c r="N2062"/>
      <c r="O2062"/>
      <c r="P2062" s="365"/>
      <c r="Q2062"/>
      <c r="R2062"/>
      <c r="S2062"/>
      <c r="T2062"/>
      <c r="U2062"/>
      <c r="V2062"/>
      <c r="W2062"/>
      <c r="X2062"/>
      <c r="Y2062"/>
      <c r="Z2062"/>
      <c r="AA2062"/>
      <c r="AB2062"/>
      <c r="AC2062"/>
      <c r="AD2062"/>
      <c r="AE2062"/>
      <c r="AF2062"/>
      <c r="AG2062"/>
      <c r="AH2062" s="365"/>
      <c r="AI2062"/>
      <c r="AJ2062"/>
      <c r="AK2062"/>
      <c r="AL2062" s="365"/>
      <c r="AM2062"/>
      <c r="AN2062"/>
      <c r="AO2062"/>
      <c r="AP2062" s="365"/>
      <c r="AQ2062"/>
      <c r="AR2062"/>
      <c r="AS2062"/>
      <c r="AT2062"/>
      <c r="AU2062"/>
      <c r="AV2062"/>
      <c r="AW2062"/>
      <c r="AX2062"/>
      <c r="AY2062" s="365"/>
      <c r="AZ2062" s="365"/>
      <c r="BA2062" s="366"/>
      <c r="BB2062" s="367"/>
      <c r="BC2062"/>
      <c r="BD2062"/>
      <c r="BE2062"/>
      <c r="BF2062"/>
      <c r="BG2062"/>
      <c r="BH2062" s="368"/>
    </row>
    <row r="2063" spans="6:60" ht="15.6">
      <c r="F2063" s="346"/>
      <c r="G2063"/>
      <c r="H2063"/>
      <c r="I2063"/>
      <c r="J2063"/>
      <c r="K2063"/>
      <c r="L2063"/>
      <c r="M2063"/>
      <c r="N2063"/>
      <c r="O2063"/>
      <c r="P2063" s="365"/>
      <c r="Q2063"/>
      <c r="R2063"/>
      <c r="S2063"/>
      <c r="T2063"/>
      <c r="U2063"/>
      <c r="V2063"/>
      <c r="W2063"/>
      <c r="X2063"/>
      <c r="Y2063"/>
      <c r="Z2063"/>
      <c r="AA2063"/>
      <c r="AB2063"/>
      <c r="AC2063"/>
      <c r="AD2063"/>
      <c r="AE2063"/>
      <c r="AF2063"/>
      <c r="AG2063"/>
      <c r="AH2063" s="365"/>
      <c r="AI2063"/>
      <c r="AJ2063"/>
      <c r="AK2063"/>
      <c r="AL2063" s="365"/>
      <c r="AM2063"/>
      <c r="AN2063"/>
      <c r="AO2063"/>
      <c r="AP2063" s="365"/>
      <c r="AQ2063"/>
      <c r="AR2063"/>
      <c r="AS2063"/>
      <c r="AT2063"/>
      <c r="AU2063"/>
      <c r="AV2063"/>
      <c r="AW2063"/>
      <c r="AX2063"/>
      <c r="AY2063" s="365"/>
      <c r="AZ2063" s="365"/>
      <c r="BA2063" s="366"/>
      <c r="BB2063" s="367"/>
      <c r="BC2063"/>
      <c r="BD2063"/>
      <c r="BE2063"/>
      <c r="BF2063"/>
      <c r="BG2063"/>
      <c r="BH2063" s="368"/>
    </row>
    <row r="2064" spans="6:60" ht="15.6">
      <c r="F2064" s="346"/>
      <c r="G2064"/>
      <c r="H2064"/>
      <c r="I2064"/>
      <c r="J2064"/>
      <c r="K2064"/>
      <c r="L2064"/>
      <c r="M2064"/>
      <c r="N2064"/>
      <c r="O2064"/>
      <c r="P2064" s="365"/>
      <c r="Q2064"/>
      <c r="R2064"/>
      <c r="S2064"/>
      <c r="T2064"/>
      <c r="U2064"/>
      <c r="V2064"/>
      <c r="W2064"/>
      <c r="X2064"/>
      <c r="Y2064"/>
      <c r="Z2064"/>
      <c r="AA2064"/>
      <c r="AB2064"/>
      <c r="AC2064"/>
      <c r="AD2064"/>
      <c r="AE2064"/>
      <c r="AF2064"/>
      <c r="AG2064"/>
      <c r="AH2064" s="365"/>
      <c r="AI2064"/>
      <c r="AJ2064"/>
      <c r="AK2064"/>
      <c r="AL2064" s="365"/>
      <c r="AM2064"/>
      <c r="AN2064"/>
      <c r="AO2064"/>
      <c r="AP2064" s="365"/>
      <c r="AQ2064"/>
      <c r="AR2064"/>
      <c r="AS2064"/>
      <c r="AT2064"/>
      <c r="AU2064"/>
      <c r="AV2064"/>
      <c r="AW2064"/>
      <c r="AX2064"/>
      <c r="AY2064" s="365"/>
      <c r="AZ2064" s="365"/>
      <c r="BA2064" s="366"/>
      <c r="BB2064" s="367"/>
      <c r="BC2064"/>
      <c r="BD2064"/>
      <c r="BE2064"/>
      <c r="BF2064"/>
      <c r="BG2064"/>
      <c r="BH2064" s="368"/>
    </row>
    <row r="2065" spans="6:60" ht="15.6">
      <c r="F2065" s="346"/>
      <c r="G2065"/>
      <c r="H2065"/>
      <c r="I2065"/>
      <c r="J2065"/>
      <c r="K2065"/>
      <c r="L2065"/>
      <c r="M2065"/>
      <c r="N2065"/>
      <c r="O2065"/>
      <c r="P2065" s="365"/>
      <c r="Q2065"/>
      <c r="R2065"/>
      <c r="S2065"/>
      <c r="T2065"/>
      <c r="U2065"/>
      <c r="V2065"/>
      <c r="W2065"/>
      <c r="X2065"/>
      <c r="Y2065"/>
      <c r="Z2065"/>
      <c r="AA2065"/>
      <c r="AB2065"/>
      <c r="AC2065"/>
      <c r="AD2065"/>
      <c r="AE2065"/>
      <c r="AF2065"/>
      <c r="AG2065"/>
      <c r="AH2065" s="365"/>
      <c r="AI2065"/>
      <c r="AJ2065"/>
      <c r="AK2065"/>
      <c r="AL2065" s="365"/>
      <c r="AM2065"/>
      <c r="AN2065"/>
      <c r="AO2065"/>
      <c r="AP2065" s="365"/>
      <c r="AQ2065"/>
      <c r="AR2065"/>
      <c r="AS2065"/>
      <c r="AT2065"/>
      <c r="AU2065"/>
      <c r="AV2065"/>
      <c r="AW2065"/>
      <c r="AX2065"/>
      <c r="AY2065" s="365"/>
      <c r="AZ2065" s="365"/>
      <c r="BA2065" s="366"/>
      <c r="BB2065" s="367"/>
      <c r="BC2065"/>
      <c r="BD2065"/>
      <c r="BE2065"/>
      <c r="BF2065"/>
      <c r="BG2065"/>
      <c r="BH2065" s="368"/>
    </row>
    <row r="2066" spans="6:60" ht="15.6">
      <c r="F2066" s="346"/>
      <c r="G2066"/>
      <c r="H2066"/>
      <c r="I2066"/>
      <c r="J2066"/>
      <c r="K2066"/>
      <c r="L2066"/>
      <c r="M2066"/>
      <c r="N2066"/>
      <c r="O2066"/>
      <c r="P2066" s="365"/>
      <c r="Q2066"/>
      <c r="R2066"/>
      <c r="S2066"/>
      <c r="T2066"/>
      <c r="U2066"/>
      <c r="V2066"/>
      <c r="W2066"/>
      <c r="X2066"/>
      <c r="Y2066"/>
      <c r="Z2066"/>
      <c r="AA2066"/>
      <c r="AB2066"/>
      <c r="AC2066"/>
      <c r="AD2066"/>
      <c r="AE2066"/>
      <c r="AF2066"/>
      <c r="AG2066"/>
      <c r="AH2066" s="365"/>
      <c r="AI2066"/>
      <c r="AJ2066"/>
      <c r="AK2066"/>
      <c r="AL2066" s="365"/>
      <c r="AM2066"/>
      <c r="AN2066"/>
      <c r="AO2066"/>
      <c r="AP2066" s="365"/>
      <c r="AQ2066"/>
      <c r="AR2066"/>
      <c r="AS2066"/>
      <c r="AT2066"/>
      <c r="AU2066"/>
      <c r="AV2066"/>
      <c r="AW2066"/>
      <c r="AX2066"/>
      <c r="AY2066" s="365"/>
      <c r="AZ2066" s="365"/>
      <c r="BA2066" s="366"/>
      <c r="BB2066" s="367"/>
      <c r="BC2066"/>
      <c r="BD2066"/>
      <c r="BE2066"/>
      <c r="BF2066"/>
      <c r="BG2066"/>
      <c r="BH2066" s="368"/>
    </row>
    <row r="2067" spans="6:60" ht="15.6">
      <c r="F2067" s="346"/>
      <c r="G2067"/>
      <c r="H2067"/>
      <c r="I2067"/>
      <c r="J2067"/>
      <c r="K2067"/>
      <c r="L2067"/>
      <c r="M2067"/>
      <c r="N2067"/>
      <c r="O2067"/>
      <c r="P2067" s="365"/>
      <c r="Q2067"/>
      <c r="R2067"/>
      <c r="S2067"/>
      <c r="T2067"/>
      <c r="U2067"/>
      <c r="V2067"/>
      <c r="W2067"/>
      <c r="X2067"/>
      <c r="Y2067"/>
      <c r="Z2067"/>
      <c r="AA2067"/>
      <c r="AB2067"/>
      <c r="AC2067"/>
      <c r="AD2067"/>
      <c r="AE2067"/>
      <c r="AF2067"/>
      <c r="AG2067"/>
      <c r="AH2067" s="365"/>
      <c r="AI2067"/>
      <c r="AJ2067"/>
      <c r="AK2067"/>
      <c r="AL2067" s="365"/>
      <c r="AM2067"/>
      <c r="AN2067"/>
      <c r="AO2067"/>
      <c r="AP2067" s="365"/>
      <c r="AQ2067"/>
      <c r="AR2067"/>
      <c r="AS2067"/>
      <c r="AT2067"/>
      <c r="AU2067"/>
      <c r="AV2067"/>
      <c r="AW2067"/>
      <c r="AX2067"/>
      <c r="AY2067" s="365"/>
      <c r="AZ2067" s="365"/>
      <c r="BA2067" s="366"/>
      <c r="BB2067" s="367"/>
      <c r="BC2067"/>
      <c r="BD2067"/>
      <c r="BE2067"/>
      <c r="BF2067"/>
      <c r="BG2067"/>
      <c r="BH2067" s="368"/>
    </row>
    <row r="2068" spans="6:60" ht="15.6">
      <c r="F2068" s="346"/>
      <c r="G2068"/>
      <c r="H2068"/>
      <c r="I2068"/>
      <c r="J2068"/>
      <c r="K2068"/>
      <c r="L2068"/>
      <c r="M2068"/>
      <c r="N2068"/>
      <c r="O2068"/>
      <c r="P2068" s="365"/>
      <c r="Q2068"/>
      <c r="R2068"/>
      <c r="S2068"/>
      <c r="T2068"/>
      <c r="U2068"/>
      <c r="V2068"/>
      <c r="W2068"/>
      <c r="X2068"/>
      <c r="Y2068"/>
      <c r="Z2068"/>
      <c r="AA2068"/>
      <c r="AB2068"/>
      <c r="AC2068"/>
      <c r="AD2068"/>
      <c r="AE2068"/>
      <c r="AF2068"/>
      <c r="AG2068"/>
      <c r="AH2068" s="365"/>
      <c r="AI2068"/>
      <c r="AJ2068"/>
      <c r="AK2068"/>
      <c r="AL2068" s="365"/>
      <c r="AM2068"/>
      <c r="AN2068"/>
      <c r="AO2068"/>
      <c r="AP2068" s="365"/>
      <c r="AQ2068"/>
      <c r="AR2068"/>
      <c r="AS2068"/>
      <c r="AT2068"/>
      <c r="AU2068"/>
      <c r="AV2068"/>
      <c r="AW2068"/>
      <c r="AX2068"/>
      <c r="AY2068" s="365"/>
      <c r="AZ2068" s="365"/>
      <c r="BA2068" s="366"/>
      <c r="BB2068" s="367"/>
      <c r="BC2068"/>
      <c r="BD2068"/>
      <c r="BE2068"/>
      <c r="BF2068"/>
      <c r="BG2068"/>
      <c r="BH2068" s="368"/>
    </row>
    <row r="2069" spans="6:60" ht="15.6">
      <c r="F2069" s="346"/>
      <c r="G2069"/>
      <c r="H2069"/>
      <c r="I2069"/>
      <c r="J2069"/>
      <c r="K2069"/>
      <c r="L2069"/>
      <c r="M2069"/>
      <c r="N2069"/>
      <c r="O2069"/>
      <c r="P2069" s="365"/>
      <c r="Q2069"/>
      <c r="R2069"/>
      <c r="S2069"/>
      <c r="T2069"/>
      <c r="U2069"/>
      <c r="V2069"/>
      <c r="W2069"/>
      <c r="X2069"/>
      <c r="Y2069"/>
      <c r="Z2069"/>
      <c r="AA2069"/>
      <c r="AB2069"/>
      <c r="AC2069"/>
      <c r="AD2069"/>
      <c r="AE2069"/>
      <c r="AF2069"/>
      <c r="AG2069"/>
      <c r="AH2069" s="365"/>
      <c r="AI2069"/>
      <c r="AJ2069"/>
      <c r="AK2069"/>
      <c r="AL2069" s="365"/>
      <c r="AM2069"/>
      <c r="AN2069"/>
      <c r="AO2069"/>
      <c r="AP2069" s="365"/>
      <c r="AQ2069"/>
      <c r="AR2069"/>
      <c r="AS2069"/>
      <c r="AT2069"/>
      <c r="AU2069"/>
      <c r="AV2069"/>
      <c r="AW2069"/>
      <c r="AX2069"/>
      <c r="AY2069" s="365"/>
      <c r="AZ2069" s="365"/>
      <c r="BA2069" s="366"/>
      <c r="BB2069" s="367"/>
      <c r="BC2069"/>
      <c r="BD2069"/>
      <c r="BE2069"/>
      <c r="BF2069"/>
      <c r="BG2069"/>
      <c r="BH2069" s="368"/>
    </row>
    <row r="2070" spans="6:60" ht="15.6">
      <c r="F2070" s="346"/>
      <c r="G2070"/>
      <c r="H2070"/>
      <c r="I2070"/>
      <c r="J2070"/>
      <c r="K2070"/>
      <c r="L2070"/>
      <c r="M2070"/>
      <c r="N2070"/>
      <c r="O2070"/>
      <c r="P2070" s="365"/>
      <c r="Q2070"/>
      <c r="R2070"/>
      <c r="S2070"/>
      <c r="T2070"/>
      <c r="U2070"/>
      <c r="V2070"/>
      <c r="W2070"/>
      <c r="X2070"/>
      <c r="Y2070"/>
      <c r="Z2070"/>
      <c r="AA2070"/>
      <c r="AB2070"/>
      <c r="AC2070"/>
      <c r="AD2070"/>
      <c r="AE2070"/>
      <c r="AF2070"/>
      <c r="AG2070"/>
      <c r="AH2070" s="365"/>
      <c r="AI2070"/>
      <c r="AJ2070"/>
      <c r="AK2070"/>
      <c r="AL2070" s="365"/>
      <c r="AM2070"/>
      <c r="AN2070"/>
      <c r="AO2070"/>
      <c r="AP2070" s="365"/>
      <c r="AQ2070"/>
      <c r="AR2070"/>
      <c r="AS2070"/>
      <c r="AT2070"/>
      <c r="AU2070"/>
      <c r="AV2070"/>
      <c r="AW2070"/>
      <c r="AX2070"/>
      <c r="AY2070" s="365"/>
      <c r="AZ2070" s="365"/>
      <c r="BA2070" s="366"/>
      <c r="BB2070" s="367"/>
      <c r="BC2070"/>
      <c r="BD2070"/>
      <c r="BE2070"/>
      <c r="BF2070"/>
      <c r="BG2070"/>
      <c r="BH2070" s="368"/>
    </row>
    <row r="2071" spans="6:60" ht="15.6">
      <c r="F2071" s="346"/>
      <c r="G2071"/>
      <c r="H2071"/>
      <c r="I2071"/>
      <c r="J2071"/>
      <c r="K2071"/>
      <c r="L2071"/>
      <c r="M2071"/>
      <c r="N2071"/>
      <c r="O2071"/>
      <c r="P2071" s="365"/>
      <c r="Q2071"/>
      <c r="R2071"/>
      <c r="S2071"/>
      <c r="T2071"/>
      <c r="U2071"/>
      <c r="V2071"/>
      <c r="W2071"/>
      <c r="X2071"/>
      <c r="Y2071"/>
      <c r="Z2071"/>
      <c r="AA2071"/>
      <c r="AB2071"/>
      <c r="AC2071"/>
      <c r="AD2071"/>
      <c r="AE2071"/>
      <c r="AF2071"/>
      <c r="AG2071"/>
      <c r="AH2071" s="365"/>
      <c r="AI2071"/>
      <c r="AJ2071"/>
      <c r="AK2071"/>
      <c r="AL2071" s="365"/>
      <c r="AM2071"/>
      <c r="AN2071"/>
      <c r="AO2071"/>
      <c r="AP2071" s="365"/>
      <c r="AQ2071"/>
      <c r="AR2071"/>
      <c r="AS2071"/>
      <c r="AT2071"/>
      <c r="AU2071"/>
      <c r="AV2071"/>
      <c r="AW2071"/>
      <c r="AX2071"/>
      <c r="AY2071" s="365"/>
      <c r="AZ2071" s="365"/>
      <c r="BA2071" s="366"/>
      <c r="BB2071" s="367"/>
      <c r="BC2071"/>
      <c r="BD2071"/>
      <c r="BE2071"/>
      <c r="BF2071"/>
      <c r="BG2071"/>
      <c r="BH2071" s="368"/>
    </row>
    <row r="2072" spans="6:60" ht="15.6">
      <c r="F2072" s="346"/>
      <c r="G2072"/>
      <c r="H2072"/>
      <c r="I2072"/>
      <c r="J2072"/>
      <c r="K2072"/>
      <c r="L2072"/>
      <c r="M2072"/>
      <c r="N2072"/>
      <c r="O2072"/>
      <c r="P2072" s="365"/>
      <c r="Q2072"/>
      <c r="R2072"/>
      <c r="S2072"/>
      <c r="T2072"/>
      <c r="U2072"/>
      <c r="V2072"/>
      <c r="W2072"/>
      <c r="X2072"/>
      <c r="Y2072"/>
      <c r="Z2072"/>
      <c r="AA2072"/>
      <c r="AB2072"/>
      <c r="AC2072"/>
      <c r="AD2072"/>
      <c r="AE2072"/>
      <c r="AF2072"/>
      <c r="AG2072"/>
      <c r="AH2072" s="365"/>
      <c r="AI2072"/>
      <c r="AJ2072"/>
      <c r="AK2072"/>
      <c r="AL2072" s="365"/>
      <c r="AM2072"/>
      <c r="AN2072"/>
      <c r="AO2072"/>
      <c r="AP2072" s="365"/>
      <c r="AQ2072"/>
      <c r="AR2072"/>
      <c r="AS2072"/>
      <c r="AT2072"/>
      <c r="AU2072"/>
      <c r="AV2072"/>
      <c r="AW2072"/>
      <c r="AX2072"/>
      <c r="AY2072" s="365"/>
      <c r="AZ2072" s="365"/>
      <c r="BA2072" s="366"/>
      <c r="BB2072" s="367"/>
      <c r="BC2072"/>
      <c r="BD2072"/>
      <c r="BE2072"/>
      <c r="BF2072"/>
      <c r="BG2072"/>
      <c r="BH2072" s="368"/>
    </row>
    <row r="2073" spans="6:60" ht="15.6">
      <c r="F2073" s="346"/>
      <c r="G2073"/>
      <c r="H2073"/>
      <c r="I2073"/>
      <c r="J2073"/>
      <c r="K2073"/>
      <c r="L2073"/>
      <c r="M2073"/>
      <c r="N2073"/>
      <c r="O2073"/>
      <c r="P2073" s="365"/>
      <c r="Q2073"/>
      <c r="R2073"/>
      <c r="S2073"/>
      <c r="T2073"/>
      <c r="U2073"/>
      <c r="V2073"/>
      <c r="W2073"/>
      <c r="X2073"/>
      <c r="Y2073"/>
      <c r="Z2073"/>
      <c r="AA2073"/>
      <c r="AB2073"/>
      <c r="AC2073"/>
      <c r="AD2073"/>
      <c r="AE2073"/>
      <c r="AF2073"/>
      <c r="AG2073"/>
      <c r="AH2073" s="365"/>
      <c r="AI2073"/>
      <c r="AJ2073"/>
      <c r="AK2073"/>
      <c r="AL2073" s="365"/>
      <c r="AM2073"/>
      <c r="AN2073"/>
      <c r="AO2073"/>
      <c r="AP2073" s="365"/>
      <c r="AQ2073"/>
      <c r="AR2073"/>
      <c r="AS2073"/>
      <c r="AT2073"/>
      <c r="AU2073"/>
      <c r="AV2073"/>
      <c r="AW2073"/>
      <c r="AX2073"/>
      <c r="AY2073" s="365"/>
      <c r="AZ2073" s="365"/>
      <c r="BA2073" s="366"/>
      <c r="BB2073" s="367"/>
      <c r="BC2073"/>
      <c r="BD2073"/>
      <c r="BE2073"/>
      <c r="BF2073"/>
      <c r="BG2073"/>
      <c r="BH2073" s="368"/>
    </row>
    <row r="2074" spans="6:60" ht="15.6">
      <c r="F2074" s="346"/>
      <c r="G2074"/>
      <c r="H2074"/>
      <c r="I2074"/>
      <c r="J2074"/>
      <c r="K2074"/>
      <c r="L2074"/>
      <c r="M2074"/>
      <c r="N2074"/>
      <c r="O2074"/>
      <c r="P2074" s="365"/>
      <c r="Q2074"/>
      <c r="R2074"/>
      <c r="S2074"/>
      <c r="T2074"/>
      <c r="U2074"/>
      <c r="V2074"/>
      <c r="W2074"/>
      <c r="X2074"/>
      <c r="Y2074"/>
      <c r="Z2074"/>
      <c r="AA2074"/>
      <c r="AB2074"/>
      <c r="AC2074"/>
      <c r="AD2074"/>
      <c r="AE2074"/>
      <c r="AF2074"/>
      <c r="AG2074"/>
      <c r="AH2074" s="365"/>
      <c r="AI2074"/>
      <c r="AJ2074"/>
      <c r="AK2074"/>
      <c r="AL2074" s="365"/>
      <c r="AM2074"/>
      <c r="AN2074"/>
      <c r="AO2074"/>
      <c r="AP2074" s="365"/>
      <c r="AQ2074"/>
      <c r="AR2074"/>
      <c r="AS2074"/>
      <c r="AT2074"/>
      <c r="AU2074"/>
      <c r="AV2074"/>
      <c r="AW2074"/>
      <c r="AX2074"/>
      <c r="AY2074" s="365"/>
      <c r="AZ2074" s="365"/>
      <c r="BA2074" s="366"/>
      <c r="BB2074" s="367"/>
      <c r="BC2074"/>
      <c r="BD2074"/>
      <c r="BE2074"/>
      <c r="BF2074"/>
      <c r="BG2074"/>
      <c r="BH2074" s="368"/>
    </row>
    <row r="2075" spans="6:60" ht="15.6">
      <c r="F2075" s="346"/>
      <c r="G2075"/>
      <c r="H2075"/>
      <c r="I2075"/>
      <c r="J2075"/>
      <c r="K2075"/>
      <c r="L2075"/>
      <c r="M2075"/>
      <c r="N2075"/>
      <c r="O2075"/>
      <c r="P2075" s="365"/>
      <c r="Q2075"/>
      <c r="R2075"/>
      <c r="S2075"/>
      <c r="T2075"/>
      <c r="U2075"/>
      <c r="V2075"/>
      <c r="W2075"/>
      <c r="X2075"/>
      <c r="Y2075"/>
      <c r="Z2075"/>
      <c r="AA2075"/>
      <c r="AB2075"/>
      <c r="AC2075"/>
      <c r="AD2075"/>
      <c r="AE2075"/>
      <c r="AF2075"/>
      <c r="AG2075"/>
      <c r="AH2075" s="365"/>
      <c r="AI2075"/>
      <c r="AJ2075"/>
      <c r="AK2075"/>
      <c r="AL2075" s="365"/>
      <c r="AM2075"/>
      <c r="AN2075"/>
      <c r="AO2075"/>
      <c r="AP2075" s="365"/>
      <c r="AQ2075"/>
      <c r="AR2075"/>
      <c r="AS2075"/>
      <c r="AT2075"/>
      <c r="AU2075"/>
      <c r="AV2075"/>
      <c r="AW2075"/>
      <c r="AX2075"/>
      <c r="AY2075" s="365"/>
      <c r="AZ2075" s="365"/>
      <c r="BA2075" s="366"/>
      <c r="BB2075" s="367"/>
      <c r="BC2075"/>
      <c r="BD2075"/>
      <c r="BE2075"/>
      <c r="BF2075"/>
      <c r="BG2075"/>
      <c r="BH2075" s="368"/>
    </row>
    <row r="2076" spans="6:60" ht="15.6">
      <c r="F2076" s="346"/>
      <c r="G2076"/>
      <c r="H2076"/>
      <c r="I2076"/>
      <c r="J2076"/>
      <c r="K2076"/>
      <c r="L2076"/>
      <c r="M2076"/>
      <c r="N2076"/>
      <c r="O2076"/>
      <c r="P2076" s="365"/>
      <c r="Q2076"/>
      <c r="R2076"/>
      <c r="S2076"/>
      <c r="T2076"/>
      <c r="U2076"/>
      <c r="V2076"/>
      <c r="W2076"/>
      <c r="X2076"/>
      <c r="Y2076"/>
      <c r="Z2076"/>
      <c r="AA2076"/>
      <c r="AB2076"/>
      <c r="AC2076"/>
      <c r="AD2076"/>
      <c r="AE2076"/>
      <c r="AF2076"/>
      <c r="AG2076"/>
      <c r="AH2076" s="365"/>
      <c r="AI2076"/>
      <c r="AJ2076"/>
      <c r="AK2076"/>
      <c r="AL2076" s="365"/>
      <c r="AM2076"/>
      <c r="AN2076"/>
      <c r="AO2076"/>
      <c r="AP2076" s="365"/>
      <c r="AQ2076"/>
      <c r="AR2076"/>
      <c r="AS2076"/>
      <c r="AT2076"/>
      <c r="AU2076"/>
      <c r="AV2076"/>
      <c r="AW2076"/>
      <c r="AX2076"/>
      <c r="AY2076" s="365"/>
      <c r="AZ2076" s="365"/>
      <c r="BA2076" s="366"/>
      <c r="BB2076" s="367"/>
      <c r="BC2076"/>
      <c r="BD2076"/>
      <c r="BE2076"/>
      <c r="BF2076"/>
      <c r="BG2076"/>
      <c r="BH2076" s="368"/>
    </row>
    <row r="2077" spans="6:60" ht="15.6">
      <c r="F2077" s="346"/>
      <c r="G2077"/>
      <c r="H2077"/>
      <c r="I2077"/>
      <c r="J2077"/>
      <c r="K2077"/>
      <c r="L2077"/>
      <c r="M2077"/>
      <c r="N2077"/>
      <c r="O2077"/>
      <c r="P2077" s="365"/>
      <c r="Q2077"/>
      <c r="R2077"/>
      <c r="S2077"/>
      <c r="T2077"/>
      <c r="U2077"/>
      <c r="V2077"/>
      <c r="W2077"/>
      <c r="X2077"/>
      <c r="Y2077"/>
      <c r="Z2077"/>
      <c r="AA2077"/>
      <c r="AB2077"/>
      <c r="AC2077"/>
      <c r="AD2077"/>
      <c r="AE2077"/>
      <c r="AF2077"/>
      <c r="AG2077"/>
      <c r="AH2077" s="365"/>
      <c r="AI2077"/>
      <c r="AJ2077"/>
      <c r="AK2077"/>
      <c r="AL2077" s="365"/>
      <c r="AM2077"/>
      <c r="AN2077"/>
      <c r="AO2077"/>
      <c r="AP2077" s="365"/>
      <c r="AQ2077"/>
      <c r="AR2077"/>
      <c r="AS2077"/>
      <c r="AT2077"/>
      <c r="AU2077"/>
      <c r="AV2077"/>
      <c r="AW2077"/>
      <c r="AX2077"/>
      <c r="AY2077" s="365"/>
      <c r="AZ2077" s="365"/>
      <c r="BA2077" s="366"/>
      <c r="BB2077" s="367"/>
      <c r="BC2077"/>
      <c r="BD2077"/>
      <c r="BE2077"/>
      <c r="BF2077"/>
      <c r="BG2077"/>
      <c r="BH2077" s="368"/>
    </row>
    <row r="2078" spans="6:60" ht="15.6">
      <c r="F2078" s="346"/>
      <c r="G2078"/>
      <c r="H2078"/>
      <c r="I2078"/>
      <c r="J2078"/>
      <c r="K2078"/>
      <c r="L2078"/>
      <c r="M2078"/>
      <c r="N2078"/>
      <c r="O2078"/>
      <c r="P2078" s="365"/>
      <c r="Q2078"/>
      <c r="R2078"/>
      <c r="S2078"/>
      <c r="T2078"/>
      <c r="U2078"/>
      <c r="V2078"/>
      <c r="W2078"/>
      <c r="X2078"/>
      <c r="Y2078"/>
      <c r="Z2078"/>
      <c r="AA2078"/>
      <c r="AB2078"/>
      <c r="AC2078"/>
      <c r="AD2078"/>
      <c r="AE2078"/>
      <c r="AF2078"/>
      <c r="AG2078"/>
      <c r="AH2078" s="365"/>
      <c r="AI2078"/>
      <c r="AJ2078"/>
      <c r="AK2078"/>
      <c r="AL2078" s="365"/>
      <c r="AM2078"/>
      <c r="AN2078"/>
      <c r="AO2078"/>
      <c r="AP2078" s="365"/>
      <c r="AQ2078"/>
      <c r="AR2078"/>
      <c r="AS2078"/>
      <c r="AT2078"/>
      <c r="AU2078"/>
      <c r="AV2078"/>
      <c r="AW2078"/>
      <c r="AX2078"/>
      <c r="AY2078" s="365"/>
      <c r="AZ2078" s="365"/>
      <c r="BA2078" s="366"/>
      <c r="BB2078" s="367"/>
      <c r="BC2078"/>
      <c r="BD2078"/>
      <c r="BE2078"/>
      <c r="BF2078"/>
      <c r="BG2078"/>
      <c r="BH2078" s="368"/>
    </row>
    <row r="2079" spans="6:60" ht="15.6">
      <c r="F2079" s="346"/>
      <c r="G2079"/>
      <c r="H2079"/>
      <c r="I2079"/>
      <c r="J2079"/>
      <c r="K2079"/>
      <c r="L2079"/>
      <c r="M2079"/>
      <c r="N2079"/>
      <c r="O2079"/>
      <c r="P2079" s="365"/>
      <c r="Q2079"/>
      <c r="R2079"/>
      <c r="S2079"/>
      <c r="T2079"/>
      <c r="U2079"/>
      <c r="V2079"/>
      <c r="W2079"/>
      <c r="X2079"/>
      <c r="Y2079"/>
      <c r="Z2079"/>
      <c r="AA2079"/>
      <c r="AB2079"/>
      <c r="AC2079"/>
      <c r="AD2079"/>
      <c r="AE2079"/>
      <c r="AF2079"/>
      <c r="AG2079"/>
      <c r="AH2079" s="365"/>
      <c r="AI2079"/>
      <c r="AJ2079"/>
      <c r="AK2079"/>
      <c r="AL2079" s="365"/>
      <c r="AM2079"/>
      <c r="AN2079"/>
      <c r="AO2079"/>
      <c r="AP2079" s="365"/>
      <c r="AQ2079"/>
      <c r="AR2079"/>
      <c r="AS2079"/>
      <c r="AT2079"/>
      <c r="AU2079"/>
      <c r="AV2079"/>
      <c r="AW2079"/>
      <c r="AX2079"/>
      <c r="AY2079" s="365"/>
      <c r="AZ2079" s="365"/>
      <c r="BA2079" s="366"/>
      <c r="BB2079" s="367"/>
      <c r="BC2079"/>
      <c r="BD2079"/>
      <c r="BE2079"/>
      <c r="BF2079"/>
      <c r="BG2079"/>
      <c r="BH2079" s="368"/>
    </row>
    <row r="2080" spans="6:60" ht="15.6">
      <c r="F2080" s="346"/>
      <c r="G2080"/>
      <c r="H2080"/>
      <c r="I2080"/>
      <c r="J2080"/>
      <c r="K2080"/>
      <c r="L2080"/>
      <c r="M2080"/>
      <c r="N2080"/>
      <c r="O2080"/>
      <c r="P2080" s="365"/>
      <c r="Q2080"/>
      <c r="R2080"/>
      <c r="S2080"/>
      <c r="T2080"/>
      <c r="U2080"/>
      <c r="V2080"/>
      <c r="W2080"/>
      <c r="X2080"/>
      <c r="Y2080"/>
      <c r="Z2080"/>
      <c r="AA2080"/>
      <c r="AB2080"/>
      <c r="AC2080"/>
      <c r="AD2080"/>
      <c r="AE2080"/>
      <c r="AF2080"/>
      <c r="AG2080"/>
      <c r="AH2080" s="365"/>
      <c r="AI2080"/>
      <c r="AJ2080"/>
      <c r="AK2080"/>
      <c r="AL2080" s="365"/>
      <c r="AM2080"/>
      <c r="AN2080"/>
      <c r="AO2080"/>
      <c r="AP2080" s="365"/>
      <c r="AQ2080"/>
      <c r="AR2080"/>
      <c r="AS2080"/>
      <c r="AT2080"/>
      <c r="AU2080"/>
      <c r="AV2080"/>
      <c r="AW2080"/>
      <c r="AX2080"/>
      <c r="AY2080" s="365"/>
      <c r="AZ2080" s="365"/>
      <c r="BA2080" s="366"/>
      <c r="BB2080" s="367"/>
      <c r="BC2080"/>
      <c r="BD2080"/>
      <c r="BE2080"/>
      <c r="BF2080"/>
      <c r="BG2080"/>
      <c r="BH2080" s="368"/>
    </row>
    <row r="2081" spans="6:60" ht="15.6">
      <c r="F2081" s="346"/>
      <c r="G2081"/>
      <c r="H2081"/>
      <c r="I2081"/>
      <c r="J2081"/>
      <c r="K2081"/>
      <c r="L2081"/>
      <c r="M2081"/>
      <c r="N2081"/>
      <c r="O2081"/>
      <c r="P2081" s="365"/>
      <c r="Q2081"/>
      <c r="R2081"/>
      <c r="S2081"/>
      <c r="T2081"/>
      <c r="U2081"/>
      <c r="V2081"/>
      <c r="W2081"/>
      <c r="X2081"/>
      <c r="Y2081"/>
      <c r="Z2081"/>
      <c r="AA2081"/>
      <c r="AB2081"/>
      <c r="AC2081"/>
      <c r="AD2081"/>
      <c r="AE2081"/>
      <c r="AF2081"/>
      <c r="AG2081"/>
      <c r="AH2081" s="365"/>
      <c r="AI2081"/>
      <c r="AJ2081"/>
      <c r="AK2081"/>
      <c r="AL2081" s="365"/>
      <c r="AM2081"/>
      <c r="AN2081"/>
      <c r="AO2081"/>
      <c r="AP2081" s="365"/>
      <c r="AQ2081"/>
      <c r="AR2081"/>
      <c r="AS2081"/>
      <c r="AT2081"/>
      <c r="AU2081"/>
      <c r="AV2081"/>
      <c r="AW2081"/>
      <c r="AX2081"/>
      <c r="AY2081" s="365"/>
      <c r="AZ2081" s="365"/>
      <c r="BA2081" s="366"/>
      <c r="BB2081" s="367"/>
      <c r="BC2081"/>
      <c r="BD2081"/>
      <c r="BE2081"/>
      <c r="BF2081"/>
      <c r="BG2081"/>
      <c r="BH2081" s="368"/>
    </row>
    <row r="2082" spans="6:60" ht="15.6">
      <c r="F2082" s="346"/>
      <c r="G2082"/>
      <c r="H2082"/>
      <c r="I2082"/>
      <c r="J2082"/>
      <c r="K2082"/>
      <c r="L2082"/>
      <c r="M2082"/>
      <c r="N2082"/>
      <c r="O2082"/>
      <c r="P2082" s="365"/>
      <c r="Q2082"/>
      <c r="R2082"/>
      <c r="S2082"/>
      <c r="T2082"/>
      <c r="U2082"/>
      <c r="V2082"/>
      <c r="W2082"/>
      <c r="X2082"/>
      <c r="Y2082"/>
      <c r="Z2082"/>
      <c r="AA2082"/>
      <c r="AB2082"/>
      <c r="AC2082"/>
      <c r="AD2082"/>
      <c r="AE2082"/>
      <c r="AF2082"/>
      <c r="AG2082"/>
      <c r="AH2082" s="365"/>
      <c r="AI2082"/>
      <c r="AJ2082"/>
      <c r="AK2082"/>
      <c r="AL2082" s="365"/>
      <c r="AM2082"/>
      <c r="AN2082"/>
      <c r="AO2082"/>
      <c r="AP2082" s="365"/>
      <c r="AQ2082"/>
      <c r="AR2082"/>
      <c r="AS2082"/>
      <c r="AT2082"/>
      <c r="AU2082"/>
      <c r="AV2082"/>
      <c r="AW2082"/>
      <c r="AX2082"/>
      <c r="AY2082" s="365"/>
      <c r="AZ2082" s="365"/>
      <c r="BA2082" s="366"/>
      <c r="BB2082" s="367"/>
      <c r="BC2082"/>
      <c r="BD2082"/>
      <c r="BE2082"/>
      <c r="BF2082"/>
      <c r="BG2082"/>
      <c r="BH2082" s="368"/>
    </row>
    <row r="2083" spans="6:60" ht="15.6">
      <c r="F2083" s="346"/>
      <c r="G2083"/>
      <c r="H2083"/>
      <c r="I2083"/>
      <c r="J2083"/>
      <c r="K2083"/>
      <c r="L2083"/>
      <c r="M2083"/>
      <c r="N2083"/>
      <c r="O2083"/>
      <c r="P2083" s="365"/>
      <c r="Q2083"/>
      <c r="R2083"/>
      <c r="S2083"/>
      <c r="T2083"/>
      <c r="U2083"/>
      <c r="V2083"/>
      <c r="W2083"/>
      <c r="X2083"/>
      <c r="Y2083"/>
      <c r="Z2083"/>
      <c r="AA2083"/>
      <c r="AB2083"/>
      <c r="AC2083"/>
      <c r="AD2083"/>
      <c r="AE2083"/>
      <c r="AF2083"/>
      <c r="AG2083"/>
      <c r="AH2083" s="365"/>
      <c r="AI2083"/>
      <c r="AJ2083"/>
      <c r="AK2083"/>
      <c r="AL2083" s="365"/>
      <c r="AM2083"/>
      <c r="AN2083"/>
      <c r="AO2083"/>
      <c r="AP2083" s="365"/>
      <c r="AQ2083"/>
      <c r="AR2083"/>
      <c r="AS2083"/>
      <c r="AT2083"/>
      <c r="AU2083"/>
      <c r="AV2083"/>
      <c r="AW2083"/>
      <c r="AX2083"/>
      <c r="AY2083" s="365"/>
      <c r="AZ2083" s="365"/>
      <c r="BA2083" s="366"/>
      <c r="BB2083" s="367"/>
      <c r="BC2083"/>
      <c r="BD2083"/>
      <c r="BE2083"/>
      <c r="BF2083"/>
      <c r="BG2083"/>
      <c r="BH2083" s="368"/>
    </row>
    <row r="2084" spans="6:60" ht="15.6">
      <c r="F2084" s="346"/>
      <c r="G2084"/>
      <c r="H2084"/>
      <c r="I2084"/>
      <c r="J2084"/>
      <c r="K2084"/>
      <c r="L2084"/>
      <c r="M2084"/>
      <c r="N2084"/>
      <c r="O2084"/>
      <c r="P2084" s="365"/>
      <c r="Q2084"/>
      <c r="R2084"/>
      <c r="S2084"/>
      <c r="T2084"/>
      <c r="U2084"/>
      <c r="V2084"/>
      <c r="W2084"/>
      <c r="X2084"/>
      <c r="Y2084"/>
      <c r="Z2084"/>
      <c r="AA2084"/>
      <c r="AB2084"/>
      <c r="AC2084"/>
      <c r="AD2084"/>
      <c r="AE2084"/>
      <c r="AF2084"/>
      <c r="AG2084"/>
      <c r="AH2084" s="365"/>
      <c r="AI2084"/>
      <c r="AJ2084"/>
      <c r="AK2084"/>
      <c r="AL2084" s="365"/>
      <c r="AM2084"/>
      <c r="AN2084"/>
      <c r="AO2084"/>
      <c r="AP2084" s="365"/>
      <c r="AQ2084"/>
      <c r="AR2084"/>
      <c r="AS2084"/>
      <c r="AT2084"/>
      <c r="AU2084"/>
      <c r="AV2084"/>
      <c r="AW2084"/>
      <c r="AX2084"/>
      <c r="AY2084" s="365"/>
      <c r="AZ2084" s="365"/>
      <c r="BA2084" s="366"/>
      <c r="BB2084" s="367"/>
      <c r="BC2084"/>
      <c r="BD2084"/>
      <c r="BE2084"/>
      <c r="BF2084"/>
      <c r="BG2084"/>
      <c r="BH2084" s="368"/>
    </row>
    <row r="2085" spans="6:60" ht="15.6">
      <c r="F2085" s="346"/>
      <c r="G2085"/>
      <c r="H2085"/>
      <c r="I2085"/>
      <c r="J2085"/>
      <c r="K2085"/>
      <c r="L2085"/>
      <c r="M2085"/>
      <c r="N2085"/>
      <c r="O2085"/>
      <c r="P2085" s="365"/>
      <c r="Q2085"/>
      <c r="R2085"/>
      <c r="S2085"/>
      <c r="T2085"/>
      <c r="U2085"/>
      <c r="V2085"/>
      <c r="W2085"/>
      <c r="X2085"/>
      <c r="Y2085"/>
      <c r="Z2085"/>
      <c r="AA2085"/>
      <c r="AB2085"/>
      <c r="AC2085"/>
      <c r="AD2085"/>
      <c r="AE2085"/>
      <c r="AF2085"/>
      <c r="AG2085"/>
      <c r="AH2085" s="365"/>
      <c r="AI2085"/>
      <c r="AJ2085"/>
      <c r="AK2085"/>
      <c r="AL2085" s="365"/>
      <c r="AM2085"/>
      <c r="AN2085"/>
      <c r="AO2085"/>
      <c r="AP2085" s="365"/>
      <c r="AQ2085"/>
      <c r="AR2085"/>
      <c r="AS2085"/>
      <c r="AT2085"/>
      <c r="AU2085"/>
      <c r="AV2085"/>
      <c r="AW2085"/>
      <c r="AX2085"/>
      <c r="AY2085" s="365"/>
      <c r="AZ2085" s="365"/>
      <c r="BA2085" s="366"/>
      <c r="BB2085" s="367"/>
      <c r="BC2085"/>
      <c r="BD2085"/>
      <c r="BE2085"/>
      <c r="BF2085"/>
      <c r="BG2085"/>
      <c r="BH2085" s="368"/>
    </row>
    <row r="2086" spans="6:60" ht="15.6">
      <c r="F2086" s="346"/>
      <c r="G2086"/>
      <c r="H2086"/>
      <c r="I2086"/>
      <c r="J2086"/>
      <c r="K2086"/>
      <c r="L2086"/>
      <c r="M2086"/>
      <c r="N2086"/>
      <c r="O2086"/>
      <c r="P2086" s="365"/>
      <c r="Q2086"/>
      <c r="R2086"/>
      <c r="S2086"/>
      <c r="T2086"/>
      <c r="U2086"/>
      <c r="V2086"/>
      <c r="W2086"/>
      <c r="X2086"/>
      <c r="Y2086"/>
      <c r="Z2086"/>
      <c r="AA2086"/>
      <c r="AB2086"/>
      <c r="AC2086"/>
      <c r="AD2086"/>
      <c r="AE2086"/>
      <c r="AF2086"/>
      <c r="AG2086"/>
      <c r="AH2086" s="365"/>
      <c r="AI2086"/>
      <c r="AJ2086"/>
      <c r="AK2086"/>
      <c r="AL2086" s="365"/>
      <c r="AM2086"/>
      <c r="AN2086"/>
      <c r="AO2086"/>
      <c r="AP2086" s="365"/>
      <c r="AQ2086"/>
      <c r="AR2086"/>
      <c r="AS2086"/>
      <c r="AT2086"/>
      <c r="AU2086"/>
      <c r="AV2086"/>
      <c r="AW2086"/>
      <c r="AX2086"/>
      <c r="AY2086" s="365"/>
      <c r="AZ2086" s="365"/>
      <c r="BA2086" s="366"/>
      <c r="BB2086" s="367"/>
      <c r="BC2086"/>
      <c r="BD2086"/>
      <c r="BE2086"/>
      <c r="BF2086"/>
      <c r="BG2086"/>
      <c r="BH2086" s="368"/>
    </row>
    <row r="2087" spans="6:60" ht="15.6">
      <c r="F2087" s="346"/>
      <c r="G2087"/>
      <c r="H2087"/>
      <c r="I2087"/>
      <c r="J2087"/>
      <c r="K2087"/>
      <c r="L2087"/>
      <c r="M2087"/>
      <c r="N2087"/>
      <c r="O2087"/>
      <c r="P2087" s="365"/>
      <c r="Q2087"/>
      <c r="R2087"/>
      <c r="S2087"/>
      <c r="T2087"/>
      <c r="U2087"/>
      <c r="V2087"/>
      <c r="W2087"/>
      <c r="X2087"/>
      <c r="Y2087"/>
      <c r="Z2087"/>
      <c r="AA2087"/>
      <c r="AB2087"/>
      <c r="AC2087"/>
      <c r="AD2087"/>
      <c r="AE2087"/>
      <c r="AF2087"/>
      <c r="AG2087"/>
      <c r="AH2087" s="365"/>
      <c r="AI2087"/>
      <c r="AJ2087"/>
      <c r="AK2087"/>
      <c r="AL2087" s="365"/>
      <c r="AM2087"/>
      <c r="AN2087"/>
      <c r="AO2087"/>
      <c r="AP2087" s="365"/>
      <c r="AQ2087"/>
      <c r="AR2087"/>
      <c r="AS2087"/>
      <c r="AT2087"/>
      <c r="AU2087"/>
      <c r="AV2087"/>
      <c r="AW2087"/>
      <c r="AX2087"/>
      <c r="AY2087" s="365"/>
      <c r="AZ2087" s="365"/>
      <c r="BA2087" s="366"/>
      <c r="BB2087" s="367"/>
      <c r="BC2087"/>
      <c r="BD2087"/>
      <c r="BE2087"/>
      <c r="BF2087"/>
      <c r="BG2087"/>
      <c r="BH2087" s="368"/>
    </row>
    <row r="2088" spans="6:60" ht="15.6">
      <c r="F2088" s="346"/>
      <c r="G2088"/>
      <c r="H2088"/>
      <c r="I2088"/>
      <c r="J2088"/>
      <c r="K2088"/>
      <c r="L2088"/>
      <c r="M2088"/>
      <c r="N2088"/>
      <c r="O2088"/>
      <c r="P2088" s="365"/>
      <c r="Q2088"/>
      <c r="R2088"/>
      <c r="S2088"/>
      <c r="T2088"/>
      <c r="U2088"/>
      <c r="V2088"/>
      <c r="W2088"/>
      <c r="X2088"/>
      <c r="Y2088"/>
      <c r="Z2088"/>
      <c r="AA2088"/>
      <c r="AB2088"/>
      <c r="AC2088"/>
      <c r="AD2088"/>
      <c r="AE2088"/>
      <c r="AF2088"/>
      <c r="AG2088"/>
      <c r="AH2088" s="365"/>
      <c r="AI2088"/>
      <c r="AJ2088"/>
      <c r="AK2088"/>
      <c r="AL2088" s="365"/>
      <c r="AM2088"/>
      <c r="AN2088"/>
      <c r="AO2088"/>
      <c r="AP2088" s="365"/>
      <c r="AQ2088"/>
      <c r="AR2088"/>
      <c r="AS2088"/>
      <c r="AT2088"/>
      <c r="AU2088"/>
      <c r="AV2088"/>
      <c r="AW2088"/>
      <c r="AX2088"/>
      <c r="AY2088" s="365"/>
      <c r="AZ2088" s="365"/>
      <c r="BA2088" s="366"/>
      <c r="BB2088" s="367"/>
      <c r="BC2088"/>
      <c r="BD2088"/>
      <c r="BE2088"/>
      <c r="BF2088"/>
      <c r="BG2088"/>
      <c r="BH2088" s="368"/>
    </row>
    <row r="2089" spans="6:60" ht="15.6">
      <c r="F2089" s="346"/>
      <c r="G2089"/>
      <c r="H2089"/>
      <c r="I2089"/>
      <c r="J2089"/>
      <c r="K2089"/>
      <c r="L2089"/>
      <c r="M2089"/>
      <c r="N2089"/>
      <c r="O2089"/>
      <c r="P2089" s="365"/>
      <c r="Q2089"/>
      <c r="R2089"/>
      <c r="S2089"/>
      <c r="T2089"/>
      <c r="U2089"/>
      <c r="V2089"/>
      <c r="W2089"/>
      <c r="X2089"/>
      <c r="Y2089"/>
      <c r="Z2089"/>
      <c r="AA2089"/>
      <c r="AB2089"/>
      <c r="AC2089"/>
      <c r="AD2089"/>
      <c r="AE2089"/>
      <c r="AF2089"/>
      <c r="AG2089"/>
      <c r="AH2089" s="365"/>
      <c r="AI2089"/>
      <c r="AJ2089"/>
      <c r="AK2089"/>
      <c r="AL2089" s="365"/>
      <c r="AM2089"/>
      <c r="AN2089"/>
      <c r="AO2089"/>
      <c r="AP2089" s="365"/>
      <c r="AQ2089"/>
      <c r="AR2089"/>
      <c r="AS2089"/>
      <c r="AT2089"/>
      <c r="AU2089"/>
      <c r="AV2089"/>
      <c r="AW2089"/>
      <c r="AX2089"/>
      <c r="AY2089" s="365"/>
      <c r="AZ2089" s="365"/>
      <c r="BA2089" s="366"/>
      <c r="BB2089" s="367"/>
      <c r="BC2089"/>
      <c r="BD2089"/>
      <c r="BE2089"/>
      <c r="BF2089"/>
      <c r="BG2089"/>
      <c r="BH2089" s="368"/>
    </row>
    <row r="2090" spans="6:60" ht="15.6">
      <c r="F2090" s="346"/>
      <c r="G2090"/>
      <c r="H2090"/>
      <c r="I2090"/>
      <c r="J2090"/>
      <c r="K2090"/>
      <c r="L2090"/>
      <c r="M2090"/>
      <c r="N2090"/>
      <c r="O2090"/>
      <c r="P2090" s="365"/>
      <c r="Q2090"/>
      <c r="R2090"/>
      <c r="S2090"/>
      <c r="T2090"/>
      <c r="U2090"/>
      <c r="V2090"/>
      <c r="W2090"/>
      <c r="X2090"/>
      <c r="Y2090"/>
      <c r="Z2090"/>
      <c r="AA2090"/>
      <c r="AB2090"/>
      <c r="AC2090"/>
      <c r="AD2090"/>
      <c r="AE2090"/>
      <c r="AF2090"/>
      <c r="AG2090"/>
      <c r="AH2090" s="365"/>
      <c r="AI2090"/>
      <c r="AJ2090"/>
      <c r="AK2090"/>
      <c r="AL2090" s="365"/>
      <c r="AM2090"/>
      <c r="AN2090"/>
      <c r="AO2090"/>
      <c r="AP2090" s="365"/>
      <c r="AQ2090"/>
      <c r="AR2090"/>
      <c r="AS2090"/>
      <c r="AT2090"/>
      <c r="AU2090"/>
      <c r="AV2090"/>
      <c r="AW2090"/>
      <c r="AX2090"/>
      <c r="AY2090" s="365"/>
      <c r="AZ2090" s="365"/>
      <c r="BA2090" s="366"/>
      <c r="BB2090" s="367"/>
      <c r="BC2090"/>
      <c r="BD2090"/>
      <c r="BE2090"/>
      <c r="BF2090"/>
      <c r="BG2090"/>
      <c r="BH2090" s="368"/>
    </row>
    <row r="2091" spans="6:60" ht="15.6">
      <c r="F2091" s="346"/>
      <c r="G2091"/>
      <c r="H2091"/>
      <c r="I2091"/>
      <c r="J2091"/>
      <c r="K2091"/>
      <c r="L2091"/>
      <c r="M2091"/>
      <c r="N2091"/>
      <c r="O2091"/>
      <c r="P2091" s="365"/>
      <c r="Q2091"/>
      <c r="R2091"/>
      <c r="S2091"/>
      <c r="T2091"/>
      <c r="U2091"/>
      <c r="V2091"/>
      <c r="W2091"/>
      <c r="X2091"/>
      <c r="Y2091"/>
      <c r="Z2091"/>
      <c r="AA2091"/>
      <c r="AB2091"/>
      <c r="AC2091"/>
      <c r="AD2091"/>
      <c r="AE2091"/>
      <c r="AF2091"/>
      <c r="AG2091"/>
      <c r="AH2091" s="365"/>
      <c r="AI2091"/>
      <c r="AJ2091"/>
      <c r="AK2091"/>
      <c r="AL2091" s="365"/>
      <c r="AM2091"/>
      <c r="AN2091"/>
      <c r="AO2091"/>
      <c r="AP2091" s="365"/>
      <c r="AQ2091"/>
      <c r="AR2091"/>
      <c r="AS2091"/>
      <c r="AT2091"/>
      <c r="AU2091"/>
      <c r="AV2091"/>
      <c r="AW2091"/>
      <c r="AX2091"/>
      <c r="AY2091" s="365"/>
      <c r="AZ2091" s="365"/>
      <c r="BA2091" s="366"/>
      <c r="BB2091" s="367"/>
      <c r="BC2091"/>
      <c r="BD2091"/>
      <c r="BE2091"/>
      <c r="BF2091"/>
      <c r="BG2091"/>
      <c r="BH2091" s="368"/>
    </row>
    <row r="2092" spans="6:60" ht="15.6">
      <c r="F2092" s="346"/>
      <c r="G2092"/>
      <c r="H2092"/>
      <c r="I2092"/>
      <c r="J2092"/>
      <c r="K2092"/>
      <c r="L2092"/>
      <c r="M2092"/>
      <c r="N2092"/>
      <c r="O2092"/>
      <c r="P2092" s="365"/>
      <c r="Q2092"/>
      <c r="R2092"/>
      <c r="S2092"/>
      <c r="T2092"/>
      <c r="U2092"/>
      <c r="V2092"/>
      <c r="W2092"/>
      <c r="X2092"/>
      <c r="Y2092"/>
      <c r="Z2092"/>
      <c r="AA2092"/>
      <c r="AB2092"/>
      <c r="AC2092"/>
      <c r="AD2092"/>
      <c r="AE2092"/>
      <c r="AF2092"/>
      <c r="AG2092"/>
      <c r="AH2092" s="365"/>
      <c r="AI2092"/>
      <c r="AJ2092"/>
      <c r="AK2092"/>
      <c r="AL2092" s="365"/>
      <c r="AM2092"/>
      <c r="AN2092"/>
      <c r="AO2092"/>
      <c r="AP2092" s="365"/>
      <c r="AQ2092"/>
      <c r="AR2092"/>
      <c r="AS2092"/>
      <c r="AT2092"/>
      <c r="AU2092"/>
      <c r="AV2092"/>
      <c r="AW2092"/>
      <c r="AX2092"/>
      <c r="AY2092" s="365"/>
      <c r="AZ2092" s="365"/>
      <c r="BA2092" s="366"/>
      <c r="BB2092" s="367"/>
      <c r="BC2092"/>
      <c r="BD2092"/>
      <c r="BE2092"/>
      <c r="BF2092"/>
      <c r="BG2092"/>
      <c r="BH2092" s="368"/>
    </row>
    <row r="2093" spans="6:60" ht="15.6">
      <c r="F2093" s="346"/>
      <c r="G2093"/>
      <c r="H2093"/>
      <c r="I2093"/>
      <c r="J2093"/>
      <c r="K2093"/>
      <c r="L2093"/>
      <c r="M2093"/>
      <c r="N2093"/>
      <c r="O2093"/>
      <c r="P2093" s="365"/>
      <c r="Q2093"/>
      <c r="R2093"/>
      <c r="S2093"/>
      <c r="T2093"/>
      <c r="U2093"/>
      <c r="V2093"/>
      <c r="W2093"/>
      <c r="X2093"/>
      <c r="Y2093"/>
      <c r="Z2093"/>
      <c r="AA2093"/>
      <c r="AB2093"/>
      <c r="AC2093"/>
      <c r="AD2093"/>
      <c r="AE2093"/>
      <c r="AF2093"/>
      <c r="AG2093"/>
      <c r="AH2093" s="365"/>
      <c r="AI2093"/>
      <c r="AJ2093"/>
      <c r="AK2093"/>
      <c r="AL2093" s="365"/>
      <c r="AM2093"/>
      <c r="AN2093"/>
      <c r="AO2093"/>
      <c r="AP2093" s="365"/>
      <c r="AQ2093"/>
      <c r="AR2093"/>
      <c r="AS2093"/>
      <c r="AT2093"/>
      <c r="AU2093"/>
      <c r="AV2093"/>
      <c r="AW2093"/>
      <c r="AX2093"/>
      <c r="AY2093" s="365"/>
      <c r="AZ2093" s="365"/>
      <c r="BA2093" s="366"/>
      <c r="BB2093" s="367"/>
      <c r="BC2093"/>
      <c r="BD2093"/>
      <c r="BE2093"/>
      <c r="BF2093"/>
      <c r="BG2093"/>
      <c r="BH2093" s="368"/>
    </row>
    <row r="2094" spans="6:60" ht="15.6">
      <c r="F2094" s="346"/>
      <c r="G2094"/>
      <c r="H2094"/>
      <c r="I2094"/>
      <c r="J2094"/>
      <c r="K2094"/>
      <c r="L2094"/>
      <c r="M2094"/>
      <c r="N2094"/>
      <c r="O2094"/>
      <c r="P2094" s="365"/>
      <c r="Q2094"/>
      <c r="R2094"/>
      <c r="S2094"/>
      <c r="T2094"/>
      <c r="U2094"/>
      <c r="V2094"/>
      <c r="W2094"/>
      <c r="X2094"/>
      <c r="Y2094"/>
      <c r="Z2094"/>
      <c r="AA2094"/>
      <c r="AB2094"/>
      <c r="AC2094"/>
      <c r="AD2094"/>
      <c r="AE2094"/>
      <c r="AF2094"/>
      <c r="AG2094"/>
      <c r="AH2094" s="365"/>
      <c r="AI2094"/>
      <c r="AJ2094"/>
      <c r="AK2094"/>
      <c r="AL2094" s="365"/>
      <c r="AM2094"/>
      <c r="AN2094"/>
      <c r="AO2094"/>
      <c r="AP2094" s="365"/>
      <c r="AQ2094"/>
      <c r="AR2094"/>
      <c r="AS2094"/>
      <c r="AT2094"/>
      <c r="AU2094"/>
      <c r="AV2094"/>
      <c r="AW2094"/>
      <c r="AX2094"/>
      <c r="AY2094" s="365"/>
      <c r="AZ2094" s="365"/>
      <c r="BA2094" s="366"/>
      <c r="BB2094" s="367"/>
      <c r="BC2094"/>
      <c r="BD2094"/>
      <c r="BE2094"/>
      <c r="BF2094"/>
      <c r="BG2094"/>
      <c r="BH2094" s="368"/>
    </row>
    <row r="2095" spans="6:60" ht="15.6">
      <c r="F2095" s="346"/>
      <c r="G2095"/>
      <c r="H2095"/>
      <c r="I2095"/>
      <c r="J2095"/>
      <c r="K2095"/>
      <c r="L2095"/>
      <c r="M2095"/>
      <c r="N2095"/>
      <c r="O2095"/>
      <c r="P2095" s="365"/>
      <c r="Q2095"/>
      <c r="R2095"/>
      <c r="S2095"/>
      <c r="T2095"/>
      <c r="U2095"/>
      <c r="V2095"/>
      <c r="W2095"/>
      <c r="X2095"/>
      <c r="Y2095"/>
      <c r="Z2095"/>
      <c r="AA2095"/>
      <c r="AB2095"/>
      <c r="AC2095"/>
      <c r="AD2095"/>
      <c r="AE2095"/>
      <c r="AF2095"/>
      <c r="AG2095"/>
      <c r="AH2095" s="365"/>
      <c r="AI2095"/>
      <c r="AJ2095"/>
      <c r="AK2095"/>
      <c r="AL2095" s="365"/>
      <c r="AM2095"/>
      <c r="AN2095"/>
      <c r="AO2095"/>
      <c r="AP2095" s="365"/>
      <c r="AQ2095"/>
      <c r="AR2095"/>
      <c r="AS2095"/>
      <c r="AT2095"/>
      <c r="AU2095"/>
      <c r="AV2095"/>
      <c r="AW2095"/>
      <c r="AX2095"/>
      <c r="AY2095" s="365"/>
      <c r="AZ2095" s="365"/>
      <c r="BA2095" s="366"/>
      <c r="BB2095" s="367"/>
      <c r="BC2095"/>
      <c r="BD2095"/>
      <c r="BE2095"/>
      <c r="BF2095"/>
      <c r="BG2095"/>
      <c r="BH2095" s="368"/>
    </row>
    <row r="2096" spans="6:60" ht="15.6">
      <c r="F2096" s="346"/>
      <c r="G2096"/>
      <c r="H2096"/>
      <c r="I2096"/>
      <c r="J2096"/>
      <c r="K2096"/>
      <c r="L2096"/>
      <c r="M2096"/>
      <c r="N2096"/>
      <c r="O2096"/>
      <c r="P2096" s="365"/>
      <c r="Q2096"/>
      <c r="R2096"/>
      <c r="S2096"/>
      <c r="T2096"/>
      <c r="U2096"/>
      <c r="V2096"/>
      <c r="W2096"/>
      <c r="X2096"/>
      <c r="Y2096"/>
      <c r="Z2096"/>
      <c r="AA2096"/>
      <c r="AB2096"/>
      <c r="AC2096"/>
      <c r="AD2096"/>
      <c r="AE2096"/>
      <c r="AF2096"/>
      <c r="AG2096"/>
      <c r="AH2096" s="365"/>
      <c r="AI2096"/>
      <c r="AJ2096"/>
      <c r="AK2096"/>
      <c r="AL2096" s="365"/>
      <c r="AM2096"/>
      <c r="AN2096"/>
      <c r="AO2096"/>
      <c r="AP2096" s="365"/>
      <c r="AQ2096"/>
      <c r="AR2096"/>
      <c r="AS2096"/>
      <c r="AT2096"/>
      <c r="AU2096"/>
      <c r="AV2096"/>
      <c r="AW2096"/>
      <c r="AX2096"/>
      <c r="AY2096" s="365"/>
      <c r="AZ2096" s="365"/>
      <c r="BA2096" s="366"/>
      <c r="BB2096" s="367"/>
      <c r="BC2096"/>
      <c r="BD2096"/>
      <c r="BE2096"/>
      <c r="BF2096"/>
      <c r="BG2096"/>
      <c r="BH2096" s="368"/>
    </row>
    <row r="2097" spans="6:60" ht="15.6">
      <c r="F2097" s="346"/>
      <c r="G2097"/>
      <c r="H2097"/>
      <c r="I2097"/>
      <c r="J2097"/>
      <c r="K2097"/>
      <c r="L2097"/>
      <c r="M2097"/>
      <c r="N2097"/>
      <c r="O2097"/>
      <c r="P2097" s="365"/>
      <c r="Q2097"/>
      <c r="R2097"/>
      <c r="S2097"/>
      <c r="T2097"/>
      <c r="U2097"/>
      <c r="V2097"/>
      <c r="W2097"/>
      <c r="X2097"/>
      <c r="Y2097"/>
      <c r="Z2097"/>
      <c r="AA2097"/>
      <c r="AB2097"/>
      <c r="AC2097"/>
      <c r="AD2097"/>
      <c r="AE2097"/>
      <c r="AF2097"/>
      <c r="AG2097"/>
      <c r="AH2097" s="365"/>
      <c r="AI2097"/>
      <c r="AJ2097"/>
      <c r="AK2097"/>
      <c r="AL2097" s="365"/>
      <c r="AM2097"/>
      <c r="AN2097"/>
      <c r="AO2097"/>
      <c r="AP2097" s="365"/>
      <c r="AQ2097"/>
      <c r="AR2097"/>
      <c r="AS2097"/>
      <c r="AT2097"/>
      <c r="AU2097"/>
      <c r="AV2097"/>
      <c r="AW2097"/>
      <c r="AX2097"/>
      <c r="AY2097" s="365"/>
      <c r="AZ2097" s="365"/>
      <c r="BA2097" s="366"/>
      <c r="BB2097" s="367"/>
      <c r="BC2097"/>
      <c r="BD2097"/>
      <c r="BE2097"/>
      <c r="BF2097"/>
      <c r="BG2097"/>
      <c r="BH2097" s="368"/>
    </row>
    <row r="2098" spans="6:60" ht="15.6">
      <c r="F2098" s="346"/>
      <c r="G2098"/>
      <c r="H2098"/>
      <c r="I2098"/>
      <c r="J2098"/>
      <c r="K2098"/>
      <c r="L2098"/>
      <c r="M2098"/>
      <c r="N2098"/>
      <c r="O2098"/>
      <c r="P2098" s="365"/>
      <c r="Q2098"/>
      <c r="R2098"/>
      <c r="S2098"/>
      <c r="T2098"/>
      <c r="U2098"/>
      <c r="V2098"/>
      <c r="W2098"/>
      <c r="X2098"/>
      <c r="Y2098"/>
      <c r="Z2098"/>
      <c r="AA2098"/>
      <c r="AB2098"/>
      <c r="AC2098"/>
      <c r="AD2098"/>
      <c r="AE2098"/>
      <c r="AF2098"/>
      <c r="AG2098"/>
      <c r="AH2098" s="365"/>
      <c r="AI2098"/>
      <c r="AJ2098"/>
      <c r="AK2098"/>
      <c r="AL2098" s="365"/>
      <c r="AM2098"/>
      <c r="AN2098"/>
      <c r="AO2098"/>
      <c r="AP2098" s="365"/>
      <c r="AQ2098"/>
      <c r="AR2098"/>
      <c r="AS2098"/>
      <c r="AT2098"/>
      <c r="AU2098"/>
      <c r="AV2098"/>
      <c r="AW2098"/>
      <c r="AX2098"/>
      <c r="AY2098" s="365"/>
      <c r="AZ2098" s="365"/>
      <c r="BA2098" s="366"/>
      <c r="BB2098" s="367"/>
      <c r="BC2098"/>
      <c r="BD2098"/>
      <c r="BE2098"/>
      <c r="BF2098"/>
      <c r="BG2098"/>
      <c r="BH2098" s="368"/>
    </row>
    <row r="2099" spans="6:60" ht="15.6">
      <c r="F2099" s="346"/>
      <c r="G2099"/>
      <c r="H2099"/>
      <c r="I2099"/>
      <c r="J2099"/>
      <c r="K2099"/>
      <c r="L2099"/>
      <c r="M2099"/>
      <c r="N2099"/>
      <c r="O2099"/>
      <c r="P2099" s="365"/>
      <c r="Q2099"/>
      <c r="R2099"/>
      <c r="S2099"/>
      <c r="T2099"/>
      <c r="U2099"/>
      <c r="V2099"/>
      <c r="W2099"/>
      <c r="X2099"/>
      <c r="Y2099"/>
      <c r="Z2099"/>
      <c r="AA2099"/>
      <c r="AB2099"/>
      <c r="AC2099"/>
      <c r="AD2099"/>
      <c r="AE2099"/>
      <c r="AF2099"/>
      <c r="AG2099"/>
      <c r="AH2099" s="365"/>
      <c r="AI2099"/>
      <c r="AJ2099"/>
      <c r="AK2099"/>
      <c r="AL2099" s="365"/>
      <c r="AM2099"/>
      <c r="AN2099"/>
      <c r="AO2099"/>
      <c r="AP2099" s="365"/>
      <c r="AQ2099"/>
      <c r="AR2099"/>
      <c r="AS2099"/>
      <c r="AT2099"/>
      <c r="AU2099"/>
      <c r="AV2099"/>
      <c r="AW2099"/>
      <c r="AX2099"/>
      <c r="AY2099" s="365"/>
      <c r="AZ2099" s="365"/>
      <c r="BA2099" s="366"/>
      <c r="BB2099" s="367"/>
      <c r="BC2099"/>
      <c r="BD2099"/>
      <c r="BE2099"/>
      <c r="BF2099"/>
      <c r="BG2099"/>
      <c r="BH2099" s="368"/>
    </row>
    <row r="2100" spans="6:60" ht="15.6">
      <c r="F2100" s="346"/>
      <c r="G2100"/>
      <c r="H2100"/>
      <c r="I2100"/>
      <c r="J2100"/>
      <c r="K2100"/>
      <c r="L2100"/>
      <c r="M2100"/>
      <c r="N2100"/>
      <c r="O2100"/>
      <c r="P2100" s="365"/>
      <c r="Q2100"/>
      <c r="R2100"/>
      <c r="S2100"/>
      <c r="T2100"/>
      <c r="U2100"/>
      <c r="V2100"/>
      <c r="W2100"/>
      <c r="X2100"/>
      <c r="Y2100"/>
      <c r="Z2100"/>
      <c r="AA2100"/>
      <c r="AB2100"/>
      <c r="AC2100"/>
      <c r="AD2100"/>
      <c r="AE2100"/>
      <c r="AF2100"/>
      <c r="AG2100"/>
      <c r="AH2100" s="365"/>
      <c r="AI2100"/>
      <c r="AJ2100"/>
      <c r="AK2100"/>
      <c r="AL2100" s="365"/>
      <c r="AM2100"/>
      <c r="AN2100"/>
      <c r="AO2100"/>
      <c r="AP2100" s="365"/>
      <c r="AQ2100"/>
      <c r="AR2100"/>
      <c r="AS2100"/>
      <c r="AT2100"/>
      <c r="AU2100"/>
      <c r="AV2100"/>
      <c r="AW2100"/>
      <c r="AX2100"/>
      <c r="AY2100" s="365"/>
      <c r="AZ2100" s="365"/>
      <c r="BA2100" s="366"/>
      <c r="BB2100" s="367"/>
      <c r="BC2100"/>
      <c r="BD2100"/>
      <c r="BE2100"/>
      <c r="BF2100"/>
      <c r="BG2100"/>
      <c r="BH2100" s="368"/>
    </row>
    <row r="2101" spans="6:60" ht="15.6">
      <c r="F2101" s="346"/>
      <c r="G2101"/>
      <c r="H2101"/>
      <c r="I2101"/>
      <c r="J2101"/>
      <c r="K2101"/>
      <c r="L2101"/>
      <c r="M2101"/>
      <c r="N2101"/>
      <c r="O2101"/>
      <c r="P2101" s="365"/>
      <c r="Q2101"/>
      <c r="R2101"/>
      <c r="S2101"/>
      <c r="T2101"/>
      <c r="U2101"/>
      <c r="V2101"/>
      <c r="W2101"/>
      <c r="X2101"/>
      <c r="Y2101"/>
      <c r="Z2101"/>
      <c r="AA2101"/>
      <c r="AB2101"/>
      <c r="AC2101"/>
      <c r="AD2101"/>
      <c r="AE2101"/>
      <c r="AF2101"/>
      <c r="AG2101"/>
      <c r="AH2101" s="365"/>
      <c r="AI2101"/>
      <c r="AJ2101"/>
      <c r="AK2101"/>
      <c r="AL2101" s="365"/>
      <c r="AM2101"/>
      <c r="AN2101"/>
      <c r="AO2101"/>
      <c r="AP2101" s="365"/>
      <c r="AQ2101"/>
      <c r="AR2101"/>
      <c r="AS2101"/>
      <c r="AT2101"/>
      <c r="AU2101"/>
      <c r="AV2101"/>
      <c r="AW2101"/>
      <c r="AX2101"/>
      <c r="AY2101" s="365"/>
      <c r="AZ2101" s="365"/>
      <c r="BA2101" s="366"/>
      <c r="BB2101" s="367"/>
      <c r="BC2101"/>
      <c r="BD2101"/>
      <c r="BE2101"/>
      <c r="BF2101"/>
      <c r="BG2101"/>
      <c r="BH2101" s="368"/>
    </row>
    <row r="2102" spans="6:60" ht="15.6">
      <c r="F2102" s="346"/>
      <c r="G2102"/>
      <c r="H2102"/>
      <c r="I2102"/>
      <c r="J2102"/>
      <c r="K2102"/>
      <c r="L2102"/>
      <c r="M2102"/>
      <c r="N2102"/>
      <c r="O2102"/>
      <c r="P2102" s="365"/>
      <c r="Q2102"/>
      <c r="R2102"/>
      <c r="S2102"/>
      <c r="T2102"/>
      <c r="U2102"/>
      <c r="V2102"/>
      <c r="W2102"/>
      <c r="X2102"/>
      <c r="Y2102"/>
      <c r="Z2102"/>
      <c r="AA2102"/>
      <c r="AB2102"/>
      <c r="AC2102"/>
      <c r="AD2102"/>
      <c r="AE2102"/>
      <c r="AF2102"/>
      <c r="AG2102"/>
      <c r="AH2102" s="365"/>
      <c r="AI2102"/>
      <c r="AJ2102"/>
      <c r="AK2102"/>
      <c r="AL2102" s="365"/>
      <c r="AM2102"/>
      <c r="AN2102"/>
      <c r="AO2102"/>
      <c r="AP2102" s="365"/>
      <c r="AQ2102"/>
      <c r="AR2102"/>
      <c r="AS2102"/>
      <c r="AT2102"/>
      <c r="AU2102"/>
      <c r="AV2102"/>
      <c r="AW2102"/>
      <c r="AX2102"/>
      <c r="AY2102" s="365"/>
      <c r="AZ2102" s="365"/>
      <c r="BA2102" s="366"/>
      <c r="BB2102" s="367"/>
      <c r="BC2102"/>
      <c r="BD2102"/>
      <c r="BE2102"/>
      <c r="BF2102"/>
      <c r="BG2102"/>
      <c r="BH2102" s="368"/>
    </row>
    <row r="2103" spans="6:60" ht="15.6">
      <c r="F2103" s="346"/>
      <c r="G2103"/>
      <c r="H2103"/>
      <c r="I2103"/>
      <c r="J2103"/>
      <c r="K2103"/>
      <c r="L2103"/>
      <c r="M2103"/>
      <c r="N2103"/>
      <c r="O2103"/>
      <c r="P2103" s="365"/>
      <c r="Q2103"/>
      <c r="R2103"/>
      <c r="S2103"/>
      <c r="T2103"/>
      <c r="U2103"/>
      <c r="V2103"/>
      <c r="W2103"/>
      <c r="X2103"/>
      <c r="Y2103"/>
      <c r="Z2103"/>
      <c r="AA2103"/>
      <c r="AB2103"/>
      <c r="AC2103"/>
      <c r="AD2103"/>
      <c r="AE2103"/>
      <c r="AF2103"/>
      <c r="AG2103"/>
      <c r="AH2103" s="365"/>
      <c r="AI2103"/>
      <c r="AJ2103"/>
      <c r="AK2103"/>
      <c r="AL2103" s="365"/>
      <c r="AM2103"/>
      <c r="AN2103"/>
      <c r="AO2103"/>
      <c r="AP2103" s="365"/>
      <c r="AQ2103"/>
      <c r="AR2103"/>
      <c r="AS2103"/>
      <c r="AT2103"/>
      <c r="AU2103"/>
      <c r="AV2103"/>
      <c r="AW2103"/>
      <c r="AX2103"/>
      <c r="AY2103" s="365"/>
      <c r="AZ2103" s="365"/>
      <c r="BA2103" s="366"/>
      <c r="BB2103" s="367"/>
      <c r="BC2103"/>
      <c r="BD2103"/>
      <c r="BE2103"/>
      <c r="BF2103"/>
      <c r="BG2103"/>
      <c r="BH2103" s="368"/>
    </row>
    <row r="2104" spans="6:60" ht="15.6">
      <c r="F2104" s="346"/>
      <c r="G2104"/>
      <c r="H2104"/>
      <c r="I2104"/>
      <c r="J2104"/>
      <c r="K2104"/>
      <c r="L2104"/>
      <c r="M2104"/>
      <c r="N2104"/>
      <c r="O2104"/>
      <c r="P2104" s="365"/>
      <c r="Q2104"/>
      <c r="R2104"/>
      <c r="S2104"/>
      <c r="T2104"/>
      <c r="U2104"/>
      <c r="V2104"/>
      <c r="W2104"/>
      <c r="X2104"/>
      <c r="Y2104"/>
      <c r="Z2104"/>
      <c r="AA2104"/>
      <c r="AB2104"/>
      <c r="AC2104"/>
      <c r="AD2104"/>
      <c r="AE2104"/>
      <c r="AF2104"/>
      <c r="AG2104"/>
      <c r="AH2104" s="365"/>
      <c r="AI2104"/>
      <c r="AJ2104"/>
      <c r="AK2104"/>
      <c r="AL2104" s="365"/>
      <c r="AM2104"/>
      <c r="AN2104"/>
      <c r="AO2104"/>
      <c r="AP2104" s="365"/>
      <c r="AQ2104"/>
      <c r="AR2104"/>
      <c r="AS2104"/>
      <c r="AT2104"/>
      <c r="AU2104"/>
      <c r="AV2104"/>
      <c r="AW2104"/>
      <c r="AX2104"/>
      <c r="AY2104" s="365"/>
      <c r="AZ2104" s="365"/>
      <c r="BA2104" s="366"/>
      <c r="BB2104" s="367"/>
      <c r="BC2104"/>
      <c r="BD2104"/>
      <c r="BE2104"/>
      <c r="BF2104"/>
      <c r="BG2104"/>
      <c r="BH2104" s="368"/>
    </row>
    <row r="2105" spans="6:60" ht="15.6">
      <c r="F2105" s="346"/>
      <c r="G2105"/>
      <c r="H2105"/>
      <c r="I2105"/>
      <c r="J2105"/>
      <c r="K2105"/>
      <c r="L2105"/>
      <c r="M2105"/>
      <c r="N2105"/>
      <c r="O2105"/>
      <c r="P2105" s="365"/>
      <c r="Q2105"/>
      <c r="R2105"/>
      <c r="S2105"/>
      <c r="T2105"/>
      <c r="U2105"/>
      <c r="V2105"/>
      <c r="W2105"/>
      <c r="X2105"/>
      <c r="Y2105"/>
      <c r="Z2105"/>
      <c r="AA2105"/>
      <c r="AB2105"/>
      <c r="AC2105"/>
      <c r="AD2105"/>
      <c r="AE2105"/>
      <c r="AF2105"/>
      <c r="AG2105"/>
      <c r="AH2105" s="365"/>
      <c r="AI2105"/>
      <c r="AJ2105"/>
      <c r="AK2105"/>
      <c r="AL2105" s="365"/>
      <c r="AM2105"/>
      <c r="AN2105"/>
      <c r="AO2105"/>
      <c r="AP2105" s="365"/>
      <c r="AQ2105"/>
      <c r="AR2105"/>
      <c r="AS2105"/>
      <c r="AT2105"/>
      <c r="AU2105"/>
      <c r="AV2105"/>
      <c r="AW2105"/>
      <c r="AX2105"/>
      <c r="AY2105" s="365"/>
      <c r="AZ2105" s="365"/>
      <c r="BA2105" s="366"/>
      <c r="BB2105" s="367"/>
      <c r="BC2105"/>
      <c r="BD2105"/>
      <c r="BE2105"/>
      <c r="BF2105"/>
      <c r="BG2105"/>
      <c r="BH2105" s="368"/>
    </row>
    <row r="2106" spans="6:60" ht="15.6">
      <c r="F2106" s="346"/>
      <c r="G2106"/>
      <c r="H2106"/>
      <c r="I2106"/>
      <c r="J2106"/>
      <c r="K2106"/>
      <c r="L2106"/>
      <c r="M2106"/>
      <c r="N2106"/>
      <c r="O2106"/>
      <c r="P2106" s="365"/>
      <c r="Q2106"/>
      <c r="R2106"/>
      <c r="S2106"/>
      <c r="T2106"/>
      <c r="U2106"/>
      <c r="V2106"/>
      <c r="W2106"/>
      <c r="X2106"/>
      <c r="Y2106"/>
      <c r="Z2106"/>
      <c r="AA2106"/>
      <c r="AB2106"/>
      <c r="AC2106"/>
      <c r="AD2106"/>
      <c r="AE2106"/>
      <c r="AF2106"/>
      <c r="AG2106"/>
      <c r="AH2106" s="365"/>
      <c r="AI2106"/>
      <c r="AJ2106"/>
      <c r="AK2106"/>
      <c r="AL2106" s="365"/>
      <c r="AM2106"/>
      <c r="AN2106"/>
      <c r="AO2106"/>
      <c r="AP2106" s="365"/>
      <c r="AQ2106"/>
      <c r="AR2106"/>
      <c r="AS2106"/>
      <c r="AT2106"/>
      <c r="AU2106"/>
      <c r="AV2106"/>
      <c r="AW2106"/>
      <c r="AX2106"/>
      <c r="AY2106" s="365"/>
      <c r="AZ2106" s="365"/>
      <c r="BA2106" s="366"/>
      <c r="BB2106" s="367"/>
      <c r="BC2106"/>
      <c r="BD2106"/>
      <c r="BE2106"/>
      <c r="BF2106"/>
      <c r="BG2106"/>
      <c r="BH2106" s="368"/>
    </row>
    <row r="2107" spans="6:60" ht="15.6">
      <c r="F2107" s="346"/>
      <c r="G2107"/>
      <c r="H2107"/>
      <c r="I2107"/>
      <c r="J2107"/>
      <c r="K2107"/>
      <c r="L2107"/>
      <c r="M2107"/>
      <c r="N2107"/>
      <c r="O2107"/>
      <c r="P2107" s="365"/>
      <c r="Q2107"/>
      <c r="R2107"/>
      <c r="S2107"/>
      <c r="T2107"/>
      <c r="U2107"/>
      <c r="V2107"/>
      <c r="W2107"/>
      <c r="X2107"/>
      <c r="Y2107"/>
      <c r="Z2107"/>
      <c r="AA2107"/>
      <c r="AB2107"/>
      <c r="AC2107"/>
      <c r="AD2107"/>
      <c r="AE2107"/>
      <c r="AF2107"/>
      <c r="AG2107"/>
      <c r="AH2107" s="365"/>
      <c r="AI2107"/>
      <c r="AJ2107"/>
      <c r="AK2107"/>
      <c r="AL2107" s="365"/>
      <c r="AM2107"/>
      <c r="AN2107"/>
      <c r="AO2107"/>
      <c r="AP2107" s="365"/>
      <c r="AQ2107"/>
      <c r="AR2107"/>
      <c r="AS2107"/>
      <c r="AT2107"/>
      <c r="AU2107"/>
      <c r="AV2107"/>
      <c r="AW2107"/>
      <c r="AX2107"/>
      <c r="AY2107" s="365"/>
      <c r="AZ2107" s="365"/>
      <c r="BA2107" s="366"/>
      <c r="BB2107" s="367"/>
      <c r="BC2107"/>
      <c r="BD2107"/>
      <c r="BE2107"/>
      <c r="BF2107"/>
      <c r="BG2107"/>
      <c r="BH2107" s="368"/>
    </row>
    <row r="2108" spans="6:60" ht="15.6">
      <c r="F2108" s="346"/>
      <c r="G2108"/>
      <c r="H2108"/>
      <c r="I2108"/>
      <c r="J2108"/>
      <c r="K2108"/>
      <c r="L2108"/>
      <c r="M2108"/>
      <c r="N2108"/>
      <c r="O2108"/>
      <c r="P2108" s="365"/>
      <c r="Q2108"/>
      <c r="R2108"/>
      <c r="S2108"/>
      <c r="T2108"/>
      <c r="U2108"/>
      <c r="V2108"/>
      <c r="W2108"/>
      <c r="X2108"/>
      <c r="Y2108"/>
      <c r="Z2108"/>
      <c r="AA2108"/>
      <c r="AB2108"/>
      <c r="AC2108"/>
      <c r="AD2108"/>
      <c r="AE2108"/>
      <c r="AF2108"/>
      <c r="AG2108"/>
      <c r="AH2108" s="365"/>
      <c r="AI2108"/>
      <c r="AJ2108"/>
      <c r="AK2108"/>
      <c r="AL2108" s="365"/>
      <c r="AM2108"/>
      <c r="AN2108"/>
      <c r="AO2108"/>
      <c r="AP2108" s="365"/>
      <c r="AQ2108"/>
      <c r="AR2108"/>
      <c r="AS2108"/>
      <c r="AT2108"/>
      <c r="AU2108"/>
      <c r="AV2108"/>
      <c r="AW2108"/>
      <c r="AX2108"/>
      <c r="AY2108" s="365"/>
      <c r="AZ2108" s="365"/>
      <c r="BA2108" s="366"/>
      <c r="BB2108" s="367"/>
      <c r="BC2108"/>
      <c r="BD2108"/>
      <c r="BE2108"/>
      <c r="BF2108"/>
      <c r="BG2108"/>
      <c r="BH2108" s="368"/>
    </row>
    <row r="2109" spans="6:60" ht="15.6">
      <c r="F2109" s="346"/>
      <c r="G2109"/>
      <c r="H2109"/>
      <c r="I2109"/>
      <c r="J2109"/>
      <c r="K2109"/>
      <c r="L2109"/>
      <c r="M2109"/>
      <c r="N2109"/>
      <c r="O2109"/>
      <c r="P2109" s="365"/>
      <c r="Q2109"/>
      <c r="R2109"/>
      <c r="S2109"/>
      <c r="T2109"/>
      <c r="U2109"/>
      <c r="V2109"/>
      <c r="W2109"/>
      <c r="X2109"/>
      <c r="Y2109"/>
      <c r="Z2109"/>
      <c r="AA2109"/>
      <c r="AB2109"/>
      <c r="AC2109"/>
      <c r="AD2109"/>
      <c r="AE2109"/>
      <c r="AF2109"/>
      <c r="AG2109"/>
      <c r="AH2109" s="365"/>
      <c r="AI2109"/>
      <c r="AJ2109"/>
      <c r="AK2109"/>
      <c r="AL2109" s="365"/>
      <c r="AM2109"/>
      <c r="AN2109"/>
      <c r="AO2109"/>
      <c r="AP2109" s="365"/>
      <c r="AQ2109"/>
      <c r="AR2109"/>
      <c r="AS2109"/>
      <c r="AT2109"/>
      <c r="AU2109"/>
      <c r="AV2109"/>
      <c r="AW2109"/>
      <c r="AX2109"/>
      <c r="AY2109" s="365"/>
      <c r="AZ2109" s="365"/>
      <c r="BA2109" s="366"/>
      <c r="BB2109" s="367"/>
      <c r="BC2109"/>
      <c r="BD2109"/>
      <c r="BE2109"/>
      <c r="BF2109"/>
      <c r="BG2109"/>
      <c r="BH2109" s="368"/>
    </row>
    <row r="2110" spans="6:60" ht="15.6">
      <c r="F2110" s="346"/>
      <c r="G2110"/>
      <c r="H2110"/>
      <c r="I2110"/>
      <c r="J2110"/>
      <c r="K2110"/>
      <c r="L2110"/>
      <c r="M2110"/>
      <c r="N2110"/>
      <c r="O2110"/>
      <c r="P2110" s="365"/>
      <c r="Q2110"/>
      <c r="R2110"/>
      <c r="S2110"/>
      <c r="T2110"/>
      <c r="U2110"/>
      <c r="V2110"/>
      <c r="W2110"/>
      <c r="X2110"/>
      <c r="Y2110"/>
      <c r="Z2110"/>
      <c r="AA2110"/>
      <c r="AB2110"/>
      <c r="AC2110"/>
      <c r="AD2110"/>
      <c r="AE2110"/>
      <c r="AF2110"/>
      <c r="AG2110"/>
      <c r="AH2110" s="365"/>
      <c r="AI2110"/>
      <c r="AJ2110"/>
      <c r="AK2110"/>
      <c r="AL2110" s="365"/>
      <c r="AM2110"/>
      <c r="AN2110"/>
      <c r="AO2110"/>
      <c r="AP2110" s="365"/>
      <c r="AQ2110"/>
      <c r="AR2110"/>
      <c r="AS2110"/>
      <c r="AT2110"/>
      <c r="AU2110"/>
      <c r="AV2110"/>
      <c r="AW2110"/>
      <c r="AX2110"/>
      <c r="AY2110" s="365"/>
      <c r="AZ2110" s="365"/>
      <c r="BA2110" s="366"/>
      <c r="BB2110" s="367"/>
      <c r="BC2110"/>
      <c r="BD2110"/>
      <c r="BE2110"/>
      <c r="BF2110"/>
      <c r="BG2110"/>
      <c r="BH2110" s="368"/>
    </row>
    <row r="2111" spans="6:60" ht="15.6">
      <c r="F2111" s="346"/>
      <c r="G2111"/>
      <c r="H2111"/>
      <c r="I2111"/>
      <c r="J2111"/>
      <c r="K2111"/>
      <c r="L2111"/>
      <c r="M2111"/>
      <c r="N2111"/>
      <c r="O2111"/>
      <c r="P2111" s="365"/>
      <c r="Q2111"/>
      <c r="R2111"/>
      <c r="S2111"/>
      <c r="T2111"/>
      <c r="U2111"/>
      <c r="V2111"/>
      <c r="W2111"/>
      <c r="X2111"/>
      <c r="Y2111"/>
      <c r="Z2111"/>
      <c r="AA2111"/>
      <c r="AB2111"/>
      <c r="AC2111"/>
      <c r="AD2111"/>
      <c r="AE2111"/>
      <c r="AF2111"/>
      <c r="AG2111"/>
      <c r="AH2111" s="365"/>
      <c r="AI2111"/>
      <c r="AJ2111"/>
      <c r="AK2111"/>
      <c r="AL2111" s="365"/>
      <c r="AM2111"/>
      <c r="AN2111"/>
      <c r="AO2111"/>
      <c r="AP2111" s="365"/>
      <c r="AQ2111"/>
      <c r="AR2111"/>
      <c r="AS2111"/>
      <c r="AT2111"/>
      <c r="AU2111"/>
      <c r="AV2111"/>
      <c r="AW2111"/>
      <c r="AX2111"/>
      <c r="AY2111" s="365"/>
      <c r="AZ2111" s="365"/>
      <c r="BA2111" s="366"/>
      <c r="BB2111" s="367"/>
      <c r="BC2111"/>
      <c r="BD2111"/>
      <c r="BE2111"/>
      <c r="BF2111"/>
      <c r="BG2111"/>
      <c r="BH2111" s="368"/>
    </row>
    <row r="2112" spans="6:60" ht="15.6">
      <c r="F2112" s="346"/>
      <c r="G2112"/>
      <c r="H2112"/>
      <c r="I2112"/>
      <c r="J2112"/>
      <c r="K2112"/>
      <c r="L2112"/>
      <c r="M2112"/>
      <c r="N2112"/>
      <c r="O2112"/>
      <c r="P2112" s="365"/>
      <c r="Q2112"/>
      <c r="R2112"/>
      <c r="S2112"/>
      <c r="T2112"/>
      <c r="U2112"/>
      <c r="V2112"/>
      <c r="W2112"/>
      <c r="X2112"/>
      <c r="Y2112"/>
      <c r="Z2112"/>
      <c r="AA2112"/>
      <c r="AB2112"/>
      <c r="AC2112"/>
      <c r="AD2112"/>
      <c r="AE2112"/>
      <c r="AF2112"/>
      <c r="AG2112"/>
      <c r="AH2112" s="365"/>
      <c r="AI2112"/>
      <c r="AJ2112"/>
      <c r="AK2112"/>
      <c r="AL2112" s="365"/>
      <c r="AM2112"/>
      <c r="AN2112"/>
      <c r="AO2112"/>
      <c r="AP2112" s="365"/>
      <c r="AQ2112"/>
      <c r="AR2112"/>
      <c r="AS2112"/>
      <c r="AT2112"/>
      <c r="AU2112"/>
      <c r="AV2112"/>
      <c r="AW2112"/>
      <c r="AX2112"/>
      <c r="AY2112" s="365"/>
      <c r="AZ2112" s="365"/>
      <c r="BA2112" s="366"/>
      <c r="BB2112" s="367"/>
      <c r="BC2112"/>
      <c r="BD2112"/>
      <c r="BE2112"/>
      <c r="BF2112"/>
      <c r="BG2112"/>
      <c r="BH2112" s="368"/>
    </row>
    <row r="2113" spans="6:60" ht="15.6">
      <c r="F2113" s="346"/>
      <c r="G2113"/>
      <c r="H2113"/>
      <c r="I2113"/>
      <c r="J2113"/>
      <c r="K2113"/>
      <c r="L2113"/>
      <c r="M2113"/>
      <c r="N2113"/>
      <c r="O2113"/>
      <c r="P2113" s="365"/>
      <c r="Q2113"/>
      <c r="R2113"/>
      <c r="S2113"/>
      <c r="T2113"/>
      <c r="U2113"/>
      <c r="V2113"/>
      <c r="W2113"/>
      <c r="X2113"/>
      <c r="Y2113"/>
      <c r="Z2113"/>
      <c r="AA2113"/>
      <c r="AB2113"/>
      <c r="AC2113"/>
      <c r="AD2113"/>
      <c r="AE2113"/>
      <c r="AF2113"/>
      <c r="AG2113"/>
      <c r="AH2113" s="365"/>
      <c r="AI2113"/>
      <c r="AJ2113"/>
      <c r="AK2113"/>
      <c r="AL2113" s="365"/>
      <c r="AM2113"/>
      <c r="AN2113"/>
      <c r="AO2113"/>
      <c r="AP2113" s="365"/>
      <c r="AQ2113"/>
      <c r="AR2113"/>
      <c r="AS2113"/>
      <c r="AT2113"/>
      <c r="AU2113"/>
      <c r="AV2113"/>
      <c r="AW2113"/>
      <c r="AX2113"/>
      <c r="AY2113" s="365"/>
      <c r="AZ2113" s="365"/>
      <c r="BA2113" s="366"/>
      <c r="BB2113" s="367"/>
      <c r="BC2113"/>
      <c r="BD2113"/>
      <c r="BE2113"/>
      <c r="BF2113"/>
      <c r="BG2113"/>
      <c r="BH2113" s="368"/>
    </row>
    <row r="2114" spans="6:60" ht="15.6">
      <c r="F2114" s="346"/>
      <c r="G2114"/>
      <c r="H2114"/>
      <c r="I2114"/>
      <c r="J2114"/>
      <c r="K2114"/>
      <c r="L2114"/>
      <c r="M2114"/>
      <c r="N2114"/>
      <c r="O2114"/>
      <c r="P2114" s="365"/>
      <c r="Q2114"/>
      <c r="R2114"/>
      <c r="S2114"/>
      <c r="T2114"/>
      <c r="U2114"/>
      <c r="V2114"/>
      <c r="W2114"/>
      <c r="X2114"/>
      <c r="Y2114"/>
      <c r="Z2114"/>
      <c r="AA2114"/>
      <c r="AB2114"/>
      <c r="AC2114"/>
      <c r="AD2114"/>
      <c r="AE2114"/>
      <c r="AF2114"/>
      <c r="AG2114"/>
      <c r="AH2114" s="365"/>
      <c r="AI2114"/>
      <c r="AJ2114"/>
      <c r="AK2114"/>
      <c r="AL2114" s="365"/>
      <c r="AM2114"/>
      <c r="AN2114"/>
      <c r="AO2114"/>
      <c r="AP2114" s="365"/>
      <c r="AQ2114"/>
      <c r="AR2114"/>
      <c r="AS2114"/>
      <c r="AT2114"/>
      <c r="AU2114"/>
      <c r="AV2114"/>
      <c r="AW2114"/>
      <c r="AX2114"/>
      <c r="AY2114" s="365"/>
      <c r="AZ2114" s="365"/>
      <c r="BA2114" s="366"/>
      <c r="BB2114" s="367"/>
      <c r="BC2114"/>
      <c r="BD2114"/>
      <c r="BE2114"/>
      <c r="BF2114"/>
      <c r="BG2114"/>
      <c r="BH2114" s="368"/>
    </row>
    <row r="2115" spans="6:60" ht="15.6">
      <c r="F2115" s="346"/>
      <c r="G2115"/>
      <c r="H2115"/>
      <c r="I2115"/>
      <c r="J2115"/>
      <c r="K2115"/>
      <c r="L2115"/>
      <c r="M2115"/>
      <c r="N2115"/>
      <c r="O2115"/>
      <c r="P2115" s="365"/>
      <c r="Q2115"/>
      <c r="R2115"/>
      <c r="S2115"/>
      <c r="T2115"/>
      <c r="U2115"/>
      <c r="V2115"/>
      <c r="W2115"/>
      <c r="X2115"/>
      <c r="Y2115"/>
      <c r="Z2115"/>
      <c r="AA2115"/>
      <c r="AB2115"/>
      <c r="AC2115"/>
      <c r="AD2115"/>
      <c r="AE2115"/>
      <c r="AF2115"/>
      <c r="AG2115"/>
      <c r="AH2115" s="365"/>
      <c r="AI2115"/>
      <c r="AJ2115"/>
      <c r="AK2115"/>
      <c r="AL2115" s="365"/>
      <c r="AM2115"/>
      <c r="AN2115"/>
      <c r="AO2115"/>
      <c r="AP2115" s="365"/>
      <c r="AQ2115"/>
      <c r="AR2115"/>
      <c r="AS2115"/>
      <c r="AT2115"/>
      <c r="AU2115"/>
      <c r="AV2115"/>
      <c r="AW2115"/>
      <c r="AX2115"/>
      <c r="AY2115" s="365"/>
      <c r="AZ2115" s="365"/>
      <c r="BA2115" s="366"/>
      <c r="BB2115" s="367"/>
      <c r="BC2115"/>
      <c r="BD2115"/>
      <c r="BE2115"/>
      <c r="BF2115"/>
      <c r="BG2115"/>
      <c r="BH2115" s="368"/>
    </row>
    <row r="2116" spans="6:60" ht="15.6">
      <c r="F2116" s="346"/>
      <c r="G2116"/>
      <c r="H2116"/>
      <c r="I2116"/>
      <c r="J2116"/>
      <c r="K2116"/>
      <c r="L2116"/>
      <c r="M2116"/>
      <c r="N2116"/>
      <c r="O2116"/>
      <c r="P2116" s="365"/>
      <c r="Q2116"/>
      <c r="R2116"/>
      <c r="S2116"/>
      <c r="T2116"/>
      <c r="U2116"/>
      <c r="V2116"/>
      <c r="W2116"/>
      <c r="X2116"/>
      <c r="Y2116"/>
      <c r="Z2116"/>
      <c r="AA2116"/>
      <c r="AB2116"/>
      <c r="AC2116"/>
      <c r="AD2116"/>
      <c r="AE2116"/>
      <c r="AF2116"/>
      <c r="AG2116"/>
      <c r="AH2116" s="365"/>
      <c r="AI2116"/>
      <c r="AJ2116"/>
      <c r="AK2116"/>
      <c r="AL2116" s="365"/>
      <c r="AM2116"/>
      <c r="AN2116"/>
      <c r="AO2116"/>
      <c r="AP2116" s="365"/>
      <c r="AQ2116"/>
      <c r="AR2116"/>
      <c r="AS2116"/>
      <c r="AT2116"/>
      <c r="AU2116"/>
      <c r="AV2116"/>
      <c r="AW2116"/>
      <c r="AX2116"/>
      <c r="AY2116" s="365"/>
      <c r="AZ2116" s="365"/>
      <c r="BA2116" s="366"/>
      <c r="BB2116" s="367"/>
      <c r="BC2116"/>
      <c r="BD2116"/>
      <c r="BE2116"/>
      <c r="BF2116"/>
      <c r="BG2116"/>
      <c r="BH2116" s="368"/>
    </row>
    <row r="2117" spans="6:60" ht="15.6">
      <c r="F2117" s="346"/>
      <c r="G2117"/>
      <c r="H2117"/>
      <c r="I2117"/>
      <c r="J2117"/>
      <c r="K2117"/>
      <c r="L2117"/>
      <c r="M2117"/>
      <c r="N2117"/>
      <c r="O2117"/>
      <c r="P2117" s="365"/>
      <c r="Q2117"/>
      <c r="R2117"/>
      <c r="S2117"/>
      <c r="T2117"/>
      <c r="U2117"/>
      <c r="V2117"/>
      <c r="W2117"/>
      <c r="X2117"/>
      <c r="Y2117"/>
      <c r="Z2117"/>
      <c r="AA2117"/>
      <c r="AB2117"/>
      <c r="AC2117"/>
      <c r="AD2117"/>
      <c r="AE2117"/>
      <c r="AF2117"/>
      <c r="AG2117"/>
      <c r="AH2117" s="365"/>
      <c r="AI2117"/>
      <c r="AJ2117"/>
      <c r="AK2117"/>
      <c r="AL2117" s="365"/>
      <c r="AM2117"/>
      <c r="AN2117"/>
      <c r="AO2117"/>
      <c r="AP2117" s="365"/>
      <c r="AQ2117"/>
      <c r="AR2117"/>
      <c r="AS2117"/>
      <c r="AT2117"/>
      <c r="AU2117"/>
      <c r="AV2117"/>
      <c r="AW2117"/>
      <c r="AX2117"/>
      <c r="AY2117" s="365"/>
      <c r="AZ2117" s="365"/>
      <c r="BA2117" s="366"/>
      <c r="BB2117" s="367"/>
      <c r="BC2117"/>
      <c r="BD2117"/>
      <c r="BE2117"/>
      <c r="BF2117"/>
      <c r="BG2117"/>
      <c r="BH2117" s="368"/>
    </row>
    <row r="2118" spans="6:60" ht="15.6">
      <c r="F2118" s="346"/>
      <c r="G2118"/>
      <c r="H2118"/>
      <c r="I2118"/>
      <c r="J2118"/>
      <c r="K2118"/>
      <c r="L2118"/>
      <c r="M2118"/>
      <c r="N2118"/>
      <c r="O2118"/>
      <c r="P2118" s="365"/>
      <c r="Q2118"/>
      <c r="R2118"/>
      <c r="S2118"/>
      <c r="T2118"/>
      <c r="U2118"/>
      <c r="V2118"/>
      <c r="W2118"/>
      <c r="X2118"/>
      <c r="Y2118"/>
      <c r="Z2118"/>
      <c r="AA2118"/>
      <c r="AB2118"/>
      <c r="AC2118"/>
      <c r="AD2118"/>
      <c r="AE2118"/>
      <c r="AF2118"/>
      <c r="AG2118"/>
      <c r="AH2118" s="365"/>
      <c r="AI2118"/>
      <c r="AJ2118"/>
      <c r="AK2118"/>
      <c r="AL2118" s="365"/>
      <c r="AM2118"/>
      <c r="AN2118"/>
      <c r="AO2118"/>
      <c r="AP2118" s="365"/>
      <c r="AQ2118"/>
      <c r="AR2118"/>
      <c r="AS2118"/>
      <c r="AT2118"/>
      <c r="AU2118"/>
      <c r="AV2118"/>
      <c r="AW2118"/>
      <c r="AX2118"/>
      <c r="AY2118" s="365"/>
      <c r="AZ2118" s="365"/>
      <c r="BA2118" s="366"/>
      <c r="BB2118" s="367"/>
      <c r="BC2118"/>
      <c r="BD2118"/>
      <c r="BE2118"/>
      <c r="BF2118"/>
      <c r="BG2118"/>
      <c r="BH2118" s="368"/>
    </row>
    <row r="2119" spans="6:60" ht="15.6">
      <c r="F2119" s="346"/>
      <c r="G2119"/>
      <c r="H2119"/>
      <c r="I2119"/>
      <c r="J2119"/>
      <c r="K2119"/>
      <c r="L2119"/>
      <c r="M2119"/>
      <c r="N2119"/>
      <c r="O2119"/>
      <c r="P2119" s="365"/>
      <c r="Q2119"/>
      <c r="R2119"/>
      <c r="S2119"/>
      <c r="T2119"/>
      <c r="U2119"/>
      <c r="V2119"/>
      <c r="W2119"/>
      <c r="X2119"/>
      <c r="Y2119"/>
      <c r="Z2119"/>
      <c r="AA2119"/>
      <c r="AB2119"/>
      <c r="AC2119"/>
      <c r="AD2119"/>
      <c r="AE2119"/>
      <c r="AF2119"/>
      <c r="AG2119"/>
      <c r="AH2119" s="365"/>
      <c r="AI2119"/>
      <c r="AJ2119"/>
      <c r="AK2119"/>
      <c r="AL2119" s="365"/>
      <c r="AM2119"/>
      <c r="AN2119"/>
      <c r="AO2119"/>
      <c r="AP2119" s="365"/>
      <c r="AQ2119"/>
      <c r="AR2119"/>
      <c r="AS2119"/>
      <c r="AT2119"/>
      <c r="AU2119"/>
      <c r="AV2119"/>
      <c r="AW2119"/>
      <c r="AX2119"/>
      <c r="AY2119" s="365"/>
      <c r="AZ2119" s="365"/>
      <c r="BA2119" s="366"/>
      <c r="BB2119" s="367"/>
      <c r="BC2119"/>
      <c r="BD2119"/>
      <c r="BE2119"/>
      <c r="BF2119"/>
      <c r="BG2119"/>
      <c r="BH2119" s="368"/>
    </row>
    <row r="2120" spans="6:60" ht="15.6">
      <c r="F2120" s="346"/>
      <c r="G2120"/>
      <c r="H2120"/>
      <c r="I2120"/>
      <c r="J2120"/>
      <c r="K2120"/>
      <c r="L2120"/>
      <c r="M2120"/>
      <c r="N2120"/>
      <c r="O2120"/>
      <c r="P2120" s="365"/>
      <c r="Q2120"/>
      <c r="R2120"/>
      <c r="S2120"/>
      <c r="T2120"/>
      <c r="U2120"/>
      <c r="V2120"/>
      <c r="W2120"/>
      <c r="X2120"/>
      <c r="Y2120"/>
      <c r="Z2120"/>
      <c r="AA2120"/>
      <c r="AB2120"/>
      <c r="AC2120"/>
      <c r="AD2120"/>
      <c r="AE2120"/>
      <c r="AF2120"/>
      <c r="AG2120"/>
      <c r="AH2120" s="365"/>
      <c r="AI2120"/>
      <c r="AJ2120"/>
      <c r="AK2120"/>
      <c r="AL2120" s="365"/>
      <c r="AM2120"/>
      <c r="AN2120"/>
      <c r="AO2120"/>
      <c r="AP2120" s="365"/>
      <c r="AQ2120"/>
      <c r="AR2120"/>
      <c r="AS2120"/>
      <c r="AT2120"/>
      <c r="AU2120"/>
      <c r="AV2120"/>
      <c r="AW2120"/>
      <c r="AX2120"/>
      <c r="AY2120" s="365"/>
      <c r="AZ2120" s="365"/>
      <c r="BA2120" s="366"/>
      <c r="BB2120" s="367"/>
      <c r="BC2120"/>
      <c r="BD2120"/>
      <c r="BE2120"/>
      <c r="BF2120"/>
      <c r="BG2120"/>
      <c r="BH2120" s="368"/>
    </row>
    <row r="2121" spans="6:60" ht="15.6">
      <c r="F2121" s="346"/>
      <c r="G2121"/>
      <c r="H2121"/>
      <c r="I2121"/>
      <c r="J2121"/>
      <c r="K2121"/>
      <c r="L2121"/>
      <c r="M2121"/>
      <c r="N2121"/>
      <c r="O2121"/>
      <c r="P2121" s="365"/>
      <c r="Q2121"/>
      <c r="R2121"/>
      <c r="S2121"/>
      <c r="T2121"/>
      <c r="U2121"/>
      <c r="V2121"/>
      <c r="W2121"/>
      <c r="X2121"/>
      <c r="Y2121"/>
      <c r="Z2121"/>
      <c r="AA2121"/>
      <c r="AB2121"/>
      <c r="AC2121"/>
      <c r="AD2121"/>
      <c r="AE2121"/>
      <c r="AF2121"/>
      <c r="AG2121"/>
      <c r="AH2121" s="365"/>
      <c r="AI2121"/>
      <c r="AJ2121"/>
      <c r="AK2121"/>
      <c r="AL2121" s="365"/>
      <c r="AM2121"/>
      <c r="AN2121"/>
      <c r="AO2121"/>
      <c r="AP2121" s="365"/>
      <c r="AQ2121"/>
      <c r="AR2121"/>
      <c r="AS2121"/>
      <c r="AT2121"/>
      <c r="AU2121"/>
      <c r="AV2121"/>
      <c r="AW2121"/>
      <c r="AX2121"/>
      <c r="AY2121" s="365"/>
      <c r="AZ2121" s="365"/>
      <c r="BA2121" s="366"/>
      <c r="BB2121" s="367"/>
      <c r="BC2121"/>
      <c r="BD2121"/>
      <c r="BE2121"/>
      <c r="BF2121"/>
      <c r="BG2121"/>
      <c r="BH2121" s="368"/>
    </row>
    <row r="2122" spans="6:60" ht="15.6">
      <c r="F2122" s="346"/>
      <c r="G2122"/>
      <c r="H2122"/>
      <c r="I2122"/>
      <c r="J2122"/>
      <c r="K2122"/>
      <c r="L2122"/>
      <c r="M2122"/>
      <c r="N2122"/>
      <c r="O2122"/>
      <c r="P2122" s="365"/>
      <c r="Q2122"/>
      <c r="R2122"/>
      <c r="S2122"/>
      <c r="T2122"/>
      <c r="U2122"/>
      <c r="V2122"/>
      <c r="W2122"/>
      <c r="X2122"/>
      <c r="Y2122"/>
      <c r="Z2122"/>
      <c r="AA2122"/>
      <c r="AB2122"/>
      <c r="AC2122"/>
      <c r="AD2122"/>
      <c r="AE2122"/>
      <c r="AF2122"/>
      <c r="AG2122"/>
      <c r="AH2122" s="365"/>
      <c r="AI2122"/>
      <c r="AJ2122"/>
      <c r="AK2122"/>
      <c r="AL2122" s="365"/>
      <c r="AM2122"/>
      <c r="AN2122"/>
      <c r="AO2122"/>
      <c r="AP2122" s="365"/>
      <c r="AQ2122"/>
      <c r="AR2122"/>
      <c r="AS2122"/>
      <c r="AT2122"/>
      <c r="AU2122"/>
      <c r="AV2122"/>
      <c r="AW2122"/>
      <c r="AX2122"/>
      <c r="AY2122" s="365"/>
      <c r="AZ2122" s="365"/>
      <c r="BA2122" s="366"/>
      <c r="BB2122" s="367"/>
      <c r="BC2122"/>
      <c r="BD2122"/>
      <c r="BE2122"/>
      <c r="BF2122"/>
      <c r="BG2122"/>
      <c r="BH2122" s="368"/>
    </row>
    <row r="2123" spans="6:60" ht="15.6">
      <c r="F2123" s="346"/>
      <c r="G2123"/>
      <c r="H2123"/>
      <c r="I2123"/>
      <c r="J2123"/>
      <c r="K2123"/>
      <c r="L2123"/>
      <c r="M2123"/>
      <c r="N2123"/>
      <c r="O2123"/>
      <c r="P2123" s="365"/>
      <c r="Q2123"/>
      <c r="R2123"/>
      <c r="S2123"/>
      <c r="T2123"/>
      <c r="U2123"/>
      <c r="V2123"/>
      <c r="W2123"/>
      <c r="X2123"/>
      <c r="Y2123"/>
      <c r="Z2123"/>
      <c r="AA2123"/>
      <c r="AB2123"/>
      <c r="AC2123"/>
      <c r="AD2123"/>
      <c r="AE2123"/>
      <c r="AF2123"/>
      <c r="AG2123"/>
      <c r="AH2123" s="365"/>
      <c r="AI2123"/>
      <c r="AJ2123"/>
      <c r="AK2123"/>
      <c r="AL2123" s="365"/>
      <c r="AM2123"/>
      <c r="AN2123"/>
      <c r="AO2123"/>
      <c r="AP2123" s="365"/>
      <c r="AQ2123"/>
      <c r="AR2123"/>
      <c r="AS2123"/>
      <c r="AT2123"/>
      <c r="AU2123"/>
      <c r="AV2123"/>
      <c r="AW2123"/>
      <c r="AX2123"/>
      <c r="AY2123" s="365"/>
      <c r="AZ2123" s="365"/>
      <c r="BA2123" s="366"/>
      <c r="BB2123" s="367"/>
      <c r="BC2123"/>
      <c r="BD2123"/>
      <c r="BE2123"/>
      <c r="BF2123"/>
      <c r="BG2123"/>
      <c r="BH2123" s="368"/>
    </row>
    <row r="2124" spans="6:60" ht="15.6">
      <c r="F2124" s="346"/>
      <c r="G2124"/>
      <c r="H2124"/>
      <c r="I2124"/>
      <c r="J2124"/>
      <c r="K2124"/>
      <c r="L2124"/>
      <c r="M2124"/>
      <c r="N2124"/>
      <c r="O2124"/>
      <c r="P2124" s="365"/>
      <c r="Q2124"/>
      <c r="R2124"/>
      <c r="S2124"/>
      <c r="T2124"/>
      <c r="U2124"/>
      <c r="V2124"/>
      <c r="W2124"/>
      <c r="X2124"/>
      <c r="Y2124"/>
      <c r="Z2124"/>
      <c r="AA2124"/>
      <c r="AB2124"/>
      <c r="AC2124"/>
      <c r="AD2124"/>
      <c r="AE2124"/>
      <c r="AF2124"/>
      <c r="AG2124"/>
      <c r="AH2124" s="365"/>
      <c r="AI2124"/>
      <c r="AJ2124"/>
      <c r="AK2124"/>
      <c r="AL2124" s="365"/>
      <c r="AM2124"/>
      <c r="AN2124"/>
      <c r="AO2124"/>
      <c r="AP2124" s="365"/>
      <c r="AQ2124"/>
      <c r="AR2124"/>
      <c r="AS2124"/>
      <c r="AT2124"/>
      <c r="AU2124"/>
      <c r="AV2124"/>
      <c r="AW2124"/>
      <c r="AX2124"/>
      <c r="AY2124" s="365"/>
      <c r="AZ2124" s="365"/>
      <c r="BA2124" s="366"/>
      <c r="BB2124" s="367"/>
      <c r="BC2124"/>
      <c r="BD2124"/>
      <c r="BE2124"/>
      <c r="BF2124"/>
      <c r="BG2124"/>
      <c r="BH2124" s="368"/>
    </row>
    <row r="2125" spans="6:60" ht="15.6">
      <c r="F2125" s="346"/>
      <c r="G2125"/>
      <c r="H2125"/>
      <c r="I2125"/>
      <c r="J2125"/>
      <c r="K2125"/>
      <c r="L2125"/>
      <c r="M2125"/>
      <c r="N2125"/>
      <c r="O2125"/>
      <c r="P2125" s="365"/>
      <c r="Q2125"/>
      <c r="R2125"/>
      <c r="S2125"/>
      <c r="T2125"/>
      <c r="U2125"/>
      <c r="V2125"/>
      <c r="W2125"/>
      <c r="X2125"/>
      <c r="Y2125"/>
      <c r="Z2125"/>
      <c r="AA2125"/>
      <c r="AB2125"/>
      <c r="AC2125"/>
      <c r="AD2125"/>
      <c r="AE2125"/>
      <c r="AF2125"/>
      <c r="AG2125"/>
      <c r="AH2125" s="365"/>
      <c r="AI2125"/>
      <c r="AJ2125"/>
      <c r="AK2125"/>
      <c r="AL2125" s="365"/>
      <c r="AM2125"/>
      <c r="AN2125"/>
      <c r="AO2125"/>
      <c r="AP2125" s="365"/>
      <c r="AQ2125"/>
      <c r="AR2125"/>
      <c r="AS2125"/>
      <c r="AT2125"/>
      <c r="AU2125"/>
      <c r="AV2125"/>
      <c r="AW2125"/>
      <c r="AX2125"/>
      <c r="AY2125" s="365"/>
      <c r="AZ2125" s="365"/>
      <c r="BA2125" s="366"/>
      <c r="BB2125" s="367"/>
      <c r="BC2125"/>
      <c r="BD2125"/>
      <c r="BE2125"/>
      <c r="BF2125"/>
      <c r="BG2125"/>
      <c r="BH2125" s="368"/>
    </row>
    <row r="2126" spans="6:60" ht="15.6">
      <c r="F2126" s="346"/>
      <c r="G2126"/>
      <c r="H2126"/>
      <c r="I2126"/>
      <c r="J2126"/>
      <c r="K2126"/>
      <c r="L2126"/>
      <c r="M2126"/>
      <c r="N2126"/>
      <c r="O2126"/>
      <c r="P2126" s="365"/>
      <c r="Q2126"/>
      <c r="R2126"/>
      <c r="S2126"/>
      <c r="T2126"/>
      <c r="U2126"/>
      <c r="V2126"/>
      <c r="W2126"/>
      <c r="X2126"/>
      <c r="Y2126"/>
      <c r="Z2126"/>
      <c r="AA2126"/>
      <c r="AB2126"/>
      <c r="AC2126"/>
      <c r="AD2126"/>
      <c r="AE2126"/>
      <c r="AF2126"/>
      <c r="AG2126"/>
      <c r="AH2126" s="365"/>
      <c r="AI2126"/>
      <c r="AJ2126"/>
      <c r="AK2126"/>
      <c r="AL2126" s="365"/>
      <c r="AM2126"/>
      <c r="AN2126"/>
      <c r="AO2126"/>
      <c r="AP2126" s="365"/>
      <c r="AQ2126"/>
      <c r="AR2126"/>
      <c r="AS2126"/>
      <c r="AT2126"/>
      <c r="AU2126"/>
      <c r="AV2126"/>
      <c r="AW2126"/>
      <c r="AX2126"/>
      <c r="AY2126" s="365"/>
      <c r="AZ2126" s="365"/>
      <c r="BA2126" s="366"/>
      <c r="BB2126" s="367"/>
      <c r="BC2126"/>
      <c r="BD2126"/>
      <c r="BE2126"/>
      <c r="BF2126"/>
      <c r="BG2126"/>
      <c r="BH2126" s="368"/>
    </row>
    <row r="2127" spans="6:60" ht="15.6">
      <c r="F2127" s="346"/>
      <c r="G2127"/>
      <c r="H2127"/>
      <c r="I2127"/>
      <c r="J2127"/>
      <c r="K2127"/>
      <c r="L2127"/>
      <c r="M2127"/>
      <c r="N2127"/>
      <c r="O2127"/>
      <c r="P2127" s="365"/>
      <c r="Q2127"/>
      <c r="R2127"/>
      <c r="S2127"/>
      <c r="T2127"/>
      <c r="U2127"/>
      <c r="V2127"/>
      <c r="W2127"/>
      <c r="X2127"/>
      <c r="Y2127"/>
      <c r="Z2127"/>
      <c r="AA2127"/>
      <c r="AB2127"/>
      <c r="AC2127"/>
      <c r="AD2127"/>
      <c r="AE2127"/>
      <c r="AF2127"/>
      <c r="AG2127"/>
      <c r="AH2127" s="365"/>
      <c r="AI2127"/>
      <c r="AJ2127"/>
      <c r="AK2127"/>
      <c r="AL2127" s="365"/>
      <c r="AM2127"/>
      <c r="AN2127"/>
      <c r="AO2127"/>
      <c r="AP2127" s="365"/>
      <c r="AQ2127"/>
      <c r="AR2127"/>
      <c r="AS2127"/>
      <c r="AT2127"/>
      <c r="AU2127"/>
      <c r="AV2127"/>
      <c r="AW2127"/>
      <c r="AX2127"/>
      <c r="AY2127" s="365"/>
      <c r="AZ2127" s="365"/>
      <c r="BA2127" s="366"/>
      <c r="BB2127" s="367"/>
      <c r="BC2127"/>
      <c r="BD2127"/>
      <c r="BE2127"/>
      <c r="BF2127"/>
      <c r="BG2127"/>
      <c r="BH2127" s="368"/>
    </row>
    <row r="2128" spans="6:60" ht="15.6">
      <c r="F2128" s="346"/>
      <c r="G2128"/>
      <c r="H2128"/>
      <c r="I2128"/>
      <c r="J2128"/>
      <c r="K2128"/>
      <c r="L2128"/>
      <c r="M2128"/>
      <c r="N2128"/>
      <c r="O2128"/>
      <c r="P2128" s="365"/>
      <c r="Q2128"/>
      <c r="R2128"/>
      <c r="S2128"/>
      <c r="T2128"/>
      <c r="U2128"/>
      <c r="V2128"/>
      <c r="W2128"/>
      <c r="X2128"/>
      <c r="Y2128"/>
      <c r="Z2128"/>
      <c r="AA2128"/>
      <c r="AB2128"/>
      <c r="AC2128"/>
      <c r="AD2128"/>
      <c r="AE2128"/>
      <c r="AF2128"/>
      <c r="AG2128"/>
      <c r="AH2128" s="365"/>
      <c r="AI2128"/>
      <c r="AJ2128"/>
      <c r="AK2128"/>
      <c r="AL2128" s="365"/>
      <c r="AM2128"/>
      <c r="AN2128"/>
      <c r="AO2128"/>
      <c r="AP2128" s="365"/>
      <c r="AQ2128"/>
      <c r="AR2128"/>
      <c r="AS2128"/>
      <c r="AT2128"/>
      <c r="AU2128"/>
      <c r="AV2128"/>
      <c r="AW2128"/>
      <c r="AX2128"/>
      <c r="AY2128" s="365"/>
      <c r="AZ2128" s="365"/>
      <c r="BA2128" s="366"/>
      <c r="BB2128" s="367"/>
      <c r="BC2128"/>
      <c r="BD2128"/>
      <c r="BE2128"/>
      <c r="BF2128"/>
      <c r="BG2128"/>
      <c r="BH2128" s="368"/>
    </row>
    <row r="2129" spans="6:60" ht="15.6">
      <c r="F2129" s="346"/>
      <c r="G2129"/>
      <c r="H2129"/>
      <c r="I2129"/>
      <c r="J2129"/>
      <c r="K2129"/>
      <c r="L2129"/>
      <c r="M2129"/>
      <c r="N2129"/>
      <c r="O2129"/>
      <c r="P2129" s="365"/>
      <c r="Q2129"/>
      <c r="R2129"/>
      <c r="S2129"/>
      <c r="T2129"/>
      <c r="U2129"/>
      <c r="V2129"/>
      <c r="W2129"/>
      <c r="X2129"/>
      <c r="Y2129"/>
      <c r="Z2129"/>
      <c r="AA2129"/>
      <c r="AB2129"/>
      <c r="AC2129"/>
      <c r="AD2129"/>
      <c r="AE2129"/>
      <c r="AF2129"/>
      <c r="AG2129"/>
      <c r="AH2129" s="365"/>
      <c r="AI2129"/>
      <c r="AJ2129"/>
      <c r="AK2129"/>
      <c r="AL2129" s="365"/>
      <c r="AM2129"/>
      <c r="AN2129"/>
      <c r="AO2129"/>
      <c r="AP2129" s="365"/>
      <c r="AQ2129"/>
      <c r="AR2129"/>
      <c r="AS2129"/>
      <c r="AT2129"/>
      <c r="AU2129"/>
      <c r="AV2129"/>
      <c r="AW2129"/>
      <c r="AX2129"/>
      <c r="AY2129" s="365"/>
      <c r="AZ2129" s="365"/>
      <c r="BA2129" s="366"/>
      <c r="BB2129" s="367"/>
      <c r="BC2129"/>
      <c r="BD2129"/>
      <c r="BE2129"/>
      <c r="BF2129"/>
      <c r="BG2129"/>
      <c r="BH2129" s="368"/>
    </row>
    <row r="2130" spans="6:60" ht="15.6">
      <c r="F2130" s="346"/>
      <c r="G2130"/>
      <c r="H2130"/>
      <c r="I2130"/>
      <c r="J2130"/>
      <c r="K2130"/>
      <c r="L2130"/>
      <c r="M2130"/>
      <c r="N2130"/>
      <c r="O2130"/>
      <c r="P2130" s="365"/>
      <c r="Q2130"/>
      <c r="R2130"/>
      <c r="S2130"/>
      <c r="T2130"/>
      <c r="U2130"/>
      <c r="V2130"/>
      <c r="W2130"/>
      <c r="X2130"/>
      <c r="Y2130"/>
      <c r="Z2130"/>
      <c r="AA2130"/>
      <c r="AB2130"/>
      <c r="AC2130"/>
      <c r="AD2130"/>
      <c r="AE2130"/>
      <c r="AF2130"/>
      <c r="AG2130"/>
      <c r="AH2130" s="365"/>
      <c r="AI2130"/>
      <c r="AJ2130"/>
      <c r="AK2130"/>
      <c r="AL2130" s="365"/>
      <c r="AM2130"/>
      <c r="AN2130"/>
      <c r="AO2130"/>
      <c r="AP2130" s="365"/>
      <c r="AQ2130"/>
      <c r="AR2130"/>
      <c r="AS2130"/>
      <c r="AT2130"/>
      <c r="AU2130"/>
      <c r="AV2130"/>
      <c r="AW2130"/>
      <c r="AX2130"/>
      <c r="AY2130" s="365"/>
      <c r="AZ2130" s="365"/>
      <c r="BA2130" s="366"/>
      <c r="BB2130" s="367"/>
      <c r="BC2130"/>
      <c r="BD2130"/>
      <c r="BE2130"/>
      <c r="BF2130"/>
      <c r="BG2130"/>
      <c r="BH2130" s="368"/>
    </row>
    <row r="2131" spans="6:60" ht="15.6">
      <c r="F2131" s="346"/>
      <c r="G2131"/>
      <c r="H2131"/>
      <c r="I2131"/>
      <c r="J2131"/>
      <c r="K2131"/>
      <c r="L2131"/>
      <c r="M2131"/>
      <c r="N2131"/>
      <c r="O2131"/>
      <c r="P2131" s="365"/>
      <c r="Q2131"/>
      <c r="R2131"/>
      <c r="S2131"/>
      <c r="T2131"/>
      <c r="U2131"/>
      <c r="V2131"/>
      <c r="W2131"/>
      <c r="X2131"/>
      <c r="Y2131"/>
      <c r="Z2131"/>
      <c r="AA2131"/>
      <c r="AB2131"/>
      <c r="AC2131"/>
      <c r="AD2131"/>
      <c r="AE2131"/>
      <c r="AF2131"/>
      <c r="AG2131"/>
      <c r="AH2131" s="365"/>
      <c r="AI2131"/>
      <c r="AJ2131"/>
      <c r="AK2131"/>
      <c r="AL2131" s="365"/>
      <c r="AM2131"/>
      <c r="AN2131"/>
      <c r="AO2131"/>
      <c r="AP2131" s="365"/>
      <c r="AQ2131"/>
      <c r="AR2131"/>
      <c r="AS2131"/>
      <c r="AT2131"/>
      <c r="AU2131"/>
      <c r="AV2131"/>
      <c r="AW2131"/>
      <c r="AX2131"/>
      <c r="AY2131" s="365"/>
      <c r="AZ2131" s="365"/>
      <c r="BA2131" s="366"/>
      <c r="BB2131" s="367"/>
      <c r="BC2131"/>
      <c r="BD2131"/>
      <c r="BE2131"/>
      <c r="BF2131"/>
      <c r="BG2131"/>
      <c r="BH2131" s="368"/>
    </row>
    <row r="2132" spans="6:60" ht="15.6">
      <c r="F2132" s="346"/>
      <c r="G2132"/>
      <c r="H2132"/>
      <c r="I2132"/>
      <c r="J2132"/>
      <c r="K2132"/>
      <c r="L2132"/>
      <c r="M2132"/>
      <c r="N2132"/>
      <c r="O2132"/>
      <c r="P2132" s="365"/>
      <c r="Q2132"/>
      <c r="R2132"/>
      <c r="S2132"/>
      <c r="T2132"/>
      <c r="U2132"/>
      <c r="V2132"/>
      <c r="W2132"/>
      <c r="X2132"/>
      <c r="Y2132"/>
      <c r="Z2132"/>
      <c r="AA2132"/>
      <c r="AB2132"/>
      <c r="AC2132"/>
      <c r="AD2132"/>
      <c r="AE2132"/>
      <c r="AF2132"/>
      <c r="AG2132"/>
      <c r="AH2132" s="365"/>
      <c r="AI2132"/>
      <c r="AJ2132"/>
      <c r="AK2132"/>
      <c r="AL2132" s="365"/>
      <c r="AM2132"/>
      <c r="AN2132"/>
      <c r="AO2132"/>
      <c r="AP2132" s="365"/>
      <c r="AQ2132"/>
      <c r="AR2132"/>
      <c r="AS2132"/>
      <c r="AT2132"/>
      <c r="AU2132"/>
      <c r="AV2132"/>
      <c r="AW2132"/>
      <c r="AX2132"/>
      <c r="AY2132" s="365"/>
      <c r="AZ2132" s="365"/>
      <c r="BA2132" s="366"/>
      <c r="BB2132" s="367"/>
      <c r="BC2132"/>
      <c r="BD2132"/>
      <c r="BE2132"/>
      <c r="BF2132"/>
      <c r="BG2132"/>
      <c r="BH2132" s="368"/>
    </row>
    <row r="2133" spans="6:60" ht="15.6">
      <c r="F2133" s="346"/>
      <c r="G2133"/>
      <c r="H2133"/>
      <c r="I2133"/>
      <c r="J2133"/>
      <c r="K2133"/>
      <c r="L2133"/>
      <c r="M2133"/>
      <c r="N2133"/>
      <c r="O2133"/>
      <c r="P2133" s="365"/>
      <c r="Q2133"/>
      <c r="R2133"/>
      <c r="S2133"/>
      <c r="T2133"/>
      <c r="U2133"/>
      <c r="V2133"/>
      <c r="W2133"/>
      <c r="X2133"/>
      <c r="Y2133"/>
      <c r="Z2133"/>
      <c r="AA2133"/>
      <c r="AB2133"/>
      <c r="AC2133"/>
      <c r="AD2133"/>
      <c r="AE2133"/>
      <c r="AF2133"/>
      <c r="AG2133"/>
      <c r="AH2133" s="365"/>
      <c r="AI2133"/>
      <c r="AJ2133"/>
      <c r="AK2133"/>
      <c r="AL2133" s="365"/>
      <c r="AM2133"/>
      <c r="AN2133"/>
      <c r="AO2133"/>
      <c r="AP2133" s="365"/>
      <c r="AQ2133"/>
      <c r="AR2133"/>
      <c r="AS2133"/>
      <c r="AT2133"/>
      <c r="AU2133"/>
      <c r="AV2133"/>
      <c r="AW2133"/>
      <c r="AX2133"/>
      <c r="AY2133" s="365"/>
      <c r="AZ2133" s="365"/>
      <c r="BA2133" s="366"/>
      <c r="BB2133" s="367"/>
      <c r="BC2133"/>
      <c r="BD2133"/>
      <c r="BE2133"/>
      <c r="BF2133"/>
      <c r="BG2133"/>
      <c r="BH2133" s="368"/>
    </row>
    <row r="2134" spans="6:60" ht="15.6">
      <c r="F2134" s="346"/>
      <c r="G2134"/>
      <c r="H2134"/>
      <c r="I2134"/>
      <c r="J2134"/>
      <c r="K2134"/>
      <c r="L2134"/>
      <c r="M2134"/>
      <c r="N2134"/>
      <c r="O2134"/>
      <c r="P2134" s="365"/>
      <c r="Q2134"/>
      <c r="R2134"/>
      <c r="S2134"/>
      <c r="T2134"/>
      <c r="U2134"/>
      <c r="V2134"/>
      <c r="W2134"/>
      <c r="X2134"/>
      <c r="Y2134"/>
      <c r="Z2134"/>
      <c r="AA2134"/>
      <c r="AB2134"/>
      <c r="AC2134"/>
      <c r="AD2134"/>
      <c r="AE2134"/>
      <c r="AF2134"/>
      <c r="AG2134"/>
      <c r="AH2134" s="365"/>
      <c r="AI2134"/>
      <c r="AJ2134"/>
      <c r="AK2134"/>
      <c r="AL2134" s="365"/>
      <c r="AM2134"/>
      <c r="AN2134"/>
      <c r="AO2134"/>
      <c r="AP2134" s="365"/>
      <c r="AQ2134"/>
      <c r="AR2134"/>
      <c r="AS2134"/>
      <c r="AT2134"/>
      <c r="AU2134"/>
      <c r="AV2134"/>
      <c r="AW2134"/>
      <c r="AX2134"/>
      <c r="AY2134" s="365"/>
      <c r="AZ2134" s="365"/>
      <c r="BA2134" s="366"/>
      <c r="BB2134" s="367"/>
      <c r="BC2134"/>
      <c r="BD2134"/>
      <c r="BE2134"/>
      <c r="BF2134"/>
      <c r="BG2134"/>
      <c r="BH2134" s="368"/>
    </row>
    <row r="2135" spans="6:60" ht="15.6">
      <c r="F2135" s="346"/>
      <c r="G2135"/>
      <c r="H2135"/>
      <c r="I2135"/>
      <c r="J2135"/>
      <c r="K2135"/>
      <c r="L2135"/>
      <c r="M2135"/>
      <c r="N2135"/>
      <c r="O2135"/>
      <c r="P2135" s="365"/>
      <c r="Q2135"/>
      <c r="R2135"/>
      <c r="S2135"/>
      <c r="T2135"/>
      <c r="U2135"/>
      <c r="V2135"/>
      <c r="W2135"/>
      <c r="X2135"/>
      <c r="Y2135"/>
      <c r="Z2135"/>
      <c r="AA2135"/>
      <c r="AB2135"/>
      <c r="AC2135"/>
      <c r="AD2135"/>
      <c r="AE2135"/>
      <c r="AF2135"/>
      <c r="AG2135"/>
      <c r="AH2135" s="365"/>
      <c r="AI2135"/>
      <c r="AJ2135"/>
      <c r="AK2135"/>
      <c r="AL2135" s="365"/>
      <c r="AM2135"/>
      <c r="AN2135"/>
      <c r="AO2135"/>
      <c r="AP2135" s="365"/>
      <c r="AQ2135"/>
      <c r="AR2135"/>
      <c r="AS2135"/>
      <c r="AT2135"/>
      <c r="AU2135"/>
      <c r="AV2135"/>
      <c r="AW2135"/>
      <c r="AX2135"/>
      <c r="AY2135" s="365"/>
      <c r="AZ2135" s="365"/>
      <c r="BA2135" s="366"/>
      <c r="BB2135" s="367"/>
      <c r="BC2135"/>
      <c r="BD2135"/>
      <c r="BE2135"/>
      <c r="BF2135"/>
      <c r="BG2135"/>
      <c r="BH2135" s="368"/>
    </row>
    <row r="2136" spans="6:60" ht="15.6">
      <c r="F2136" s="346"/>
      <c r="G2136"/>
      <c r="H2136"/>
      <c r="I2136"/>
      <c r="J2136"/>
      <c r="K2136"/>
      <c r="L2136"/>
      <c r="M2136"/>
      <c r="N2136"/>
      <c r="O2136"/>
      <c r="P2136" s="365"/>
      <c r="Q2136"/>
      <c r="R2136"/>
      <c r="S2136"/>
      <c r="T2136"/>
      <c r="U2136"/>
      <c r="V2136"/>
      <c r="W2136"/>
      <c r="X2136"/>
      <c r="Y2136"/>
      <c r="Z2136"/>
      <c r="AA2136"/>
      <c r="AB2136"/>
      <c r="AC2136"/>
      <c r="AD2136"/>
      <c r="AE2136"/>
      <c r="AF2136"/>
      <c r="AG2136"/>
      <c r="AH2136" s="365"/>
      <c r="AI2136"/>
      <c r="AJ2136"/>
      <c r="AK2136"/>
      <c r="AL2136" s="365"/>
      <c r="AM2136"/>
      <c r="AN2136"/>
      <c r="AO2136"/>
      <c r="AP2136" s="365"/>
      <c r="AQ2136"/>
      <c r="AR2136"/>
      <c r="AS2136"/>
      <c r="AT2136"/>
      <c r="AU2136"/>
      <c r="AV2136"/>
      <c r="AW2136"/>
      <c r="AX2136"/>
      <c r="AY2136" s="365"/>
      <c r="AZ2136" s="365"/>
      <c r="BA2136" s="366"/>
      <c r="BB2136" s="367"/>
      <c r="BC2136"/>
      <c r="BD2136"/>
      <c r="BE2136"/>
      <c r="BF2136"/>
      <c r="BG2136"/>
      <c r="BH2136" s="368"/>
    </row>
    <row r="2137" spans="6:60" ht="15.6">
      <c r="F2137" s="346"/>
      <c r="G2137"/>
      <c r="H2137"/>
      <c r="I2137"/>
      <c r="J2137"/>
      <c r="K2137"/>
      <c r="L2137"/>
      <c r="M2137"/>
      <c r="N2137"/>
      <c r="O2137"/>
      <c r="P2137" s="365"/>
      <c r="Q2137"/>
      <c r="R2137"/>
      <c r="S2137"/>
      <c r="T2137"/>
      <c r="U2137"/>
      <c r="V2137"/>
      <c r="W2137"/>
      <c r="X2137"/>
      <c r="Y2137"/>
      <c r="Z2137"/>
      <c r="AA2137"/>
      <c r="AB2137"/>
      <c r="AC2137"/>
      <c r="AD2137"/>
      <c r="AE2137"/>
      <c r="AF2137"/>
      <c r="AG2137"/>
      <c r="AH2137" s="365"/>
      <c r="AI2137"/>
      <c r="AJ2137"/>
      <c r="AK2137"/>
      <c r="AL2137" s="365"/>
      <c r="AM2137"/>
      <c r="AN2137"/>
      <c r="AO2137"/>
      <c r="AP2137" s="365"/>
      <c r="AQ2137"/>
      <c r="AR2137"/>
      <c r="AS2137"/>
      <c r="AT2137"/>
      <c r="AU2137"/>
      <c r="AV2137"/>
      <c r="AW2137"/>
      <c r="AX2137"/>
      <c r="AY2137" s="365"/>
      <c r="AZ2137" s="365"/>
      <c r="BA2137" s="366"/>
      <c r="BB2137" s="367"/>
      <c r="BC2137"/>
      <c r="BD2137"/>
      <c r="BE2137"/>
      <c r="BF2137"/>
      <c r="BG2137"/>
      <c r="BH2137" s="368"/>
    </row>
    <row r="2138" spans="6:60" ht="15.6">
      <c r="F2138" s="346"/>
      <c r="G2138"/>
      <c r="H2138"/>
      <c r="I2138"/>
      <c r="J2138"/>
      <c r="K2138"/>
      <c r="L2138"/>
      <c r="M2138"/>
      <c r="N2138"/>
      <c r="O2138"/>
      <c r="P2138" s="365"/>
      <c r="Q2138"/>
      <c r="R2138"/>
      <c r="S2138"/>
      <c r="T2138"/>
      <c r="U2138"/>
      <c r="V2138"/>
      <c r="W2138"/>
      <c r="X2138"/>
      <c r="Y2138"/>
      <c r="Z2138"/>
      <c r="AA2138"/>
      <c r="AB2138"/>
      <c r="AC2138"/>
      <c r="AD2138"/>
      <c r="AE2138"/>
      <c r="AF2138"/>
      <c r="AG2138"/>
      <c r="AH2138" s="365"/>
      <c r="AI2138"/>
      <c r="AJ2138"/>
      <c r="AK2138"/>
      <c r="AL2138" s="365"/>
      <c r="AM2138"/>
      <c r="AN2138"/>
      <c r="AO2138"/>
      <c r="AP2138" s="365"/>
      <c r="AQ2138"/>
      <c r="AR2138"/>
      <c r="AS2138"/>
      <c r="AT2138"/>
      <c r="AU2138"/>
      <c r="AV2138"/>
      <c r="AW2138"/>
      <c r="AX2138"/>
      <c r="AY2138" s="365"/>
      <c r="AZ2138" s="365"/>
      <c r="BA2138" s="366"/>
      <c r="BB2138" s="367"/>
      <c r="BC2138"/>
      <c r="BD2138"/>
      <c r="BE2138"/>
      <c r="BF2138"/>
      <c r="BG2138"/>
      <c r="BH2138" s="368"/>
    </row>
    <row r="2139" spans="6:60" ht="15.6">
      <c r="F2139" s="346"/>
      <c r="G2139"/>
      <c r="H2139"/>
      <c r="I2139"/>
      <c r="J2139"/>
      <c r="K2139"/>
      <c r="L2139"/>
      <c r="M2139"/>
      <c r="N2139"/>
      <c r="O2139"/>
      <c r="P2139" s="365"/>
      <c r="Q2139"/>
      <c r="R2139"/>
      <c r="S2139"/>
      <c r="T2139"/>
      <c r="U2139"/>
      <c r="V2139"/>
      <c r="W2139"/>
      <c r="X2139"/>
      <c r="Y2139"/>
      <c r="Z2139"/>
      <c r="AA2139"/>
      <c r="AB2139"/>
      <c r="AC2139"/>
      <c r="AD2139"/>
      <c r="AE2139"/>
      <c r="AF2139"/>
      <c r="AG2139"/>
      <c r="AH2139" s="365"/>
      <c r="AI2139"/>
      <c r="AJ2139"/>
      <c r="AK2139"/>
      <c r="AL2139" s="365"/>
      <c r="AM2139"/>
      <c r="AN2139"/>
      <c r="AO2139"/>
      <c r="AP2139" s="365"/>
      <c r="AQ2139"/>
      <c r="AR2139"/>
      <c r="AS2139"/>
      <c r="AT2139"/>
      <c r="AU2139"/>
      <c r="AV2139"/>
      <c r="AW2139"/>
      <c r="AX2139"/>
      <c r="AY2139" s="365"/>
      <c r="AZ2139" s="365"/>
      <c r="BA2139" s="366"/>
      <c r="BB2139" s="367"/>
      <c r="BC2139"/>
      <c r="BD2139"/>
      <c r="BE2139"/>
      <c r="BF2139"/>
      <c r="BG2139"/>
      <c r="BH2139" s="368"/>
    </row>
    <row r="2140" spans="6:60" ht="15.6">
      <c r="F2140" s="346"/>
      <c r="G2140"/>
      <c r="H2140"/>
      <c r="I2140"/>
      <c r="J2140"/>
      <c r="K2140"/>
      <c r="L2140"/>
      <c r="M2140"/>
      <c r="N2140"/>
      <c r="O2140"/>
      <c r="P2140" s="365"/>
      <c r="Q2140"/>
      <c r="R2140"/>
      <c r="S2140"/>
      <c r="T2140"/>
      <c r="U2140"/>
      <c r="V2140"/>
      <c r="W2140"/>
      <c r="X2140"/>
      <c r="Y2140"/>
      <c r="Z2140"/>
      <c r="AA2140"/>
      <c r="AB2140"/>
      <c r="AC2140"/>
      <c r="AD2140"/>
      <c r="AE2140"/>
      <c r="AF2140"/>
      <c r="AG2140"/>
      <c r="AH2140" s="365"/>
      <c r="AI2140"/>
      <c r="AJ2140"/>
      <c r="AK2140"/>
      <c r="AL2140" s="365"/>
      <c r="AM2140"/>
      <c r="AN2140"/>
      <c r="AO2140"/>
      <c r="AP2140" s="365"/>
      <c r="AQ2140"/>
      <c r="AR2140"/>
      <c r="AS2140"/>
      <c r="AT2140"/>
      <c r="AU2140"/>
      <c r="AV2140"/>
      <c r="AW2140"/>
      <c r="AX2140"/>
      <c r="AY2140" s="365"/>
      <c r="AZ2140" s="365"/>
      <c r="BA2140" s="366"/>
      <c r="BB2140" s="367"/>
      <c r="BC2140"/>
      <c r="BD2140"/>
      <c r="BE2140"/>
      <c r="BF2140"/>
      <c r="BG2140"/>
      <c r="BH2140" s="368"/>
    </row>
    <row r="2141" spans="6:60" ht="15.6">
      <c r="F2141" s="346"/>
      <c r="G2141"/>
      <c r="H2141"/>
      <c r="I2141"/>
      <c r="J2141"/>
      <c r="K2141"/>
      <c r="L2141"/>
      <c r="M2141"/>
      <c r="N2141"/>
      <c r="O2141"/>
      <c r="P2141" s="365"/>
      <c r="Q2141"/>
      <c r="R2141"/>
      <c r="S2141"/>
      <c r="T2141"/>
      <c r="U2141"/>
      <c r="V2141"/>
      <c r="W2141"/>
      <c r="X2141"/>
      <c r="Y2141"/>
      <c r="Z2141"/>
      <c r="AA2141"/>
      <c r="AB2141"/>
      <c r="AC2141"/>
      <c r="AD2141"/>
      <c r="AE2141"/>
      <c r="AF2141"/>
      <c r="AG2141"/>
      <c r="AH2141" s="365"/>
      <c r="AI2141"/>
      <c r="AJ2141"/>
      <c r="AK2141"/>
      <c r="AL2141" s="365"/>
      <c r="AM2141"/>
      <c r="AN2141"/>
      <c r="AO2141"/>
      <c r="AP2141" s="365"/>
      <c r="AQ2141"/>
      <c r="AR2141"/>
      <c r="AS2141"/>
      <c r="AT2141"/>
      <c r="AU2141"/>
      <c r="AV2141"/>
      <c r="AW2141"/>
      <c r="AX2141"/>
      <c r="AY2141" s="365"/>
      <c r="AZ2141" s="365"/>
      <c r="BA2141" s="366"/>
      <c r="BB2141" s="367"/>
      <c r="BC2141"/>
      <c r="BD2141"/>
      <c r="BE2141"/>
      <c r="BF2141"/>
      <c r="BG2141"/>
      <c r="BH2141" s="368"/>
    </row>
    <row r="2142" spans="6:60" ht="15.6">
      <c r="F2142" s="346"/>
      <c r="G2142"/>
      <c r="H2142"/>
      <c r="I2142"/>
      <c r="J2142"/>
      <c r="K2142"/>
      <c r="L2142"/>
      <c r="M2142"/>
      <c r="N2142"/>
      <c r="O2142"/>
      <c r="P2142" s="365"/>
      <c r="Q2142"/>
      <c r="R2142"/>
      <c r="S2142"/>
      <c r="T2142"/>
      <c r="U2142"/>
      <c r="V2142"/>
      <c r="W2142"/>
      <c r="X2142"/>
      <c r="Y2142"/>
      <c r="Z2142"/>
      <c r="AA2142"/>
      <c r="AB2142"/>
      <c r="AC2142"/>
      <c r="AD2142"/>
      <c r="AE2142"/>
      <c r="AF2142"/>
      <c r="AG2142"/>
      <c r="AH2142" s="365"/>
      <c r="AI2142"/>
      <c r="AJ2142"/>
      <c r="AK2142"/>
      <c r="AL2142" s="365"/>
      <c r="AM2142"/>
      <c r="AN2142"/>
      <c r="AO2142"/>
      <c r="AP2142" s="365"/>
      <c r="AQ2142"/>
      <c r="AR2142"/>
      <c r="AS2142"/>
      <c r="AT2142"/>
      <c r="AU2142"/>
      <c r="AV2142"/>
      <c r="AW2142"/>
      <c r="AX2142"/>
      <c r="AY2142" s="365"/>
      <c r="AZ2142" s="365"/>
      <c r="BA2142" s="366"/>
      <c r="BB2142" s="367"/>
      <c r="BC2142"/>
      <c r="BD2142"/>
      <c r="BE2142"/>
      <c r="BF2142"/>
      <c r="BG2142"/>
      <c r="BH2142" s="368"/>
    </row>
    <row r="2143" spans="6:60" ht="15.6">
      <c r="F2143" s="346"/>
      <c r="G2143"/>
      <c r="H2143"/>
      <c r="I2143"/>
      <c r="J2143"/>
      <c r="K2143"/>
      <c r="L2143"/>
      <c r="M2143"/>
      <c r="N2143"/>
      <c r="O2143"/>
      <c r="P2143" s="365"/>
      <c r="Q2143"/>
      <c r="R2143"/>
      <c r="S2143"/>
      <c r="T2143"/>
      <c r="U2143"/>
      <c r="V2143"/>
      <c r="W2143"/>
      <c r="X2143"/>
      <c r="Y2143"/>
      <c r="Z2143"/>
      <c r="AA2143"/>
      <c r="AB2143"/>
      <c r="AC2143"/>
      <c r="AD2143"/>
      <c r="AE2143"/>
      <c r="AF2143"/>
      <c r="AG2143"/>
      <c r="AH2143" s="365"/>
      <c r="AI2143"/>
      <c r="AJ2143"/>
      <c r="AK2143"/>
      <c r="AL2143" s="365"/>
      <c r="AM2143"/>
      <c r="AN2143"/>
      <c r="AO2143"/>
      <c r="AP2143" s="365"/>
      <c r="AQ2143"/>
      <c r="AR2143"/>
      <c r="AS2143"/>
      <c r="AT2143"/>
      <c r="AU2143"/>
      <c r="AV2143"/>
      <c r="AW2143"/>
      <c r="AX2143"/>
      <c r="AY2143" s="365"/>
      <c r="AZ2143" s="365"/>
      <c r="BA2143" s="366"/>
      <c r="BB2143" s="367"/>
      <c r="BC2143"/>
      <c r="BD2143"/>
      <c r="BE2143"/>
      <c r="BF2143"/>
      <c r="BG2143"/>
      <c r="BH2143" s="368"/>
    </row>
    <row r="2144" spans="6:60" ht="15.6">
      <c r="F2144" s="346"/>
      <c r="G2144"/>
      <c r="H2144"/>
      <c r="I2144"/>
      <c r="J2144"/>
      <c r="K2144"/>
      <c r="L2144"/>
      <c r="M2144"/>
      <c r="N2144"/>
      <c r="O2144"/>
      <c r="P2144" s="365"/>
      <c r="Q2144"/>
      <c r="R2144"/>
      <c r="S2144"/>
      <c r="T2144"/>
      <c r="U2144"/>
      <c r="V2144"/>
      <c r="W2144"/>
      <c r="X2144"/>
      <c r="Y2144"/>
      <c r="Z2144"/>
      <c r="AA2144"/>
      <c r="AB2144"/>
      <c r="AC2144"/>
      <c r="AD2144"/>
      <c r="AE2144"/>
      <c r="AF2144"/>
      <c r="AG2144"/>
      <c r="AH2144" s="365"/>
      <c r="AI2144"/>
      <c r="AJ2144"/>
      <c r="AK2144"/>
      <c r="AL2144" s="365"/>
      <c r="AM2144"/>
      <c r="AN2144"/>
      <c r="AO2144"/>
      <c r="AP2144" s="365"/>
      <c r="AQ2144"/>
      <c r="AR2144"/>
      <c r="AS2144"/>
      <c r="AT2144"/>
      <c r="AU2144"/>
      <c r="AV2144"/>
      <c r="AW2144"/>
      <c r="AX2144"/>
      <c r="AY2144" s="365"/>
      <c r="AZ2144" s="365"/>
      <c r="BA2144" s="366"/>
      <c r="BB2144" s="367"/>
      <c r="BC2144"/>
      <c r="BD2144"/>
      <c r="BE2144"/>
      <c r="BF2144"/>
      <c r="BG2144"/>
      <c r="BH2144" s="368"/>
    </row>
    <row r="2145" spans="6:60" ht="15.6">
      <c r="F2145" s="346"/>
      <c r="G2145"/>
      <c r="H2145"/>
      <c r="I2145"/>
      <c r="J2145"/>
      <c r="K2145"/>
      <c r="L2145"/>
      <c r="M2145"/>
      <c r="N2145"/>
      <c r="O2145"/>
      <c r="P2145" s="365"/>
      <c r="Q2145"/>
      <c r="R2145"/>
      <c r="S2145"/>
      <c r="T2145"/>
      <c r="U2145"/>
      <c r="V2145"/>
      <c r="W2145"/>
      <c r="X2145"/>
      <c r="Y2145"/>
      <c r="Z2145"/>
      <c r="AA2145"/>
      <c r="AB2145"/>
      <c r="AC2145"/>
      <c r="AD2145"/>
      <c r="AE2145"/>
      <c r="AF2145"/>
      <c r="AG2145"/>
      <c r="AH2145" s="365"/>
      <c r="AI2145"/>
      <c r="AJ2145"/>
      <c r="AK2145"/>
      <c r="AL2145" s="365"/>
      <c r="AM2145"/>
      <c r="AN2145"/>
      <c r="AO2145"/>
      <c r="AP2145" s="365"/>
      <c r="AQ2145"/>
      <c r="AR2145"/>
      <c r="AS2145"/>
      <c r="AT2145"/>
      <c r="AU2145"/>
      <c r="AV2145"/>
      <c r="AW2145"/>
      <c r="AX2145"/>
      <c r="AY2145" s="365"/>
      <c r="AZ2145" s="365"/>
      <c r="BA2145" s="366"/>
      <c r="BB2145" s="367"/>
      <c r="BC2145"/>
      <c r="BD2145"/>
      <c r="BE2145"/>
      <c r="BF2145"/>
      <c r="BG2145"/>
      <c r="BH2145" s="368"/>
    </row>
    <row r="2146" spans="6:60" ht="15.6">
      <c r="F2146" s="346"/>
      <c r="G2146"/>
      <c r="H2146"/>
      <c r="I2146"/>
      <c r="J2146"/>
      <c r="K2146"/>
      <c r="L2146"/>
      <c r="M2146"/>
      <c r="N2146"/>
      <c r="O2146"/>
      <c r="P2146" s="365"/>
      <c r="Q2146"/>
      <c r="R2146"/>
      <c r="S2146"/>
      <c r="T2146"/>
      <c r="U2146"/>
      <c r="V2146"/>
      <c r="W2146"/>
      <c r="X2146"/>
      <c r="Y2146"/>
      <c r="Z2146"/>
      <c r="AA2146"/>
      <c r="AB2146"/>
      <c r="AC2146"/>
      <c r="AD2146"/>
      <c r="AE2146"/>
      <c r="AF2146"/>
      <c r="AG2146"/>
      <c r="AH2146" s="365"/>
      <c r="AI2146"/>
      <c r="AJ2146"/>
      <c r="AK2146"/>
      <c r="AL2146" s="365"/>
      <c r="AM2146"/>
      <c r="AN2146"/>
      <c r="AO2146"/>
      <c r="AP2146" s="365"/>
      <c r="AQ2146"/>
      <c r="AR2146"/>
      <c r="AS2146"/>
      <c r="AT2146"/>
      <c r="AU2146"/>
      <c r="AV2146"/>
      <c r="AW2146"/>
      <c r="AX2146"/>
      <c r="AY2146" s="365"/>
      <c r="AZ2146" s="365"/>
      <c r="BA2146" s="366"/>
      <c r="BB2146" s="367"/>
      <c r="BC2146"/>
      <c r="BD2146"/>
      <c r="BE2146"/>
      <c r="BF2146"/>
      <c r="BG2146"/>
      <c r="BH2146" s="368"/>
    </row>
    <row r="2147" spans="6:60" ht="15.6">
      <c r="F2147" s="346"/>
      <c r="G2147"/>
      <c r="H2147"/>
      <c r="I2147"/>
      <c r="J2147"/>
      <c r="K2147"/>
      <c r="L2147"/>
      <c r="M2147"/>
      <c r="N2147"/>
      <c r="O2147"/>
      <c r="P2147" s="365"/>
      <c r="Q2147"/>
      <c r="R2147"/>
      <c r="S2147"/>
      <c r="T2147"/>
      <c r="U2147"/>
      <c r="V2147"/>
      <c r="W2147"/>
      <c r="X2147"/>
      <c r="Y2147"/>
      <c r="Z2147"/>
      <c r="AA2147"/>
      <c r="AB2147"/>
      <c r="AC2147"/>
      <c r="AD2147"/>
      <c r="AE2147"/>
      <c r="AF2147"/>
      <c r="AG2147"/>
      <c r="AH2147" s="365"/>
      <c r="AI2147"/>
      <c r="AJ2147"/>
      <c r="AK2147"/>
      <c r="AL2147" s="365"/>
      <c r="AM2147"/>
      <c r="AN2147"/>
      <c r="AO2147"/>
      <c r="AP2147" s="365"/>
      <c r="AQ2147"/>
      <c r="AR2147"/>
      <c r="AS2147"/>
      <c r="AT2147"/>
      <c r="AU2147"/>
      <c r="AV2147"/>
      <c r="AW2147"/>
      <c r="AX2147"/>
      <c r="AY2147" s="365"/>
      <c r="AZ2147" s="365"/>
      <c r="BA2147" s="366"/>
      <c r="BB2147" s="367"/>
      <c r="BC2147"/>
      <c r="BD2147"/>
      <c r="BE2147"/>
      <c r="BF2147"/>
      <c r="BG2147"/>
      <c r="BH2147" s="368"/>
    </row>
    <row r="2148" spans="6:60" ht="15.6">
      <c r="F2148" s="346"/>
      <c r="G2148"/>
      <c r="H2148"/>
      <c r="I2148"/>
      <c r="J2148"/>
      <c r="K2148"/>
      <c r="L2148"/>
      <c r="M2148"/>
      <c r="N2148"/>
      <c r="O2148"/>
      <c r="P2148" s="365"/>
      <c r="Q2148"/>
      <c r="R2148"/>
      <c r="S2148"/>
      <c r="T2148"/>
      <c r="U2148"/>
      <c r="V2148"/>
      <c r="W2148"/>
      <c r="X2148"/>
      <c r="Y2148"/>
      <c r="Z2148"/>
      <c r="AA2148"/>
      <c r="AB2148"/>
      <c r="AC2148"/>
      <c r="AD2148"/>
      <c r="AE2148"/>
      <c r="AF2148"/>
      <c r="AG2148"/>
      <c r="AH2148" s="365"/>
      <c r="AI2148"/>
      <c r="AJ2148"/>
      <c r="AK2148"/>
      <c r="AL2148" s="365"/>
      <c r="AM2148"/>
      <c r="AN2148"/>
      <c r="AO2148"/>
      <c r="AP2148" s="365"/>
      <c r="AQ2148"/>
      <c r="AR2148"/>
      <c r="AS2148"/>
      <c r="AT2148"/>
      <c r="AU2148"/>
      <c r="AV2148"/>
      <c r="AW2148"/>
      <c r="AX2148"/>
      <c r="AY2148" s="365"/>
      <c r="AZ2148" s="365"/>
      <c r="BA2148" s="366"/>
      <c r="BB2148" s="367"/>
      <c r="BC2148"/>
      <c r="BD2148"/>
      <c r="BE2148"/>
      <c r="BF2148"/>
      <c r="BG2148"/>
      <c r="BH2148" s="368"/>
    </row>
    <row r="2149" spans="6:60" ht="15.6">
      <c r="F2149" s="346"/>
      <c r="G2149"/>
      <c r="H2149"/>
      <c r="I2149"/>
      <c r="J2149"/>
      <c r="K2149"/>
      <c r="L2149"/>
      <c r="M2149"/>
      <c r="N2149"/>
      <c r="O2149"/>
      <c r="P2149" s="365"/>
      <c r="Q2149"/>
      <c r="R2149"/>
      <c r="S2149"/>
      <c r="T2149"/>
      <c r="U2149"/>
      <c r="V2149"/>
      <c r="W2149"/>
      <c r="X2149"/>
      <c r="Y2149"/>
      <c r="Z2149"/>
      <c r="AA2149"/>
      <c r="AB2149"/>
      <c r="AC2149"/>
      <c r="AD2149"/>
      <c r="AE2149"/>
      <c r="AF2149"/>
      <c r="AG2149"/>
      <c r="AH2149" s="365"/>
      <c r="AI2149"/>
      <c r="AJ2149"/>
      <c r="AK2149"/>
      <c r="AL2149" s="365"/>
      <c r="AM2149"/>
      <c r="AN2149"/>
      <c r="AO2149"/>
      <c r="AP2149" s="365"/>
      <c r="AQ2149"/>
      <c r="AR2149"/>
      <c r="AS2149"/>
      <c r="AT2149"/>
      <c r="AU2149"/>
      <c r="AV2149"/>
      <c r="AW2149"/>
      <c r="AX2149"/>
      <c r="AY2149" s="365"/>
      <c r="AZ2149" s="365"/>
      <c r="BA2149" s="366"/>
      <c r="BB2149" s="367"/>
      <c r="BC2149"/>
      <c r="BD2149"/>
      <c r="BE2149"/>
      <c r="BF2149"/>
      <c r="BG2149"/>
      <c r="BH2149" s="368"/>
    </row>
    <row r="2150" spans="6:60" ht="15.6">
      <c r="F2150" s="346"/>
      <c r="G2150"/>
      <c r="H2150"/>
      <c r="I2150"/>
      <c r="J2150"/>
      <c r="K2150"/>
      <c r="L2150"/>
      <c r="M2150"/>
      <c r="N2150"/>
      <c r="O2150"/>
      <c r="P2150" s="365"/>
      <c r="Q2150"/>
      <c r="R2150"/>
      <c r="S2150"/>
      <c r="T2150"/>
      <c r="U2150"/>
      <c r="V2150"/>
      <c r="W2150"/>
      <c r="X2150"/>
      <c r="Y2150"/>
      <c r="Z2150"/>
      <c r="AA2150"/>
      <c r="AB2150"/>
      <c r="AC2150"/>
      <c r="AD2150"/>
      <c r="AE2150"/>
      <c r="AF2150"/>
      <c r="AG2150"/>
      <c r="AH2150" s="365"/>
      <c r="AI2150"/>
      <c r="AJ2150"/>
      <c r="AK2150"/>
      <c r="AL2150" s="365"/>
      <c r="AM2150"/>
      <c r="AN2150"/>
      <c r="AO2150"/>
      <c r="AP2150" s="365"/>
      <c r="AQ2150"/>
      <c r="AR2150"/>
      <c r="AS2150"/>
      <c r="AT2150"/>
      <c r="AU2150"/>
      <c r="AV2150"/>
      <c r="AW2150"/>
      <c r="AX2150"/>
      <c r="AY2150" s="365"/>
      <c r="AZ2150" s="365"/>
      <c r="BA2150" s="366"/>
      <c r="BB2150" s="367"/>
      <c r="BC2150"/>
      <c r="BD2150"/>
      <c r="BE2150"/>
      <c r="BF2150"/>
      <c r="BG2150"/>
      <c r="BH2150" s="368"/>
    </row>
    <row r="2151" spans="6:60" ht="15.6">
      <c r="F2151" s="346"/>
      <c r="G2151"/>
      <c r="H2151"/>
      <c r="I2151"/>
      <c r="J2151"/>
      <c r="K2151"/>
      <c r="L2151"/>
      <c r="M2151"/>
      <c r="N2151"/>
      <c r="O2151"/>
      <c r="P2151" s="365"/>
      <c r="Q2151"/>
      <c r="R2151"/>
      <c r="S2151"/>
      <c r="T2151"/>
      <c r="U2151"/>
      <c r="V2151"/>
      <c r="W2151"/>
      <c r="X2151"/>
      <c r="Y2151"/>
      <c r="Z2151"/>
      <c r="AA2151"/>
      <c r="AB2151"/>
      <c r="AC2151"/>
      <c r="AD2151"/>
      <c r="AE2151"/>
      <c r="AF2151"/>
      <c r="AG2151"/>
      <c r="AH2151" s="365"/>
      <c r="AI2151"/>
      <c r="AJ2151"/>
      <c r="AK2151"/>
      <c r="AL2151" s="365"/>
      <c r="AM2151"/>
      <c r="AN2151"/>
      <c r="AO2151"/>
      <c r="AP2151" s="365"/>
      <c r="AQ2151"/>
      <c r="AR2151"/>
      <c r="AS2151"/>
      <c r="AT2151"/>
      <c r="AU2151"/>
      <c r="AV2151"/>
      <c r="AW2151"/>
      <c r="AX2151"/>
      <c r="AY2151" s="365"/>
      <c r="AZ2151" s="365"/>
      <c r="BA2151" s="366"/>
      <c r="BB2151" s="367"/>
      <c r="BC2151"/>
      <c r="BD2151"/>
      <c r="BE2151"/>
      <c r="BF2151"/>
      <c r="BG2151"/>
      <c r="BH2151" s="368"/>
    </row>
    <row r="2152" spans="6:60" ht="15.6">
      <c r="F2152" s="346"/>
      <c r="G2152"/>
      <c r="H2152"/>
      <c r="I2152"/>
      <c r="J2152"/>
      <c r="K2152"/>
      <c r="L2152"/>
      <c r="M2152"/>
      <c r="N2152"/>
      <c r="O2152"/>
      <c r="P2152" s="365"/>
      <c r="Q2152"/>
      <c r="R2152"/>
      <c r="S2152"/>
      <c r="T2152"/>
      <c r="U2152"/>
      <c r="V2152"/>
      <c r="W2152"/>
      <c r="X2152"/>
      <c r="Y2152"/>
      <c r="Z2152"/>
      <c r="AA2152"/>
      <c r="AB2152"/>
      <c r="AC2152"/>
      <c r="AD2152"/>
      <c r="AE2152"/>
      <c r="AF2152"/>
      <c r="AG2152"/>
      <c r="AH2152" s="365"/>
      <c r="AI2152"/>
      <c r="AJ2152"/>
      <c r="AK2152"/>
      <c r="AL2152" s="365"/>
      <c r="AM2152"/>
      <c r="AN2152"/>
      <c r="AO2152"/>
      <c r="AP2152" s="365"/>
      <c r="AQ2152"/>
      <c r="AR2152"/>
      <c r="AS2152"/>
      <c r="AT2152"/>
      <c r="AU2152"/>
      <c r="AV2152"/>
      <c r="AW2152"/>
      <c r="AX2152"/>
      <c r="AY2152" s="365"/>
      <c r="AZ2152" s="365"/>
      <c r="BA2152" s="366"/>
      <c r="BB2152" s="367"/>
      <c r="BC2152"/>
      <c r="BD2152"/>
      <c r="BE2152"/>
      <c r="BF2152"/>
      <c r="BG2152"/>
      <c r="BH2152" s="368"/>
    </row>
    <row r="2153" spans="6:60" ht="15.6">
      <c r="F2153" s="346"/>
      <c r="G2153"/>
      <c r="H2153"/>
      <c r="I2153"/>
      <c r="J2153"/>
      <c r="K2153"/>
      <c r="L2153"/>
      <c r="M2153"/>
      <c r="N2153"/>
      <c r="O2153"/>
      <c r="P2153" s="365"/>
      <c r="Q2153"/>
      <c r="R2153"/>
      <c r="S2153"/>
      <c r="T2153"/>
      <c r="U2153"/>
      <c r="V2153"/>
      <c r="W2153"/>
      <c r="X2153"/>
      <c r="Y2153"/>
      <c r="Z2153"/>
      <c r="AA2153"/>
      <c r="AB2153"/>
      <c r="AC2153"/>
      <c r="AD2153"/>
      <c r="AE2153"/>
      <c r="AF2153"/>
      <c r="AG2153"/>
      <c r="AH2153" s="365"/>
      <c r="AI2153"/>
      <c r="AJ2153"/>
      <c r="AK2153"/>
      <c r="AL2153" s="365"/>
      <c r="AM2153"/>
      <c r="AN2153"/>
      <c r="AO2153"/>
      <c r="AP2153" s="365"/>
      <c r="AQ2153"/>
      <c r="AR2153"/>
      <c r="AS2153"/>
      <c r="AT2153"/>
      <c r="AU2153"/>
      <c r="AV2153"/>
      <c r="AW2153"/>
      <c r="AX2153"/>
      <c r="AY2153" s="365"/>
      <c r="AZ2153" s="365"/>
      <c r="BA2153" s="366"/>
      <c r="BB2153" s="367"/>
      <c r="BC2153"/>
      <c r="BD2153"/>
      <c r="BE2153"/>
      <c r="BF2153"/>
      <c r="BG2153"/>
      <c r="BH2153" s="368"/>
    </row>
    <row r="2154" spans="6:60" ht="15.6">
      <c r="F2154" s="346"/>
      <c r="G2154"/>
      <c r="H2154"/>
      <c r="I2154"/>
      <c r="J2154"/>
      <c r="K2154"/>
      <c r="L2154"/>
      <c r="M2154"/>
      <c r="N2154"/>
      <c r="O2154"/>
      <c r="P2154" s="365"/>
      <c r="Q2154"/>
      <c r="R2154"/>
      <c r="S2154"/>
      <c r="T2154"/>
      <c r="U2154"/>
      <c r="V2154"/>
      <c r="W2154"/>
      <c r="X2154"/>
      <c r="Y2154"/>
      <c r="Z2154"/>
      <c r="AA2154"/>
      <c r="AB2154"/>
      <c r="AC2154"/>
      <c r="AD2154"/>
      <c r="AE2154"/>
      <c r="AF2154"/>
      <c r="AG2154"/>
      <c r="AH2154" s="365"/>
      <c r="AI2154"/>
      <c r="AJ2154"/>
      <c r="AK2154"/>
      <c r="AL2154" s="365"/>
      <c r="AM2154"/>
      <c r="AN2154"/>
      <c r="AO2154"/>
      <c r="AP2154" s="365"/>
      <c r="AQ2154"/>
      <c r="AR2154"/>
      <c r="AS2154"/>
      <c r="AT2154"/>
      <c r="AU2154"/>
      <c r="AV2154"/>
      <c r="AW2154"/>
      <c r="AX2154"/>
      <c r="AY2154" s="365"/>
      <c r="AZ2154" s="365"/>
      <c r="BA2154" s="366"/>
      <c r="BB2154" s="367"/>
      <c r="BC2154"/>
      <c r="BD2154"/>
      <c r="BE2154"/>
      <c r="BF2154"/>
      <c r="BG2154"/>
      <c r="BH2154" s="368"/>
    </row>
    <row r="2155" spans="6:60" ht="15.6">
      <c r="F2155" s="346"/>
      <c r="G2155"/>
      <c r="H2155"/>
      <c r="I2155"/>
      <c r="J2155"/>
      <c r="K2155"/>
      <c r="L2155"/>
      <c r="M2155"/>
      <c r="N2155"/>
      <c r="O2155"/>
      <c r="P2155" s="365"/>
      <c r="Q2155"/>
      <c r="R2155"/>
      <c r="S2155"/>
      <c r="T2155"/>
      <c r="U2155"/>
      <c r="V2155"/>
      <c r="W2155"/>
      <c r="X2155"/>
      <c r="Y2155"/>
      <c r="Z2155"/>
      <c r="AA2155"/>
      <c r="AB2155"/>
      <c r="AC2155"/>
      <c r="AD2155"/>
      <c r="AE2155"/>
      <c r="AF2155"/>
      <c r="AG2155"/>
      <c r="AH2155" s="365"/>
      <c r="AI2155"/>
      <c r="AJ2155"/>
      <c r="AK2155"/>
      <c r="AL2155" s="365"/>
      <c r="AM2155"/>
      <c r="AN2155"/>
      <c r="AO2155"/>
      <c r="AP2155" s="365"/>
      <c r="AQ2155"/>
      <c r="AR2155"/>
      <c r="AS2155"/>
      <c r="AT2155"/>
      <c r="AU2155"/>
      <c r="AV2155"/>
      <c r="AW2155"/>
      <c r="AX2155"/>
      <c r="AY2155" s="365"/>
      <c r="AZ2155" s="365"/>
      <c r="BA2155" s="366"/>
      <c r="BB2155" s="367"/>
      <c r="BC2155"/>
      <c r="BD2155"/>
      <c r="BE2155"/>
      <c r="BF2155"/>
      <c r="BG2155"/>
      <c r="BH2155" s="368"/>
    </row>
    <row r="2156" spans="6:60" ht="15.6">
      <c r="F2156" s="346"/>
      <c r="G2156"/>
      <c r="H2156"/>
      <c r="I2156"/>
      <c r="J2156"/>
      <c r="K2156"/>
      <c r="L2156"/>
      <c r="M2156"/>
      <c r="N2156"/>
      <c r="O2156"/>
      <c r="P2156" s="365"/>
      <c r="Q2156"/>
      <c r="R2156"/>
      <c r="S2156"/>
      <c r="T2156"/>
      <c r="U2156"/>
      <c r="V2156"/>
      <c r="W2156"/>
      <c r="X2156"/>
      <c r="Y2156"/>
      <c r="Z2156"/>
      <c r="AA2156"/>
      <c r="AB2156"/>
      <c r="AC2156"/>
      <c r="AD2156"/>
      <c r="AE2156"/>
      <c r="AF2156"/>
      <c r="AG2156"/>
      <c r="AH2156" s="365"/>
      <c r="AI2156"/>
      <c r="AJ2156"/>
      <c r="AK2156"/>
      <c r="AL2156" s="365"/>
      <c r="AM2156"/>
      <c r="AN2156"/>
      <c r="AO2156"/>
      <c r="AP2156" s="365"/>
      <c r="AQ2156"/>
      <c r="AR2156"/>
      <c r="AS2156"/>
      <c r="AT2156"/>
      <c r="AU2156"/>
      <c r="AV2156"/>
      <c r="AW2156"/>
      <c r="AX2156"/>
      <c r="AY2156" s="365"/>
      <c r="AZ2156" s="365"/>
      <c r="BA2156" s="366"/>
      <c r="BB2156" s="367"/>
      <c r="BC2156"/>
      <c r="BD2156"/>
      <c r="BE2156"/>
      <c r="BF2156"/>
      <c r="BG2156"/>
      <c r="BH2156" s="368"/>
    </row>
    <row r="2157" spans="6:60" ht="15.6">
      <c r="F2157" s="346"/>
      <c r="G2157"/>
      <c r="H2157"/>
      <c r="I2157"/>
      <c r="J2157"/>
      <c r="K2157"/>
      <c r="L2157"/>
      <c r="M2157"/>
      <c r="N2157"/>
      <c r="O2157"/>
      <c r="P2157" s="365"/>
      <c r="Q2157"/>
      <c r="R2157"/>
      <c r="S2157"/>
      <c r="T2157"/>
      <c r="U2157"/>
      <c r="V2157"/>
      <c r="W2157"/>
      <c r="X2157"/>
      <c r="Y2157"/>
      <c r="Z2157"/>
      <c r="AA2157"/>
      <c r="AB2157"/>
      <c r="AC2157"/>
      <c r="AD2157"/>
      <c r="AE2157"/>
      <c r="AF2157"/>
      <c r="AG2157"/>
      <c r="AH2157" s="365"/>
      <c r="AI2157"/>
      <c r="AJ2157"/>
      <c r="AK2157"/>
      <c r="AL2157" s="365"/>
      <c r="AM2157"/>
      <c r="AN2157"/>
      <c r="AO2157"/>
      <c r="AP2157" s="365"/>
      <c r="AQ2157"/>
      <c r="AR2157"/>
      <c r="AS2157"/>
      <c r="AT2157"/>
      <c r="AU2157"/>
      <c r="AV2157"/>
      <c r="AW2157"/>
      <c r="AX2157"/>
      <c r="AY2157" s="365"/>
      <c r="AZ2157" s="365"/>
      <c r="BA2157" s="366"/>
      <c r="BB2157" s="367"/>
      <c r="BC2157"/>
      <c r="BD2157"/>
      <c r="BE2157"/>
      <c r="BF2157"/>
      <c r="BG2157"/>
      <c r="BH2157" s="368"/>
    </row>
    <row r="2158" spans="6:60" ht="15.6">
      <c r="F2158" s="346"/>
      <c r="G2158"/>
      <c r="H2158"/>
      <c r="I2158"/>
      <c r="J2158"/>
      <c r="K2158"/>
      <c r="L2158"/>
      <c r="M2158"/>
      <c r="N2158"/>
      <c r="O2158"/>
      <c r="P2158" s="365"/>
      <c r="Q2158"/>
      <c r="R2158"/>
      <c r="S2158"/>
      <c r="T2158"/>
      <c r="U2158"/>
      <c r="V2158"/>
      <c r="W2158"/>
      <c r="X2158"/>
      <c r="Y2158"/>
      <c r="Z2158"/>
      <c r="AA2158"/>
      <c r="AB2158"/>
      <c r="AC2158"/>
      <c r="AD2158"/>
      <c r="AE2158"/>
      <c r="AF2158"/>
      <c r="AG2158"/>
      <c r="AH2158" s="365"/>
      <c r="AI2158"/>
      <c r="AJ2158"/>
      <c r="AK2158"/>
      <c r="AL2158" s="365"/>
      <c r="AM2158"/>
      <c r="AN2158"/>
      <c r="AO2158"/>
      <c r="AP2158" s="365"/>
      <c r="AQ2158"/>
      <c r="AR2158"/>
      <c r="AS2158"/>
      <c r="AT2158"/>
      <c r="AU2158"/>
      <c r="AV2158"/>
      <c r="AW2158"/>
      <c r="AX2158"/>
      <c r="AY2158" s="365"/>
      <c r="AZ2158" s="365"/>
      <c r="BA2158" s="366"/>
      <c r="BB2158" s="367"/>
      <c r="BC2158"/>
      <c r="BD2158"/>
      <c r="BE2158"/>
      <c r="BF2158"/>
      <c r="BG2158"/>
      <c r="BH2158" s="368"/>
    </row>
    <row r="2159" spans="6:60" ht="15.6">
      <c r="F2159" s="346"/>
      <c r="G2159"/>
      <c r="H2159"/>
      <c r="I2159"/>
      <c r="J2159"/>
      <c r="K2159"/>
      <c r="L2159"/>
      <c r="M2159"/>
      <c r="N2159"/>
      <c r="O2159"/>
      <c r="P2159" s="365"/>
      <c r="Q2159"/>
      <c r="R2159"/>
      <c r="S2159"/>
      <c r="T2159"/>
      <c r="U2159"/>
      <c r="V2159"/>
      <c r="W2159"/>
      <c r="X2159"/>
      <c r="Y2159"/>
      <c r="Z2159"/>
      <c r="AA2159"/>
      <c r="AB2159"/>
      <c r="AC2159"/>
      <c r="AD2159"/>
      <c r="AE2159"/>
      <c r="AF2159"/>
      <c r="AG2159"/>
      <c r="AH2159" s="365"/>
      <c r="AI2159"/>
      <c r="AJ2159"/>
      <c r="AK2159"/>
      <c r="AL2159" s="365"/>
      <c r="AM2159"/>
      <c r="AN2159"/>
      <c r="AO2159"/>
      <c r="AP2159" s="365"/>
      <c r="AQ2159"/>
      <c r="AR2159"/>
      <c r="AS2159"/>
      <c r="AT2159"/>
      <c r="AU2159"/>
      <c r="AV2159"/>
      <c r="AW2159"/>
      <c r="AX2159"/>
      <c r="AY2159" s="365"/>
      <c r="AZ2159" s="365"/>
      <c r="BA2159" s="366"/>
      <c r="BB2159" s="367"/>
      <c r="BC2159"/>
      <c r="BD2159"/>
      <c r="BE2159"/>
      <c r="BF2159"/>
      <c r="BG2159"/>
      <c r="BH2159" s="368"/>
    </row>
    <row r="2160" spans="6:60" ht="15.6">
      <c r="F2160" s="346"/>
      <c r="G2160"/>
      <c r="H2160"/>
      <c r="I2160"/>
      <c r="J2160"/>
      <c r="K2160"/>
      <c r="L2160"/>
      <c r="M2160"/>
      <c r="N2160"/>
      <c r="O2160"/>
      <c r="P2160" s="365"/>
      <c r="Q2160"/>
      <c r="R2160"/>
      <c r="S2160"/>
      <c r="T2160"/>
      <c r="U2160"/>
      <c r="V2160"/>
      <c r="W2160"/>
      <c r="X2160"/>
      <c r="Y2160"/>
      <c r="Z2160"/>
      <c r="AA2160"/>
      <c r="AB2160"/>
      <c r="AC2160"/>
      <c r="AD2160"/>
      <c r="AE2160"/>
      <c r="AF2160"/>
      <c r="AG2160"/>
      <c r="AH2160" s="365"/>
      <c r="AI2160"/>
      <c r="AJ2160"/>
      <c r="AK2160"/>
      <c r="AL2160" s="365"/>
      <c r="AM2160"/>
      <c r="AN2160"/>
      <c r="AO2160"/>
      <c r="AP2160" s="365"/>
      <c r="AQ2160"/>
      <c r="AR2160"/>
      <c r="AS2160"/>
      <c r="AT2160"/>
      <c r="AU2160"/>
      <c r="AV2160"/>
      <c r="AW2160"/>
      <c r="AX2160"/>
      <c r="AY2160" s="365"/>
      <c r="AZ2160" s="365"/>
      <c r="BA2160" s="366"/>
      <c r="BB2160" s="367"/>
      <c r="BC2160"/>
      <c r="BD2160"/>
      <c r="BE2160"/>
      <c r="BF2160"/>
      <c r="BG2160"/>
      <c r="BH2160" s="368"/>
    </row>
    <row r="2161" spans="6:60" ht="15.6">
      <c r="F2161" s="346"/>
      <c r="G2161"/>
      <c r="H2161"/>
      <c r="I2161"/>
      <c r="J2161"/>
      <c r="K2161"/>
      <c r="L2161"/>
      <c r="M2161"/>
      <c r="N2161"/>
      <c r="O2161"/>
      <c r="P2161" s="365"/>
      <c r="Q2161"/>
      <c r="R2161"/>
      <c r="S2161"/>
      <c r="T2161"/>
      <c r="U2161"/>
      <c r="V2161"/>
      <c r="W2161"/>
      <c r="X2161"/>
      <c r="Y2161"/>
      <c r="Z2161"/>
      <c r="AA2161"/>
      <c r="AB2161"/>
      <c r="AC2161"/>
      <c r="AD2161"/>
      <c r="AE2161"/>
      <c r="AF2161"/>
      <c r="AG2161"/>
      <c r="AH2161" s="365"/>
      <c r="AI2161"/>
      <c r="AJ2161"/>
      <c r="AK2161"/>
      <c r="AL2161" s="365"/>
      <c r="AM2161"/>
      <c r="AN2161"/>
      <c r="AO2161"/>
      <c r="AP2161" s="365"/>
      <c r="AQ2161"/>
      <c r="AR2161"/>
      <c r="AS2161"/>
      <c r="AT2161"/>
      <c r="AU2161"/>
      <c r="AV2161"/>
      <c r="AW2161"/>
      <c r="AX2161"/>
      <c r="AY2161" s="365"/>
      <c r="AZ2161" s="365"/>
      <c r="BA2161" s="366"/>
      <c r="BB2161" s="367"/>
      <c r="BC2161"/>
      <c r="BD2161"/>
      <c r="BE2161"/>
      <c r="BF2161"/>
      <c r="BG2161"/>
      <c r="BH2161" s="368"/>
    </row>
    <row r="2162" spans="6:60" ht="15.6">
      <c r="F2162" s="346"/>
      <c r="G2162"/>
      <c r="H2162"/>
      <c r="I2162"/>
      <c r="J2162"/>
      <c r="K2162"/>
      <c r="L2162"/>
      <c r="M2162"/>
      <c r="N2162"/>
      <c r="O2162"/>
      <c r="P2162" s="365"/>
      <c r="Q2162"/>
      <c r="R2162"/>
      <c r="S2162"/>
      <c r="T2162"/>
      <c r="U2162"/>
      <c r="V2162"/>
      <c r="W2162"/>
      <c r="X2162"/>
      <c r="Y2162"/>
      <c r="Z2162"/>
      <c r="AA2162"/>
      <c r="AB2162"/>
      <c r="AC2162"/>
      <c r="AD2162"/>
      <c r="AE2162"/>
      <c r="AF2162"/>
      <c r="AG2162"/>
      <c r="AH2162" s="365"/>
      <c r="AI2162"/>
      <c r="AJ2162"/>
      <c r="AK2162"/>
      <c r="AL2162" s="365"/>
      <c r="AM2162"/>
      <c r="AN2162"/>
      <c r="AO2162"/>
      <c r="AP2162" s="365"/>
      <c r="AQ2162"/>
      <c r="AR2162"/>
      <c r="AS2162"/>
      <c r="AT2162"/>
      <c r="AU2162"/>
      <c r="AV2162"/>
      <c r="AW2162"/>
      <c r="AX2162"/>
      <c r="AY2162" s="365"/>
      <c r="AZ2162" s="365"/>
      <c r="BA2162" s="366"/>
      <c r="BB2162" s="367"/>
      <c r="BC2162"/>
      <c r="BD2162"/>
      <c r="BE2162"/>
      <c r="BF2162"/>
      <c r="BG2162"/>
      <c r="BH2162" s="368"/>
    </row>
    <row r="2163" spans="6:60" ht="15.6">
      <c r="F2163" s="346"/>
      <c r="G2163"/>
      <c r="H2163"/>
      <c r="I2163"/>
      <c r="J2163"/>
      <c r="K2163"/>
      <c r="L2163"/>
      <c r="M2163"/>
      <c r="N2163"/>
      <c r="O2163"/>
      <c r="P2163" s="365"/>
      <c r="Q2163"/>
      <c r="R2163"/>
      <c r="S2163"/>
      <c r="T2163"/>
      <c r="U2163"/>
      <c r="V2163"/>
      <c r="W2163"/>
      <c r="X2163"/>
      <c r="Y2163"/>
      <c r="Z2163"/>
      <c r="AA2163"/>
      <c r="AB2163"/>
      <c r="AC2163"/>
      <c r="AD2163"/>
      <c r="AE2163"/>
      <c r="AF2163"/>
      <c r="AG2163"/>
      <c r="AH2163" s="365"/>
      <c r="AI2163"/>
      <c r="AJ2163"/>
      <c r="AK2163"/>
      <c r="AL2163" s="365"/>
      <c r="AM2163"/>
      <c r="AN2163"/>
      <c r="AO2163"/>
      <c r="AP2163" s="365"/>
      <c r="AQ2163"/>
      <c r="AR2163"/>
      <c r="AS2163"/>
      <c r="AT2163"/>
      <c r="AU2163"/>
      <c r="AV2163"/>
      <c r="AW2163"/>
      <c r="AX2163"/>
      <c r="AY2163" s="365"/>
      <c r="AZ2163" s="365"/>
      <c r="BA2163" s="366"/>
      <c r="BB2163" s="367"/>
      <c r="BC2163"/>
      <c r="BD2163"/>
      <c r="BE2163"/>
      <c r="BF2163"/>
      <c r="BG2163"/>
      <c r="BH2163" s="368"/>
    </row>
    <row r="2164" spans="6:60" ht="15.6">
      <c r="F2164" s="346"/>
      <c r="G2164"/>
      <c r="H2164"/>
      <c r="I2164"/>
      <c r="J2164"/>
      <c r="K2164"/>
      <c r="L2164"/>
      <c r="M2164"/>
      <c r="N2164"/>
      <c r="O2164"/>
      <c r="P2164" s="365"/>
      <c r="Q2164"/>
      <c r="R2164"/>
      <c r="S2164"/>
      <c r="T2164"/>
      <c r="U2164"/>
      <c r="V2164"/>
      <c r="W2164"/>
      <c r="X2164"/>
      <c r="Y2164"/>
      <c r="Z2164"/>
      <c r="AA2164"/>
      <c r="AB2164"/>
      <c r="AC2164"/>
      <c r="AD2164"/>
      <c r="AE2164"/>
      <c r="AF2164"/>
      <c r="AG2164"/>
      <c r="AH2164" s="365"/>
      <c r="AI2164"/>
      <c r="AJ2164"/>
      <c r="AK2164"/>
      <c r="AL2164" s="365"/>
      <c r="AM2164"/>
      <c r="AN2164"/>
      <c r="AO2164"/>
      <c r="AP2164" s="365"/>
      <c r="AQ2164"/>
      <c r="AR2164"/>
      <c r="AS2164"/>
      <c r="AT2164"/>
      <c r="AU2164"/>
      <c r="AV2164"/>
      <c r="AW2164"/>
      <c r="AX2164"/>
      <c r="AY2164" s="365"/>
      <c r="AZ2164" s="365"/>
      <c r="BA2164" s="366"/>
      <c r="BB2164" s="367"/>
      <c r="BC2164"/>
      <c r="BD2164"/>
      <c r="BE2164"/>
      <c r="BF2164"/>
      <c r="BG2164"/>
      <c r="BH2164" s="368"/>
    </row>
    <row r="2165" spans="6:60" ht="15.6">
      <c r="F2165" s="346"/>
      <c r="G2165"/>
      <c r="H2165"/>
      <c r="I2165"/>
      <c r="J2165"/>
      <c r="K2165"/>
      <c r="L2165"/>
      <c r="M2165"/>
      <c r="N2165"/>
      <c r="O2165"/>
      <c r="P2165" s="365"/>
      <c r="Q2165"/>
      <c r="R2165"/>
      <c r="S2165"/>
      <c r="T2165"/>
      <c r="U2165"/>
      <c r="V2165"/>
      <c r="W2165"/>
      <c r="X2165"/>
      <c r="Y2165"/>
      <c r="Z2165"/>
      <c r="AA2165"/>
      <c r="AB2165"/>
      <c r="AC2165"/>
      <c r="AD2165"/>
      <c r="AE2165"/>
      <c r="AF2165"/>
      <c r="AG2165"/>
      <c r="AH2165" s="365"/>
      <c r="AI2165"/>
      <c r="AJ2165"/>
      <c r="AK2165"/>
      <c r="AL2165" s="365"/>
      <c r="AM2165"/>
      <c r="AN2165"/>
      <c r="AO2165"/>
      <c r="AP2165" s="365"/>
      <c r="AQ2165"/>
      <c r="AR2165"/>
      <c r="AS2165"/>
      <c r="AT2165"/>
      <c r="AU2165"/>
      <c r="AV2165"/>
      <c r="AW2165"/>
      <c r="AX2165"/>
      <c r="AY2165" s="365"/>
      <c r="AZ2165" s="365"/>
      <c r="BA2165" s="366"/>
      <c r="BB2165" s="367"/>
      <c r="BC2165"/>
      <c r="BD2165"/>
      <c r="BE2165"/>
      <c r="BF2165"/>
      <c r="BG2165"/>
      <c r="BH2165" s="368"/>
    </row>
    <row r="2166" spans="6:60" ht="15.6">
      <c r="F2166" s="346"/>
      <c r="G2166"/>
      <c r="H2166"/>
      <c r="I2166"/>
      <c r="J2166"/>
      <c r="K2166"/>
      <c r="L2166"/>
      <c r="M2166"/>
      <c r="N2166"/>
      <c r="O2166"/>
      <c r="P2166" s="365"/>
      <c r="Q2166"/>
      <c r="R2166"/>
      <c r="S2166"/>
      <c r="T2166"/>
      <c r="U2166"/>
      <c r="V2166"/>
      <c r="W2166"/>
      <c r="X2166"/>
      <c r="Y2166"/>
      <c r="Z2166"/>
      <c r="AA2166"/>
      <c r="AB2166"/>
      <c r="AC2166"/>
      <c r="AD2166"/>
      <c r="AE2166"/>
      <c r="AF2166"/>
      <c r="AG2166"/>
      <c r="AH2166" s="365"/>
      <c r="AI2166"/>
      <c r="AJ2166"/>
      <c r="AK2166"/>
      <c r="AL2166" s="365"/>
      <c r="AM2166"/>
      <c r="AN2166"/>
      <c r="AO2166"/>
      <c r="AP2166" s="365"/>
      <c r="AQ2166"/>
      <c r="AR2166"/>
      <c r="AS2166"/>
      <c r="AT2166"/>
      <c r="AU2166"/>
      <c r="AV2166"/>
      <c r="AW2166"/>
      <c r="AX2166"/>
      <c r="AY2166" s="365"/>
      <c r="AZ2166" s="365"/>
      <c r="BA2166" s="366"/>
      <c r="BB2166" s="367"/>
      <c r="BC2166"/>
      <c r="BD2166"/>
      <c r="BE2166"/>
      <c r="BF2166"/>
      <c r="BG2166"/>
      <c r="BH2166" s="368"/>
    </row>
    <row r="2167" spans="6:60" ht="15.6">
      <c r="F2167" s="346"/>
      <c r="G2167"/>
      <c r="H2167"/>
      <c r="I2167"/>
      <c r="J2167"/>
      <c r="K2167"/>
      <c r="L2167"/>
      <c r="M2167"/>
      <c r="N2167"/>
      <c r="O2167"/>
      <c r="P2167" s="365"/>
      <c r="Q2167"/>
      <c r="R2167"/>
      <c r="S2167"/>
      <c r="T2167"/>
      <c r="U2167"/>
      <c r="V2167"/>
      <c r="W2167"/>
      <c r="X2167"/>
      <c r="Y2167"/>
      <c r="Z2167"/>
      <c r="AA2167"/>
      <c r="AB2167"/>
      <c r="AC2167"/>
      <c r="AD2167"/>
      <c r="AE2167"/>
      <c r="AF2167"/>
      <c r="AG2167"/>
      <c r="AH2167" s="365"/>
      <c r="AI2167"/>
      <c r="AJ2167"/>
      <c r="AK2167"/>
      <c r="AL2167" s="365"/>
      <c r="AM2167"/>
      <c r="AN2167"/>
      <c r="AO2167"/>
      <c r="AP2167" s="365"/>
      <c r="AQ2167"/>
      <c r="AR2167"/>
      <c r="AS2167"/>
      <c r="AT2167"/>
      <c r="AU2167"/>
      <c r="AV2167"/>
      <c r="AW2167"/>
      <c r="AX2167"/>
      <c r="AY2167" s="365"/>
      <c r="AZ2167" s="365"/>
      <c r="BA2167" s="366"/>
      <c r="BB2167" s="367"/>
      <c r="BC2167"/>
      <c r="BD2167"/>
      <c r="BE2167"/>
      <c r="BF2167"/>
      <c r="BG2167"/>
      <c r="BH2167" s="368"/>
    </row>
    <row r="2168" spans="6:60" ht="15.6">
      <c r="F2168" s="346"/>
      <c r="G2168"/>
      <c r="H2168"/>
      <c r="I2168"/>
      <c r="J2168"/>
      <c r="K2168"/>
      <c r="L2168"/>
      <c r="M2168"/>
      <c r="N2168"/>
      <c r="O2168"/>
      <c r="P2168" s="365"/>
      <c r="Q2168"/>
      <c r="R2168"/>
      <c r="S2168"/>
      <c r="T2168"/>
      <c r="U2168"/>
      <c r="V2168"/>
      <c r="W2168"/>
      <c r="X2168"/>
      <c r="Y2168"/>
      <c r="Z2168"/>
      <c r="AA2168"/>
      <c r="AB2168"/>
      <c r="AC2168"/>
      <c r="AD2168"/>
      <c r="AE2168"/>
      <c r="AF2168"/>
      <c r="AG2168"/>
      <c r="AH2168" s="365"/>
      <c r="AI2168"/>
      <c r="AJ2168"/>
      <c r="AK2168"/>
      <c r="AL2168" s="365"/>
      <c r="AM2168"/>
      <c r="AN2168"/>
      <c r="AO2168"/>
      <c r="AP2168" s="365"/>
      <c r="AQ2168"/>
      <c r="AR2168"/>
      <c r="AS2168"/>
      <c r="AT2168"/>
      <c r="AU2168"/>
      <c r="AV2168"/>
      <c r="AW2168"/>
      <c r="AX2168"/>
      <c r="AY2168" s="365"/>
      <c r="AZ2168" s="365"/>
      <c r="BA2168" s="366"/>
      <c r="BB2168" s="367"/>
      <c r="BC2168"/>
      <c r="BD2168"/>
      <c r="BE2168"/>
      <c r="BF2168"/>
      <c r="BG2168"/>
      <c r="BH2168" s="368"/>
    </row>
    <row r="2169" spans="6:60" ht="15.6">
      <c r="F2169" s="346"/>
      <c r="G2169"/>
      <c r="H2169"/>
      <c r="I2169"/>
      <c r="J2169"/>
      <c r="K2169"/>
      <c r="L2169"/>
      <c r="M2169"/>
      <c r="N2169"/>
      <c r="O2169"/>
      <c r="P2169" s="365"/>
      <c r="Q2169"/>
      <c r="R2169"/>
      <c r="S2169"/>
      <c r="T2169"/>
      <c r="U2169"/>
      <c r="V2169"/>
      <c r="W2169"/>
      <c r="X2169"/>
      <c r="Y2169"/>
      <c r="Z2169"/>
      <c r="AA2169"/>
      <c r="AB2169"/>
      <c r="AC2169"/>
      <c r="AD2169"/>
      <c r="AE2169"/>
      <c r="AF2169"/>
      <c r="AG2169"/>
      <c r="AH2169" s="365"/>
      <c r="AI2169"/>
      <c r="AJ2169"/>
      <c r="AK2169"/>
      <c r="AL2169" s="365"/>
      <c r="AM2169"/>
      <c r="AN2169"/>
      <c r="AO2169"/>
      <c r="AP2169" s="365"/>
      <c r="AQ2169"/>
      <c r="AR2169"/>
      <c r="AS2169"/>
      <c r="AT2169"/>
      <c r="AU2169"/>
      <c r="AV2169"/>
      <c r="AW2169"/>
      <c r="AX2169"/>
      <c r="AY2169" s="365"/>
      <c r="AZ2169" s="365"/>
      <c r="BA2169" s="366"/>
      <c r="BB2169" s="367"/>
      <c r="BC2169"/>
      <c r="BD2169"/>
      <c r="BE2169"/>
      <c r="BF2169"/>
      <c r="BG2169"/>
      <c r="BH2169" s="368"/>
    </row>
    <row r="2170" spans="6:60" ht="15.6">
      <c r="F2170" s="346"/>
      <c r="G2170"/>
      <c r="H2170"/>
      <c r="I2170"/>
      <c r="J2170"/>
      <c r="K2170"/>
      <c r="L2170"/>
      <c r="M2170"/>
      <c r="N2170"/>
      <c r="O2170"/>
      <c r="P2170" s="365"/>
      <c r="Q2170"/>
      <c r="R2170"/>
      <c r="S2170"/>
      <c r="T2170"/>
      <c r="U2170"/>
      <c r="V2170"/>
      <c r="W2170"/>
      <c r="X2170"/>
      <c r="Y2170"/>
      <c r="Z2170"/>
      <c r="AA2170"/>
      <c r="AB2170"/>
      <c r="AC2170"/>
      <c r="AD2170"/>
      <c r="AE2170"/>
      <c r="AF2170"/>
      <c r="AG2170"/>
      <c r="AH2170" s="365"/>
      <c r="AI2170"/>
      <c r="AJ2170"/>
      <c r="AK2170"/>
      <c r="AL2170" s="365"/>
      <c r="AM2170"/>
      <c r="AN2170"/>
      <c r="AO2170"/>
      <c r="AP2170" s="365"/>
      <c r="AQ2170"/>
      <c r="AR2170"/>
      <c r="AS2170"/>
      <c r="AT2170"/>
      <c r="AU2170"/>
      <c r="AV2170"/>
      <c r="AW2170"/>
      <c r="AX2170"/>
      <c r="AY2170" s="365"/>
      <c r="AZ2170" s="365"/>
      <c r="BA2170" s="366"/>
      <c r="BB2170" s="367"/>
      <c r="BC2170"/>
      <c r="BD2170"/>
      <c r="BE2170"/>
      <c r="BF2170"/>
      <c r="BG2170"/>
      <c r="BH2170" s="368"/>
    </row>
    <row r="2171" spans="6:60" ht="15.6">
      <c r="F2171" s="346"/>
      <c r="G2171"/>
      <c r="H2171"/>
      <c r="I2171"/>
      <c r="J2171"/>
      <c r="K2171"/>
      <c r="L2171"/>
      <c r="M2171"/>
      <c r="N2171"/>
      <c r="O2171"/>
      <c r="P2171" s="365"/>
      <c r="Q2171"/>
      <c r="R2171"/>
      <c r="S2171"/>
      <c r="T2171"/>
      <c r="U2171"/>
      <c r="V2171"/>
      <c r="W2171"/>
      <c r="X2171"/>
      <c r="Y2171"/>
      <c r="Z2171"/>
      <c r="AA2171"/>
      <c r="AB2171"/>
      <c r="AC2171"/>
      <c r="AD2171"/>
      <c r="AE2171"/>
      <c r="AF2171"/>
      <c r="AG2171"/>
      <c r="AH2171" s="365"/>
      <c r="AI2171"/>
      <c r="AJ2171"/>
      <c r="AK2171"/>
      <c r="AL2171" s="365"/>
      <c r="AM2171"/>
      <c r="AN2171"/>
      <c r="AO2171"/>
      <c r="AP2171" s="365"/>
      <c r="AQ2171"/>
      <c r="AR2171"/>
      <c r="AS2171"/>
      <c r="AT2171"/>
      <c r="AU2171"/>
      <c r="AV2171"/>
      <c r="AW2171"/>
      <c r="AX2171"/>
      <c r="AY2171" s="365"/>
      <c r="AZ2171" s="365"/>
      <c r="BA2171" s="366"/>
      <c r="BB2171" s="367"/>
      <c r="BC2171"/>
      <c r="BD2171"/>
      <c r="BE2171"/>
      <c r="BF2171"/>
      <c r="BG2171"/>
      <c r="BH2171" s="368"/>
    </row>
    <row r="2172" spans="6:60" ht="15.6">
      <c r="F2172" s="346"/>
      <c r="G2172"/>
      <c r="H2172"/>
      <c r="I2172"/>
      <c r="J2172"/>
      <c r="K2172"/>
      <c r="L2172"/>
      <c r="M2172"/>
      <c r="N2172"/>
      <c r="O2172"/>
      <c r="P2172" s="365"/>
      <c r="Q2172"/>
      <c r="R2172"/>
      <c r="S2172"/>
      <c r="T2172"/>
      <c r="U2172"/>
      <c r="V2172"/>
      <c r="W2172"/>
      <c r="X2172"/>
      <c r="Y2172"/>
      <c r="Z2172"/>
      <c r="AA2172"/>
      <c r="AB2172"/>
      <c r="AC2172"/>
      <c r="AD2172"/>
      <c r="AE2172"/>
      <c r="AF2172"/>
      <c r="AG2172"/>
      <c r="AH2172" s="365"/>
      <c r="AI2172"/>
      <c r="AJ2172"/>
      <c r="AK2172"/>
      <c r="AL2172" s="365"/>
      <c r="AM2172"/>
      <c r="AN2172"/>
      <c r="AO2172"/>
      <c r="AP2172" s="365"/>
      <c r="AQ2172"/>
      <c r="AR2172"/>
      <c r="AS2172"/>
      <c r="AT2172"/>
      <c r="AU2172"/>
      <c r="AV2172"/>
      <c r="AW2172"/>
      <c r="AX2172"/>
      <c r="AY2172" s="365"/>
      <c r="AZ2172" s="365"/>
      <c r="BA2172" s="366"/>
      <c r="BB2172" s="367"/>
      <c r="BC2172"/>
      <c r="BD2172"/>
      <c r="BE2172"/>
      <c r="BF2172"/>
      <c r="BG2172"/>
      <c r="BH2172" s="368"/>
    </row>
    <row r="2173" spans="6:60" ht="15.6">
      <c r="F2173" s="346"/>
      <c r="G2173"/>
      <c r="H2173"/>
      <c r="I2173"/>
      <c r="J2173"/>
      <c r="K2173"/>
      <c r="L2173"/>
      <c r="M2173"/>
      <c r="N2173"/>
      <c r="O2173"/>
      <c r="P2173" s="365"/>
      <c r="Q2173"/>
      <c r="R2173"/>
      <c r="S2173"/>
      <c r="T2173"/>
      <c r="U2173"/>
      <c r="V2173"/>
      <c r="W2173"/>
      <c r="X2173"/>
      <c r="Y2173"/>
      <c r="Z2173"/>
      <c r="AA2173"/>
      <c r="AB2173"/>
      <c r="AC2173"/>
      <c r="AD2173"/>
      <c r="AE2173"/>
      <c r="AF2173"/>
      <c r="AG2173"/>
      <c r="AH2173" s="365"/>
      <c r="AI2173"/>
      <c r="AJ2173"/>
      <c r="AK2173"/>
      <c r="AL2173" s="365"/>
      <c r="AM2173"/>
      <c r="AN2173"/>
      <c r="AO2173"/>
      <c r="AP2173" s="365"/>
      <c r="AQ2173"/>
      <c r="AR2173"/>
      <c r="AS2173"/>
      <c r="AT2173"/>
      <c r="AU2173"/>
      <c r="AV2173"/>
      <c r="AW2173"/>
      <c r="AX2173"/>
      <c r="AY2173" s="365"/>
      <c r="AZ2173" s="365"/>
      <c r="BA2173" s="366"/>
      <c r="BB2173" s="367"/>
      <c r="BC2173"/>
      <c r="BD2173"/>
      <c r="BE2173"/>
      <c r="BF2173"/>
      <c r="BG2173"/>
      <c r="BH2173" s="368"/>
    </row>
    <row r="2174" spans="6:60" ht="15.6">
      <c r="F2174" s="346"/>
      <c r="G2174"/>
      <c r="H2174"/>
      <c r="I2174"/>
      <c r="J2174"/>
      <c r="K2174"/>
      <c r="L2174"/>
      <c r="M2174"/>
      <c r="N2174"/>
      <c r="O2174"/>
      <c r="P2174" s="365"/>
      <c r="Q2174"/>
      <c r="R2174"/>
      <c r="S2174"/>
      <c r="T2174"/>
      <c r="U2174"/>
      <c r="V2174"/>
      <c r="W2174"/>
      <c r="X2174"/>
      <c r="Y2174"/>
      <c r="Z2174"/>
      <c r="AA2174"/>
      <c r="AB2174"/>
      <c r="AC2174"/>
      <c r="AD2174"/>
      <c r="AE2174"/>
      <c r="AF2174"/>
      <c r="AG2174"/>
      <c r="AH2174" s="365"/>
      <c r="AI2174"/>
      <c r="AJ2174"/>
      <c r="AK2174"/>
      <c r="AL2174" s="365"/>
      <c r="AM2174"/>
      <c r="AN2174"/>
      <c r="AO2174"/>
      <c r="AP2174" s="365"/>
      <c r="AQ2174"/>
      <c r="AR2174"/>
      <c r="AS2174"/>
      <c r="AT2174"/>
      <c r="AU2174"/>
      <c r="AV2174"/>
      <c r="AW2174"/>
      <c r="AX2174"/>
      <c r="AY2174" s="365"/>
      <c r="AZ2174" s="365"/>
      <c r="BA2174" s="366"/>
      <c r="BB2174" s="367"/>
      <c r="BC2174"/>
      <c r="BD2174"/>
      <c r="BE2174"/>
      <c r="BF2174"/>
      <c r="BG2174"/>
      <c r="BH2174" s="368"/>
    </row>
    <row r="2175" spans="6:60" ht="15.6">
      <c r="F2175" s="346"/>
      <c r="G2175"/>
      <c r="H2175"/>
      <c r="I2175"/>
      <c r="J2175"/>
      <c r="K2175"/>
      <c r="L2175"/>
      <c r="M2175"/>
      <c r="N2175"/>
      <c r="O2175"/>
      <c r="P2175" s="365"/>
      <c r="Q2175"/>
      <c r="R2175"/>
      <c r="S2175"/>
      <c r="T2175"/>
      <c r="U2175"/>
      <c r="V2175"/>
      <c r="W2175"/>
      <c r="X2175"/>
      <c r="Y2175"/>
      <c r="Z2175"/>
      <c r="AA2175"/>
      <c r="AB2175"/>
      <c r="AC2175"/>
      <c r="AD2175"/>
      <c r="AE2175"/>
      <c r="AF2175"/>
      <c r="AG2175"/>
      <c r="AH2175" s="365"/>
      <c r="AI2175"/>
      <c r="AJ2175"/>
      <c r="AK2175"/>
      <c r="AL2175" s="365"/>
      <c r="AM2175"/>
      <c r="AN2175"/>
      <c r="AO2175"/>
      <c r="AP2175" s="365"/>
      <c r="AQ2175"/>
      <c r="AR2175"/>
      <c r="AS2175"/>
      <c r="AT2175"/>
      <c r="AU2175"/>
      <c r="AV2175"/>
      <c r="AW2175"/>
      <c r="AX2175"/>
      <c r="AY2175" s="365"/>
      <c r="AZ2175" s="365"/>
      <c r="BA2175" s="366"/>
      <c r="BB2175" s="367"/>
      <c r="BC2175"/>
      <c r="BD2175"/>
      <c r="BE2175"/>
      <c r="BF2175"/>
      <c r="BG2175"/>
      <c r="BH2175" s="368"/>
    </row>
    <row r="2176" spans="6:60" ht="15.6">
      <c r="F2176" s="346"/>
      <c r="G2176"/>
      <c r="H2176"/>
      <c r="I2176"/>
      <c r="J2176"/>
      <c r="K2176"/>
      <c r="L2176"/>
      <c r="M2176"/>
      <c r="N2176"/>
      <c r="O2176"/>
      <c r="P2176" s="365"/>
      <c r="Q2176"/>
      <c r="R2176"/>
      <c r="S2176"/>
      <c r="T2176"/>
      <c r="U2176"/>
      <c r="V2176"/>
      <c r="W2176"/>
      <c r="X2176"/>
      <c r="Y2176"/>
      <c r="Z2176"/>
      <c r="AA2176"/>
      <c r="AB2176"/>
      <c r="AC2176"/>
      <c r="AD2176"/>
      <c r="AE2176"/>
      <c r="AF2176"/>
      <c r="AG2176"/>
      <c r="AH2176" s="365"/>
      <c r="AI2176"/>
      <c r="AJ2176"/>
      <c r="AK2176"/>
      <c r="AL2176" s="365"/>
      <c r="AM2176"/>
      <c r="AN2176"/>
      <c r="AO2176"/>
      <c r="AP2176" s="365"/>
      <c r="AQ2176"/>
      <c r="AR2176"/>
      <c r="AS2176"/>
      <c r="AT2176"/>
      <c r="AU2176"/>
      <c r="AV2176"/>
      <c r="AW2176"/>
      <c r="AX2176"/>
      <c r="AY2176" s="365"/>
      <c r="AZ2176" s="365"/>
      <c r="BA2176" s="366"/>
      <c r="BB2176" s="367"/>
      <c r="BC2176"/>
      <c r="BD2176"/>
      <c r="BE2176"/>
      <c r="BF2176"/>
      <c r="BG2176"/>
      <c r="BH2176" s="368"/>
    </row>
    <row r="2177" spans="6:60" ht="15.6">
      <c r="F2177" s="346"/>
      <c r="G2177"/>
      <c r="H2177"/>
      <c r="I2177"/>
      <c r="J2177"/>
      <c r="K2177"/>
      <c r="L2177"/>
      <c r="M2177"/>
      <c r="N2177"/>
      <c r="O2177"/>
      <c r="P2177" s="365"/>
      <c r="Q2177"/>
      <c r="R2177"/>
      <c r="S2177"/>
      <c r="T2177"/>
      <c r="U2177"/>
      <c r="V2177"/>
      <c r="W2177"/>
      <c r="X2177"/>
      <c r="Y2177"/>
      <c r="Z2177"/>
      <c r="AA2177"/>
      <c r="AB2177"/>
      <c r="AC2177"/>
      <c r="AD2177"/>
      <c r="AE2177"/>
      <c r="AF2177"/>
      <c r="AG2177"/>
      <c r="AH2177" s="365"/>
      <c r="AI2177"/>
      <c r="AJ2177"/>
      <c r="AK2177"/>
      <c r="AL2177" s="365"/>
      <c r="AM2177"/>
      <c r="AN2177"/>
      <c r="AO2177"/>
      <c r="AP2177" s="365"/>
      <c r="AQ2177"/>
      <c r="AR2177"/>
      <c r="AS2177"/>
      <c r="AT2177"/>
      <c r="AU2177"/>
      <c r="AV2177"/>
      <c r="AW2177"/>
      <c r="AX2177"/>
      <c r="AY2177" s="365"/>
      <c r="AZ2177" s="365"/>
      <c r="BA2177" s="366"/>
      <c r="BB2177" s="367"/>
      <c r="BC2177"/>
      <c r="BD2177"/>
      <c r="BE2177"/>
      <c r="BF2177"/>
      <c r="BG2177"/>
      <c r="BH2177" s="368"/>
    </row>
    <row r="2178" spans="6:60" ht="15.6">
      <c r="F2178" s="346"/>
      <c r="G2178"/>
      <c r="H2178"/>
      <c r="I2178"/>
      <c r="J2178"/>
      <c r="K2178"/>
      <c r="L2178"/>
      <c r="M2178"/>
      <c r="N2178"/>
      <c r="O2178"/>
      <c r="P2178" s="365"/>
      <c r="Q2178"/>
      <c r="R2178"/>
      <c r="S2178"/>
      <c r="T2178"/>
      <c r="U2178"/>
      <c r="V2178"/>
      <c r="W2178"/>
      <c r="X2178"/>
      <c r="Y2178"/>
      <c r="Z2178"/>
      <c r="AA2178"/>
      <c r="AB2178"/>
      <c r="AC2178"/>
      <c r="AD2178"/>
      <c r="AE2178"/>
      <c r="AF2178"/>
      <c r="AG2178"/>
      <c r="AH2178" s="365"/>
      <c r="AI2178"/>
      <c r="AJ2178"/>
      <c r="AK2178"/>
      <c r="AL2178" s="365"/>
      <c r="AM2178"/>
      <c r="AN2178"/>
      <c r="AO2178"/>
      <c r="AP2178" s="365"/>
      <c r="AQ2178"/>
      <c r="AR2178"/>
      <c r="AS2178"/>
      <c r="AT2178"/>
      <c r="AU2178"/>
      <c r="AV2178"/>
      <c r="AW2178"/>
      <c r="AX2178"/>
      <c r="AY2178" s="365"/>
      <c r="AZ2178" s="365"/>
      <c r="BA2178" s="366"/>
      <c r="BB2178" s="367"/>
      <c r="BC2178"/>
      <c r="BD2178"/>
      <c r="BE2178"/>
      <c r="BF2178"/>
      <c r="BG2178"/>
      <c r="BH2178" s="368"/>
    </row>
    <row r="2179" spans="6:60" ht="15.6">
      <c r="F2179" s="346"/>
      <c r="G2179"/>
      <c r="H2179"/>
      <c r="I2179"/>
      <c r="J2179"/>
      <c r="K2179"/>
      <c r="L2179"/>
      <c r="M2179"/>
      <c r="N2179"/>
      <c r="O2179"/>
      <c r="P2179" s="365"/>
      <c r="Q2179"/>
      <c r="R2179"/>
      <c r="S2179"/>
      <c r="T2179"/>
      <c r="U2179"/>
      <c r="V2179"/>
      <c r="W2179"/>
      <c r="X2179"/>
      <c r="Y2179"/>
      <c r="Z2179"/>
      <c r="AA2179"/>
      <c r="AB2179"/>
      <c r="AC2179"/>
      <c r="AD2179"/>
      <c r="AE2179"/>
      <c r="AF2179"/>
      <c r="AG2179"/>
      <c r="AH2179" s="365"/>
      <c r="AI2179"/>
      <c r="AJ2179"/>
      <c r="AK2179"/>
      <c r="AL2179" s="365"/>
      <c r="AM2179"/>
      <c r="AN2179"/>
      <c r="AO2179"/>
      <c r="AP2179" s="365"/>
      <c r="AQ2179"/>
      <c r="AR2179"/>
      <c r="AS2179"/>
      <c r="AT2179"/>
      <c r="AU2179"/>
      <c r="AV2179"/>
      <c r="AW2179"/>
      <c r="AX2179"/>
      <c r="AY2179" s="365"/>
      <c r="AZ2179" s="365"/>
      <c r="BA2179" s="366"/>
      <c r="BB2179" s="367"/>
      <c r="BC2179"/>
      <c r="BD2179"/>
      <c r="BE2179"/>
      <c r="BF2179"/>
      <c r="BG2179"/>
      <c r="BH2179" s="368"/>
    </row>
    <row r="2180" spans="6:60" ht="15.6">
      <c r="F2180" s="346"/>
      <c r="G2180"/>
      <c r="H2180"/>
      <c r="I2180"/>
      <c r="J2180"/>
      <c r="K2180"/>
      <c r="L2180"/>
      <c r="M2180"/>
      <c r="N2180"/>
      <c r="O2180"/>
      <c r="P2180" s="365"/>
      <c r="Q2180"/>
      <c r="R2180"/>
      <c r="S2180"/>
      <c r="T2180"/>
      <c r="U2180"/>
      <c r="V2180"/>
      <c r="W2180"/>
      <c r="X2180"/>
      <c r="Y2180"/>
      <c r="Z2180"/>
      <c r="AA2180"/>
      <c r="AB2180"/>
      <c r="AC2180"/>
      <c r="AD2180"/>
      <c r="AE2180"/>
      <c r="AF2180"/>
      <c r="AG2180"/>
      <c r="AH2180" s="365"/>
      <c r="AI2180"/>
      <c r="AJ2180"/>
      <c r="AK2180"/>
      <c r="AL2180" s="365"/>
      <c r="AM2180"/>
      <c r="AN2180"/>
      <c r="AO2180"/>
      <c r="AP2180" s="365"/>
      <c r="AQ2180"/>
      <c r="AR2180"/>
      <c r="AS2180"/>
      <c r="AT2180"/>
      <c r="AU2180"/>
      <c r="AV2180"/>
      <c r="AW2180"/>
      <c r="AX2180"/>
      <c r="AY2180" s="365"/>
      <c r="AZ2180" s="365"/>
      <c r="BA2180" s="366"/>
      <c r="BB2180" s="367"/>
      <c r="BC2180"/>
      <c r="BD2180"/>
      <c r="BE2180"/>
      <c r="BF2180"/>
      <c r="BG2180"/>
      <c r="BH2180" s="368"/>
    </row>
    <row r="2181" spans="6:60" ht="15.6">
      <c r="F2181" s="346"/>
      <c r="G2181"/>
      <c r="H2181"/>
      <c r="I2181"/>
      <c r="J2181"/>
      <c r="K2181"/>
      <c r="L2181"/>
      <c r="M2181"/>
      <c r="N2181"/>
      <c r="O2181"/>
      <c r="P2181" s="365"/>
      <c r="Q2181"/>
      <c r="R2181"/>
      <c r="S2181"/>
      <c r="T2181"/>
      <c r="U2181"/>
      <c r="V2181"/>
      <c r="W2181"/>
      <c r="X2181"/>
      <c r="Y2181"/>
      <c r="Z2181"/>
      <c r="AA2181"/>
      <c r="AB2181"/>
      <c r="AC2181"/>
      <c r="AD2181"/>
      <c r="AE2181"/>
      <c r="AF2181"/>
      <c r="AG2181"/>
      <c r="AH2181" s="365"/>
      <c r="AI2181"/>
      <c r="AJ2181"/>
      <c r="AK2181"/>
      <c r="AL2181" s="365"/>
      <c r="AM2181"/>
      <c r="AN2181"/>
      <c r="AO2181"/>
      <c r="AP2181" s="365"/>
      <c r="AQ2181"/>
      <c r="AR2181"/>
      <c r="AS2181"/>
      <c r="AT2181"/>
      <c r="AU2181"/>
      <c r="AV2181"/>
      <c r="AW2181"/>
      <c r="AX2181"/>
      <c r="AY2181" s="365"/>
      <c r="AZ2181" s="365"/>
      <c r="BA2181" s="366"/>
      <c r="BB2181" s="367"/>
      <c r="BC2181"/>
      <c r="BD2181"/>
      <c r="BE2181"/>
      <c r="BF2181"/>
      <c r="BG2181"/>
      <c r="BH2181" s="368"/>
    </row>
    <row r="2182" spans="6:60" ht="15.6">
      <c r="F2182" s="346"/>
      <c r="G2182"/>
      <c r="H2182"/>
      <c r="I2182"/>
      <c r="J2182"/>
      <c r="K2182"/>
      <c r="L2182"/>
      <c r="M2182"/>
      <c r="N2182"/>
      <c r="O2182"/>
      <c r="P2182" s="365"/>
      <c r="Q2182"/>
      <c r="R2182"/>
      <c r="S2182"/>
      <c r="T2182"/>
      <c r="U2182"/>
      <c r="V2182"/>
      <c r="W2182"/>
      <c r="X2182"/>
      <c r="Y2182"/>
      <c r="Z2182"/>
      <c r="AA2182"/>
      <c r="AB2182"/>
      <c r="AC2182"/>
      <c r="AD2182"/>
      <c r="AE2182"/>
      <c r="AF2182"/>
      <c r="AG2182"/>
      <c r="AH2182" s="365"/>
      <c r="AI2182"/>
      <c r="AJ2182"/>
      <c r="AK2182"/>
      <c r="AL2182" s="365"/>
      <c r="AM2182"/>
      <c r="AN2182"/>
      <c r="AO2182"/>
      <c r="AP2182" s="365"/>
      <c r="AQ2182"/>
      <c r="AR2182"/>
      <c r="AS2182"/>
      <c r="AT2182"/>
      <c r="AU2182"/>
      <c r="AV2182"/>
      <c r="AW2182"/>
      <c r="AX2182"/>
      <c r="AY2182" s="365"/>
      <c r="AZ2182" s="365"/>
      <c r="BA2182" s="366"/>
      <c r="BB2182" s="367"/>
      <c r="BC2182"/>
      <c r="BD2182"/>
      <c r="BE2182"/>
      <c r="BF2182"/>
      <c r="BG2182"/>
      <c r="BH2182" s="368"/>
    </row>
    <row r="2183" spans="6:60" ht="15.6">
      <c r="F2183" s="346"/>
      <c r="G2183"/>
      <c r="H2183"/>
      <c r="I2183"/>
      <c r="J2183"/>
      <c r="K2183"/>
      <c r="L2183"/>
      <c r="M2183"/>
      <c r="N2183"/>
      <c r="O2183"/>
      <c r="P2183" s="365"/>
      <c r="Q2183"/>
      <c r="R2183"/>
      <c r="S2183"/>
      <c r="T2183"/>
      <c r="U2183"/>
      <c r="V2183"/>
      <c r="W2183"/>
      <c r="X2183"/>
      <c r="Y2183"/>
      <c r="Z2183"/>
      <c r="AA2183"/>
      <c r="AB2183"/>
      <c r="AC2183"/>
      <c r="AD2183"/>
      <c r="AE2183"/>
      <c r="AF2183"/>
      <c r="AG2183"/>
      <c r="AH2183" s="365"/>
      <c r="AI2183"/>
      <c r="AJ2183"/>
      <c r="AK2183"/>
      <c r="AL2183" s="365"/>
      <c r="AM2183"/>
      <c r="AN2183"/>
      <c r="AO2183"/>
      <c r="AP2183" s="365"/>
      <c r="AQ2183"/>
      <c r="AR2183"/>
      <c r="AS2183"/>
      <c r="AT2183"/>
      <c r="AU2183"/>
      <c r="AV2183"/>
      <c r="AW2183"/>
      <c r="AX2183"/>
      <c r="AY2183" s="365"/>
      <c r="AZ2183" s="365"/>
      <c r="BA2183" s="366"/>
      <c r="BB2183" s="367"/>
      <c r="BC2183"/>
      <c r="BD2183"/>
      <c r="BE2183"/>
      <c r="BF2183"/>
      <c r="BG2183"/>
      <c r="BH2183" s="368"/>
    </row>
    <row r="2184" spans="6:60" ht="15.6">
      <c r="F2184" s="346"/>
      <c r="G2184"/>
      <c r="H2184"/>
      <c r="I2184"/>
      <c r="J2184"/>
      <c r="K2184"/>
      <c r="L2184"/>
      <c r="M2184"/>
      <c r="N2184"/>
      <c r="O2184"/>
      <c r="P2184" s="365"/>
      <c r="Q2184"/>
      <c r="R2184"/>
      <c r="S2184"/>
      <c r="T2184"/>
      <c r="U2184"/>
      <c r="V2184"/>
      <c r="W2184"/>
      <c r="X2184"/>
      <c r="Y2184"/>
      <c r="Z2184"/>
      <c r="AA2184"/>
      <c r="AB2184"/>
      <c r="AC2184"/>
      <c r="AD2184"/>
      <c r="AE2184"/>
      <c r="AF2184"/>
      <c r="AG2184"/>
      <c r="AH2184" s="365"/>
      <c r="AI2184"/>
      <c r="AJ2184"/>
      <c r="AK2184"/>
      <c r="AL2184" s="365"/>
      <c r="AM2184"/>
      <c r="AN2184"/>
      <c r="AO2184"/>
      <c r="AP2184" s="365"/>
      <c r="AQ2184"/>
      <c r="AR2184"/>
      <c r="AS2184"/>
      <c r="AT2184"/>
      <c r="AU2184"/>
      <c r="AV2184"/>
      <c r="AW2184"/>
      <c r="AX2184"/>
      <c r="AY2184" s="365"/>
      <c r="AZ2184" s="365"/>
      <c r="BA2184" s="366"/>
      <c r="BB2184" s="367"/>
      <c r="BC2184"/>
      <c r="BD2184"/>
      <c r="BE2184"/>
      <c r="BF2184"/>
      <c r="BG2184"/>
      <c r="BH2184" s="368"/>
    </row>
    <row r="2185" spans="6:60" ht="15.6">
      <c r="F2185" s="346"/>
      <c r="G2185"/>
      <c r="H2185"/>
      <c r="I2185"/>
      <c r="J2185"/>
      <c r="K2185"/>
      <c r="L2185"/>
      <c r="M2185"/>
      <c r="N2185"/>
      <c r="O2185"/>
      <c r="P2185" s="365"/>
      <c r="Q2185"/>
      <c r="R2185"/>
      <c r="S2185"/>
      <c r="T2185"/>
      <c r="U2185"/>
      <c r="V2185"/>
      <c r="W2185"/>
      <c r="X2185"/>
      <c r="Y2185"/>
      <c r="Z2185"/>
      <c r="AA2185"/>
      <c r="AB2185"/>
      <c r="AC2185"/>
      <c r="AD2185"/>
      <c r="AE2185"/>
      <c r="AF2185"/>
      <c r="AG2185"/>
      <c r="AH2185" s="365"/>
      <c r="AI2185"/>
      <c r="AJ2185"/>
      <c r="AK2185"/>
      <c r="AL2185" s="365"/>
      <c r="AM2185"/>
      <c r="AN2185"/>
      <c r="AO2185"/>
      <c r="AP2185" s="365"/>
      <c r="AQ2185"/>
      <c r="AR2185"/>
      <c r="AS2185"/>
      <c r="AT2185"/>
      <c r="AU2185"/>
      <c r="AV2185"/>
      <c r="AW2185"/>
      <c r="AX2185"/>
      <c r="AY2185" s="365"/>
      <c r="AZ2185" s="365"/>
      <c r="BA2185" s="366"/>
      <c r="BB2185" s="367"/>
      <c r="BC2185"/>
      <c r="BD2185"/>
      <c r="BE2185"/>
      <c r="BF2185"/>
      <c r="BG2185"/>
      <c r="BH2185" s="368"/>
    </row>
    <row r="2186" spans="6:60" ht="15.6">
      <c r="F2186" s="346"/>
      <c r="G2186"/>
      <c r="H2186"/>
      <c r="I2186"/>
      <c r="J2186"/>
      <c r="K2186"/>
      <c r="L2186"/>
      <c r="M2186"/>
      <c r="N2186"/>
      <c r="O2186"/>
      <c r="P2186" s="365"/>
      <c r="Q2186"/>
      <c r="R2186"/>
      <c r="S2186"/>
      <c r="T2186"/>
      <c r="U2186"/>
      <c r="V2186"/>
      <c r="W2186"/>
      <c r="X2186"/>
      <c r="Y2186"/>
      <c r="Z2186"/>
      <c r="AA2186"/>
      <c r="AB2186"/>
      <c r="AC2186"/>
      <c r="AD2186"/>
      <c r="AE2186"/>
      <c r="AF2186"/>
      <c r="AG2186"/>
      <c r="AH2186" s="365"/>
      <c r="AI2186"/>
      <c r="AJ2186"/>
      <c r="AK2186"/>
      <c r="AL2186" s="365"/>
      <c r="AM2186"/>
      <c r="AN2186"/>
      <c r="AO2186"/>
      <c r="AP2186" s="365"/>
      <c r="AQ2186"/>
      <c r="AR2186"/>
      <c r="AS2186"/>
      <c r="AT2186"/>
      <c r="AU2186"/>
      <c r="AV2186"/>
      <c r="AW2186"/>
      <c r="AX2186"/>
      <c r="AY2186" s="365"/>
      <c r="AZ2186" s="365"/>
      <c r="BA2186" s="366"/>
      <c r="BB2186" s="367"/>
      <c r="BC2186"/>
      <c r="BD2186"/>
      <c r="BE2186"/>
      <c r="BF2186"/>
      <c r="BG2186"/>
      <c r="BH2186" s="368"/>
    </row>
    <row r="2187" spans="6:60" ht="15.6">
      <c r="F2187" s="346"/>
      <c r="G2187"/>
      <c r="H2187"/>
      <c r="I2187"/>
      <c r="J2187"/>
      <c r="K2187"/>
      <c r="L2187"/>
      <c r="M2187"/>
      <c r="N2187"/>
      <c r="O2187"/>
      <c r="P2187" s="365"/>
      <c r="Q2187"/>
      <c r="R2187"/>
      <c r="S2187"/>
      <c r="T2187"/>
      <c r="U2187"/>
      <c r="V2187"/>
      <c r="W2187"/>
      <c r="X2187"/>
      <c r="Y2187"/>
      <c r="Z2187"/>
      <c r="AA2187"/>
      <c r="AB2187"/>
      <c r="AC2187"/>
      <c r="AD2187"/>
      <c r="AE2187"/>
      <c r="AF2187"/>
      <c r="AG2187"/>
      <c r="AH2187" s="365"/>
      <c r="AI2187"/>
      <c r="AJ2187"/>
      <c r="AK2187"/>
      <c r="AL2187" s="365"/>
      <c r="AM2187"/>
      <c r="AN2187"/>
      <c r="AO2187"/>
      <c r="AP2187" s="365"/>
      <c r="AQ2187"/>
      <c r="AR2187"/>
      <c r="AS2187"/>
      <c r="AT2187"/>
      <c r="AU2187"/>
      <c r="AV2187"/>
      <c r="AW2187"/>
      <c r="AX2187"/>
      <c r="AY2187" s="365"/>
      <c r="AZ2187" s="365"/>
      <c r="BA2187" s="366"/>
      <c r="BB2187" s="367"/>
      <c r="BC2187"/>
      <c r="BD2187"/>
      <c r="BE2187"/>
      <c r="BF2187"/>
      <c r="BG2187"/>
      <c r="BH2187" s="368"/>
    </row>
    <row r="2188" spans="6:60" ht="15.6">
      <c r="F2188" s="346"/>
      <c r="G2188"/>
      <c r="H2188"/>
      <c r="I2188"/>
      <c r="J2188"/>
      <c r="K2188"/>
      <c r="L2188"/>
      <c r="M2188"/>
      <c r="N2188"/>
      <c r="O2188"/>
      <c r="P2188" s="365"/>
      <c r="Q2188"/>
      <c r="R2188"/>
      <c r="S2188"/>
      <c r="T2188"/>
      <c r="U2188"/>
      <c r="V2188"/>
      <c r="W2188"/>
      <c r="X2188"/>
      <c r="Y2188"/>
      <c r="Z2188"/>
      <c r="AA2188"/>
      <c r="AB2188"/>
      <c r="AC2188"/>
      <c r="AD2188"/>
      <c r="AE2188"/>
      <c r="AF2188"/>
      <c r="AG2188"/>
      <c r="AH2188" s="365"/>
      <c r="AI2188"/>
      <c r="AJ2188"/>
      <c r="AK2188"/>
      <c r="AL2188" s="365"/>
      <c r="AM2188"/>
      <c r="AN2188"/>
      <c r="AO2188"/>
      <c r="AP2188" s="365"/>
      <c r="AQ2188"/>
      <c r="AR2188"/>
      <c r="AS2188"/>
      <c r="AT2188"/>
      <c r="AU2188"/>
      <c r="AV2188"/>
      <c r="AW2188"/>
      <c r="AX2188"/>
      <c r="AY2188" s="365"/>
      <c r="AZ2188" s="365"/>
      <c r="BA2188" s="366"/>
      <c r="BB2188" s="367"/>
      <c r="BC2188"/>
      <c r="BD2188"/>
      <c r="BE2188"/>
      <c r="BF2188"/>
      <c r="BG2188"/>
      <c r="BH2188" s="368"/>
    </row>
    <row r="2189" spans="6:60" ht="15.6">
      <c r="F2189" s="346"/>
      <c r="G2189"/>
      <c r="H2189"/>
      <c r="I2189"/>
      <c r="J2189"/>
      <c r="K2189"/>
      <c r="L2189"/>
      <c r="M2189"/>
      <c r="N2189"/>
      <c r="O2189"/>
      <c r="P2189" s="365"/>
      <c r="Q2189"/>
      <c r="R2189"/>
      <c r="S2189"/>
      <c r="T2189"/>
      <c r="U2189"/>
      <c r="V2189"/>
      <c r="W2189"/>
      <c r="X2189"/>
      <c r="Y2189"/>
      <c r="Z2189"/>
      <c r="AA2189"/>
      <c r="AB2189"/>
      <c r="AC2189"/>
      <c r="AD2189"/>
      <c r="AE2189"/>
      <c r="AF2189"/>
      <c r="AG2189"/>
      <c r="AH2189" s="365"/>
      <c r="AI2189"/>
      <c r="AJ2189"/>
      <c r="AK2189"/>
      <c r="AL2189" s="365"/>
      <c r="AM2189"/>
      <c r="AN2189"/>
      <c r="AO2189"/>
      <c r="AP2189" s="365"/>
      <c r="AQ2189"/>
      <c r="AR2189"/>
      <c r="AS2189"/>
      <c r="AT2189"/>
      <c r="AU2189"/>
      <c r="AV2189"/>
      <c r="AW2189"/>
      <c r="AX2189"/>
      <c r="AY2189" s="365"/>
      <c r="AZ2189" s="365"/>
      <c r="BA2189" s="366"/>
      <c r="BB2189" s="367"/>
      <c r="BC2189"/>
      <c r="BD2189"/>
      <c r="BE2189"/>
      <c r="BF2189"/>
      <c r="BG2189"/>
      <c r="BH2189" s="368"/>
    </row>
    <row r="2190" spans="6:60" ht="15.6">
      <c r="F2190" s="346"/>
      <c r="G2190"/>
      <c r="H2190"/>
      <c r="I2190"/>
      <c r="J2190"/>
      <c r="K2190"/>
      <c r="L2190"/>
      <c r="M2190"/>
      <c r="N2190"/>
      <c r="O2190"/>
      <c r="P2190" s="365"/>
      <c r="Q2190"/>
      <c r="R2190"/>
      <c r="S2190"/>
      <c r="T2190"/>
      <c r="U2190"/>
      <c r="V2190"/>
      <c r="W2190"/>
      <c r="X2190"/>
      <c r="Y2190"/>
      <c r="Z2190"/>
      <c r="AA2190"/>
      <c r="AB2190"/>
      <c r="AC2190"/>
      <c r="AD2190"/>
      <c r="AE2190"/>
      <c r="AF2190"/>
      <c r="AG2190"/>
      <c r="AH2190" s="365"/>
      <c r="AI2190"/>
      <c r="AJ2190"/>
      <c r="AK2190"/>
      <c r="AL2190" s="365"/>
      <c r="AM2190"/>
      <c r="AN2190"/>
      <c r="AO2190"/>
      <c r="AP2190" s="365"/>
      <c r="AQ2190"/>
      <c r="AR2190"/>
      <c r="AS2190"/>
      <c r="AT2190"/>
      <c r="AU2190"/>
      <c r="AV2190"/>
      <c r="AW2190"/>
      <c r="AX2190"/>
      <c r="AY2190" s="365"/>
      <c r="AZ2190" s="365"/>
      <c r="BA2190" s="366"/>
      <c r="BB2190" s="367"/>
      <c r="BC2190"/>
      <c r="BD2190"/>
      <c r="BE2190"/>
      <c r="BF2190"/>
      <c r="BG2190"/>
      <c r="BH2190" s="368"/>
    </row>
    <row r="2191" spans="6:60" ht="15.6">
      <c r="F2191" s="346"/>
      <c r="G2191"/>
      <c r="H2191"/>
      <c r="I2191"/>
      <c r="J2191"/>
      <c r="K2191"/>
      <c r="L2191"/>
      <c r="M2191"/>
      <c r="N2191"/>
      <c r="O2191"/>
      <c r="P2191" s="365"/>
      <c r="Q2191"/>
      <c r="R2191"/>
      <c r="S2191"/>
      <c r="T2191"/>
      <c r="U2191"/>
      <c r="V2191"/>
      <c r="W2191"/>
      <c r="X2191"/>
      <c r="Y2191"/>
      <c r="Z2191"/>
      <c r="AA2191"/>
      <c r="AB2191"/>
      <c r="AC2191"/>
      <c r="AD2191"/>
      <c r="AE2191"/>
      <c r="AF2191"/>
      <c r="AG2191"/>
      <c r="AH2191" s="365"/>
      <c r="AI2191"/>
      <c r="AJ2191"/>
      <c r="AK2191"/>
      <c r="AL2191" s="365"/>
      <c r="AM2191"/>
      <c r="AN2191"/>
      <c r="AO2191"/>
      <c r="AP2191" s="365"/>
      <c r="AQ2191"/>
      <c r="AR2191"/>
      <c r="AS2191"/>
      <c r="AT2191"/>
      <c r="AU2191"/>
      <c r="AV2191"/>
      <c r="AW2191"/>
      <c r="AX2191"/>
      <c r="AY2191" s="365"/>
      <c r="AZ2191" s="365"/>
      <c r="BA2191" s="366"/>
      <c r="BB2191" s="367"/>
      <c r="BC2191"/>
      <c r="BD2191"/>
      <c r="BE2191"/>
      <c r="BF2191"/>
      <c r="BG2191"/>
      <c r="BH2191" s="368"/>
    </row>
    <row r="2192" spans="6:60" ht="15.6">
      <c r="F2192" s="346"/>
      <c r="G2192"/>
      <c r="H2192"/>
      <c r="I2192"/>
      <c r="J2192"/>
      <c r="K2192"/>
      <c r="L2192"/>
      <c r="M2192"/>
      <c r="N2192"/>
      <c r="O2192"/>
      <c r="P2192" s="365"/>
      <c r="Q2192"/>
      <c r="R2192"/>
      <c r="S2192"/>
      <c r="T2192"/>
      <c r="U2192"/>
      <c r="V2192"/>
      <c r="W2192"/>
      <c r="X2192"/>
      <c r="Y2192"/>
      <c r="Z2192"/>
      <c r="AA2192"/>
      <c r="AB2192"/>
      <c r="AC2192"/>
      <c r="AD2192"/>
      <c r="AE2192"/>
      <c r="AF2192"/>
      <c r="AG2192"/>
      <c r="AH2192" s="365"/>
      <c r="AI2192"/>
      <c r="AJ2192"/>
      <c r="AK2192"/>
      <c r="AL2192" s="365"/>
      <c r="AM2192"/>
      <c r="AN2192"/>
      <c r="AO2192"/>
      <c r="AP2192" s="365"/>
      <c r="AQ2192"/>
      <c r="AR2192"/>
      <c r="AS2192"/>
      <c r="AT2192"/>
      <c r="AU2192"/>
      <c r="AV2192"/>
      <c r="AW2192"/>
      <c r="AX2192"/>
      <c r="AY2192" s="365"/>
      <c r="AZ2192" s="365"/>
      <c r="BA2192" s="366"/>
      <c r="BB2192" s="367"/>
      <c r="BC2192"/>
      <c r="BD2192"/>
      <c r="BE2192"/>
      <c r="BF2192"/>
      <c r="BG2192"/>
      <c r="BH2192" s="368"/>
    </row>
    <row r="2193" spans="6:60" ht="15.6">
      <c r="F2193" s="346"/>
      <c r="G2193"/>
      <c r="H2193"/>
      <c r="I2193"/>
      <c r="J2193"/>
      <c r="K2193"/>
      <c r="L2193"/>
      <c r="M2193"/>
      <c r="N2193"/>
      <c r="O2193"/>
      <c r="P2193" s="365"/>
      <c r="Q2193"/>
      <c r="R2193"/>
      <c r="S2193"/>
      <c r="T2193"/>
      <c r="U2193"/>
      <c r="V2193"/>
      <c r="W2193"/>
      <c r="X2193"/>
      <c r="Y2193"/>
      <c r="Z2193"/>
      <c r="AA2193"/>
      <c r="AB2193"/>
      <c r="AC2193"/>
      <c r="AD2193"/>
      <c r="AE2193"/>
      <c r="AF2193"/>
      <c r="AG2193"/>
      <c r="AH2193" s="365"/>
      <c r="AI2193"/>
      <c r="AJ2193"/>
      <c r="AK2193"/>
      <c r="AL2193" s="365"/>
      <c r="AM2193"/>
      <c r="AN2193"/>
      <c r="AO2193"/>
      <c r="AP2193" s="365"/>
      <c r="AQ2193"/>
      <c r="AR2193"/>
      <c r="AS2193"/>
      <c r="AT2193"/>
      <c r="AU2193"/>
      <c r="AV2193"/>
      <c r="AW2193"/>
      <c r="AX2193"/>
      <c r="AY2193" s="365"/>
      <c r="AZ2193" s="365"/>
      <c r="BA2193" s="366"/>
      <c r="BB2193" s="367"/>
      <c r="BC2193"/>
      <c r="BD2193"/>
      <c r="BE2193"/>
      <c r="BF2193"/>
      <c r="BG2193"/>
      <c r="BH2193" s="368"/>
    </row>
    <row r="2194" spans="6:60" ht="15.6">
      <c r="F2194" s="346"/>
      <c r="G2194"/>
      <c r="H2194"/>
      <c r="I2194"/>
      <c r="J2194"/>
      <c r="K2194"/>
      <c r="L2194"/>
      <c r="M2194"/>
      <c r="N2194"/>
      <c r="O2194"/>
      <c r="P2194" s="365"/>
      <c r="Q2194"/>
      <c r="R2194"/>
      <c r="S2194"/>
      <c r="T2194"/>
      <c r="U2194"/>
      <c r="V2194"/>
      <c r="W2194"/>
      <c r="X2194"/>
      <c r="Y2194"/>
      <c r="Z2194"/>
      <c r="AA2194"/>
      <c r="AB2194"/>
      <c r="AC2194"/>
      <c r="AD2194"/>
      <c r="AE2194"/>
      <c r="AF2194"/>
      <c r="AG2194"/>
      <c r="AH2194" s="365"/>
      <c r="AI2194"/>
      <c r="AJ2194"/>
      <c r="AK2194"/>
      <c r="AL2194" s="365"/>
      <c r="AM2194"/>
      <c r="AN2194"/>
      <c r="AO2194"/>
      <c r="AP2194" s="365"/>
      <c r="AQ2194"/>
      <c r="AR2194"/>
      <c r="AS2194"/>
      <c r="AT2194"/>
      <c r="AU2194"/>
      <c r="AV2194"/>
      <c r="AW2194"/>
      <c r="AX2194"/>
      <c r="AY2194" s="365"/>
      <c r="AZ2194" s="365"/>
      <c r="BA2194" s="366"/>
      <c r="BB2194" s="367"/>
      <c r="BC2194"/>
      <c r="BD2194"/>
      <c r="BE2194"/>
      <c r="BF2194"/>
      <c r="BG2194"/>
      <c r="BH2194" s="368"/>
    </row>
    <row r="2195" spans="6:60" ht="15.6">
      <c r="F2195" s="346"/>
      <c r="G2195"/>
      <c r="H2195"/>
      <c r="I2195"/>
      <c r="J2195"/>
      <c r="K2195"/>
      <c r="L2195"/>
      <c r="M2195"/>
      <c r="N2195"/>
      <c r="O2195"/>
      <c r="P2195" s="365"/>
      <c r="Q2195"/>
      <c r="R2195"/>
      <c r="S2195"/>
      <c r="T2195"/>
      <c r="U2195"/>
      <c r="V2195"/>
      <c r="W2195"/>
      <c r="X2195"/>
      <c r="Y2195"/>
      <c r="Z2195"/>
      <c r="AA2195"/>
      <c r="AB2195"/>
      <c r="AC2195"/>
      <c r="AD2195"/>
      <c r="AE2195"/>
      <c r="AF2195"/>
      <c r="AG2195"/>
      <c r="AH2195" s="365"/>
      <c r="AI2195"/>
      <c r="AJ2195"/>
      <c r="AK2195"/>
      <c r="AL2195" s="365"/>
      <c r="AM2195"/>
      <c r="AN2195"/>
      <c r="AO2195"/>
      <c r="AP2195" s="365"/>
      <c r="AQ2195"/>
      <c r="AR2195"/>
      <c r="AS2195"/>
      <c r="AT2195"/>
      <c r="AU2195"/>
      <c r="AV2195"/>
      <c r="AW2195"/>
      <c r="AX2195"/>
      <c r="AY2195" s="365"/>
      <c r="AZ2195" s="365"/>
      <c r="BA2195" s="366"/>
      <c r="BB2195" s="367"/>
      <c r="BC2195"/>
      <c r="BD2195"/>
      <c r="BE2195"/>
      <c r="BF2195"/>
      <c r="BG2195"/>
      <c r="BH2195" s="368"/>
    </row>
    <row r="2196" spans="6:60" ht="15.6">
      <c r="F2196" s="346"/>
      <c r="G2196"/>
      <c r="H2196"/>
      <c r="I2196"/>
      <c r="J2196"/>
      <c r="K2196"/>
      <c r="L2196"/>
      <c r="M2196"/>
      <c r="N2196"/>
      <c r="O2196"/>
      <c r="P2196" s="365"/>
      <c r="Q2196"/>
      <c r="R2196"/>
      <c r="S2196"/>
      <c r="T2196"/>
      <c r="U2196"/>
      <c r="V2196"/>
      <c r="W2196"/>
      <c r="X2196"/>
      <c r="Y2196"/>
      <c r="Z2196"/>
      <c r="AA2196"/>
      <c r="AB2196"/>
      <c r="AC2196"/>
      <c r="AD2196"/>
      <c r="AE2196"/>
      <c r="AF2196"/>
      <c r="AG2196"/>
      <c r="AH2196" s="365"/>
      <c r="AI2196"/>
      <c r="AJ2196"/>
      <c r="AK2196"/>
      <c r="AL2196" s="365"/>
      <c r="AM2196"/>
      <c r="AN2196"/>
      <c r="AO2196"/>
      <c r="AP2196" s="365"/>
      <c r="AQ2196"/>
      <c r="AR2196"/>
      <c r="AS2196"/>
      <c r="AT2196"/>
      <c r="AU2196"/>
      <c r="AV2196"/>
      <c r="AW2196"/>
      <c r="AX2196"/>
      <c r="AY2196" s="365"/>
      <c r="AZ2196" s="365"/>
      <c r="BA2196" s="366"/>
      <c r="BB2196" s="367"/>
      <c r="BC2196"/>
      <c r="BD2196"/>
      <c r="BE2196"/>
      <c r="BF2196"/>
      <c r="BG2196"/>
      <c r="BH2196" s="368"/>
    </row>
    <row r="2197" spans="6:60" ht="15.6">
      <c r="F2197" s="346"/>
      <c r="G2197"/>
      <c r="H2197"/>
      <c r="I2197"/>
      <c r="J2197"/>
      <c r="K2197"/>
      <c r="L2197"/>
      <c r="M2197"/>
      <c r="N2197"/>
      <c r="O2197"/>
      <c r="P2197" s="365"/>
      <c r="Q2197"/>
      <c r="R2197"/>
      <c r="S2197"/>
      <c r="T2197"/>
      <c r="U2197"/>
      <c r="V2197"/>
      <c r="W2197"/>
      <c r="X2197"/>
      <c r="Y2197"/>
      <c r="Z2197"/>
      <c r="AA2197"/>
      <c r="AB2197"/>
      <c r="AC2197"/>
      <c r="AD2197"/>
      <c r="AE2197"/>
      <c r="AF2197"/>
      <c r="AG2197"/>
      <c r="AH2197" s="365"/>
      <c r="AI2197"/>
      <c r="AJ2197"/>
      <c r="AK2197"/>
      <c r="AL2197" s="365"/>
      <c r="AM2197"/>
      <c r="AN2197"/>
      <c r="AO2197"/>
      <c r="AP2197" s="365"/>
      <c r="AQ2197"/>
      <c r="AR2197"/>
      <c r="AS2197"/>
      <c r="AT2197"/>
      <c r="AU2197"/>
      <c r="AV2197"/>
      <c r="AW2197"/>
      <c r="AX2197"/>
      <c r="AY2197" s="365"/>
      <c r="AZ2197" s="365"/>
      <c r="BA2197" s="366"/>
      <c r="BB2197" s="367"/>
      <c r="BC2197"/>
      <c r="BD2197"/>
      <c r="BE2197"/>
      <c r="BF2197"/>
      <c r="BG2197"/>
      <c r="BH2197" s="368"/>
    </row>
    <row r="2198" spans="6:60" ht="15.6">
      <c r="F2198" s="346"/>
      <c r="G2198"/>
      <c r="H2198"/>
      <c r="I2198"/>
      <c r="J2198"/>
      <c r="K2198"/>
      <c r="L2198"/>
      <c r="M2198"/>
      <c r="N2198"/>
      <c r="O2198"/>
      <c r="P2198" s="365"/>
      <c r="Q2198"/>
      <c r="R2198"/>
      <c r="S2198"/>
      <c r="T2198"/>
      <c r="U2198"/>
      <c r="V2198"/>
      <c r="W2198"/>
      <c r="X2198"/>
      <c r="Y2198"/>
      <c r="Z2198"/>
      <c r="AA2198"/>
      <c r="AB2198"/>
      <c r="AC2198"/>
      <c r="AD2198"/>
      <c r="AE2198"/>
      <c r="AF2198"/>
      <c r="AG2198"/>
      <c r="AH2198" s="365"/>
      <c r="AI2198"/>
      <c r="AJ2198"/>
      <c r="AK2198"/>
      <c r="AL2198" s="365"/>
      <c r="AM2198"/>
      <c r="AN2198"/>
      <c r="AO2198"/>
      <c r="AP2198" s="365"/>
      <c r="AQ2198"/>
      <c r="AR2198"/>
      <c r="AS2198"/>
      <c r="AT2198"/>
      <c r="AU2198"/>
      <c r="AV2198"/>
      <c r="AW2198"/>
      <c r="AX2198"/>
      <c r="AY2198" s="365"/>
      <c r="AZ2198" s="365"/>
      <c r="BA2198" s="366"/>
      <c r="BB2198" s="367"/>
      <c r="BC2198"/>
      <c r="BD2198"/>
      <c r="BE2198"/>
      <c r="BF2198"/>
      <c r="BG2198"/>
      <c r="BH2198" s="368"/>
    </row>
    <row r="2199" spans="6:60" ht="15.6">
      <c r="F2199" s="346"/>
      <c r="G2199"/>
      <c r="H2199"/>
      <c r="I2199"/>
      <c r="J2199"/>
      <c r="K2199"/>
      <c r="L2199"/>
      <c r="M2199"/>
      <c r="N2199"/>
      <c r="O2199"/>
      <c r="P2199" s="365"/>
      <c r="Q2199"/>
      <c r="R2199"/>
      <c r="S2199"/>
      <c r="T2199"/>
      <c r="U2199"/>
      <c r="V2199"/>
      <c r="W2199"/>
      <c r="X2199"/>
      <c r="Y2199"/>
      <c r="Z2199"/>
      <c r="AA2199"/>
      <c r="AB2199"/>
      <c r="AC2199"/>
      <c r="AD2199"/>
      <c r="AE2199"/>
      <c r="AF2199"/>
      <c r="AG2199"/>
      <c r="AH2199" s="365"/>
      <c r="AI2199"/>
      <c r="AJ2199"/>
      <c r="AK2199"/>
      <c r="AL2199" s="365"/>
      <c r="AM2199"/>
      <c r="AN2199"/>
      <c r="AO2199"/>
      <c r="AP2199" s="365"/>
      <c r="AQ2199"/>
      <c r="AR2199"/>
      <c r="AS2199"/>
      <c r="AT2199"/>
      <c r="AU2199"/>
      <c r="AV2199"/>
      <c r="AW2199"/>
      <c r="AX2199"/>
      <c r="AY2199" s="365"/>
      <c r="AZ2199" s="365"/>
      <c r="BA2199" s="366"/>
      <c r="BB2199" s="367"/>
      <c r="BC2199"/>
      <c r="BD2199"/>
      <c r="BE2199"/>
      <c r="BF2199"/>
      <c r="BG2199"/>
      <c r="BH2199" s="368"/>
    </row>
    <row r="2200" spans="6:60" ht="15.6">
      <c r="F2200" s="346"/>
      <c r="G2200"/>
      <c r="H2200"/>
      <c r="I2200"/>
      <c r="J2200"/>
      <c r="K2200"/>
      <c r="L2200"/>
      <c r="M2200"/>
      <c r="N2200"/>
      <c r="O2200"/>
      <c r="P2200" s="365"/>
      <c r="Q2200"/>
      <c r="R2200"/>
      <c r="S2200"/>
      <c r="T2200"/>
      <c r="U2200"/>
      <c r="V2200"/>
      <c r="W2200"/>
      <c r="X2200"/>
      <c r="Y2200"/>
      <c r="Z2200"/>
      <c r="AA2200"/>
      <c r="AB2200"/>
      <c r="AC2200"/>
      <c r="AD2200"/>
      <c r="AE2200"/>
      <c r="AF2200"/>
      <c r="AG2200"/>
      <c r="AH2200" s="365"/>
      <c r="AI2200"/>
      <c r="AJ2200"/>
      <c r="AK2200"/>
      <c r="AL2200" s="365"/>
      <c r="AM2200"/>
      <c r="AN2200"/>
      <c r="AO2200"/>
      <c r="AP2200" s="365"/>
      <c r="AQ2200"/>
      <c r="AR2200"/>
      <c r="AS2200"/>
      <c r="AT2200"/>
      <c r="AU2200"/>
      <c r="AV2200"/>
      <c r="AW2200"/>
      <c r="AX2200"/>
      <c r="AY2200" s="365"/>
      <c r="AZ2200" s="365"/>
      <c r="BA2200" s="366"/>
      <c r="BB2200" s="367"/>
      <c r="BC2200"/>
      <c r="BD2200"/>
      <c r="BE2200"/>
      <c r="BF2200"/>
      <c r="BG2200"/>
      <c r="BH2200" s="368"/>
    </row>
    <row r="2201" spans="6:60" ht="15.6">
      <c r="F2201" s="346"/>
      <c r="G2201"/>
      <c r="H2201"/>
      <c r="I2201"/>
      <c r="J2201"/>
      <c r="K2201"/>
      <c r="L2201"/>
      <c r="M2201"/>
      <c r="N2201"/>
      <c r="O2201"/>
      <c r="P2201" s="365"/>
      <c r="Q2201"/>
      <c r="R2201"/>
      <c r="S2201"/>
      <c r="T2201"/>
      <c r="U2201"/>
      <c r="V2201"/>
      <c r="W2201"/>
      <c r="X2201"/>
      <c r="Y2201"/>
      <c r="Z2201"/>
      <c r="AA2201"/>
      <c r="AB2201"/>
      <c r="AC2201"/>
      <c r="AD2201"/>
      <c r="AE2201"/>
      <c r="AF2201"/>
      <c r="AG2201"/>
      <c r="AH2201" s="365"/>
      <c r="AI2201"/>
      <c r="AJ2201"/>
      <c r="AK2201"/>
      <c r="AL2201" s="365"/>
      <c r="AM2201"/>
      <c r="AN2201"/>
      <c r="AO2201"/>
      <c r="AP2201" s="365"/>
      <c r="AQ2201"/>
      <c r="AR2201"/>
      <c r="AS2201"/>
      <c r="AT2201"/>
      <c r="AU2201"/>
      <c r="AV2201"/>
      <c r="AW2201"/>
      <c r="AX2201"/>
      <c r="AY2201" s="365"/>
      <c r="AZ2201" s="365"/>
      <c r="BA2201" s="366"/>
      <c r="BB2201" s="367"/>
      <c r="BC2201"/>
      <c r="BD2201"/>
      <c r="BE2201"/>
      <c r="BF2201"/>
      <c r="BG2201"/>
      <c r="BH2201" s="368"/>
    </row>
    <row r="2202" spans="6:60" ht="15.6">
      <c r="F2202" s="346"/>
      <c r="G2202"/>
      <c r="H2202"/>
      <c r="I2202"/>
      <c r="J2202"/>
      <c r="K2202"/>
      <c r="L2202"/>
      <c r="M2202"/>
      <c r="N2202"/>
      <c r="O2202"/>
      <c r="P2202" s="365"/>
      <c r="Q2202"/>
      <c r="R2202"/>
      <c r="S2202"/>
      <c r="T2202"/>
      <c r="U2202"/>
      <c r="V2202"/>
      <c r="W2202"/>
      <c r="X2202"/>
      <c r="Y2202"/>
      <c r="Z2202"/>
      <c r="AA2202"/>
      <c r="AB2202"/>
      <c r="AC2202"/>
      <c r="AD2202"/>
      <c r="AE2202"/>
      <c r="AF2202"/>
      <c r="AG2202"/>
      <c r="AH2202" s="365"/>
      <c r="AI2202"/>
      <c r="AJ2202"/>
      <c r="AK2202"/>
      <c r="AL2202" s="365"/>
      <c r="AM2202"/>
      <c r="AN2202"/>
      <c r="AO2202"/>
      <c r="AP2202" s="365"/>
      <c r="AQ2202"/>
      <c r="AR2202"/>
      <c r="AS2202"/>
      <c r="AT2202"/>
      <c r="AU2202"/>
      <c r="AV2202"/>
      <c r="AW2202"/>
      <c r="AX2202"/>
      <c r="AY2202" s="365"/>
      <c r="AZ2202" s="365"/>
      <c r="BA2202" s="366"/>
      <c r="BB2202" s="367"/>
      <c r="BC2202"/>
      <c r="BD2202"/>
      <c r="BE2202"/>
      <c r="BF2202"/>
      <c r="BG2202"/>
      <c r="BH2202" s="368"/>
    </row>
    <row r="2203" spans="6:60" ht="15.6">
      <c r="F2203" s="346"/>
      <c r="G2203"/>
      <c r="H2203"/>
      <c r="I2203"/>
      <c r="J2203"/>
      <c r="K2203"/>
      <c r="L2203"/>
      <c r="M2203"/>
      <c r="N2203"/>
      <c r="O2203"/>
      <c r="P2203" s="365"/>
      <c r="Q2203"/>
      <c r="R2203"/>
      <c r="S2203"/>
      <c r="T2203"/>
      <c r="U2203"/>
      <c r="V2203"/>
      <c r="W2203"/>
      <c r="X2203"/>
      <c r="Y2203"/>
      <c r="Z2203"/>
      <c r="AA2203"/>
      <c r="AB2203"/>
      <c r="AC2203"/>
      <c r="AD2203"/>
      <c r="AE2203"/>
      <c r="AF2203"/>
      <c r="AG2203"/>
      <c r="AH2203" s="365"/>
      <c r="AI2203"/>
      <c r="AJ2203"/>
      <c r="AK2203"/>
      <c r="AL2203" s="365"/>
      <c r="AM2203"/>
      <c r="AN2203"/>
      <c r="AO2203"/>
      <c r="AP2203" s="365"/>
      <c r="AQ2203"/>
      <c r="AR2203"/>
      <c r="AS2203"/>
      <c r="AT2203"/>
      <c r="AU2203"/>
      <c r="AV2203"/>
      <c r="AW2203"/>
      <c r="AX2203"/>
      <c r="AY2203" s="365"/>
      <c r="AZ2203" s="365"/>
      <c r="BA2203" s="366"/>
      <c r="BB2203" s="367"/>
      <c r="BC2203"/>
      <c r="BD2203"/>
      <c r="BE2203"/>
      <c r="BF2203"/>
      <c r="BG2203"/>
      <c r="BH2203" s="368"/>
    </row>
    <row r="2204" spans="6:60" ht="15.6">
      <c r="F2204" s="346"/>
      <c r="G2204"/>
      <c r="H2204"/>
      <c r="I2204"/>
      <c r="J2204"/>
      <c r="K2204"/>
      <c r="L2204"/>
      <c r="M2204"/>
      <c r="N2204"/>
      <c r="O2204"/>
      <c r="P2204" s="365"/>
      <c r="Q2204"/>
      <c r="R2204"/>
      <c r="S2204"/>
      <c r="T2204"/>
      <c r="U2204"/>
      <c r="V2204"/>
      <c r="W2204"/>
      <c r="X2204"/>
      <c r="Y2204"/>
      <c r="Z2204"/>
      <c r="AA2204"/>
      <c r="AB2204"/>
      <c r="AC2204"/>
      <c r="AD2204"/>
      <c r="AE2204"/>
      <c r="AF2204"/>
      <c r="AG2204"/>
      <c r="AH2204" s="365"/>
      <c r="AI2204"/>
      <c r="AJ2204"/>
      <c r="AK2204"/>
      <c r="AL2204" s="365"/>
      <c r="AM2204"/>
      <c r="AN2204"/>
      <c r="AO2204"/>
      <c r="AP2204" s="365"/>
      <c r="AQ2204"/>
      <c r="AR2204"/>
      <c r="AS2204"/>
      <c r="AT2204"/>
      <c r="AU2204"/>
      <c r="AV2204"/>
      <c r="AW2204"/>
      <c r="AX2204"/>
      <c r="AY2204" s="365"/>
      <c r="AZ2204" s="365"/>
      <c r="BA2204" s="366"/>
      <c r="BB2204" s="367"/>
      <c r="BC2204"/>
      <c r="BD2204"/>
      <c r="BE2204"/>
      <c r="BF2204"/>
      <c r="BG2204"/>
      <c r="BH2204" s="368"/>
    </row>
    <row r="2205" spans="6:60" ht="15.6">
      <c r="F2205" s="346"/>
      <c r="G2205"/>
      <c r="H2205"/>
      <c r="I2205"/>
      <c r="J2205"/>
      <c r="K2205"/>
      <c r="L2205"/>
      <c r="M2205"/>
      <c r="N2205"/>
      <c r="O2205"/>
      <c r="P2205" s="365"/>
      <c r="Q2205"/>
      <c r="R2205"/>
      <c r="S2205"/>
      <c r="T2205"/>
      <c r="U2205"/>
      <c r="V2205"/>
      <c r="W2205"/>
      <c r="X2205"/>
      <c r="Y2205"/>
      <c r="Z2205"/>
      <c r="AA2205"/>
      <c r="AB2205"/>
      <c r="AC2205"/>
      <c r="AD2205"/>
      <c r="AE2205"/>
      <c r="AF2205"/>
      <c r="AG2205"/>
      <c r="AH2205" s="365"/>
      <c r="AI2205"/>
      <c r="AJ2205"/>
      <c r="AK2205"/>
      <c r="AL2205" s="365"/>
      <c r="AM2205"/>
      <c r="AN2205"/>
      <c r="AO2205"/>
      <c r="AP2205" s="365"/>
      <c r="AQ2205"/>
      <c r="AR2205"/>
      <c r="AS2205"/>
      <c r="AT2205"/>
      <c r="AU2205"/>
      <c r="AV2205"/>
      <c r="AW2205"/>
      <c r="AX2205"/>
      <c r="AY2205" s="365"/>
      <c r="AZ2205" s="365"/>
      <c r="BA2205" s="366"/>
      <c r="BB2205" s="367"/>
      <c r="BC2205"/>
      <c r="BD2205"/>
      <c r="BE2205"/>
      <c r="BF2205"/>
      <c r="BG2205"/>
      <c r="BH2205" s="368"/>
    </row>
    <row r="2206" spans="6:60" ht="15.6">
      <c r="F2206" s="346"/>
      <c r="G2206"/>
      <c r="H2206"/>
      <c r="I2206"/>
      <c r="J2206"/>
      <c r="K2206"/>
      <c r="L2206"/>
      <c r="M2206"/>
      <c r="N2206"/>
      <c r="O2206"/>
      <c r="P2206" s="365"/>
      <c r="Q2206"/>
      <c r="R2206"/>
      <c r="S2206"/>
      <c r="T2206"/>
      <c r="U2206"/>
      <c r="V2206"/>
      <c r="W2206"/>
      <c r="X2206"/>
      <c r="Y2206"/>
      <c r="Z2206"/>
      <c r="AA2206"/>
      <c r="AB2206"/>
      <c r="AC2206"/>
      <c r="AD2206"/>
      <c r="AE2206"/>
      <c r="AF2206"/>
      <c r="AG2206"/>
      <c r="AH2206" s="365"/>
      <c r="AI2206"/>
      <c r="AJ2206"/>
      <c r="AK2206"/>
      <c r="AL2206" s="365"/>
      <c r="AM2206"/>
      <c r="AN2206"/>
      <c r="AO2206"/>
      <c r="AP2206" s="365"/>
      <c r="AQ2206"/>
      <c r="AR2206"/>
      <c r="AS2206"/>
      <c r="AT2206"/>
      <c r="AU2206"/>
      <c r="AV2206"/>
      <c r="AW2206"/>
      <c r="AX2206"/>
      <c r="AY2206" s="365"/>
      <c r="AZ2206" s="365"/>
      <c r="BA2206" s="366"/>
      <c r="BB2206" s="367"/>
      <c r="BC2206"/>
      <c r="BD2206"/>
      <c r="BE2206"/>
      <c r="BF2206"/>
      <c r="BG2206"/>
      <c r="BH2206" s="368"/>
    </row>
    <row r="2207" spans="6:60" ht="15.6">
      <c r="F2207" s="346"/>
      <c r="G2207"/>
      <c r="H2207"/>
      <c r="I2207"/>
      <c r="J2207"/>
      <c r="K2207"/>
      <c r="L2207"/>
      <c r="M2207"/>
      <c r="N2207"/>
      <c r="O2207"/>
      <c r="P2207" s="365"/>
      <c r="Q2207"/>
      <c r="R2207"/>
      <c r="S2207"/>
      <c r="T2207"/>
      <c r="U2207"/>
      <c r="V2207"/>
      <c r="W2207"/>
      <c r="X2207"/>
      <c r="Y2207"/>
      <c r="Z2207"/>
      <c r="AA2207"/>
      <c r="AB2207"/>
      <c r="AC2207"/>
      <c r="AD2207"/>
      <c r="AE2207"/>
      <c r="AF2207"/>
      <c r="AG2207"/>
      <c r="AH2207" s="365"/>
      <c r="AI2207"/>
      <c r="AJ2207"/>
      <c r="AK2207"/>
      <c r="AL2207" s="365"/>
      <c r="AM2207"/>
      <c r="AN2207"/>
      <c r="AO2207"/>
      <c r="AP2207" s="365"/>
      <c r="AQ2207"/>
      <c r="AR2207"/>
      <c r="AS2207"/>
      <c r="AT2207"/>
      <c r="AU2207"/>
      <c r="AV2207"/>
      <c r="AW2207"/>
      <c r="AX2207"/>
      <c r="AY2207" s="365"/>
      <c r="AZ2207" s="365"/>
      <c r="BA2207" s="366"/>
      <c r="BB2207" s="367"/>
      <c r="BC2207"/>
      <c r="BD2207"/>
      <c r="BE2207"/>
      <c r="BF2207"/>
      <c r="BG2207"/>
      <c r="BH2207" s="368"/>
    </row>
    <row r="2208" spans="6:60" ht="15.6">
      <c r="F2208" s="346"/>
      <c r="G2208"/>
      <c r="H2208"/>
      <c r="I2208"/>
      <c r="J2208"/>
      <c r="K2208"/>
      <c r="L2208"/>
      <c r="M2208"/>
      <c r="N2208"/>
      <c r="O2208"/>
      <c r="P2208" s="365"/>
      <c r="Q2208"/>
      <c r="R2208"/>
      <c r="S2208"/>
      <c r="T2208"/>
      <c r="U2208"/>
      <c r="V2208"/>
      <c r="W2208"/>
      <c r="X2208"/>
      <c r="Y2208"/>
      <c r="Z2208"/>
      <c r="AA2208"/>
      <c r="AB2208"/>
      <c r="AC2208"/>
      <c r="AD2208"/>
      <c r="AE2208"/>
      <c r="AF2208"/>
      <c r="AG2208"/>
      <c r="AH2208" s="365"/>
      <c r="AI2208"/>
      <c r="AJ2208"/>
      <c r="AK2208"/>
      <c r="AL2208" s="365"/>
      <c r="AM2208"/>
      <c r="AN2208"/>
      <c r="AO2208"/>
      <c r="AP2208" s="365"/>
      <c r="AQ2208"/>
      <c r="AR2208"/>
      <c r="AS2208"/>
      <c r="AT2208"/>
      <c r="AU2208"/>
      <c r="AV2208"/>
      <c r="AW2208"/>
      <c r="AX2208"/>
      <c r="AY2208" s="365"/>
      <c r="AZ2208" s="365"/>
      <c r="BA2208" s="366"/>
      <c r="BB2208" s="367"/>
      <c r="BC2208"/>
      <c r="BD2208"/>
      <c r="BE2208"/>
      <c r="BF2208"/>
      <c r="BG2208"/>
      <c r="BH2208" s="368"/>
    </row>
    <row r="2209" spans="6:60" ht="15.6">
      <c r="F2209" s="346"/>
      <c r="G2209"/>
      <c r="H2209"/>
      <c r="I2209"/>
      <c r="J2209"/>
      <c r="K2209"/>
      <c r="L2209"/>
      <c r="M2209"/>
      <c r="N2209"/>
      <c r="O2209"/>
      <c r="P2209" s="365"/>
      <c r="Q2209"/>
      <c r="R2209"/>
      <c r="S2209"/>
      <c r="T2209"/>
      <c r="U2209"/>
      <c r="V2209"/>
      <c r="W2209"/>
      <c r="X2209"/>
      <c r="Y2209"/>
      <c r="Z2209"/>
      <c r="AA2209"/>
      <c r="AB2209"/>
      <c r="AC2209"/>
      <c r="AD2209"/>
      <c r="AE2209"/>
      <c r="AF2209"/>
      <c r="AG2209"/>
      <c r="AH2209" s="365"/>
      <c r="AI2209"/>
      <c r="AJ2209"/>
      <c r="AK2209"/>
      <c r="AL2209" s="365"/>
      <c r="AM2209"/>
      <c r="AN2209"/>
      <c r="AO2209"/>
      <c r="AP2209" s="365"/>
      <c r="AQ2209"/>
      <c r="AR2209"/>
      <c r="AS2209"/>
      <c r="AT2209"/>
      <c r="AU2209"/>
      <c r="AV2209"/>
      <c r="AW2209"/>
      <c r="AX2209"/>
      <c r="AY2209" s="365"/>
      <c r="AZ2209" s="365"/>
      <c r="BA2209" s="366"/>
      <c r="BB2209" s="367"/>
      <c r="BC2209"/>
      <c r="BD2209"/>
      <c r="BE2209"/>
      <c r="BF2209"/>
      <c r="BG2209"/>
      <c r="BH2209" s="368"/>
    </row>
    <row r="2210" spans="6:60" ht="15.6">
      <c r="F2210" s="346"/>
      <c r="G2210"/>
      <c r="H2210"/>
      <c r="I2210"/>
      <c r="J2210"/>
      <c r="K2210"/>
      <c r="L2210"/>
      <c r="M2210"/>
      <c r="N2210"/>
      <c r="O2210"/>
      <c r="P2210" s="365"/>
      <c r="Q2210"/>
      <c r="R2210"/>
      <c r="S2210"/>
      <c r="T2210"/>
      <c r="U2210"/>
      <c r="V2210"/>
      <c r="W2210"/>
      <c r="X2210"/>
      <c r="Y2210"/>
      <c r="Z2210"/>
      <c r="AA2210"/>
      <c r="AB2210"/>
      <c r="AC2210"/>
      <c r="AD2210"/>
      <c r="AE2210"/>
      <c r="AF2210"/>
      <c r="AG2210"/>
      <c r="AH2210" s="365"/>
      <c r="AI2210"/>
      <c r="AJ2210"/>
      <c r="AK2210"/>
      <c r="AL2210" s="365"/>
      <c r="AM2210"/>
      <c r="AN2210"/>
      <c r="AO2210"/>
      <c r="AP2210" s="365"/>
      <c r="AQ2210"/>
      <c r="AR2210"/>
      <c r="AS2210"/>
      <c r="AT2210"/>
      <c r="AU2210"/>
      <c r="AV2210"/>
      <c r="AW2210"/>
      <c r="AX2210"/>
      <c r="AY2210" s="365"/>
      <c r="AZ2210" s="365"/>
      <c r="BA2210" s="366"/>
      <c r="BB2210" s="367"/>
      <c r="BC2210"/>
      <c r="BD2210"/>
      <c r="BE2210"/>
      <c r="BF2210"/>
      <c r="BG2210"/>
      <c r="BH2210" s="368"/>
    </row>
    <row r="2211" spans="6:60" ht="15.6">
      <c r="F2211" s="346"/>
      <c r="G2211"/>
      <c r="H2211"/>
      <c r="I2211"/>
      <c r="J2211"/>
      <c r="K2211"/>
      <c r="L2211"/>
      <c r="M2211"/>
      <c r="N2211"/>
      <c r="O2211"/>
      <c r="P2211" s="365"/>
      <c r="Q2211"/>
      <c r="R2211"/>
      <c r="S2211"/>
      <c r="T2211"/>
      <c r="U2211"/>
      <c r="V2211"/>
      <c r="W2211"/>
      <c r="X2211"/>
      <c r="Y2211"/>
      <c r="Z2211"/>
      <c r="AA2211"/>
      <c r="AB2211"/>
      <c r="AC2211"/>
      <c r="AD2211"/>
      <c r="AE2211"/>
      <c r="AF2211"/>
      <c r="AG2211"/>
      <c r="AH2211" s="365"/>
      <c r="AI2211"/>
      <c r="AJ2211"/>
      <c r="AK2211"/>
      <c r="AL2211" s="365"/>
      <c r="AM2211"/>
      <c r="AN2211"/>
      <c r="AO2211"/>
      <c r="AP2211" s="365"/>
      <c r="AQ2211"/>
      <c r="AR2211"/>
      <c r="AS2211"/>
      <c r="AT2211"/>
      <c r="AU2211"/>
      <c r="AV2211"/>
      <c r="AW2211"/>
      <c r="AX2211"/>
      <c r="AY2211" s="365"/>
      <c r="AZ2211" s="365"/>
      <c r="BA2211" s="366"/>
      <c r="BB2211" s="367"/>
      <c r="BC2211"/>
      <c r="BD2211"/>
      <c r="BE2211"/>
      <c r="BF2211"/>
      <c r="BG2211"/>
      <c r="BH2211" s="368"/>
    </row>
    <row r="2212" spans="6:60" ht="15.6">
      <c r="F2212" s="346"/>
      <c r="G2212"/>
      <c r="H2212"/>
      <c r="I2212"/>
      <c r="J2212"/>
      <c r="K2212"/>
      <c r="L2212"/>
      <c r="M2212"/>
      <c r="N2212"/>
      <c r="O2212"/>
      <c r="P2212" s="365"/>
      <c r="Q2212"/>
      <c r="R2212"/>
      <c r="S2212"/>
      <c r="T2212"/>
      <c r="U2212"/>
      <c r="V2212"/>
      <c r="W2212"/>
      <c r="X2212"/>
      <c r="Y2212"/>
      <c r="Z2212"/>
      <c r="AA2212"/>
      <c r="AB2212"/>
      <c r="AC2212"/>
      <c r="AD2212"/>
      <c r="AE2212"/>
      <c r="AF2212"/>
      <c r="AG2212"/>
      <c r="AH2212" s="365"/>
      <c r="AI2212"/>
      <c r="AJ2212"/>
      <c r="AK2212"/>
      <c r="AL2212" s="365"/>
      <c r="AM2212"/>
      <c r="AN2212"/>
      <c r="AO2212"/>
      <c r="AP2212" s="365"/>
      <c r="AQ2212"/>
      <c r="AR2212"/>
      <c r="AS2212"/>
      <c r="AT2212"/>
      <c r="AU2212"/>
      <c r="AV2212"/>
      <c r="AW2212"/>
      <c r="AX2212"/>
      <c r="AY2212" s="365"/>
      <c r="AZ2212" s="365"/>
      <c r="BA2212" s="366"/>
      <c r="BB2212" s="367"/>
      <c r="BC2212"/>
      <c r="BD2212"/>
      <c r="BE2212"/>
      <c r="BF2212"/>
      <c r="BG2212"/>
      <c r="BH2212" s="368"/>
    </row>
    <row r="2213" spans="6:60" ht="15.6">
      <c r="F2213" s="346"/>
      <c r="G2213"/>
      <c r="H2213"/>
      <c r="I2213"/>
      <c r="J2213"/>
      <c r="K2213"/>
      <c r="L2213"/>
      <c r="M2213"/>
      <c r="N2213"/>
      <c r="O2213"/>
      <c r="P2213" s="365"/>
      <c r="Q2213"/>
      <c r="R2213"/>
      <c r="S2213"/>
      <c r="T2213"/>
      <c r="U2213"/>
      <c r="V2213"/>
      <c r="W2213"/>
      <c r="X2213"/>
      <c r="Y2213"/>
      <c r="Z2213"/>
      <c r="AA2213"/>
      <c r="AB2213"/>
      <c r="AC2213"/>
      <c r="AD2213"/>
      <c r="AE2213"/>
      <c r="AF2213"/>
      <c r="AG2213"/>
      <c r="AH2213" s="365"/>
      <c r="AI2213"/>
      <c r="AJ2213"/>
      <c r="AK2213"/>
      <c r="AL2213" s="365"/>
      <c r="AM2213"/>
      <c r="AN2213"/>
      <c r="AO2213"/>
      <c r="AP2213" s="365"/>
      <c r="AQ2213"/>
      <c r="AR2213"/>
      <c r="AS2213"/>
      <c r="AT2213"/>
      <c r="AU2213"/>
      <c r="AV2213"/>
      <c r="AW2213"/>
      <c r="AX2213"/>
      <c r="AY2213" s="365"/>
      <c r="AZ2213" s="365"/>
      <c r="BA2213" s="366"/>
      <c r="BB2213" s="367"/>
      <c r="BC2213"/>
      <c r="BD2213"/>
      <c r="BE2213"/>
      <c r="BF2213"/>
      <c r="BG2213"/>
      <c r="BH2213" s="368"/>
    </row>
    <row r="2214" spans="6:60" ht="15.6">
      <c r="F2214" s="346"/>
      <c r="G2214"/>
      <c r="H2214"/>
      <c r="I2214"/>
      <c r="J2214"/>
      <c r="K2214"/>
      <c r="L2214"/>
      <c r="M2214"/>
      <c r="N2214"/>
      <c r="O2214"/>
      <c r="P2214" s="365"/>
      <c r="Q2214"/>
      <c r="R2214"/>
      <c r="S2214"/>
      <c r="T2214"/>
      <c r="U2214"/>
      <c r="V2214"/>
      <c r="W2214"/>
      <c r="X2214"/>
      <c r="Y2214"/>
      <c r="Z2214"/>
      <c r="AA2214"/>
      <c r="AB2214"/>
      <c r="AC2214"/>
      <c r="AD2214"/>
      <c r="AE2214"/>
      <c r="AF2214"/>
      <c r="AG2214"/>
      <c r="AH2214" s="365"/>
      <c r="AI2214"/>
      <c r="AJ2214"/>
      <c r="AK2214"/>
      <c r="AL2214" s="365"/>
      <c r="AM2214"/>
      <c r="AN2214"/>
      <c r="AO2214"/>
      <c r="AP2214" s="365"/>
      <c r="AQ2214"/>
      <c r="AR2214"/>
      <c r="AS2214"/>
      <c r="AT2214"/>
      <c r="AU2214"/>
      <c r="AV2214"/>
      <c r="AW2214"/>
      <c r="AX2214"/>
      <c r="AY2214" s="365"/>
      <c r="AZ2214" s="365"/>
      <c r="BA2214" s="366"/>
      <c r="BB2214" s="367"/>
      <c r="BC2214"/>
      <c r="BD2214"/>
      <c r="BE2214"/>
      <c r="BF2214"/>
      <c r="BG2214"/>
      <c r="BH2214" s="368"/>
    </row>
    <row r="2215" spans="6:60" ht="15.6">
      <c r="F2215" s="346"/>
      <c r="G2215"/>
      <c r="H2215"/>
      <c r="I2215"/>
      <c r="J2215"/>
      <c r="K2215"/>
      <c r="L2215"/>
      <c r="M2215"/>
      <c r="N2215"/>
      <c r="O2215"/>
      <c r="P2215" s="365"/>
      <c r="Q2215"/>
      <c r="R2215"/>
      <c r="S2215"/>
      <c r="T2215"/>
      <c r="U2215"/>
      <c r="V2215"/>
      <c r="W2215"/>
      <c r="X2215"/>
      <c r="Y2215"/>
      <c r="Z2215"/>
      <c r="AA2215"/>
      <c r="AB2215"/>
      <c r="AC2215"/>
      <c r="AD2215"/>
      <c r="AE2215"/>
      <c r="AF2215"/>
      <c r="AG2215"/>
      <c r="AH2215" s="365"/>
      <c r="AI2215"/>
      <c r="AJ2215"/>
      <c r="AK2215"/>
      <c r="AL2215" s="365"/>
      <c r="AM2215"/>
      <c r="AN2215"/>
      <c r="AO2215"/>
      <c r="AP2215" s="365"/>
      <c r="AQ2215"/>
      <c r="AR2215"/>
      <c r="AS2215"/>
      <c r="AT2215"/>
      <c r="AU2215"/>
      <c r="AV2215"/>
      <c r="AW2215"/>
      <c r="AX2215"/>
      <c r="AY2215" s="365"/>
      <c r="AZ2215" s="365"/>
      <c r="BA2215" s="366"/>
      <c r="BB2215" s="367"/>
      <c r="BC2215"/>
      <c r="BD2215"/>
      <c r="BE2215"/>
      <c r="BF2215"/>
      <c r="BG2215"/>
      <c r="BH2215" s="368"/>
    </row>
    <row r="2216" spans="6:60" ht="15.6">
      <c r="F2216" s="346"/>
      <c r="G2216"/>
      <c r="H2216"/>
      <c r="I2216"/>
      <c r="J2216"/>
      <c r="K2216"/>
      <c r="L2216"/>
      <c r="M2216"/>
      <c r="N2216"/>
      <c r="O2216"/>
      <c r="P2216" s="365"/>
      <c r="Q2216"/>
      <c r="R2216"/>
      <c r="S2216"/>
      <c r="T2216"/>
      <c r="U2216"/>
      <c r="V2216"/>
      <c r="W2216"/>
      <c r="X2216"/>
      <c r="Y2216"/>
      <c r="Z2216"/>
      <c r="AA2216"/>
      <c r="AB2216"/>
      <c r="AC2216"/>
      <c r="AD2216"/>
      <c r="AE2216"/>
      <c r="AF2216"/>
      <c r="AG2216"/>
      <c r="AH2216" s="365"/>
      <c r="AI2216"/>
      <c r="AJ2216"/>
      <c r="AK2216"/>
      <c r="AL2216" s="365"/>
      <c r="AM2216"/>
      <c r="AN2216"/>
      <c r="AO2216"/>
      <c r="AP2216" s="365"/>
      <c r="AQ2216"/>
      <c r="AR2216"/>
      <c r="AS2216"/>
      <c r="AT2216"/>
      <c r="AU2216"/>
      <c r="AV2216"/>
      <c r="AW2216"/>
      <c r="AX2216"/>
      <c r="AY2216" s="365"/>
      <c r="AZ2216" s="365"/>
      <c r="BA2216" s="366"/>
      <c r="BB2216" s="367"/>
      <c r="BC2216"/>
      <c r="BD2216"/>
      <c r="BE2216"/>
      <c r="BF2216"/>
      <c r="BG2216"/>
      <c r="BH2216" s="368"/>
    </row>
    <row r="2217" spans="6:60" ht="15.6">
      <c r="F2217" s="346"/>
      <c r="G2217"/>
      <c r="H2217"/>
      <c r="I2217"/>
      <c r="J2217"/>
      <c r="K2217"/>
      <c r="L2217"/>
      <c r="M2217"/>
      <c r="N2217"/>
      <c r="O2217"/>
      <c r="P2217" s="365"/>
      <c r="Q2217"/>
      <c r="R2217"/>
      <c r="S2217"/>
      <c r="T2217"/>
      <c r="U2217"/>
      <c r="V2217"/>
      <c r="W2217"/>
      <c r="X2217"/>
      <c r="Y2217"/>
      <c r="Z2217"/>
      <c r="AA2217"/>
      <c r="AB2217"/>
      <c r="AC2217"/>
      <c r="AD2217"/>
      <c r="AE2217"/>
      <c r="AF2217"/>
      <c r="AG2217"/>
      <c r="AH2217" s="365"/>
      <c r="AI2217"/>
      <c r="AJ2217"/>
      <c r="AK2217"/>
      <c r="AL2217" s="365"/>
      <c r="AM2217"/>
      <c r="AN2217"/>
      <c r="AO2217"/>
      <c r="AP2217" s="365"/>
      <c r="AQ2217"/>
      <c r="AR2217"/>
      <c r="AS2217"/>
      <c r="AT2217"/>
      <c r="AU2217"/>
      <c r="AV2217"/>
      <c r="AW2217"/>
      <c r="AX2217"/>
      <c r="AY2217" s="365"/>
      <c r="AZ2217" s="365"/>
      <c r="BA2217" s="366"/>
      <c r="BB2217" s="367"/>
      <c r="BC2217"/>
      <c r="BD2217"/>
      <c r="BE2217"/>
      <c r="BF2217"/>
      <c r="BG2217"/>
      <c r="BH2217" s="368"/>
    </row>
    <row r="2218" spans="6:60" ht="15.6">
      <c r="F2218" s="346"/>
      <c r="G2218"/>
      <c r="H2218"/>
      <c r="I2218"/>
      <c r="J2218"/>
      <c r="K2218"/>
      <c r="L2218"/>
      <c r="M2218"/>
      <c r="N2218"/>
      <c r="O2218"/>
      <c r="P2218" s="365"/>
      <c r="Q2218"/>
      <c r="R2218"/>
      <c r="S2218"/>
      <c r="T2218"/>
      <c r="U2218"/>
      <c r="V2218"/>
      <c r="W2218"/>
      <c r="X2218"/>
      <c r="Y2218"/>
      <c r="Z2218"/>
      <c r="AA2218"/>
      <c r="AB2218"/>
      <c r="AC2218"/>
      <c r="AD2218"/>
      <c r="AE2218"/>
      <c r="AF2218"/>
      <c r="AG2218"/>
      <c r="AH2218" s="365"/>
      <c r="AI2218"/>
      <c r="AJ2218"/>
      <c r="AK2218"/>
      <c r="AL2218" s="365"/>
      <c r="AM2218"/>
      <c r="AN2218"/>
      <c r="AO2218"/>
      <c r="AP2218" s="365"/>
      <c r="AQ2218"/>
      <c r="AR2218"/>
      <c r="AS2218"/>
      <c r="AT2218"/>
      <c r="AU2218"/>
      <c r="AV2218"/>
      <c r="AW2218"/>
      <c r="AX2218"/>
      <c r="AY2218" s="365"/>
      <c r="AZ2218" s="365"/>
      <c r="BA2218" s="366"/>
      <c r="BB2218" s="367"/>
      <c r="BC2218"/>
      <c r="BD2218"/>
      <c r="BE2218"/>
      <c r="BF2218"/>
      <c r="BG2218"/>
      <c r="BH2218" s="368"/>
    </row>
    <row r="2219" spans="6:60" ht="15.6">
      <c r="F2219" s="346"/>
      <c r="G2219"/>
      <c r="H2219"/>
      <c r="I2219"/>
      <c r="J2219"/>
      <c r="K2219"/>
      <c r="L2219"/>
      <c r="M2219"/>
      <c r="N2219"/>
      <c r="O2219"/>
      <c r="P2219" s="365"/>
      <c r="Q2219"/>
      <c r="R2219"/>
      <c r="S2219"/>
      <c r="T2219"/>
      <c r="U2219"/>
      <c r="V2219"/>
      <c r="W2219"/>
      <c r="X2219"/>
      <c r="Y2219"/>
      <c r="Z2219"/>
      <c r="AA2219"/>
      <c r="AB2219"/>
      <c r="AC2219"/>
      <c r="AD2219"/>
      <c r="AE2219"/>
      <c r="AF2219"/>
      <c r="AG2219"/>
      <c r="AH2219" s="365"/>
      <c r="AI2219"/>
      <c r="AJ2219"/>
      <c r="AK2219"/>
      <c r="AL2219" s="365"/>
      <c r="AM2219"/>
      <c r="AN2219"/>
      <c r="AO2219"/>
      <c r="AP2219" s="365"/>
      <c r="AQ2219"/>
      <c r="AR2219"/>
      <c r="AS2219"/>
      <c r="AT2219"/>
      <c r="AU2219"/>
      <c r="AV2219"/>
      <c r="AW2219"/>
      <c r="AX2219"/>
      <c r="AY2219" s="365"/>
      <c r="AZ2219" s="365"/>
      <c r="BA2219" s="366"/>
      <c r="BB2219" s="367"/>
      <c r="BC2219"/>
      <c r="BD2219"/>
      <c r="BE2219"/>
      <c r="BF2219"/>
      <c r="BG2219"/>
      <c r="BH2219" s="368"/>
    </row>
    <row r="2220" spans="6:60" ht="15.6">
      <c r="F2220" s="346"/>
      <c r="G2220"/>
      <c r="H2220"/>
      <c r="I2220"/>
      <c r="J2220"/>
      <c r="K2220"/>
      <c r="L2220"/>
      <c r="M2220"/>
      <c r="N2220"/>
      <c r="O2220"/>
      <c r="P2220" s="365"/>
      <c r="Q2220"/>
      <c r="R2220"/>
      <c r="S2220"/>
      <c r="T2220"/>
      <c r="U2220"/>
      <c r="V2220"/>
      <c r="W2220"/>
      <c r="X2220"/>
      <c r="Y2220"/>
      <c r="Z2220"/>
      <c r="AA2220"/>
      <c r="AB2220"/>
      <c r="AC2220"/>
      <c r="AD2220"/>
      <c r="AE2220"/>
      <c r="AF2220"/>
      <c r="AG2220"/>
      <c r="AH2220" s="365"/>
      <c r="AI2220"/>
      <c r="AJ2220"/>
      <c r="AK2220"/>
      <c r="AL2220" s="365"/>
      <c r="AM2220"/>
      <c r="AN2220"/>
      <c r="AO2220"/>
      <c r="AP2220" s="365"/>
      <c r="AQ2220"/>
      <c r="AR2220"/>
      <c r="AS2220"/>
      <c r="AT2220"/>
      <c r="AU2220"/>
      <c r="AV2220"/>
      <c r="AW2220"/>
      <c r="AX2220"/>
      <c r="AY2220" s="365"/>
      <c r="AZ2220" s="365"/>
      <c r="BA2220" s="366"/>
      <c r="BB2220" s="367"/>
      <c r="BC2220"/>
      <c r="BD2220"/>
      <c r="BE2220"/>
      <c r="BF2220"/>
      <c r="BG2220"/>
      <c r="BH2220" s="368"/>
    </row>
    <row r="2221" spans="6:60" ht="15.6">
      <c r="F2221" s="346"/>
      <c r="G2221"/>
      <c r="H2221"/>
      <c r="I2221"/>
      <c r="J2221"/>
      <c r="K2221"/>
      <c r="L2221"/>
      <c r="M2221"/>
      <c r="N2221"/>
      <c r="O2221"/>
      <c r="P2221" s="365"/>
      <c r="Q2221"/>
      <c r="R2221"/>
      <c r="S2221"/>
      <c r="T2221"/>
      <c r="U2221"/>
      <c r="V2221"/>
      <c r="W2221"/>
      <c r="X2221"/>
      <c r="Y2221"/>
      <c r="Z2221"/>
      <c r="AA2221"/>
      <c r="AB2221"/>
      <c r="AC2221"/>
      <c r="AD2221"/>
      <c r="AE2221"/>
      <c r="AF2221"/>
      <c r="AG2221"/>
      <c r="AH2221" s="365"/>
      <c r="AI2221"/>
      <c r="AJ2221"/>
      <c r="AK2221"/>
      <c r="AL2221" s="365"/>
      <c r="AM2221"/>
      <c r="AN2221"/>
      <c r="AO2221"/>
      <c r="AP2221" s="365"/>
      <c r="AQ2221"/>
      <c r="AR2221"/>
      <c r="AS2221"/>
      <c r="AT2221"/>
      <c r="AU2221"/>
      <c r="AV2221"/>
      <c r="AW2221"/>
      <c r="AX2221"/>
      <c r="AY2221" s="365"/>
      <c r="AZ2221" s="365"/>
      <c r="BA2221" s="366"/>
      <c r="BB2221" s="367"/>
      <c r="BC2221"/>
      <c r="BD2221"/>
      <c r="BE2221"/>
      <c r="BF2221"/>
      <c r="BG2221"/>
      <c r="BH2221" s="368"/>
    </row>
    <row r="2222" spans="6:60" ht="15.6">
      <c r="F2222" s="346"/>
      <c r="G2222"/>
      <c r="H2222"/>
      <c r="I2222"/>
      <c r="J2222"/>
      <c r="K2222"/>
      <c r="L2222"/>
      <c r="M2222"/>
      <c r="N2222"/>
      <c r="O2222"/>
      <c r="P2222" s="365"/>
      <c r="Q2222"/>
      <c r="R2222"/>
      <c r="S2222"/>
      <c r="T2222"/>
      <c r="U2222"/>
      <c r="V2222"/>
      <c r="W2222"/>
      <c r="X2222"/>
      <c r="Y2222"/>
      <c r="Z2222"/>
      <c r="AA2222"/>
      <c r="AB2222"/>
      <c r="AC2222"/>
      <c r="AD2222"/>
      <c r="AE2222"/>
      <c r="AF2222"/>
      <c r="AG2222"/>
      <c r="AH2222" s="365"/>
      <c r="AI2222"/>
      <c r="AJ2222"/>
      <c r="AK2222"/>
      <c r="AL2222" s="365"/>
      <c r="AM2222"/>
      <c r="AN2222"/>
      <c r="AO2222"/>
      <c r="AP2222" s="365"/>
      <c r="AQ2222"/>
      <c r="AR2222"/>
      <c r="AS2222"/>
      <c r="AT2222"/>
      <c r="AU2222"/>
      <c r="AV2222"/>
      <c r="AW2222"/>
      <c r="AX2222"/>
      <c r="AY2222" s="365"/>
      <c r="AZ2222" s="365"/>
      <c r="BA2222" s="366"/>
      <c r="BB2222" s="367"/>
      <c r="BC2222"/>
      <c r="BD2222"/>
      <c r="BE2222"/>
      <c r="BF2222"/>
      <c r="BG2222"/>
      <c r="BH2222" s="368"/>
    </row>
    <row r="2223" spans="6:60" ht="15.6">
      <c r="F2223" s="346"/>
      <c r="G2223"/>
      <c r="H2223"/>
      <c r="I2223"/>
      <c r="J2223"/>
      <c r="K2223"/>
      <c r="L2223"/>
      <c r="M2223"/>
      <c r="N2223"/>
      <c r="O2223"/>
      <c r="P2223" s="365"/>
      <c r="Q2223"/>
      <c r="R2223"/>
      <c r="S2223"/>
      <c r="T2223"/>
      <c r="U2223"/>
      <c r="V2223"/>
      <c r="W2223"/>
      <c r="X2223"/>
      <c r="Y2223"/>
      <c r="Z2223"/>
      <c r="AA2223"/>
      <c r="AB2223"/>
      <c r="AC2223"/>
      <c r="AD2223"/>
      <c r="AE2223"/>
      <c r="AF2223"/>
      <c r="AG2223"/>
      <c r="AH2223" s="365"/>
      <c r="AI2223"/>
      <c r="AJ2223"/>
      <c r="AK2223"/>
      <c r="AL2223" s="365"/>
      <c r="AM2223"/>
      <c r="AN2223"/>
      <c r="AO2223"/>
      <c r="AP2223" s="365"/>
      <c r="AQ2223"/>
      <c r="AR2223"/>
      <c r="AS2223"/>
      <c r="AT2223"/>
      <c r="AU2223"/>
      <c r="AV2223"/>
      <c r="AW2223"/>
      <c r="AX2223"/>
      <c r="AY2223" s="365"/>
      <c r="AZ2223" s="365"/>
      <c r="BA2223" s="366"/>
      <c r="BB2223" s="367"/>
      <c r="BC2223"/>
      <c r="BD2223"/>
      <c r="BE2223"/>
      <c r="BF2223"/>
      <c r="BG2223"/>
      <c r="BH2223" s="368"/>
    </row>
    <row r="2224" spans="6:60" ht="15.6">
      <c r="F2224" s="346"/>
      <c r="G2224"/>
      <c r="H2224"/>
      <c r="I2224"/>
      <c r="J2224"/>
      <c r="K2224"/>
      <c r="L2224"/>
      <c r="M2224"/>
      <c r="N2224"/>
      <c r="O2224"/>
      <c r="P2224" s="365"/>
      <c r="Q2224"/>
      <c r="R2224"/>
      <c r="S2224"/>
      <c r="T2224"/>
      <c r="U2224"/>
      <c r="V2224"/>
      <c r="W2224"/>
      <c r="X2224"/>
      <c r="Y2224"/>
      <c r="Z2224"/>
      <c r="AA2224"/>
      <c r="AB2224"/>
      <c r="AC2224"/>
      <c r="AD2224"/>
      <c r="AE2224"/>
      <c r="AF2224"/>
      <c r="AG2224"/>
      <c r="AH2224" s="365"/>
      <c r="AI2224"/>
      <c r="AJ2224"/>
      <c r="AK2224"/>
      <c r="AL2224" s="365"/>
      <c r="AM2224"/>
      <c r="AN2224"/>
      <c r="AO2224"/>
      <c r="AP2224" s="365"/>
      <c r="AQ2224"/>
      <c r="AR2224"/>
      <c r="AS2224"/>
      <c r="AT2224"/>
      <c r="AU2224"/>
      <c r="AV2224"/>
      <c r="AW2224"/>
      <c r="AX2224"/>
      <c r="AY2224" s="365"/>
      <c r="AZ2224" s="365"/>
      <c r="BA2224" s="366"/>
      <c r="BB2224" s="367"/>
      <c r="BC2224"/>
      <c r="BD2224"/>
      <c r="BE2224"/>
      <c r="BF2224"/>
      <c r="BG2224"/>
      <c r="BH2224" s="368"/>
    </row>
    <row r="2225" spans="6:60" ht="15.6">
      <c r="F2225" s="346"/>
      <c r="G2225"/>
      <c r="H2225"/>
      <c r="I2225"/>
      <c r="J2225"/>
      <c r="K2225"/>
      <c r="L2225"/>
      <c r="M2225"/>
      <c r="N2225"/>
      <c r="O2225"/>
      <c r="P2225" s="365"/>
      <c r="Q2225"/>
      <c r="R2225"/>
      <c r="S2225"/>
      <c r="T2225"/>
      <c r="U2225"/>
      <c r="V2225"/>
      <c r="W2225"/>
      <c r="X2225"/>
      <c r="Y2225"/>
      <c r="Z2225"/>
      <c r="AA2225"/>
      <c r="AB2225"/>
      <c r="AC2225"/>
      <c r="AD2225"/>
      <c r="AE2225"/>
      <c r="AF2225"/>
      <c r="AG2225"/>
      <c r="AH2225" s="365"/>
      <c r="AI2225"/>
      <c r="AJ2225"/>
      <c r="AK2225"/>
      <c r="AL2225" s="365"/>
      <c r="AM2225"/>
      <c r="AN2225"/>
      <c r="AO2225"/>
      <c r="AP2225" s="365"/>
      <c r="AQ2225"/>
      <c r="AR2225"/>
      <c r="AS2225"/>
      <c r="AT2225"/>
      <c r="AU2225"/>
      <c r="AV2225"/>
      <c r="AW2225"/>
      <c r="AX2225"/>
      <c r="AY2225" s="365"/>
      <c r="AZ2225" s="365"/>
      <c r="BA2225" s="366"/>
      <c r="BB2225" s="367"/>
      <c r="BC2225"/>
      <c r="BD2225"/>
      <c r="BE2225"/>
      <c r="BF2225"/>
      <c r="BG2225"/>
      <c r="BH2225" s="368"/>
    </row>
    <row r="2226" spans="6:60" ht="15.6">
      <c r="F2226" s="346"/>
      <c r="G2226"/>
      <c r="H2226"/>
      <c r="I2226"/>
      <c r="J2226"/>
      <c r="K2226"/>
      <c r="L2226"/>
      <c r="M2226"/>
      <c r="N2226"/>
      <c r="O2226"/>
      <c r="P2226" s="365"/>
      <c r="Q2226"/>
      <c r="R2226"/>
      <c r="S2226"/>
      <c r="T2226"/>
      <c r="U2226"/>
      <c r="V2226"/>
      <c r="W2226"/>
      <c r="X2226"/>
      <c r="Y2226"/>
      <c r="Z2226"/>
      <c r="AA2226"/>
      <c r="AB2226"/>
      <c r="AC2226"/>
      <c r="AD2226"/>
      <c r="AE2226"/>
      <c r="AF2226"/>
      <c r="AG2226"/>
      <c r="AH2226" s="365"/>
      <c r="AI2226"/>
      <c r="AJ2226"/>
      <c r="AK2226"/>
      <c r="AL2226" s="365"/>
      <c r="AM2226"/>
      <c r="AN2226"/>
      <c r="AO2226"/>
      <c r="AP2226" s="365"/>
      <c r="AQ2226"/>
      <c r="AR2226"/>
      <c r="AS2226"/>
      <c r="AT2226"/>
      <c r="AU2226"/>
      <c r="AV2226"/>
      <c r="AW2226"/>
      <c r="AX2226"/>
      <c r="AY2226" s="365"/>
      <c r="AZ2226" s="365"/>
      <c r="BA2226" s="366"/>
      <c r="BB2226" s="367"/>
      <c r="BC2226"/>
      <c r="BD2226"/>
      <c r="BE2226"/>
      <c r="BF2226"/>
      <c r="BG2226"/>
      <c r="BH2226" s="368"/>
    </row>
    <row r="2227" spans="6:60" ht="15.6">
      <c r="F2227" s="346"/>
      <c r="G2227"/>
      <c r="H2227"/>
      <c r="I2227"/>
      <c r="J2227"/>
      <c r="K2227"/>
      <c r="L2227"/>
      <c r="M2227"/>
      <c r="N2227"/>
      <c r="O2227"/>
      <c r="P2227" s="365"/>
      <c r="Q2227"/>
      <c r="R2227"/>
      <c r="S2227"/>
      <c r="T2227"/>
      <c r="U2227"/>
      <c r="V2227"/>
      <c r="W2227"/>
      <c r="X2227"/>
      <c r="Y2227"/>
      <c r="Z2227"/>
      <c r="AA2227"/>
      <c r="AB2227"/>
      <c r="AC2227"/>
      <c r="AD2227"/>
      <c r="AE2227"/>
      <c r="AF2227"/>
      <c r="AG2227"/>
      <c r="AH2227" s="365"/>
      <c r="AI2227"/>
      <c r="AJ2227"/>
      <c r="AK2227"/>
      <c r="AL2227" s="365"/>
      <c r="AM2227"/>
      <c r="AN2227"/>
      <c r="AO2227"/>
      <c r="AP2227" s="365"/>
      <c r="AQ2227"/>
      <c r="AR2227"/>
      <c r="AS2227"/>
      <c r="AT2227"/>
      <c r="AU2227"/>
      <c r="AV2227"/>
      <c r="AW2227"/>
      <c r="AX2227"/>
      <c r="AY2227" s="365"/>
      <c r="AZ2227" s="365"/>
      <c r="BA2227" s="366"/>
      <c r="BB2227" s="367"/>
      <c r="BC2227"/>
      <c r="BD2227"/>
      <c r="BE2227"/>
      <c r="BF2227"/>
      <c r="BG2227"/>
      <c r="BH2227" s="368"/>
    </row>
    <row r="2228" spans="6:60" ht="15.6">
      <c r="F2228" s="346"/>
      <c r="G2228"/>
      <c r="H2228"/>
      <c r="I2228"/>
      <c r="J2228"/>
      <c r="K2228"/>
      <c r="L2228"/>
      <c r="M2228"/>
      <c r="N2228"/>
      <c r="O2228"/>
      <c r="P2228" s="365"/>
      <c r="Q2228"/>
      <c r="R2228"/>
      <c r="S2228"/>
      <c r="T2228"/>
      <c r="U2228"/>
      <c r="V2228"/>
      <c r="W2228"/>
      <c r="X2228"/>
      <c r="Y2228"/>
      <c r="Z2228"/>
      <c r="AA2228"/>
      <c r="AB2228"/>
      <c r="AC2228"/>
      <c r="AD2228"/>
      <c r="AE2228"/>
      <c r="AF2228"/>
      <c r="AG2228"/>
      <c r="AH2228" s="365"/>
      <c r="AI2228"/>
      <c r="AJ2228"/>
      <c r="AK2228"/>
      <c r="AL2228" s="365"/>
      <c r="AM2228"/>
      <c r="AN2228"/>
      <c r="AO2228"/>
      <c r="AP2228" s="365"/>
      <c r="AQ2228"/>
      <c r="AR2228"/>
      <c r="AS2228"/>
      <c r="AT2228"/>
      <c r="AU2228"/>
      <c r="AV2228"/>
      <c r="AW2228"/>
      <c r="AX2228"/>
      <c r="AY2228" s="365"/>
      <c r="AZ2228" s="365"/>
      <c r="BA2228" s="366"/>
      <c r="BB2228" s="367"/>
      <c r="BC2228"/>
      <c r="BD2228"/>
      <c r="BE2228"/>
      <c r="BF2228"/>
      <c r="BG2228"/>
      <c r="BH2228" s="368"/>
    </row>
    <row r="2229" spans="6:60" ht="15.6">
      <c r="F2229" s="346"/>
      <c r="G2229"/>
      <c r="H2229"/>
      <c r="I2229"/>
      <c r="J2229"/>
      <c r="K2229"/>
      <c r="L2229"/>
      <c r="M2229"/>
      <c r="N2229"/>
      <c r="O2229"/>
      <c r="P2229" s="365"/>
      <c r="Q2229"/>
      <c r="R2229"/>
      <c r="S2229"/>
      <c r="T2229"/>
      <c r="U2229"/>
      <c r="V2229"/>
      <c r="W2229"/>
      <c r="X2229"/>
      <c r="Y2229"/>
      <c r="Z2229"/>
      <c r="AA2229"/>
      <c r="AB2229"/>
      <c r="AC2229"/>
      <c r="AD2229"/>
      <c r="AE2229"/>
      <c r="AF2229"/>
      <c r="AG2229"/>
      <c r="AH2229" s="365"/>
      <c r="AI2229"/>
      <c r="AJ2229"/>
      <c r="AK2229"/>
      <c r="AL2229" s="365"/>
      <c r="AM2229"/>
      <c r="AN2229"/>
      <c r="AO2229"/>
      <c r="AP2229" s="365"/>
      <c r="AQ2229"/>
      <c r="AR2229"/>
      <c r="AS2229"/>
      <c r="AT2229"/>
      <c r="AU2229"/>
      <c r="AV2229"/>
      <c r="AW2229"/>
      <c r="AX2229"/>
      <c r="AY2229" s="365"/>
      <c r="AZ2229" s="365"/>
      <c r="BA2229" s="366"/>
      <c r="BB2229" s="367"/>
      <c r="BC2229"/>
      <c r="BD2229"/>
      <c r="BE2229"/>
      <c r="BF2229"/>
      <c r="BG2229"/>
      <c r="BH2229" s="368"/>
    </row>
    <row r="2230" spans="6:60" ht="15.6">
      <c r="F2230" s="346"/>
      <c r="G2230"/>
      <c r="H2230"/>
      <c r="I2230"/>
      <c r="J2230"/>
      <c r="K2230"/>
      <c r="L2230"/>
      <c r="M2230"/>
      <c r="N2230"/>
      <c r="O2230"/>
      <c r="P2230" s="365"/>
      <c r="Q2230"/>
      <c r="R2230"/>
      <c r="S2230"/>
      <c r="T2230"/>
      <c r="U2230"/>
      <c r="V2230"/>
      <c r="W2230"/>
      <c r="X2230"/>
      <c r="Y2230"/>
      <c r="Z2230"/>
      <c r="AA2230"/>
      <c r="AB2230"/>
      <c r="AC2230"/>
      <c r="AD2230"/>
      <c r="AE2230"/>
      <c r="AF2230"/>
      <c r="AG2230"/>
      <c r="AH2230" s="365"/>
      <c r="AI2230"/>
      <c r="AJ2230"/>
      <c r="AK2230"/>
      <c r="AL2230" s="365"/>
      <c r="AM2230"/>
      <c r="AN2230"/>
      <c r="AO2230"/>
      <c r="AP2230" s="365"/>
      <c r="AQ2230"/>
      <c r="AR2230"/>
      <c r="AS2230"/>
      <c r="AT2230"/>
      <c r="AU2230"/>
      <c r="AV2230"/>
      <c r="AW2230"/>
      <c r="AX2230"/>
      <c r="AY2230" s="365"/>
      <c r="AZ2230" s="365"/>
      <c r="BA2230" s="366"/>
      <c r="BB2230" s="367"/>
      <c r="BC2230"/>
      <c r="BD2230"/>
      <c r="BE2230"/>
      <c r="BF2230"/>
      <c r="BG2230"/>
      <c r="BH2230" s="368"/>
    </row>
    <row r="2231" spans="6:60" ht="15.6">
      <c r="F2231" s="346"/>
      <c r="G2231"/>
      <c r="H2231"/>
      <c r="I2231"/>
      <c r="J2231"/>
      <c r="K2231"/>
      <c r="L2231"/>
      <c r="M2231"/>
      <c r="N2231"/>
      <c r="O2231"/>
      <c r="P2231" s="365"/>
      <c r="Q2231"/>
      <c r="R2231"/>
      <c r="S2231"/>
      <c r="T2231"/>
      <c r="U2231"/>
      <c r="V2231"/>
      <c r="W2231"/>
      <c r="X2231"/>
      <c r="Y2231"/>
      <c r="Z2231"/>
      <c r="AA2231"/>
      <c r="AB2231"/>
      <c r="AC2231"/>
      <c r="AD2231"/>
      <c r="AE2231"/>
      <c r="AF2231"/>
      <c r="AG2231"/>
      <c r="AH2231" s="365"/>
      <c r="AI2231"/>
      <c r="AJ2231"/>
      <c r="AK2231"/>
      <c r="AL2231" s="365"/>
      <c r="AM2231"/>
      <c r="AN2231"/>
      <c r="AO2231"/>
      <c r="AP2231" s="365"/>
      <c r="AQ2231"/>
      <c r="AR2231"/>
      <c r="AS2231"/>
      <c r="AT2231"/>
      <c r="AU2231"/>
      <c r="AV2231"/>
      <c r="AW2231"/>
      <c r="AX2231"/>
      <c r="AY2231" s="365"/>
      <c r="AZ2231" s="365"/>
      <c r="BA2231" s="366"/>
      <c r="BB2231" s="367"/>
      <c r="BC2231"/>
      <c r="BD2231"/>
      <c r="BE2231"/>
      <c r="BF2231"/>
      <c r="BG2231"/>
      <c r="BH2231" s="368"/>
    </row>
    <row r="2232" spans="6:60" ht="15.6">
      <c r="F2232" s="346"/>
      <c r="G2232"/>
      <c r="H2232"/>
      <c r="I2232"/>
      <c r="J2232"/>
      <c r="K2232"/>
      <c r="L2232"/>
      <c r="M2232"/>
      <c r="N2232"/>
      <c r="O2232"/>
      <c r="P2232" s="365"/>
      <c r="Q2232"/>
      <c r="R2232"/>
      <c r="S2232"/>
      <c r="T2232"/>
      <c r="U2232"/>
      <c r="V2232"/>
      <c r="W2232"/>
      <c r="X2232"/>
      <c r="Y2232"/>
      <c r="Z2232"/>
      <c r="AA2232"/>
      <c r="AB2232"/>
      <c r="AC2232"/>
      <c r="AD2232"/>
      <c r="AE2232"/>
      <c r="AF2232"/>
      <c r="AG2232"/>
      <c r="AH2232" s="365"/>
      <c r="AI2232"/>
      <c r="AJ2232"/>
      <c r="AK2232"/>
      <c r="AL2232" s="365"/>
      <c r="AM2232"/>
      <c r="AN2232"/>
      <c r="AO2232"/>
      <c r="AP2232" s="365"/>
      <c r="AQ2232"/>
      <c r="AR2232"/>
      <c r="AS2232"/>
      <c r="AT2232"/>
      <c r="AU2232"/>
      <c r="AV2232"/>
      <c r="AW2232"/>
      <c r="AX2232"/>
      <c r="AY2232" s="365"/>
      <c r="AZ2232" s="365"/>
      <c r="BA2232" s="366"/>
      <c r="BB2232" s="367"/>
      <c r="BC2232"/>
      <c r="BD2232"/>
      <c r="BE2232"/>
      <c r="BF2232"/>
      <c r="BG2232"/>
      <c r="BH2232" s="368"/>
    </row>
    <row r="2233" spans="6:60" ht="15.6">
      <c r="F2233" s="346"/>
      <c r="G2233"/>
      <c r="H2233"/>
      <c r="I2233"/>
      <c r="J2233"/>
      <c r="K2233"/>
      <c r="L2233"/>
      <c r="M2233"/>
      <c r="N2233"/>
      <c r="O2233"/>
      <c r="P2233" s="365"/>
      <c r="Q2233"/>
      <c r="R2233"/>
      <c r="S2233"/>
      <c r="T2233"/>
      <c r="U2233"/>
      <c r="V2233"/>
      <c r="W2233"/>
      <c r="X2233"/>
      <c r="Y2233"/>
      <c r="Z2233"/>
      <c r="AA2233"/>
      <c r="AB2233"/>
      <c r="AC2233"/>
      <c r="AD2233"/>
      <c r="AE2233"/>
      <c r="AF2233"/>
      <c r="AG2233"/>
      <c r="AH2233" s="365"/>
      <c r="AI2233"/>
      <c r="AJ2233"/>
      <c r="AK2233"/>
      <c r="AL2233" s="365"/>
      <c r="AM2233"/>
      <c r="AN2233"/>
      <c r="AO2233"/>
      <c r="AP2233" s="365"/>
      <c r="AQ2233"/>
      <c r="AR2233"/>
      <c r="AS2233"/>
      <c r="AT2233"/>
      <c r="AU2233"/>
      <c r="AV2233"/>
      <c r="AW2233"/>
      <c r="AX2233"/>
      <c r="AY2233" s="365"/>
      <c r="AZ2233" s="365"/>
      <c r="BA2233" s="366"/>
      <c r="BB2233" s="367"/>
      <c r="BC2233"/>
      <c r="BD2233"/>
      <c r="BE2233"/>
      <c r="BF2233"/>
      <c r="BG2233"/>
      <c r="BH2233" s="368"/>
    </row>
    <row r="2234" spans="6:60" ht="15.6">
      <c r="F2234" s="346"/>
      <c r="G2234"/>
      <c r="H2234"/>
      <c r="I2234"/>
      <c r="J2234"/>
      <c r="K2234"/>
      <c r="L2234"/>
      <c r="M2234"/>
      <c r="N2234"/>
      <c r="O2234"/>
      <c r="P2234" s="365"/>
      <c r="Q2234"/>
      <c r="R2234"/>
      <c r="S2234"/>
      <c r="T2234"/>
      <c r="U2234"/>
      <c r="V2234"/>
      <c r="W2234"/>
      <c r="X2234"/>
      <c r="Y2234"/>
      <c r="Z2234"/>
      <c r="AA2234"/>
      <c r="AB2234"/>
      <c r="AC2234"/>
      <c r="AD2234"/>
      <c r="AE2234"/>
      <c r="AF2234"/>
      <c r="AG2234"/>
      <c r="AH2234" s="365"/>
      <c r="AI2234"/>
      <c r="AJ2234"/>
      <c r="AK2234"/>
      <c r="AL2234" s="365"/>
      <c r="AM2234"/>
      <c r="AN2234"/>
      <c r="AO2234"/>
      <c r="AP2234" s="365"/>
      <c r="AQ2234"/>
      <c r="AR2234"/>
      <c r="AS2234"/>
      <c r="AT2234"/>
      <c r="AU2234"/>
      <c r="AV2234"/>
      <c r="AW2234"/>
      <c r="AX2234"/>
      <c r="AY2234" s="365"/>
      <c r="AZ2234" s="365"/>
      <c r="BA2234" s="366"/>
      <c r="BB2234" s="367"/>
      <c r="BC2234"/>
      <c r="BD2234"/>
      <c r="BE2234"/>
      <c r="BF2234"/>
      <c r="BG2234"/>
      <c r="BH2234" s="368"/>
    </row>
    <row r="2235" spans="6:60" ht="15.6">
      <c r="F2235" s="346"/>
      <c r="G2235"/>
      <c r="H2235"/>
      <c r="I2235"/>
      <c r="J2235"/>
      <c r="K2235"/>
      <c r="L2235"/>
      <c r="M2235"/>
      <c r="N2235"/>
      <c r="O2235"/>
      <c r="P2235" s="365"/>
      <c r="Q2235"/>
      <c r="R2235"/>
      <c r="S2235"/>
      <c r="T2235"/>
      <c r="U2235"/>
      <c r="V2235"/>
      <c r="W2235"/>
      <c r="X2235"/>
      <c r="Y2235"/>
      <c r="Z2235"/>
      <c r="AA2235"/>
      <c r="AB2235"/>
      <c r="AC2235"/>
      <c r="AD2235"/>
      <c r="AE2235"/>
      <c r="AF2235"/>
      <c r="AG2235"/>
      <c r="AH2235" s="365"/>
      <c r="AI2235"/>
      <c r="AJ2235"/>
      <c r="AK2235"/>
      <c r="AL2235" s="365"/>
      <c r="AM2235"/>
      <c r="AN2235"/>
      <c r="AO2235"/>
      <c r="AP2235" s="365"/>
      <c r="AQ2235"/>
      <c r="AR2235"/>
      <c r="AS2235"/>
      <c r="AT2235"/>
      <c r="AU2235"/>
      <c r="AV2235"/>
      <c r="AW2235"/>
      <c r="AX2235"/>
      <c r="AY2235" s="365"/>
      <c r="AZ2235" s="365"/>
      <c r="BA2235" s="366"/>
      <c r="BB2235" s="367"/>
      <c r="BC2235"/>
      <c r="BD2235"/>
      <c r="BE2235"/>
      <c r="BF2235"/>
      <c r="BG2235"/>
      <c r="BH2235" s="368"/>
    </row>
    <row r="2236" spans="6:60" ht="15.6">
      <c r="F2236" s="346"/>
      <c r="G2236"/>
      <c r="H2236"/>
      <c r="I2236"/>
      <c r="J2236"/>
      <c r="K2236"/>
      <c r="L2236"/>
      <c r="M2236"/>
      <c r="N2236"/>
      <c r="O2236"/>
      <c r="P2236" s="365"/>
      <c r="Q2236"/>
      <c r="R2236"/>
      <c r="S2236"/>
      <c r="T2236"/>
      <c r="U2236"/>
      <c r="V2236"/>
      <c r="W2236"/>
      <c r="X2236"/>
      <c r="Y2236"/>
      <c r="Z2236"/>
      <c r="AA2236"/>
      <c r="AB2236"/>
      <c r="AC2236"/>
      <c r="AD2236"/>
      <c r="AE2236"/>
      <c r="AF2236"/>
      <c r="AG2236"/>
      <c r="AH2236" s="365"/>
      <c r="AI2236"/>
      <c r="AJ2236"/>
      <c r="AK2236"/>
      <c r="AL2236" s="365"/>
      <c r="AM2236"/>
      <c r="AN2236"/>
      <c r="AO2236"/>
      <c r="AP2236" s="365"/>
      <c r="AQ2236"/>
      <c r="AR2236"/>
      <c r="AS2236"/>
      <c r="AT2236"/>
      <c r="AU2236"/>
      <c r="AV2236"/>
      <c r="AW2236"/>
      <c r="AX2236"/>
      <c r="AY2236" s="365"/>
      <c r="AZ2236" s="365"/>
      <c r="BA2236" s="366"/>
      <c r="BB2236" s="367"/>
      <c r="BC2236"/>
      <c r="BD2236"/>
      <c r="BE2236"/>
      <c r="BF2236"/>
      <c r="BG2236"/>
      <c r="BH2236" s="368"/>
    </row>
    <row r="2237" spans="6:60" ht="15.6">
      <c r="F2237" s="346"/>
      <c r="G2237"/>
      <c r="H2237"/>
      <c r="I2237"/>
      <c r="J2237"/>
      <c r="K2237"/>
      <c r="L2237"/>
      <c r="M2237"/>
      <c r="N2237"/>
      <c r="O2237"/>
      <c r="P2237" s="365"/>
      <c r="Q2237"/>
      <c r="R2237"/>
      <c r="S2237"/>
      <c r="T2237"/>
      <c r="U2237"/>
      <c r="V2237"/>
      <c r="W2237"/>
      <c r="X2237"/>
      <c r="Y2237"/>
      <c r="Z2237"/>
      <c r="AA2237"/>
      <c r="AB2237"/>
      <c r="AC2237"/>
      <c r="AD2237"/>
      <c r="AE2237"/>
      <c r="AF2237"/>
      <c r="AG2237"/>
      <c r="AH2237" s="365"/>
      <c r="AI2237"/>
      <c r="AJ2237"/>
      <c r="AK2237"/>
      <c r="AL2237" s="365"/>
      <c r="AM2237"/>
      <c r="AN2237"/>
      <c r="AO2237"/>
      <c r="AP2237" s="365"/>
      <c r="AQ2237"/>
      <c r="AR2237"/>
      <c r="AS2237"/>
      <c r="AT2237"/>
      <c r="AU2237"/>
      <c r="AV2237"/>
      <c r="AW2237"/>
      <c r="AX2237"/>
      <c r="AY2237" s="365"/>
      <c r="AZ2237" s="365"/>
      <c r="BA2237" s="366"/>
      <c r="BB2237" s="367"/>
      <c r="BC2237"/>
      <c r="BD2237"/>
      <c r="BE2237"/>
      <c r="BF2237"/>
      <c r="BG2237"/>
      <c r="BH2237" s="368"/>
    </row>
    <row r="2238" spans="6:60" ht="15.6">
      <c r="F2238" s="346"/>
      <c r="G2238"/>
      <c r="H2238"/>
      <c r="I2238"/>
      <c r="J2238"/>
      <c r="K2238"/>
      <c r="L2238"/>
      <c r="M2238"/>
      <c r="N2238"/>
      <c r="O2238"/>
      <c r="P2238" s="365"/>
      <c r="Q2238"/>
      <c r="R2238"/>
      <c r="S2238"/>
      <c r="T2238"/>
      <c r="U2238"/>
      <c r="V2238"/>
      <c r="W2238"/>
      <c r="X2238"/>
      <c r="Y2238"/>
      <c r="Z2238"/>
      <c r="AA2238"/>
      <c r="AB2238"/>
      <c r="AC2238"/>
      <c r="AD2238"/>
      <c r="AE2238"/>
      <c r="AF2238"/>
      <c r="AG2238"/>
      <c r="AH2238" s="365"/>
      <c r="AI2238"/>
      <c r="AJ2238"/>
      <c r="AK2238"/>
      <c r="AL2238" s="365"/>
      <c r="AM2238"/>
      <c r="AN2238"/>
      <c r="AO2238"/>
      <c r="AP2238" s="365"/>
      <c r="AQ2238"/>
      <c r="AR2238"/>
      <c r="AS2238"/>
      <c r="AT2238"/>
      <c r="AU2238"/>
      <c r="AV2238"/>
      <c r="AW2238"/>
      <c r="AX2238"/>
      <c r="AY2238" s="365"/>
      <c r="AZ2238" s="365"/>
      <c r="BA2238" s="366"/>
      <c r="BB2238" s="367"/>
      <c r="BC2238"/>
      <c r="BD2238"/>
      <c r="BE2238"/>
      <c r="BF2238"/>
      <c r="BG2238"/>
      <c r="BH2238" s="368"/>
    </row>
    <row r="2239" spans="6:60" ht="15.6">
      <c r="F2239" s="346"/>
      <c r="G2239"/>
      <c r="H2239"/>
      <c r="I2239"/>
      <c r="J2239"/>
      <c r="K2239"/>
      <c r="L2239"/>
      <c r="M2239"/>
      <c r="N2239"/>
      <c r="O2239"/>
      <c r="P2239" s="365"/>
      <c r="Q2239"/>
      <c r="R2239"/>
      <c r="S2239"/>
      <c r="T2239"/>
      <c r="U2239"/>
      <c r="V2239"/>
      <c r="W2239"/>
      <c r="X2239"/>
      <c r="Y2239"/>
      <c r="Z2239"/>
      <c r="AA2239"/>
      <c r="AB2239"/>
      <c r="AC2239"/>
      <c r="AD2239"/>
      <c r="AE2239"/>
      <c r="AF2239"/>
      <c r="AG2239"/>
      <c r="AH2239" s="365"/>
      <c r="AI2239"/>
      <c r="AJ2239"/>
      <c r="AK2239"/>
      <c r="AL2239" s="365"/>
      <c r="AM2239"/>
      <c r="AN2239"/>
      <c r="AO2239"/>
      <c r="AP2239" s="365"/>
      <c r="AQ2239"/>
      <c r="AR2239"/>
      <c r="AS2239"/>
      <c r="AT2239"/>
      <c r="AU2239"/>
      <c r="AV2239"/>
      <c r="AW2239"/>
      <c r="AX2239"/>
      <c r="AY2239" s="365"/>
      <c r="AZ2239" s="365"/>
      <c r="BA2239" s="366"/>
      <c r="BB2239" s="367"/>
      <c r="BC2239"/>
      <c r="BD2239"/>
      <c r="BE2239"/>
      <c r="BF2239"/>
      <c r="BG2239"/>
      <c r="BH2239" s="368"/>
    </row>
    <row r="2240" spans="6:60" ht="15.6">
      <c r="F2240" s="346"/>
      <c r="G2240"/>
      <c r="H2240"/>
      <c r="I2240"/>
      <c r="J2240"/>
      <c r="K2240"/>
      <c r="L2240"/>
      <c r="M2240"/>
      <c r="N2240"/>
      <c r="O2240"/>
      <c r="P2240" s="365"/>
      <c r="Q2240"/>
      <c r="R2240"/>
      <c r="S2240"/>
      <c r="T2240"/>
      <c r="U2240"/>
      <c r="V2240"/>
      <c r="W2240"/>
      <c r="X2240"/>
      <c r="Y2240"/>
      <c r="Z2240"/>
      <c r="AA2240"/>
      <c r="AB2240"/>
      <c r="AC2240"/>
      <c r="AD2240"/>
      <c r="AE2240"/>
      <c r="AF2240"/>
      <c r="AG2240"/>
      <c r="AH2240" s="365"/>
      <c r="AI2240"/>
      <c r="AJ2240"/>
      <c r="AK2240"/>
      <c r="AL2240" s="365"/>
      <c r="AM2240"/>
      <c r="AN2240"/>
      <c r="AO2240"/>
      <c r="AP2240" s="365"/>
      <c r="AQ2240"/>
      <c r="AR2240"/>
      <c r="AS2240"/>
      <c r="AT2240"/>
      <c r="AU2240"/>
      <c r="AV2240"/>
      <c r="AW2240"/>
      <c r="AX2240"/>
      <c r="AY2240" s="365"/>
      <c r="AZ2240" s="365"/>
      <c r="BA2240" s="366"/>
      <c r="BB2240" s="367"/>
      <c r="BC2240"/>
      <c r="BD2240"/>
      <c r="BE2240"/>
      <c r="BF2240"/>
      <c r="BG2240"/>
      <c r="BH2240" s="368"/>
    </row>
    <row r="2241" spans="6:60" ht="15.6">
      <c r="F2241" s="346"/>
      <c r="G2241"/>
      <c r="H2241"/>
      <c r="I2241"/>
      <c r="J2241"/>
      <c r="K2241"/>
      <c r="L2241"/>
      <c r="M2241"/>
      <c r="N2241"/>
      <c r="O2241"/>
      <c r="P2241" s="365"/>
      <c r="Q2241"/>
      <c r="R2241"/>
      <c r="S2241"/>
      <c r="T2241"/>
      <c r="U2241"/>
      <c r="V2241"/>
      <c r="W2241"/>
      <c r="X2241"/>
      <c r="Y2241"/>
      <c r="Z2241"/>
      <c r="AA2241"/>
      <c r="AB2241"/>
      <c r="AC2241"/>
      <c r="AD2241"/>
      <c r="AE2241"/>
      <c r="AF2241"/>
      <c r="AG2241"/>
      <c r="AH2241" s="365"/>
      <c r="AI2241"/>
      <c r="AJ2241"/>
      <c r="AK2241"/>
      <c r="AL2241" s="365"/>
      <c r="AM2241"/>
      <c r="AN2241"/>
      <c r="AO2241"/>
      <c r="AP2241" s="365"/>
      <c r="AQ2241"/>
      <c r="AR2241"/>
      <c r="AS2241"/>
      <c r="AT2241"/>
      <c r="AU2241"/>
      <c r="AV2241"/>
      <c r="AW2241"/>
      <c r="AX2241"/>
      <c r="AY2241" s="365"/>
      <c r="AZ2241" s="365"/>
      <c r="BA2241" s="366"/>
      <c r="BB2241" s="367"/>
      <c r="BC2241"/>
      <c r="BD2241"/>
      <c r="BE2241"/>
      <c r="BF2241"/>
      <c r="BG2241"/>
      <c r="BH2241" s="368"/>
    </row>
    <row r="2242" spans="6:60" ht="15.6">
      <c r="F2242" s="346"/>
      <c r="G2242"/>
      <c r="H2242"/>
      <c r="I2242"/>
      <c r="J2242"/>
      <c r="K2242"/>
      <c r="L2242"/>
      <c r="M2242"/>
      <c r="N2242"/>
      <c r="O2242"/>
      <c r="P2242" s="365"/>
      <c r="Q2242"/>
      <c r="R2242"/>
      <c r="S2242"/>
      <c r="T2242"/>
      <c r="U2242"/>
      <c r="V2242"/>
      <c r="W2242"/>
      <c r="X2242"/>
      <c r="Y2242"/>
      <c r="Z2242"/>
      <c r="AA2242"/>
      <c r="AB2242"/>
      <c r="AC2242"/>
      <c r="AD2242"/>
      <c r="AE2242"/>
      <c r="AF2242"/>
      <c r="AG2242"/>
      <c r="AH2242" s="365"/>
      <c r="AI2242"/>
      <c r="AJ2242"/>
      <c r="AK2242"/>
      <c r="AL2242" s="365"/>
      <c r="AM2242"/>
      <c r="AN2242"/>
      <c r="AO2242"/>
      <c r="AP2242" s="365"/>
      <c r="AQ2242"/>
      <c r="AR2242"/>
      <c r="AS2242"/>
      <c r="AT2242"/>
      <c r="AU2242"/>
      <c r="AV2242"/>
      <c r="AW2242"/>
      <c r="AX2242"/>
      <c r="AY2242" s="365"/>
      <c r="AZ2242" s="365"/>
      <c r="BA2242" s="366"/>
      <c r="BB2242" s="367"/>
      <c r="BC2242"/>
      <c r="BD2242"/>
      <c r="BE2242"/>
      <c r="BF2242"/>
      <c r="BG2242"/>
      <c r="BH2242" s="368"/>
    </row>
    <row r="2243" spans="6:60" ht="15.6">
      <c r="F2243" s="346"/>
      <c r="G2243"/>
      <c r="H2243"/>
      <c r="I2243"/>
      <c r="J2243"/>
      <c r="K2243"/>
      <c r="L2243"/>
      <c r="M2243"/>
      <c r="N2243"/>
      <c r="O2243"/>
      <c r="P2243" s="365"/>
      <c r="Q2243"/>
      <c r="R2243"/>
      <c r="S2243"/>
      <c r="T2243"/>
      <c r="U2243"/>
      <c r="V2243"/>
      <c r="W2243"/>
      <c r="X2243"/>
      <c r="Y2243"/>
      <c r="Z2243"/>
      <c r="AA2243"/>
      <c r="AB2243"/>
      <c r="AC2243"/>
      <c r="AD2243"/>
      <c r="AE2243"/>
      <c r="AF2243"/>
      <c r="AG2243"/>
      <c r="AH2243" s="365"/>
      <c r="AI2243"/>
      <c r="AJ2243"/>
      <c r="AK2243"/>
      <c r="AL2243" s="365"/>
      <c r="AM2243"/>
      <c r="AN2243"/>
      <c r="AO2243"/>
      <c r="AP2243" s="365"/>
      <c r="AQ2243"/>
      <c r="AR2243"/>
      <c r="AS2243"/>
      <c r="AT2243"/>
      <c r="AU2243"/>
      <c r="AV2243"/>
      <c r="AW2243"/>
      <c r="AX2243"/>
      <c r="AY2243" s="365"/>
      <c r="AZ2243" s="365"/>
      <c r="BA2243" s="366"/>
      <c r="BB2243" s="367"/>
      <c r="BC2243"/>
      <c r="BD2243"/>
      <c r="BE2243"/>
      <c r="BF2243"/>
      <c r="BG2243"/>
      <c r="BH2243" s="368"/>
    </row>
    <row r="2244" spans="6:60" ht="15.6">
      <c r="F2244" s="346"/>
      <c r="G2244"/>
      <c r="H2244"/>
      <c r="I2244"/>
      <c r="J2244"/>
      <c r="K2244"/>
      <c r="L2244"/>
      <c r="M2244"/>
      <c r="N2244"/>
      <c r="O2244"/>
      <c r="P2244" s="365"/>
      <c r="Q2244"/>
      <c r="R2244"/>
      <c r="S2244"/>
      <c r="T2244"/>
      <c r="U2244"/>
      <c r="V2244"/>
      <c r="W2244"/>
      <c r="X2244"/>
      <c r="Y2244"/>
      <c r="Z2244"/>
      <c r="AA2244"/>
      <c r="AB2244"/>
      <c r="AC2244"/>
      <c r="AD2244"/>
      <c r="AE2244"/>
      <c r="AF2244"/>
      <c r="AG2244"/>
      <c r="AH2244" s="365"/>
      <c r="AI2244"/>
      <c r="AJ2244"/>
      <c r="AK2244"/>
      <c r="AL2244" s="365"/>
      <c r="AM2244"/>
      <c r="AN2244"/>
      <c r="AO2244"/>
      <c r="AP2244" s="365"/>
      <c r="AQ2244"/>
      <c r="AR2244"/>
      <c r="AS2244"/>
      <c r="AT2244"/>
      <c r="AU2244"/>
      <c r="AV2244"/>
      <c r="AW2244"/>
      <c r="AX2244"/>
      <c r="AY2244" s="365"/>
      <c r="AZ2244" s="365"/>
      <c r="BA2244" s="366"/>
      <c r="BB2244" s="367"/>
      <c r="BC2244"/>
      <c r="BD2244"/>
      <c r="BE2244"/>
      <c r="BF2244"/>
      <c r="BG2244"/>
      <c r="BH2244" s="368"/>
    </row>
    <row r="2245" spans="6:60" ht="15.6">
      <c r="F2245" s="346"/>
      <c r="G2245"/>
      <c r="H2245"/>
      <c r="I2245"/>
      <c r="J2245"/>
      <c r="K2245"/>
      <c r="L2245"/>
      <c r="M2245"/>
      <c r="N2245"/>
      <c r="O2245"/>
      <c r="P2245" s="365"/>
      <c r="Q2245"/>
      <c r="R2245"/>
      <c r="S2245"/>
      <c r="T2245"/>
      <c r="U2245"/>
      <c r="V2245"/>
      <c r="W2245"/>
      <c r="X2245"/>
      <c r="Y2245"/>
      <c r="Z2245"/>
      <c r="AA2245"/>
      <c r="AB2245"/>
      <c r="AC2245"/>
      <c r="AD2245"/>
      <c r="AE2245"/>
      <c r="AF2245"/>
      <c r="AG2245"/>
      <c r="AH2245" s="365"/>
      <c r="AI2245"/>
      <c r="AJ2245"/>
      <c r="AK2245"/>
      <c r="AL2245" s="365"/>
      <c r="AM2245"/>
      <c r="AN2245"/>
      <c r="AO2245"/>
      <c r="AP2245" s="365"/>
      <c r="AQ2245"/>
      <c r="AR2245"/>
      <c r="AS2245"/>
      <c r="AT2245"/>
      <c r="AU2245"/>
      <c r="AV2245"/>
      <c r="AW2245"/>
      <c r="AX2245"/>
      <c r="AY2245" s="365"/>
      <c r="AZ2245" s="365"/>
      <c r="BA2245" s="366"/>
      <c r="BB2245" s="367"/>
      <c r="BC2245"/>
      <c r="BD2245"/>
      <c r="BE2245"/>
      <c r="BF2245"/>
      <c r="BG2245"/>
      <c r="BH2245" s="368"/>
    </row>
    <row r="2246" spans="6:60" ht="15.6">
      <c r="F2246" s="346"/>
      <c r="G2246"/>
      <c r="H2246"/>
      <c r="I2246"/>
      <c r="J2246"/>
      <c r="K2246"/>
      <c r="L2246"/>
      <c r="M2246"/>
      <c r="N2246"/>
      <c r="O2246"/>
      <c r="P2246" s="365"/>
      <c r="Q2246"/>
      <c r="R2246"/>
      <c r="S2246"/>
      <c r="T2246"/>
      <c r="U2246"/>
      <c r="V2246"/>
      <c r="W2246"/>
      <c r="X2246"/>
      <c r="Y2246"/>
      <c r="Z2246"/>
      <c r="AA2246"/>
      <c r="AB2246"/>
      <c r="AC2246"/>
      <c r="AD2246"/>
      <c r="AE2246"/>
      <c r="AF2246"/>
      <c r="AG2246"/>
      <c r="AH2246" s="365"/>
      <c r="AI2246"/>
      <c r="AJ2246"/>
      <c r="AK2246"/>
      <c r="AL2246" s="365"/>
      <c r="AM2246"/>
      <c r="AN2246"/>
      <c r="AO2246"/>
      <c r="AP2246" s="365"/>
      <c r="AQ2246"/>
      <c r="AR2246"/>
      <c r="AS2246"/>
      <c r="AT2246"/>
      <c r="AU2246"/>
      <c r="AV2246"/>
      <c r="AW2246"/>
      <c r="AX2246"/>
      <c r="AY2246" s="365"/>
      <c r="AZ2246" s="365"/>
      <c r="BA2246" s="366"/>
      <c r="BB2246" s="367"/>
      <c r="BC2246"/>
      <c r="BD2246"/>
      <c r="BE2246"/>
      <c r="BF2246"/>
      <c r="BG2246"/>
      <c r="BH2246" s="368"/>
    </row>
    <row r="2247" spans="6:60" ht="15.6">
      <c r="F2247" s="346"/>
      <c r="G2247"/>
      <c r="H2247"/>
      <c r="I2247"/>
      <c r="J2247"/>
      <c r="K2247"/>
      <c r="L2247"/>
      <c r="M2247"/>
      <c r="N2247"/>
      <c r="O2247"/>
      <c r="P2247" s="365"/>
      <c r="Q2247"/>
      <c r="R2247"/>
      <c r="S2247"/>
      <c r="T2247"/>
      <c r="U2247"/>
      <c r="V2247"/>
      <c r="W2247"/>
      <c r="X2247"/>
      <c r="Y2247"/>
      <c r="Z2247"/>
      <c r="AA2247"/>
      <c r="AB2247"/>
      <c r="AC2247"/>
      <c r="AD2247"/>
      <c r="AE2247"/>
      <c r="AF2247"/>
      <c r="AG2247"/>
      <c r="AH2247" s="365"/>
      <c r="AI2247"/>
      <c r="AJ2247"/>
      <c r="AK2247"/>
      <c r="AL2247" s="365"/>
      <c r="AM2247"/>
      <c r="AN2247"/>
      <c r="AO2247"/>
      <c r="AP2247" s="365"/>
      <c r="AQ2247"/>
      <c r="AR2247"/>
      <c r="AS2247"/>
      <c r="AT2247"/>
      <c r="AU2247"/>
      <c r="AV2247"/>
      <c r="AW2247"/>
      <c r="AX2247"/>
      <c r="AY2247" s="365"/>
      <c r="AZ2247" s="365"/>
      <c r="BA2247" s="366"/>
      <c r="BB2247" s="367"/>
      <c r="BC2247"/>
      <c r="BD2247"/>
      <c r="BE2247"/>
      <c r="BF2247"/>
      <c r="BG2247"/>
      <c r="BH2247" s="368"/>
    </row>
    <row r="2248" spans="6:60" ht="15.6">
      <c r="F2248" s="346"/>
      <c r="G2248"/>
      <c r="H2248"/>
      <c r="I2248"/>
      <c r="J2248"/>
      <c r="K2248"/>
      <c r="L2248"/>
      <c r="M2248"/>
      <c r="N2248"/>
      <c r="O2248"/>
      <c r="P2248" s="365"/>
      <c r="Q2248"/>
      <c r="R2248"/>
      <c r="S2248"/>
      <c r="T2248"/>
      <c r="U2248"/>
      <c r="V2248"/>
      <c r="W2248"/>
      <c r="X2248"/>
      <c r="Y2248"/>
      <c r="Z2248"/>
      <c r="AA2248"/>
      <c r="AB2248"/>
      <c r="AC2248"/>
      <c r="AD2248"/>
      <c r="AE2248"/>
      <c r="AF2248"/>
      <c r="AG2248"/>
      <c r="AH2248" s="365"/>
      <c r="AI2248"/>
      <c r="AJ2248"/>
      <c r="AK2248"/>
      <c r="AL2248" s="365"/>
      <c r="AM2248"/>
      <c r="AN2248"/>
      <c r="AO2248"/>
      <c r="AP2248" s="365"/>
      <c r="AQ2248"/>
      <c r="AR2248"/>
      <c r="AS2248"/>
      <c r="AT2248"/>
      <c r="AU2248"/>
      <c r="AV2248"/>
      <c r="AW2248"/>
      <c r="AX2248"/>
      <c r="AY2248" s="365"/>
      <c r="AZ2248" s="365"/>
      <c r="BA2248" s="366"/>
      <c r="BB2248" s="367"/>
      <c r="BC2248"/>
      <c r="BD2248"/>
      <c r="BE2248"/>
      <c r="BF2248"/>
      <c r="BG2248"/>
      <c r="BH2248" s="368"/>
    </row>
    <row r="2249" spans="6:60" ht="15.6">
      <c r="F2249" s="346"/>
      <c r="G2249"/>
      <c r="H2249"/>
      <c r="I2249"/>
      <c r="J2249"/>
      <c r="K2249"/>
      <c r="L2249"/>
      <c r="M2249"/>
      <c r="N2249"/>
      <c r="O2249"/>
      <c r="P2249" s="365"/>
      <c r="Q2249"/>
      <c r="R2249"/>
      <c r="S2249"/>
      <c r="T2249"/>
      <c r="U2249"/>
      <c r="V2249"/>
      <c r="W2249"/>
      <c r="X2249"/>
      <c r="Y2249"/>
      <c r="Z2249"/>
      <c r="AA2249"/>
      <c r="AB2249"/>
      <c r="AC2249"/>
      <c r="AD2249"/>
      <c r="AE2249"/>
      <c r="AF2249"/>
      <c r="AG2249"/>
      <c r="AH2249" s="365"/>
      <c r="AI2249"/>
      <c r="AJ2249"/>
      <c r="AK2249"/>
      <c r="AL2249" s="365"/>
      <c r="AM2249"/>
      <c r="AN2249"/>
      <c r="AO2249"/>
      <c r="AP2249" s="365"/>
      <c r="AQ2249"/>
      <c r="AR2249"/>
      <c r="AS2249"/>
      <c r="AT2249"/>
      <c r="AU2249"/>
      <c r="AV2249"/>
      <c r="AW2249"/>
      <c r="AX2249"/>
      <c r="AY2249" s="365"/>
      <c r="AZ2249" s="365"/>
      <c r="BA2249" s="366"/>
      <c r="BB2249" s="367"/>
      <c r="BC2249"/>
      <c r="BD2249"/>
      <c r="BE2249"/>
      <c r="BF2249"/>
      <c r="BG2249"/>
      <c r="BH2249" s="368"/>
    </row>
    <row r="2250" spans="6:60" ht="15.6">
      <c r="F2250" s="346"/>
      <c r="G2250"/>
      <c r="H2250"/>
      <c r="I2250"/>
      <c r="J2250"/>
      <c r="K2250"/>
      <c r="L2250"/>
      <c r="M2250"/>
      <c r="N2250"/>
      <c r="O2250"/>
      <c r="P2250" s="365"/>
      <c r="Q2250"/>
      <c r="R2250"/>
      <c r="S2250"/>
      <c r="T2250"/>
      <c r="U2250"/>
      <c r="V2250"/>
      <c r="W2250"/>
      <c r="X2250"/>
      <c r="Y2250"/>
      <c r="Z2250"/>
      <c r="AA2250"/>
      <c r="AB2250"/>
      <c r="AC2250"/>
      <c r="AD2250"/>
      <c r="AE2250"/>
      <c r="AF2250"/>
      <c r="AG2250"/>
      <c r="AH2250" s="365"/>
      <c r="AI2250"/>
      <c r="AJ2250"/>
      <c r="AK2250"/>
      <c r="AL2250" s="365"/>
      <c r="AM2250"/>
      <c r="AN2250"/>
      <c r="AO2250"/>
      <c r="AP2250" s="365"/>
      <c r="AQ2250"/>
      <c r="AR2250"/>
      <c r="AS2250"/>
      <c r="AT2250"/>
      <c r="AU2250"/>
      <c r="AV2250"/>
      <c r="AW2250"/>
      <c r="AX2250"/>
      <c r="AY2250" s="365"/>
      <c r="AZ2250" s="365"/>
      <c r="BA2250" s="366"/>
      <c r="BB2250" s="367"/>
      <c r="BC2250"/>
      <c r="BD2250"/>
      <c r="BE2250"/>
      <c r="BF2250"/>
      <c r="BG2250"/>
      <c r="BH2250" s="368"/>
    </row>
    <row r="2251" spans="6:60" ht="15.6">
      <c r="F2251" s="346"/>
      <c r="G2251"/>
      <c r="H2251"/>
      <c r="I2251"/>
      <c r="J2251"/>
      <c r="K2251"/>
      <c r="L2251"/>
      <c r="M2251"/>
      <c r="N2251"/>
      <c r="O2251"/>
      <c r="P2251" s="365"/>
      <c r="Q2251"/>
      <c r="R2251"/>
      <c r="S2251"/>
      <c r="T2251"/>
      <c r="U2251"/>
      <c r="V2251"/>
      <c r="W2251"/>
      <c r="X2251"/>
      <c r="Y2251"/>
      <c r="Z2251"/>
      <c r="AA2251"/>
      <c r="AB2251"/>
      <c r="AC2251"/>
      <c r="AD2251"/>
      <c r="AE2251"/>
      <c r="AF2251"/>
      <c r="AG2251"/>
      <c r="AH2251" s="365"/>
      <c r="AI2251"/>
      <c r="AJ2251"/>
      <c r="AK2251"/>
      <c r="AL2251" s="365"/>
      <c r="AM2251"/>
      <c r="AN2251"/>
      <c r="AO2251"/>
      <c r="AP2251" s="365"/>
      <c r="AQ2251"/>
      <c r="AR2251"/>
      <c r="AS2251"/>
      <c r="AT2251"/>
      <c r="AU2251"/>
      <c r="AV2251"/>
      <c r="AW2251"/>
      <c r="AX2251"/>
      <c r="AY2251" s="365"/>
      <c r="AZ2251" s="365"/>
      <c r="BA2251" s="366"/>
      <c r="BB2251" s="367"/>
      <c r="BC2251"/>
      <c r="BD2251"/>
      <c r="BE2251"/>
      <c r="BF2251"/>
      <c r="BG2251"/>
      <c r="BH2251" s="368"/>
    </row>
    <row r="2252" spans="6:60" ht="15.6">
      <c r="F2252" s="346"/>
      <c r="G2252"/>
      <c r="H2252"/>
      <c r="I2252"/>
      <c r="J2252"/>
      <c r="K2252"/>
      <c r="L2252"/>
      <c r="M2252"/>
      <c r="N2252"/>
      <c r="O2252"/>
      <c r="P2252" s="365"/>
      <c r="Q2252"/>
      <c r="R2252"/>
      <c r="S2252"/>
      <c r="T2252"/>
      <c r="U2252"/>
      <c r="V2252"/>
      <c r="W2252"/>
      <c r="X2252"/>
      <c r="Y2252"/>
      <c r="Z2252"/>
      <c r="AA2252"/>
      <c r="AB2252"/>
      <c r="AC2252"/>
      <c r="AD2252"/>
      <c r="AE2252"/>
      <c r="AF2252"/>
      <c r="AG2252"/>
      <c r="AH2252" s="365"/>
      <c r="AI2252"/>
      <c r="AJ2252"/>
      <c r="AK2252"/>
      <c r="AL2252" s="365"/>
      <c r="AM2252"/>
      <c r="AN2252"/>
      <c r="AO2252"/>
      <c r="AP2252" s="365"/>
      <c r="AQ2252"/>
      <c r="AR2252"/>
      <c r="AS2252"/>
      <c r="AT2252"/>
      <c r="AU2252"/>
      <c r="AV2252"/>
      <c r="AW2252"/>
      <c r="AX2252"/>
      <c r="AY2252" s="365"/>
      <c r="AZ2252" s="365"/>
      <c r="BA2252" s="366"/>
      <c r="BB2252" s="367"/>
      <c r="BC2252"/>
      <c r="BD2252"/>
      <c r="BE2252"/>
      <c r="BF2252"/>
      <c r="BG2252"/>
      <c r="BH2252" s="368"/>
    </row>
    <row r="2253" spans="6:60" ht="15.6">
      <c r="F2253" s="346"/>
      <c r="G2253"/>
      <c r="H2253"/>
      <c r="I2253"/>
      <c r="J2253"/>
      <c r="K2253"/>
      <c r="L2253"/>
      <c r="M2253"/>
      <c r="N2253"/>
      <c r="O2253"/>
      <c r="P2253" s="365"/>
      <c r="Q2253"/>
      <c r="R2253"/>
      <c r="S2253"/>
      <c r="T2253"/>
      <c r="U2253"/>
      <c r="V2253"/>
      <c r="W2253"/>
      <c r="X2253"/>
      <c r="Y2253"/>
      <c r="Z2253"/>
      <c r="AA2253"/>
      <c r="AB2253"/>
      <c r="AC2253"/>
      <c r="AD2253"/>
      <c r="AE2253"/>
      <c r="AF2253"/>
      <c r="AG2253"/>
      <c r="AH2253" s="365"/>
      <c r="AI2253"/>
      <c r="AJ2253"/>
      <c r="AK2253"/>
      <c r="AL2253" s="365"/>
      <c r="AM2253"/>
      <c r="AN2253"/>
      <c r="AO2253"/>
      <c r="AP2253" s="365"/>
      <c r="AQ2253"/>
      <c r="AR2253"/>
      <c r="AS2253"/>
      <c r="AT2253"/>
      <c r="AU2253"/>
      <c r="AV2253"/>
      <c r="AW2253"/>
      <c r="AX2253"/>
      <c r="AY2253" s="365"/>
      <c r="AZ2253" s="365"/>
      <c r="BA2253" s="366"/>
      <c r="BB2253" s="367"/>
      <c r="BC2253"/>
      <c r="BD2253"/>
      <c r="BE2253"/>
      <c r="BF2253"/>
      <c r="BG2253"/>
      <c r="BH2253" s="368"/>
    </row>
    <row r="2254" spans="6:60" ht="15.6">
      <c r="F2254" s="346"/>
      <c r="G2254"/>
      <c r="H2254"/>
      <c r="I2254"/>
      <c r="J2254"/>
      <c r="K2254"/>
      <c r="L2254"/>
      <c r="M2254"/>
      <c r="N2254"/>
      <c r="O2254"/>
      <c r="P2254" s="365"/>
      <c r="Q2254"/>
      <c r="R2254"/>
      <c r="S2254"/>
      <c r="T2254"/>
      <c r="U2254"/>
      <c r="V2254"/>
      <c r="W2254"/>
      <c r="X2254"/>
      <c r="Y2254"/>
      <c r="Z2254"/>
      <c r="AA2254"/>
      <c r="AB2254"/>
      <c r="AC2254"/>
      <c r="AD2254"/>
      <c r="AE2254"/>
      <c r="AF2254"/>
      <c r="AG2254"/>
      <c r="AH2254" s="365"/>
      <c r="AI2254"/>
      <c r="AJ2254"/>
      <c r="AK2254"/>
      <c r="AL2254" s="365"/>
      <c r="AM2254"/>
      <c r="AN2254"/>
      <c r="AO2254"/>
      <c r="AP2254" s="365"/>
      <c r="AQ2254"/>
      <c r="AR2254"/>
      <c r="AS2254"/>
      <c r="AT2254"/>
      <c r="AU2254"/>
      <c r="AV2254"/>
      <c r="AW2254"/>
      <c r="AX2254"/>
      <c r="AY2254" s="365"/>
      <c r="AZ2254" s="365"/>
      <c r="BA2254" s="366"/>
      <c r="BB2254" s="367"/>
      <c r="BC2254"/>
      <c r="BD2254"/>
      <c r="BE2254"/>
      <c r="BF2254"/>
      <c r="BG2254"/>
      <c r="BH2254" s="368"/>
    </row>
    <row r="2255" spans="6:60" ht="15.6">
      <c r="F2255" s="346"/>
      <c r="G2255"/>
      <c r="H2255"/>
      <c r="I2255"/>
      <c r="J2255"/>
      <c r="K2255"/>
      <c r="L2255"/>
      <c r="M2255"/>
      <c r="N2255"/>
      <c r="O2255"/>
      <c r="P2255" s="365"/>
      <c r="Q2255"/>
      <c r="R2255"/>
      <c r="S2255"/>
      <c r="T2255"/>
      <c r="U2255"/>
      <c r="V2255"/>
      <c r="W2255"/>
      <c r="X2255"/>
      <c r="Y2255"/>
      <c r="Z2255"/>
      <c r="AA2255"/>
      <c r="AB2255"/>
      <c r="AC2255"/>
      <c r="AD2255"/>
      <c r="AE2255"/>
      <c r="AF2255"/>
      <c r="AG2255"/>
      <c r="AH2255" s="365"/>
      <c r="AI2255"/>
      <c r="AJ2255"/>
      <c r="AK2255"/>
      <c r="AL2255" s="365"/>
      <c r="AM2255"/>
      <c r="AN2255"/>
      <c r="AO2255"/>
      <c r="AP2255" s="365"/>
      <c r="AQ2255"/>
      <c r="AR2255"/>
      <c r="AS2255"/>
      <c r="AT2255"/>
      <c r="AU2255"/>
      <c r="AV2255"/>
      <c r="AW2255"/>
      <c r="AX2255"/>
      <c r="AY2255" s="365"/>
      <c r="AZ2255" s="365"/>
      <c r="BA2255" s="366"/>
      <c r="BB2255" s="367"/>
      <c r="BC2255"/>
      <c r="BD2255"/>
      <c r="BE2255"/>
      <c r="BF2255"/>
      <c r="BG2255"/>
      <c r="BH2255" s="368"/>
    </row>
    <row r="2256" spans="6:60" ht="15.6">
      <c r="F2256" s="346"/>
      <c r="G2256"/>
      <c r="H2256"/>
      <c r="I2256"/>
      <c r="J2256"/>
      <c r="K2256"/>
      <c r="L2256"/>
      <c r="M2256"/>
      <c r="N2256"/>
      <c r="O2256"/>
      <c r="P2256" s="365"/>
      <c r="Q2256"/>
      <c r="R2256"/>
      <c r="S2256"/>
      <c r="T2256"/>
      <c r="U2256"/>
      <c r="V2256"/>
      <c r="W2256"/>
      <c r="X2256"/>
      <c r="Y2256"/>
      <c r="Z2256"/>
      <c r="AA2256"/>
      <c r="AB2256"/>
      <c r="AC2256"/>
      <c r="AD2256"/>
      <c r="AE2256"/>
      <c r="AF2256"/>
      <c r="AG2256"/>
      <c r="AH2256" s="365"/>
      <c r="AI2256"/>
      <c r="AJ2256"/>
      <c r="AK2256"/>
      <c r="AL2256" s="365"/>
      <c r="AM2256"/>
      <c r="AN2256"/>
      <c r="AO2256"/>
      <c r="AP2256" s="365"/>
      <c r="AQ2256"/>
      <c r="AR2256"/>
      <c r="AS2256"/>
      <c r="AT2256"/>
      <c r="AU2256"/>
      <c r="AV2256"/>
      <c r="AW2256"/>
      <c r="AX2256"/>
      <c r="AY2256" s="365"/>
      <c r="AZ2256" s="365"/>
      <c r="BA2256" s="366"/>
      <c r="BB2256" s="367"/>
      <c r="BC2256"/>
      <c r="BD2256"/>
      <c r="BE2256"/>
      <c r="BF2256"/>
      <c r="BG2256"/>
      <c r="BH2256" s="368"/>
    </row>
    <row r="2257" spans="6:60" ht="15.6">
      <c r="F2257" s="346"/>
      <c r="G2257"/>
      <c r="H2257"/>
      <c r="I2257"/>
      <c r="J2257"/>
      <c r="K2257"/>
      <c r="L2257"/>
      <c r="M2257"/>
      <c r="N2257"/>
      <c r="O2257"/>
      <c r="P2257" s="365"/>
      <c r="Q2257"/>
      <c r="R2257"/>
      <c r="S2257"/>
      <c r="T2257"/>
      <c r="U2257"/>
      <c r="V2257"/>
      <c r="W2257"/>
      <c r="X2257"/>
      <c r="Y2257"/>
      <c r="Z2257"/>
      <c r="AA2257"/>
      <c r="AB2257"/>
      <c r="AC2257"/>
      <c r="AD2257"/>
      <c r="AE2257"/>
      <c r="AF2257"/>
      <c r="AG2257"/>
      <c r="AH2257" s="365"/>
      <c r="AI2257"/>
      <c r="AJ2257"/>
      <c r="AK2257"/>
      <c r="AL2257" s="365"/>
      <c r="AM2257"/>
      <c r="AN2257"/>
      <c r="AO2257"/>
      <c r="AP2257" s="365"/>
      <c r="AQ2257"/>
      <c r="AR2257"/>
      <c r="AS2257"/>
      <c r="AT2257"/>
      <c r="AU2257"/>
      <c r="AV2257"/>
      <c r="AW2257"/>
      <c r="AX2257"/>
      <c r="AY2257" s="365"/>
      <c r="AZ2257" s="365"/>
      <c r="BA2257" s="366"/>
      <c r="BB2257" s="367"/>
      <c r="BC2257"/>
      <c r="BD2257"/>
      <c r="BE2257"/>
      <c r="BF2257"/>
      <c r="BG2257"/>
      <c r="BH2257" s="368"/>
    </row>
    <row r="2258" spans="6:60" ht="15.6">
      <c r="F2258" s="346"/>
      <c r="G2258"/>
      <c r="H2258"/>
      <c r="I2258"/>
      <c r="J2258"/>
      <c r="K2258"/>
      <c r="L2258"/>
      <c r="M2258"/>
      <c r="N2258"/>
      <c r="O2258"/>
      <c r="P2258" s="365"/>
      <c r="Q2258"/>
      <c r="R2258"/>
      <c r="S2258"/>
      <c r="T2258"/>
      <c r="U2258"/>
      <c r="V2258"/>
      <c r="W2258"/>
      <c r="X2258"/>
      <c r="Y2258"/>
      <c r="Z2258"/>
      <c r="AA2258"/>
      <c r="AB2258"/>
      <c r="AC2258"/>
      <c r="AD2258"/>
      <c r="AE2258"/>
      <c r="AF2258"/>
      <c r="AG2258"/>
      <c r="AH2258" s="365"/>
      <c r="AI2258"/>
      <c r="AJ2258"/>
      <c r="AK2258"/>
      <c r="AL2258" s="365"/>
      <c r="AM2258"/>
      <c r="AN2258"/>
      <c r="AO2258"/>
      <c r="AP2258" s="365"/>
      <c r="AQ2258"/>
      <c r="AR2258"/>
      <c r="AS2258"/>
      <c r="AT2258"/>
      <c r="AU2258"/>
      <c r="AV2258"/>
      <c r="AW2258"/>
      <c r="AX2258"/>
      <c r="AY2258" s="365"/>
      <c r="AZ2258" s="365"/>
      <c r="BA2258" s="366"/>
      <c r="BB2258" s="367"/>
      <c r="BC2258"/>
      <c r="BD2258"/>
      <c r="BE2258"/>
      <c r="BF2258"/>
      <c r="BG2258"/>
      <c r="BH2258" s="368"/>
    </row>
    <row r="2259" spans="6:60" ht="15.6">
      <c r="F2259" s="346"/>
      <c r="G2259"/>
      <c r="H2259"/>
      <c r="I2259"/>
      <c r="J2259"/>
      <c r="K2259"/>
      <c r="L2259"/>
      <c r="M2259"/>
      <c r="N2259"/>
      <c r="O2259"/>
      <c r="P2259" s="365"/>
      <c r="Q2259"/>
      <c r="R2259"/>
      <c r="S2259"/>
      <c r="T2259"/>
      <c r="U2259"/>
      <c r="V2259"/>
      <c r="W2259"/>
      <c r="X2259"/>
      <c r="Y2259"/>
      <c r="Z2259"/>
      <c r="AA2259"/>
      <c r="AB2259"/>
      <c r="AC2259"/>
      <c r="AD2259"/>
      <c r="AE2259"/>
      <c r="AF2259"/>
      <c r="AG2259"/>
      <c r="AH2259" s="365"/>
      <c r="AI2259"/>
      <c r="AJ2259"/>
      <c r="AK2259"/>
      <c r="AL2259" s="365"/>
      <c r="AM2259"/>
      <c r="AN2259"/>
      <c r="AO2259"/>
      <c r="AP2259" s="365"/>
      <c r="AQ2259"/>
      <c r="AR2259"/>
      <c r="AS2259"/>
      <c r="AT2259"/>
      <c r="AU2259"/>
      <c r="AV2259"/>
      <c r="AW2259"/>
      <c r="AX2259"/>
      <c r="AY2259" s="365"/>
      <c r="AZ2259" s="365"/>
      <c r="BA2259" s="366"/>
      <c r="BB2259" s="367"/>
      <c r="BC2259"/>
      <c r="BD2259"/>
      <c r="BE2259"/>
      <c r="BF2259"/>
      <c r="BG2259"/>
      <c r="BH2259" s="368"/>
    </row>
    <row r="2260" spans="6:60" ht="15.6">
      <c r="F2260" s="346"/>
      <c r="G2260"/>
      <c r="H2260"/>
      <c r="I2260"/>
      <c r="J2260"/>
      <c r="K2260"/>
      <c r="L2260"/>
      <c r="M2260"/>
      <c r="N2260"/>
      <c r="O2260"/>
      <c r="P2260" s="365"/>
      <c r="Q2260"/>
      <c r="R2260"/>
      <c r="S2260"/>
      <c r="T2260"/>
      <c r="U2260"/>
      <c r="V2260"/>
      <c r="W2260"/>
      <c r="X2260"/>
      <c r="Y2260"/>
      <c r="Z2260"/>
      <c r="AA2260"/>
      <c r="AB2260"/>
      <c r="AC2260"/>
      <c r="AD2260"/>
      <c r="AE2260"/>
      <c r="AF2260"/>
      <c r="AG2260"/>
      <c r="AH2260" s="365"/>
      <c r="AI2260"/>
      <c r="AJ2260"/>
      <c r="AK2260"/>
      <c r="AL2260" s="365"/>
      <c r="AM2260"/>
      <c r="AN2260"/>
      <c r="AO2260"/>
      <c r="AP2260" s="365"/>
      <c r="AQ2260"/>
      <c r="AR2260"/>
      <c r="AS2260"/>
      <c r="AT2260"/>
      <c r="AU2260"/>
      <c r="AV2260"/>
      <c r="AW2260"/>
      <c r="AX2260"/>
      <c r="AY2260" s="365"/>
      <c r="AZ2260" s="365"/>
      <c r="BA2260" s="366"/>
      <c r="BB2260" s="367"/>
      <c r="BC2260"/>
      <c r="BD2260"/>
      <c r="BE2260"/>
      <c r="BF2260"/>
      <c r="BG2260"/>
      <c r="BH2260" s="368"/>
    </row>
    <row r="2261" spans="6:60" ht="15.6">
      <c r="F2261" s="346"/>
      <c r="G2261"/>
      <c r="H2261"/>
      <c r="I2261"/>
      <c r="J2261"/>
      <c r="K2261"/>
      <c r="L2261"/>
      <c r="M2261"/>
      <c r="N2261"/>
      <c r="O2261"/>
      <c r="P2261" s="365"/>
      <c r="Q2261"/>
      <c r="R2261"/>
      <c r="S2261"/>
      <c r="T2261"/>
      <c r="U2261"/>
      <c r="V2261"/>
      <c r="W2261"/>
      <c r="X2261"/>
      <c r="Y2261"/>
      <c r="Z2261"/>
      <c r="AA2261"/>
      <c r="AB2261"/>
      <c r="AC2261"/>
      <c r="AD2261"/>
      <c r="AE2261"/>
      <c r="AF2261"/>
      <c r="AG2261"/>
      <c r="AH2261" s="365"/>
      <c r="AI2261"/>
      <c r="AJ2261"/>
      <c r="AK2261"/>
      <c r="AL2261" s="365"/>
      <c r="AM2261"/>
      <c r="AN2261"/>
      <c r="AO2261"/>
      <c r="AP2261" s="365"/>
      <c r="AQ2261"/>
      <c r="AR2261"/>
      <c r="AS2261"/>
      <c r="AT2261"/>
      <c r="AU2261"/>
      <c r="AV2261"/>
      <c r="AW2261"/>
      <c r="AX2261"/>
      <c r="AY2261" s="365"/>
      <c r="AZ2261" s="365"/>
      <c r="BA2261" s="366"/>
      <c r="BB2261" s="367"/>
      <c r="BC2261"/>
      <c r="BD2261"/>
      <c r="BE2261"/>
      <c r="BF2261"/>
      <c r="BG2261"/>
      <c r="BH2261" s="368"/>
    </row>
    <row r="2262" spans="6:60" ht="15.6">
      <c r="F2262" s="346"/>
      <c r="G2262"/>
      <c r="H2262"/>
      <c r="I2262"/>
      <c r="J2262"/>
      <c r="K2262"/>
      <c r="L2262"/>
      <c r="M2262"/>
      <c r="N2262"/>
      <c r="O2262"/>
      <c r="P2262" s="365"/>
      <c r="Q2262"/>
      <c r="R2262"/>
      <c r="S2262"/>
      <c r="T2262"/>
      <c r="U2262"/>
      <c r="V2262"/>
      <c r="W2262"/>
      <c r="X2262"/>
      <c r="Y2262"/>
      <c r="Z2262"/>
      <c r="AA2262"/>
      <c r="AB2262"/>
      <c r="AC2262"/>
      <c r="AD2262"/>
      <c r="AE2262"/>
      <c r="AF2262"/>
      <c r="AG2262"/>
      <c r="AH2262" s="365"/>
      <c r="AI2262"/>
      <c r="AJ2262"/>
      <c r="AK2262"/>
      <c r="AL2262" s="365"/>
      <c r="AM2262"/>
      <c r="AN2262"/>
      <c r="AO2262"/>
      <c r="AP2262" s="365"/>
      <c r="AQ2262"/>
      <c r="AR2262"/>
      <c r="AS2262"/>
      <c r="AT2262"/>
      <c r="AU2262"/>
      <c r="AV2262"/>
      <c r="AW2262"/>
      <c r="AX2262"/>
      <c r="AY2262" s="365"/>
      <c r="AZ2262" s="365"/>
      <c r="BA2262" s="366"/>
      <c r="BB2262" s="367"/>
      <c r="BC2262"/>
      <c r="BD2262"/>
      <c r="BE2262"/>
      <c r="BF2262"/>
      <c r="BG2262"/>
      <c r="BH2262" s="368"/>
    </row>
    <row r="2263" spans="6:60" ht="15.6">
      <c r="F2263" s="346"/>
      <c r="G2263"/>
      <c r="H2263"/>
      <c r="I2263"/>
      <c r="J2263"/>
      <c r="K2263"/>
      <c r="L2263"/>
      <c r="M2263"/>
      <c r="N2263"/>
      <c r="O2263"/>
      <c r="P2263" s="365"/>
      <c r="Q2263"/>
      <c r="R2263"/>
      <c r="S2263"/>
      <c r="T2263"/>
      <c r="U2263"/>
      <c r="V2263"/>
      <c r="W2263"/>
      <c r="X2263"/>
      <c r="Y2263"/>
      <c r="Z2263"/>
      <c r="AA2263"/>
      <c r="AB2263"/>
      <c r="AC2263"/>
      <c r="AD2263"/>
      <c r="AE2263"/>
      <c r="AF2263"/>
      <c r="AG2263"/>
      <c r="AH2263" s="365"/>
      <c r="AI2263"/>
      <c r="AJ2263"/>
      <c r="AK2263"/>
      <c r="AL2263" s="365"/>
      <c r="AM2263"/>
      <c r="AN2263"/>
      <c r="AO2263"/>
      <c r="AP2263" s="365"/>
      <c r="AQ2263"/>
      <c r="AR2263"/>
      <c r="AS2263"/>
      <c r="AT2263"/>
      <c r="AU2263"/>
      <c r="AV2263"/>
      <c r="AW2263"/>
      <c r="AX2263"/>
      <c r="AY2263" s="365"/>
      <c r="AZ2263" s="365"/>
      <c r="BA2263" s="366"/>
      <c r="BB2263" s="367"/>
      <c r="BC2263"/>
      <c r="BD2263"/>
      <c r="BE2263"/>
      <c r="BF2263"/>
      <c r="BG2263"/>
      <c r="BH2263" s="368"/>
    </row>
    <row r="2264" spans="6:60" ht="15.6">
      <c r="F2264" s="346"/>
      <c r="G2264"/>
      <c r="H2264"/>
      <c r="I2264"/>
      <c r="J2264"/>
      <c r="K2264"/>
      <c r="L2264"/>
      <c r="M2264"/>
      <c r="N2264"/>
      <c r="O2264"/>
      <c r="P2264" s="365"/>
      <c r="Q2264"/>
      <c r="R2264"/>
      <c r="S2264"/>
      <c r="T2264"/>
      <c r="U2264"/>
      <c r="V2264"/>
      <c r="W2264"/>
      <c r="X2264"/>
      <c r="Y2264"/>
      <c r="Z2264"/>
      <c r="AA2264"/>
      <c r="AB2264"/>
      <c r="AC2264"/>
      <c r="AD2264"/>
      <c r="AE2264"/>
      <c r="AF2264"/>
      <c r="AG2264"/>
      <c r="AH2264" s="365"/>
      <c r="AI2264"/>
      <c r="AJ2264"/>
      <c r="AK2264"/>
      <c r="AL2264" s="365"/>
      <c r="AM2264"/>
      <c r="AN2264"/>
      <c r="AO2264"/>
      <c r="AP2264" s="365"/>
      <c r="AQ2264"/>
      <c r="AR2264"/>
      <c r="AS2264"/>
      <c r="AT2264"/>
      <c r="AU2264"/>
      <c r="AV2264"/>
      <c r="AW2264"/>
      <c r="AX2264"/>
      <c r="AY2264" s="365"/>
      <c r="AZ2264" s="365"/>
      <c r="BA2264" s="366"/>
      <c r="BB2264" s="367"/>
      <c r="BC2264"/>
      <c r="BD2264"/>
      <c r="BE2264"/>
      <c r="BF2264"/>
      <c r="BG2264"/>
      <c r="BH2264" s="368"/>
    </row>
    <row r="2265" spans="6:60" ht="15.6">
      <c r="F2265" s="346"/>
      <c r="G2265"/>
      <c r="H2265"/>
      <c r="I2265"/>
      <c r="J2265"/>
      <c r="K2265"/>
      <c r="L2265"/>
      <c r="M2265"/>
      <c r="N2265"/>
      <c r="O2265"/>
      <c r="P2265" s="365"/>
      <c r="Q2265"/>
      <c r="R2265"/>
      <c r="S2265"/>
      <c r="T2265"/>
      <c r="U2265"/>
      <c r="V2265"/>
      <c r="W2265"/>
      <c r="X2265"/>
      <c r="Y2265"/>
      <c r="Z2265"/>
      <c r="AA2265"/>
      <c r="AB2265"/>
      <c r="AC2265"/>
      <c r="AD2265"/>
      <c r="AE2265"/>
      <c r="AF2265"/>
      <c r="AG2265"/>
      <c r="AH2265" s="365"/>
      <c r="AI2265"/>
      <c r="AJ2265"/>
      <c r="AK2265"/>
      <c r="AL2265" s="365"/>
      <c r="AM2265"/>
      <c r="AN2265"/>
      <c r="AO2265"/>
      <c r="AP2265" s="365"/>
      <c r="AQ2265"/>
      <c r="AR2265"/>
      <c r="AS2265"/>
      <c r="AT2265"/>
      <c r="AU2265"/>
      <c r="AV2265"/>
      <c r="AW2265"/>
      <c r="AX2265"/>
      <c r="AY2265" s="365"/>
      <c r="AZ2265" s="365"/>
      <c r="BA2265" s="366"/>
      <c r="BB2265" s="367"/>
      <c r="BC2265"/>
      <c r="BD2265"/>
      <c r="BE2265"/>
      <c r="BF2265"/>
      <c r="BG2265"/>
      <c r="BH2265" s="368"/>
    </row>
    <row r="2266" spans="6:60" ht="15.6">
      <c r="F2266" s="346"/>
      <c r="G2266"/>
      <c r="H2266"/>
      <c r="I2266"/>
      <c r="J2266"/>
      <c r="K2266"/>
      <c r="L2266"/>
      <c r="M2266"/>
      <c r="N2266"/>
      <c r="O2266"/>
      <c r="P2266" s="365"/>
      <c r="Q2266"/>
      <c r="R2266"/>
      <c r="S2266"/>
      <c r="T2266"/>
      <c r="U2266"/>
      <c r="V2266"/>
      <c r="W2266"/>
      <c r="X2266"/>
      <c r="Y2266"/>
      <c r="Z2266"/>
      <c r="AA2266"/>
      <c r="AB2266"/>
      <c r="AC2266"/>
      <c r="AD2266"/>
      <c r="AE2266"/>
      <c r="AF2266"/>
      <c r="AG2266"/>
      <c r="AH2266" s="365"/>
      <c r="AI2266"/>
      <c r="AJ2266"/>
      <c r="AK2266"/>
      <c r="AL2266" s="365"/>
      <c r="AM2266"/>
      <c r="AN2266"/>
      <c r="AO2266"/>
      <c r="AP2266" s="365"/>
      <c r="AQ2266"/>
      <c r="AR2266"/>
      <c r="AS2266"/>
      <c r="AT2266"/>
      <c r="AU2266"/>
      <c r="AV2266"/>
      <c r="AW2266"/>
      <c r="AX2266"/>
      <c r="AY2266" s="365"/>
      <c r="AZ2266" s="365"/>
      <c r="BA2266" s="366"/>
      <c r="BB2266" s="367"/>
      <c r="BC2266"/>
      <c r="BD2266"/>
      <c r="BE2266"/>
      <c r="BF2266"/>
      <c r="BG2266"/>
      <c r="BH2266" s="368"/>
    </row>
    <row r="2267" spans="6:60" ht="15.6">
      <c r="F2267" s="346"/>
      <c r="G2267"/>
      <c r="H2267"/>
      <c r="I2267"/>
      <c r="J2267"/>
      <c r="K2267"/>
      <c r="L2267"/>
      <c r="M2267"/>
      <c r="N2267"/>
      <c r="O2267"/>
      <c r="P2267" s="365"/>
      <c r="Q2267"/>
      <c r="R2267"/>
      <c r="S2267"/>
      <c r="T2267"/>
      <c r="U2267"/>
      <c r="V2267"/>
      <c r="W2267"/>
      <c r="X2267"/>
      <c r="Y2267"/>
      <c r="Z2267"/>
      <c r="AA2267"/>
      <c r="AB2267"/>
      <c r="AC2267"/>
      <c r="AD2267"/>
      <c r="AE2267"/>
      <c r="AF2267"/>
      <c r="AG2267"/>
      <c r="AH2267" s="365"/>
      <c r="AI2267"/>
      <c r="AJ2267"/>
      <c r="AK2267"/>
      <c r="AL2267" s="365"/>
      <c r="AM2267"/>
      <c r="AN2267"/>
      <c r="AO2267"/>
      <c r="AP2267" s="365"/>
      <c r="AQ2267"/>
      <c r="AR2267"/>
      <c r="AS2267"/>
      <c r="AT2267"/>
      <c r="AU2267"/>
      <c r="AV2267"/>
      <c r="AW2267"/>
      <c r="AX2267"/>
      <c r="AY2267" s="365"/>
      <c r="AZ2267" s="365"/>
      <c r="BA2267" s="366"/>
      <c r="BB2267" s="367"/>
      <c r="BC2267"/>
      <c r="BD2267"/>
      <c r="BE2267"/>
      <c r="BF2267"/>
      <c r="BG2267"/>
      <c r="BH2267" s="368"/>
    </row>
    <row r="2268" spans="6:60" ht="15.6">
      <c r="F2268" s="346"/>
      <c r="G2268"/>
      <c r="H2268"/>
      <c r="I2268"/>
      <c r="J2268"/>
      <c r="K2268"/>
      <c r="L2268"/>
      <c r="M2268"/>
      <c r="N2268"/>
      <c r="O2268"/>
      <c r="P2268" s="365"/>
      <c r="Q2268"/>
      <c r="R2268"/>
      <c r="S2268"/>
      <c r="T2268"/>
      <c r="U2268"/>
      <c r="V2268"/>
      <c r="W2268"/>
      <c r="X2268"/>
      <c r="Y2268"/>
      <c r="Z2268"/>
      <c r="AA2268"/>
      <c r="AB2268"/>
      <c r="AC2268"/>
      <c r="AD2268"/>
      <c r="AE2268"/>
      <c r="AF2268"/>
      <c r="AG2268"/>
      <c r="AH2268" s="365"/>
      <c r="AI2268"/>
      <c r="AJ2268"/>
      <c r="AK2268"/>
      <c r="AL2268" s="365"/>
      <c r="AM2268"/>
      <c r="AN2268"/>
      <c r="AO2268"/>
      <c r="AP2268" s="365"/>
      <c r="AQ2268"/>
      <c r="AR2268"/>
      <c r="AS2268"/>
      <c r="AT2268"/>
      <c r="AU2268"/>
      <c r="AV2268"/>
      <c r="AW2268"/>
      <c r="AX2268"/>
      <c r="AY2268" s="365"/>
      <c r="AZ2268" s="365"/>
      <c r="BA2268" s="366"/>
      <c r="BB2268" s="367"/>
      <c r="BC2268"/>
      <c r="BD2268"/>
      <c r="BE2268"/>
      <c r="BF2268"/>
      <c r="BG2268"/>
      <c r="BH2268" s="368"/>
    </row>
    <row r="2269" spans="6:60" ht="15.6">
      <c r="F2269" s="346"/>
      <c r="G2269"/>
      <c r="H2269"/>
      <c r="I2269"/>
      <c r="J2269"/>
      <c r="K2269"/>
      <c r="L2269"/>
      <c r="M2269"/>
      <c r="N2269"/>
      <c r="O2269"/>
      <c r="P2269" s="365"/>
      <c r="Q2269"/>
      <c r="R2269"/>
      <c r="S2269"/>
      <c r="T2269"/>
      <c r="U2269"/>
      <c r="V2269"/>
      <c r="W2269"/>
      <c r="X2269"/>
      <c r="Y2269"/>
      <c r="Z2269"/>
      <c r="AA2269"/>
      <c r="AB2269"/>
      <c r="AC2269"/>
      <c r="AD2269"/>
      <c r="AE2269"/>
      <c r="AF2269"/>
      <c r="AG2269"/>
      <c r="AH2269" s="365"/>
      <c r="AI2269"/>
      <c r="AJ2269"/>
      <c r="AK2269"/>
      <c r="AL2269" s="365"/>
      <c r="AM2269"/>
      <c r="AN2269"/>
      <c r="AO2269"/>
      <c r="AP2269" s="365"/>
      <c r="AQ2269"/>
      <c r="AR2269"/>
      <c r="AS2269"/>
      <c r="AT2269"/>
      <c r="AU2269"/>
      <c r="AV2269"/>
      <c r="AW2269"/>
      <c r="AX2269"/>
      <c r="AY2269" s="365"/>
      <c r="AZ2269" s="365"/>
      <c r="BA2269" s="366"/>
      <c r="BB2269" s="367"/>
      <c r="BC2269"/>
      <c r="BD2269"/>
      <c r="BE2269"/>
      <c r="BF2269"/>
      <c r="BG2269"/>
      <c r="BH2269" s="368"/>
    </row>
    <row r="2270" spans="6:60" ht="15.6">
      <c r="F2270" s="346"/>
      <c r="G2270"/>
      <c r="H2270"/>
      <c r="I2270"/>
      <c r="J2270"/>
      <c r="K2270"/>
      <c r="L2270"/>
      <c r="M2270"/>
      <c r="N2270"/>
      <c r="O2270"/>
      <c r="P2270" s="365"/>
      <c r="Q2270"/>
      <c r="R2270"/>
      <c r="S2270"/>
      <c r="T2270"/>
      <c r="U2270"/>
      <c r="V2270"/>
      <c r="W2270"/>
      <c r="X2270"/>
      <c r="Y2270"/>
      <c r="Z2270"/>
      <c r="AA2270"/>
      <c r="AB2270"/>
      <c r="AC2270"/>
      <c r="AD2270"/>
      <c r="AE2270"/>
      <c r="AF2270"/>
      <c r="AG2270"/>
      <c r="AH2270" s="365"/>
      <c r="AI2270"/>
      <c r="AJ2270"/>
      <c r="AK2270"/>
      <c r="AL2270" s="365"/>
      <c r="AM2270"/>
      <c r="AN2270"/>
      <c r="AO2270"/>
      <c r="AP2270" s="365"/>
      <c r="AQ2270"/>
      <c r="AR2270"/>
      <c r="AS2270"/>
      <c r="AT2270"/>
      <c r="AU2270"/>
      <c r="AV2270"/>
      <c r="AW2270"/>
      <c r="AX2270"/>
      <c r="AY2270" s="365"/>
      <c r="AZ2270" s="365"/>
      <c r="BA2270" s="366"/>
      <c r="BB2270" s="367"/>
      <c r="BC2270"/>
      <c r="BD2270"/>
      <c r="BE2270"/>
      <c r="BF2270"/>
      <c r="BG2270"/>
      <c r="BH2270" s="368"/>
    </row>
    <row r="2271" spans="6:60" ht="15.6">
      <c r="F2271" s="346"/>
      <c r="G2271"/>
      <c r="H2271"/>
      <c r="I2271"/>
      <c r="J2271"/>
      <c r="K2271"/>
      <c r="L2271"/>
      <c r="M2271"/>
      <c r="N2271"/>
      <c r="O2271"/>
      <c r="P2271" s="365"/>
      <c r="Q2271"/>
      <c r="R2271"/>
      <c r="S2271"/>
      <c r="T2271"/>
      <c r="U2271"/>
      <c r="V2271"/>
      <c r="W2271"/>
      <c r="X2271"/>
      <c r="Y2271"/>
      <c r="Z2271"/>
      <c r="AA2271"/>
      <c r="AB2271"/>
      <c r="AC2271"/>
      <c r="AD2271"/>
      <c r="AE2271"/>
      <c r="AF2271"/>
      <c r="AG2271"/>
      <c r="AH2271" s="365"/>
      <c r="AI2271"/>
      <c r="AJ2271"/>
      <c r="AK2271"/>
      <c r="AL2271" s="365"/>
      <c r="AM2271"/>
      <c r="AN2271"/>
      <c r="AO2271"/>
      <c r="AP2271" s="365"/>
      <c r="AQ2271"/>
      <c r="AR2271"/>
      <c r="AS2271"/>
      <c r="AT2271"/>
      <c r="AU2271"/>
      <c r="AV2271"/>
      <c r="AW2271"/>
      <c r="AX2271"/>
      <c r="AY2271" s="365"/>
      <c r="AZ2271" s="365"/>
      <c r="BA2271" s="366"/>
      <c r="BB2271" s="367"/>
      <c r="BC2271"/>
      <c r="BD2271"/>
      <c r="BE2271"/>
      <c r="BF2271"/>
      <c r="BG2271"/>
      <c r="BH2271" s="368"/>
    </row>
    <row r="2272" spans="6:60" ht="15.6">
      <c r="F2272" s="346"/>
      <c r="G2272"/>
      <c r="H2272"/>
      <c r="I2272"/>
      <c r="J2272"/>
      <c r="K2272"/>
      <c r="L2272"/>
      <c r="M2272"/>
      <c r="N2272"/>
      <c r="O2272"/>
      <c r="P2272" s="365"/>
      <c r="Q2272"/>
      <c r="R2272"/>
      <c r="S2272"/>
      <c r="T2272"/>
      <c r="U2272"/>
      <c r="V2272"/>
      <c r="W2272"/>
      <c r="X2272"/>
      <c r="Y2272"/>
      <c r="Z2272"/>
      <c r="AA2272"/>
      <c r="AB2272"/>
      <c r="AC2272"/>
      <c r="AD2272"/>
      <c r="AE2272"/>
      <c r="AF2272"/>
      <c r="AG2272"/>
      <c r="AH2272" s="365"/>
      <c r="AI2272"/>
      <c r="AJ2272"/>
      <c r="AK2272"/>
      <c r="AL2272" s="365"/>
      <c r="AM2272"/>
      <c r="AN2272"/>
      <c r="AO2272"/>
      <c r="AP2272" s="365"/>
      <c r="AQ2272"/>
      <c r="AR2272"/>
      <c r="AS2272"/>
      <c r="AT2272"/>
      <c r="AU2272"/>
      <c r="AV2272"/>
      <c r="AW2272"/>
      <c r="AX2272"/>
      <c r="AY2272" s="365"/>
      <c r="AZ2272" s="365"/>
      <c r="BA2272" s="366"/>
      <c r="BB2272" s="367"/>
      <c r="BC2272"/>
      <c r="BD2272"/>
      <c r="BE2272"/>
      <c r="BF2272"/>
      <c r="BG2272"/>
      <c r="BH2272" s="368"/>
    </row>
    <row r="2273" spans="6:60" ht="15.6">
      <c r="F2273" s="346"/>
      <c r="G2273"/>
      <c r="H2273"/>
      <c r="I2273"/>
      <c r="J2273"/>
      <c r="K2273"/>
      <c r="L2273"/>
      <c r="M2273"/>
      <c r="N2273"/>
      <c r="O2273"/>
      <c r="P2273" s="365"/>
      <c r="Q2273"/>
      <c r="R2273"/>
      <c r="S2273"/>
      <c r="T2273"/>
      <c r="U2273"/>
      <c r="V2273"/>
      <c r="W2273"/>
      <c r="X2273"/>
      <c r="Y2273"/>
      <c r="Z2273"/>
      <c r="AA2273"/>
      <c r="AB2273"/>
      <c r="AC2273"/>
      <c r="AD2273"/>
      <c r="AE2273"/>
      <c r="AF2273"/>
      <c r="AG2273"/>
      <c r="AH2273" s="365"/>
      <c r="AI2273"/>
      <c r="AJ2273"/>
      <c r="AK2273"/>
      <c r="AL2273" s="365"/>
      <c r="AM2273"/>
      <c r="AN2273"/>
      <c r="AO2273"/>
      <c r="AP2273" s="365"/>
      <c r="AQ2273"/>
      <c r="AR2273"/>
      <c r="AS2273"/>
      <c r="AT2273"/>
      <c r="AU2273"/>
      <c r="AV2273"/>
      <c r="AW2273"/>
      <c r="AX2273"/>
      <c r="AY2273" s="365"/>
      <c r="AZ2273" s="365"/>
      <c r="BA2273" s="366"/>
      <c r="BB2273" s="367"/>
      <c r="BC2273"/>
      <c r="BD2273"/>
      <c r="BE2273"/>
      <c r="BF2273"/>
      <c r="BG2273"/>
      <c r="BH2273" s="368"/>
    </row>
    <row r="2274" spans="6:60" ht="15.6">
      <c r="F2274" s="346"/>
      <c r="G2274"/>
      <c r="H2274"/>
      <c r="I2274"/>
      <c r="J2274"/>
      <c r="K2274"/>
      <c r="L2274"/>
      <c r="M2274"/>
      <c r="N2274"/>
      <c r="O2274"/>
      <c r="P2274" s="365"/>
      <c r="Q2274"/>
      <c r="R2274"/>
      <c r="S2274"/>
      <c r="T2274"/>
      <c r="U2274"/>
      <c r="V2274"/>
      <c r="W2274"/>
      <c r="X2274"/>
      <c r="Y2274"/>
      <c r="Z2274"/>
      <c r="AA2274"/>
      <c r="AB2274"/>
      <c r="AC2274"/>
      <c r="AD2274"/>
      <c r="AE2274"/>
      <c r="AF2274"/>
      <c r="AG2274"/>
      <c r="AH2274" s="365"/>
      <c r="AI2274"/>
      <c r="AJ2274"/>
      <c r="AK2274"/>
      <c r="AL2274" s="365"/>
      <c r="AM2274"/>
      <c r="AN2274"/>
      <c r="AO2274"/>
      <c r="AP2274" s="365"/>
      <c r="AQ2274"/>
      <c r="AR2274"/>
      <c r="AS2274"/>
      <c r="AT2274"/>
      <c r="AU2274"/>
      <c r="AV2274"/>
      <c r="AW2274"/>
      <c r="AX2274"/>
      <c r="AY2274" s="365"/>
      <c r="AZ2274" s="365"/>
      <c r="BA2274" s="366"/>
      <c r="BB2274" s="367"/>
      <c r="BC2274"/>
      <c r="BD2274"/>
      <c r="BE2274"/>
      <c r="BF2274"/>
      <c r="BG2274"/>
      <c r="BH2274" s="368"/>
    </row>
    <row r="2275" spans="6:60" ht="15.6">
      <c r="F2275" s="346"/>
      <c r="G2275"/>
      <c r="H2275"/>
      <c r="I2275"/>
      <c r="J2275"/>
      <c r="K2275"/>
      <c r="L2275"/>
      <c r="M2275"/>
      <c r="N2275"/>
      <c r="O2275"/>
      <c r="P2275" s="365"/>
      <c r="Q2275"/>
      <c r="R2275"/>
      <c r="S2275"/>
      <c r="T2275"/>
      <c r="U2275"/>
      <c r="V2275"/>
      <c r="W2275"/>
      <c r="X2275"/>
      <c r="Y2275"/>
      <c r="Z2275"/>
      <c r="AA2275"/>
      <c r="AB2275"/>
      <c r="AC2275"/>
      <c r="AD2275"/>
      <c r="AE2275"/>
      <c r="AF2275"/>
      <c r="AG2275"/>
      <c r="AH2275" s="365"/>
      <c r="AI2275"/>
      <c r="AJ2275"/>
      <c r="AK2275"/>
      <c r="AL2275" s="365"/>
      <c r="AM2275"/>
      <c r="AN2275"/>
      <c r="AO2275"/>
      <c r="AP2275" s="365"/>
      <c r="AQ2275"/>
      <c r="AR2275"/>
      <c r="AS2275"/>
      <c r="AT2275"/>
      <c r="AU2275"/>
      <c r="AV2275"/>
      <c r="AW2275"/>
      <c r="AX2275"/>
      <c r="AY2275" s="365"/>
      <c r="AZ2275" s="365"/>
      <c r="BA2275" s="366"/>
      <c r="BB2275" s="367"/>
      <c r="BC2275"/>
      <c r="BD2275"/>
      <c r="BE2275"/>
      <c r="BF2275"/>
      <c r="BG2275"/>
      <c r="BH2275" s="368"/>
    </row>
    <row r="2276" spans="6:60" ht="15.6">
      <c r="F2276" s="346"/>
      <c r="G2276"/>
      <c r="H2276"/>
      <c r="I2276"/>
      <c r="J2276"/>
      <c r="K2276"/>
      <c r="L2276"/>
      <c r="M2276"/>
      <c r="N2276"/>
      <c r="O2276"/>
      <c r="P2276" s="365"/>
      <c r="Q2276"/>
      <c r="R2276"/>
      <c r="S2276"/>
      <c r="T2276"/>
      <c r="U2276"/>
      <c r="V2276"/>
      <c r="W2276"/>
      <c r="X2276"/>
      <c r="Y2276"/>
      <c r="Z2276"/>
      <c r="AA2276"/>
      <c r="AB2276"/>
      <c r="AC2276"/>
      <c r="AD2276"/>
      <c r="AE2276"/>
      <c r="AF2276"/>
      <c r="AG2276"/>
      <c r="AH2276" s="365"/>
      <c r="AI2276"/>
      <c r="AJ2276"/>
      <c r="AK2276"/>
      <c r="AL2276" s="365"/>
      <c r="AM2276"/>
      <c r="AN2276"/>
      <c r="AO2276"/>
      <c r="AP2276" s="365"/>
      <c r="AQ2276"/>
      <c r="AR2276"/>
      <c r="AS2276"/>
      <c r="AT2276"/>
      <c r="AU2276"/>
      <c r="AV2276"/>
      <c r="AW2276"/>
      <c r="AX2276"/>
      <c r="AY2276" s="365"/>
      <c r="AZ2276" s="365"/>
      <c r="BA2276" s="366"/>
      <c r="BB2276" s="367"/>
      <c r="BC2276"/>
      <c r="BD2276"/>
      <c r="BE2276"/>
      <c r="BF2276"/>
      <c r="BG2276"/>
      <c r="BH2276" s="368"/>
    </row>
    <row r="2277" spans="6:60" ht="15.6">
      <c r="F2277" s="346"/>
      <c r="G2277"/>
      <c r="H2277"/>
      <c r="I2277"/>
      <c r="J2277"/>
      <c r="K2277"/>
      <c r="L2277"/>
      <c r="M2277"/>
      <c r="N2277"/>
      <c r="O2277"/>
      <c r="P2277" s="365"/>
      <c r="Q2277"/>
      <c r="R2277"/>
      <c r="S2277"/>
      <c r="T2277"/>
      <c r="U2277"/>
      <c r="V2277"/>
      <c r="W2277"/>
      <c r="X2277"/>
      <c r="Y2277"/>
      <c r="Z2277"/>
      <c r="AA2277"/>
      <c r="AB2277"/>
      <c r="AC2277"/>
      <c r="AD2277"/>
      <c r="AE2277"/>
      <c r="AF2277"/>
      <c r="AG2277"/>
      <c r="AH2277" s="365"/>
      <c r="AI2277"/>
      <c r="AJ2277"/>
      <c r="AK2277"/>
      <c r="AL2277" s="365"/>
      <c r="AM2277"/>
      <c r="AN2277"/>
      <c r="AO2277"/>
      <c r="AP2277" s="365"/>
      <c r="AQ2277"/>
      <c r="AR2277"/>
      <c r="AS2277"/>
      <c r="AT2277"/>
      <c r="AU2277"/>
      <c r="AV2277"/>
      <c r="AW2277"/>
      <c r="AX2277"/>
      <c r="AY2277" s="365"/>
      <c r="AZ2277" s="365"/>
      <c r="BA2277" s="366"/>
      <c r="BB2277" s="367"/>
      <c r="BC2277"/>
      <c r="BD2277"/>
      <c r="BE2277"/>
      <c r="BF2277"/>
      <c r="BG2277"/>
      <c r="BH2277" s="368"/>
    </row>
    <row r="2278" spans="6:60" ht="15.6">
      <c r="F2278" s="346"/>
      <c r="G2278"/>
      <c r="H2278"/>
      <c r="I2278"/>
      <c r="J2278"/>
      <c r="K2278"/>
      <c r="L2278"/>
      <c r="M2278"/>
      <c r="N2278"/>
      <c r="O2278"/>
      <c r="P2278" s="365"/>
      <c r="Q2278"/>
      <c r="R2278"/>
      <c r="S2278"/>
      <c r="T2278"/>
      <c r="U2278"/>
      <c r="V2278"/>
      <c r="W2278"/>
      <c r="X2278"/>
      <c r="Y2278"/>
      <c r="Z2278"/>
      <c r="AA2278"/>
      <c r="AB2278"/>
      <c r="AC2278"/>
      <c r="AD2278"/>
      <c r="AE2278"/>
      <c r="AF2278"/>
      <c r="AG2278"/>
      <c r="AH2278" s="365"/>
      <c r="AI2278"/>
      <c r="AJ2278"/>
      <c r="AK2278"/>
      <c r="AL2278" s="365"/>
      <c r="AM2278"/>
      <c r="AN2278"/>
      <c r="AO2278"/>
      <c r="AP2278" s="365"/>
      <c r="AQ2278"/>
      <c r="AR2278"/>
      <c r="AS2278"/>
      <c r="AT2278"/>
      <c r="AU2278"/>
      <c r="AV2278"/>
      <c r="AW2278"/>
      <c r="AX2278"/>
      <c r="AY2278" s="365"/>
      <c r="AZ2278" s="365"/>
      <c r="BA2278" s="366"/>
      <c r="BB2278" s="367"/>
      <c r="BC2278"/>
      <c r="BD2278"/>
      <c r="BE2278"/>
      <c r="BF2278"/>
      <c r="BG2278"/>
      <c r="BH2278" s="368"/>
    </row>
    <row r="2279" spans="6:60" ht="15.6">
      <c r="F2279" s="346"/>
      <c r="G2279"/>
      <c r="H2279"/>
      <c r="I2279"/>
      <c r="J2279"/>
      <c r="K2279"/>
      <c r="L2279"/>
      <c r="M2279"/>
      <c r="N2279"/>
      <c r="O2279"/>
      <c r="P2279" s="365"/>
      <c r="Q2279"/>
      <c r="R2279"/>
      <c r="S2279"/>
      <c r="T2279"/>
      <c r="U2279"/>
      <c r="V2279"/>
      <c r="W2279"/>
      <c r="X2279"/>
      <c r="Y2279"/>
      <c r="Z2279"/>
      <c r="AA2279"/>
      <c r="AB2279"/>
      <c r="AC2279"/>
      <c r="AD2279"/>
      <c r="AE2279"/>
      <c r="AF2279"/>
      <c r="AG2279"/>
      <c r="AH2279" s="365"/>
      <c r="AI2279"/>
      <c r="AJ2279"/>
      <c r="AK2279"/>
      <c r="AL2279" s="365"/>
      <c r="AM2279"/>
      <c r="AN2279"/>
      <c r="AO2279"/>
      <c r="AP2279" s="365"/>
      <c r="AQ2279"/>
      <c r="AR2279"/>
      <c r="AS2279"/>
      <c r="AT2279"/>
      <c r="AU2279"/>
      <c r="AV2279"/>
      <c r="AW2279"/>
      <c r="AX2279"/>
      <c r="AY2279" s="365"/>
      <c r="AZ2279" s="365"/>
      <c r="BA2279" s="366"/>
      <c r="BB2279" s="367"/>
      <c r="BC2279"/>
      <c r="BD2279"/>
      <c r="BE2279"/>
      <c r="BF2279"/>
      <c r="BG2279"/>
      <c r="BH2279" s="368"/>
    </row>
    <row r="2280" spans="6:60" ht="15.6">
      <c r="F2280" s="346"/>
      <c r="G2280"/>
      <c r="H2280"/>
      <c r="I2280"/>
      <c r="J2280"/>
      <c r="K2280"/>
      <c r="L2280"/>
      <c r="M2280"/>
      <c r="N2280"/>
      <c r="O2280"/>
      <c r="P2280" s="365"/>
      <c r="Q2280"/>
      <c r="R2280"/>
      <c r="S2280"/>
      <c r="T2280"/>
      <c r="U2280"/>
      <c r="V2280"/>
      <c r="W2280"/>
      <c r="X2280"/>
      <c r="Y2280"/>
      <c r="Z2280"/>
      <c r="AA2280"/>
      <c r="AB2280"/>
      <c r="AC2280"/>
      <c r="AD2280"/>
      <c r="AE2280"/>
      <c r="AF2280"/>
      <c r="AG2280"/>
      <c r="AH2280" s="365"/>
      <c r="AI2280"/>
      <c r="AJ2280"/>
      <c r="AK2280"/>
      <c r="AL2280" s="365"/>
      <c r="AM2280"/>
      <c r="AN2280"/>
      <c r="AO2280"/>
      <c r="AP2280" s="365"/>
      <c r="AQ2280"/>
      <c r="AR2280"/>
      <c r="AS2280"/>
      <c r="AT2280"/>
      <c r="AU2280"/>
      <c r="AV2280"/>
      <c r="AW2280"/>
      <c r="AX2280"/>
      <c r="AY2280" s="365"/>
      <c r="AZ2280" s="365"/>
      <c r="BA2280" s="366"/>
      <c r="BB2280" s="367"/>
      <c r="BC2280"/>
      <c r="BD2280"/>
      <c r="BE2280"/>
      <c r="BF2280"/>
      <c r="BG2280"/>
      <c r="BH2280" s="368"/>
    </row>
    <row r="2281" spans="6:60" ht="15.6">
      <c r="F2281" s="346"/>
      <c r="G2281"/>
      <c r="H2281"/>
      <c r="I2281"/>
      <c r="J2281"/>
      <c r="K2281"/>
      <c r="L2281"/>
      <c r="M2281"/>
      <c r="N2281"/>
      <c r="O2281"/>
      <c r="P2281" s="365"/>
      <c r="Q2281"/>
      <c r="R2281"/>
      <c r="S2281"/>
      <c r="T2281"/>
      <c r="U2281"/>
      <c r="V2281"/>
      <c r="W2281"/>
      <c r="X2281"/>
      <c r="Y2281"/>
      <c r="Z2281"/>
      <c r="AA2281"/>
      <c r="AB2281"/>
      <c r="AC2281"/>
      <c r="AD2281"/>
      <c r="AE2281"/>
      <c r="AF2281"/>
      <c r="AG2281"/>
      <c r="AH2281" s="365"/>
      <c r="AI2281"/>
      <c r="AJ2281"/>
      <c r="AK2281"/>
      <c r="AL2281" s="365"/>
      <c r="AM2281"/>
      <c r="AN2281"/>
      <c r="AO2281"/>
      <c r="AP2281" s="365"/>
      <c r="AQ2281"/>
      <c r="AR2281"/>
      <c r="AS2281"/>
      <c r="AT2281"/>
      <c r="AU2281"/>
      <c r="AV2281"/>
      <c r="AW2281"/>
      <c r="AX2281"/>
      <c r="AY2281" s="365"/>
      <c r="AZ2281" s="365"/>
      <c r="BA2281" s="366"/>
      <c r="BB2281" s="367"/>
      <c r="BC2281"/>
      <c r="BD2281"/>
      <c r="BE2281"/>
      <c r="BF2281"/>
      <c r="BG2281"/>
      <c r="BH2281" s="368"/>
    </row>
    <row r="2282" spans="6:60" ht="15.6">
      <c r="F2282" s="346"/>
      <c r="G2282"/>
      <c r="H2282"/>
      <c r="I2282"/>
      <c r="J2282"/>
      <c r="K2282"/>
      <c r="L2282"/>
      <c r="M2282"/>
      <c r="N2282"/>
      <c r="O2282"/>
      <c r="P2282" s="365"/>
      <c r="Q2282"/>
      <c r="R2282"/>
      <c r="S2282"/>
      <c r="T2282"/>
      <c r="U2282"/>
      <c r="V2282"/>
      <c r="W2282"/>
      <c r="X2282"/>
      <c r="Y2282"/>
      <c r="Z2282"/>
      <c r="AA2282"/>
      <c r="AB2282"/>
      <c r="AC2282"/>
      <c r="AD2282"/>
      <c r="AE2282"/>
      <c r="AF2282"/>
      <c r="AG2282"/>
      <c r="AH2282" s="365"/>
      <c r="AI2282"/>
      <c r="AJ2282"/>
      <c r="AK2282"/>
      <c r="AL2282" s="365"/>
      <c r="AM2282"/>
      <c r="AN2282"/>
      <c r="AO2282"/>
      <c r="AP2282" s="365"/>
      <c r="AQ2282"/>
      <c r="AR2282"/>
      <c r="AS2282"/>
      <c r="AT2282"/>
      <c r="AU2282"/>
      <c r="AV2282"/>
      <c r="AW2282"/>
      <c r="AX2282"/>
      <c r="AY2282" s="365"/>
      <c r="AZ2282" s="365"/>
      <c r="BA2282" s="366"/>
      <c r="BB2282" s="367"/>
      <c r="BC2282"/>
      <c r="BD2282"/>
      <c r="BE2282"/>
      <c r="BF2282"/>
      <c r="BG2282"/>
      <c r="BH2282" s="368"/>
    </row>
    <row r="2283" spans="6:60">
      <c r="F2283" s="346"/>
      <c r="G2283" s="369"/>
      <c r="H2283" s="369"/>
      <c r="I2283" s="369"/>
      <c r="J2283" s="369"/>
      <c r="K2283" s="369"/>
      <c r="L2283" s="369"/>
      <c r="M2283" s="369"/>
      <c r="N2283" s="369"/>
      <c r="O2283" s="369"/>
      <c r="P2283" s="370"/>
      <c r="Q2283" s="369"/>
      <c r="R2283" s="369"/>
      <c r="S2283" s="369"/>
      <c r="T2283" s="369"/>
      <c r="U2283" s="369"/>
      <c r="V2283" s="369"/>
      <c r="W2283" s="369"/>
      <c r="X2283" s="369"/>
      <c r="Y2283" s="369"/>
      <c r="Z2283" s="369"/>
      <c r="AA2283" s="369"/>
      <c r="AB2283" s="369"/>
      <c r="AC2283" s="369"/>
      <c r="AD2283" s="369"/>
      <c r="AE2283" s="369"/>
      <c r="AF2283" s="369"/>
      <c r="AG2283" s="369"/>
      <c r="AH2283" s="370"/>
      <c r="AI2283" s="369"/>
      <c r="AJ2283" s="369"/>
      <c r="AK2283" s="369"/>
      <c r="AL2283" s="370"/>
      <c r="AM2283" s="369"/>
      <c r="AN2283" s="369"/>
      <c r="AO2283" s="369"/>
      <c r="AP2283" s="370"/>
      <c r="AQ2283" s="369"/>
      <c r="AR2283" s="369"/>
      <c r="AS2283" s="369"/>
      <c r="AT2283" s="369"/>
      <c r="AU2283" s="369"/>
      <c r="AV2283" s="369"/>
      <c r="AW2283" s="369"/>
      <c r="AX2283" s="369"/>
      <c r="AY2283" s="370"/>
      <c r="AZ2283" s="370"/>
      <c r="BA2283" s="371"/>
      <c r="BB2283" s="372"/>
      <c r="BC2283" s="369"/>
      <c r="BD2283" s="369"/>
      <c r="BE2283" s="369"/>
      <c r="BF2283" s="369"/>
      <c r="BG2283" s="369"/>
      <c r="BH2283" s="37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5899F0-04A1-4F3A-A9FE-20B1906D4C7C}">
  <dimension ref="K20:N30"/>
  <sheetViews>
    <sheetView topLeftCell="A22" zoomScale="115" zoomScaleNormal="115" workbookViewId="0">
      <selection activeCell="N36" sqref="N36"/>
    </sheetView>
  </sheetViews>
  <sheetFormatPr defaultRowHeight="15.6"/>
  <cols>
    <col min="11" max="11" width="13" bestFit="1" customWidth="1"/>
    <col min="13" max="13" width="12.3984375" bestFit="1" customWidth="1"/>
    <col min="14" max="14" width="13" bestFit="1" customWidth="1"/>
  </cols>
  <sheetData>
    <row r="20" spans="11:14">
      <c r="K20" t="s">
        <v>4210</v>
      </c>
      <c r="L20" s="376">
        <f>K21-'Interim finreport'!E17</f>
        <v>-51839.350000000093</v>
      </c>
    </row>
    <row r="21" spans="11:14">
      <c r="K21" s="360">
        <v>1091134.06</v>
      </c>
    </row>
    <row r="29" spans="11:14">
      <c r="M29" s="360"/>
      <c r="N29" t="s">
        <v>4624</v>
      </c>
    </row>
    <row r="30" spans="11:14">
      <c r="N30" s="360">
        <v>1142973.4100000001</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CF5AD4-1A84-45D0-99A4-6AB9FFDEFBB1}">
  <dimension ref="A1:C30"/>
  <sheetViews>
    <sheetView topLeftCell="A7" workbookViewId="0">
      <selection activeCell="C28" sqref="C28"/>
    </sheetView>
  </sheetViews>
  <sheetFormatPr defaultRowHeight="15.6"/>
  <cols>
    <col min="1" max="1" width="15.19921875" bestFit="1" customWidth="1"/>
    <col min="2" max="2" width="34.3984375" bestFit="1" customWidth="1"/>
    <col min="3" max="3" width="33" bestFit="1" customWidth="1"/>
  </cols>
  <sheetData>
    <row r="1" spans="1:3">
      <c r="A1" s="375" t="s">
        <v>197</v>
      </c>
      <c r="B1" t="s">
        <v>4157</v>
      </c>
    </row>
    <row r="2" spans="1:3">
      <c r="A2" s="375" t="s">
        <v>192</v>
      </c>
      <c r="B2" t="s">
        <v>253</v>
      </c>
    </row>
    <row r="3" spans="1:3">
      <c r="A3" s="375" t="s">
        <v>211</v>
      </c>
      <c r="B3" t="s">
        <v>4156</v>
      </c>
    </row>
    <row r="5" spans="1:3">
      <c r="A5" s="375" t="s">
        <v>4154</v>
      </c>
      <c r="B5" t="s">
        <v>4158</v>
      </c>
      <c r="C5" t="s">
        <v>4159</v>
      </c>
    </row>
    <row r="6" spans="1:3">
      <c r="A6" s="353" t="s">
        <v>27</v>
      </c>
      <c r="B6" s="376">
        <v>26168.5</v>
      </c>
      <c r="C6" s="376">
        <v>1086528.6500000001</v>
      </c>
    </row>
    <row r="7" spans="1:3">
      <c r="A7" s="353" t="s">
        <v>32</v>
      </c>
      <c r="B7" s="376">
        <v>41798.69</v>
      </c>
      <c r="C7" s="376">
        <v>1732489.3099999996</v>
      </c>
    </row>
    <row r="8" spans="1:3">
      <c r="A8" s="353" t="s">
        <v>37</v>
      </c>
      <c r="B8" s="376">
        <v>34351.01999999999</v>
      </c>
      <c r="C8" s="376">
        <v>200847.6</v>
      </c>
    </row>
    <row r="9" spans="1:3">
      <c r="A9" s="353" t="s">
        <v>40</v>
      </c>
      <c r="B9" s="376">
        <v>50625.49</v>
      </c>
      <c r="C9" s="376">
        <v>1365803.44</v>
      </c>
    </row>
    <row r="10" spans="1:3">
      <c r="A10" s="353" t="s">
        <v>42</v>
      </c>
      <c r="B10" s="376">
        <v>67282.930800000002</v>
      </c>
      <c r="C10" s="376">
        <v>2017936.5008000003</v>
      </c>
    </row>
    <row r="11" spans="1:3">
      <c r="A11" s="353" t="s">
        <v>49</v>
      </c>
      <c r="B11" s="376">
        <v>32655.96</v>
      </c>
      <c r="C11" s="376">
        <v>1317018.8500000001</v>
      </c>
    </row>
    <row r="12" spans="1:3">
      <c r="A12" s="353" t="s">
        <v>52</v>
      </c>
      <c r="B12" s="376">
        <v>78959.762000000017</v>
      </c>
      <c r="C12" s="376">
        <v>1596618.932</v>
      </c>
    </row>
    <row r="13" spans="1:3">
      <c r="A13" s="353" t="s">
        <v>58</v>
      </c>
      <c r="B13" s="376">
        <v>71066.679999999993</v>
      </c>
      <c r="C13" s="376">
        <v>2936258.24</v>
      </c>
    </row>
    <row r="14" spans="1:3">
      <c r="A14" s="353" t="s">
        <v>65</v>
      </c>
      <c r="B14" s="376">
        <v>6048</v>
      </c>
      <c r="C14" s="376">
        <v>250992</v>
      </c>
    </row>
    <row r="15" spans="1:3">
      <c r="A15" s="353" t="s">
        <v>67</v>
      </c>
      <c r="B15" s="376">
        <v>63943.415600000008</v>
      </c>
      <c r="C15" s="376">
        <v>1736509.8656000001</v>
      </c>
    </row>
    <row r="16" spans="1:3">
      <c r="A16" s="353" t="s">
        <v>73</v>
      </c>
      <c r="B16" s="376">
        <v>12791.57</v>
      </c>
      <c r="C16" s="376">
        <v>531880.4</v>
      </c>
    </row>
    <row r="17" spans="1:3">
      <c r="A17" s="353" t="s">
        <v>75</v>
      </c>
      <c r="B17" s="376">
        <v>23494.5</v>
      </c>
      <c r="C17" s="376">
        <v>938878.75</v>
      </c>
    </row>
    <row r="18" spans="1:3">
      <c r="A18" s="353" t="s">
        <v>77</v>
      </c>
      <c r="B18" s="376">
        <v>17102.462799999998</v>
      </c>
      <c r="C18" s="376">
        <v>664754.27279999992</v>
      </c>
    </row>
    <row r="19" spans="1:3">
      <c r="A19" s="353" t="s">
        <v>80</v>
      </c>
      <c r="B19" s="376">
        <v>22257.15</v>
      </c>
      <c r="C19" s="376">
        <v>890359.39</v>
      </c>
    </row>
    <row r="20" spans="1:3">
      <c r="A20" s="353" t="s">
        <v>82</v>
      </c>
      <c r="B20" s="376">
        <v>21687.489999999998</v>
      </c>
      <c r="C20" s="376">
        <v>21687.489999999998</v>
      </c>
    </row>
    <row r="21" spans="1:3">
      <c r="A21" s="353" t="s">
        <v>85</v>
      </c>
      <c r="B21" s="376">
        <v>19431.12</v>
      </c>
      <c r="C21" s="376">
        <v>798701.92999999993</v>
      </c>
    </row>
    <row r="22" spans="1:3">
      <c r="A22" s="353" t="s">
        <v>89</v>
      </c>
      <c r="B22" s="376">
        <v>246398.90880000018</v>
      </c>
      <c r="C22" s="376">
        <v>4213888.628800001</v>
      </c>
    </row>
    <row r="23" spans="1:3">
      <c r="A23" s="353" t="s">
        <v>120</v>
      </c>
      <c r="B23" s="376">
        <v>57350.29</v>
      </c>
      <c r="C23" s="376">
        <v>57349.94000000001</v>
      </c>
    </row>
    <row r="24" spans="1:3">
      <c r="A24" s="353" t="s">
        <v>447</v>
      </c>
      <c r="B24" s="376">
        <v>25217.239999999998</v>
      </c>
      <c r="C24" s="376">
        <v>1047301.17</v>
      </c>
    </row>
    <row r="25" spans="1:3">
      <c r="A25" s="353" t="s">
        <v>448</v>
      </c>
      <c r="B25" s="376">
        <v>32043.85</v>
      </c>
      <c r="C25" s="376">
        <v>1318730.6500000004</v>
      </c>
    </row>
    <row r="26" spans="1:3">
      <c r="A26" s="353" t="s">
        <v>449</v>
      </c>
      <c r="B26" s="376">
        <v>126758.62999999998</v>
      </c>
      <c r="C26" s="376">
        <v>5262842.0599999996</v>
      </c>
    </row>
    <row r="27" spans="1:3">
      <c r="A27" s="353" t="s">
        <v>880</v>
      </c>
      <c r="B27" s="376">
        <v>19063.3112</v>
      </c>
      <c r="C27" s="376">
        <v>762328.40119999996</v>
      </c>
    </row>
    <row r="28" spans="1:3">
      <c r="A28" s="353" t="s">
        <v>1919</v>
      </c>
      <c r="B28" s="376">
        <v>33777.001199999999</v>
      </c>
      <c r="C28" s="376">
        <v>1356397.1812</v>
      </c>
    </row>
    <row r="29" spans="1:3">
      <c r="A29" s="353" t="s">
        <v>1933</v>
      </c>
      <c r="B29" s="376">
        <v>26392.369200000001</v>
      </c>
      <c r="C29" s="376">
        <v>1045540.4791999999</v>
      </c>
    </row>
    <row r="30" spans="1:3">
      <c r="A30" s="353" t="s">
        <v>4155</v>
      </c>
      <c r="B30" s="376">
        <v>1156666.3416000004</v>
      </c>
      <c r="C30" s="376">
        <v>33151644.131600007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A36E0-9953-42C4-8BAC-103C3740B6CB}">
  <dimension ref="A1:E34"/>
  <sheetViews>
    <sheetView workbookViewId="0">
      <selection activeCell="G27" sqref="G27"/>
    </sheetView>
  </sheetViews>
  <sheetFormatPr defaultRowHeight="15.6"/>
  <cols>
    <col min="1" max="1" width="12.296875" bestFit="1" customWidth="1"/>
    <col min="2" max="2" width="23.8984375" bestFit="1" customWidth="1"/>
    <col min="3" max="3" width="28.5" bestFit="1" customWidth="1"/>
    <col min="4" max="4" width="12.296875" bestFit="1" customWidth="1"/>
    <col min="5" max="5" width="23.8984375" bestFit="1" customWidth="1"/>
  </cols>
  <sheetData>
    <row r="1" spans="1:5">
      <c r="B1" t="s">
        <v>4627</v>
      </c>
    </row>
    <row r="2" spans="1:5">
      <c r="A2" s="375" t="s">
        <v>353</v>
      </c>
      <c r="B2" t="s">
        <v>4156</v>
      </c>
      <c r="E2" t="s">
        <v>151</v>
      </c>
    </row>
    <row r="3" spans="1:5">
      <c r="A3" s="375" t="s">
        <v>325</v>
      </c>
      <c r="B3" t="s">
        <v>264</v>
      </c>
      <c r="D3" s="375" t="s">
        <v>353</v>
      </c>
      <c r="E3" t="s">
        <v>4156</v>
      </c>
    </row>
    <row r="4" spans="1:5">
      <c r="A4" s="375" t="s">
        <v>323</v>
      </c>
      <c r="B4" t="s">
        <v>4156</v>
      </c>
      <c r="D4" s="375" t="s">
        <v>325</v>
      </c>
      <c r="E4" t="s">
        <v>264</v>
      </c>
    </row>
    <row r="5" spans="1:5">
      <c r="A5" s="375" t="s">
        <v>317</v>
      </c>
      <c r="B5" t="s">
        <v>4157</v>
      </c>
      <c r="D5" s="375" t="s">
        <v>323</v>
      </c>
      <c r="E5" t="s">
        <v>4156</v>
      </c>
    </row>
    <row r="6" spans="1:5">
      <c r="D6" s="375" t="s">
        <v>317</v>
      </c>
      <c r="E6" s="465">
        <v>75105</v>
      </c>
    </row>
    <row r="7" spans="1:5">
      <c r="A7" s="375" t="s">
        <v>4154</v>
      </c>
      <c r="B7" t="s">
        <v>4153</v>
      </c>
    </row>
    <row r="8" spans="1:5">
      <c r="A8" s="353"/>
      <c r="B8" s="376">
        <v>40</v>
      </c>
      <c r="D8" s="375" t="s">
        <v>4154</v>
      </c>
      <c r="E8" t="s">
        <v>4153</v>
      </c>
    </row>
    <row r="9" spans="1:5">
      <c r="A9" s="353" t="s">
        <v>27</v>
      </c>
      <c r="B9" s="376">
        <v>29220.57</v>
      </c>
      <c r="D9" s="353" t="s">
        <v>27</v>
      </c>
      <c r="E9" s="376">
        <v>2328.9900000000002</v>
      </c>
    </row>
    <row r="10" spans="1:5">
      <c r="A10" s="353" t="s">
        <v>32</v>
      </c>
      <c r="B10" s="376">
        <v>67039.070000000007</v>
      </c>
      <c r="D10" s="353" t="s">
        <v>32</v>
      </c>
      <c r="E10" s="376">
        <v>5380.3</v>
      </c>
    </row>
    <row r="11" spans="1:5">
      <c r="A11" s="353" t="s">
        <v>37</v>
      </c>
      <c r="B11" s="376">
        <v>31806.500000000004</v>
      </c>
      <c r="D11" s="353" t="s">
        <v>37</v>
      </c>
      <c r="E11" s="376">
        <v>2544.5200000000004</v>
      </c>
    </row>
    <row r="12" spans="1:5">
      <c r="A12" s="353" t="s">
        <v>40</v>
      </c>
      <c r="B12" s="376">
        <v>72194.14</v>
      </c>
      <c r="D12" s="353" t="s">
        <v>40</v>
      </c>
      <c r="E12" s="376">
        <v>5790.7</v>
      </c>
    </row>
    <row r="13" spans="1:5">
      <c r="A13" s="353" t="s">
        <v>42</v>
      </c>
      <c r="B13" s="376">
        <v>99740.02999999997</v>
      </c>
      <c r="D13" s="353" t="s">
        <v>42</v>
      </c>
      <c r="E13" s="376">
        <v>8106.869999999999</v>
      </c>
    </row>
    <row r="14" spans="1:5">
      <c r="A14" s="353" t="s">
        <v>49</v>
      </c>
      <c r="B14" s="376">
        <v>38214.740000000005</v>
      </c>
      <c r="D14" s="353" t="s">
        <v>49</v>
      </c>
      <c r="E14" s="376">
        <v>3048.69</v>
      </c>
    </row>
    <row r="15" spans="1:5">
      <c r="A15" s="353" t="s">
        <v>52</v>
      </c>
      <c r="B15" s="376">
        <v>94382.47000000003</v>
      </c>
      <c r="D15" s="353" t="s">
        <v>52</v>
      </c>
      <c r="E15" s="376">
        <v>7531.5899999999983</v>
      </c>
    </row>
    <row r="16" spans="1:5">
      <c r="A16" s="353" t="s">
        <v>58</v>
      </c>
      <c r="B16" s="376">
        <v>73553.14</v>
      </c>
      <c r="D16" s="353" t="s">
        <v>58</v>
      </c>
      <c r="E16" s="376">
        <v>5886.3399999999992</v>
      </c>
    </row>
    <row r="17" spans="1:5">
      <c r="A17" s="353" t="s">
        <v>65</v>
      </c>
      <c r="B17" s="376">
        <v>7971.43</v>
      </c>
      <c r="D17" s="353" t="s">
        <v>65</v>
      </c>
      <c r="E17" s="376">
        <v>635.48</v>
      </c>
    </row>
    <row r="18" spans="1:5">
      <c r="A18" s="353" t="s">
        <v>67</v>
      </c>
      <c r="B18" s="376">
        <v>68788.790000000008</v>
      </c>
      <c r="D18" s="353" t="s">
        <v>67</v>
      </c>
      <c r="E18" s="376">
        <v>6318.19</v>
      </c>
    </row>
    <row r="19" spans="1:5">
      <c r="A19" s="353" t="s">
        <v>73</v>
      </c>
      <c r="B19" s="376">
        <v>11842.919999999998</v>
      </c>
      <c r="D19" s="353" t="s">
        <v>73</v>
      </c>
      <c r="E19" s="376">
        <v>948.65</v>
      </c>
    </row>
    <row r="20" spans="1:5">
      <c r="A20" s="353" t="s">
        <v>75</v>
      </c>
      <c r="B20" s="376">
        <v>21754.65</v>
      </c>
      <c r="D20" s="353" t="s">
        <v>75</v>
      </c>
      <c r="E20" s="376">
        <v>1739.85</v>
      </c>
    </row>
    <row r="21" spans="1:5">
      <c r="A21" s="353" t="s">
        <v>77</v>
      </c>
      <c r="B21" s="376">
        <v>15715.29</v>
      </c>
      <c r="D21" s="353" t="s">
        <v>77</v>
      </c>
      <c r="E21" s="376">
        <v>1274.9899999999998</v>
      </c>
    </row>
    <row r="22" spans="1:5">
      <c r="A22" s="353" t="s">
        <v>80</v>
      </c>
      <c r="B22" s="376">
        <v>20608.36</v>
      </c>
      <c r="D22" s="353" t="s">
        <v>80</v>
      </c>
      <c r="E22" s="376">
        <v>1648.79</v>
      </c>
    </row>
    <row r="23" spans="1:5">
      <c r="A23" s="353" t="s">
        <v>82</v>
      </c>
      <c r="B23" s="376">
        <v>20081</v>
      </c>
      <c r="D23" s="353" t="s">
        <v>82</v>
      </c>
      <c r="E23" s="376">
        <v>1606.49</v>
      </c>
    </row>
    <row r="24" spans="1:5">
      <c r="A24" s="353" t="s">
        <v>85</v>
      </c>
      <c r="B24" s="376">
        <v>17991.780000000002</v>
      </c>
      <c r="D24" s="353" t="s">
        <v>85</v>
      </c>
      <c r="E24" s="376">
        <v>1439.3400000000001</v>
      </c>
    </row>
    <row r="25" spans="1:5">
      <c r="A25" s="353" t="s">
        <v>89</v>
      </c>
      <c r="B25" s="376">
        <v>252327.19000000024</v>
      </c>
      <c r="D25" s="353" t="s">
        <v>89</v>
      </c>
      <c r="E25" s="376">
        <v>20186.53000000001</v>
      </c>
    </row>
    <row r="26" spans="1:5">
      <c r="A26" s="353" t="s">
        <v>120</v>
      </c>
      <c r="B26" s="376">
        <v>53101.8</v>
      </c>
      <c r="D26" s="353" t="s">
        <v>120</v>
      </c>
      <c r="E26" s="376">
        <v>4248.49</v>
      </c>
    </row>
    <row r="27" spans="1:5">
      <c r="A27" s="353" t="s">
        <v>447</v>
      </c>
      <c r="B27" s="376">
        <v>24879.38</v>
      </c>
      <c r="D27" s="353" t="s">
        <v>447</v>
      </c>
      <c r="E27" s="376">
        <v>1867.94</v>
      </c>
    </row>
    <row r="28" spans="1:5">
      <c r="A28" s="353" t="s">
        <v>448</v>
      </c>
      <c r="B28" s="376">
        <v>31047.870000000003</v>
      </c>
      <c r="D28" s="353" t="s">
        <v>448</v>
      </c>
      <c r="E28" s="376">
        <v>2373.62</v>
      </c>
    </row>
    <row r="29" spans="1:5">
      <c r="A29" s="353" t="s">
        <v>449</v>
      </c>
      <c r="B29" s="376">
        <v>119528.24</v>
      </c>
      <c r="D29" s="353" t="s">
        <v>449</v>
      </c>
      <c r="E29" s="376">
        <v>9459.94</v>
      </c>
    </row>
    <row r="30" spans="1:5">
      <c r="A30" s="353" t="s">
        <v>880</v>
      </c>
      <c r="B30" s="376">
        <v>17715.050000000003</v>
      </c>
      <c r="D30" s="353" t="s">
        <v>880</v>
      </c>
      <c r="E30" s="376">
        <v>1412.11</v>
      </c>
    </row>
    <row r="31" spans="1:5">
      <c r="A31" s="353" t="s">
        <v>1919</v>
      </c>
      <c r="B31" s="376">
        <v>31388.05</v>
      </c>
      <c r="D31" s="353" t="s">
        <v>1919</v>
      </c>
      <c r="E31" s="376">
        <v>2502</v>
      </c>
    </row>
    <row r="32" spans="1:5">
      <c r="A32" s="353" t="s">
        <v>1933</v>
      </c>
      <c r="B32" s="376">
        <v>24525.690000000002</v>
      </c>
      <c r="D32" s="353" t="s">
        <v>1933</v>
      </c>
      <c r="E32" s="376">
        <v>1954.9899999999998</v>
      </c>
    </row>
    <row r="33" spans="1:5">
      <c r="A33" s="353" t="s">
        <v>4155</v>
      </c>
      <c r="B33" s="376">
        <v>1245458.1500000004</v>
      </c>
      <c r="D33" s="353" t="s">
        <v>4155</v>
      </c>
      <c r="E33" s="376">
        <v>100235.40000000002</v>
      </c>
    </row>
    <row r="34" spans="1:5">
      <c r="A34" s="353" t="s">
        <v>4625</v>
      </c>
      <c r="B34">
        <f>GETPIVOTDATA("Net Accounted Amt",$A$7)*0.08</f>
        <v>99636.652000000031</v>
      </c>
      <c r="D34" s="353" t="s">
        <v>4626</v>
      </c>
      <c r="E34">
        <f>GETPIVOTDATA("Net Accounted Amt",$D$8)-B34</f>
        <v>598.74799999999232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F6133-D917-4857-A255-B9A36D6265C2}">
  <dimension ref="A1:BR744"/>
  <sheetViews>
    <sheetView topLeftCell="AC1" workbookViewId="0">
      <selection activeCell="AH71" sqref="AH71"/>
    </sheetView>
  </sheetViews>
  <sheetFormatPr defaultRowHeight="14.4"/>
  <cols>
    <col min="1" max="1" width="13" style="313" bestFit="1" customWidth="1"/>
    <col min="2" max="2" width="11.19921875" style="313" bestFit="1" customWidth="1"/>
    <col min="3" max="3" width="15.59765625" style="313" bestFit="1" customWidth="1"/>
    <col min="4" max="4" width="14.59765625" style="313" bestFit="1" customWidth="1"/>
    <col min="5" max="5" width="13.69921875" style="313" bestFit="1" customWidth="1"/>
    <col min="6" max="6" width="17.09765625" style="313" bestFit="1" customWidth="1"/>
    <col min="7" max="7" width="9.8984375" style="313" bestFit="1" customWidth="1"/>
    <col min="8" max="8" width="16.69921875" style="313" bestFit="1" customWidth="1"/>
    <col min="9" max="9" width="54.59765625" style="313" bestFit="1" customWidth="1"/>
    <col min="10" max="10" width="13.59765625" style="313" bestFit="1" customWidth="1"/>
    <col min="11" max="11" width="17.796875" style="313" bestFit="1" customWidth="1"/>
    <col min="12" max="12" width="6.296875" style="313" bestFit="1" customWidth="1"/>
    <col min="13" max="13" width="6.3984375" style="313" bestFit="1" customWidth="1"/>
    <col min="14" max="14" width="15.69921875" style="313" bestFit="1" customWidth="1"/>
    <col min="15" max="15" width="14.5" style="313" bestFit="1" customWidth="1"/>
    <col min="16" max="16" width="14.59765625" style="313" bestFit="1" customWidth="1"/>
    <col min="17" max="17" width="12.5" style="313" bestFit="1" customWidth="1"/>
    <col min="18" max="18" width="10.5" style="313" bestFit="1" customWidth="1"/>
    <col min="19" max="19" width="13.8984375" style="313" bestFit="1" customWidth="1"/>
    <col min="20" max="20" width="16.59765625" style="313" bestFit="1" customWidth="1"/>
    <col min="21" max="21" width="17.69921875" style="313" bestFit="1" customWidth="1"/>
    <col min="22" max="22" width="22.09765625" style="313" customWidth="1"/>
    <col min="23" max="23" width="13.8984375" style="313" bestFit="1" customWidth="1"/>
    <col min="24" max="24" width="14.19921875" style="313" bestFit="1" customWidth="1"/>
    <col min="25" max="25" width="20.59765625" style="313" bestFit="1" customWidth="1"/>
    <col min="26" max="26" width="15.3984375" style="313" bestFit="1" customWidth="1"/>
    <col min="27" max="27" width="12.8984375" style="313" bestFit="1" customWidth="1"/>
    <col min="28" max="28" width="13.69921875" style="313" bestFit="1" customWidth="1"/>
    <col min="29" max="29" width="18.296875" style="313" bestFit="1" customWidth="1"/>
    <col min="30" max="30" width="20.296875" style="313" bestFit="1" customWidth="1"/>
    <col min="31" max="31" width="24.69921875" style="313" bestFit="1" customWidth="1"/>
    <col min="32" max="32" width="12" style="313" bestFit="1" customWidth="1"/>
    <col min="33" max="33" width="11.8984375" style="313" bestFit="1" customWidth="1"/>
    <col min="34" max="34" width="21.59765625" style="313" bestFit="1" customWidth="1"/>
    <col min="35" max="35" width="25.8984375" style="313" bestFit="1" customWidth="1"/>
    <col min="36" max="36" width="6.19921875" style="313" bestFit="1" customWidth="1"/>
    <col min="37" max="37" width="12.19921875" style="313" bestFit="1" customWidth="1"/>
    <col min="38" max="38" width="8.8984375" style="313" bestFit="1" customWidth="1"/>
    <col min="39" max="39" width="10.19921875" style="313" bestFit="1" customWidth="1"/>
    <col min="40" max="40" width="7" style="313" bestFit="1" customWidth="1"/>
    <col min="41" max="41" width="13" style="313" bestFit="1" customWidth="1"/>
    <col min="42" max="42" width="12.296875" style="313" bestFit="1" customWidth="1"/>
    <col min="43" max="43" width="14.19921875" style="313" bestFit="1" customWidth="1"/>
    <col min="44" max="44" width="14.69921875" style="313" bestFit="1" customWidth="1"/>
    <col min="45" max="45" width="13.3984375" style="313" bestFit="1" customWidth="1"/>
    <col min="46" max="46" width="17.69921875" style="313" bestFit="1" customWidth="1"/>
    <col min="47" max="48" width="12.8984375" style="313" bestFit="1" customWidth="1"/>
    <col min="49" max="49" width="15.3984375" style="313" bestFit="1" customWidth="1"/>
    <col min="50" max="51" width="16.5" style="313" bestFit="1" customWidth="1"/>
    <col min="52" max="52" width="13.19921875" style="313" bestFit="1" customWidth="1"/>
    <col min="53" max="53" width="11.296875" style="313" bestFit="1" customWidth="1"/>
    <col min="54" max="54" width="6.8984375" style="313" bestFit="1" customWidth="1"/>
    <col min="55" max="55" width="3.69921875" style="313" bestFit="1" customWidth="1"/>
    <col min="56" max="56" width="14.296875" style="313" bestFit="1" customWidth="1"/>
    <col min="57" max="57" width="11.69921875" style="313" bestFit="1" customWidth="1"/>
    <col min="58" max="58" width="19.3984375" style="313" bestFit="1" customWidth="1"/>
    <col min="59" max="59" width="14.296875" style="313" bestFit="1" customWidth="1"/>
    <col min="60" max="60" width="9.69921875" style="313" bestFit="1" customWidth="1"/>
    <col min="61" max="61" width="13.19921875" style="313" bestFit="1" customWidth="1"/>
    <col min="62" max="62" width="16.296875" style="313" bestFit="1" customWidth="1"/>
    <col min="63" max="63" width="8.19921875" style="313" bestFit="1" customWidth="1"/>
    <col min="64" max="64" width="9.796875" style="313" bestFit="1" customWidth="1"/>
    <col min="65" max="65" width="15" style="313" bestFit="1" customWidth="1"/>
    <col min="66" max="66" width="13.19921875" style="313" bestFit="1" customWidth="1"/>
    <col min="67" max="67" width="11.5" style="313" bestFit="1" customWidth="1"/>
    <col min="68" max="68" width="15.19921875" style="313" bestFit="1" customWidth="1"/>
    <col min="69" max="69" width="8.69921875" style="313"/>
    <col min="70" max="70" width="14.19921875" style="313" bestFit="1" customWidth="1"/>
    <col min="71" max="256" width="8.69921875" style="313"/>
    <col min="257" max="257" width="13" style="313" bestFit="1" customWidth="1"/>
    <col min="258" max="258" width="11.19921875" style="313" bestFit="1" customWidth="1"/>
    <col min="259" max="259" width="15.59765625" style="313" bestFit="1" customWidth="1"/>
    <col min="260" max="260" width="14.59765625" style="313" bestFit="1" customWidth="1"/>
    <col min="261" max="261" width="13.69921875" style="313" bestFit="1" customWidth="1"/>
    <col min="262" max="262" width="17.09765625" style="313" bestFit="1" customWidth="1"/>
    <col min="263" max="263" width="9.8984375" style="313" bestFit="1" customWidth="1"/>
    <col min="264" max="264" width="16.69921875" style="313" bestFit="1" customWidth="1"/>
    <col min="265" max="265" width="54.59765625" style="313" bestFit="1" customWidth="1"/>
    <col min="266" max="266" width="13.59765625" style="313" bestFit="1" customWidth="1"/>
    <col min="267" max="267" width="17.796875" style="313" bestFit="1" customWidth="1"/>
    <col min="268" max="268" width="6.296875" style="313" bestFit="1" customWidth="1"/>
    <col min="269" max="269" width="6.3984375" style="313" bestFit="1" customWidth="1"/>
    <col min="270" max="270" width="15.69921875" style="313" bestFit="1" customWidth="1"/>
    <col min="271" max="271" width="14.5" style="313" bestFit="1" customWidth="1"/>
    <col min="272" max="272" width="14.59765625" style="313" bestFit="1" customWidth="1"/>
    <col min="273" max="273" width="12.5" style="313" bestFit="1" customWidth="1"/>
    <col min="274" max="274" width="10.5" style="313" bestFit="1" customWidth="1"/>
    <col min="275" max="275" width="13.8984375" style="313" bestFit="1" customWidth="1"/>
    <col min="276" max="276" width="16.59765625" style="313" bestFit="1" customWidth="1"/>
    <col min="277" max="277" width="17.69921875" style="313" bestFit="1" customWidth="1"/>
    <col min="278" max="278" width="22.09765625" style="313" customWidth="1"/>
    <col min="279" max="279" width="13.8984375" style="313" bestFit="1" customWidth="1"/>
    <col min="280" max="280" width="14.19921875" style="313" bestFit="1" customWidth="1"/>
    <col min="281" max="281" width="20.59765625" style="313" bestFit="1" customWidth="1"/>
    <col min="282" max="282" width="15.3984375" style="313" bestFit="1" customWidth="1"/>
    <col min="283" max="283" width="12.8984375" style="313" bestFit="1" customWidth="1"/>
    <col min="284" max="284" width="13.69921875" style="313" bestFit="1" customWidth="1"/>
    <col min="285" max="285" width="18.296875" style="313" bestFit="1" customWidth="1"/>
    <col min="286" max="286" width="20.296875" style="313" bestFit="1" customWidth="1"/>
    <col min="287" max="287" width="24.69921875" style="313" bestFit="1" customWidth="1"/>
    <col min="288" max="288" width="12" style="313" bestFit="1" customWidth="1"/>
    <col min="289" max="289" width="11.8984375" style="313" bestFit="1" customWidth="1"/>
    <col min="290" max="290" width="21.59765625" style="313" bestFit="1" customWidth="1"/>
    <col min="291" max="291" width="25.8984375" style="313" bestFit="1" customWidth="1"/>
    <col min="292" max="292" width="6.19921875" style="313" bestFit="1" customWidth="1"/>
    <col min="293" max="293" width="12.19921875" style="313" bestFit="1" customWidth="1"/>
    <col min="294" max="294" width="8.8984375" style="313" bestFit="1" customWidth="1"/>
    <col min="295" max="295" width="10.19921875" style="313" bestFit="1" customWidth="1"/>
    <col min="296" max="296" width="7" style="313" bestFit="1" customWidth="1"/>
    <col min="297" max="297" width="13" style="313" bestFit="1" customWidth="1"/>
    <col min="298" max="298" width="12.296875" style="313" bestFit="1" customWidth="1"/>
    <col min="299" max="299" width="14.19921875" style="313" bestFit="1" customWidth="1"/>
    <col min="300" max="300" width="14.69921875" style="313" bestFit="1" customWidth="1"/>
    <col min="301" max="301" width="13.3984375" style="313" bestFit="1" customWidth="1"/>
    <col min="302" max="302" width="17.69921875" style="313" bestFit="1" customWidth="1"/>
    <col min="303" max="304" width="12.8984375" style="313" bestFit="1" customWidth="1"/>
    <col min="305" max="305" width="15.3984375" style="313" bestFit="1" customWidth="1"/>
    <col min="306" max="307" width="16.5" style="313" bestFit="1" customWidth="1"/>
    <col min="308" max="308" width="13.19921875" style="313" bestFit="1" customWidth="1"/>
    <col min="309" max="309" width="11.296875" style="313" bestFit="1" customWidth="1"/>
    <col min="310" max="310" width="6.8984375" style="313" bestFit="1" customWidth="1"/>
    <col min="311" max="311" width="3.69921875" style="313" bestFit="1" customWidth="1"/>
    <col min="312" max="312" width="14.296875" style="313" bestFit="1" customWidth="1"/>
    <col min="313" max="313" width="11.69921875" style="313" bestFit="1" customWidth="1"/>
    <col min="314" max="314" width="19.3984375" style="313" bestFit="1" customWidth="1"/>
    <col min="315" max="315" width="14.296875" style="313" bestFit="1" customWidth="1"/>
    <col min="316" max="316" width="9.69921875" style="313" bestFit="1" customWidth="1"/>
    <col min="317" max="317" width="13.19921875" style="313" bestFit="1" customWidth="1"/>
    <col min="318" max="318" width="16.296875" style="313" bestFit="1" customWidth="1"/>
    <col min="319" max="319" width="8.19921875" style="313" bestFit="1" customWidth="1"/>
    <col min="320" max="320" width="9.796875" style="313" bestFit="1" customWidth="1"/>
    <col min="321" max="321" width="15" style="313" bestFit="1" customWidth="1"/>
    <col min="322" max="322" width="13.19921875" style="313" bestFit="1" customWidth="1"/>
    <col min="323" max="323" width="11.5" style="313" bestFit="1" customWidth="1"/>
    <col min="324" max="324" width="15.19921875" style="313" bestFit="1" customWidth="1"/>
    <col min="325" max="325" width="8.69921875" style="313"/>
    <col min="326" max="326" width="14.19921875" style="313" bestFit="1" customWidth="1"/>
    <col min="327" max="512" width="8.69921875" style="313"/>
    <col min="513" max="513" width="13" style="313" bestFit="1" customWidth="1"/>
    <col min="514" max="514" width="11.19921875" style="313" bestFit="1" customWidth="1"/>
    <col min="515" max="515" width="15.59765625" style="313" bestFit="1" customWidth="1"/>
    <col min="516" max="516" width="14.59765625" style="313" bestFit="1" customWidth="1"/>
    <col min="517" max="517" width="13.69921875" style="313" bestFit="1" customWidth="1"/>
    <col min="518" max="518" width="17.09765625" style="313" bestFit="1" customWidth="1"/>
    <col min="519" max="519" width="9.8984375" style="313" bestFit="1" customWidth="1"/>
    <col min="520" max="520" width="16.69921875" style="313" bestFit="1" customWidth="1"/>
    <col min="521" max="521" width="54.59765625" style="313" bestFit="1" customWidth="1"/>
    <col min="522" max="522" width="13.59765625" style="313" bestFit="1" customWidth="1"/>
    <col min="523" max="523" width="17.796875" style="313" bestFit="1" customWidth="1"/>
    <col min="524" max="524" width="6.296875" style="313" bestFit="1" customWidth="1"/>
    <col min="525" max="525" width="6.3984375" style="313" bestFit="1" customWidth="1"/>
    <col min="526" max="526" width="15.69921875" style="313" bestFit="1" customWidth="1"/>
    <col min="527" max="527" width="14.5" style="313" bestFit="1" customWidth="1"/>
    <col min="528" max="528" width="14.59765625" style="313" bestFit="1" customWidth="1"/>
    <col min="529" max="529" width="12.5" style="313" bestFit="1" customWidth="1"/>
    <col min="530" max="530" width="10.5" style="313" bestFit="1" customWidth="1"/>
    <col min="531" max="531" width="13.8984375" style="313" bestFit="1" customWidth="1"/>
    <col min="532" max="532" width="16.59765625" style="313" bestFit="1" customWidth="1"/>
    <col min="533" max="533" width="17.69921875" style="313" bestFit="1" customWidth="1"/>
    <col min="534" max="534" width="22.09765625" style="313" customWidth="1"/>
    <col min="535" max="535" width="13.8984375" style="313" bestFit="1" customWidth="1"/>
    <col min="536" max="536" width="14.19921875" style="313" bestFit="1" customWidth="1"/>
    <col min="537" max="537" width="20.59765625" style="313" bestFit="1" customWidth="1"/>
    <col min="538" max="538" width="15.3984375" style="313" bestFit="1" customWidth="1"/>
    <col min="539" max="539" width="12.8984375" style="313" bestFit="1" customWidth="1"/>
    <col min="540" max="540" width="13.69921875" style="313" bestFit="1" customWidth="1"/>
    <col min="541" max="541" width="18.296875" style="313" bestFit="1" customWidth="1"/>
    <col min="542" max="542" width="20.296875" style="313" bestFit="1" customWidth="1"/>
    <col min="543" max="543" width="24.69921875" style="313" bestFit="1" customWidth="1"/>
    <col min="544" max="544" width="12" style="313" bestFit="1" customWidth="1"/>
    <col min="545" max="545" width="11.8984375" style="313" bestFit="1" customWidth="1"/>
    <col min="546" max="546" width="21.59765625" style="313" bestFit="1" customWidth="1"/>
    <col min="547" max="547" width="25.8984375" style="313" bestFit="1" customWidth="1"/>
    <col min="548" max="548" width="6.19921875" style="313" bestFit="1" customWidth="1"/>
    <col min="549" max="549" width="12.19921875" style="313" bestFit="1" customWidth="1"/>
    <col min="550" max="550" width="8.8984375" style="313" bestFit="1" customWidth="1"/>
    <col min="551" max="551" width="10.19921875" style="313" bestFit="1" customWidth="1"/>
    <col min="552" max="552" width="7" style="313" bestFit="1" customWidth="1"/>
    <col min="553" max="553" width="13" style="313" bestFit="1" customWidth="1"/>
    <col min="554" max="554" width="12.296875" style="313" bestFit="1" customWidth="1"/>
    <col min="555" max="555" width="14.19921875" style="313" bestFit="1" customWidth="1"/>
    <col min="556" max="556" width="14.69921875" style="313" bestFit="1" customWidth="1"/>
    <col min="557" max="557" width="13.3984375" style="313" bestFit="1" customWidth="1"/>
    <col min="558" max="558" width="17.69921875" style="313" bestFit="1" customWidth="1"/>
    <col min="559" max="560" width="12.8984375" style="313" bestFit="1" customWidth="1"/>
    <col min="561" max="561" width="15.3984375" style="313" bestFit="1" customWidth="1"/>
    <col min="562" max="563" width="16.5" style="313" bestFit="1" customWidth="1"/>
    <col min="564" max="564" width="13.19921875" style="313" bestFit="1" customWidth="1"/>
    <col min="565" max="565" width="11.296875" style="313" bestFit="1" customWidth="1"/>
    <col min="566" max="566" width="6.8984375" style="313" bestFit="1" customWidth="1"/>
    <col min="567" max="567" width="3.69921875" style="313" bestFit="1" customWidth="1"/>
    <col min="568" max="568" width="14.296875" style="313" bestFit="1" customWidth="1"/>
    <col min="569" max="569" width="11.69921875" style="313" bestFit="1" customWidth="1"/>
    <col min="570" max="570" width="19.3984375" style="313" bestFit="1" customWidth="1"/>
    <col min="571" max="571" width="14.296875" style="313" bestFit="1" customWidth="1"/>
    <col min="572" max="572" width="9.69921875" style="313" bestFit="1" customWidth="1"/>
    <col min="573" max="573" width="13.19921875" style="313" bestFit="1" customWidth="1"/>
    <col min="574" max="574" width="16.296875" style="313" bestFit="1" customWidth="1"/>
    <col min="575" max="575" width="8.19921875" style="313" bestFit="1" customWidth="1"/>
    <col min="576" max="576" width="9.796875" style="313" bestFit="1" customWidth="1"/>
    <col min="577" max="577" width="15" style="313" bestFit="1" customWidth="1"/>
    <col min="578" max="578" width="13.19921875" style="313" bestFit="1" customWidth="1"/>
    <col min="579" max="579" width="11.5" style="313" bestFit="1" customWidth="1"/>
    <col min="580" max="580" width="15.19921875" style="313" bestFit="1" customWidth="1"/>
    <col min="581" max="581" width="8.69921875" style="313"/>
    <col min="582" max="582" width="14.19921875" style="313" bestFit="1" customWidth="1"/>
    <col min="583" max="768" width="8.69921875" style="313"/>
    <col min="769" max="769" width="13" style="313" bestFit="1" customWidth="1"/>
    <col min="770" max="770" width="11.19921875" style="313" bestFit="1" customWidth="1"/>
    <col min="771" max="771" width="15.59765625" style="313" bestFit="1" customWidth="1"/>
    <col min="772" max="772" width="14.59765625" style="313" bestFit="1" customWidth="1"/>
    <col min="773" max="773" width="13.69921875" style="313" bestFit="1" customWidth="1"/>
    <col min="774" max="774" width="17.09765625" style="313" bestFit="1" customWidth="1"/>
    <col min="775" max="775" width="9.8984375" style="313" bestFit="1" customWidth="1"/>
    <col min="776" max="776" width="16.69921875" style="313" bestFit="1" customWidth="1"/>
    <col min="777" max="777" width="54.59765625" style="313" bestFit="1" customWidth="1"/>
    <col min="778" max="778" width="13.59765625" style="313" bestFit="1" customWidth="1"/>
    <col min="779" max="779" width="17.796875" style="313" bestFit="1" customWidth="1"/>
    <col min="780" max="780" width="6.296875" style="313" bestFit="1" customWidth="1"/>
    <col min="781" max="781" width="6.3984375" style="313" bestFit="1" customWidth="1"/>
    <col min="782" max="782" width="15.69921875" style="313" bestFit="1" customWidth="1"/>
    <col min="783" max="783" width="14.5" style="313" bestFit="1" customWidth="1"/>
    <col min="784" max="784" width="14.59765625" style="313" bestFit="1" customWidth="1"/>
    <col min="785" max="785" width="12.5" style="313" bestFit="1" customWidth="1"/>
    <col min="786" max="786" width="10.5" style="313" bestFit="1" customWidth="1"/>
    <col min="787" max="787" width="13.8984375" style="313" bestFit="1" customWidth="1"/>
    <col min="788" max="788" width="16.59765625" style="313" bestFit="1" customWidth="1"/>
    <col min="789" max="789" width="17.69921875" style="313" bestFit="1" customWidth="1"/>
    <col min="790" max="790" width="22.09765625" style="313" customWidth="1"/>
    <col min="791" max="791" width="13.8984375" style="313" bestFit="1" customWidth="1"/>
    <col min="792" max="792" width="14.19921875" style="313" bestFit="1" customWidth="1"/>
    <col min="793" max="793" width="20.59765625" style="313" bestFit="1" customWidth="1"/>
    <col min="794" max="794" width="15.3984375" style="313" bestFit="1" customWidth="1"/>
    <col min="795" max="795" width="12.8984375" style="313" bestFit="1" customWidth="1"/>
    <col min="796" max="796" width="13.69921875" style="313" bestFit="1" customWidth="1"/>
    <col min="797" max="797" width="18.296875" style="313" bestFit="1" customWidth="1"/>
    <col min="798" max="798" width="20.296875" style="313" bestFit="1" customWidth="1"/>
    <col min="799" max="799" width="24.69921875" style="313" bestFit="1" customWidth="1"/>
    <col min="800" max="800" width="12" style="313" bestFit="1" customWidth="1"/>
    <col min="801" max="801" width="11.8984375" style="313" bestFit="1" customWidth="1"/>
    <col min="802" max="802" width="21.59765625" style="313" bestFit="1" customWidth="1"/>
    <col min="803" max="803" width="25.8984375" style="313" bestFit="1" customWidth="1"/>
    <col min="804" max="804" width="6.19921875" style="313" bestFit="1" customWidth="1"/>
    <col min="805" max="805" width="12.19921875" style="313" bestFit="1" customWidth="1"/>
    <col min="806" max="806" width="8.8984375" style="313" bestFit="1" customWidth="1"/>
    <col min="807" max="807" width="10.19921875" style="313" bestFit="1" customWidth="1"/>
    <col min="808" max="808" width="7" style="313" bestFit="1" customWidth="1"/>
    <col min="809" max="809" width="13" style="313" bestFit="1" customWidth="1"/>
    <col min="810" max="810" width="12.296875" style="313" bestFit="1" customWidth="1"/>
    <col min="811" max="811" width="14.19921875" style="313" bestFit="1" customWidth="1"/>
    <col min="812" max="812" width="14.69921875" style="313" bestFit="1" customWidth="1"/>
    <col min="813" max="813" width="13.3984375" style="313" bestFit="1" customWidth="1"/>
    <col min="814" max="814" width="17.69921875" style="313" bestFit="1" customWidth="1"/>
    <col min="815" max="816" width="12.8984375" style="313" bestFit="1" customWidth="1"/>
    <col min="817" max="817" width="15.3984375" style="313" bestFit="1" customWidth="1"/>
    <col min="818" max="819" width="16.5" style="313" bestFit="1" customWidth="1"/>
    <col min="820" max="820" width="13.19921875" style="313" bestFit="1" customWidth="1"/>
    <col min="821" max="821" width="11.296875" style="313" bestFit="1" customWidth="1"/>
    <col min="822" max="822" width="6.8984375" style="313" bestFit="1" customWidth="1"/>
    <col min="823" max="823" width="3.69921875" style="313" bestFit="1" customWidth="1"/>
    <col min="824" max="824" width="14.296875" style="313" bestFit="1" customWidth="1"/>
    <col min="825" max="825" width="11.69921875" style="313" bestFit="1" customWidth="1"/>
    <col min="826" max="826" width="19.3984375" style="313" bestFit="1" customWidth="1"/>
    <col min="827" max="827" width="14.296875" style="313" bestFit="1" customWidth="1"/>
    <col min="828" max="828" width="9.69921875" style="313" bestFit="1" customWidth="1"/>
    <col min="829" max="829" width="13.19921875" style="313" bestFit="1" customWidth="1"/>
    <col min="830" max="830" width="16.296875" style="313" bestFit="1" customWidth="1"/>
    <col min="831" max="831" width="8.19921875" style="313" bestFit="1" customWidth="1"/>
    <col min="832" max="832" width="9.796875" style="313" bestFit="1" customWidth="1"/>
    <col min="833" max="833" width="15" style="313" bestFit="1" customWidth="1"/>
    <col min="834" max="834" width="13.19921875" style="313" bestFit="1" customWidth="1"/>
    <col min="835" max="835" width="11.5" style="313" bestFit="1" customWidth="1"/>
    <col min="836" max="836" width="15.19921875" style="313" bestFit="1" customWidth="1"/>
    <col min="837" max="837" width="8.69921875" style="313"/>
    <col min="838" max="838" width="14.19921875" style="313" bestFit="1" customWidth="1"/>
    <col min="839" max="1024" width="8.69921875" style="313"/>
    <col min="1025" max="1025" width="13" style="313" bestFit="1" customWidth="1"/>
    <col min="1026" max="1026" width="11.19921875" style="313" bestFit="1" customWidth="1"/>
    <col min="1027" max="1027" width="15.59765625" style="313" bestFit="1" customWidth="1"/>
    <col min="1028" max="1028" width="14.59765625" style="313" bestFit="1" customWidth="1"/>
    <col min="1029" max="1029" width="13.69921875" style="313" bestFit="1" customWidth="1"/>
    <col min="1030" max="1030" width="17.09765625" style="313" bestFit="1" customWidth="1"/>
    <col min="1031" max="1031" width="9.8984375" style="313" bestFit="1" customWidth="1"/>
    <col min="1032" max="1032" width="16.69921875" style="313" bestFit="1" customWidth="1"/>
    <col min="1033" max="1033" width="54.59765625" style="313" bestFit="1" customWidth="1"/>
    <col min="1034" max="1034" width="13.59765625" style="313" bestFit="1" customWidth="1"/>
    <col min="1035" max="1035" width="17.796875" style="313" bestFit="1" customWidth="1"/>
    <col min="1036" max="1036" width="6.296875" style="313" bestFit="1" customWidth="1"/>
    <col min="1037" max="1037" width="6.3984375" style="313" bestFit="1" customWidth="1"/>
    <col min="1038" max="1038" width="15.69921875" style="313" bestFit="1" customWidth="1"/>
    <col min="1039" max="1039" width="14.5" style="313" bestFit="1" customWidth="1"/>
    <col min="1040" max="1040" width="14.59765625" style="313" bestFit="1" customWidth="1"/>
    <col min="1041" max="1041" width="12.5" style="313" bestFit="1" customWidth="1"/>
    <col min="1042" max="1042" width="10.5" style="313" bestFit="1" customWidth="1"/>
    <col min="1043" max="1043" width="13.8984375" style="313" bestFit="1" customWidth="1"/>
    <col min="1044" max="1044" width="16.59765625" style="313" bestFit="1" customWidth="1"/>
    <col min="1045" max="1045" width="17.69921875" style="313" bestFit="1" customWidth="1"/>
    <col min="1046" max="1046" width="22.09765625" style="313" customWidth="1"/>
    <col min="1047" max="1047" width="13.8984375" style="313" bestFit="1" customWidth="1"/>
    <col min="1048" max="1048" width="14.19921875" style="313" bestFit="1" customWidth="1"/>
    <col min="1049" max="1049" width="20.59765625" style="313" bestFit="1" customWidth="1"/>
    <col min="1050" max="1050" width="15.3984375" style="313" bestFit="1" customWidth="1"/>
    <col min="1051" max="1051" width="12.8984375" style="313" bestFit="1" customWidth="1"/>
    <col min="1052" max="1052" width="13.69921875" style="313" bestFit="1" customWidth="1"/>
    <col min="1053" max="1053" width="18.296875" style="313" bestFit="1" customWidth="1"/>
    <col min="1054" max="1054" width="20.296875" style="313" bestFit="1" customWidth="1"/>
    <col min="1055" max="1055" width="24.69921875" style="313" bestFit="1" customWidth="1"/>
    <col min="1056" max="1056" width="12" style="313" bestFit="1" customWidth="1"/>
    <col min="1057" max="1057" width="11.8984375" style="313" bestFit="1" customWidth="1"/>
    <col min="1058" max="1058" width="21.59765625" style="313" bestFit="1" customWidth="1"/>
    <col min="1059" max="1059" width="25.8984375" style="313" bestFit="1" customWidth="1"/>
    <col min="1060" max="1060" width="6.19921875" style="313" bestFit="1" customWidth="1"/>
    <col min="1061" max="1061" width="12.19921875" style="313" bestFit="1" customWidth="1"/>
    <col min="1062" max="1062" width="8.8984375" style="313" bestFit="1" customWidth="1"/>
    <col min="1063" max="1063" width="10.19921875" style="313" bestFit="1" customWidth="1"/>
    <col min="1064" max="1064" width="7" style="313" bestFit="1" customWidth="1"/>
    <col min="1065" max="1065" width="13" style="313" bestFit="1" customWidth="1"/>
    <col min="1066" max="1066" width="12.296875" style="313" bestFit="1" customWidth="1"/>
    <col min="1067" max="1067" width="14.19921875" style="313" bestFit="1" customWidth="1"/>
    <col min="1068" max="1068" width="14.69921875" style="313" bestFit="1" customWidth="1"/>
    <col min="1069" max="1069" width="13.3984375" style="313" bestFit="1" customWidth="1"/>
    <col min="1070" max="1070" width="17.69921875" style="313" bestFit="1" customWidth="1"/>
    <col min="1071" max="1072" width="12.8984375" style="313" bestFit="1" customWidth="1"/>
    <col min="1073" max="1073" width="15.3984375" style="313" bestFit="1" customWidth="1"/>
    <col min="1074" max="1075" width="16.5" style="313" bestFit="1" customWidth="1"/>
    <col min="1076" max="1076" width="13.19921875" style="313" bestFit="1" customWidth="1"/>
    <col min="1077" max="1077" width="11.296875" style="313" bestFit="1" customWidth="1"/>
    <col min="1078" max="1078" width="6.8984375" style="313" bestFit="1" customWidth="1"/>
    <col min="1079" max="1079" width="3.69921875" style="313" bestFit="1" customWidth="1"/>
    <col min="1080" max="1080" width="14.296875" style="313" bestFit="1" customWidth="1"/>
    <col min="1081" max="1081" width="11.69921875" style="313" bestFit="1" customWidth="1"/>
    <col min="1082" max="1082" width="19.3984375" style="313" bestFit="1" customWidth="1"/>
    <col min="1083" max="1083" width="14.296875" style="313" bestFit="1" customWidth="1"/>
    <col min="1084" max="1084" width="9.69921875" style="313" bestFit="1" customWidth="1"/>
    <col min="1085" max="1085" width="13.19921875" style="313" bestFit="1" customWidth="1"/>
    <col min="1086" max="1086" width="16.296875" style="313" bestFit="1" customWidth="1"/>
    <col min="1087" max="1087" width="8.19921875" style="313" bestFit="1" customWidth="1"/>
    <col min="1088" max="1088" width="9.796875" style="313" bestFit="1" customWidth="1"/>
    <col min="1089" max="1089" width="15" style="313" bestFit="1" customWidth="1"/>
    <col min="1090" max="1090" width="13.19921875" style="313" bestFit="1" customWidth="1"/>
    <col min="1091" max="1091" width="11.5" style="313" bestFit="1" customWidth="1"/>
    <col min="1092" max="1092" width="15.19921875" style="313" bestFit="1" customWidth="1"/>
    <col min="1093" max="1093" width="8.69921875" style="313"/>
    <col min="1094" max="1094" width="14.19921875" style="313" bestFit="1" customWidth="1"/>
    <col min="1095" max="1280" width="8.69921875" style="313"/>
    <col min="1281" max="1281" width="13" style="313" bestFit="1" customWidth="1"/>
    <col min="1282" max="1282" width="11.19921875" style="313" bestFit="1" customWidth="1"/>
    <col min="1283" max="1283" width="15.59765625" style="313" bestFit="1" customWidth="1"/>
    <col min="1284" max="1284" width="14.59765625" style="313" bestFit="1" customWidth="1"/>
    <col min="1285" max="1285" width="13.69921875" style="313" bestFit="1" customWidth="1"/>
    <col min="1286" max="1286" width="17.09765625" style="313" bestFit="1" customWidth="1"/>
    <col min="1287" max="1287" width="9.8984375" style="313" bestFit="1" customWidth="1"/>
    <col min="1288" max="1288" width="16.69921875" style="313" bestFit="1" customWidth="1"/>
    <col min="1289" max="1289" width="54.59765625" style="313" bestFit="1" customWidth="1"/>
    <col min="1290" max="1290" width="13.59765625" style="313" bestFit="1" customWidth="1"/>
    <col min="1291" max="1291" width="17.796875" style="313" bestFit="1" customWidth="1"/>
    <col min="1292" max="1292" width="6.296875" style="313" bestFit="1" customWidth="1"/>
    <col min="1293" max="1293" width="6.3984375" style="313" bestFit="1" customWidth="1"/>
    <col min="1294" max="1294" width="15.69921875" style="313" bestFit="1" customWidth="1"/>
    <col min="1295" max="1295" width="14.5" style="313" bestFit="1" customWidth="1"/>
    <col min="1296" max="1296" width="14.59765625" style="313" bestFit="1" customWidth="1"/>
    <col min="1297" max="1297" width="12.5" style="313" bestFit="1" customWidth="1"/>
    <col min="1298" max="1298" width="10.5" style="313" bestFit="1" customWidth="1"/>
    <col min="1299" max="1299" width="13.8984375" style="313" bestFit="1" customWidth="1"/>
    <col min="1300" max="1300" width="16.59765625" style="313" bestFit="1" customWidth="1"/>
    <col min="1301" max="1301" width="17.69921875" style="313" bestFit="1" customWidth="1"/>
    <col min="1302" max="1302" width="22.09765625" style="313" customWidth="1"/>
    <col min="1303" max="1303" width="13.8984375" style="313" bestFit="1" customWidth="1"/>
    <col min="1304" max="1304" width="14.19921875" style="313" bestFit="1" customWidth="1"/>
    <col min="1305" max="1305" width="20.59765625" style="313" bestFit="1" customWidth="1"/>
    <col min="1306" max="1306" width="15.3984375" style="313" bestFit="1" customWidth="1"/>
    <col min="1307" max="1307" width="12.8984375" style="313" bestFit="1" customWidth="1"/>
    <col min="1308" max="1308" width="13.69921875" style="313" bestFit="1" customWidth="1"/>
    <col min="1309" max="1309" width="18.296875" style="313" bestFit="1" customWidth="1"/>
    <col min="1310" max="1310" width="20.296875" style="313" bestFit="1" customWidth="1"/>
    <col min="1311" max="1311" width="24.69921875" style="313" bestFit="1" customWidth="1"/>
    <col min="1312" max="1312" width="12" style="313" bestFit="1" customWidth="1"/>
    <col min="1313" max="1313" width="11.8984375" style="313" bestFit="1" customWidth="1"/>
    <col min="1314" max="1314" width="21.59765625" style="313" bestFit="1" customWidth="1"/>
    <col min="1315" max="1315" width="25.8984375" style="313" bestFit="1" customWidth="1"/>
    <col min="1316" max="1316" width="6.19921875" style="313" bestFit="1" customWidth="1"/>
    <col min="1317" max="1317" width="12.19921875" style="313" bestFit="1" customWidth="1"/>
    <col min="1318" max="1318" width="8.8984375" style="313" bestFit="1" customWidth="1"/>
    <col min="1319" max="1319" width="10.19921875" style="313" bestFit="1" customWidth="1"/>
    <col min="1320" max="1320" width="7" style="313" bestFit="1" customWidth="1"/>
    <col min="1321" max="1321" width="13" style="313" bestFit="1" customWidth="1"/>
    <col min="1322" max="1322" width="12.296875" style="313" bestFit="1" customWidth="1"/>
    <col min="1323" max="1323" width="14.19921875" style="313" bestFit="1" customWidth="1"/>
    <col min="1324" max="1324" width="14.69921875" style="313" bestFit="1" customWidth="1"/>
    <col min="1325" max="1325" width="13.3984375" style="313" bestFit="1" customWidth="1"/>
    <col min="1326" max="1326" width="17.69921875" style="313" bestFit="1" customWidth="1"/>
    <col min="1327" max="1328" width="12.8984375" style="313" bestFit="1" customWidth="1"/>
    <col min="1329" max="1329" width="15.3984375" style="313" bestFit="1" customWidth="1"/>
    <col min="1330" max="1331" width="16.5" style="313" bestFit="1" customWidth="1"/>
    <col min="1332" max="1332" width="13.19921875" style="313" bestFit="1" customWidth="1"/>
    <col min="1333" max="1333" width="11.296875" style="313" bestFit="1" customWidth="1"/>
    <col min="1334" max="1334" width="6.8984375" style="313" bestFit="1" customWidth="1"/>
    <col min="1335" max="1335" width="3.69921875" style="313" bestFit="1" customWidth="1"/>
    <col min="1336" max="1336" width="14.296875" style="313" bestFit="1" customWidth="1"/>
    <col min="1337" max="1337" width="11.69921875" style="313" bestFit="1" customWidth="1"/>
    <col min="1338" max="1338" width="19.3984375" style="313" bestFit="1" customWidth="1"/>
    <col min="1339" max="1339" width="14.296875" style="313" bestFit="1" customWidth="1"/>
    <col min="1340" max="1340" width="9.69921875" style="313" bestFit="1" customWidth="1"/>
    <col min="1341" max="1341" width="13.19921875" style="313" bestFit="1" customWidth="1"/>
    <col min="1342" max="1342" width="16.296875" style="313" bestFit="1" customWidth="1"/>
    <col min="1343" max="1343" width="8.19921875" style="313" bestFit="1" customWidth="1"/>
    <col min="1344" max="1344" width="9.796875" style="313" bestFit="1" customWidth="1"/>
    <col min="1345" max="1345" width="15" style="313" bestFit="1" customWidth="1"/>
    <col min="1346" max="1346" width="13.19921875" style="313" bestFit="1" customWidth="1"/>
    <col min="1347" max="1347" width="11.5" style="313" bestFit="1" customWidth="1"/>
    <col min="1348" max="1348" width="15.19921875" style="313" bestFit="1" customWidth="1"/>
    <col min="1349" max="1349" width="8.69921875" style="313"/>
    <col min="1350" max="1350" width="14.19921875" style="313" bestFit="1" customWidth="1"/>
    <col min="1351" max="1536" width="8.69921875" style="313"/>
    <col min="1537" max="1537" width="13" style="313" bestFit="1" customWidth="1"/>
    <col min="1538" max="1538" width="11.19921875" style="313" bestFit="1" customWidth="1"/>
    <col min="1539" max="1539" width="15.59765625" style="313" bestFit="1" customWidth="1"/>
    <col min="1540" max="1540" width="14.59765625" style="313" bestFit="1" customWidth="1"/>
    <col min="1541" max="1541" width="13.69921875" style="313" bestFit="1" customWidth="1"/>
    <col min="1542" max="1542" width="17.09765625" style="313" bestFit="1" customWidth="1"/>
    <col min="1543" max="1543" width="9.8984375" style="313" bestFit="1" customWidth="1"/>
    <col min="1544" max="1544" width="16.69921875" style="313" bestFit="1" customWidth="1"/>
    <col min="1545" max="1545" width="54.59765625" style="313" bestFit="1" customWidth="1"/>
    <col min="1546" max="1546" width="13.59765625" style="313" bestFit="1" customWidth="1"/>
    <col min="1547" max="1547" width="17.796875" style="313" bestFit="1" customWidth="1"/>
    <col min="1548" max="1548" width="6.296875" style="313" bestFit="1" customWidth="1"/>
    <col min="1549" max="1549" width="6.3984375" style="313" bestFit="1" customWidth="1"/>
    <col min="1550" max="1550" width="15.69921875" style="313" bestFit="1" customWidth="1"/>
    <col min="1551" max="1551" width="14.5" style="313" bestFit="1" customWidth="1"/>
    <col min="1552" max="1552" width="14.59765625" style="313" bestFit="1" customWidth="1"/>
    <col min="1553" max="1553" width="12.5" style="313" bestFit="1" customWidth="1"/>
    <col min="1554" max="1554" width="10.5" style="313" bestFit="1" customWidth="1"/>
    <col min="1555" max="1555" width="13.8984375" style="313" bestFit="1" customWidth="1"/>
    <col min="1556" max="1556" width="16.59765625" style="313" bestFit="1" customWidth="1"/>
    <col min="1557" max="1557" width="17.69921875" style="313" bestFit="1" customWidth="1"/>
    <col min="1558" max="1558" width="22.09765625" style="313" customWidth="1"/>
    <col min="1559" max="1559" width="13.8984375" style="313" bestFit="1" customWidth="1"/>
    <col min="1560" max="1560" width="14.19921875" style="313" bestFit="1" customWidth="1"/>
    <col min="1561" max="1561" width="20.59765625" style="313" bestFit="1" customWidth="1"/>
    <col min="1562" max="1562" width="15.3984375" style="313" bestFit="1" customWidth="1"/>
    <col min="1563" max="1563" width="12.8984375" style="313" bestFit="1" customWidth="1"/>
    <col min="1564" max="1564" width="13.69921875" style="313" bestFit="1" customWidth="1"/>
    <col min="1565" max="1565" width="18.296875" style="313" bestFit="1" customWidth="1"/>
    <col min="1566" max="1566" width="20.296875" style="313" bestFit="1" customWidth="1"/>
    <col min="1567" max="1567" width="24.69921875" style="313" bestFit="1" customWidth="1"/>
    <col min="1568" max="1568" width="12" style="313" bestFit="1" customWidth="1"/>
    <col min="1569" max="1569" width="11.8984375" style="313" bestFit="1" customWidth="1"/>
    <col min="1570" max="1570" width="21.59765625" style="313" bestFit="1" customWidth="1"/>
    <col min="1571" max="1571" width="25.8984375" style="313" bestFit="1" customWidth="1"/>
    <col min="1572" max="1572" width="6.19921875" style="313" bestFit="1" customWidth="1"/>
    <col min="1573" max="1573" width="12.19921875" style="313" bestFit="1" customWidth="1"/>
    <col min="1574" max="1574" width="8.8984375" style="313" bestFit="1" customWidth="1"/>
    <col min="1575" max="1575" width="10.19921875" style="313" bestFit="1" customWidth="1"/>
    <col min="1576" max="1576" width="7" style="313" bestFit="1" customWidth="1"/>
    <col min="1577" max="1577" width="13" style="313" bestFit="1" customWidth="1"/>
    <col min="1578" max="1578" width="12.296875" style="313" bestFit="1" customWidth="1"/>
    <col min="1579" max="1579" width="14.19921875" style="313" bestFit="1" customWidth="1"/>
    <col min="1580" max="1580" width="14.69921875" style="313" bestFit="1" customWidth="1"/>
    <col min="1581" max="1581" width="13.3984375" style="313" bestFit="1" customWidth="1"/>
    <col min="1582" max="1582" width="17.69921875" style="313" bestFit="1" customWidth="1"/>
    <col min="1583" max="1584" width="12.8984375" style="313" bestFit="1" customWidth="1"/>
    <col min="1585" max="1585" width="15.3984375" style="313" bestFit="1" customWidth="1"/>
    <col min="1586" max="1587" width="16.5" style="313" bestFit="1" customWidth="1"/>
    <col min="1588" max="1588" width="13.19921875" style="313" bestFit="1" customWidth="1"/>
    <col min="1589" max="1589" width="11.296875" style="313" bestFit="1" customWidth="1"/>
    <col min="1590" max="1590" width="6.8984375" style="313" bestFit="1" customWidth="1"/>
    <col min="1591" max="1591" width="3.69921875" style="313" bestFit="1" customWidth="1"/>
    <col min="1592" max="1592" width="14.296875" style="313" bestFit="1" customWidth="1"/>
    <col min="1593" max="1593" width="11.69921875" style="313" bestFit="1" customWidth="1"/>
    <col min="1594" max="1594" width="19.3984375" style="313" bestFit="1" customWidth="1"/>
    <col min="1595" max="1595" width="14.296875" style="313" bestFit="1" customWidth="1"/>
    <col min="1596" max="1596" width="9.69921875" style="313" bestFit="1" customWidth="1"/>
    <col min="1597" max="1597" width="13.19921875" style="313" bestFit="1" customWidth="1"/>
    <col min="1598" max="1598" width="16.296875" style="313" bestFit="1" customWidth="1"/>
    <col min="1599" max="1599" width="8.19921875" style="313" bestFit="1" customWidth="1"/>
    <col min="1600" max="1600" width="9.796875" style="313" bestFit="1" customWidth="1"/>
    <col min="1601" max="1601" width="15" style="313" bestFit="1" customWidth="1"/>
    <col min="1602" max="1602" width="13.19921875" style="313" bestFit="1" customWidth="1"/>
    <col min="1603" max="1603" width="11.5" style="313" bestFit="1" customWidth="1"/>
    <col min="1604" max="1604" width="15.19921875" style="313" bestFit="1" customWidth="1"/>
    <col min="1605" max="1605" width="8.69921875" style="313"/>
    <col min="1606" max="1606" width="14.19921875" style="313" bestFit="1" customWidth="1"/>
    <col min="1607" max="1792" width="8.69921875" style="313"/>
    <col min="1793" max="1793" width="13" style="313" bestFit="1" customWidth="1"/>
    <col min="1794" max="1794" width="11.19921875" style="313" bestFit="1" customWidth="1"/>
    <col min="1795" max="1795" width="15.59765625" style="313" bestFit="1" customWidth="1"/>
    <col min="1796" max="1796" width="14.59765625" style="313" bestFit="1" customWidth="1"/>
    <col min="1797" max="1797" width="13.69921875" style="313" bestFit="1" customWidth="1"/>
    <col min="1798" max="1798" width="17.09765625" style="313" bestFit="1" customWidth="1"/>
    <col min="1799" max="1799" width="9.8984375" style="313" bestFit="1" customWidth="1"/>
    <col min="1800" max="1800" width="16.69921875" style="313" bestFit="1" customWidth="1"/>
    <col min="1801" max="1801" width="54.59765625" style="313" bestFit="1" customWidth="1"/>
    <col min="1802" max="1802" width="13.59765625" style="313" bestFit="1" customWidth="1"/>
    <col min="1803" max="1803" width="17.796875" style="313" bestFit="1" customWidth="1"/>
    <col min="1804" max="1804" width="6.296875" style="313" bestFit="1" customWidth="1"/>
    <col min="1805" max="1805" width="6.3984375" style="313" bestFit="1" customWidth="1"/>
    <col min="1806" max="1806" width="15.69921875" style="313" bestFit="1" customWidth="1"/>
    <col min="1807" max="1807" width="14.5" style="313" bestFit="1" customWidth="1"/>
    <col min="1808" max="1808" width="14.59765625" style="313" bestFit="1" customWidth="1"/>
    <col min="1809" max="1809" width="12.5" style="313" bestFit="1" customWidth="1"/>
    <col min="1810" max="1810" width="10.5" style="313" bestFit="1" customWidth="1"/>
    <col min="1811" max="1811" width="13.8984375" style="313" bestFit="1" customWidth="1"/>
    <col min="1812" max="1812" width="16.59765625" style="313" bestFit="1" customWidth="1"/>
    <col min="1813" max="1813" width="17.69921875" style="313" bestFit="1" customWidth="1"/>
    <col min="1814" max="1814" width="22.09765625" style="313" customWidth="1"/>
    <col min="1815" max="1815" width="13.8984375" style="313" bestFit="1" customWidth="1"/>
    <col min="1816" max="1816" width="14.19921875" style="313" bestFit="1" customWidth="1"/>
    <col min="1817" max="1817" width="20.59765625" style="313" bestFit="1" customWidth="1"/>
    <col min="1818" max="1818" width="15.3984375" style="313" bestFit="1" customWidth="1"/>
    <col min="1819" max="1819" width="12.8984375" style="313" bestFit="1" customWidth="1"/>
    <col min="1820" max="1820" width="13.69921875" style="313" bestFit="1" customWidth="1"/>
    <col min="1821" max="1821" width="18.296875" style="313" bestFit="1" customWidth="1"/>
    <col min="1822" max="1822" width="20.296875" style="313" bestFit="1" customWidth="1"/>
    <col min="1823" max="1823" width="24.69921875" style="313" bestFit="1" customWidth="1"/>
    <col min="1824" max="1824" width="12" style="313" bestFit="1" customWidth="1"/>
    <col min="1825" max="1825" width="11.8984375" style="313" bestFit="1" customWidth="1"/>
    <col min="1826" max="1826" width="21.59765625" style="313" bestFit="1" customWidth="1"/>
    <col min="1827" max="1827" width="25.8984375" style="313" bestFit="1" customWidth="1"/>
    <col min="1828" max="1828" width="6.19921875" style="313" bestFit="1" customWidth="1"/>
    <col min="1829" max="1829" width="12.19921875" style="313" bestFit="1" customWidth="1"/>
    <col min="1830" max="1830" width="8.8984375" style="313" bestFit="1" customWidth="1"/>
    <col min="1831" max="1831" width="10.19921875" style="313" bestFit="1" customWidth="1"/>
    <col min="1832" max="1832" width="7" style="313" bestFit="1" customWidth="1"/>
    <col min="1833" max="1833" width="13" style="313" bestFit="1" customWidth="1"/>
    <col min="1834" max="1834" width="12.296875" style="313" bestFit="1" customWidth="1"/>
    <col min="1835" max="1835" width="14.19921875" style="313" bestFit="1" customWidth="1"/>
    <col min="1836" max="1836" width="14.69921875" style="313" bestFit="1" customWidth="1"/>
    <col min="1837" max="1837" width="13.3984375" style="313" bestFit="1" customWidth="1"/>
    <col min="1838" max="1838" width="17.69921875" style="313" bestFit="1" customWidth="1"/>
    <col min="1839" max="1840" width="12.8984375" style="313" bestFit="1" customWidth="1"/>
    <col min="1841" max="1841" width="15.3984375" style="313" bestFit="1" customWidth="1"/>
    <col min="1842" max="1843" width="16.5" style="313" bestFit="1" customWidth="1"/>
    <col min="1844" max="1844" width="13.19921875" style="313" bestFit="1" customWidth="1"/>
    <col min="1845" max="1845" width="11.296875" style="313" bestFit="1" customWidth="1"/>
    <col min="1846" max="1846" width="6.8984375" style="313" bestFit="1" customWidth="1"/>
    <col min="1847" max="1847" width="3.69921875" style="313" bestFit="1" customWidth="1"/>
    <col min="1848" max="1848" width="14.296875" style="313" bestFit="1" customWidth="1"/>
    <col min="1849" max="1849" width="11.69921875" style="313" bestFit="1" customWidth="1"/>
    <col min="1850" max="1850" width="19.3984375" style="313" bestFit="1" customWidth="1"/>
    <col min="1851" max="1851" width="14.296875" style="313" bestFit="1" customWidth="1"/>
    <col min="1852" max="1852" width="9.69921875" style="313" bestFit="1" customWidth="1"/>
    <col min="1853" max="1853" width="13.19921875" style="313" bestFit="1" customWidth="1"/>
    <col min="1854" max="1854" width="16.296875" style="313" bestFit="1" customWidth="1"/>
    <col min="1855" max="1855" width="8.19921875" style="313" bestFit="1" customWidth="1"/>
    <col min="1856" max="1856" width="9.796875" style="313" bestFit="1" customWidth="1"/>
    <col min="1857" max="1857" width="15" style="313" bestFit="1" customWidth="1"/>
    <col min="1858" max="1858" width="13.19921875" style="313" bestFit="1" customWidth="1"/>
    <col min="1859" max="1859" width="11.5" style="313" bestFit="1" customWidth="1"/>
    <col min="1860" max="1860" width="15.19921875" style="313" bestFit="1" customWidth="1"/>
    <col min="1861" max="1861" width="8.69921875" style="313"/>
    <col min="1862" max="1862" width="14.19921875" style="313" bestFit="1" customWidth="1"/>
    <col min="1863" max="2048" width="8.69921875" style="313"/>
    <col min="2049" max="2049" width="13" style="313" bestFit="1" customWidth="1"/>
    <col min="2050" max="2050" width="11.19921875" style="313" bestFit="1" customWidth="1"/>
    <col min="2051" max="2051" width="15.59765625" style="313" bestFit="1" customWidth="1"/>
    <col min="2052" max="2052" width="14.59765625" style="313" bestFit="1" customWidth="1"/>
    <col min="2053" max="2053" width="13.69921875" style="313" bestFit="1" customWidth="1"/>
    <col min="2054" max="2054" width="17.09765625" style="313" bestFit="1" customWidth="1"/>
    <col min="2055" max="2055" width="9.8984375" style="313" bestFit="1" customWidth="1"/>
    <col min="2056" max="2056" width="16.69921875" style="313" bestFit="1" customWidth="1"/>
    <col min="2057" max="2057" width="54.59765625" style="313" bestFit="1" customWidth="1"/>
    <col min="2058" max="2058" width="13.59765625" style="313" bestFit="1" customWidth="1"/>
    <col min="2059" max="2059" width="17.796875" style="313" bestFit="1" customWidth="1"/>
    <col min="2060" max="2060" width="6.296875" style="313" bestFit="1" customWidth="1"/>
    <col min="2061" max="2061" width="6.3984375" style="313" bestFit="1" customWidth="1"/>
    <col min="2062" max="2062" width="15.69921875" style="313" bestFit="1" customWidth="1"/>
    <col min="2063" max="2063" width="14.5" style="313" bestFit="1" customWidth="1"/>
    <col min="2064" max="2064" width="14.59765625" style="313" bestFit="1" customWidth="1"/>
    <col min="2065" max="2065" width="12.5" style="313" bestFit="1" customWidth="1"/>
    <col min="2066" max="2066" width="10.5" style="313" bestFit="1" customWidth="1"/>
    <col min="2067" max="2067" width="13.8984375" style="313" bestFit="1" customWidth="1"/>
    <col min="2068" max="2068" width="16.59765625" style="313" bestFit="1" customWidth="1"/>
    <col min="2069" max="2069" width="17.69921875" style="313" bestFit="1" customWidth="1"/>
    <col min="2070" max="2070" width="22.09765625" style="313" customWidth="1"/>
    <col min="2071" max="2071" width="13.8984375" style="313" bestFit="1" customWidth="1"/>
    <col min="2072" max="2072" width="14.19921875" style="313" bestFit="1" customWidth="1"/>
    <col min="2073" max="2073" width="20.59765625" style="313" bestFit="1" customWidth="1"/>
    <col min="2074" max="2074" width="15.3984375" style="313" bestFit="1" customWidth="1"/>
    <col min="2075" max="2075" width="12.8984375" style="313" bestFit="1" customWidth="1"/>
    <col min="2076" max="2076" width="13.69921875" style="313" bestFit="1" customWidth="1"/>
    <col min="2077" max="2077" width="18.296875" style="313" bestFit="1" customWidth="1"/>
    <col min="2078" max="2078" width="20.296875" style="313" bestFit="1" customWidth="1"/>
    <col min="2079" max="2079" width="24.69921875" style="313" bestFit="1" customWidth="1"/>
    <col min="2080" max="2080" width="12" style="313" bestFit="1" customWidth="1"/>
    <col min="2081" max="2081" width="11.8984375" style="313" bestFit="1" customWidth="1"/>
    <col min="2082" max="2082" width="21.59765625" style="313" bestFit="1" customWidth="1"/>
    <col min="2083" max="2083" width="25.8984375" style="313" bestFit="1" customWidth="1"/>
    <col min="2084" max="2084" width="6.19921875" style="313" bestFit="1" customWidth="1"/>
    <col min="2085" max="2085" width="12.19921875" style="313" bestFit="1" customWidth="1"/>
    <col min="2086" max="2086" width="8.8984375" style="313" bestFit="1" customWidth="1"/>
    <col min="2087" max="2087" width="10.19921875" style="313" bestFit="1" customWidth="1"/>
    <col min="2088" max="2088" width="7" style="313" bestFit="1" customWidth="1"/>
    <col min="2089" max="2089" width="13" style="313" bestFit="1" customWidth="1"/>
    <col min="2090" max="2090" width="12.296875" style="313" bestFit="1" customWidth="1"/>
    <col min="2091" max="2091" width="14.19921875" style="313" bestFit="1" customWidth="1"/>
    <col min="2092" max="2092" width="14.69921875" style="313" bestFit="1" customWidth="1"/>
    <col min="2093" max="2093" width="13.3984375" style="313" bestFit="1" customWidth="1"/>
    <col min="2094" max="2094" width="17.69921875" style="313" bestFit="1" customWidth="1"/>
    <col min="2095" max="2096" width="12.8984375" style="313" bestFit="1" customWidth="1"/>
    <col min="2097" max="2097" width="15.3984375" style="313" bestFit="1" customWidth="1"/>
    <col min="2098" max="2099" width="16.5" style="313" bestFit="1" customWidth="1"/>
    <col min="2100" max="2100" width="13.19921875" style="313" bestFit="1" customWidth="1"/>
    <col min="2101" max="2101" width="11.296875" style="313" bestFit="1" customWidth="1"/>
    <col min="2102" max="2102" width="6.8984375" style="313" bestFit="1" customWidth="1"/>
    <col min="2103" max="2103" width="3.69921875" style="313" bestFit="1" customWidth="1"/>
    <col min="2104" max="2104" width="14.296875" style="313" bestFit="1" customWidth="1"/>
    <col min="2105" max="2105" width="11.69921875" style="313" bestFit="1" customWidth="1"/>
    <col min="2106" max="2106" width="19.3984375" style="313" bestFit="1" customWidth="1"/>
    <col min="2107" max="2107" width="14.296875" style="313" bestFit="1" customWidth="1"/>
    <col min="2108" max="2108" width="9.69921875" style="313" bestFit="1" customWidth="1"/>
    <col min="2109" max="2109" width="13.19921875" style="313" bestFit="1" customWidth="1"/>
    <col min="2110" max="2110" width="16.296875" style="313" bestFit="1" customWidth="1"/>
    <col min="2111" max="2111" width="8.19921875" style="313" bestFit="1" customWidth="1"/>
    <col min="2112" max="2112" width="9.796875" style="313" bestFit="1" customWidth="1"/>
    <col min="2113" max="2113" width="15" style="313" bestFit="1" customWidth="1"/>
    <col min="2114" max="2114" width="13.19921875" style="313" bestFit="1" customWidth="1"/>
    <col min="2115" max="2115" width="11.5" style="313" bestFit="1" customWidth="1"/>
    <col min="2116" max="2116" width="15.19921875" style="313" bestFit="1" customWidth="1"/>
    <col min="2117" max="2117" width="8.69921875" style="313"/>
    <col min="2118" max="2118" width="14.19921875" style="313" bestFit="1" customWidth="1"/>
    <col min="2119" max="2304" width="8.69921875" style="313"/>
    <col min="2305" max="2305" width="13" style="313" bestFit="1" customWidth="1"/>
    <col min="2306" max="2306" width="11.19921875" style="313" bestFit="1" customWidth="1"/>
    <col min="2307" max="2307" width="15.59765625" style="313" bestFit="1" customWidth="1"/>
    <col min="2308" max="2308" width="14.59765625" style="313" bestFit="1" customWidth="1"/>
    <col min="2309" max="2309" width="13.69921875" style="313" bestFit="1" customWidth="1"/>
    <col min="2310" max="2310" width="17.09765625" style="313" bestFit="1" customWidth="1"/>
    <col min="2311" max="2311" width="9.8984375" style="313" bestFit="1" customWidth="1"/>
    <col min="2312" max="2312" width="16.69921875" style="313" bestFit="1" customWidth="1"/>
    <col min="2313" max="2313" width="54.59765625" style="313" bestFit="1" customWidth="1"/>
    <col min="2314" max="2314" width="13.59765625" style="313" bestFit="1" customWidth="1"/>
    <col min="2315" max="2315" width="17.796875" style="313" bestFit="1" customWidth="1"/>
    <col min="2316" max="2316" width="6.296875" style="313" bestFit="1" customWidth="1"/>
    <col min="2317" max="2317" width="6.3984375" style="313" bestFit="1" customWidth="1"/>
    <col min="2318" max="2318" width="15.69921875" style="313" bestFit="1" customWidth="1"/>
    <col min="2319" max="2319" width="14.5" style="313" bestFit="1" customWidth="1"/>
    <col min="2320" max="2320" width="14.59765625" style="313" bestFit="1" customWidth="1"/>
    <col min="2321" max="2321" width="12.5" style="313" bestFit="1" customWidth="1"/>
    <col min="2322" max="2322" width="10.5" style="313" bestFit="1" customWidth="1"/>
    <col min="2323" max="2323" width="13.8984375" style="313" bestFit="1" customWidth="1"/>
    <col min="2324" max="2324" width="16.59765625" style="313" bestFit="1" customWidth="1"/>
    <col min="2325" max="2325" width="17.69921875" style="313" bestFit="1" customWidth="1"/>
    <col min="2326" max="2326" width="22.09765625" style="313" customWidth="1"/>
    <col min="2327" max="2327" width="13.8984375" style="313" bestFit="1" customWidth="1"/>
    <col min="2328" max="2328" width="14.19921875" style="313" bestFit="1" customWidth="1"/>
    <col min="2329" max="2329" width="20.59765625" style="313" bestFit="1" customWidth="1"/>
    <col min="2330" max="2330" width="15.3984375" style="313" bestFit="1" customWidth="1"/>
    <col min="2331" max="2331" width="12.8984375" style="313" bestFit="1" customWidth="1"/>
    <col min="2332" max="2332" width="13.69921875" style="313" bestFit="1" customWidth="1"/>
    <col min="2333" max="2333" width="18.296875" style="313" bestFit="1" customWidth="1"/>
    <col min="2334" max="2334" width="20.296875" style="313" bestFit="1" customWidth="1"/>
    <col min="2335" max="2335" width="24.69921875" style="313" bestFit="1" customWidth="1"/>
    <col min="2336" max="2336" width="12" style="313" bestFit="1" customWidth="1"/>
    <col min="2337" max="2337" width="11.8984375" style="313" bestFit="1" customWidth="1"/>
    <col min="2338" max="2338" width="21.59765625" style="313" bestFit="1" customWidth="1"/>
    <col min="2339" max="2339" width="25.8984375" style="313" bestFit="1" customWidth="1"/>
    <col min="2340" max="2340" width="6.19921875" style="313" bestFit="1" customWidth="1"/>
    <col min="2341" max="2341" width="12.19921875" style="313" bestFit="1" customWidth="1"/>
    <col min="2342" max="2342" width="8.8984375" style="313" bestFit="1" customWidth="1"/>
    <col min="2343" max="2343" width="10.19921875" style="313" bestFit="1" customWidth="1"/>
    <col min="2344" max="2344" width="7" style="313" bestFit="1" customWidth="1"/>
    <col min="2345" max="2345" width="13" style="313" bestFit="1" customWidth="1"/>
    <col min="2346" max="2346" width="12.296875" style="313" bestFit="1" customWidth="1"/>
    <col min="2347" max="2347" width="14.19921875" style="313" bestFit="1" customWidth="1"/>
    <col min="2348" max="2348" width="14.69921875" style="313" bestFit="1" customWidth="1"/>
    <col min="2349" max="2349" width="13.3984375" style="313" bestFit="1" customWidth="1"/>
    <col min="2350" max="2350" width="17.69921875" style="313" bestFit="1" customWidth="1"/>
    <col min="2351" max="2352" width="12.8984375" style="313" bestFit="1" customWidth="1"/>
    <col min="2353" max="2353" width="15.3984375" style="313" bestFit="1" customWidth="1"/>
    <col min="2354" max="2355" width="16.5" style="313" bestFit="1" customWidth="1"/>
    <col min="2356" max="2356" width="13.19921875" style="313" bestFit="1" customWidth="1"/>
    <col min="2357" max="2357" width="11.296875" style="313" bestFit="1" customWidth="1"/>
    <col min="2358" max="2358" width="6.8984375" style="313" bestFit="1" customWidth="1"/>
    <col min="2359" max="2359" width="3.69921875" style="313" bestFit="1" customWidth="1"/>
    <col min="2360" max="2360" width="14.296875" style="313" bestFit="1" customWidth="1"/>
    <col min="2361" max="2361" width="11.69921875" style="313" bestFit="1" customWidth="1"/>
    <col min="2362" max="2362" width="19.3984375" style="313" bestFit="1" customWidth="1"/>
    <col min="2363" max="2363" width="14.296875" style="313" bestFit="1" customWidth="1"/>
    <col min="2364" max="2364" width="9.69921875" style="313" bestFit="1" customWidth="1"/>
    <col min="2365" max="2365" width="13.19921875" style="313" bestFit="1" customWidth="1"/>
    <col min="2366" max="2366" width="16.296875" style="313" bestFit="1" customWidth="1"/>
    <col min="2367" max="2367" width="8.19921875" style="313" bestFit="1" customWidth="1"/>
    <col min="2368" max="2368" width="9.796875" style="313" bestFit="1" customWidth="1"/>
    <col min="2369" max="2369" width="15" style="313" bestFit="1" customWidth="1"/>
    <col min="2370" max="2370" width="13.19921875" style="313" bestFit="1" customWidth="1"/>
    <col min="2371" max="2371" width="11.5" style="313" bestFit="1" customWidth="1"/>
    <col min="2372" max="2372" width="15.19921875" style="313" bestFit="1" customWidth="1"/>
    <col min="2373" max="2373" width="8.69921875" style="313"/>
    <col min="2374" max="2374" width="14.19921875" style="313" bestFit="1" customWidth="1"/>
    <col min="2375" max="2560" width="8.69921875" style="313"/>
    <col min="2561" max="2561" width="13" style="313" bestFit="1" customWidth="1"/>
    <col min="2562" max="2562" width="11.19921875" style="313" bestFit="1" customWidth="1"/>
    <col min="2563" max="2563" width="15.59765625" style="313" bestFit="1" customWidth="1"/>
    <col min="2564" max="2564" width="14.59765625" style="313" bestFit="1" customWidth="1"/>
    <col min="2565" max="2565" width="13.69921875" style="313" bestFit="1" customWidth="1"/>
    <col min="2566" max="2566" width="17.09765625" style="313" bestFit="1" customWidth="1"/>
    <col min="2567" max="2567" width="9.8984375" style="313" bestFit="1" customWidth="1"/>
    <col min="2568" max="2568" width="16.69921875" style="313" bestFit="1" customWidth="1"/>
    <col min="2569" max="2569" width="54.59765625" style="313" bestFit="1" customWidth="1"/>
    <col min="2570" max="2570" width="13.59765625" style="313" bestFit="1" customWidth="1"/>
    <col min="2571" max="2571" width="17.796875" style="313" bestFit="1" customWidth="1"/>
    <col min="2572" max="2572" width="6.296875" style="313" bestFit="1" customWidth="1"/>
    <col min="2573" max="2573" width="6.3984375" style="313" bestFit="1" customWidth="1"/>
    <col min="2574" max="2574" width="15.69921875" style="313" bestFit="1" customWidth="1"/>
    <col min="2575" max="2575" width="14.5" style="313" bestFit="1" customWidth="1"/>
    <col min="2576" max="2576" width="14.59765625" style="313" bestFit="1" customWidth="1"/>
    <col min="2577" max="2577" width="12.5" style="313" bestFit="1" customWidth="1"/>
    <col min="2578" max="2578" width="10.5" style="313" bestFit="1" customWidth="1"/>
    <col min="2579" max="2579" width="13.8984375" style="313" bestFit="1" customWidth="1"/>
    <col min="2580" max="2580" width="16.59765625" style="313" bestFit="1" customWidth="1"/>
    <col min="2581" max="2581" width="17.69921875" style="313" bestFit="1" customWidth="1"/>
    <col min="2582" max="2582" width="22.09765625" style="313" customWidth="1"/>
    <col min="2583" max="2583" width="13.8984375" style="313" bestFit="1" customWidth="1"/>
    <col min="2584" max="2584" width="14.19921875" style="313" bestFit="1" customWidth="1"/>
    <col min="2585" max="2585" width="20.59765625" style="313" bestFit="1" customWidth="1"/>
    <col min="2586" max="2586" width="15.3984375" style="313" bestFit="1" customWidth="1"/>
    <col min="2587" max="2587" width="12.8984375" style="313" bestFit="1" customWidth="1"/>
    <col min="2588" max="2588" width="13.69921875" style="313" bestFit="1" customWidth="1"/>
    <col min="2589" max="2589" width="18.296875" style="313" bestFit="1" customWidth="1"/>
    <col min="2590" max="2590" width="20.296875" style="313" bestFit="1" customWidth="1"/>
    <col min="2591" max="2591" width="24.69921875" style="313" bestFit="1" customWidth="1"/>
    <col min="2592" max="2592" width="12" style="313" bestFit="1" customWidth="1"/>
    <col min="2593" max="2593" width="11.8984375" style="313" bestFit="1" customWidth="1"/>
    <col min="2594" max="2594" width="21.59765625" style="313" bestFit="1" customWidth="1"/>
    <col min="2595" max="2595" width="25.8984375" style="313" bestFit="1" customWidth="1"/>
    <col min="2596" max="2596" width="6.19921875" style="313" bestFit="1" customWidth="1"/>
    <col min="2597" max="2597" width="12.19921875" style="313" bestFit="1" customWidth="1"/>
    <col min="2598" max="2598" width="8.8984375" style="313" bestFit="1" customWidth="1"/>
    <col min="2599" max="2599" width="10.19921875" style="313" bestFit="1" customWidth="1"/>
    <col min="2600" max="2600" width="7" style="313" bestFit="1" customWidth="1"/>
    <col min="2601" max="2601" width="13" style="313" bestFit="1" customWidth="1"/>
    <col min="2602" max="2602" width="12.296875" style="313" bestFit="1" customWidth="1"/>
    <col min="2603" max="2603" width="14.19921875" style="313" bestFit="1" customWidth="1"/>
    <col min="2604" max="2604" width="14.69921875" style="313" bestFit="1" customWidth="1"/>
    <col min="2605" max="2605" width="13.3984375" style="313" bestFit="1" customWidth="1"/>
    <col min="2606" max="2606" width="17.69921875" style="313" bestFit="1" customWidth="1"/>
    <col min="2607" max="2608" width="12.8984375" style="313" bestFit="1" customWidth="1"/>
    <col min="2609" max="2609" width="15.3984375" style="313" bestFit="1" customWidth="1"/>
    <col min="2610" max="2611" width="16.5" style="313" bestFit="1" customWidth="1"/>
    <col min="2612" max="2612" width="13.19921875" style="313" bestFit="1" customWidth="1"/>
    <col min="2613" max="2613" width="11.296875" style="313" bestFit="1" customWidth="1"/>
    <col min="2614" max="2614" width="6.8984375" style="313" bestFit="1" customWidth="1"/>
    <col min="2615" max="2615" width="3.69921875" style="313" bestFit="1" customWidth="1"/>
    <col min="2616" max="2616" width="14.296875" style="313" bestFit="1" customWidth="1"/>
    <col min="2617" max="2617" width="11.69921875" style="313" bestFit="1" customWidth="1"/>
    <col min="2618" max="2618" width="19.3984375" style="313" bestFit="1" customWidth="1"/>
    <col min="2619" max="2619" width="14.296875" style="313" bestFit="1" customWidth="1"/>
    <col min="2620" max="2620" width="9.69921875" style="313" bestFit="1" customWidth="1"/>
    <col min="2621" max="2621" width="13.19921875" style="313" bestFit="1" customWidth="1"/>
    <col min="2622" max="2622" width="16.296875" style="313" bestFit="1" customWidth="1"/>
    <col min="2623" max="2623" width="8.19921875" style="313" bestFit="1" customWidth="1"/>
    <col min="2624" max="2624" width="9.796875" style="313" bestFit="1" customWidth="1"/>
    <col min="2625" max="2625" width="15" style="313" bestFit="1" customWidth="1"/>
    <col min="2626" max="2626" width="13.19921875" style="313" bestFit="1" customWidth="1"/>
    <col min="2627" max="2627" width="11.5" style="313" bestFit="1" customWidth="1"/>
    <col min="2628" max="2628" width="15.19921875" style="313" bestFit="1" customWidth="1"/>
    <col min="2629" max="2629" width="8.69921875" style="313"/>
    <col min="2630" max="2630" width="14.19921875" style="313" bestFit="1" customWidth="1"/>
    <col min="2631" max="2816" width="8.69921875" style="313"/>
    <col min="2817" max="2817" width="13" style="313" bestFit="1" customWidth="1"/>
    <col min="2818" max="2818" width="11.19921875" style="313" bestFit="1" customWidth="1"/>
    <col min="2819" max="2819" width="15.59765625" style="313" bestFit="1" customWidth="1"/>
    <col min="2820" max="2820" width="14.59765625" style="313" bestFit="1" customWidth="1"/>
    <col min="2821" max="2821" width="13.69921875" style="313" bestFit="1" customWidth="1"/>
    <col min="2822" max="2822" width="17.09765625" style="313" bestFit="1" customWidth="1"/>
    <col min="2823" max="2823" width="9.8984375" style="313" bestFit="1" customWidth="1"/>
    <col min="2824" max="2824" width="16.69921875" style="313" bestFit="1" customWidth="1"/>
    <col min="2825" max="2825" width="54.59765625" style="313" bestFit="1" customWidth="1"/>
    <col min="2826" max="2826" width="13.59765625" style="313" bestFit="1" customWidth="1"/>
    <col min="2827" max="2827" width="17.796875" style="313" bestFit="1" customWidth="1"/>
    <col min="2828" max="2828" width="6.296875" style="313" bestFit="1" customWidth="1"/>
    <col min="2829" max="2829" width="6.3984375" style="313" bestFit="1" customWidth="1"/>
    <col min="2830" max="2830" width="15.69921875" style="313" bestFit="1" customWidth="1"/>
    <col min="2831" max="2831" width="14.5" style="313" bestFit="1" customWidth="1"/>
    <col min="2832" max="2832" width="14.59765625" style="313" bestFit="1" customWidth="1"/>
    <col min="2833" max="2833" width="12.5" style="313" bestFit="1" customWidth="1"/>
    <col min="2834" max="2834" width="10.5" style="313" bestFit="1" customWidth="1"/>
    <col min="2835" max="2835" width="13.8984375" style="313" bestFit="1" customWidth="1"/>
    <col min="2836" max="2836" width="16.59765625" style="313" bestFit="1" customWidth="1"/>
    <col min="2837" max="2837" width="17.69921875" style="313" bestFit="1" customWidth="1"/>
    <col min="2838" max="2838" width="22.09765625" style="313" customWidth="1"/>
    <col min="2839" max="2839" width="13.8984375" style="313" bestFit="1" customWidth="1"/>
    <col min="2840" max="2840" width="14.19921875" style="313" bestFit="1" customWidth="1"/>
    <col min="2841" max="2841" width="20.59765625" style="313" bestFit="1" customWidth="1"/>
    <col min="2842" max="2842" width="15.3984375" style="313" bestFit="1" customWidth="1"/>
    <col min="2843" max="2843" width="12.8984375" style="313" bestFit="1" customWidth="1"/>
    <col min="2844" max="2844" width="13.69921875" style="313" bestFit="1" customWidth="1"/>
    <col min="2845" max="2845" width="18.296875" style="313" bestFit="1" customWidth="1"/>
    <col min="2846" max="2846" width="20.296875" style="313" bestFit="1" customWidth="1"/>
    <col min="2847" max="2847" width="24.69921875" style="313" bestFit="1" customWidth="1"/>
    <col min="2848" max="2848" width="12" style="313" bestFit="1" customWidth="1"/>
    <col min="2849" max="2849" width="11.8984375" style="313" bestFit="1" customWidth="1"/>
    <col min="2850" max="2850" width="21.59765625" style="313" bestFit="1" customWidth="1"/>
    <col min="2851" max="2851" width="25.8984375" style="313" bestFit="1" customWidth="1"/>
    <col min="2852" max="2852" width="6.19921875" style="313" bestFit="1" customWidth="1"/>
    <col min="2853" max="2853" width="12.19921875" style="313" bestFit="1" customWidth="1"/>
    <col min="2854" max="2854" width="8.8984375" style="313" bestFit="1" customWidth="1"/>
    <col min="2855" max="2855" width="10.19921875" style="313" bestFit="1" customWidth="1"/>
    <col min="2856" max="2856" width="7" style="313" bestFit="1" customWidth="1"/>
    <col min="2857" max="2857" width="13" style="313" bestFit="1" customWidth="1"/>
    <col min="2858" max="2858" width="12.296875" style="313" bestFit="1" customWidth="1"/>
    <col min="2859" max="2859" width="14.19921875" style="313" bestFit="1" customWidth="1"/>
    <col min="2860" max="2860" width="14.69921875" style="313" bestFit="1" customWidth="1"/>
    <col min="2861" max="2861" width="13.3984375" style="313" bestFit="1" customWidth="1"/>
    <col min="2862" max="2862" width="17.69921875" style="313" bestFit="1" customWidth="1"/>
    <col min="2863" max="2864" width="12.8984375" style="313" bestFit="1" customWidth="1"/>
    <col min="2865" max="2865" width="15.3984375" style="313" bestFit="1" customWidth="1"/>
    <col min="2866" max="2867" width="16.5" style="313" bestFit="1" customWidth="1"/>
    <col min="2868" max="2868" width="13.19921875" style="313" bestFit="1" customWidth="1"/>
    <col min="2869" max="2869" width="11.296875" style="313" bestFit="1" customWidth="1"/>
    <col min="2870" max="2870" width="6.8984375" style="313" bestFit="1" customWidth="1"/>
    <col min="2871" max="2871" width="3.69921875" style="313" bestFit="1" customWidth="1"/>
    <col min="2872" max="2872" width="14.296875" style="313" bestFit="1" customWidth="1"/>
    <col min="2873" max="2873" width="11.69921875" style="313" bestFit="1" customWidth="1"/>
    <col min="2874" max="2874" width="19.3984375" style="313" bestFit="1" customWidth="1"/>
    <col min="2875" max="2875" width="14.296875" style="313" bestFit="1" customWidth="1"/>
    <col min="2876" max="2876" width="9.69921875" style="313" bestFit="1" customWidth="1"/>
    <col min="2877" max="2877" width="13.19921875" style="313" bestFit="1" customWidth="1"/>
    <col min="2878" max="2878" width="16.296875" style="313" bestFit="1" customWidth="1"/>
    <col min="2879" max="2879" width="8.19921875" style="313" bestFit="1" customWidth="1"/>
    <col min="2880" max="2880" width="9.796875" style="313" bestFit="1" customWidth="1"/>
    <col min="2881" max="2881" width="15" style="313" bestFit="1" customWidth="1"/>
    <col min="2882" max="2882" width="13.19921875" style="313" bestFit="1" customWidth="1"/>
    <col min="2883" max="2883" width="11.5" style="313" bestFit="1" customWidth="1"/>
    <col min="2884" max="2884" width="15.19921875" style="313" bestFit="1" customWidth="1"/>
    <col min="2885" max="2885" width="8.69921875" style="313"/>
    <col min="2886" max="2886" width="14.19921875" style="313" bestFit="1" customWidth="1"/>
    <col min="2887" max="3072" width="8.69921875" style="313"/>
    <col min="3073" max="3073" width="13" style="313" bestFit="1" customWidth="1"/>
    <col min="3074" max="3074" width="11.19921875" style="313" bestFit="1" customWidth="1"/>
    <col min="3075" max="3075" width="15.59765625" style="313" bestFit="1" customWidth="1"/>
    <col min="3076" max="3076" width="14.59765625" style="313" bestFit="1" customWidth="1"/>
    <col min="3077" max="3077" width="13.69921875" style="313" bestFit="1" customWidth="1"/>
    <col min="3078" max="3078" width="17.09765625" style="313" bestFit="1" customWidth="1"/>
    <col min="3079" max="3079" width="9.8984375" style="313" bestFit="1" customWidth="1"/>
    <col min="3080" max="3080" width="16.69921875" style="313" bestFit="1" customWidth="1"/>
    <col min="3081" max="3081" width="54.59765625" style="313" bestFit="1" customWidth="1"/>
    <col min="3082" max="3082" width="13.59765625" style="313" bestFit="1" customWidth="1"/>
    <col min="3083" max="3083" width="17.796875" style="313" bestFit="1" customWidth="1"/>
    <col min="3084" max="3084" width="6.296875" style="313" bestFit="1" customWidth="1"/>
    <col min="3085" max="3085" width="6.3984375" style="313" bestFit="1" customWidth="1"/>
    <col min="3086" max="3086" width="15.69921875" style="313" bestFit="1" customWidth="1"/>
    <col min="3087" max="3087" width="14.5" style="313" bestFit="1" customWidth="1"/>
    <col min="3088" max="3088" width="14.59765625" style="313" bestFit="1" customWidth="1"/>
    <col min="3089" max="3089" width="12.5" style="313" bestFit="1" customWidth="1"/>
    <col min="3090" max="3090" width="10.5" style="313" bestFit="1" customWidth="1"/>
    <col min="3091" max="3091" width="13.8984375" style="313" bestFit="1" customWidth="1"/>
    <col min="3092" max="3092" width="16.59765625" style="313" bestFit="1" customWidth="1"/>
    <col min="3093" max="3093" width="17.69921875" style="313" bestFit="1" customWidth="1"/>
    <col min="3094" max="3094" width="22.09765625" style="313" customWidth="1"/>
    <col min="3095" max="3095" width="13.8984375" style="313" bestFit="1" customWidth="1"/>
    <col min="3096" max="3096" width="14.19921875" style="313" bestFit="1" customWidth="1"/>
    <col min="3097" max="3097" width="20.59765625" style="313" bestFit="1" customWidth="1"/>
    <col min="3098" max="3098" width="15.3984375" style="313" bestFit="1" customWidth="1"/>
    <col min="3099" max="3099" width="12.8984375" style="313" bestFit="1" customWidth="1"/>
    <col min="3100" max="3100" width="13.69921875" style="313" bestFit="1" customWidth="1"/>
    <col min="3101" max="3101" width="18.296875" style="313" bestFit="1" customWidth="1"/>
    <col min="3102" max="3102" width="20.296875" style="313" bestFit="1" customWidth="1"/>
    <col min="3103" max="3103" width="24.69921875" style="313" bestFit="1" customWidth="1"/>
    <col min="3104" max="3104" width="12" style="313" bestFit="1" customWidth="1"/>
    <col min="3105" max="3105" width="11.8984375" style="313" bestFit="1" customWidth="1"/>
    <col min="3106" max="3106" width="21.59765625" style="313" bestFit="1" customWidth="1"/>
    <col min="3107" max="3107" width="25.8984375" style="313" bestFit="1" customWidth="1"/>
    <col min="3108" max="3108" width="6.19921875" style="313" bestFit="1" customWidth="1"/>
    <col min="3109" max="3109" width="12.19921875" style="313" bestFit="1" customWidth="1"/>
    <col min="3110" max="3110" width="8.8984375" style="313" bestFit="1" customWidth="1"/>
    <col min="3111" max="3111" width="10.19921875" style="313" bestFit="1" customWidth="1"/>
    <col min="3112" max="3112" width="7" style="313" bestFit="1" customWidth="1"/>
    <col min="3113" max="3113" width="13" style="313" bestFit="1" customWidth="1"/>
    <col min="3114" max="3114" width="12.296875" style="313" bestFit="1" customWidth="1"/>
    <col min="3115" max="3115" width="14.19921875" style="313" bestFit="1" customWidth="1"/>
    <col min="3116" max="3116" width="14.69921875" style="313" bestFit="1" customWidth="1"/>
    <col min="3117" max="3117" width="13.3984375" style="313" bestFit="1" customWidth="1"/>
    <col min="3118" max="3118" width="17.69921875" style="313" bestFit="1" customWidth="1"/>
    <col min="3119" max="3120" width="12.8984375" style="313" bestFit="1" customWidth="1"/>
    <col min="3121" max="3121" width="15.3984375" style="313" bestFit="1" customWidth="1"/>
    <col min="3122" max="3123" width="16.5" style="313" bestFit="1" customWidth="1"/>
    <col min="3124" max="3124" width="13.19921875" style="313" bestFit="1" customWidth="1"/>
    <col min="3125" max="3125" width="11.296875" style="313" bestFit="1" customWidth="1"/>
    <col min="3126" max="3126" width="6.8984375" style="313" bestFit="1" customWidth="1"/>
    <col min="3127" max="3127" width="3.69921875" style="313" bestFit="1" customWidth="1"/>
    <col min="3128" max="3128" width="14.296875" style="313" bestFit="1" customWidth="1"/>
    <col min="3129" max="3129" width="11.69921875" style="313" bestFit="1" customWidth="1"/>
    <col min="3130" max="3130" width="19.3984375" style="313" bestFit="1" customWidth="1"/>
    <col min="3131" max="3131" width="14.296875" style="313" bestFit="1" customWidth="1"/>
    <col min="3132" max="3132" width="9.69921875" style="313" bestFit="1" customWidth="1"/>
    <col min="3133" max="3133" width="13.19921875" style="313" bestFit="1" customWidth="1"/>
    <col min="3134" max="3134" width="16.296875" style="313" bestFit="1" customWidth="1"/>
    <col min="3135" max="3135" width="8.19921875" style="313" bestFit="1" customWidth="1"/>
    <col min="3136" max="3136" width="9.796875" style="313" bestFit="1" customWidth="1"/>
    <col min="3137" max="3137" width="15" style="313" bestFit="1" customWidth="1"/>
    <col min="3138" max="3138" width="13.19921875" style="313" bestFit="1" customWidth="1"/>
    <col min="3139" max="3139" width="11.5" style="313" bestFit="1" customWidth="1"/>
    <col min="3140" max="3140" width="15.19921875" style="313" bestFit="1" customWidth="1"/>
    <col min="3141" max="3141" width="8.69921875" style="313"/>
    <col min="3142" max="3142" width="14.19921875" style="313" bestFit="1" customWidth="1"/>
    <col min="3143" max="3328" width="8.69921875" style="313"/>
    <col min="3329" max="3329" width="13" style="313" bestFit="1" customWidth="1"/>
    <col min="3330" max="3330" width="11.19921875" style="313" bestFit="1" customWidth="1"/>
    <col min="3331" max="3331" width="15.59765625" style="313" bestFit="1" customWidth="1"/>
    <col min="3332" max="3332" width="14.59765625" style="313" bestFit="1" customWidth="1"/>
    <col min="3333" max="3333" width="13.69921875" style="313" bestFit="1" customWidth="1"/>
    <col min="3334" max="3334" width="17.09765625" style="313" bestFit="1" customWidth="1"/>
    <col min="3335" max="3335" width="9.8984375" style="313" bestFit="1" customWidth="1"/>
    <col min="3336" max="3336" width="16.69921875" style="313" bestFit="1" customWidth="1"/>
    <col min="3337" max="3337" width="54.59765625" style="313" bestFit="1" customWidth="1"/>
    <col min="3338" max="3338" width="13.59765625" style="313" bestFit="1" customWidth="1"/>
    <col min="3339" max="3339" width="17.796875" style="313" bestFit="1" customWidth="1"/>
    <col min="3340" max="3340" width="6.296875" style="313" bestFit="1" customWidth="1"/>
    <col min="3341" max="3341" width="6.3984375" style="313" bestFit="1" customWidth="1"/>
    <col min="3342" max="3342" width="15.69921875" style="313" bestFit="1" customWidth="1"/>
    <col min="3343" max="3343" width="14.5" style="313" bestFit="1" customWidth="1"/>
    <col min="3344" max="3344" width="14.59765625" style="313" bestFit="1" customWidth="1"/>
    <col min="3345" max="3345" width="12.5" style="313" bestFit="1" customWidth="1"/>
    <col min="3346" max="3346" width="10.5" style="313" bestFit="1" customWidth="1"/>
    <col min="3347" max="3347" width="13.8984375" style="313" bestFit="1" customWidth="1"/>
    <col min="3348" max="3348" width="16.59765625" style="313" bestFit="1" customWidth="1"/>
    <col min="3349" max="3349" width="17.69921875" style="313" bestFit="1" customWidth="1"/>
    <col min="3350" max="3350" width="22.09765625" style="313" customWidth="1"/>
    <col min="3351" max="3351" width="13.8984375" style="313" bestFit="1" customWidth="1"/>
    <col min="3352" max="3352" width="14.19921875" style="313" bestFit="1" customWidth="1"/>
    <col min="3353" max="3353" width="20.59765625" style="313" bestFit="1" customWidth="1"/>
    <col min="3354" max="3354" width="15.3984375" style="313" bestFit="1" customWidth="1"/>
    <col min="3355" max="3355" width="12.8984375" style="313" bestFit="1" customWidth="1"/>
    <col min="3356" max="3356" width="13.69921875" style="313" bestFit="1" customWidth="1"/>
    <col min="3357" max="3357" width="18.296875" style="313" bestFit="1" customWidth="1"/>
    <col min="3358" max="3358" width="20.296875" style="313" bestFit="1" customWidth="1"/>
    <col min="3359" max="3359" width="24.69921875" style="313" bestFit="1" customWidth="1"/>
    <col min="3360" max="3360" width="12" style="313" bestFit="1" customWidth="1"/>
    <col min="3361" max="3361" width="11.8984375" style="313" bestFit="1" customWidth="1"/>
    <col min="3362" max="3362" width="21.59765625" style="313" bestFit="1" customWidth="1"/>
    <col min="3363" max="3363" width="25.8984375" style="313" bestFit="1" customWidth="1"/>
    <col min="3364" max="3364" width="6.19921875" style="313" bestFit="1" customWidth="1"/>
    <col min="3365" max="3365" width="12.19921875" style="313" bestFit="1" customWidth="1"/>
    <col min="3366" max="3366" width="8.8984375" style="313" bestFit="1" customWidth="1"/>
    <col min="3367" max="3367" width="10.19921875" style="313" bestFit="1" customWidth="1"/>
    <col min="3368" max="3368" width="7" style="313" bestFit="1" customWidth="1"/>
    <col min="3369" max="3369" width="13" style="313" bestFit="1" customWidth="1"/>
    <col min="3370" max="3370" width="12.296875" style="313" bestFit="1" customWidth="1"/>
    <col min="3371" max="3371" width="14.19921875" style="313" bestFit="1" customWidth="1"/>
    <col min="3372" max="3372" width="14.69921875" style="313" bestFit="1" customWidth="1"/>
    <col min="3373" max="3373" width="13.3984375" style="313" bestFit="1" customWidth="1"/>
    <col min="3374" max="3374" width="17.69921875" style="313" bestFit="1" customWidth="1"/>
    <col min="3375" max="3376" width="12.8984375" style="313" bestFit="1" customWidth="1"/>
    <col min="3377" max="3377" width="15.3984375" style="313" bestFit="1" customWidth="1"/>
    <col min="3378" max="3379" width="16.5" style="313" bestFit="1" customWidth="1"/>
    <col min="3380" max="3380" width="13.19921875" style="313" bestFit="1" customWidth="1"/>
    <col min="3381" max="3381" width="11.296875" style="313" bestFit="1" customWidth="1"/>
    <col min="3382" max="3382" width="6.8984375" style="313" bestFit="1" customWidth="1"/>
    <col min="3383" max="3383" width="3.69921875" style="313" bestFit="1" customWidth="1"/>
    <col min="3384" max="3384" width="14.296875" style="313" bestFit="1" customWidth="1"/>
    <col min="3385" max="3385" width="11.69921875" style="313" bestFit="1" customWidth="1"/>
    <col min="3386" max="3386" width="19.3984375" style="313" bestFit="1" customWidth="1"/>
    <col min="3387" max="3387" width="14.296875" style="313" bestFit="1" customWidth="1"/>
    <col min="3388" max="3388" width="9.69921875" style="313" bestFit="1" customWidth="1"/>
    <col min="3389" max="3389" width="13.19921875" style="313" bestFit="1" customWidth="1"/>
    <col min="3390" max="3390" width="16.296875" style="313" bestFit="1" customWidth="1"/>
    <col min="3391" max="3391" width="8.19921875" style="313" bestFit="1" customWidth="1"/>
    <col min="3392" max="3392" width="9.796875" style="313" bestFit="1" customWidth="1"/>
    <col min="3393" max="3393" width="15" style="313" bestFit="1" customWidth="1"/>
    <col min="3394" max="3394" width="13.19921875" style="313" bestFit="1" customWidth="1"/>
    <col min="3395" max="3395" width="11.5" style="313" bestFit="1" customWidth="1"/>
    <col min="3396" max="3396" width="15.19921875" style="313" bestFit="1" customWidth="1"/>
    <col min="3397" max="3397" width="8.69921875" style="313"/>
    <col min="3398" max="3398" width="14.19921875" style="313" bestFit="1" customWidth="1"/>
    <col min="3399" max="3584" width="8.69921875" style="313"/>
    <col min="3585" max="3585" width="13" style="313" bestFit="1" customWidth="1"/>
    <col min="3586" max="3586" width="11.19921875" style="313" bestFit="1" customWidth="1"/>
    <col min="3587" max="3587" width="15.59765625" style="313" bestFit="1" customWidth="1"/>
    <col min="3588" max="3588" width="14.59765625" style="313" bestFit="1" customWidth="1"/>
    <col min="3589" max="3589" width="13.69921875" style="313" bestFit="1" customWidth="1"/>
    <col min="3590" max="3590" width="17.09765625" style="313" bestFit="1" customWidth="1"/>
    <col min="3591" max="3591" width="9.8984375" style="313" bestFit="1" customWidth="1"/>
    <col min="3592" max="3592" width="16.69921875" style="313" bestFit="1" customWidth="1"/>
    <col min="3593" max="3593" width="54.59765625" style="313" bestFit="1" customWidth="1"/>
    <col min="3594" max="3594" width="13.59765625" style="313" bestFit="1" customWidth="1"/>
    <col min="3595" max="3595" width="17.796875" style="313" bestFit="1" customWidth="1"/>
    <col min="3596" max="3596" width="6.296875" style="313" bestFit="1" customWidth="1"/>
    <col min="3597" max="3597" width="6.3984375" style="313" bestFit="1" customWidth="1"/>
    <col min="3598" max="3598" width="15.69921875" style="313" bestFit="1" customWidth="1"/>
    <col min="3599" max="3599" width="14.5" style="313" bestFit="1" customWidth="1"/>
    <col min="3600" max="3600" width="14.59765625" style="313" bestFit="1" customWidth="1"/>
    <col min="3601" max="3601" width="12.5" style="313" bestFit="1" customWidth="1"/>
    <col min="3602" max="3602" width="10.5" style="313" bestFit="1" customWidth="1"/>
    <col min="3603" max="3603" width="13.8984375" style="313" bestFit="1" customWidth="1"/>
    <col min="3604" max="3604" width="16.59765625" style="313" bestFit="1" customWidth="1"/>
    <col min="3605" max="3605" width="17.69921875" style="313" bestFit="1" customWidth="1"/>
    <col min="3606" max="3606" width="22.09765625" style="313" customWidth="1"/>
    <col min="3607" max="3607" width="13.8984375" style="313" bestFit="1" customWidth="1"/>
    <col min="3608" max="3608" width="14.19921875" style="313" bestFit="1" customWidth="1"/>
    <col min="3609" max="3609" width="20.59765625" style="313" bestFit="1" customWidth="1"/>
    <col min="3610" max="3610" width="15.3984375" style="313" bestFit="1" customWidth="1"/>
    <col min="3611" max="3611" width="12.8984375" style="313" bestFit="1" customWidth="1"/>
    <col min="3612" max="3612" width="13.69921875" style="313" bestFit="1" customWidth="1"/>
    <col min="3613" max="3613" width="18.296875" style="313" bestFit="1" customWidth="1"/>
    <col min="3614" max="3614" width="20.296875" style="313" bestFit="1" customWidth="1"/>
    <col min="3615" max="3615" width="24.69921875" style="313" bestFit="1" customWidth="1"/>
    <col min="3616" max="3616" width="12" style="313" bestFit="1" customWidth="1"/>
    <col min="3617" max="3617" width="11.8984375" style="313" bestFit="1" customWidth="1"/>
    <col min="3618" max="3618" width="21.59765625" style="313" bestFit="1" customWidth="1"/>
    <col min="3619" max="3619" width="25.8984375" style="313" bestFit="1" customWidth="1"/>
    <col min="3620" max="3620" width="6.19921875" style="313" bestFit="1" customWidth="1"/>
    <col min="3621" max="3621" width="12.19921875" style="313" bestFit="1" customWidth="1"/>
    <col min="3622" max="3622" width="8.8984375" style="313" bestFit="1" customWidth="1"/>
    <col min="3623" max="3623" width="10.19921875" style="313" bestFit="1" customWidth="1"/>
    <col min="3624" max="3624" width="7" style="313" bestFit="1" customWidth="1"/>
    <col min="3625" max="3625" width="13" style="313" bestFit="1" customWidth="1"/>
    <col min="3626" max="3626" width="12.296875" style="313" bestFit="1" customWidth="1"/>
    <col min="3627" max="3627" width="14.19921875" style="313" bestFit="1" customWidth="1"/>
    <col min="3628" max="3628" width="14.69921875" style="313" bestFit="1" customWidth="1"/>
    <col min="3629" max="3629" width="13.3984375" style="313" bestFit="1" customWidth="1"/>
    <col min="3630" max="3630" width="17.69921875" style="313" bestFit="1" customWidth="1"/>
    <col min="3631" max="3632" width="12.8984375" style="313" bestFit="1" customWidth="1"/>
    <col min="3633" max="3633" width="15.3984375" style="313" bestFit="1" customWidth="1"/>
    <col min="3634" max="3635" width="16.5" style="313" bestFit="1" customWidth="1"/>
    <col min="3636" max="3636" width="13.19921875" style="313" bestFit="1" customWidth="1"/>
    <col min="3637" max="3637" width="11.296875" style="313" bestFit="1" customWidth="1"/>
    <col min="3638" max="3638" width="6.8984375" style="313" bestFit="1" customWidth="1"/>
    <col min="3639" max="3639" width="3.69921875" style="313" bestFit="1" customWidth="1"/>
    <col min="3640" max="3640" width="14.296875" style="313" bestFit="1" customWidth="1"/>
    <col min="3641" max="3641" width="11.69921875" style="313" bestFit="1" customWidth="1"/>
    <col min="3642" max="3642" width="19.3984375" style="313" bestFit="1" customWidth="1"/>
    <col min="3643" max="3643" width="14.296875" style="313" bestFit="1" customWidth="1"/>
    <col min="3644" max="3644" width="9.69921875" style="313" bestFit="1" customWidth="1"/>
    <col min="3645" max="3645" width="13.19921875" style="313" bestFit="1" customWidth="1"/>
    <col min="3646" max="3646" width="16.296875" style="313" bestFit="1" customWidth="1"/>
    <col min="3647" max="3647" width="8.19921875" style="313" bestFit="1" customWidth="1"/>
    <col min="3648" max="3648" width="9.796875" style="313" bestFit="1" customWidth="1"/>
    <col min="3649" max="3649" width="15" style="313" bestFit="1" customWidth="1"/>
    <col min="3650" max="3650" width="13.19921875" style="313" bestFit="1" customWidth="1"/>
    <col min="3651" max="3651" width="11.5" style="313" bestFit="1" customWidth="1"/>
    <col min="3652" max="3652" width="15.19921875" style="313" bestFit="1" customWidth="1"/>
    <col min="3653" max="3653" width="8.69921875" style="313"/>
    <col min="3654" max="3654" width="14.19921875" style="313" bestFit="1" customWidth="1"/>
    <col min="3655" max="3840" width="8.69921875" style="313"/>
    <col min="3841" max="3841" width="13" style="313" bestFit="1" customWidth="1"/>
    <col min="3842" max="3842" width="11.19921875" style="313" bestFit="1" customWidth="1"/>
    <col min="3843" max="3843" width="15.59765625" style="313" bestFit="1" customWidth="1"/>
    <col min="3844" max="3844" width="14.59765625" style="313" bestFit="1" customWidth="1"/>
    <col min="3845" max="3845" width="13.69921875" style="313" bestFit="1" customWidth="1"/>
    <col min="3846" max="3846" width="17.09765625" style="313" bestFit="1" customWidth="1"/>
    <col min="3847" max="3847" width="9.8984375" style="313" bestFit="1" customWidth="1"/>
    <col min="3848" max="3848" width="16.69921875" style="313" bestFit="1" customWidth="1"/>
    <col min="3849" max="3849" width="54.59765625" style="313" bestFit="1" customWidth="1"/>
    <col min="3850" max="3850" width="13.59765625" style="313" bestFit="1" customWidth="1"/>
    <col min="3851" max="3851" width="17.796875" style="313" bestFit="1" customWidth="1"/>
    <col min="3852" max="3852" width="6.296875" style="313" bestFit="1" customWidth="1"/>
    <col min="3853" max="3853" width="6.3984375" style="313" bestFit="1" customWidth="1"/>
    <col min="3854" max="3854" width="15.69921875" style="313" bestFit="1" customWidth="1"/>
    <col min="3855" max="3855" width="14.5" style="313" bestFit="1" customWidth="1"/>
    <col min="3856" max="3856" width="14.59765625" style="313" bestFit="1" customWidth="1"/>
    <col min="3857" max="3857" width="12.5" style="313" bestFit="1" customWidth="1"/>
    <col min="3858" max="3858" width="10.5" style="313" bestFit="1" customWidth="1"/>
    <col min="3859" max="3859" width="13.8984375" style="313" bestFit="1" customWidth="1"/>
    <col min="3860" max="3860" width="16.59765625" style="313" bestFit="1" customWidth="1"/>
    <col min="3861" max="3861" width="17.69921875" style="313" bestFit="1" customWidth="1"/>
    <col min="3862" max="3862" width="22.09765625" style="313" customWidth="1"/>
    <col min="3863" max="3863" width="13.8984375" style="313" bestFit="1" customWidth="1"/>
    <col min="3864" max="3864" width="14.19921875" style="313" bestFit="1" customWidth="1"/>
    <col min="3865" max="3865" width="20.59765625" style="313" bestFit="1" customWidth="1"/>
    <col min="3866" max="3866" width="15.3984375" style="313" bestFit="1" customWidth="1"/>
    <col min="3867" max="3867" width="12.8984375" style="313" bestFit="1" customWidth="1"/>
    <col min="3868" max="3868" width="13.69921875" style="313" bestFit="1" customWidth="1"/>
    <col min="3869" max="3869" width="18.296875" style="313" bestFit="1" customWidth="1"/>
    <col min="3870" max="3870" width="20.296875" style="313" bestFit="1" customWidth="1"/>
    <col min="3871" max="3871" width="24.69921875" style="313" bestFit="1" customWidth="1"/>
    <col min="3872" max="3872" width="12" style="313" bestFit="1" customWidth="1"/>
    <col min="3873" max="3873" width="11.8984375" style="313" bestFit="1" customWidth="1"/>
    <col min="3874" max="3874" width="21.59765625" style="313" bestFit="1" customWidth="1"/>
    <col min="3875" max="3875" width="25.8984375" style="313" bestFit="1" customWidth="1"/>
    <col min="3876" max="3876" width="6.19921875" style="313" bestFit="1" customWidth="1"/>
    <col min="3877" max="3877" width="12.19921875" style="313" bestFit="1" customWidth="1"/>
    <col min="3878" max="3878" width="8.8984375" style="313" bestFit="1" customWidth="1"/>
    <col min="3879" max="3879" width="10.19921875" style="313" bestFit="1" customWidth="1"/>
    <col min="3880" max="3880" width="7" style="313" bestFit="1" customWidth="1"/>
    <col min="3881" max="3881" width="13" style="313" bestFit="1" customWidth="1"/>
    <col min="3882" max="3882" width="12.296875" style="313" bestFit="1" customWidth="1"/>
    <col min="3883" max="3883" width="14.19921875" style="313" bestFit="1" customWidth="1"/>
    <col min="3884" max="3884" width="14.69921875" style="313" bestFit="1" customWidth="1"/>
    <col min="3885" max="3885" width="13.3984375" style="313" bestFit="1" customWidth="1"/>
    <col min="3886" max="3886" width="17.69921875" style="313" bestFit="1" customWidth="1"/>
    <col min="3887" max="3888" width="12.8984375" style="313" bestFit="1" customWidth="1"/>
    <col min="3889" max="3889" width="15.3984375" style="313" bestFit="1" customWidth="1"/>
    <col min="3890" max="3891" width="16.5" style="313" bestFit="1" customWidth="1"/>
    <col min="3892" max="3892" width="13.19921875" style="313" bestFit="1" customWidth="1"/>
    <col min="3893" max="3893" width="11.296875" style="313" bestFit="1" customWidth="1"/>
    <col min="3894" max="3894" width="6.8984375" style="313" bestFit="1" customWidth="1"/>
    <col min="3895" max="3895" width="3.69921875" style="313" bestFit="1" customWidth="1"/>
    <col min="3896" max="3896" width="14.296875" style="313" bestFit="1" customWidth="1"/>
    <col min="3897" max="3897" width="11.69921875" style="313" bestFit="1" customWidth="1"/>
    <col min="3898" max="3898" width="19.3984375" style="313" bestFit="1" customWidth="1"/>
    <col min="3899" max="3899" width="14.296875" style="313" bestFit="1" customWidth="1"/>
    <col min="3900" max="3900" width="9.69921875" style="313" bestFit="1" customWidth="1"/>
    <col min="3901" max="3901" width="13.19921875" style="313" bestFit="1" customWidth="1"/>
    <col min="3902" max="3902" width="16.296875" style="313" bestFit="1" customWidth="1"/>
    <col min="3903" max="3903" width="8.19921875" style="313" bestFit="1" customWidth="1"/>
    <col min="3904" max="3904" width="9.796875" style="313" bestFit="1" customWidth="1"/>
    <col min="3905" max="3905" width="15" style="313" bestFit="1" customWidth="1"/>
    <col min="3906" max="3906" width="13.19921875" style="313" bestFit="1" customWidth="1"/>
    <col min="3907" max="3907" width="11.5" style="313" bestFit="1" customWidth="1"/>
    <col min="3908" max="3908" width="15.19921875" style="313" bestFit="1" customWidth="1"/>
    <col min="3909" max="3909" width="8.69921875" style="313"/>
    <col min="3910" max="3910" width="14.19921875" style="313" bestFit="1" customWidth="1"/>
    <col min="3911" max="4096" width="8.69921875" style="313"/>
    <col min="4097" max="4097" width="13" style="313" bestFit="1" customWidth="1"/>
    <col min="4098" max="4098" width="11.19921875" style="313" bestFit="1" customWidth="1"/>
    <col min="4099" max="4099" width="15.59765625" style="313" bestFit="1" customWidth="1"/>
    <col min="4100" max="4100" width="14.59765625" style="313" bestFit="1" customWidth="1"/>
    <col min="4101" max="4101" width="13.69921875" style="313" bestFit="1" customWidth="1"/>
    <col min="4102" max="4102" width="17.09765625" style="313" bestFit="1" customWidth="1"/>
    <col min="4103" max="4103" width="9.8984375" style="313" bestFit="1" customWidth="1"/>
    <col min="4104" max="4104" width="16.69921875" style="313" bestFit="1" customWidth="1"/>
    <col min="4105" max="4105" width="54.59765625" style="313" bestFit="1" customWidth="1"/>
    <col min="4106" max="4106" width="13.59765625" style="313" bestFit="1" customWidth="1"/>
    <col min="4107" max="4107" width="17.796875" style="313" bestFit="1" customWidth="1"/>
    <col min="4108" max="4108" width="6.296875" style="313" bestFit="1" customWidth="1"/>
    <col min="4109" max="4109" width="6.3984375" style="313" bestFit="1" customWidth="1"/>
    <col min="4110" max="4110" width="15.69921875" style="313" bestFit="1" customWidth="1"/>
    <col min="4111" max="4111" width="14.5" style="313" bestFit="1" customWidth="1"/>
    <col min="4112" max="4112" width="14.59765625" style="313" bestFit="1" customWidth="1"/>
    <col min="4113" max="4113" width="12.5" style="313" bestFit="1" customWidth="1"/>
    <col min="4114" max="4114" width="10.5" style="313" bestFit="1" customWidth="1"/>
    <col min="4115" max="4115" width="13.8984375" style="313" bestFit="1" customWidth="1"/>
    <col min="4116" max="4116" width="16.59765625" style="313" bestFit="1" customWidth="1"/>
    <col min="4117" max="4117" width="17.69921875" style="313" bestFit="1" customWidth="1"/>
    <col min="4118" max="4118" width="22.09765625" style="313" customWidth="1"/>
    <col min="4119" max="4119" width="13.8984375" style="313" bestFit="1" customWidth="1"/>
    <col min="4120" max="4120" width="14.19921875" style="313" bestFit="1" customWidth="1"/>
    <col min="4121" max="4121" width="20.59765625" style="313" bestFit="1" customWidth="1"/>
    <col min="4122" max="4122" width="15.3984375" style="313" bestFit="1" customWidth="1"/>
    <col min="4123" max="4123" width="12.8984375" style="313" bestFit="1" customWidth="1"/>
    <col min="4124" max="4124" width="13.69921875" style="313" bestFit="1" customWidth="1"/>
    <col min="4125" max="4125" width="18.296875" style="313" bestFit="1" customWidth="1"/>
    <col min="4126" max="4126" width="20.296875" style="313" bestFit="1" customWidth="1"/>
    <col min="4127" max="4127" width="24.69921875" style="313" bestFit="1" customWidth="1"/>
    <col min="4128" max="4128" width="12" style="313" bestFit="1" customWidth="1"/>
    <col min="4129" max="4129" width="11.8984375" style="313" bestFit="1" customWidth="1"/>
    <col min="4130" max="4130" width="21.59765625" style="313" bestFit="1" customWidth="1"/>
    <col min="4131" max="4131" width="25.8984375" style="313" bestFit="1" customWidth="1"/>
    <col min="4132" max="4132" width="6.19921875" style="313" bestFit="1" customWidth="1"/>
    <col min="4133" max="4133" width="12.19921875" style="313" bestFit="1" customWidth="1"/>
    <col min="4134" max="4134" width="8.8984375" style="313" bestFit="1" customWidth="1"/>
    <col min="4135" max="4135" width="10.19921875" style="313" bestFit="1" customWidth="1"/>
    <col min="4136" max="4136" width="7" style="313" bestFit="1" customWidth="1"/>
    <col min="4137" max="4137" width="13" style="313" bestFit="1" customWidth="1"/>
    <col min="4138" max="4138" width="12.296875" style="313" bestFit="1" customWidth="1"/>
    <col min="4139" max="4139" width="14.19921875" style="313" bestFit="1" customWidth="1"/>
    <col min="4140" max="4140" width="14.69921875" style="313" bestFit="1" customWidth="1"/>
    <col min="4141" max="4141" width="13.3984375" style="313" bestFit="1" customWidth="1"/>
    <col min="4142" max="4142" width="17.69921875" style="313" bestFit="1" customWidth="1"/>
    <col min="4143" max="4144" width="12.8984375" style="313" bestFit="1" customWidth="1"/>
    <col min="4145" max="4145" width="15.3984375" style="313" bestFit="1" customWidth="1"/>
    <col min="4146" max="4147" width="16.5" style="313" bestFit="1" customWidth="1"/>
    <col min="4148" max="4148" width="13.19921875" style="313" bestFit="1" customWidth="1"/>
    <col min="4149" max="4149" width="11.296875" style="313" bestFit="1" customWidth="1"/>
    <col min="4150" max="4150" width="6.8984375" style="313" bestFit="1" customWidth="1"/>
    <col min="4151" max="4151" width="3.69921875" style="313" bestFit="1" customWidth="1"/>
    <col min="4152" max="4152" width="14.296875" style="313" bestFit="1" customWidth="1"/>
    <col min="4153" max="4153" width="11.69921875" style="313" bestFit="1" customWidth="1"/>
    <col min="4154" max="4154" width="19.3984375" style="313" bestFit="1" customWidth="1"/>
    <col min="4155" max="4155" width="14.296875" style="313" bestFit="1" customWidth="1"/>
    <col min="4156" max="4156" width="9.69921875" style="313" bestFit="1" customWidth="1"/>
    <col min="4157" max="4157" width="13.19921875" style="313" bestFit="1" customWidth="1"/>
    <col min="4158" max="4158" width="16.296875" style="313" bestFit="1" customWidth="1"/>
    <col min="4159" max="4159" width="8.19921875" style="313" bestFit="1" customWidth="1"/>
    <col min="4160" max="4160" width="9.796875" style="313" bestFit="1" customWidth="1"/>
    <col min="4161" max="4161" width="15" style="313" bestFit="1" customWidth="1"/>
    <col min="4162" max="4162" width="13.19921875" style="313" bestFit="1" customWidth="1"/>
    <col min="4163" max="4163" width="11.5" style="313" bestFit="1" customWidth="1"/>
    <col min="4164" max="4164" width="15.19921875" style="313" bestFit="1" customWidth="1"/>
    <col min="4165" max="4165" width="8.69921875" style="313"/>
    <col min="4166" max="4166" width="14.19921875" style="313" bestFit="1" customWidth="1"/>
    <col min="4167" max="4352" width="8.69921875" style="313"/>
    <col min="4353" max="4353" width="13" style="313" bestFit="1" customWidth="1"/>
    <col min="4354" max="4354" width="11.19921875" style="313" bestFit="1" customWidth="1"/>
    <col min="4355" max="4355" width="15.59765625" style="313" bestFit="1" customWidth="1"/>
    <col min="4356" max="4356" width="14.59765625" style="313" bestFit="1" customWidth="1"/>
    <col min="4357" max="4357" width="13.69921875" style="313" bestFit="1" customWidth="1"/>
    <col min="4358" max="4358" width="17.09765625" style="313" bestFit="1" customWidth="1"/>
    <col min="4359" max="4359" width="9.8984375" style="313" bestFit="1" customWidth="1"/>
    <col min="4360" max="4360" width="16.69921875" style="313" bestFit="1" customWidth="1"/>
    <col min="4361" max="4361" width="54.59765625" style="313" bestFit="1" customWidth="1"/>
    <col min="4362" max="4362" width="13.59765625" style="313" bestFit="1" customWidth="1"/>
    <col min="4363" max="4363" width="17.796875" style="313" bestFit="1" customWidth="1"/>
    <col min="4364" max="4364" width="6.296875" style="313" bestFit="1" customWidth="1"/>
    <col min="4365" max="4365" width="6.3984375" style="313" bestFit="1" customWidth="1"/>
    <col min="4366" max="4366" width="15.69921875" style="313" bestFit="1" customWidth="1"/>
    <col min="4367" max="4367" width="14.5" style="313" bestFit="1" customWidth="1"/>
    <col min="4368" max="4368" width="14.59765625" style="313" bestFit="1" customWidth="1"/>
    <col min="4369" max="4369" width="12.5" style="313" bestFit="1" customWidth="1"/>
    <col min="4370" max="4370" width="10.5" style="313" bestFit="1" customWidth="1"/>
    <col min="4371" max="4371" width="13.8984375" style="313" bestFit="1" customWidth="1"/>
    <col min="4372" max="4372" width="16.59765625" style="313" bestFit="1" customWidth="1"/>
    <col min="4373" max="4373" width="17.69921875" style="313" bestFit="1" customWidth="1"/>
    <col min="4374" max="4374" width="22.09765625" style="313" customWidth="1"/>
    <col min="4375" max="4375" width="13.8984375" style="313" bestFit="1" customWidth="1"/>
    <col min="4376" max="4376" width="14.19921875" style="313" bestFit="1" customWidth="1"/>
    <col min="4377" max="4377" width="20.59765625" style="313" bestFit="1" customWidth="1"/>
    <col min="4378" max="4378" width="15.3984375" style="313" bestFit="1" customWidth="1"/>
    <col min="4379" max="4379" width="12.8984375" style="313" bestFit="1" customWidth="1"/>
    <col min="4380" max="4380" width="13.69921875" style="313" bestFit="1" customWidth="1"/>
    <col min="4381" max="4381" width="18.296875" style="313" bestFit="1" customWidth="1"/>
    <col min="4382" max="4382" width="20.296875" style="313" bestFit="1" customWidth="1"/>
    <col min="4383" max="4383" width="24.69921875" style="313" bestFit="1" customWidth="1"/>
    <col min="4384" max="4384" width="12" style="313" bestFit="1" customWidth="1"/>
    <col min="4385" max="4385" width="11.8984375" style="313" bestFit="1" customWidth="1"/>
    <col min="4386" max="4386" width="21.59765625" style="313" bestFit="1" customWidth="1"/>
    <col min="4387" max="4387" width="25.8984375" style="313" bestFit="1" customWidth="1"/>
    <col min="4388" max="4388" width="6.19921875" style="313" bestFit="1" customWidth="1"/>
    <col min="4389" max="4389" width="12.19921875" style="313" bestFit="1" customWidth="1"/>
    <col min="4390" max="4390" width="8.8984375" style="313" bestFit="1" customWidth="1"/>
    <col min="4391" max="4391" width="10.19921875" style="313" bestFit="1" customWidth="1"/>
    <col min="4392" max="4392" width="7" style="313" bestFit="1" customWidth="1"/>
    <col min="4393" max="4393" width="13" style="313" bestFit="1" customWidth="1"/>
    <col min="4394" max="4394" width="12.296875" style="313" bestFit="1" customWidth="1"/>
    <col min="4395" max="4395" width="14.19921875" style="313" bestFit="1" customWidth="1"/>
    <col min="4396" max="4396" width="14.69921875" style="313" bestFit="1" customWidth="1"/>
    <col min="4397" max="4397" width="13.3984375" style="313" bestFit="1" customWidth="1"/>
    <col min="4398" max="4398" width="17.69921875" style="313" bestFit="1" customWidth="1"/>
    <col min="4399" max="4400" width="12.8984375" style="313" bestFit="1" customWidth="1"/>
    <col min="4401" max="4401" width="15.3984375" style="313" bestFit="1" customWidth="1"/>
    <col min="4402" max="4403" width="16.5" style="313" bestFit="1" customWidth="1"/>
    <col min="4404" max="4404" width="13.19921875" style="313" bestFit="1" customWidth="1"/>
    <col min="4405" max="4405" width="11.296875" style="313" bestFit="1" customWidth="1"/>
    <col min="4406" max="4406" width="6.8984375" style="313" bestFit="1" customWidth="1"/>
    <col min="4407" max="4407" width="3.69921875" style="313" bestFit="1" customWidth="1"/>
    <col min="4408" max="4408" width="14.296875" style="313" bestFit="1" customWidth="1"/>
    <col min="4409" max="4409" width="11.69921875" style="313" bestFit="1" customWidth="1"/>
    <col min="4410" max="4410" width="19.3984375" style="313" bestFit="1" customWidth="1"/>
    <col min="4411" max="4411" width="14.296875" style="313" bestFit="1" customWidth="1"/>
    <col min="4412" max="4412" width="9.69921875" style="313" bestFit="1" customWidth="1"/>
    <col min="4413" max="4413" width="13.19921875" style="313" bestFit="1" customWidth="1"/>
    <col min="4414" max="4414" width="16.296875" style="313" bestFit="1" customWidth="1"/>
    <col min="4415" max="4415" width="8.19921875" style="313" bestFit="1" customWidth="1"/>
    <col min="4416" max="4416" width="9.796875" style="313" bestFit="1" customWidth="1"/>
    <col min="4417" max="4417" width="15" style="313" bestFit="1" customWidth="1"/>
    <col min="4418" max="4418" width="13.19921875" style="313" bestFit="1" customWidth="1"/>
    <col min="4419" max="4419" width="11.5" style="313" bestFit="1" customWidth="1"/>
    <col min="4420" max="4420" width="15.19921875" style="313" bestFit="1" customWidth="1"/>
    <col min="4421" max="4421" width="8.69921875" style="313"/>
    <col min="4422" max="4422" width="14.19921875" style="313" bestFit="1" customWidth="1"/>
    <col min="4423" max="4608" width="8.69921875" style="313"/>
    <col min="4609" max="4609" width="13" style="313" bestFit="1" customWidth="1"/>
    <col min="4610" max="4610" width="11.19921875" style="313" bestFit="1" customWidth="1"/>
    <col min="4611" max="4611" width="15.59765625" style="313" bestFit="1" customWidth="1"/>
    <col min="4612" max="4612" width="14.59765625" style="313" bestFit="1" customWidth="1"/>
    <col min="4613" max="4613" width="13.69921875" style="313" bestFit="1" customWidth="1"/>
    <col min="4614" max="4614" width="17.09765625" style="313" bestFit="1" customWidth="1"/>
    <col min="4615" max="4615" width="9.8984375" style="313" bestFit="1" customWidth="1"/>
    <col min="4616" max="4616" width="16.69921875" style="313" bestFit="1" customWidth="1"/>
    <col min="4617" max="4617" width="54.59765625" style="313" bestFit="1" customWidth="1"/>
    <col min="4618" max="4618" width="13.59765625" style="313" bestFit="1" customWidth="1"/>
    <col min="4619" max="4619" width="17.796875" style="313" bestFit="1" customWidth="1"/>
    <col min="4620" max="4620" width="6.296875" style="313" bestFit="1" customWidth="1"/>
    <col min="4621" max="4621" width="6.3984375" style="313" bestFit="1" customWidth="1"/>
    <col min="4622" max="4622" width="15.69921875" style="313" bestFit="1" customWidth="1"/>
    <col min="4623" max="4623" width="14.5" style="313" bestFit="1" customWidth="1"/>
    <col min="4624" max="4624" width="14.59765625" style="313" bestFit="1" customWidth="1"/>
    <col min="4625" max="4625" width="12.5" style="313" bestFit="1" customWidth="1"/>
    <col min="4626" max="4626" width="10.5" style="313" bestFit="1" customWidth="1"/>
    <col min="4627" max="4627" width="13.8984375" style="313" bestFit="1" customWidth="1"/>
    <col min="4628" max="4628" width="16.59765625" style="313" bestFit="1" customWidth="1"/>
    <col min="4629" max="4629" width="17.69921875" style="313" bestFit="1" customWidth="1"/>
    <col min="4630" max="4630" width="22.09765625" style="313" customWidth="1"/>
    <col min="4631" max="4631" width="13.8984375" style="313" bestFit="1" customWidth="1"/>
    <col min="4632" max="4632" width="14.19921875" style="313" bestFit="1" customWidth="1"/>
    <col min="4633" max="4633" width="20.59765625" style="313" bestFit="1" customWidth="1"/>
    <col min="4634" max="4634" width="15.3984375" style="313" bestFit="1" customWidth="1"/>
    <col min="4635" max="4635" width="12.8984375" style="313" bestFit="1" customWidth="1"/>
    <col min="4636" max="4636" width="13.69921875" style="313" bestFit="1" customWidth="1"/>
    <col min="4637" max="4637" width="18.296875" style="313" bestFit="1" customWidth="1"/>
    <col min="4638" max="4638" width="20.296875" style="313" bestFit="1" customWidth="1"/>
    <col min="4639" max="4639" width="24.69921875" style="313" bestFit="1" customWidth="1"/>
    <col min="4640" max="4640" width="12" style="313" bestFit="1" customWidth="1"/>
    <col min="4641" max="4641" width="11.8984375" style="313" bestFit="1" customWidth="1"/>
    <col min="4642" max="4642" width="21.59765625" style="313" bestFit="1" customWidth="1"/>
    <col min="4643" max="4643" width="25.8984375" style="313" bestFit="1" customWidth="1"/>
    <col min="4644" max="4644" width="6.19921875" style="313" bestFit="1" customWidth="1"/>
    <col min="4645" max="4645" width="12.19921875" style="313" bestFit="1" customWidth="1"/>
    <col min="4646" max="4646" width="8.8984375" style="313" bestFit="1" customWidth="1"/>
    <col min="4647" max="4647" width="10.19921875" style="313" bestFit="1" customWidth="1"/>
    <col min="4648" max="4648" width="7" style="313" bestFit="1" customWidth="1"/>
    <col min="4649" max="4649" width="13" style="313" bestFit="1" customWidth="1"/>
    <col min="4650" max="4650" width="12.296875" style="313" bestFit="1" customWidth="1"/>
    <col min="4651" max="4651" width="14.19921875" style="313" bestFit="1" customWidth="1"/>
    <col min="4652" max="4652" width="14.69921875" style="313" bestFit="1" customWidth="1"/>
    <col min="4653" max="4653" width="13.3984375" style="313" bestFit="1" customWidth="1"/>
    <col min="4654" max="4654" width="17.69921875" style="313" bestFit="1" customWidth="1"/>
    <col min="4655" max="4656" width="12.8984375" style="313" bestFit="1" customWidth="1"/>
    <col min="4657" max="4657" width="15.3984375" style="313" bestFit="1" customWidth="1"/>
    <col min="4658" max="4659" width="16.5" style="313" bestFit="1" customWidth="1"/>
    <col min="4660" max="4660" width="13.19921875" style="313" bestFit="1" customWidth="1"/>
    <col min="4661" max="4661" width="11.296875" style="313" bestFit="1" customWidth="1"/>
    <col min="4662" max="4662" width="6.8984375" style="313" bestFit="1" customWidth="1"/>
    <col min="4663" max="4663" width="3.69921875" style="313" bestFit="1" customWidth="1"/>
    <col min="4664" max="4664" width="14.296875" style="313" bestFit="1" customWidth="1"/>
    <col min="4665" max="4665" width="11.69921875" style="313" bestFit="1" customWidth="1"/>
    <col min="4666" max="4666" width="19.3984375" style="313" bestFit="1" customWidth="1"/>
    <col min="4667" max="4667" width="14.296875" style="313" bestFit="1" customWidth="1"/>
    <col min="4668" max="4668" width="9.69921875" style="313" bestFit="1" customWidth="1"/>
    <col min="4669" max="4669" width="13.19921875" style="313" bestFit="1" customWidth="1"/>
    <col min="4670" max="4670" width="16.296875" style="313" bestFit="1" customWidth="1"/>
    <col min="4671" max="4671" width="8.19921875" style="313" bestFit="1" customWidth="1"/>
    <col min="4672" max="4672" width="9.796875" style="313" bestFit="1" customWidth="1"/>
    <col min="4673" max="4673" width="15" style="313" bestFit="1" customWidth="1"/>
    <col min="4674" max="4674" width="13.19921875" style="313" bestFit="1" customWidth="1"/>
    <col min="4675" max="4675" width="11.5" style="313" bestFit="1" customWidth="1"/>
    <col min="4676" max="4676" width="15.19921875" style="313" bestFit="1" customWidth="1"/>
    <col min="4677" max="4677" width="8.69921875" style="313"/>
    <col min="4678" max="4678" width="14.19921875" style="313" bestFit="1" customWidth="1"/>
    <col min="4679" max="4864" width="8.69921875" style="313"/>
    <col min="4865" max="4865" width="13" style="313" bestFit="1" customWidth="1"/>
    <col min="4866" max="4866" width="11.19921875" style="313" bestFit="1" customWidth="1"/>
    <col min="4867" max="4867" width="15.59765625" style="313" bestFit="1" customWidth="1"/>
    <col min="4868" max="4868" width="14.59765625" style="313" bestFit="1" customWidth="1"/>
    <col min="4869" max="4869" width="13.69921875" style="313" bestFit="1" customWidth="1"/>
    <col min="4870" max="4870" width="17.09765625" style="313" bestFit="1" customWidth="1"/>
    <col min="4871" max="4871" width="9.8984375" style="313" bestFit="1" customWidth="1"/>
    <col min="4872" max="4872" width="16.69921875" style="313" bestFit="1" customWidth="1"/>
    <col min="4873" max="4873" width="54.59765625" style="313" bestFit="1" customWidth="1"/>
    <col min="4874" max="4874" width="13.59765625" style="313" bestFit="1" customWidth="1"/>
    <col min="4875" max="4875" width="17.796875" style="313" bestFit="1" customWidth="1"/>
    <col min="4876" max="4876" width="6.296875" style="313" bestFit="1" customWidth="1"/>
    <col min="4877" max="4877" width="6.3984375" style="313" bestFit="1" customWidth="1"/>
    <col min="4878" max="4878" width="15.69921875" style="313" bestFit="1" customWidth="1"/>
    <col min="4879" max="4879" width="14.5" style="313" bestFit="1" customWidth="1"/>
    <col min="4880" max="4880" width="14.59765625" style="313" bestFit="1" customWidth="1"/>
    <col min="4881" max="4881" width="12.5" style="313" bestFit="1" customWidth="1"/>
    <col min="4882" max="4882" width="10.5" style="313" bestFit="1" customWidth="1"/>
    <col min="4883" max="4883" width="13.8984375" style="313" bestFit="1" customWidth="1"/>
    <col min="4884" max="4884" width="16.59765625" style="313" bestFit="1" customWidth="1"/>
    <col min="4885" max="4885" width="17.69921875" style="313" bestFit="1" customWidth="1"/>
    <col min="4886" max="4886" width="22.09765625" style="313" customWidth="1"/>
    <col min="4887" max="4887" width="13.8984375" style="313" bestFit="1" customWidth="1"/>
    <col min="4888" max="4888" width="14.19921875" style="313" bestFit="1" customWidth="1"/>
    <col min="4889" max="4889" width="20.59765625" style="313" bestFit="1" customWidth="1"/>
    <col min="4890" max="4890" width="15.3984375" style="313" bestFit="1" customWidth="1"/>
    <col min="4891" max="4891" width="12.8984375" style="313" bestFit="1" customWidth="1"/>
    <col min="4892" max="4892" width="13.69921875" style="313" bestFit="1" customWidth="1"/>
    <col min="4893" max="4893" width="18.296875" style="313" bestFit="1" customWidth="1"/>
    <col min="4894" max="4894" width="20.296875" style="313" bestFit="1" customWidth="1"/>
    <col min="4895" max="4895" width="24.69921875" style="313" bestFit="1" customWidth="1"/>
    <col min="4896" max="4896" width="12" style="313" bestFit="1" customWidth="1"/>
    <col min="4897" max="4897" width="11.8984375" style="313" bestFit="1" customWidth="1"/>
    <col min="4898" max="4898" width="21.59765625" style="313" bestFit="1" customWidth="1"/>
    <col min="4899" max="4899" width="25.8984375" style="313" bestFit="1" customWidth="1"/>
    <col min="4900" max="4900" width="6.19921875" style="313" bestFit="1" customWidth="1"/>
    <col min="4901" max="4901" width="12.19921875" style="313" bestFit="1" customWidth="1"/>
    <col min="4902" max="4902" width="8.8984375" style="313" bestFit="1" customWidth="1"/>
    <col min="4903" max="4903" width="10.19921875" style="313" bestFit="1" customWidth="1"/>
    <col min="4904" max="4904" width="7" style="313" bestFit="1" customWidth="1"/>
    <col min="4905" max="4905" width="13" style="313" bestFit="1" customWidth="1"/>
    <col min="4906" max="4906" width="12.296875" style="313" bestFit="1" customWidth="1"/>
    <col min="4907" max="4907" width="14.19921875" style="313" bestFit="1" customWidth="1"/>
    <col min="4908" max="4908" width="14.69921875" style="313" bestFit="1" customWidth="1"/>
    <col min="4909" max="4909" width="13.3984375" style="313" bestFit="1" customWidth="1"/>
    <col min="4910" max="4910" width="17.69921875" style="313" bestFit="1" customWidth="1"/>
    <col min="4911" max="4912" width="12.8984375" style="313" bestFit="1" customWidth="1"/>
    <col min="4913" max="4913" width="15.3984375" style="313" bestFit="1" customWidth="1"/>
    <col min="4914" max="4915" width="16.5" style="313" bestFit="1" customWidth="1"/>
    <col min="4916" max="4916" width="13.19921875" style="313" bestFit="1" customWidth="1"/>
    <col min="4917" max="4917" width="11.296875" style="313" bestFit="1" customWidth="1"/>
    <col min="4918" max="4918" width="6.8984375" style="313" bestFit="1" customWidth="1"/>
    <col min="4919" max="4919" width="3.69921875" style="313" bestFit="1" customWidth="1"/>
    <col min="4920" max="4920" width="14.296875" style="313" bestFit="1" customWidth="1"/>
    <col min="4921" max="4921" width="11.69921875" style="313" bestFit="1" customWidth="1"/>
    <col min="4922" max="4922" width="19.3984375" style="313" bestFit="1" customWidth="1"/>
    <col min="4923" max="4923" width="14.296875" style="313" bestFit="1" customWidth="1"/>
    <col min="4924" max="4924" width="9.69921875" style="313" bestFit="1" customWidth="1"/>
    <col min="4925" max="4925" width="13.19921875" style="313" bestFit="1" customWidth="1"/>
    <col min="4926" max="4926" width="16.296875" style="313" bestFit="1" customWidth="1"/>
    <col min="4927" max="4927" width="8.19921875" style="313" bestFit="1" customWidth="1"/>
    <col min="4928" max="4928" width="9.796875" style="313" bestFit="1" customWidth="1"/>
    <col min="4929" max="4929" width="15" style="313" bestFit="1" customWidth="1"/>
    <col min="4930" max="4930" width="13.19921875" style="313" bestFit="1" customWidth="1"/>
    <col min="4931" max="4931" width="11.5" style="313" bestFit="1" customWidth="1"/>
    <col min="4932" max="4932" width="15.19921875" style="313" bestFit="1" customWidth="1"/>
    <col min="4933" max="4933" width="8.69921875" style="313"/>
    <col min="4934" max="4934" width="14.19921875" style="313" bestFit="1" customWidth="1"/>
    <col min="4935" max="5120" width="8.69921875" style="313"/>
    <col min="5121" max="5121" width="13" style="313" bestFit="1" customWidth="1"/>
    <col min="5122" max="5122" width="11.19921875" style="313" bestFit="1" customWidth="1"/>
    <col min="5123" max="5123" width="15.59765625" style="313" bestFit="1" customWidth="1"/>
    <col min="5124" max="5124" width="14.59765625" style="313" bestFit="1" customWidth="1"/>
    <col min="5125" max="5125" width="13.69921875" style="313" bestFit="1" customWidth="1"/>
    <col min="5126" max="5126" width="17.09765625" style="313" bestFit="1" customWidth="1"/>
    <col min="5127" max="5127" width="9.8984375" style="313" bestFit="1" customWidth="1"/>
    <col min="5128" max="5128" width="16.69921875" style="313" bestFit="1" customWidth="1"/>
    <col min="5129" max="5129" width="54.59765625" style="313" bestFit="1" customWidth="1"/>
    <col min="5130" max="5130" width="13.59765625" style="313" bestFit="1" customWidth="1"/>
    <col min="5131" max="5131" width="17.796875" style="313" bestFit="1" customWidth="1"/>
    <col min="5132" max="5132" width="6.296875" style="313" bestFit="1" customWidth="1"/>
    <col min="5133" max="5133" width="6.3984375" style="313" bestFit="1" customWidth="1"/>
    <col min="5134" max="5134" width="15.69921875" style="313" bestFit="1" customWidth="1"/>
    <col min="5135" max="5135" width="14.5" style="313" bestFit="1" customWidth="1"/>
    <col min="5136" max="5136" width="14.59765625" style="313" bestFit="1" customWidth="1"/>
    <col min="5137" max="5137" width="12.5" style="313" bestFit="1" customWidth="1"/>
    <col min="5138" max="5138" width="10.5" style="313" bestFit="1" customWidth="1"/>
    <col min="5139" max="5139" width="13.8984375" style="313" bestFit="1" customWidth="1"/>
    <col min="5140" max="5140" width="16.59765625" style="313" bestFit="1" customWidth="1"/>
    <col min="5141" max="5141" width="17.69921875" style="313" bestFit="1" customWidth="1"/>
    <col min="5142" max="5142" width="22.09765625" style="313" customWidth="1"/>
    <col min="5143" max="5143" width="13.8984375" style="313" bestFit="1" customWidth="1"/>
    <col min="5144" max="5144" width="14.19921875" style="313" bestFit="1" customWidth="1"/>
    <col min="5145" max="5145" width="20.59765625" style="313" bestFit="1" customWidth="1"/>
    <col min="5146" max="5146" width="15.3984375" style="313" bestFit="1" customWidth="1"/>
    <col min="5147" max="5147" width="12.8984375" style="313" bestFit="1" customWidth="1"/>
    <col min="5148" max="5148" width="13.69921875" style="313" bestFit="1" customWidth="1"/>
    <col min="5149" max="5149" width="18.296875" style="313" bestFit="1" customWidth="1"/>
    <col min="5150" max="5150" width="20.296875" style="313" bestFit="1" customWidth="1"/>
    <col min="5151" max="5151" width="24.69921875" style="313" bestFit="1" customWidth="1"/>
    <col min="5152" max="5152" width="12" style="313" bestFit="1" customWidth="1"/>
    <col min="5153" max="5153" width="11.8984375" style="313" bestFit="1" customWidth="1"/>
    <col min="5154" max="5154" width="21.59765625" style="313" bestFit="1" customWidth="1"/>
    <col min="5155" max="5155" width="25.8984375" style="313" bestFit="1" customWidth="1"/>
    <col min="5156" max="5156" width="6.19921875" style="313" bestFit="1" customWidth="1"/>
    <col min="5157" max="5157" width="12.19921875" style="313" bestFit="1" customWidth="1"/>
    <col min="5158" max="5158" width="8.8984375" style="313" bestFit="1" customWidth="1"/>
    <col min="5159" max="5159" width="10.19921875" style="313" bestFit="1" customWidth="1"/>
    <col min="5160" max="5160" width="7" style="313" bestFit="1" customWidth="1"/>
    <col min="5161" max="5161" width="13" style="313" bestFit="1" customWidth="1"/>
    <col min="5162" max="5162" width="12.296875" style="313" bestFit="1" customWidth="1"/>
    <col min="5163" max="5163" width="14.19921875" style="313" bestFit="1" customWidth="1"/>
    <col min="5164" max="5164" width="14.69921875" style="313" bestFit="1" customWidth="1"/>
    <col min="5165" max="5165" width="13.3984375" style="313" bestFit="1" customWidth="1"/>
    <col min="5166" max="5166" width="17.69921875" style="313" bestFit="1" customWidth="1"/>
    <col min="5167" max="5168" width="12.8984375" style="313" bestFit="1" customWidth="1"/>
    <col min="5169" max="5169" width="15.3984375" style="313" bestFit="1" customWidth="1"/>
    <col min="5170" max="5171" width="16.5" style="313" bestFit="1" customWidth="1"/>
    <col min="5172" max="5172" width="13.19921875" style="313" bestFit="1" customWidth="1"/>
    <col min="5173" max="5173" width="11.296875" style="313" bestFit="1" customWidth="1"/>
    <col min="5174" max="5174" width="6.8984375" style="313" bestFit="1" customWidth="1"/>
    <col min="5175" max="5175" width="3.69921875" style="313" bestFit="1" customWidth="1"/>
    <col min="5176" max="5176" width="14.296875" style="313" bestFit="1" customWidth="1"/>
    <col min="5177" max="5177" width="11.69921875" style="313" bestFit="1" customWidth="1"/>
    <col min="5178" max="5178" width="19.3984375" style="313" bestFit="1" customWidth="1"/>
    <col min="5179" max="5179" width="14.296875" style="313" bestFit="1" customWidth="1"/>
    <col min="5180" max="5180" width="9.69921875" style="313" bestFit="1" customWidth="1"/>
    <col min="5181" max="5181" width="13.19921875" style="313" bestFit="1" customWidth="1"/>
    <col min="5182" max="5182" width="16.296875" style="313" bestFit="1" customWidth="1"/>
    <col min="5183" max="5183" width="8.19921875" style="313" bestFit="1" customWidth="1"/>
    <col min="5184" max="5184" width="9.796875" style="313" bestFit="1" customWidth="1"/>
    <col min="5185" max="5185" width="15" style="313" bestFit="1" customWidth="1"/>
    <col min="5186" max="5186" width="13.19921875" style="313" bestFit="1" customWidth="1"/>
    <col min="5187" max="5187" width="11.5" style="313" bestFit="1" customWidth="1"/>
    <col min="5188" max="5188" width="15.19921875" style="313" bestFit="1" customWidth="1"/>
    <col min="5189" max="5189" width="8.69921875" style="313"/>
    <col min="5190" max="5190" width="14.19921875" style="313" bestFit="1" customWidth="1"/>
    <col min="5191" max="5376" width="8.69921875" style="313"/>
    <col min="5377" max="5377" width="13" style="313" bestFit="1" customWidth="1"/>
    <col min="5378" max="5378" width="11.19921875" style="313" bestFit="1" customWidth="1"/>
    <col min="5379" max="5379" width="15.59765625" style="313" bestFit="1" customWidth="1"/>
    <col min="5380" max="5380" width="14.59765625" style="313" bestFit="1" customWidth="1"/>
    <col min="5381" max="5381" width="13.69921875" style="313" bestFit="1" customWidth="1"/>
    <col min="5382" max="5382" width="17.09765625" style="313" bestFit="1" customWidth="1"/>
    <col min="5383" max="5383" width="9.8984375" style="313" bestFit="1" customWidth="1"/>
    <col min="5384" max="5384" width="16.69921875" style="313" bestFit="1" customWidth="1"/>
    <col min="5385" max="5385" width="54.59765625" style="313" bestFit="1" customWidth="1"/>
    <col min="5386" max="5386" width="13.59765625" style="313" bestFit="1" customWidth="1"/>
    <col min="5387" max="5387" width="17.796875" style="313" bestFit="1" customWidth="1"/>
    <col min="5388" max="5388" width="6.296875" style="313" bestFit="1" customWidth="1"/>
    <col min="5389" max="5389" width="6.3984375" style="313" bestFit="1" customWidth="1"/>
    <col min="5390" max="5390" width="15.69921875" style="313" bestFit="1" customWidth="1"/>
    <col min="5391" max="5391" width="14.5" style="313" bestFit="1" customWidth="1"/>
    <col min="5392" max="5392" width="14.59765625" style="313" bestFit="1" customWidth="1"/>
    <col min="5393" max="5393" width="12.5" style="313" bestFit="1" customWidth="1"/>
    <col min="5394" max="5394" width="10.5" style="313" bestFit="1" customWidth="1"/>
    <col min="5395" max="5395" width="13.8984375" style="313" bestFit="1" customWidth="1"/>
    <col min="5396" max="5396" width="16.59765625" style="313" bestFit="1" customWidth="1"/>
    <col min="5397" max="5397" width="17.69921875" style="313" bestFit="1" customWidth="1"/>
    <col min="5398" max="5398" width="22.09765625" style="313" customWidth="1"/>
    <col min="5399" max="5399" width="13.8984375" style="313" bestFit="1" customWidth="1"/>
    <col min="5400" max="5400" width="14.19921875" style="313" bestFit="1" customWidth="1"/>
    <col min="5401" max="5401" width="20.59765625" style="313" bestFit="1" customWidth="1"/>
    <col min="5402" max="5402" width="15.3984375" style="313" bestFit="1" customWidth="1"/>
    <col min="5403" max="5403" width="12.8984375" style="313" bestFit="1" customWidth="1"/>
    <col min="5404" max="5404" width="13.69921875" style="313" bestFit="1" customWidth="1"/>
    <col min="5405" max="5405" width="18.296875" style="313" bestFit="1" customWidth="1"/>
    <col min="5406" max="5406" width="20.296875" style="313" bestFit="1" customWidth="1"/>
    <col min="5407" max="5407" width="24.69921875" style="313" bestFit="1" customWidth="1"/>
    <col min="5408" max="5408" width="12" style="313" bestFit="1" customWidth="1"/>
    <col min="5409" max="5409" width="11.8984375" style="313" bestFit="1" customWidth="1"/>
    <col min="5410" max="5410" width="21.59765625" style="313" bestFit="1" customWidth="1"/>
    <col min="5411" max="5411" width="25.8984375" style="313" bestFit="1" customWidth="1"/>
    <col min="5412" max="5412" width="6.19921875" style="313" bestFit="1" customWidth="1"/>
    <col min="5413" max="5413" width="12.19921875" style="313" bestFit="1" customWidth="1"/>
    <col min="5414" max="5414" width="8.8984375" style="313" bestFit="1" customWidth="1"/>
    <col min="5415" max="5415" width="10.19921875" style="313" bestFit="1" customWidth="1"/>
    <col min="5416" max="5416" width="7" style="313" bestFit="1" customWidth="1"/>
    <col min="5417" max="5417" width="13" style="313" bestFit="1" customWidth="1"/>
    <col min="5418" max="5418" width="12.296875" style="313" bestFit="1" customWidth="1"/>
    <col min="5419" max="5419" width="14.19921875" style="313" bestFit="1" customWidth="1"/>
    <col min="5420" max="5420" width="14.69921875" style="313" bestFit="1" customWidth="1"/>
    <col min="5421" max="5421" width="13.3984375" style="313" bestFit="1" customWidth="1"/>
    <col min="5422" max="5422" width="17.69921875" style="313" bestFit="1" customWidth="1"/>
    <col min="5423" max="5424" width="12.8984375" style="313" bestFit="1" customWidth="1"/>
    <col min="5425" max="5425" width="15.3984375" style="313" bestFit="1" customWidth="1"/>
    <col min="5426" max="5427" width="16.5" style="313" bestFit="1" customWidth="1"/>
    <col min="5428" max="5428" width="13.19921875" style="313" bestFit="1" customWidth="1"/>
    <col min="5429" max="5429" width="11.296875" style="313" bestFit="1" customWidth="1"/>
    <col min="5430" max="5430" width="6.8984375" style="313" bestFit="1" customWidth="1"/>
    <col min="5431" max="5431" width="3.69921875" style="313" bestFit="1" customWidth="1"/>
    <col min="5432" max="5432" width="14.296875" style="313" bestFit="1" customWidth="1"/>
    <col min="5433" max="5433" width="11.69921875" style="313" bestFit="1" customWidth="1"/>
    <col min="5434" max="5434" width="19.3984375" style="313" bestFit="1" customWidth="1"/>
    <col min="5435" max="5435" width="14.296875" style="313" bestFit="1" customWidth="1"/>
    <col min="5436" max="5436" width="9.69921875" style="313" bestFit="1" customWidth="1"/>
    <col min="5437" max="5437" width="13.19921875" style="313" bestFit="1" customWidth="1"/>
    <col min="5438" max="5438" width="16.296875" style="313" bestFit="1" customWidth="1"/>
    <col min="5439" max="5439" width="8.19921875" style="313" bestFit="1" customWidth="1"/>
    <col min="5440" max="5440" width="9.796875" style="313" bestFit="1" customWidth="1"/>
    <col min="5441" max="5441" width="15" style="313" bestFit="1" customWidth="1"/>
    <col min="5442" max="5442" width="13.19921875" style="313" bestFit="1" customWidth="1"/>
    <col min="5443" max="5443" width="11.5" style="313" bestFit="1" customWidth="1"/>
    <col min="5444" max="5444" width="15.19921875" style="313" bestFit="1" customWidth="1"/>
    <col min="5445" max="5445" width="8.69921875" style="313"/>
    <col min="5446" max="5446" width="14.19921875" style="313" bestFit="1" customWidth="1"/>
    <col min="5447" max="5632" width="8.69921875" style="313"/>
    <col min="5633" max="5633" width="13" style="313" bestFit="1" customWidth="1"/>
    <col min="5634" max="5634" width="11.19921875" style="313" bestFit="1" customWidth="1"/>
    <col min="5635" max="5635" width="15.59765625" style="313" bestFit="1" customWidth="1"/>
    <col min="5636" max="5636" width="14.59765625" style="313" bestFit="1" customWidth="1"/>
    <col min="5637" max="5637" width="13.69921875" style="313" bestFit="1" customWidth="1"/>
    <col min="5638" max="5638" width="17.09765625" style="313" bestFit="1" customWidth="1"/>
    <col min="5639" max="5639" width="9.8984375" style="313" bestFit="1" customWidth="1"/>
    <col min="5640" max="5640" width="16.69921875" style="313" bestFit="1" customWidth="1"/>
    <col min="5641" max="5641" width="54.59765625" style="313" bestFit="1" customWidth="1"/>
    <col min="5642" max="5642" width="13.59765625" style="313" bestFit="1" customWidth="1"/>
    <col min="5643" max="5643" width="17.796875" style="313" bestFit="1" customWidth="1"/>
    <col min="5644" max="5644" width="6.296875" style="313" bestFit="1" customWidth="1"/>
    <col min="5645" max="5645" width="6.3984375" style="313" bestFit="1" customWidth="1"/>
    <col min="5646" max="5646" width="15.69921875" style="313" bestFit="1" customWidth="1"/>
    <col min="5647" max="5647" width="14.5" style="313" bestFit="1" customWidth="1"/>
    <col min="5648" max="5648" width="14.59765625" style="313" bestFit="1" customWidth="1"/>
    <col min="5649" max="5649" width="12.5" style="313" bestFit="1" customWidth="1"/>
    <col min="5650" max="5650" width="10.5" style="313" bestFit="1" customWidth="1"/>
    <col min="5651" max="5651" width="13.8984375" style="313" bestFit="1" customWidth="1"/>
    <col min="5652" max="5652" width="16.59765625" style="313" bestFit="1" customWidth="1"/>
    <col min="5653" max="5653" width="17.69921875" style="313" bestFit="1" customWidth="1"/>
    <col min="5654" max="5654" width="22.09765625" style="313" customWidth="1"/>
    <col min="5655" max="5655" width="13.8984375" style="313" bestFit="1" customWidth="1"/>
    <col min="5656" max="5656" width="14.19921875" style="313" bestFit="1" customWidth="1"/>
    <col min="5657" max="5657" width="20.59765625" style="313" bestFit="1" customWidth="1"/>
    <col min="5658" max="5658" width="15.3984375" style="313" bestFit="1" customWidth="1"/>
    <col min="5659" max="5659" width="12.8984375" style="313" bestFit="1" customWidth="1"/>
    <col min="5660" max="5660" width="13.69921875" style="313" bestFit="1" customWidth="1"/>
    <col min="5661" max="5661" width="18.296875" style="313" bestFit="1" customWidth="1"/>
    <col min="5662" max="5662" width="20.296875" style="313" bestFit="1" customWidth="1"/>
    <col min="5663" max="5663" width="24.69921875" style="313" bestFit="1" customWidth="1"/>
    <col min="5664" max="5664" width="12" style="313" bestFit="1" customWidth="1"/>
    <col min="5665" max="5665" width="11.8984375" style="313" bestFit="1" customWidth="1"/>
    <col min="5666" max="5666" width="21.59765625" style="313" bestFit="1" customWidth="1"/>
    <col min="5667" max="5667" width="25.8984375" style="313" bestFit="1" customWidth="1"/>
    <col min="5668" max="5668" width="6.19921875" style="313" bestFit="1" customWidth="1"/>
    <col min="5669" max="5669" width="12.19921875" style="313" bestFit="1" customWidth="1"/>
    <col min="5670" max="5670" width="8.8984375" style="313" bestFit="1" customWidth="1"/>
    <col min="5671" max="5671" width="10.19921875" style="313" bestFit="1" customWidth="1"/>
    <col min="5672" max="5672" width="7" style="313" bestFit="1" customWidth="1"/>
    <col min="5673" max="5673" width="13" style="313" bestFit="1" customWidth="1"/>
    <col min="5674" max="5674" width="12.296875" style="313" bestFit="1" customWidth="1"/>
    <col min="5675" max="5675" width="14.19921875" style="313" bestFit="1" customWidth="1"/>
    <col min="5676" max="5676" width="14.69921875" style="313" bestFit="1" customWidth="1"/>
    <col min="5677" max="5677" width="13.3984375" style="313" bestFit="1" customWidth="1"/>
    <col min="5678" max="5678" width="17.69921875" style="313" bestFit="1" customWidth="1"/>
    <col min="5679" max="5680" width="12.8984375" style="313" bestFit="1" customWidth="1"/>
    <col min="5681" max="5681" width="15.3984375" style="313" bestFit="1" customWidth="1"/>
    <col min="5682" max="5683" width="16.5" style="313" bestFit="1" customWidth="1"/>
    <col min="5684" max="5684" width="13.19921875" style="313" bestFit="1" customWidth="1"/>
    <col min="5685" max="5685" width="11.296875" style="313" bestFit="1" customWidth="1"/>
    <col min="5686" max="5686" width="6.8984375" style="313" bestFit="1" customWidth="1"/>
    <col min="5687" max="5687" width="3.69921875" style="313" bestFit="1" customWidth="1"/>
    <col min="5688" max="5688" width="14.296875" style="313" bestFit="1" customWidth="1"/>
    <col min="5689" max="5689" width="11.69921875" style="313" bestFit="1" customWidth="1"/>
    <col min="5690" max="5690" width="19.3984375" style="313" bestFit="1" customWidth="1"/>
    <col min="5691" max="5691" width="14.296875" style="313" bestFit="1" customWidth="1"/>
    <col min="5692" max="5692" width="9.69921875" style="313" bestFit="1" customWidth="1"/>
    <col min="5693" max="5693" width="13.19921875" style="313" bestFit="1" customWidth="1"/>
    <col min="5694" max="5694" width="16.296875" style="313" bestFit="1" customWidth="1"/>
    <col min="5695" max="5695" width="8.19921875" style="313" bestFit="1" customWidth="1"/>
    <col min="5696" max="5696" width="9.796875" style="313" bestFit="1" customWidth="1"/>
    <col min="5697" max="5697" width="15" style="313" bestFit="1" customWidth="1"/>
    <col min="5698" max="5698" width="13.19921875" style="313" bestFit="1" customWidth="1"/>
    <col min="5699" max="5699" width="11.5" style="313" bestFit="1" customWidth="1"/>
    <col min="5700" max="5700" width="15.19921875" style="313" bestFit="1" customWidth="1"/>
    <col min="5701" max="5701" width="8.69921875" style="313"/>
    <col min="5702" max="5702" width="14.19921875" style="313" bestFit="1" customWidth="1"/>
    <col min="5703" max="5888" width="8.69921875" style="313"/>
    <col min="5889" max="5889" width="13" style="313" bestFit="1" customWidth="1"/>
    <col min="5890" max="5890" width="11.19921875" style="313" bestFit="1" customWidth="1"/>
    <col min="5891" max="5891" width="15.59765625" style="313" bestFit="1" customWidth="1"/>
    <col min="5892" max="5892" width="14.59765625" style="313" bestFit="1" customWidth="1"/>
    <col min="5893" max="5893" width="13.69921875" style="313" bestFit="1" customWidth="1"/>
    <col min="5894" max="5894" width="17.09765625" style="313" bestFit="1" customWidth="1"/>
    <col min="5895" max="5895" width="9.8984375" style="313" bestFit="1" customWidth="1"/>
    <col min="5896" max="5896" width="16.69921875" style="313" bestFit="1" customWidth="1"/>
    <col min="5897" max="5897" width="54.59765625" style="313" bestFit="1" customWidth="1"/>
    <col min="5898" max="5898" width="13.59765625" style="313" bestFit="1" customWidth="1"/>
    <col min="5899" max="5899" width="17.796875" style="313" bestFit="1" customWidth="1"/>
    <col min="5900" max="5900" width="6.296875" style="313" bestFit="1" customWidth="1"/>
    <col min="5901" max="5901" width="6.3984375" style="313" bestFit="1" customWidth="1"/>
    <col min="5902" max="5902" width="15.69921875" style="313" bestFit="1" customWidth="1"/>
    <col min="5903" max="5903" width="14.5" style="313" bestFit="1" customWidth="1"/>
    <col min="5904" max="5904" width="14.59765625" style="313" bestFit="1" customWidth="1"/>
    <col min="5905" max="5905" width="12.5" style="313" bestFit="1" customWidth="1"/>
    <col min="5906" max="5906" width="10.5" style="313" bestFit="1" customWidth="1"/>
    <col min="5907" max="5907" width="13.8984375" style="313" bestFit="1" customWidth="1"/>
    <col min="5908" max="5908" width="16.59765625" style="313" bestFit="1" customWidth="1"/>
    <col min="5909" max="5909" width="17.69921875" style="313" bestFit="1" customWidth="1"/>
    <col min="5910" max="5910" width="22.09765625" style="313" customWidth="1"/>
    <col min="5911" max="5911" width="13.8984375" style="313" bestFit="1" customWidth="1"/>
    <col min="5912" max="5912" width="14.19921875" style="313" bestFit="1" customWidth="1"/>
    <col min="5913" max="5913" width="20.59765625" style="313" bestFit="1" customWidth="1"/>
    <col min="5914" max="5914" width="15.3984375" style="313" bestFit="1" customWidth="1"/>
    <col min="5915" max="5915" width="12.8984375" style="313" bestFit="1" customWidth="1"/>
    <col min="5916" max="5916" width="13.69921875" style="313" bestFit="1" customWidth="1"/>
    <col min="5917" max="5917" width="18.296875" style="313" bestFit="1" customWidth="1"/>
    <col min="5918" max="5918" width="20.296875" style="313" bestFit="1" customWidth="1"/>
    <col min="5919" max="5919" width="24.69921875" style="313" bestFit="1" customWidth="1"/>
    <col min="5920" max="5920" width="12" style="313" bestFit="1" customWidth="1"/>
    <col min="5921" max="5921" width="11.8984375" style="313" bestFit="1" customWidth="1"/>
    <col min="5922" max="5922" width="21.59765625" style="313" bestFit="1" customWidth="1"/>
    <col min="5923" max="5923" width="25.8984375" style="313" bestFit="1" customWidth="1"/>
    <col min="5924" max="5924" width="6.19921875" style="313" bestFit="1" customWidth="1"/>
    <col min="5925" max="5925" width="12.19921875" style="313" bestFit="1" customWidth="1"/>
    <col min="5926" max="5926" width="8.8984375" style="313" bestFit="1" customWidth="1"/>
    <col min="5927" max="5927" width="10.19921875" style="313" bestFit="1" customWidth="1"/>
    <col min="5928" max="5928" width="7" style="313" bestFit="1" customWidth="1"/>
    <col min="5929" max="5929" width="13" style="313" bestFit="1" customWidth="1"/>
    <col min="5930" max="5930" width="12.296875" style="313" bestFit="1" customWidth="1"/>
    <col min="5931" max="5931" width="14.19921875" style="313" bestFit="1" customWidth="1"/>
    <col min="5932" max="5932" width="14.69921875" style="313" bestFit="1" customWidth="1"/>
    <col min="5933" max="5933" width="13.3984375" style="313" bestFit="1" customWidth="1"/>
    <col min="5934" max="5934" width="17.69921875" style="313" bestFit="1" customWidth="1"/>
    <col min="5935" max="5936" width="12.8984375" style="313" bestFit="1" customWidth="1"/>
    <col min="5937" max="5937" width="15.3984375" style="313" bestFit="1" customWidth="1"/>
    <col min="5938" max="5939" width="16.5" style="313" bestFit="1" customWidth="1"/>
    <col min="5940" max="5940" width="13.19921875" style="313" bestFit="1" customWidth="1"/>
    <col min="5941" max="5941" width="11.296875" style="313" bestFit="1" customWidth="1"/>
    <col min="5942" max="5942" width="6.8984375" style="313" bestFit="1" customWidth="1"/>
    <col min="5943" max="5943" width="3.69921875" style="313" bestFit="1" customWidth="1"/>
    <col min="5944" max="5944" width="14.296875" style="313" bestFit="1" customWidth="1"/>
    <col min="5945" max="5945" width="11.69921875" style="313" bestFit="1" customWidth="1"/>
    <col min="5946" max="5946" width="19.3984375" style="313" bestFit="1" customWidth="1"/>
    <col min="5947" max="5947" width="14.296875" style="313" bestFit="1" customWidth="1"/>
    <col min="5948" max="5948" width="9.69921875" style="313" bestFit="1" customWidth="1"/>
    <col min="5949" max="5949" width="13.19921875" style="313" bestFit="1" customWidth="1"/>
    <col min="5950" max="5950" width="16.296875" style="313" bestFit="1" customWidth="1"/>
    <col min="5951" max="5951" width="8.19921875" style="313" bestFit="1" customWidth="1"/>
    <col min="5952" max="5952" width="9.796875" style="313" bestFit="1" customWidth="1"/>
    <col min="5953" max="5953" width="15" style="313" bestFit="1" customWidth="1"/>
    <col min="5954" max="5954" width="13.19921875" style="313" bestFit="1" customWidth="1"/>
    <col min="5955" max="5955" width="11.5" style="313" bestFit="1" customWidth="1"/>
    <col min="5956" max="5956" width="15.19921875" style="313" bestFit="1" customWidth="1"/>
    <col min="5957" max="5957" width="8.69921875" style="313"/>
    <col min="5958" max="5958" width="14.19921875" style="313" bestFit="1" customWidth="1"/>
    <col min="5959" max="6144" width="8.69921875" style="313"/>
    <col min="6145" max="6145" width="13" style="313" bestFit="1" customWidth="1"/>
    <col min="6146" max="6146" width="11.19921875" style="313" bestFit="1" customWidth="1"/>
    <col min="6147" max="6147" width="15.59765625" style="313" bestFit="1" customWidth="1"/>
    <col min="6148" max="6148" width="14.59765625" style="313" bestFit="1" customWidth="1"/>
    <col min="6149" max="6149" width="13.69921875" style="313" bestFit="1" customWidth="1"/>
    <col min="6150" max="6150" width="17.09765625" style="313" bestFit="1" customWidth="1"/>
    <col min="6151" max="6151" width="9.8984375" style="313" bestFit="1" customWidth="1"/>
    <col min="6152" max="6152" width="16.69921875" style="313" bestFit="1" customWidth="1"/>
    <col min="6153" max="6153" width="54.59765625" style="313" bestFit="1" customWidth="1"/>
    <col min="6154" max="6154" width="13.59765625" style="313" bestFit="1" customWidth="1"/>
    <col min="6155" max="6155" width="17.796875" style="313" bestFit="1" customWidth="1"/>
    <col min="6156" max="6156" width="6.296875" style="313" bestFit="1" customWidth="1"/>
    <col min="6157" max="6157" width="6.3984375" style="313" bestFit="1" customWidth="1"/>
    <col min="6158" max="6158" width="15.69921875" style="313" bestFit="1" customWidth="1"/>
    <col min="6159" max="6159" width="14.5" style="313" bestFit="1" customWidth="1"/>
    <col min="6160" max="6160" width="14.59765625" style="313" bestFit="1" customWidth="1"/>
    <col min="6161" max="6161" width="12.5" style="313" bestFit="1" customWidth="1"/>
    <col min="6162" max="6162" width="10.5" style="313" bestFit="1" customWidth="1"/>
    <col min="6163" max="6163" width="13.8984375" style="313" bestFit="1" customWidth="1"/>
    <col min="6164" max="6164" width="16.59765625" style="313" bestFit="1" customWidth="1"/>
    <col min="6165" max="6165" width="17.69921875" style="313" bestFit="1" customWidth="1"/>
    <col min="6166" max="6166" width="22.09765625" style="313" customWidth="1"/>
    <col min="6167" max="6167" width="13.8984375" style="313" bestFit="1" customWidth="1"/>
    <col min="6168" max="6168" width="14.19921875" style="313" bestFit="1" customWidth="1"/>
    <col min="6169" max="6169" width="20.59765625" style="313" bestFit="1" customWidth="1"/>
    <col min="6170" max="6170" width="15.3984375" style="313" bestFit="1" customWidth="1"/>
    <col min="6171" max="6171" width="12.8984375" style="313" bestFit="1" customWidth="1"/>
    <col min="6172" max="6172" width="13.69921875" style="313" bestFit="1" customWidth="1"/>
    <col min="6173" max="6173" width="18.296875" style="313" bestFit="1" customWidth="1"/>
    <col min="6174" max="6174" width="20.296875" style="313" bestFit="1" customWidth="1"/>
    <col min="6175" max="6175" width="24.69921875" style="313" bestFit="1" customWidth="1"/>
    <col min="6176" max="6176" width="12" style="313" bestFit="1" customWidth="1"/>
    <col min="6177" max="6177" width="11.8984375" style="313" bestFit="1" customWidth="1"/>
    <col min="6178" max="6178" width="21.59765625" style="313" bestFit="1" customWidth="1"/>
    <col min="6179" max="6179" width="25.8984375" style="313" bestFit="1" customWidth="1"/>
    <col min="6180" max="6180" width="6.19921875" style="313" bestFit="1" customWidth="1"/>
    <col min="6181" max="6181" width="12.19921875" style="313" bestFit="1" customWidth="1"/>
    <col min="6182" max="6182" width="8.8984375" style="313" bestFit="1" customWidth="1"/>
    <col min="6183" max="6183" width="10.19921875" style="313" bestFit="1" customWidth="1"/>
    <col min="6184" max="6184" width="7" style="313" bestFit="1" customWidth="1"/>
    <col min="6185" max="6185" width="13" style="313" bestFit="1" customWidth="1"/>
    <col min="6186" max="6186" width="12.296875" style="313" bestFit="1" customWidth="1"/>
    <col min="6187" max="6187" width="14.19921875" style="313" bestFit="1" customWidth="1"/>
    <col min="6188" max="6188" width="14.69921875" style="313" bestFit="1" customWidth="1"/>
    <col min="6189" max="6189" width="13.3984375" style="313" bestFit="1" customWidth="1"/>
    <col min="6190" max="6190" width="17.69921875" style="313" bestFit="1" customWidth="1"/>
    <col min="6191" max="6192" width="12.8984375" style="313" bestFit="1" customWidth="1"/>
    <col min="6193" max="6193" width="15.3984375" style="313" bestFit="1" customWidth="1"/>
    <col min="6194" max="6195" width="16.5" style="313" bestFit="1" customWidth="1"/>
    <col min="6196" max="6196" width="13.19921875" style="313" bestFit="1" customWidth="1"/>
    <col min="6197" max="6197" width="11.296875" style="313" bestFit="1" customWidth="1"/>
    <col min="6198" max="6198" width="6.8984375" style="313" bestFit="1" customWidth="1"/>
    <col min="6199" max="6199" width="3.69921875" style="313" bestFit="1" customWidth="1"/>
    <col min="6200" max="6200" width="14.296875" style="313" bestFit="1" customWidth="1"/>
    <col min="6201" max="6201" width="11.69921875" style="313" bestFit="1" customWidth="1"/>
    <col min="6202" max="6202" width="19.3984375" style="313" bestFit="1" customWidth="1"/>
    <col min="6203" max="6203" width="14.296875" style="313" bestFit="1" customWidth="1"/>
    <col min="6204" max="6204" width="9.69921875" style="313" bestFit="1" customWidth="1"/>
    <col min="6205" max="6205" width="13.19921875" style="313" bestFit="1" customWidth="1"/>
    <col min="6206" max="6206" width="16.296875" style="313" bestFit="1" customWidth="1"/>
    <col min="6207" max="6207" width="8.19921875" style="313" bestFit="1" customWidth="1"/>
    <col min="6208" max="6208" width="9.796875" style="313" bestFit="1" customWidth="1"/>
    <col min="6209" max="6209" width="15" style="313" bestFit="1" customWidth="1"/>
    <col min="6210" max="6210" width="13.19921875" style="313" bestFit="1" customWidth="1"/>
    <col min="6211" max="6211" width="11.5" style="313" bestFit="1" customWidth="1"/>
    <col min="6212" max="6212" width="15.19921875" style="313" bestFit="1" customWidth="1"/>
    <col min="6213" max="6213" width="8.69921875" style="313"/>
    <col min="6214" max="6214" width="14.19921875" style="313" bestFit="1" customWidth="1"/>
    <col min="6215" max="6400" width="8.69921875" style="313"/>
    <col min="6401" max="6401" width="13" style="313" bestFit="1" customWidth="1"/>
    <col min="6402" max="6402" width="11.19921875" style="313" bestFit="1" customWidth="1"/>
    <col min="6403" max="6403" width="15.59765625" style="313" bestFit="1" customWidth="1"/>
    <col min="6404" max="6404" width="14.59765625" style="313" bestFit="1" customWidth="1"/>
    <col min="6405" max="6405" width="13.69921875" style="313" bestFit="1" customWidth="1"/>
    <col min="6406" max="6406" width="17.09765625" style="313" bestFit="1" customWidth="1"/>
    <col min="6407" max="6407" width="9.8984375" style="313" bestFit="1" customWidth="1"/>
    <col min="6408" max="6408" width="16.69921875" style="313" bestFit="1" customWidth="1"/>
    <col min="6409" max="6409" width="54.59765625" style="313" bestFit="1" customWidth="1"/>
    <col min="6410" max="6410" width="13.59765625" style="313" bestFit="1" customWidth="1"/>
    <col min="6411" max="6411" width="17.796875" style="313" bestFit="1" customWidth="1"/>
    <col min="6412" max="6412" width="6.296875" style="313" bestFit="1" customWidth="1"/>
    <col min="6413" max="6413" width="6.3984375" style="313" bestFit="1" customWidth="1"/>
    <col min="6414" max="6414" width="15.69921875" style="313" bestFit="1" customWidth="1"/>
    <col min="6415" max="6415" width="14.5" style="313" bestFit="1" customWidth="1"/>
    <col min="6416" max="6416" width="14.59765625" style="313" bestFit="1" customWidth="1"/>
    <col min="6417" max="6417" width="12.5" style="313" bestFit="1" customWidth="1"/>
    <col min="6418" max="6418" width="10.5" style="313" bestFit="1" customWidth="1"/>
    <col min="6419" max="6419" width="13.8984375" style="313" bestFit="1" customWidth="1"/>
    <col min="6420" max="6420" width="16.59765625" style="313" bestFit="1" customWidth="1"/>
    <col min="6421" max="6421" width="17.69921875" style="313" bestFit="1" customWidth="1"/>
    <col min="6422" max="6422" width="22.09765625" style="313" customWidth="1"/>
    <col min="6423" max="6423" width="13.8984375" style="313" bestFit="1" customWidth="1"/>
    <col min="6424" max="6424" width="14.19921875" style="313" bestFit="1" customWidth="1"/>
    <col min="6425" max="6425" width="20.59765625" style="313" bestFit="1" customWidth="1"/>
    <col min="6426" max="6426" width="15.3984375" style="313" bestFit="1" customWidth="1"/>
    <col min="6427" max="6427" width="12.8984375" style="313" bestFit="1" customWidth="1"/>
    <col min="6428" max="6428" width="13.69921875" style="313" bestFit="1" customWidth="1"/>
    <col min="6429" max="6429" width="18.296875" style="313" bestFit="1" customWidth="1"/>
    <col min="6430" max="6430" width="20.296875" style="313" bestFit="1" customWidth="1"/>
    <col min="6431" max="6431" width="24.69921875" style="313" bestFit="1" customWidth="1"/>
    <col min="6432" max="6432" width="12" style="313" bestFit="1" customWidth="1"/>
    <col min="6433" max="6433" width="11.8984375" style="313" bestFit="1" customWidth="1"/>
    <col min="6434" max="6434" width="21.59765625" style="313" bestFit="1" customWidth="1"/>
    <col min="6435" max="6435" width="25.8984375" style="313" bestFit="1" customWidth="1"/>
    <col min="6436" max="6436" width="6.19921875" style="313" bestFit="1" customWidth="1"/>
    <col min="6437" max="6437" width="12.19921875" style="313" bestFit="1" customWidth="1"/>
    <col min="6438" max="6438" width="8.8984375" style="313" bestFit="1" customWidth="1"/>
    <col min="6439" max="6439" width="10.19921875" style="313" bestFit="1" customWidth="1"/>
    <col min="6440" max="6440" width="7" style="313" bestFit="1" customWidth="1"/>
    <col min="6441" max="6441" width="13" style="313" bestFit="1" customWidth="1"/>
    <col min="6442" max="6442" width="12.296875" style="313" bestFit="1" customWidth="1"/>
    <col min="6443" max="6443" width="14.19921875" style="313" bestFit="1" customWidth="1"/>
    <col min="6444" max="6444" width="14.69921875" style="313" bestFit="1" customWidth="1"/>
    <col min="6445" max="6445" width="13.3984375" style="313" bestFit="1" customWidth="1"/>
    <col min="6446" max="6446" width="17.69921875" style="313" bestFit="1" customWidth="1"/>
    <col min="6447" max="6448" width="12.8984375" style="313" bestFit="1" customWidth="1"/>
    <col min="6449" max="6449" width="15.3984375" style="313" bestFit="1" customWidth="1"/>
    <col min="6450" max="6451" width="16.5" style="313" bestFit="1" customWidth="1"/>
    <col min="6452" max="6452" width="13.19921875" style="313" bestFit="1" customWidth="1"/>
    <col min="6453" max="6453" width="11.296875" style="313" bestFit="1" customWidth="1"/>
    <col min="6454" max="6454" width="6.8984375" style="313" bestFit="1" customWidth="1"/>
    <col min="6455" max="6455" width="3.69921875" style="313" bestFit="1" customWidth="1"/>
    <col min="6456" max="6456" width="14.296875" style="313" bestFit="1" customWidth="1"/>
    <col min="6457" max="6457" width="11.69921875" style="313" bestFit="1" customWidth="1"/>
    <col min="6458" max="6458" width="19.3984375" style="313" bestFit="1" customWidth="1"/>
    <col min="6459" max="6459" width="14.296875" style="313" bestFit="1" customWidth="1"/>
    <col min="6460" max="6460" width="9.69921875" style="313" bestFit="1" customWidth="1"/>
    <col min="6461" max="6461" width="13.19921875" style="313" bestFit="1" customWidth="1"/>
    <col min="6462" max="6462" width="16.296875" style="313" bestFit="1" customWidth="1"/>
    <col min="6463" max="6463" width="8.19921875" style="313" bestFit="1" customWidth="1"/>
    <col min="6464" max="6464" width="9.796875" style="313" bestFit="1" customWidth="1"/>
    <col min="6465" max="6465" width="15" style="313" bestFit="1" customWidth="1"/>
    <col min="6466" max="6466" width="13.19921875" style="313" bestFit="1" customWidth="1"/>
    <col min="6467" max="6467" width="11.5" style="313" bestFit="1" customWidth="1"/>
    <col min="6468" max="6468" width="15.19921875" style="313" bestFit="1" customWidth="1"/>
    <col min="6469" max="6469" width="8.69921875" style="313"/>
    <col min="6470" max="6470" width="14.19921875" style="313" bestFit="1" customWidth="1"/>
    <col min="6471" max="6656" width="8.69921875" style="313"/>
    <col min="6657" max="6657" width="13" style="313" bestFit="1" customWidth="1"/>
    <col min="6658" max="6658" width="11.19921875" style="313" bestFit="1" customWidth="1"/>
    <col min="6659" max="6659" width="15.59765625" style="313" bestFit="1" customWidth="1"/>
    <col min="6660" max="6660" width="14.59765625" style="313" bestFit="1" customWidth="1"/>
    <col min="6661" max="6661" width="13.69921875" style="313" bestFit="1" customWidth="1"/>
    <col min="6662" max="6662" width="17.09765625" style="313" bestFit="1" customWidth="1"/>
    <col min="6663" max="6663" width="9.8984375" style="313" bestFit="1" customWidth="1"/>
    <col min="6664" max="6664" width="16.69921875" style="313" bestFit="1" customWidth="1"/>
    <col min="6665" max="6665" width="54.59765625" style="313" bestFit="1" customWidth="1"/>
    <col min="6666" max="6666" width="13.59765625" style="313" bestFit="1" customWidth="1"/>
    <col min="6667" max="6667" width="17.796875" style="313" bestFit="1" customWidth="1"/>
    <col min="6668" max="6668" width="6.296875" style="313" bestFit="1" customWidth="1"/>
    <col min="6669" max="6669" width="6.3984375" style="313" bestFit="1" customWidth="1"/>
    <col min="6670" max="6670" width="15.69921875" style="313" bestFit="1" customWidth="1"/>
    <col min="6671" max="6671" width="14.5" style="313" bestFit="1" customWidth="1"/>
    <col min="6672" max="6672" width="14.59765625" style="313" bestFit="1" customWidth="1"/>
    <col min="6673" max="6673" width="12.5" style="313" bestFit="1" customWidth="1"/>
    <col min="6674" max="6674" width="10.5" style="313" bestFit="1" customWidth="1"/>
    <col min="6675" max="6675" width="13.8984375" style="313" bestFit="1" customWidth="1"/>
    <col min="6676" max="6676" width="16.59765625" style="313" bestFit="1" customWidth="1"/>
    <col min="6677" max="6677" width="17.69921875" style="313" bestFit="1" customWidth="1"/>
    <col min="6678" max="6678" width="22.09765625" style="313" customWidth="1"/>
    <col min="6679" max="6679" width="13.8984375" style="313" bestFit="1" customWidth="1"/>
    <col min="6680" max="6680" width="14.19921875" style="313" bestFit="1" customWidth="1"/>
    <col min="6681" max="6681" width="20.59765625" style="313" bestFit="1" customWidth="1"/>
    <col min="6682" max="6682" width="15.3984375" style="313" bestFit="1" customWidth="1"/>
    <col min="6683" max="6683" width="12.8984375" style="313" bestFit="1" customWidth="1"/>
    <col min="6684" max="6684" width="13.69921875" style="313" bestFit="1" customWidth="1"/>
    <col min="6685" max="6685" width="18.296875" style="313" bestFit="1" customWidth="1"/>
    <col min="6686" max="6686" width="20.296875" style="313" bestFit="1" customWidth="1"/>
    <col min="6687" max="6687" width="24.69921875" style="313" bestFit="1" customWidth="1"/>
    <col min="6688" max="6688" width="12" style="313" bestFit="1" customWidth="1"/>
    <col min="6689" max="6689" width="11.8984375" style="313" bestFit="1" customWidth="1"/>
    <col min="6690" max="6690" width="21.59765625" style="313" bestFit="1" customWidth="1"/>
    <col min="6691" max="6691" width="25.8984375" style="313" bestFit="1" customWidth="1"/>
    <col min="6692" max="6692" width="6.19921875" style="313" bestFit="1" customWidth="1"/>
    <col min="6693" max="6693" width="12.19921875" style="313" bestFit="1" customWidth="1"/>
    <col min="6694" max="6694" width="8.8984375" style="313" bestFit="1" customWidth="1"/>
    <col min="6695" max="6695" width="10.19921875" style="313" bestFit="1" customWidth="1"/>
    <col min="6696" max="6696" width="7" style="313" bestFit="1" customWidth="1"/>
    <col min="6697" max="6697" width="13" style="313" bestFit="1" customWidth="1"/>
    <col min="6698" max="6698" width="12.296875" style="313" bestFit="1" customWidth="1"/>
    <col min="6699" max="6699" width="14.19921875" style="313" bestFit="1" customWidth="1"/>
    <col min="6700" max="6700" width="14.69921875" style="313" bestFit="1" customWidth="1"/>
    <col min="6701" max="6701" width="13.3984375" style="313" bestFit="1" customWidth="1"/>
    <col min="6702" max="6702" width="17.69921875" style="313" bestFit="1" customWidth="1"/>
    <col min="6703" max="6704" width="12.8984375" style="313" bestFit="1" customWidth="1"/>
    <col min="6705" max="6705" width="15.3984375" style="313" bestFit="1" customWidth="1"/>
    <col min="6706" max="6707" width="16.5" style="313" bestFit="1" customWidth="1"/>
    <col min="6708" max="6708" width="13.19921875" style="313" bestFit="1" customWidth="1"/>
    <col min="6709" max="6709" width="11.296875" style="313" bestFit="1" customWidth="1"/>
    <col min="6710" max="6710" width="6.8984375" style="313" bestFit="1" customWidth="1"/>
    <col min="6711" max="6711" width="3.69921875" style="313" bestFit="1" customWidth="1"/>
    <col min="6712" max="6712" width="14.296875" style="313" bestFit="1" customWidth="1"/>
    <col min="6713" max="6713" width="11.69921875" style="313" bestFit="1" customWidth="1"/>
    <col min="6714" max="6714" width="19.3984375" style="313" bestFit="1" customWidth="1"/>
    <col min="6715" max="6715" width="14.296875" style="313" bestFit="1" customWidth="1"/>
    <col min="6716" max="6716" width="9.69921875" style="313" bestFit="1" customWidth="1"/>
    <col min="6717" max="6717" width="13.19921875" style="313" bestFit="1" customWidth="1"/>
    <col min="6718" max="6718" width="16.296875" style="313" bestFit="1" customWidth="1"/>
    <col min="6719" max="6719" width="8.19921875" style="313" bestFit="1" customWidth="1"/>
    <col min="6720" max="6720" width="9.796875" style="313" bestFit="1" customWidth="1"/>
    <col min="6721" max="6721" width="15" style="313" bestFit="1" customWidth="1"/>
    <col min="6722" max="6722" width="13.19921875" style="313" bestFit="1" customWidth="1"/>
    <col min="6723" max="6723" width="11.5" style="313" bestFit="1" customWidth="1"/>
    <col min="6724" max="6724" width="15.19921875" style="313" bestFit="1" customWidth="1"/>
    <col min="6725" max="6725" width="8.69921875" style="313"/>
    <col min="6726" max="6726" width="14.19921875" style="313" bestFit="1" customWidth="1"/>
    <col min="6727" max="6912" width="8.69921875" style="313"/>
    <col min="6913" max="6913" width="13" style="313" bestFit="1" customWidth="1"/>
    <col min="6914" max="6914" width="11.19921875" style="313" bestFit="1" customWidth="1"/>
    <col min="6915" max="6915" width="15.59765625" style="313" bestFit="1" customWidth="1"/>
    <col min="6916" max="6916" width="14.59765625" style="313" bestFit="1" customWidth="1"/>
    <col min="6917" max="6917" width="13.69921875" style="313" bestFit="1" customWidth="1"/>
    <col min="6918" max="6918" width="17.09765625" style="313" bestFit="1" customWidth="1"/>
    <col min="6919" max="6919" width="9.8984375" style="313" bestFit="1" customWidth="1"/>
    <col min="6920" max="6920" width="16.69921875" style="313" bestFit="1" customWidth="1"/>
    <col min="6921" max="6921" width="54.59765625" style="313" bestFit="1" customWidth="1"/>
    <col min="6922" max="6922" width="13.59765625" style="313" bestFit="1" customWidth="1"/>
    <col min="6923" max="6923" width="17.796875" style="313" bestFit="1" customWidth="1"/>
    <col min="6924" max="6924" width="6.296875" style="313" bestFit="1" customWidth="1"/>
    <col min="6925" max="6925" width="6.3984375" style="313" bestFit="1" customWidth="1"/>
    <col min="6926" max="6926" width="15.69921875" style="313" bestFit="1" customWidth="1"/>
    <col min="6927" max="6927" width="14.5" style="313" bestFit="1" customWidth="1"/>
    <col min="6928" max="6928" width="14.59765625" style="313" bestFit="1" customWidth="1"/>
    <col min="6929" max="6929" width="12.5" style="313" bestFit="1" customWidth="1"/>
    <col min="6930" max="6930" width="10.5" style="313" bestFit="1" customWidth="1"/>
    <col min="6931" max="6931" width="13.8984375" style="313" bestFit="1" customWidth="1"/>
    <col min="6932" max="6932" width="16.59765625" style="313" bestFit="1" customWidth="1"/>
    <col min="6933" max="6933" width="17.69921875" style="313" bestFit="1" customWidth="1"/>
    <col min="6934" max="6934" width="22.09765625" style="313" customWidth="1"/>
    <col min="6935" max="6935" width="13.8984375" style="313" bestFit="1" customWidth="1"/>
    <col min="6936" max="6936" width="14.19921875" style="313" bestFit="1" customWidth="1"/>
    <col min="6937" max="6937" width="20.59765625" style="313" bestFit="1" customWidth="1"/>
    <col min="6938" max="6938" width="15.3984375" style="313" bestFit="1" customWidth="1"/>
    <col min="6939" max="6939" width="12.8984375" style="313" bestFit="1" customWidth="1"/>
    <col min="6940" max="6940" width="13.69921875" style="313" bestFit="1" customWidth="1"/>
    <col min="6941" max="6941" width="18.296875" style="313" bestFit="1" customWidth="1"/>
    <col min="6942" max="6942" width="20.296875" style="313" bestFit="1" customWidth="1"/>
    <col min="6943" max="6943" width="24.69921875" style="313" bestFit="1" customWidth="1"/>
    <col min="6944" max="6944" width="12" style="313" bestFit="1" customWidth="1"/>
    <col min="6945" max="6945" width="11.8984375" style="313" bestFit="1" customWidth="1"/>
    <col min="6946" max="6946" width="21.59765625" style="313" bestFit="1" customWidth="1"/>
    <col min="6947" max="6947" width="25.8984375" style="313" bestFit="1" customWidth="1"/>
    <col min="6948" max="6948" width="6.19921875" style="313" bestFit="1" customWidth="1"/>
    <col min="6949" max="6949" width="12.19921875" style="313" bestFit="1" customWidth="1"/>
    <col min="6950" max="6950" width="8.8984375" style="313" bestFit="1" customWidth="1"/>
    <col min="6951" max="6951" width="10.19921875" style="313" bestFit="1" customWidth="1"/>
    <col min="6952" max="6952" width="7" style="313" bestFit="1" customWidth="1"/>
    <col min="6953" max="6953" width="13" style="313" bestFit="1" customWidth="1"/>
    <col min="6954" max="6954" width="12.296875" style="313" bestFit="1" customWidth="1"/>
    <col min="6955" max="6955" width="14.19921875" style="313" bestFit="1" customWidth="1"/>
    <col min="6956" max="6956" width="14.69921875" style="313" bestFit="1" customWidth="1"/>
    <col min="6957" max="6957" width="13.3984375" style="313" bestFit="1" customWidth="1"/>
    <col min="6958" max="6958" width="17.69921875" style="313" bestFit="1" customWidth="1"/>
    <col min="6959" max="6960" width="12.8984375" style="313" bestFit="1" customWidth="1"/>
    <col min="6961" max="6961" width="15.3984375" style="313" bestFit="1" customWidth="1"/>
    <col min="6962" max="6963" width="16.5" style="313" bestFit="1" customWidth="1"/>
    <col min="6964" max="6964" width="13.19921875" style="313" bestFit="1" customWidth="1"/>
    <col min="6965" max="6965" width="11.296875" style="313" bestFit="1" customWidth="1"/>
    <col min="6966" max="6966" width="6.8984375" style="313" bestFit="1" customWidth="1"/>
    <col min="6967" max="6967" width="3.69921875" style="313" bestFit="1" customWidth="1"/>
    <col min="6968" max="6968" width="14.296875" style="313" bestFit="1" customWidth="1"/>
    <col min="6969" max="6969" width="11.69921875" style="313" bestFit="1" customWidth="1"/>
    <col min="6970" max="6970" width="19.3984375" style="313" bestFit="1" customWidth="1"/>
    <col min="6971" max="6971" width="14.296875" style="313" bestFit="1" customWidth="1"/>
    <col min="6972" max="6972" width="9.69921875" style="313" bestFit="1" customWidth="1"/>
    <col min="6973" max="6973" width="13.19921875" style="313" bestFit="1" customWidth="1"/>
    <col min="6974" max="6974" width="16.296875" style="313" bestFit="1" customWidth="1"/>
    <col min="6975" max="6975" width="8.19921875" style="313" bestFit="1" customWidth="1"/>
    <col min="6976" max="6976" width="9.796875" style="313" bestFit="1" customWidth="1"/>
    <col min="6977" max="6977" width="15" style="313" bestFit="1" customWidth="1"/>
    <col min="6978" max="6978" width="13.19921875" style="313" bestFit="1" customWidth="1"/>
    <col min="6979" max="6979" width="11.5" style="313" bestFit="1" customWidth="1"/>
    <col min="6980" max="6980" width="15.19921875" style="313" bestFit="1" customWidth="1"/>
    <col min="6981" max="6981" width="8.69921875" style="313"/>
    <col min="6982" max="6982" width="14.19921875" style="313" bestFit="1" customWidth="1"/>
    <col min="6983" max="7168" width="8.69921875" style="313"/>
    <col min="7169" max="7169" width="13" style="313" bestFit="1" customWidth="1"/>
    <col min="7170" max="7170" width="11.19921875" style="313" bestFit="1" customWidth="1"/>
    <col min="7171" max="7171" width="15.59765625" style="313" bestFit="1" customWidth="1"/>
    <col min="7172" max="7172" width="14.59765625" style="313" bestFit="1" customWidth="1"/>
    <col min="7173" max="7173" width="13.69921875" style="313" bestFit="1" customWidth="1"/>
    <col min="7174" max="7174" width="17.09765625" style="313" bestFit="1" customWidth="1"/>
    <col min="7175" max="7175" width="9.8984375" style="313" bestFit="1" customWidth="1"/>
    <col min="7176" max="7176" width="16.69921875" style="313" bestFit="1" customWidth="1"/>
    <col min="7177" max="7177" width="54.59765625" style="313" bestFit="1" customWidth="1"/>
    <col min="7178" max="7178" width="13.59765625" style="313" bestFit="1" customWidth="1"/>
    <col min="7179" max="7179" width="17.796875" style="313" bestFit="1" customWidth="1"/>
    <col min="7180" max="7180" width="6.296875" style="313" bestFit="1" customWidth="1"/>
    <col min="7181" max="7181" width="6.3984375" style="313" bestFit="1" customWidth="1"/>
    <col min="7182" max="7182" width="15.69921875" style="313" bestFit="1" customWidth="1"/>
    <col min="7183" max="7183" width="14.5" style="313" bestFit="1" customWidth="1"/>
    <col min="7184" max="7184" width="14.59765625" style="313" bestFit="1" customWidth="1"/>
    <col min="7185" max="7185" width="12.5" style="313" bestFit="1" customWidth="1"/>
    <col min="7186" max="7186" width="10.5" style="313" bestFit="1" customWidth="1"/>
    <col min="7187" max="7187" width="13.8984375" style="313" bestFit="1" customWidth="1"/>
    <col min="7188" max="7188" width="16.59765625" style="313" bestFit="1" customWidth="1"/>
    <col min="7189" max="7189" width="17.69921875" style="313" bestFit="1" customWidth="1"/>
    <col min="7190" max="7190" width="22.09765625" style="313" customWidth="1"/>
    <col min="7191" max="7191" width="13.8984375" style="313" bestFit="1" customWidth="1"/>
    <col min="7192" max="7192" width="14.19921875" style="313" bestFit="1" customWidth="1"/>
    <col min="7193" max="7193" width="20.59765625" style="313" bestFit="1" customWidth="1"/>
    <col min="7194" max="7194" width="15.3984375" style="313" bestFit="1" customWidth="1"/>
    <col min="7195" max="7195" width="12.8984375" style="313" bestFit="1" customWidth="1"/>
    <col min="7196" max="7196" width="13.69921875" style="313" bestFit="1" customWidth="1"/>
    <col min="7197" max="7197" width="18.296875" style="313" bestFit="1" customWidth="1"/>
    <col min="7198" max="7198" width="20.296875" style="313" bestFit="1" customWidth="1"/>
    <col min="7199" max="7199" width="24.69921875" style="313" bestFit="1" customWidth="1"/>
    <col min="7200" max="7200" width="12" style="313" bestFit="1" customWidth="1"/>
    <col min="7201" max="7201" width="11.8984375" style="313" bestFit="1" customWidth="1"/>
    <col min="7202" max="7202" width="21.59765625" style="313" bestFit="1" customWidth="1"/>
    <col min="7203" max="7203" width="25.8984375" style="313" bestFit="1" customWidth="1"/>
    <col min="7204" max="7204" width="6.19921875" style="313" bestFit="1" customWidth="1"/>
    <col min="7205" max="7205" width="12.19921875" style="313" bestFit="1" customWidth="1"/>
    <col min="7206" max="7206" width="8.8984375" style="313" bestFit="1" customWidth="1"/>
    <col min="7207" max="7207" width="10.19921875" style="313" bestFit="1" customWidth="1"/>
    <col min="7208" max="7208" width="7" style="313" bestFit="1" customWidth="1"/>
    <col min="7209" max="7209" width="13" style="313" bestFit="1" customWidth="1"/>
    <col min="7210" max="7210" width="12.296875" style="313" bestFit="1" customWidth="1"/>
    <col min="7211" max="7211" width="14.19921875" style="313" bestFit="1" customWidth="1"/>
    <col min="7212" max="7212" width="14.69921875" style="313" bestFit="1" customWidth="1"/>
    <col min="7213" max="7213" width="13.3984375" style="313" bestFit="1" customWidth="1"/>
    <col min="7214" max="7214" width="17.69921875" style="313" bestFit="1" customWidth="1"/>
    <col min="7215" max="7216" width="12.8984375" style="313" bestFit="1" customWidth="1"/>
    <col min="7217" max="7217" width="15.3984375" style="313" bestFit="1" customWidth="1"/>
    <col min="7218" max="7219" width="16.5" style="313" bestFit="1" customWidth="1"/>
    <col min="7220" max="7220" width="13.19921875" style="313" bestFit="1" customWidth="1"/>
    <col min="7221" max="7221" width="11.296875" style="313" bestFit="1" customWidth="1"/>
    <col min="7222" max="7222" width="6.8984375" style="313" bestFit="1" customWidth="1"/>
    <col min="7223" max="7223" width="3.69921875" style="313" bestFit="1" customWidth="1"/>
    <col min="7224" max="7224" width="14.296875" style="313" bestFit="1" customWidth="1"/>
    <col min="7225" max="7225" width="11.69921875" style="313" bestFit="1" customWidth="1"/>
    <col min="7226" max="7226" width="19.3984375" style="313" bestFit="1" customWidth="1"/>
    <col min="7227" max="7227" width="14.296875" style="313" bestFit="1" customWidth="1"/>
    <col min="7228" max="7228" width="9.69921875" style="313" bestFit="1" customWidth="1"/>
    <col min="7229" max="7229" width="13.19921875" style="313" bestFit="1" customWidth="1"/>
    <col min="7230" max="7230" width="16.296875" style="313" bestFit="1" customWidth="1"/>
    <col min="7231" max="7231" width="8.19921875" style="313" bestFit="1" customWidth="1"/>
    <col min="7232" max="7232" width="9.796875" style="313" bestFit="1" customWidth="1"/>
    <col min="7233" max="7233" width="15" style="313" bestFit="1" customWidth="1"/>
    <col min="7234" max="7234" width="13.19921875" style="313" bestFit="1" customWidth="1"/>
    <col min="7235" max="7235" width="11.5" style="313" bestFit="1" customWidth="1"/>
    <col min="7236" max="7236" width="15.19921875" style="313" bestFit="1" customWidth="1"/>
    <col min="7237" max="7237" width="8.69921875" style="313"/>
    <col min="7238" max="7238" width="14.19921875" style="313" bestFit="1" customWidth="1"/>
    <col min="7239" max="7424" width="8.69921875" style="313"/>
    <col min="7425" max="7425" width="13" style="313" bestFit="1" customWidth="1"/>
    <col min="7426" max="7426" width="11.19921875" style="313" bestFit="1" customWidth="1"/>
    <col min="7427" max="7427" width="15.59765625" style="313" bestFit="1" customWidth="1"/>
    <col min="7428" max="7428" width="14.59765625" style="313" bestFit="1" customWidth="1"/>
    <col min="7429" max="7429" width="13.69921875" style="313" bestFit="1" customWidth="1"/>
    <col min="7430" max="7430" width="17.09765625" style="313" bestFit="1" customWidth="1"/>
    <col min="7431" max="7431" width="9.8984375" style="313" bestFit="1" customWidth="1"/>
    <col min="7432" max="7432" width="16.69921875" style="313" bestFit="1" customWidth="1"/>
    <col min="7433" max="7433" width="54.59765625" style="313" bestFit="1" customWidth="1"/>
    <col min="7434" max="7434" width="13.59765625" style="313" bestFit="1" customWidth="1"/>
    <col min="7435" max="7435" width="17.796875" style="313" bestFit="1" customWidth="1"/>
    <col min="7436" max="7436" width="6.296875" style="313" bestFit="1" customWidth="1"/>
    <col min="7437" max="7437" width="6.3984375" style="313" bestFit="1" customWidth="1"/>
    <col min="7438" max="7438" width="15.69921875" style="313" bestFit="1" customWidth="1"/>
    <col min="7439" max="7439" width="14.5" style="313" bestFit="1" customWidth="1"/>
    <col min="7440" max="7440" width="14.59765625" style="313" bestFit="1" customWidth="1"/>
    <col min="7441" max="7441" width="12.5" style="313" bestFit="1" customWidth="1"/>
    <col min="7442" max="7442" width="10.5" style="313" bestFit="1" customWidth="1"/>
    <col min="7443" max="7443" width="13.8984375" style="313" bestFit="1" customWidth="1"/>
    <col min="7444" max="7444" width="16.59765625" style="313" bestFit="1" customWidth="1"/>
    <col min="7445" max="7445" width="17.69921875" style="313" bestFit="1" customWidth="1"/>
    <col min="7446" max="7446" width="22.09765625" style="313" customWidth="1"/>
    <col min="7447" max="7447" width="13.8984375" style="313" bestFit="1" customWidth="1"/>
    <col min="7448" max="7448" width="14.19921875" style="313" bestFit="1" customWidth="1"/>
    <col min="7449" max="7449" width="20.59765625" style="313" bestFit="1" customWidth="1"/>
    <col min="7450" max="7450" width="15.3984375" style="313" bestFit="1" customWidth="1"/>
    <col min="7451" max="7451" width="12.8984375" style="313" bestFit="1" customWidth="1"/>
    <col min="7452" max="7452" width="13.69921875" style="313" bestFit="1" customWidth="1"/>
    <col min="7453" max="7453" width="18.296875" style="313" bestFit="1" customWidth="1"/>
    <col min="7454" max="7454" width="20.296875" style="313" bestFit="1" customWidth="1"/>
    <col min="7455" max="7455" width="24.69921875" style="313" bestFit="1" customWidth="1"/>
    <col min="7456" max="7456" width="12" style="313" bestFit="1" customWidth="1"/>
    <col min="7457" max="7457" width="11.8984375" style="313" bestFit="1" customWidth="1"/>
    <col min="7458" max="7458" width="21.59765625" style="313" bestFit="1" customWidth="1"/>
    <col min="7459" max="7459" width="25.8984375" style="313" bestFit="1" customWidth="1"/>
    <col min="7460" max="7460" width="6.19921875" style="313" bestFit="1" customWidth="1"/>
    <col min="7461" max="7461" width="12.19921875" style="313" bestFit="1" customWidth="1"/>
    <col min="7462" max="7462" width="8.8984375" style="313" bestFit="1" customWidth="1"/>
    <col min="7463" max="7463" width="10.19921875" style="313" bestFit="1" customWidth="1"/>
    <col min="7464" max="7464" width="7" style="313" bestFit="1" customWidth="1"/>
    <col min="7465" max="7465" width="13" style="313" bestFit="1" customWidth="1"/>
    <col min="7466" max="7466" width="12.296875" style="313" bestFit="1" customWidth="1"/>
    <col min="7467" max="7467" width="14.19921875" style="313" bestFit="1" customWidth="1"/>
    <col min="7468" max="7468" width="14.69921875" style="313" bestFit="1" customWidth="1"/>
    <col min="7469" max="7469" width="13.3984375" style="313" bestFit="1" customWidth="1"/>
    <col min="7470" max="7470" width="17.69921875" style="313" bestFit="1" customWidth="1"/>
    <col min="7471" max="7472" width="12.8984375" style="313" bestFit="1" customWidth="1"/>
    <col min="7473" max="7473" width="15.3984375" style="313" bestFit="1" customWidth="1"/>
    <col min="7474" max="7475" width="16.5" style="313" bestFit="1" customWidth="1"/>
    <col min="7476" max="7476" width="13.19921875" style="313" bestFit="1" customWidth="1"/>
    <col min="7477" max="7477" width="11.296875" style="313" bestFit="1" customWidth="1"/>
    <col min="7478" max="7478" width="6.8984375" style="313" bestFit="1" customWidth="1"/>
    <col min="7479" max="7479" width="3.69921875" style="313" bestFit="1" customWidth="1"/>
    <col min="7480" max="7480" width="14.296875" style="313" bestFit="1" customWidth="1"/>
    <col min="7481" max="7481" width="11.69921875" style="313" bestFit="1" customWidth="1"/>
    <col min="7482" max="7482" width="19.3984375" style="313" bestFit="1" customWidth="1"/>
    <col min="7483" max="7483" width="14.296875" style="313" bestFit="1" customWidth="1"/>
    <col min="7484" max="7484" width="9.69921875" style="313" bestFit="1" customWidth="1"/>
    <col min="7485" max="7485" width="13.19921875" style="313" bestFit="1" customWidth="1"/>
    <col min="7486" max="7486" width="16.296875" style="313" bestFit="1" customWidth="1"/>
    <col min="7487" max="7487" width="8.19921875" style="313" bestFit="1" customWidth="1"/>
    <col min="7488" max="7488" width="9.796875" style="313" bestFit="1" customWidth="1"/>
    <col min="7489" max="7489" width="15" style="313" bestFit="1" customWidth="1"/>
    <col min="7490" max="7490" width="13.19921875" style="313" bestFit="1" customWidth="1"/>
    <col min="7491" max="7491" width="11.5" style="313" bestFit="1" customWidth="1"/>
    <col min="7492" max="7492" width="15.19921875" style="313" bestFit="1" customWidth="1"/>
    <col min="7493" max="7493" width="8.69921875" style="313"/>
    <col min="7494" max="7494" width="14.19921875" style="313" bestFit="1" customWidth="1"/>
    <col min="7495" max="7680" width="8.69921875" style="313"/>
    <col min="7681" max="7681" width="13" style="313" bestFit="1" customWidth="1"/>
    <col min="7682" max="7682" width="11.19921875" style="313" bestFit="1" customWidth="1"/>
    <col min="7683" max="7683" width="15.59765625" style="313" bestFit="1" customWidth="1"/>
    <col min="7684" max="7684" width="14.59765625" style="313" bestFit="1" customWidth="1"/>
    <col min="7685" max="7685" width="13.69921875" style="313" bestFit="1" customWidth="1"/>
    <col min="7686" max="7686" width="17.09765625" style="313" bestFit="1" customWidth="1"/>
    <col min="7687" max="7687" width="9.8984375" style="313" bestFit="1" customWidth="1"/>
    <col min="7688" max="7688" width="16.69921875" style="313" bestFit="1" customWidth="1"/>
    <col min="7689" max="7689" width="54.59765625" style="313" bestFit="1" customWidth="1"/>
    <col min="7690" max="7690" width="13.59765625" style="313" bestFit="1" customWidth="1"/>
    <col min="7691" max="7691" width="17.796875" style="313" bestFit="1" customWidth="1"/>
    <col min="7692" max="7692" width="6.296875" style="313" bestFit="1" customWidth="1"/>
    <col min="7693" max="7693" width="6.3984375" style="313" bestFit="1" customWidth="1"/>
    <col min="7694" max="7694" width="15.69921875" style="313" bestFit="1" customWidth="1"/>
    <col min="7695" max="7695" width="14.5" style="313" bestFit="1" customWidth="1"/>
    <col min="7696" max="7696" width="14.59765625" style="313" bestFit="1" customWidth="1"/>
    <col min="7697" max="7697" width="12.5" style="313" bestFit="1" customWidth="1"/>
    <col min="7698" max="7698" width="10.5" style="313" bestFit="1" customWidth="1"/>
    <col min="7699" max="7699" width="13.8984375" style="313" bestFit="1" customWidth="1"/>
    <col min="7700" max="7700" width="16.59765625" style="313" bestFit="1" customWidth="1"/>
    <col min="7701" max="7701" width="17.69921875" style="313" bestFit="1" customWidth="1"/>
    <col min="7702" max="7702" width="22.09765625" style="313" customWidth="1"/>
    <col min="7703" max="7703" width="13.8984375" style="313" bestFit="1" customWidth="1"/>
    <col min="7704" max="7704" width="14.19921875" style="313" bestFit="1" customWidth="1"/>
    <col min="7705" max="7705" width="20.59765625" style="313" bestFit="1" customWidth="1"/>
    <col min="7706" max="7706" width="15.3984375" style="313" bestFit="1" customWidth="1"/>
    <col min="7707" max="7707" width="12.8984375" style="313" bestFit="1" customWidth="1"/>
    <col min="7708" max="7708" width="13.69921875" style="313" bestFit="1" customWidth="1"/>
    <col min="7709" max="7709" width="18.296875" style="313" bestFit="1" customWidth="1"/>
    <col min="7710" max="7710" width="20.296875" style="313" bestFit="1" customWidth="1"/>
    <col min="7711" max="7711" width="24.69921875" style="313" bestFit="1" customWidth="1"/>
    <col min="7712" max="7712" width="12" style="313" bestFit="1" customWidth="1"/>
    <col min="7713" max="7713" width="11.8984375" style="313" bestFit="1" customWidth="1"/>
    <col min="7714" max="7714" width="21.59765625" style="313" bestFit="1" customWidth="1"/>
    <col min="7715" max="7715" width="25.8984375" style="313" bestFit="1" customWidth="1"/>
    <col min="7716" max="7716" width="6.19921875" style="313" bestFit="1" customWidth="1"/>
    <col min="7717" max="7717" width="12.19921875" style="313" bestFit="1" customWidth="1"/>
    <col min="7718" max="7718" width="8.8984375" style="313" bestFit="1" customWidth="1"/>
    <col min="7719" max="7719" width="10.19921875" style="313" bestFit="1" customWidth="1"/>
    <col min="7720" max="7720" width="7" style="313" bestFit="1" customWidth="1"/>
    <col min="7721" max="7721" width="13" style="313" bestFit="1" customWidth="1"/>
    <col min="7722" max="7722" width="12.296875" style="313" bestFit="1" customWidth="1"/>
    <col min="7723" max="7723" width="14.19921875" style="313" bestFit="1" customWidth="1"/>
    <col min="7724" max="7724" width="14.69921875" style="313" bestFit="1" customWidth="1"/>
    <col min="7725" max="7725" width="13.3984375" style="313" bestFit="1" customWidth="1"/>
    <col min="7726" max="7726" width="17.69921875" style="313" bestFit="1" customWidth="1"/>
    <col min="7727" max="7728" width="12.8984375" style="313" bestFit="1" customWidth="1"/>
    <col min="7729" max="7729" width="15.3984375" style="313" bestFit="1" customWidth="1"/>
    <col min="7730" max="7731" width="16.5" style="313" bestFit="1" customWidth="1"/>
    <col min="7732" max="7732" width="13.19921875" style="313" bestFit="1" customWidth="1"/>
    <col min="7733" max="7733" width="11.296875" style="313" bestFit="1" customWidth="1"/>
    <col min="7734" max="7734" width="6.8984375" style="313" bestFit="1" customWidth="1"/>
    <col min="7735" max="7735" width="3.69921875" style="313" bestFit="1" customWidth="1"/>
    <col min="7736" max="7736" width="14.296875" style="313" bestFit="1" customWidth="1"/>
    <col min="7737" max="7737" width="11.69921875" style="313" bestFit="1" customWidth="1"/>
    <col min="7738" max="7738" width="19.3984375" style="313" bestFit="1" customWidth="1"/>
    <col min="7739" max="7739" width="14.296875" style="313" bestFit="1" customWidth="1"/>
    <col min="7740" max="7740" width="9.69921875" style="313" bestFit="1" customWidth="1"/>
    <col min="7741" max="7741" width="13.19921875" style="313" bestFit="1" customWidth="1"/>
    <col min="7742" max="7742" width="16.296875" style="313" bestFit="1" customWidth="1"/>
    <col min="7743" max="7743" width="8.19921875" style="313" bestFit="1" customWidth="1"/>
    <col min="7744" max="7744" width="9.796875" style="313" bestFit="1" customWidth="1"/>
    <col min="7745" max="7745" width="15" style="313" bestFit="1" customWidth="1"/>
    <col min="7746" max="7746" width="13.19921875" style="313" bestFit="1" customWidth="1"/>
    <col min="7747" max="7747" width="11.5" style="313" bestFit="1" customWidth="1"/>
    <col min="7748" max="7748" width="15.19921875" style="313" bestFit="1" customWidth="1"/>
    <col min="7749" max="7749" width="8.69921875" style="313"/>
    <col min="7750" max="7750" width="14.19921875" style="313" bestFit="1" customWidth="1"/>
    <col min="7751" max="7936" width="8.69921875" style="313"/>
    <col min="7937" max="7937" width="13" style="313" bestFit="1" customWidth="1"/>
    <col min="7938" max="7938" width="11.19921875" style="313" bestFit="1" customWidth="1"/>
    <col min="7939" max="7939" width="15.59765625" style="313" bestFit="1" customWidth="1"/>
    <col min="7940" max="7940" width="14.59765625" style="313" bestFit="1" customWidth="1"/>
    <col min="7941" max="7941" width="13.69921875" style="313" bestFit="1" customWidth="1"/>
    <col min="7942" max="7942" width="17.09765625" style="313" bestFit="1" customWidth="1"/>
    <col min="7943" max="7943" width="9.8984375" style="313" bestFit="1" customWidth="1"/>
    <col min="7944" max="7944" width="16.69921875" style="313" bestFit="1" customWidth="1"/>
    <col min="7945" max="7945" width="54.59765625" style="313" bestFit="1" customWidth="1"/>
    <col min="7946" max="7946" width="13.59765625" style="313" bestFit="1" customWidth="1"/>
    <col min="7947" max="7947" width="17.796875" style="313" bestFit="1" customWidth="1"/>
    <col min="7948" max="7948" width="6.296875" style="313" bestFit="1" customWidth="1"/>
    <col min="7949" max="7949" width="6.3984375" style="313" bestFit="1" customWidth="1"/>
    <col min="7950" max="7950" width="15.69921875" style="313" bestFit="1" customWidth="1"/>
    <col min="7951" max="7951" width="14.5" style="313" bestFit="1" customWidth="1"/>
    <col min="7952" max="7952" width="14.59765625" style="313" bestFit="1" customWidth="1"/>
    <col min="7953" max="7953" width="12.5" style="313" bestFit="1" customWidth="1"/>
    <col min="7954" max="7954" width="10.5" style="313" bestFit="1" customWidth="1"/>
    <col min="7955" max="7955" width="13.8984375" style="313" bestFit="1" customWidth="1"/>
    <col min="7956" max="7956" width="16.59765625" style="313" bestFit="1" customWidth="1"/>
    <col min="7957" max="7957" width="17.69921875" style="313" bestFit="1" customWidth="1"/>
    <col min="7958" max="7958" width="22.09765625" style="313" customWidth="1"/>
    <col min="7959" max="7959" width="13.8984375" style="313" bestFit="1" customWidth="1"/>
    <col min="7960" max="7960" width="14.19921875" style="313" bestFit="1" customWidth="1"/>
    <col min="7961" max="7961" width="20.59765625" style="313" bestFit="1" customWidth="1"/>
    <col min="7962" max="7962" width="15.3984375" style="313" bestFit="1" customWidth="1"/>
    <col min="7963" max="7963" width="12.8984375" style="313" bestFit="1" customWidth="1"/>
    <col min="7964" max="7964" width="13.69921875" style="313" bestFit="1" customWidth="1"/>
    <col min="7965" max="7965" width="18.296875" style="313" bestFit="1" customWidth="1"/>
    <col min="7966" max="7966" width="20.296875" style="313" bestFit="1" customWidth="1"/>
    <col min="7967" max="7967" width="24.69921875" style="313" bestFit="1" customWidth="1"/>
    <col min="7968" max="7968" width="12" style="313" bestFit="1" customWidth="1"/>
    <col min="7969" max="7969" width="11.8984375" style="313" bestFit="1" customWidth="1"/>
    <col min="7970" max="7970" width="21.59765625" style="313" bestFit="1" customWidth="1"/>
    <col min="7971" max="7971" width="25.8984375" style="313" bestFit="1" customWidth="1"/>
    <col min="7972" max="7972" width="6.19921875" style="313" bestFit="1" customWidth="1"/>
    <col min="7973" max="7973" width="12.19921875" style="313" bestFit="1" customWidth="1"/>
    <col min="7974" max="7974" width="8.8984375" style="313" bestFit="1" customWidth="1"/>
    <col min="7975" max="7975" width="10.19921875" style="313" bestFit="1" customWidth="1"/>
    <col min="7976" max="7976" width="7" style="313" bestFit="1" customWidth="1"/>
    <col min="7977" max="7977" width="13" style="313" bestFit="1" customWidth="1"/>
    <col min="7978" max="7978" width="12.296875" style="313" bestFit="1" customWidth="1"/>
    <col min="7979" max="7979" width="14.19921875" style="313" bestFit="1" customWidth="1"/>
    <col min="7980" max="7980" width="14.69921875" style="313" bestFit="1" customWidth="1"/>
    <col min="7981" max="7981" width="13.3984375" style="313" bestFit="1" customWidth="1"/>
    <col min="7982" max="7982" width="17.69921875" style="313" bestFit="1" customWidth="1"/>
    <col min="7983" max="7984" width="12.8984375" style="313" bestFit="1" customWidth="1"/>
    <col min="7985" max="7985" width="15.3984375" style="313" bestFit="1" customWidth="1"/>
    <col min="7986" max="7987" width="16.5" style="313" bestFit="1" customWidth="1"/>
    <col min="7988" max="7988" width="13.19921875" style="313" bestFit="1" customWidth="1"/>
    <col min="7989" max="7989" width="11.296875" style="313" bestFit="1" customWidth="1"/>
    <col min="7990" max="7990" width="6.8984375" style="313" bestFit="1" customWidth="1"/>
    <col min="7991" max="7991" width="3.69921875" style="313" bestFit="1" customWidth="1"/>
    <col min="7992" max="7992" width="14.296875" style="313" bestFit="1" customWidth="1"/>
    <col min="7993" max="7993" width="11.69921875" style="313" bestFit="1" customWidth="1"/>
    <col min="7994" max="7994" width="19.3984375" style="313" bestFit="1" customWidth="1"/>
    <col min="7995" max="7995" width="14.296875" style="313" bestFit="1" customWidth="1"/>
    <col min="7996" max="7996" width="9.69921875" style="313" bestFit="1" customWidth="1"/>
    <col min="7997" max="7997" width="13.19921875" style="313" bestFit="1" customWidth="1"/>
    <col min="7998" max="7998" width="16.296875" style="313" bestFit="1" customWidth="1"/>
    <col min="7999" max="7999" width="8.19921875" style="313" bestFit="1" customWidth="1"/>
    <col min="8000" max="8000" width="9.796875" style="313" bestFit="1" customWidth="1"/>
    <col min="8001" max="8001" width="15" style="313" bestFit="1" customWidth="1"/>
    <col min="8002" max="8002" width="13.19921875" style="313" bestFit="1" customWidth="1"/>
    <col min="8003" max="8003" width="11.5" style="313" bestFit="1" customWidth="1"/>
    <col min="8004" max="8004" width="15.19921875" style="313" bestFit="1" customWidth="1"/>
    <col min="8005" max="8005" width="8.69921875" style="313"/>
    <col min="8006" max="8006" width="14.19921875" style="313" bestFit="1" customWidth="1"/>
    <col min="8007" max="8192" width="8.69921875" style="313"/>
    <col min="8193" max="8193" width="13" style="313" bestFit="1" customWidth="1"/>
    <col min="8194" max="8194" width="11.19921875" style="313" bestFit="1" customWidth="1"/>
    <col min="8195" max="8195" width="15.59765625" style="313" bestFit="1" customWidth="1"/>
    <col min="8196" max="8196" width="14.59765625" style="313" bestFit="1" customWidth="1"/>
    <col min="8197" max="8197" width="13.69921875" style="313" bestFit="1" customWidth="1"/>
    <col min="8198" max="8198" width="17.09765625" style="313" bestFit="1" customWidth="1"/>
    <col min="8199" max="8199" width="9.8984375" style="313" bestFit="1" customWidth="1"/>
    <col min="8200" max="8200" width="16.69921875" style="313" bestFit="1" customWidth="1"/>
    <col min="8201" max="8201" width="54.59765625" style="313" bestFit="1" customWidth="1"/>
    <col min="8202" max="8202" width="13.59765625" style="313" bestFit="1" customWidth="1"/>
    <col min="8203" max="8203" width="17.796875" style="313" bestFit="1" customWidth="1"/>
    <col min="8204" max="8204" width="6.296875" style="313" bestFit="1" customWidth="1"/>
    <col min="8205" max="8205" width="6.3984375" style="313" bestFit="1" customWidth="1"/>
    <col min="8206" max="8206" width="15.69921875" style="313" bestFit="1" customWidth="1"/>
    <col min="8207" max="8207" width="14.5" style="313" bestFit="1" customWidth="1"/>
    <col min="8208" max="8208" width="14.59765625" style="313" bestFit="1" customWidth="1"/>
    <col min="8209" max="8209" width="12.5" style="313" bestFit="1" customWidth="1"/>
    <col min="8210" max="8210" width="10.5" style="313" bestFit="1" customWidth="1"/>
    <col min="8211" max="8211" width="13.8984375" style="313" bestFit="1" customWidth="1"/>
    <col min="8212" max="8212" width="16.59765625" style="313" bestFit="1" customWidth="1"/>
    <col min="8213" max="8213" width="17.69921875" style="313" bestFit="1" customWidth="1"/>
    <col min="8214" max="8214" width="22.09765625" style="313" customWidth="1"/>
    <col min="8215" max="8215" width="13.8984375" style="313" bestFit="1" customWidth="1"/>
    <col min="8216" max="8216" width="14.19921875" style="313" bestFit="1" customWidth="1"/>
    <col min="8217" max="8217" width="20.59765625" style="313" bestFit="1" customWidth="1"/>
    <col min="8218" max="8218" width="15.3984375" style="313" bestFit="1" customWidth="1"/>
    <col min="8219" max="8219" width="12.8984375" style="313" bestFit="1" customWidth="1"/>
    <col min="8220" max="8220" width="13.69921875" style="313" bestFit="1" customWidth="1"/>
    <col min="8221" max="8221" width="18.296875" style="313" bestFit="1" customWidth="1"/>
    <col min="8222" max="8222" width="20.296875" style="313" bestFit="1" customWidth="1"/>
    <col min="8223" max="8223" width="24.69921875" style="313" bestFit="1" customWidth="1"/>
    <col min="8224" max="8224" width="12" style="313" bestFit="1" customWidth="1"/>
    <col min="8225" max="8225" width="11.8984375" style="313" bestFit="1" customWidth="1"/>
    <col min="8226" max="8226" width="21.59765625" style="313" bestFit="1" customWidth="1"/>
    <col min="8227" max="8227" width="25.8984375" style="313" bestFit="1" customWidth="1"/>
    <col min="8228" max="8228" width="6.19921875" style="313" bestFit="1" customWidth="1"/>
    <col min="8229" max="8229" width="12.19921875" style="313" bestFit="1" customWidth="1"/>
    <col min="8230" max="8230" width="8.8984375" style="313" bestFit="1" customWidth="1"/>
    <col min="8231" max="8231" width="10.19921875" style="313" bestFit="1" customWidth="1"/>
    <col min="8232" max="8232" width="7" style="313" bestFit="1" customWidth="1"/>
    <col min="8233" max="8233" width="13" style="313" bestFit="1" customWidth="1"/>
    <col min="8234" max="8234" width="12.296875" style="313" bestFit="1" customWidth="1"/>
    <col min="8235" max="8235" width="14.19921875" style="313" bestFit="1" customWidth="1"/>
    <col min="8236" max="8236" width="14.69921875" style="313" bestFit="1" customWidth="1"/>
    <col min="8237" max="8237" width="13.3984375" style="313" bestFit="1" customWidth="1"/>
    <col min="8238" max="8238" width="17.69921875" style="313" bestFit="1" customWidth="1"/>
    <col min="8239" max="8240" width="12.8984375" style="313" bestFit="1" customWidth="1"/>
    <col min="8241" max="8241" width="15.3984375" style="313" bestFit="1" customWidth="1"/>
    <col min="8242" max="8243" width="16.5" style="313" bestFit="1" customWidth="1"/>
    <col min="8244" max="8244" width="13.19921875" style="313" bestFit="1" customWidth="1"/>
    <col min="8245" max="8245" width="11.296875" style="313" bestFit="1" customWidth="1"/>
    <col min="8246" max="8246" width="6.8984375" style="313" bestFit="1" customWidth="1"/>
    <col min="8247" max="8247" width="3.69921875" style="313" bestFit="1" customWidth="1"/>
    <col min="8248" max="8248" width="14.296875" style="313" bestFit="1" customWidth="1"/>
    <col min="8249" max="8249" width="11.69921875" style="313" bestFit="1" customWidth="1"/>
    <col min="8250" max="8250" width="19.3984375" style="313" bestFit="1" customWidth="1"/>
    <col min="8251" max="8251" width="14.296875" style="313" bestFit="1" customWidth="1"/>
    <col min="8252" max="8252" width="9.69921875" style="313" bestFit="1" customWidth="1"/>
    <col min="8253" max="8253" width="13.19921875" style="313" bestFit="1" customWidth="1"/>
    <col min="8254" max="8254" width="16.296875" style="313" bestFit="1" customWidth="1"/>
    <col min="8255" max="8255" width="8.19921875" style="313" bestFit="1" customWidth="1"/>
    <col min="8256" max="8256" width="9.796875" style="313" bestFit="1" customWidth="1"/>
    <col min="8257" max="8257" width="15" style="313" bestFit="1" customWidth="1"/>
    <col min="8258" max="8258" width="13.19921875" style="313" bestFit="1" customWidth="1"/>
    <col min="8259" max="8259" width="11.5" style="313" bestFit="1" customWidth="1"/>
    <col min="8260" max="8260" width="15.19921875" style="313" bestFit="1" customWidth="1"/>
    <col min="8261" max="8261" width="8.69921875" style="313"/>
    <col min="8262" max="8262" width="14.19921875" style="313" bestFit="1" customWidth="1"/>
    <col min="8263" max="8448" width="8.69921875" style="313"/>
    <col min="8449" max="8449" width="13" style="313" bestFit="1" customWidth="1"/>
    <col min="8450" max="8450" width="11.19921875" style="313" bestFit="1" customWidth="1"/>
    <col min="8451" max="8451" width="15.59765625" style="313" bestFit="1" customWidth="1"/>
    <col min="8452" max="8452" width="14.59765625" style="313" bestFit="1" customWidth="1"/>
    <col min="8453" max="8453" width="13.69921875" style="313" bestFit="1" customWidth="1"/>
    <col min="8454" max="8454" width="17.09765625" style="313" bestFit="1" customWidth="1"/>
    <col min="8455" max="8455" width="9.8984375" style="313" bestFit="1" customWidth="1"/>
    <col min="8456" max="8456" width="16.69921875" style="313" bestFit="1" customWidth="1"/>
    <col min="8457" max="8457" width="54.59765625" style="313" bestFit="1" customWidth="1"/>
    <col min="8458" max="8458" width="13.59765625" style="313" bestFit="1" customWidth="1"/>
    <col min="8459" max="8459" width="17.796875" style="313" bestFit="1" customWidth="1"/>
    <col min="8460" max="8460" width="6.296875" style="313" bestFit="1" customWidth="1"/>
    <col min="8461" max="8461" width="6.3984375" style="313" bestFit="1" customWidth="1"/>
    <col min="8462" max="8462" width="15.69921875" style="313" bestFit="1" customWidth="1"/>
    <col min="8463" max="8463" width="14.5" style="313" bestFit="1" customWidth="1"/>
    <col min="8464" max="8464" width="14.59765625" style="313" bestFit="1" customWidth="1"/>
    <col min="8465" max="8465" width="12.5" style="313" bestFit="1" customWidth="1"/>
    <col min="8466" max="8466" width="10.5" style="313" bestFit="1" customWidth="1"/>
    <col min="8467" max="8467" width="13.8984375" style="313" bestFit="1" customWidth="1"/>
    <col min="8468" max="8468" width="16.59765625" style="313" bestFit="1" customWidth="1"/>
    <col min="8469" max="8469" width="17.69921875" style="313" bestFit="1" customWidth="1"/>
    <col min="8470" max="8470" width="22.09765625" style="313" customWidth="1"/>
    <col min="8471" max="8471" width="13.8984375" style="313" bestFit="1" customWidth="1"/>
    <col min="8472" max="8472" width="14.19921875" style="313" bestFit="1" customWidth="1"/>
    <col min="8473" max="8473" width="20.59765625" style="313" bestFit="1" customWidth="1"/>
    <col min="8474" max="8474" width="15.3984375" style="313" bestFit="1" customWidth="1"/>
    <col min="8475" max="8475" width="12.8984375" style="313" bestFit="1" customWidth="1"/>
    <col min="8476" max="8476" width="13.69921875" style="313" bestFit="1" customWidth="1"/>
    <col min="8477" max="8477" width="18.296875" style="313" bestFit="1" customWidth="1"/>
    <col min="8478" max="8478" width="20.296875" style="313" bestFit="1" customWidth="1"/>
    <col min="8479" max="8479" width="24.69921875" style="313" bestFit="1" customWidth="1"/>
    <col min="8480" max="8480" width="12" style="313" bestFit="1" customWidth="1"/>
    <col min="8481" max="8481" width="11.8984375" style="313" bestFit="1" customWidth="1"/>
    <col min="8482" max="8482" width="21.59765625" style="313" bestFit="1" customWidth="1"/>
    <col min="8483" max="8483" width="25.8984375" style="313" bestFit="1" customWidth="1"/>
    <col min="8484" max="8484" width="6.19921875" style="313" bestFit="1" customWidth="1"/>
    <col min="8485" max="8485" width="12.19921875" style="313" bestFit="1" customWidth="1"/>
    <col min="8486" max="8486" width="8.8984375" style="313" bestFit="1" customWidth="1"/>
    <col min="8487" max="8487" width="10.19921875" style="313" bestFit="1" customWidth="1"/>
    <col min="8488" max="8488" width="7" style="313" bestFit="1" customWidth="1"/>
    <col min="8489" max="8489" width="13" style="313" bestFit="1" customWidth="1"/>
    <col min="8490" max="8490" width="12.296875" style="313" bestFit="1" customWidth="1"/>
    <col min="8491" max="8491" width="14.19921875" style="313" bestFit="1" customWidth="1"/>
    <col min="8492" max="8492" width="14.69921875" style="313" bestFit="1" customWidth="1"/>
    <col min="8493" max="8493" width="13.3984375" style="313" bestFit="1" customWidth="1"/>
    <col min="8494" max="8494" width="17.69921875" style="313" bestFit="1" customWidth="1"/>
    <col min="8495" max="8496" width="12.8984375" style="313" bestFit="1" customWidth="1"/>
    <col min="8497" max="8497" width="15.3984375" style="313" bestFit="1" customWidth="1"/>
    <col min="8498" max="8499" width="16.5" style="313" bestFit="1" customWidth="1"/>
    <col min="8500" max="8500" width="13.19921875" style="313" bestFit="1" customWidth="1"/>
    <col min="8501" max="8501" width="11.296875" style="313" bestFit="1" customWidth="1"/>
    <col min="8502" max="8502" width="6.8984375" style="313" bestFit="1" customWidth="1"/>
    <col min="8503" max="8503" width="3.69921875" style="313" bestFit="1" customWidth="1"/>
    <col min="8504" max="8504" width="14.296875" style="313" bestFit="1" customWidth="1"/>
    <col min="8505" max="8505" width="11.69921875" style="313" bestFit="1" customWidth="1"/>
    <col min="8506" max="8506" width="19.3984375" style="313" bestFit="1" customWidth="1"/>
    <col min="8507" max="8507" width="14.296875" style="313" bestFit="1" customWidth="1"/>
    <col min="8508" max="8508" width="9.69921875" style="313" bestFit="1" customWidth="1"/>
    <col min="8509" max="8509" width="13.19921875" style="313" bestFit="1" customWidth="1"/>
    <col min="8510" max="8510" width="16.296875" style="313" bestFit="1" customWidth="1"/>
    <col min="8511" max="8511" width="8.19921875" style="313" bestFit="1" customWidth="1"/>
    <col min="8512" max="8512" width="9.796875" style="313" bestFit="1" customWidth="1"/>
    <col min="8513" max="8513" width="15" style="313" bestFit="1" customWidth="1"/>
    <col min="8514" max="8514" width="13.19921875" style="313" bestFit="1" customWidth="1"/>
    <col min="8515" max="8515" width="11.5" style="313" bestFit="1" customWidth="1"/>
    <col min="8516" max="8516" width="15.19921875" style="313" bestFit="1" customWidth="1"/>
    <col min="8517" max="8517" width="8.69921875" style="313"/>
    <col min="8518" max="8518" width="14.19921875" style="313" bestFit="1" customWidth="1"/>
    <col min="8519" max="8704" width="8.69921875" style="313"/>
    <col min="8705" max="8705" width="13" style="313" bestFit="1" customWidth="1"/>
    <col min="8706" max="8706" width="11.19921875" style="313" bestFit="1" customWidth="1"/>
    <col min="8707" max="8707" width="15.59765625" style="313" bestFit="1" customWidth="1"/>
    <col min="8708" max="8708" width="14.59765625" style="313" bestFit="1" customWidth="1"/>
    <col min="8709" max="8709" width="13.69921875" style="313" bestFit="1" customWidth="1"/>
    <col min="8710" max="8710" width="17.09765625" style="313" bestFit="1" customWidth="1"/>
    <col min="8711" max="8711" width="9.8984375" style="313" bestFit="1" customWidth="1"/>
    <col min="8712" max="8712" width="16.69921875" style="313" bestFit="1" customWidth="1"/>
    <col min="8713" max="8713" width="54.59765625" style="313" bestFit="1" customWidth="1"/>
    <col min="8714" max="8714" width="13.59765625" style="313" bestFit="1" customWidth="1"/>
    <col min="8715" max="8715" width="17.796875" style="313" bestFit="1" customWidth="1"/>
    <col min="8716" max="8716" width="6.296875" style="313" bestFit="1" customWidth="1"/>
    <col min="8717" max="8717" width="6.3984375" style="313" bestFit="1" customWidth="1"/>
    <col min="8718" max="8718" width="15.69921875" style="313" bestFit="1" customWidth="1"/>
    <col min="8719" max="8719" width="14.5" style="313" bestFit="1" customWidth="1"/>
    <col min="8720" max="8720" width="14.59765625" style="313" bestFit="1" customWidth="1"/>
    <col min="8721" max="8721" width="12.5" style="313" bestFit="1" customWidth="1"/>
    <col min="8722" max="8722" width="10.5" style="313" bestFit="1" customWidth="1"/>
    <col min="8723" max="8723" width="13.8984375" style="313" bestFit="1" customWidth="1"/>
    <col min="8724" max="8724" width="16.59765625" style="313" bestFit="1" customWidth="1"/>
    <col min="8725" max="8725" width="17.69921875" style="313" bestFit="1" customWidth="1"/>
    <col min="8726" max="8726" width="22.09765625" style="313" customWidth="1"/>
    <col min="8727" max="8727" width="13.8984375" style="313" bestFit="1" customWidth="1"/>
    <col min="8728" max="8728" width="14.19921875" style="313" bestFit="1" customWidth="1"/>
    <col min="8729" max="8729" width="20.59765625" style="313" bestFit="1" customWidth="1"/>
    <col min="8730" max="8730" width="15.3984375" style="313" bestFit="1" customWidth="1"/>
    <col min="8731" max="8731" width="12.8984375" style="313" bestFit="1" customWidth="1"/>
    <col min="8732" max="8732" width="13.69921875" style="313" bestFit="1" customWidth="1"/>
    <col min="8733" max="8733" width="18.296875" style="313" bestFit="1" customWidth="1"/>
    <col min="8734" max="8734" width="20.296875" style="313" bestFit="1" customWidth="1"/>
    <col min="8735" max="8735" width="24.69921875" style="313" bestFit="1" customWidth="1"/>
    <col min="8736" max="8736" width="12" style="313" bestFit="1" customWidth="1"/>
    <col min="8737" max="8737" width="11.8984375" style="313" bestFit="1" customWidth="1"/>
    <col min="8738" max="8738" width="21.59765625" style="313" bestFit="1" customWidth="1"/>
    <col min="8739" max="8739" width="25.8984375" style="313" bestFit="1" customWidth="1"/>
    <col min="8740" max="8740" width="6.19921875" style="313" bestFit="1" customWidth="1"/>
    <col min="8741" max="8741" width="12.19921875" style="313" bestFit="1" customWidth="1"/>
    <col min="8742" max="8742" width="8.8984375" style="313" bestFit="1" customWidth="1"/>
    <col min="8743" max="8743" width="10.19921875" style="313" bestFit="1" customWidth="1"/>
    <col min="8744" max="8744" width="7" style="313" bestFit="1" customWidth="1"/>
    <col min="8745" max="8745" width="13" style="313" bestFit="1" customWidth="1"/>
    <col min="8746" max="8746" width="12.296875" style="313" bestFit="1" customWidth="1"/>
    <col min="8747" max="8747" width="14.19921875" style="313" bestFit="1" customWidth="1"/>
    <col min="8748" max="8748" width="14.69921875" style="313" bestFit="1" customWidth="1"/>
    <col min="8749" max="8749" width="13.3984375" style="313" bestFit="1" customWidth="1"/>
    <col min="8750" max="8750" width="17.69921875" style="313" bestFit="1" customWidth="1"/>
    <col min="8751" max="8752" width="12.8984375" style="313" bestFit="1" customWidth="1"/>
    <col min="8753" max="8753" width="15.3984375" style="313" bestFit="1" customWidth="1"/>
    <col min="8754" max="8755" width="16.5" style="313" bestFit="1" customWidth="1"/>
    <col min="8756" max="8756" width="13.19921875" style="313" bestFit="1" customWidth="1"/>
    <col min="8757" max="8757" width="11.296875" style="313" bestFit="1" customWidth="1"/>
    <col min="8758" max="8758" width="6.8984375" style="313" bestFit="1" customWidth="1"/>
    <col min="8759" max="8759" width="3.69921875" style="313" bestFit="1" customWidth="1"/>
    <col min="8760" max="8760" width="14.296875" style="313" bestFit="1" customWidth="1"/>
    <col min="8761" max="8761" width="11.69921875" style="313" bestFit="1" customWidth="1"/>
    <col min="8762" max="8762" width="19.3984375" style="313" bestFit="1" customWidth="1"/>
    <col min="8763" max="8763" width="14.296875" style="313" bestFit="1" customWidth="1"/>
    <col min="8764" max="8764" width="9.69921875" style="313" bestFit="1" customWidth="1"/>
    <col min="8765" max="8765" width="13.19921875" style="313" bestFit="1" customWidth="1"/>
    <col min="8766" max="8766" width="16.296875" style="313" bestFit="1" customWidth="1"/>
    <col min="8767" max="8767" width="8.19921875" style="313" bestFit="1" customWidth="1"/>
    <col min="8768" max="8768" width="9.796875" style="313" bestFit="1" customWidth="1"/>
    <col min="8769" max="8769" width="15" style="313" bestFit="1" customWidth="1"/>
    <col min="8770" max="8770" width="13.19921875" style="313" bestFit="1" customWidth="1"/>
    <col min="8771" max="8771" width="11.5" style="313" bestFit="1" customWidth="1"/>
    <col min="8772" max="8772" width="15.19921875" style="313" bestFit="1" customWidth="1"/>
    <col min="8773" max="8773" width="8.69921875" style="313"/>
    <col min="8774" max="8774" width="14.19921875" style="313" bestFit="1" customWidth="1"/>
    <col min="8775" max="8960" width="8.69921875" style="313"/>
    <col min="8961" max="8961" width="13" style="313" bestFit="1" customWidth="1"/>
    <col min="8962" max="8962" width="11.19921875" style="313" bestFit="1" customWidth="1"/>
    <col min="8963" max="8963" width="15.59765625" style="313" bestFit="1" customWidth="1"/>
    <col min="8964" max="8964" width="14.59765625" style="313" bestFit="1" customWidth="1"/>
    <col min="8965" max="8965" width="13.69921875" style="313" bestFit="1" customWidth="1"/>
    <col min="8966" max="8966" width="17.09765625" style="313" bestFit="1" customWidth="1"/>
    <col min="8967" max="8967" width="9.8984375" style="313" bestFit="1" customWidth="1"/>
    <col min="8968" max="8968" width="16.69921875" style="313" bestFit="1" customWidth="1"/>
    <col min="8969" max="8969" width="54.59765625" style="313" bestFit="1" customWidth="1"/>
    <col min="8970" max="8970" width="13.59765625" style="313" bestFit="1" customWidth="1"/>
    <col min="8971" max="8971" width="17.796875" style="313" bestFit="1" customWidth="1"/>
    <col min="8972" max="8972" width="6.296875" style="313" bestFit="1" customWidth="1"/>
    <col min="8973" max="8973" width="6.3984375" style="313" bestFit="1" customWidth="1"/>
    <col min="8974" max="8974" width="15.69921875" style="313" bestFit="1" customWidth="1"/>
    <col min="8975" max="8975" width="14.5" style="313" bestFit="1" customWidth="1"/>
    <col min="8976" max="8976" width="14.59765625" style="313" bestFit="1" customWidth="1"/>
    <col min="8977" max="8977" width="12.5" style="313" bestFit="1" customWidth="1"/>
    <col min="8978" max="8978" width="10.5" style="313" bestFit="1" customWidth="1"/>
    <col min="8979" max="8979" width="13.8984375" style="313" bestFit="1" customWidth="1"/>
    <col min="8980" max="8980" width="16.59765625" style="313" bestFit="1" customWidth="1"/>
    <col min="8981" max="8981" width="17.69921875" style="313" bestFit="1" customWidth="1"/>
    <col min="8982" max="8982" width="22.09765625" style="313" customWidth="1"/>
    <col min="8983" max="8983" width="13.8984375" style="313" bestFit="1" customWidth="1"/>
    <col min="8984" max="8984" width="14.19921875" style="313" bestFit="1" customWidth="1"/>
    <col min="8985" max="8985" width="20.59765625" style="313" bestFit="1" customWidth="1"/>
    <col min="8986" max="8986" width="15.3984375" style="313" bestFit="1" customWidth="1"/>
    <col min="8987" max="8987" width="12.8984375" style="313" bestFit="1" customWidth="1"/>
    <col min="8988" max="8988" width="13.69921875" style="313" bestFit="1" customWidth="1"/>
    <col min="8989" max="8989" width="18.296875" style="313" bestFit="1" customWidth="1"/>
    <col min="8990" max="8990" width="20.296875" style="313" bestFit="1" customWidth="1"/>
    <col min="8991" max="8991" width="24.69921875" style="313" bestFit="1" customWidth="1"/>
    <col min="8992" max="8992" width="12" style="313" bestFit="1" customWidth="1"/>
    <col min="8993" max="8993" width="11.8984375" style="313" bestFit="1" customWidth="1"/>
    <col min="8994" max="8994" width="21.59765625" style="313" bestFit="1" customWidth="1"/>
    <col min="8995" max="8995" width="25.8984375" style="313" bestFit="1" customWidth="1"/>
    <col min="8996" max="8996" width="6.19921875" style="313" bestFit="1" customWidth="1"/>
    <col min="8997" max="8997" width="12.19921875" style="313" bestFit="1" customWidth="1"/>
    <col min="8998" max="8998" width="8.8984375" style="313" bestFit="1" customWidth="1"/>
    <col min="8999" max="8999" width="10.19921875" style="313" bestFit="1" customWidth="1"/>
    <col min="9000" max="9000" width="7" style="313" bestFit="1" customWidth="1"/>
    <col min="9001" max="9001" width="13" style="313" bestFit="1" customWidth="1"/>
    <col min="9002" max="9002" width="12.296875" style="313" bestFit="1" customWidth="1"/>
    <col min="9003" max="9003" width="14.19921875" style="313" bestFit="1" customWidth="1"/>
    <col min="9004" max="9004" width="14.69921875" style="313" bestFit="1" customWidth="1"/>
    <col min="9005" max="9005" width="13.3984375" style="313" bestFit="1" customWidth="1"/>
    <col min="9006" max="9006" width="17.69921875" style="313" bestFit="1" customWidth="1"/>
    <col min="9007" max="9008" width="12.8984375" style="313" bestFit="1" customWidth="1"/>
    <col min="9009" max="9009" width="15.3984375" style="313" bestFit="1" customWidth="1"/>
    <col min="9010" max="9011" width="16.5" style="313" bestFit="1" customWidth="1"/>
    <col min="9012" max="9012" width="13.19921875" style="313" bestFit="1" customWidth="1"/>
    <col min="9013" max="9013" width="11.296875" style="313" bestFit="1" customWidth="1"/>
    <col min="9014" max="9014" width="6.8984375" style="313" bestFit="1" customWidth="1"/>
    <col min="9015" max="9015" width="3.69921875" style="313" bestFit="1" customWidth="1"/>
    <col min="9016" max="9016" width="14.296875" style="313" bestFit="1" customWidth="1"/>
    <col min="9017" max="9017" width="11.69921875" style="313" bestFit="1" customWidth="1"/>
    <col min="9018" max="9018" width="19.3984375" style="313" bestFit="1" customWidth="1"/>
    <col min="9019" max="9019" width="14.296875" style="313" bestFit="1" customWidth="1"/>
    <col min="9020" max="9020" width="9.69921875" style="313" bestFit="1" customWidth="1"/>
    <col min="9021" max="9021" width="13.19921875" style="313" bestFit="1" customWidth="1"/>
    <col min="9022" max="9022" width="16.296875" style="313" bestFit="1" customWidth="1"/>
    <col min="9023" max="9023" width="8.19921875" style="313" bestFit="1" customWidth="1"/>
    <col min="9024" max="9024" width="9.796875" style="313" bestFit="1" customWidth="1"/>
    <col min="9025" max="9025" width="15" style="313" bestFit="1" customWidth="1"/>
    <col min="9026" max="9026" width="13.19921875" style="313" bestFit="1" customWidth="1"/>
    <col min="9027" max="9027" width="11.5" style="313" bestFit="1" customWidth="1"/>
    <col min="9028" max="9028" width="15.19921875" style="313" bestFit="1" customWidth="1"/>
    <col min="9029" max="9029" width="8.69921875" style="313"/>
    <col min="9030" max="9030" width="14.19921875" style="313" bestFit="1" customWidth="1"/>
    <col min="9031" max="9216" width="8.69921875" style="313"/>
    <col min="9217" max="9217" width="13" style="313" bestFit="1" customWidth="1"/>
    <col min="9218" max="9218" width="11.19921875" style="313" bestFit="1" customWidth="1"/>
    <col min="9219" max="9219" width="15.59765625" style="313" bestFit="1" customWidth="1"/>
    <col min="9220" max="9220" width="14.59765625" style="313" bestFit="1" customWidth="1"/>
    <col min="9221" max="9221" width="13.69921875" style="313" bestFit="1" customWidth="1"/>
    <col min="9222" max="9222" width="17.09765625" style="313" bestFit="1" customWidth="1"/>
    <col min="9223" max="9223" width="9.8984375" style="313" bestFit="1" customWidth="1"/>
    <col min="9224" max="9224" width="16.69921875" style="313" bestFit="1" customWidth="1"/>
    <col min="9225" max="9225" width="54.59765625" style="313" bestFit="1" customWidth="1"/>
    <col min="9226" max="9226" width="13.59765625" style="313" bestFit="1" customWidth="1"/>
    <col min="9227" max="9227" width="17.796875" style="313" bestFit="1" customWidth="1"/>
    <col min="9228" max="9228" width="6.296875" style="313" bestFit="1" customWidth="1"/>
    <col min="9229" max="9229" width="6.3984375" style="313" bestFit="1" customWidth="1"/>
    <col min="9230" max="9230" width="15.69921875" style="313" bestFit="1" customWidth="1"/>
    <col min="9231" max="9231" width="14.5" style="313" bestFit="1" customWidth="1"/>
    <col min="9232" max="9232" width="14.59765625" style="313" bestFit="1" customWidth="1"/>
    <col min="9233" max="9233" width="12.5" style="313" bestFit="1" customWidth="1"/>
    <col min="9234" max="9234" width="10.5" style="313" bestFit="1" customWidth="1"/>
    <col min="9235" max="9235" width="13.8984375" style="313" bestFit="1" customWidth="1"/>
    <col min="9236" max="9236" width="16.59765625" style="313" bestFit="1" customWidth="1"/>
    <col min="9237" max="9237" width="17.69921875" style="313" bestFit="1" customWidth="1"/>
    <col min="9238" max="9238" width="22.09765625" style="313" customWidth="1"/>
    <col min="9239" max="9239" width="13.8984375" style="313" bestFit="1" customWidth="1"/>
    <col min="9240" max="9240" width="14.19921875" style="313" bestFit="1" customWidth="1"/>
    <col min="9241" max="9241" width="20.59765625" style="313" bestFit="1" customWidth="1"/>
    <col min="9242" max="9242" width="15.3984375" style="313" bestFit="1" customWidth="1"/>
    <col min="9243" max="9243" width="12.8984375" style="313" bestFit="1" customWidth="1"/>
    <col min="9244" max="9244" width="13.69921875" style="313" bestFit="1" customWidth="1"/>
    <col min="9245" max="9245" width="18.296875" style="313" bestFit="1" customWidth="1"/>
    <col min="9246" max="9246" width="20.296875" style="313" bestFit="1" customWidth="1"/>
    <col min="9247" max="9247" width="24.69921875" style="313" bestFit="1" customWidth="1"/>
    <col min="9248" max="9248" width="12" style="313" bestFit="1" customWidth="1"/>
    <col min="9249" max="9249" width="11.8984375" style="313" bestFit="1" customWidth="1"/>
    <col min="9250" max="9250" width="21.59765625" style="313" bestFit="1" customWidth="1"/>
    <col min="9251" max="9251" width="25.8984375" style="313" bestFit="1" customWidth="1"/>
    <col min="9252" max="9252" width="6.19921875" style="313" bestFit="1" customWidth="1"/>
    <col min="9253" max="9253" width="12.19921875" style="313" bestFit="1" customWidth="1"/>
    <col min="9254" max="9254" width="8.8984375" style="313" bestFit="1" customWidth="1"/>
    <col min="9255" max="9255" width="10.19921875" style="313" bestFit="1" customWidth="1"/>
    <col min="9256" max="9256" width="7" style="313" bestFit="1" customWidth="1"/>
    <col min="9257" max="9257" width="13" style="313" bestFit="1" customWidth="1"/>
    <col min="9258" max="9258" width="12.296875" style="313" bestFit="1" customWidth="1"/>
    <col min="9259" max="9259" width="14.19921875" style="313" bestFit="1" customWidth="1"/>
    <col min="9260" max="9260" width="14.69921875" style="313" bestFit="1" customWidth="1"/>
    <col min="9261" max="9261" width="13.3984375" style="313" bestFit="1" customWidth="1"/>
    <col min="9262" max="9262" width="17.69921875" style="313" bestFit="1" customWidth="1"/>
    <col min="9263" max="9264" width="12.8984375" style="313" bestFit="1" customWidth="1"/>
    <col min="9265" max="9265" width="15.3984375" style="313" bestFit="1" customWidth="1"/>
    <col min="9266" max="9267" width="16.5" style="313" bestFit="1" customWidth="1"/>
    <col min="9268" max="9268" width="13.19921875" style="313" bestFit="1" customWidth="1"/>
    <col min="9269" max="9269" width="11.296875" style="313" bestFit="1" customWidth="1"/>
    <col min="9270" max="9270" width="6.8984375" style="313" bestFit="1" customWidth="1"/>
    <col min="9271" max="9271" width="3.69921875" style="313" bestFit="1" customWidth="1"/>
    <col min="9272" max="9272" width="14.296875" style="313" bestFit="1" customWidth="1"/>
    <col min="9273" max="9273" width="11.69921875" style="313" bestFit="1" customWidth="1"/>
    <col min="9274" max="9274" width="19.3984375" style="313" bestFit="1" customWidth="1"/>
    <col min="9275" max="9275" width="14.296875" style="313" bestFit="1" customWidth="1"/>
    <col min="9276" max="9276" width="9.69921875" style="313" bestFit="1" customWidth="1"/>
    <col min="9277" max="9277" width="13.19921875" style="313" bestFit="1" customWidth="1"/>
    <col min="9278" max="9278" width="16.296875" style="313" bestFit="1" customWidth="1"/>
    <col min="9279" max="9279" width="8.19921875" style="313" bestFit="1" customWidth="1"/>
    <col min="9280" max="9280" width="9.796875" style="313" bestFit="1" customWidth="1"/>
    <col min="9281" max="9281" width="15" style="313" bestFit="1" customWidth="1"/>
    <col min="9282" max="9282" width="13.19921875" style="313" bestFit="1" customWidth="1"/>
    <col min="9283" max="9283" width="11.5" style="313" bestFit="1" customWidth="1"/>
    <col min="9284" max="9284" width="15.19921875" style="313" bestFit="1" customWidth="1"/>
    <col min="9285" max="9285" width="8.69921875" style="313"/>
    <col min="9286" max="9286" width="14.19921875" style="313" bestFit="1" customWidth="1"/>
    <col min="9287" max="9472" width="8.69921875" style="313"/>
    <col min="9473" max="9473" width="13" style="313" bestFit="1" customWidth="1"/>
    <col min="9474" max="9474" width="11.19921875" style="313" bestFit="1" customWidth="1"/>
    <col min="9475" max="9475" width="15.59765625" style="313" bestFit="1" customWidth="1"/>
    <col min="9476" max="9476" width="14.59765625" style="313" bestFit="1" customWidth="1"/>
    <col min="9477" max="9477" width="13.69921875" style="313" bestFit="1" customWidth="1"/>
    <col min="9478" max="9478" width="17.09765625" style="313" bestFit="1" customWidth="1"/>
    <col min="9479" max="9479" width="9.8984375" style="313" bestFit="1" customWidth="1"/>
    <col min="9480" max="9480" width="16.69921875" style="313" bestFit="1" customWidth="1"/>
    <col min="9481" max="9481" width="54.59765625" style="313" bestFit="1" customWidth="1"/>
    <col min="9482" max="9482" width="13.59765625" style="313" bestFit="1" customWidth="1"/>
    <col min="9483" max="9483" width="17.796875" style="313" bestFit="1" customWidth="1"/>
    <col min="9484" max="9484" width="6.296875" style="313" bestFit="1" customWidth="1"/>
    <col min="9485" max="9485" width="6.3984375" style="313" bestFit="1" customWidth="1"/>
    <col min="9486" max="9486" width="15.69921875" style="313" bestFit="1" customWidth="1"/>
    <col min="9487" max="9487" width="14.5" style="313" bestFit="1" customWidth="1"/>
    <col min="9488" max="9488" width="14.59765625" style="313" bestFit="1" customWidth="1"/>
    <col min="9489" max="9489" width="12.5" style="313" bestFit="1" customWidth="1"/>
    <col min="9490" max="9490" width="10.5" style="313" bestFit="1" customWidth="1"/>
    <col min="9491" max="9491" width="13.8984375" style="313" bestFit="1" customWidth="1"/>
    <col min="9492" max="9492" width="16.59765625" style="313" bestFit="1" customWidth="1"/>
    <col min="9493" max="9493" width="17.69921875" style="313" bestFit="1" customWidth="1"/>
    <col min="9494" max="9494" width="22.09765625" style="313" customWidth="1"/>
    <col min="9495" max="9495" width="13.8984375" style="313" bestFit="1" customWidth="1"/>
    <col min="9496" max="9496" width="14.19921875" style="313" bestFit="1" customWidth="1"/>
    <col min="9497" max="9497" width="20.59765625" style="313" bestFit="1" customWidth="1"/>
    <col min="9498" max="9498" width="15.3984375" style="313" bestFit="1" customWidth="1"/>
    <col min="9499" max="9499" width="12.8984375" style="313" bestFit="1" customWidth="1"/>
    <col min="9500" max="9500" width="13.69921875" style="313" bestFit="1" customWidth="1"/>
    <col min="9501" max="9501" width="18.296875" style="313" bestFit="1" customWidth="1"/>
    <col min="9502" max="9502" width="20.296875" style="313" bestFit="1" customWidth="1"/>
    <col min="9503" max="9503" width="24.69921875" style="313" bestFit="1" customWidth="1"/>
    <col min="9504" max="9504" width="12" style="313" bestFit="1" customWidth="1"/>
    <col min="9505" max="9505" width="11.8984375" style="313" bestFit="1" customWidth="1"/>
    <col min="9506" max="9506" width="21.59765625" style="313" bestFit="1" customWidth="1"/>
    <col min="9507" max="9507" width="25.8984375" style="313" bestFit="1" customWidth="1"/>
    <col min="9508" max="9508" width="6.19921875" style="313" bestFit="1" customWidth="1"/>
    <col min="9509" max="9509" width="12.19921875" style="313" bestFit="1" customWidth="1"/>
    <col min="9510" max="9510" width="8.8984375" style="313" bestFit="1" customWidth="1"/>
    <col min="9511" max="9511" width="10.19921875" style="313" bestFit="1" customWidth="1"/>
    <col min="9512" max="9512" width="7" style="313" bestFit="1" customWidth="1"/>
    <col min="9513" max="9513" width="13" style="313" bestFit="1" customWidth="1"/>
    <col min="9514" max="9514" width="12.296875" style="313" bestFit="1" customWidth="1"/>
    <col min="9515" max="9515" width="14.19921875" style="313" bestFit="1" customWidth="1"/>
    <col min="9516" max="9516" width="14.69921875" style="313" bestFit="1" customWidth="1"/>
    <col min="9517" max="9517" width="13.3984375" style="313" bestFit="1" customWidth="1"/>
    <col min="9518" max="9518" width="17.69921875" style="313" bestFit="1" customWidth="1"/>
    <col min="9519" max="9520" width="12.8984375" style="313" bestFit="1" customWidth="1"/>
    <col min="9521" max="9521" width="15.3984375" style="313" bestFit="1" customWidth="1"/>
    <col min="9522" max="9523" width="16.5" style="313" bestFit="1" customWidth="1"/>
    <col min="9524" max="9524" width="13.19921875" style="313" bestFit="1" customWidth="1"/>
    <col min="9525" max="9525" width="11.296875" style="313" bestFit="1" customWidth="1"/>
    <col min="9526" max="9526" width="6.8984375" style="313" bestFit="1" customWidth="1"/>
    <col min="9527" max="9527" width="3.69921875" style="313" bestFit="1" customWidth="1"/>
    <col min="9528" max="9528" width="14.296875" style="313" bestFit="1" customWidth="1"/>
    <col min="9529" max="9529" width="11.69921875" style="313" bestFit="1" customWidth="1"/>
    <col min="9530" max="9530" width="19.3984375" style="313" bestFit="1" customWidth="1"/>
    <col min="9531" max="9531" width="14.296875" style="313" bestFit="1" customWidth="1"/>
    <col min="9532" max="9532" width="9.69921875" style="313" bestFit="1" customWidth="1"/>
    <col min="9533" max="9533" width="13.19921875" style="313" bestFit="1" customWidth="1"/>
    <col min="9534" max="9534" width="16.296875" style="313" bestFit="1" customWidth="1"/>
    <col min="9535" max="9535" width="8.19921875" style="313" bestFit="1" customWidth="1"/>
    <col min="9536" max="9536" width="9.796875" style="313" bestFit="1" customWidth="1"/>
    <col min="9537" max="9537" width="15" style="313" bestFit="1" customWidth="1"/>
    <col min="9538" max="9538" width="13.19921875" style="313" bestFit="1" customWidth="1"/>
    <col min="9539" max="9539" width="11.5" style="313" bestFit="1" customWidth="1"/>
    <col min="9540" max="9540" width="15.19921875" style="313" bestFit="1" customWidth="1"/>
    <col min="9541" max="9541" width="8.69921875" style="313"/>
    <col min="9542" max="9542" width="14.19921875" style="313" bestFit="1" customWidth="1"/>
    <col min="9543" max="9728" width="8.69921875" style="313"/>
    <col min="9729" max="9729" width="13" style="313" bestFit="1" customWidth="1"/>
    <col min="9730" max="9730" width="11.19921875" style="313" bestFit="1" customWidth="1"/>
    <col min="9731" max="9731" width="15.59765625" style="313" bestFit="1" customWidth="1"/>
    <col min="9732" max="9732" width="14.59765625" style="313" bestFit="1" customWidth="1"/>
    <col min="9733" max="9733" width="13.69921875" style="313" bestFit="1" customWidth="1"/>
    <col min="9734" max="9734" width="17.09765625" style="313" bestFit="1" customWidth="1"/>
    <col min="9735" max="9735" width="9.8984375" style="313" bestFit="1" customWidth="1"/>
    <col min="9736" max="9736" width="16.69921875" style="313" bestFit="1" customWidth="1"/>
    <col min="9737" max="9737" width="54.59765625" style="313" bestFit="1" customWidth="1"/>
    <col min="9738" max="9738" width="13.59765625" style="313" bestFit="1" customWidth="1"/>
    <col min="9739" max="9739" width="17.796875" style="313" bestFit="1" customWidth="1"/>
    <col min="9740" max="9740" width="6.296875" style="313" bestFit="1" customWidth="1"/>
    <col min="9741" max="9741" width="6.3984375" style="313" bestFit="1" customWidth="1"/>
    <col min="9742" max="9742" width="15.69921875" style="313" bestFit="1" customWidth="1"/>
    <col min="9743" max="9743" width="14.5" style="313" bestFit="1" customWidth="1"/>
    <col min="9744" max="9744" width="14.59765625" style="313" bestFit="1" customWidth="1"/>
    <col min="9745" max="9745" width="12.5" style="313" bestFit="1" customWidth="1"/>
    <col min="9746" max="9746" width="10.5" style="313" bestFit="1" customWidth="1"/>
    <col min="9747" max="9747" width="13.8984375" style="313" bestFit="1" customWidth="1"/>
    <col min="9748" max="9748" width="16.59765625" style="313" bestFit="1" customWidth="1"/>
    <col min="9749" max="9749" width="17.69921875" style="313" bestFit="1" customWidth="1"/>
    <col min="9750" max="9750" width="22.09765625" style="313" customWidth="1"/>
    <col min="9751" max="9751" width="13.8984375" style="313" bestFit="1" customWidth="1"/>
    <col min="9752" max="9752" width="14.19921875" style="313" bestFit="1" customWidth="1"/>
    <col min="9753" max="9753" width="20.59765625" style="313" bestFit="1" customWidth="1"/>
    <col min="9754" max="9754" width="15.3984375" style="313" bestFit="1" customWidth="1"/>
    <col min="9755" max="9755" width="12.8984375" style="313" bestFit="1" customWidth="1"/>
    <col min="9756" max="9756" width="13.69921875" style="313" bestFit="1" customWidth="1"/>
    <col min="9757" max="9757" width="18.296875" style="313" bestFit="1" customWidth="1"/>
    <col min="9758" max="9758" width="20.296875" style="313" bestFit="1" customWidth="1"/>
    <col min="9759" max="9759" width="24.69921875" style="313" bestFit="1" customWidth="1"/>
    <col min="9760" max="9760" width="12" style="313" bestFit="1" customWidth="1"/>
    <col min="9761" max="9761" width="11.8984375" style="313" bestFit="1" customWidth="1"/>
    <col min="9762" max="9762" width="21.59765625" style="313" bestFit="1" customWidth="1"/>
    <col min="9763" max="9763" width="25.8984375" style="313" bestFit="1" customWidth="1"/>
    <col min="9764" max="9764" width="6.19921875" style="313" bestFit="1" customWidth="1"/>
    <col min="9765" max="9765" width="12.19921875" style="313" bestFit="1" customWidth="1"/>
    <col min="9766" max="9766" width="8.8984375" style="313" bestFit="1" customWidth="1"/>
    <col min="9767" max="9767" width="10.19921875" style="313" bestFit="1" customWidth="1"/>
    <col min="9768" max="9768" width="7" style="313" bestFit="1" customWidth="1"/>
    <col min="9769" max="9769" width="13" style="313" bestFit="1" customWidth="1"/>
    <col min="9770" max="9770" width="12.296875" style="313" bestFit="1" customWidth="1"/>
    <col min="9771" max="9771" width="14.19921875" style="313" bestFit="1" customWidth="1"/>
    <col min="9772" max="9772" width="14.69921875" style="313" bestFit="1" customWidth="1"/>
    <col min="9773" max="9773" width="13.3984375" style="313" bestFit="1" customWidth="1"/>
    <col min="9774" max="9774" width="17.69921875" style="313" bestFit="1" customWidth="1"/>
    <col min="9775" max="9776" width="12.8984375" style="313" bestFit="1" customWidth="1"/>
    <col min="9777" max="9777" width="15.3984375" style="313" bestFit="1" customWidth="1"/>
    <col min="9778" max="9779" width="16.5" style="313" bestFit="1" customWidth="1"/>
    <col min="9780" max="9780" width="13.19921875" style="313" bestFit="1" customWidth="1"/>
    <col min="9781" max="9781" width="11.296875" style="313" bestFit="1" customWidth="1"/>
    <col min="9782" max="9782" width="6.8984375" style="313" bestFit="1" customWidth="1"/>
    <col min="9783" max="9783" width="3.69921875" style="313" bestFit="1" customWidth="1"/>
    <col min="9784" max="9784" width="14.296875" style="313" bestFit="1" customWidth="1"/>
    <col min="9785" max="9785" width="11.69921875" style="313" bestFit="1" customWidth="1"/>
    <col min="9786" max="9786" width="19.3984375" style="313" bestFit="1" customWidth="1"/>
    <col min="9787" max="9787" width="14.296875" style="313" bestFit="1" customWidth="1"/>
    <col min="9788" max="9788" width="9.69921875" style="313" bestFit="1" customWidth="1"/>
    <col min="9789" max="9789" width="13.19921875" style="313" bestFit="1" customWidth="1"/>
    <col min="9790" max="9790" width="16.296875" style="313" bestFit="1" customWidth="1"/>
    <col min="9791" max="9791" width="8.19921875" style="313" bestFit="1" customWidth="1"/>
    <col min="9792" max="9792" width="9.796875" style="313" bestFit="1" customWidth="1"/>
    <col min="9793" max="9793" width="15" style="313" bestFit="1" customWidth="1"/>
    <col min="9794" max="9794" width="13.19921875" style="313" bestFit="1" customWidth="1"/>
    <col min="9795" max="9795" width="11.5" style="313" bestFit="1" customWidth="1"/>
    <col min="9796" max="9796" width="15.19921875" style="313" bestFit="1" customWidth="1"/>
    <col min="9797" max="9797" width="8.69921875" style="313"/>
    <col min="9798" max="9798" width="14.19921875" style="313" bestFit="1" customWidth="1"/>
    <col min="9799" max="9984" width="8.69921875" style="313"/>
    <col min="9985" max="9985" width="13" style="313" bestFit="1" customWidth="1"/>
    <col min="9986" max="9986" width="11.19921875" style="313" bestFit="1" customWidth="1"/>
    <col min="9987" max="9987" width="15.59765625" style="313" bestFit="1" customWidth="1"/>
    <col min="9988" max="9988" width="14.59765625" style="313" bestFit="1" customWidth="1"/>
    <col min="9989" max="9989" width="13.69921875" style="313" bestFit="1" customWidth="1"/>
    <col min="9990" max="9990" width="17.09765625" style="313" bestFit="1" customWidth="1"/>
    <col min="9991" max="9991" width="9.8984375" style="313" bestFit="1" customWidth="1"/>
    <col min="9992" max="9992" width="16.69921875" style="313" bestFit="1" customWidth="1"/>
    <col min="9993" max="9993" width="54.59765625" style="313" bestFit="1" customWidth="1"/>
    <col min="9994" max="9994" width="13.59765625" style="313" bestFit="1" customWidth="1"/>
    <col min="9995" max="9995" width="17.796875" style="313" bestFit="1" customWidth="1"/>
    <col min="9996" max="9996" width="6.296875" style="313" bestFit="1" customWidth="1"/>
    <col min="9997" max="9997" width="6.3984375" style="313" bestFit="1" customWidth="1"/>
    <col min="9998" max="9998" width="15.69921875" style="313" bestFit="1" customWidth="1"/>
    <col min="9999" max="9999" width="14.5" style="313" bestFit="1" customWidth="1"/>
    <col min="10000" max="10000" width="14.59765625" style="313" bestFit="1" customWidth="1"/>
    <col min="10001" max="10001" width="12.5" style="313" bestFit="1" customWidth="1"/>
    <col min="10002" max="10002" width="10.5" style="313" bestFit="1" customWidth="1"/>
    <col min="10003" max="10003" width="13.8984375" style="313" bestFit="1" customWidth="1"/>
    <col min="10004" max="10004" width="16.59765625" style="313" bestFit="1" customWidth="1"/>
    <col min="10005" max="10005" width="17.69921875" style="313" bestFit="1" customWidth="1"/>
    <col min="10006" max="10006" width="22.09765625" style="313" customWidth="1"/>
    <col min="10007" max="10007" width="13.8984375" style="313" bestFit="1" customWidth="1"/>
    <col min="10008" max="10008" width="14.19921875" style="313" bestFit="1" customWidth="1"/>
    <col min="10009" max="10009" width="20.59765625" style="313" bestFit="1" customWidth="1"/>
    <col min="10010" max="10010" width="15.3984375" style="313" bestFit="1" customWidth="1"/>
    <col min="10011" max="10011" width="12.8984375" style="313" bestFit="1" customWidth="1"/>
    <col min="10012" max="10012" width="13.69921875" style="313" bestFit="1" customWidth="1"/>
    <col min="10013" max="10013" width="18.296875" style="313" bestFit="1" customWidth="1"/>
    <col min="10014" max="10014" width="20.296875" style="313" bestFit="1" customWidth="1"/>
    <col min="10015" max="10015" width="24.69921875" style="313" bestFit="1" customWidth="1"/>
    <col min="10016" max="10016" width="12" style="313" bestFit="1" customWidth="1"/>
    <col min="10017" max="10017" width="11.8984375" style="313" bestFit="1" customWidth="1"/>
    <col min="10018" max="10018" width="21.59765625" style="313" bestFit="1" customWidth="1"/>
    <col min="10019" max="10019" width="25.8984375" style="313" bestFit="1" customWidth="1"/>
    <col min="10020" max="10020" width="6.19921875" style="313" bestFit="1" customWidth="1"/>
    <col min="10021" max="10021" width="12.19921875" style="313" bestFit="1" customWidth="1"/>
    <col min="10022" max="10022" width="8.8984375" style="313" bestFit="1" customWidth="1"/>
    <col min="10023" max="10023" width="10.19921875" style="313" bestFit="1" customWidth="1"/>
    <col min="10024" max="10024" width="7" style="313" bestFit="1" customWidth="1"/>
    <col min="10025" max="10025" width="13" style="313" bestFit="1" customWidth="1"/>
    <col min="10026" max="10026" width="12.296875" style="313" bestFit="1" customWidth="1"/>
    <col min="10027" max="10027" width="14.19921875" style="313" bestFit="1" customWidth="1"/>
    <col min="10028" max="10028" width="14.69921875" style="313" bestFit="1" customWidth="1"/>
    <col min="10029" max="10029" width="13.3984375" style="313" bestFit="1" customWidth="1"/>
    <col min="10030" max="10030" width="17.69921875" style="313" bestFit="1" customWidth="1"/>
    <col min="10031" max="10032" width="12.8984375" style="313" bestFit="1" customWidth="1"/>
    <col min="10033" max="10033" width="15.3984375" style="313" bestFit="1" customWidth="1"/>
    <col min="10034" max="10035" width="16.5" style="313" bestFit="1" customWidth="1"/>
    <col min="10036" max="10036" width="13.19921875" style="313" bestFit="1" customWidth="1"/>
    <col min="10037" max="10037" width="11.296875" style="313" bestFit="1" customWidth="1"/>
    <col min="10038" max="10038" width="6.8984375" style="313" bestFit="1" customWidth="1"/>
    <col min="10039" max="10039" width="3.69921875" style="313" bestFit="1" customWidth="1"/>
    <col min="10040" max="10040" width="14.296875" style="313" bestFit="1" customWidth="1"/>
    <col min="10041" max="10041" width="11.69921875" style="313" bestFit="1" customWidth="1"/>
    <col min="10042" max="10042" width="19.3984375" style="313" bestFit="1" customWidth="1"/>
    <col min="10043" max="10043" width="14.296875" style="313" bestFit="1" customWidth="1"/>
    <col min="10044" max="10044" width="9.69921875" style="313" bestFit="1" customWidth="1"/>
    <col min="10045" max="10045" width="13.19921875" style="313" bestFit="1" customWidth="1"/>
    <col min="10046" max="10046" width="16.296875" style="313" bestFit="1" customWidth="1"/>
    <col min="10047" max="10047" width="8.19921875" style="313" bestFit="1" customWidth="1"/>
    <col min="10048" max="10048" width="9.796875" style="313" bestFit="1" customWidth="1"/>
    <col min="10049" max="10049" width="15" style="313" bestFit="1" customWidth="1"/>
    <col min="10050" max="10050" width="13.19921875" style="313" bestFit="1" customWidth="1"/>
    <col min="10051" max="10051" width="11.5" style="313" bestFit="1" customWidth="1"/>
    <col min="10052" max="10052" width="15.19921875" style="313" bestFit="1" customWidth="1"/>
    <col min="10053" max="10053" width="8.69921875" style="313"/>
    <col min="10054" max="10054" width="14.19921875" style="313" bestFit="1" customWidth="1"/>
    <col min="10055" max="10240" width="8.69921875" style="313"/>
    <col min="10241" max="10241" width="13" style="313" bestFit="1" customWidth="1"/>
    <col min="10242" max="10242" width="11.19921875" style="313" bestFit="1" customWidth="1"/>
    <col min="10243" max="10243" width="15.59765625" style="313" bestFit="1" customWidth="1"/>
    <col min="10244" max="10244" width="14.59765625" style="313" bestFit="1" customWidth="1"/>
    <col min="10245" max="10245" width="13.69921875" style="313" bestFit="1" customWidth="1"/>
    <col min="10246" max="10246" width="17.09765625" style="313" bestFit="1" customWidth="1"/>
    <col min="10247" max="10247" width="9.8984375" style="313" bestFit="1" customWidth="1"/>
    <col min="10248" max="10248" width="16.69921875" style="313" bestFit="1" customWidth="1"/>
    <col min="10249" max="10249" width="54.59765625" style="313" bestFit="1" customWidth="1"/>
    <col min="10250" max="10250" width="13.59765625" style="313" bestFit="1" customWidth="1"/>
    <col min="10251" max="10251" width="17.796875" style="313" bestFit="1" customWidth="1"/>
    <col min="10252" max="10252" width="6.296875" style="313" bestFit="1" customWidth="1"/>
    <col min="10253" max="10253" width="6.3984375" style="313" bestFit="1" customWidth="1"/>
    <col min="10254" max="10254" width="15.69921875" style="313" bestFit="1" customWidth="1"/>
    <col min="10255" max="10255" width="14.5" style="313" bestFit="1" customWidth="1"/>
    <col min="10256" max="10256" width="14.59765625" style="313" bestFit="1" customWidth="1"/>
    <col min="10257" max="10257" width="12.5" style="313" bestFit="1" customWidth="1"/>
    <col min="10258" max="10258" width="10.5" style="313" bestFit="1" customWidth="1"/>
    <col min="10259" max="10259" width="13.8984375" style="313" bestFit="1" customWidth="1"/>
    <col min="10260" max="10260" width="16.59765625" style="313" bestFit="1" customWidth="1"/>
    <col min="10261" max="10261" width="17.69921875" style="313" bestFit="1" customWidth="1"/>
    <col min="10262" max="10262" width="22.09765625" style="313" customWidth="1"/>
    <col min="10263" max="10263" width="13.8984375" style="313" bestFit="1" customWidth="1"/>
    <col min="10264" max="10264" width="14.19921875" style="313" bestFit="1" customWidth="1"/>
    <col min="10265" max="10265" width="20.59765625" style="313" bestFit="1" customWidth="1"/>
    <col min="10266" max="10266" width="15.3984375" style="313" bestFit="1" customWidth="1"/>
    <col min="10267" max="10267" width="12.8984375" style="313" bestFit="1" customWidth="1"/>
    <col min="10268" max="10268" width="13.69921875" style="313" bestFit="1" customWidth="1"/>
    <col min="10269" max="10269" width="18.296875" style="313" bestFit="1" customWidth="1"/>
    <col min="10270" max="10270" width="20.296875" style="313" bestFit="1" customWidth="1"/>
    <col min="10271" max="10271" width="24.69921875" style="313" bestFit="1" customWidth="1"/>
    <col min="10272" max="10272" width="12" style="313" bestFit="1" customWidth="1"/>
    <col min="10273" max="10273" width="11.8984375" style="313" bestFit="1" customWidth="1"/>
    <col min="10274" max="10274" width="21.59765625" style="313" bestFit="1" customWidth="1"/>
    <col min="10275" max="10275" width="25.8984375" style="313" bestFit="1" customWidth="1"/>
    <col min="10276" max="10276" width="6.19921875" style="313" bestFit="1" customWidth="1"/>
    <col min="10277" max="10277" width="12.19921875" style="313" bestFit="1" customWidth="1"/>
    <col min="10278" max="10278" width="8.8984375" style="313" bestFit="1" customWidth="1"/>
    <col min="10279" max="10279" width="10.19921875" style="313" bestFit="1" customWidth="1"/>
    <col min="10280" max="10280" width="7" style="313" bestFit="1" customWidth="1"/>
    <col min="10281" max="10281" width="13" style="313" bestFit="1" customWidth="1"/>
    <col min="10282" max="10282" width="12.296875" style="313" bestFit="1" customWidth="1"/>
    <col min="10283" max="10283" width="14.19921875" style="313" bestFit="1" customWidth="1"/>
    <col min="10284" max="10284" width="14.69921875" style="313" bestFit="1" customWidth="1"/>
    <col min="10285" max="10285" width="13.3984375" style="313" bestFit="1" customWidth="1"/>
    <col min="10286" max="10286" width="17.69921875" style="313" bestFit="1" customWidth="1"/>
    <col min="10287" max="10288" width="12.8984375" style="313" bestFit="1" customWidth="1"/>
    <col min="10289" max="10289" width="15.3984375" style="313" bestFit="1" customWidth="1"/>
    <col min="10290" max="10291" width="16.5" style="313" bestFit="1" customWidth="1"/>
    <col min="10292" max="10292" width="13.19921875" style="313" bestFit="1" customWidth="1"/>
    <col min="10293" max="10293" width="11.296875" style="313" bestFit="1" customWidth="1"/>
    <col min="10294" max="10294" width="6.8984375" style="313" bestFit="1" customWidth="1"/>
    <col min="10295" max="10295" width="3.69921875" style="313" bestFit="1" customWidth="1"/>
    <col min="10296" max="10296" width="14.296875" style="313" bestFit="1" customWidth="1"/>
    <col min="10297" max="10297" width="11.69921875" style="313" bestFit="1" customWidth="1"/>
    <col min="10298" max="10298" width="19.3984375" style="313" bestFit="1" customWidth="1"/>
    <col min="10299" max="10299" width="14.296875" style="313" bestFit="1" customWidth="1"/>
    <col min="10300" max="10300" width="9.69921875" style="313" bestFit="1" customWidth="1"/>
    <col min="10301" max="10301" width="13.19921875" style="313" bestFit="1" customWidth="1"/>
    <col min="10302" max="10302" width="16.296875" style="313" bestFit="1" customWidth="1"/>
    <col min="10303" max="10303" width="8.19921875" style="313" bestFit="1" customWidth="1"/>
    <col min="10304" max="10304" width="9.796875" style="313" bestFit="1" customWidth="1"/>
    <col min="10305" max="10305" width="15" style="313" bestFit="1" customWidth="1"/>
    <col min="10306" max="10306" width="13.19921875" style="313" bestFit="1" customWidth="1"/>
    <col min="10307" max="10307" width="11.5" style="313" bestFit="1" customWidth="1"/>
    <col min="10308" max="10308" width="15.19921875" style="313" bestFit="1" customWidth="1"/>
    <col min="10309" max="10309" width="8.69921875" style="313"/>
    <col min="10310" max="10310" width="14.19921875" style="313" bestFit="1" customWidth="1"/>
    <col min="10311" max="10496" width="8.69921875" style="313"/>
    <col min="10497" max="10497" width="13" style="313" bestFit="1" customWidth="1"/>
    <col min="10498" max="10498" width="11.19921875" style="313" bestFit="1" customWidth="1"/>
    <col min="10499" max="10499" width="15.59765625" style="313" bestFit="1" customWidth="1"/>
    <col min="10500" max="10500" width="14.59765625" style="313" bestFit="1" customWidth="1"/>
    <col min="10501" max="10501" width="13.69921875" style="313" bestFit="1" customWidth="1"/>
    <col min="10502" max="10502" width="17.09765625" style="313" bestFit="1" customWidth="1"/>
    <col min="10503" max="10503" width="9.8984375" style="313" bestFit="1" customWidth="1"/>
    <col min="10504" max="10504" width="16.69921875" style="313" bestFit="1" customWidth="1"/>
    <col min="10505" max="10505" width="54.59765625" style="313" bestFit="1" customWidth="1"/>
    <col min="10506" max="10506" width="13.59765625" style="313" bestFit="1" customWidth="1"/>
    <col min="10507" max="10507" width="17.796875" style="313" bestFit="1" customWidth="1"/>
    <col min="10508" max="10508" width="6.296875" style="313" bestFit="1" customWidth="1"/>
    <col min="10509" max="10509" width="6.3984375" style="313" bestFit="1" customWidth="1"/>
    <col min="10510" max="10510" width="15.69921875" style="313" bestFit="1" customWidth="1"/>
    <col min="10511" max="10511" width="14.5" style="313" bestFit="1" customWidth="1"/>
    <col min="10512" max="10512" width="14.59765625" style="313" bestFit="1" customWidth="1"/>
    <col min="10513" max="10513" width="12.5" style="313" bestFit="1" customWidth="1"/>
    <col min="10514" max="10514" width="10.5" style="313" bestFit="1" customWidth="1"/>
    <col min="10515" max="10515" width="13.8984375" style="313" bestFit="1" customWidth="1"/>
    <col min="10516" max="10516" width="16.59765625" style="313" bestFit="1" customWidth="1"/>
    <col min="10517" max="10517" width="17.69921875" style="313" bestFit="1" customWidth="1"/>
    <col min="10518" max="10518" width="22.09765625" style="313" customWidth="1"/>
    <col min="10519" max="10519" width="13.8984375" style="313" bestFit="1" customWidth="1"/>
    <col min="10520" max="10520" width="14.19921875" style="313" bestFit="1" customWidth="1"/>
    <col min="10521" max="10521" width="20.59765625" style="313" bestFit="1" customWidth="1"/>
    <col min="10522" max="10522" width="15.3984375" style="313" bestFit="1" customWidth="1"/>
    <col min="10523" max="10523" width="12.8984375" style="313" bestFit="1" customWidth="1"/>
    <col min="10524" max="10524" width="13.69921875" style="313" bestFit="1" customWidth="1"/>
    <col min="10525" max="10525" width="18.296875" style="313" bestFit="1" customWidth="1"/>
    <col min="10526" max="10526" width="20.296875" style="313" bestFit="1" customWidth="1"/>
    <col min="10527" max="10527" width="24.69921875" style="313" bestFit="1" customWidth="1"/>
    <col min="10528" max="10528" width="12" style="313" bestFit="1" customWidth="1"/>
    <col min="10529" max="10529" width="11.8984375" style="313" bestFit="1" customWidth="1"/>
    <col min="10530" max="10530" width="21.59765625" style="313" bestFit="1" customWidth="1"/>
    <col min="10531" max="10531" width="25.8984375" style="313" bestFit="1" customWidth="1"/>
    <col min="10532" max="10532" width="6.19921875" style="313" bestFit="1" customWidth="1"/>
    <col min="10533" max="10533" width="12.19921875" style="313" bestFit="1" customWidth="1"/>
    <col min="10534" max="10534" width="8.8984375" style="313" bestFit="1" customWidth="1"/>
    <col min="10535" max="10535" width="10.19921875" style="313" bestFit="1" customWidth="1"/>
    <col min="10536" max="10536" width="7" style="313" bestFit="1" customWidth="1"/>
    <col min="10537" max="10537" width="13" style="313" bestFit="1" customWidth="1"/>
    <col min="10538" max="10538" width="12.296875" style="313" bestFit="1" customWidth="1"/>
    <col min="10539" max="10539" width="14.19921875" style="313" bestFit="1" customWidth="1"/>
    <col min="10540" max="10540" width="14.69921875" style="313" bestFit="1" customWidth="1"/>
    <col min="10541" max="10541" width="13.3984375" style="313" bestFit="1" customWidth="1"/>
    <col min="10542" max="10542" width="17.69921875" style="313" bestFit="1" customWidth="1"/>
    <col min="10543" max="10544" width="12.8984375" style="313" bestFit="1" customWidth="1"/>
    <col min="10545" max="10545" width="15.3984375" style="313" bestFit="1" customWidth="1"/>
    <col min="10546" max="10547" width="16.5" style="313" bestFit="1" customWidth="1"/>
    <col min="10548" max="10548" width="13.19921875" style="313" bestFit="1" customWidth="1"/>
    <col min="10549" max="10549" width="11.296875" style="313" bestFit="1" customWidth="1"/>
    <col min="10550" max="10550" width="6.8984375" style="313" bestFit="1" customWidth="1"/>
    <col min="10551" max="10551" width="3.69921875" style="313" bestFit="1" customWidth="1"/>
    <col min="10552" max="10552" width="14.296875" style="313" bestFit="1" customWidth="1"/>
    <col min="10553" max="10553" width="11.69921875" style="313" bestFit="1" customWidth="1"/>
    <col min="10554" max="10554" width="19.3984375" style="313" bestFit="1" customWidth="1"/>
    <col min="10555" max="10555" width="14.296875" style="313" bestFit="1" customWidth="1"/>
    <col min="10556" max="10556" width="9.69921875" style="313" bestFit="1" customWidth="1"/>
    <col min="10557" max="10557" width="13.19921875" style="313" bestFit="1" customWidth="1"/>
    <col min="10558" max="10558" width="16.296875" style="313" bestFit="1" customWidth="1"/>
    <col min="10559" max="10559" width="8.19921875" style="313" bestFit="1" customWidth="1"/>
    <col min="10560" max="10560" width="9.796875" style="313" bestFit="1" customWidth="1"/>
    <col min="10561" max="10561" width="15" style="313" bestFit="1" customWidth="1"/>
    <col min="10562" max="10562" width="13.19921875" style="313" bestFit="1" customWidth="1"/>
    <col min="10563" max="10563" width="11.5" style="313" bestFit="1" customWidth="1"/>
    <col min="10564" max="10564" width="15.19921875" style="313" bestFit="1" customWidth="1"/>
    <col min="10565" max="10565" width="8.69921875" style="313"/>
    <col min="10566" max="10566" width="14.19921875" style="313" bestFit="1" customWidth="1"/>
    <col min="10567" max="10752" width="8.69921875" style="313"/>
    <col min="10753" max="10753" width="13" style="313" bestFit="1" customWidth="1"/>
    <col min="10754" max="10754" width="11.19921875" style="313" bestFit="1" customWidth="1"/>
    <col min="10755" max="10755" width="15.59765625" style="313" bestFit="1" customWidth="1"/>
    <col min="10756" max="10756" width="14.59765625" style="313" bestFit="1" customWidth="1"/>
    <col min="10757" max="10757" width="13.69921875" style="313" bestFit="1" customWidth="1"/>
    <col min="10758" max="10758" width="17.09765625" style="313" bestFit="1" customWidth="1"/>
    <col min="10759" max="10759" width="9.8984375" style="313" bestFit="1" customWidth="1"/>
    <col min="10760" max="10760" width="16.69921875" style="313" bestFit="1" customWidth="1"/>
    <col min="10761" max="10761" width="54.59765625" style="313" bestFit="1" customWidth="1"/>
    <col min="10762" max="10762" width="13.59765625" style="313" bestFit="1" customWidth="1"/>
    <col min="10763" max="10763" width="17.796875" style="313" bestFit="1" customWidth="1"/>
    <col min="10764" max="10764" width="6.296875" style="313" bestFit="1" customWidth="1"/>
    <col min="10765" max="10765" width="6.3984375" style="313" bestFit="1" customWidth="1"/>
    <col min="10766" max="10766" width="15.69921875" style="313" bestFit="1" customWidth="1"/>
    <col min="10767" max="10767" width="14.5" style="313" bestFit="1" customWidth="1"/>
    <col min="10768" max="10768" width="14.59765625" style="313" bestFit="1" customWidth="1"/>
    <col min="10769" max="10769" width="12.5" style="313" bestFit="1" customWidth="1"/>
    <col min="10770" max="10770" width="10.5" style="313" bestFit="1" customWidth="1"/>
    <col min="10771" max="10771" width="13.8984375" style="313" bestFit="1" customWidth="1"/>
    <col min="10772" max="10772" width="16.59765625" style="313" bestFit="1" customWidth="1"/>
    <col min="10773" max="10773" width="17.69921875" style="313" bestFit="1" customWidth="1"/>
    <col min="10774" max="10774" width="22.09765625" style="313" customWidth="1"/>
    <col min="10775" max="10775" width="13.8984375" style="313" bestFit="1" customWidth="1"/>
    <col min="10776" max="10776" width="14.19921875" style="313" bestFit="1" customWidth="1"/>
    <col min="10777" max="10777" width="20.59765625" style="313" bestFit="1" customWidth="1"/>
    <col min="10778" max="10778" width="15.3984375" style="313" bestFit="1" customWidth="1"/>
    <col min="10779" max="10779" width="12.8984375" style="313" bestFit="1" customWidth="1"/>
    <col min="10780" max="10780" width="13.69921875" style="313" bestFit="1" customWidth="1"/>
    <col min="10781" max="10781" width="18.296875" style="313" bestFit="1" customWidth="1"/>
    <col min="10782" max="10782" width="20.296875" style="313" bestFit="1" customWidth="1"/>
    <col min="10783" max="10783" width="24.69921875" style="313" bestFit="1" customWidth="1"/>
    <col min="10784" max="10784" width="12" style="313" bestFit="1" customWidth="1"/>
    <col min="10785" max="10785" width="11.8984375" style="313" bestFit="1" customWidth="1"/>
    <col min="10786" max="10786" width="21.59765625" style="313" bestFit="1" customWidth="1"/>
    <col min="10787" max="10787" width="25.8984375" style="313" bestFit="1" customWidth="1"/>
    <col min="10788" max="10788" width="6.19921875" style="313" bestFit="1" customWidth="1"/>
    <col min="10789" max="10789" width="12.19921875" style="313" bestFit="1" customWidth="1"/>
    <col min="10790" max="10790" width="8.8984375" style="313" bestFit="1" customWidth="1"/>
    <col min="10791" max="10791" width="10.19921875" style="313" bestFit="1" customWidth="1"/>
    <col min="10792" max="10792" width="7" style="313" bestFit="1" customWidth="1"/>
    <col min="10793" max="10793" width="13" style="313" bestFit="1" customWidth="1"/>
    <col min="10794" max="10794" width="12.296875" style="313" bestFit="1" customWidth="1"/>
    <col min="10795" max="10795" width="14.19921875" style="313" bestFit="1" customWidth="1"/>
    <col min="10796" max="10796" width="14.69921875" style="313" bestFit="1" customWidth="1"/>
    <col min="10797" max="10797" width="13.3984375" style="313" bestFit="1" customWidth="1"/>
    <col min="10798" max="10798" width="17.69921875" style="313" bestFit="1" customWidth="1"/>
    <col min="10799" max="10800" width="12.8984375" style="313" bestFit="1" customWidth="1"/>
    <col min="10801" max="10801" width="15.3984375" style="313" bestFit="1" customWidth="1"/>
    <col min="10802" max="10803" width="16.5" style="313" bestFit="1" customWidth="1"/>
    <col min="10804" max="10804" width="13.19921875" style="313" bestFit="1" customWidth="1"/>
    <col min="10805" max="10805" width="11.296875" style="313" bestFit="1" customWidth="1"/>
    <col min="10806" max="10806" width="6.8984375" style="313" bestFit="1" customWidth="1"/>
    <col min="10807" max="10807" width="3.69921875" style="313" bestFit="1" customWidth="1"/>
    <col min="10808" max="10808" width="14.296875" style="313" bestFit="1" customWidth="1"/>
    <col min="10809" max="10809" width="11.69921875" style="313" bestFit="1" customWidth="1"/>
    <col min="10810" max="10810" width="19.3984375" style="313" bestFit="1" customWidth="1"/>
    <col min="10811" max="10811" width="14.296875" style="313" bestFit="1" customWidth="1"/>
    <col min="10812" max="10812" width="9.69921875" style="313" bestFit="1" customWidth="1"/>
    <col min="10813" max="10813" width="13.19921875" style="313" bestFit="1" customWidth="1"/>
    <col min="10814" max="10814" width="16.296875" style="313" bestFit="1" customWidth="1"/>
    <col min="10815" max="10815" width="8.19921875" style="313" bestFit="1" customWidth="1"/>
    <col min="10816" max="10816" width="9.796875" style="313" bestFit="1" customWidth="1"/>
    <col min="10817" max="10817" width="15" style="313" bestFit="1" customWidth="1"/>
    <col min="10818" max="10818" width="13.19921875" style="313" bestFit="1" customWidth="1"/>
    <col min="10819" max="10819" width="11.5" style="313" bestFit="1" customWidth="1"/>
    <col min="10820" max="10820" width="15.19921875" style="313" bestFit="1" customWidth="1"/>
    <col min="10821" max="10821" width="8.69921875" style="313"/>
    <col min="10822" max="10822" width="14.19921875" style="313" bestFit="1" customWidth="1"/>
    <col min="10823" max="11008" width="8.69921875" style="313"/>
    <col min="11009" max="11009" width="13" style="313" bestFit="1" customWidth="1"/>
    <col min="11010" max="11010" width="11.19921875" style="313" bestFit="1" customWidth="1"/>
    <col min="11011" max="11011" width="15.59765625" style="313" bestFit="1" customWidth="1"/>
    <col min="11012" max="11012" width="14.59765625" style="313" bestFit="1" customWidth="1"/>
    <col min="11013" max="11013" width="13.69921875" style="313" bestFit="1" customWidth="1"/>
    <col min="11014" max="11014" width="17.09765625" style="313" bestFit="1" customWidth="1"/>
    <col min="11015" max="11015" width="9.8984375" style="313" bestFit="1" customWidth="1"/>
    <col min="11016" max="11016" width="16.69921875" style="313" bestFit="1" customWidth="1"/>
    <col min="11017" max="11017" width="54.59765625" style="313" bestFit="1" customWidth="1"/>
    <col min="11018" max="11018" width="13.59765625" style="313" bestFit="1" customWidth="1"/>
    <col min="11019" max="11019" width="17.796875" style="313" bestFit="1" customWidth="1"/>
    <col min="11020" max="11020" width="6.296875" style="313" bestFit="1" customWidth="1"/>
    <col min="11021" max="11021" width="6.3984375" style="313" bestFit="1" customWidth="1"/>
    <col min="11022" max="11022" width="15.69921875" style="313" bestFit="1" customWidth="1"/>
    <col min="11023" max="11023" width="14.5" style="313" bestFit="1" customWidth="1"/>
    <col min="11024" max="11024" width="14.59765625" style="313" bestFit="1" customWidth="1"/>
    <col min="11025" max="11025" width="12.5" style="313" bestFit="1" customWidth="1"/>
    <col min="11026" max="11026" width="10.5" style="313" bestFit="1" customWidth="1"/>
    <col min="11027" max="11027" width="13.8984375" style="313" bestFit="1" customWidth="1"/>
    <col min="11028" max="11028" width="16.59765625" style="313" bestFit="1" customWidth="1"/>
    <col min="11029" max="11029" width="17.69921875" style="313" bestFit="1" customWidth="1"/>
    <col min="11030" max="11030" width="22.09765625" style="313" customWidth="1"/>
    <col min="11031" max="11031" width="13.8984375" style="313" bestFit="1" customWidth="1"/>
    <col min="11032" max="11032" width="14.19921875" style="313" bestFit="1" customWidth="1"/>
    <col min="11033" max="11033" width="20.59765625" style="313" bestFit="1" customWidth="1"/>
    <col min="11034" max="11034" width="15.3984375" style="313" bestFit="1" customWidth="1"/>
    <col min="11035" max="11035" width="12.8984375" style="313" bestFit="1" customWidth="1"/>
    <col min="11036" max="11036" width="13.69921875" style="313" bestFit="1" customWidth="1"/>
    <col min="11037" max="11037" width="18.296875" style="313" bestFit="1" customWidth="1"/>
    <col min="11038" max="11038" width="20.296875" style="313" bestFit="1" customWidth="1"/>
    <col min="11039" max="11039" width="24.69921875" style="313" bestFit="1" customWidth="1"/>
    <col min="11040" max="11040" width="12" style="313" bestFit="1" customWidth="1"/>
    <col min="11041" max="11041" width="11.8984375" style="313" bestFit="1" customWidth="1"/>
    <col min="11042" max="11042" width="21.59765625" style="313" bestFit="1" customWidth="1"/>
    <col min="11043" max="11043" width="25.8984375" style="313" bestFit="1" customWidth="1"/>
    <col min="11044" max="11044" width="6.19921875" style="313" bestFit="1" customWidth="1"/>
    <col min="11045" max="11045" width="12.19921875" style="313" bestFit="1" customWidth="1"/>
    <col min="11046" max="11046" width="8.8984375" style="313" bestFit="1" customWidth="1"/>
    <col min="11047" max="11047" width="10.19921875" style="313" bestFit="1" customWidth="1"/>
    <col min="11048" max="11048" width="7" style="313" bestFit="1" customWidth="1"/>
    <col min="11049" max="11049" width="13" style="313" bestFit="1" customWidth="1"/>
    <col min="11050" max="11050" width="12.296875" style="313" bestFit="1" customWidth="1"/>
    <col min="11051" max="11051" width="14.19921875" style="313" bestFit="1" customWidth="1"/>
    <col min="11052" max="11052" width="14.69921875" style="313" bestFit="1" customWidth="1"/>
    <col min="11053" max="11053" width="13.3984375" style="313" bestFit="1" customWidth="1"/>
    <col min="11054" max="11054" width="17.69921875" style="313" bestFit="1" customWidth="1"/>
    <col min="11055" max="11056" width="12.8984375" style="313" bestFit="1" customWidth="1"/>
    <col min="11057" max="11057" width="15.3984375" style="313" bestFit="1" customWidth="1"/>
    <col min="11058" max="11059" width="16.5" style="313" bestFit="1" customWidth="1"/>
    <col min="11060" max="11060" width="13.19921875" style="313" bestFit="1" customWidth="1"/>
    <col min="11061" max="11061" width="11.296875" style="313" bestFit="1" customWidth="1"/>
    <col min="11062" max="11062" width="6.8984375" style="313" bestFit="1" customWidth="1"/>
    <col min="11063" max="11063" width="3.69921875" style="313" bestFit="1" customWidth="1"/>
    <col min="11064" max="11064" width="14.296875" style="313" bestFit="1" customWidth="1"/>
    <col min="11065" max="11065" width="11.69921875" style="313" bestFit="1" customWidth="1"/>
    <col min="11066" max="11066" width="19.3984375" style="313" bestFit="1" customWidth="1"/>
    <col min="11067" max="11067" width="14.296875" style="313" bestFit="1" customWidth="1"/>
    <col min="11068" max="11068" width="9.69921875" style="313" bestFit="1" customWidth="1"/>
    <col min="11069" max="11069" width="13.19921875" style="313" bestFit="1" customWidth="1"/>
    <col min="11070" max="11070" width="16.296875" style="313" bestFit="1" customWidth="1"/>
    <col min="11071" max="11071" width="8.19921875" style="313" bestFit="1" customWidth="1"/>
    <col min="11072" max="11072" width="9.796875" style="313" bestFit="1" customWidth="1"/>
    <col min="11073" max="11073" width="15" style="313" bestFit="1" customWidth="1"/>
    <col min="11074" max="11074" width="13.19921875" style="313" bestFit="1" customWidth="1"/>
    <col min="11075" max="11075" width="11.5" style="313" bestFit="1" customWidth="1"/>
    <col min="11076" max="11076" width="15.19921875" style="313" bestFit="1" customWidth="1"/>
    <col min="11077" max="11077" width="8.69921875" style="313"/>
    <col min="11078" max="11078" width="14.19921875" style="313" bestFit="1" customWidth="1"/>
    <col min="11079" max="11264" width="8.69921875" style="313"/>
    <col min="11265" max="11265" width="13" style="313" bestFit="1" customWidth="1"/>
    <col min="11266" max="11266" width="11.19921875" style="313" bestFit="1" customWidth="1"/>
    <col min="11267" max="11267" width="15.59765625" style="313" bestFit="1" customWidth="1"/>
    <col min="11268" max="11268" width="14.59765625" style="313" bestFit="1" customWidth="1"/>
    <col min="11269" max="11269" width="13.69921875" style="313" bestFit="1" customWidth="1"/>
    <col min="11270" max="11270" width="17.09765625" style="313" bestFit="1" customWidth="1"/>
    <col min="11271" max="11271" width="9.8984375" style="313" bestFit="1" customWidth="1"/>
    <col min="11272" max="11272" width="16.69921875" style="313" bestFit="1" customWidth="1"/>
    <col min="11273" max="11273" width="54.59765625" style="313" bestFit="1" customWidth="1"/>
    <col min="11274" max="11274" width="13.59765625" style="313" bestFit="1" customWidth="1"/>
    <col min="11275" max="11275" width="17.796875" style="313" bestFit="1" customWidth="1"/>
    <col min="11276" max="11276" width="6.296875" style="313" bestFit="1" customWidth="1"/>
    <col min="11277" max="11277" width="6.3984375" style="313" bestFit="1" customWidth="1"/>
    <col min="11278" max="11278" width="15.69921875" style="313" bestFit="1" customWidth="1"/>
    <col min="11279" max="11279" width="14.5" style="313" bestFit="1" customWidth="1"/>
    <col min="11280" max="11280" width="14.59765625" style="313" bestFit="1" customWidth="1"/>
    <col min="11281" max="11281" width="12.5" style="313" bestFit="1" customWidth="1"/>
    <col min="11282" max="11282" width="10.5" style="313" bestFit="1" customWidth="1"/>
    <col min="11283" max="11283" width="13.8984375" style="313" bestFit="1" customWidth="1"/>
    <col min="11284" max="11284" width="16.59765625" style="313" bestFit="1" customWidth="1"/>
    <col min="11285" max="11285" width="17.69921875" style="313" bestFit="1" customWidth="1"/>
    <col min="11286" max="11286" width="22.09765625" style="313" customWidth="1"/>
    <col min="11287" max="11287" width="13.8984375" style="313" bestFit="1" customWidth="1"/>
    <col min="11288" max="11288" width="14.19921875" style="313" bestFit="1" customWidth="1"/>
    <col min="11289" max="11289" width="20.59765625" style="313" bestFit="1" customWidth="1"/>
    <col min="11290" max="11290" width="15.3984375" style="313" bestFit="1" customWidth="1"/>
    <col min="11291" max="11291" width="12.8984375" style="313" bestFit="1" customWidth="1"/>
    <col min="11292" max="11292" width="13.69921875" style="313" bestFit="1" customWidth="1"/>
    <col min="11293" max="11293" width="18.296875" style="313" bestFit="1" customWidth="1"/>
    <col min="11294" max="11294" width="20.296875" style="313" bestFit="1" customWidth="1"/>
    <col min="11295" max="11295" width="24.69921875" style="313" bestFit="1" customWidth="1"/>
    <col min="11296" max="11296" width="12" style="313" bestFit="1" customWidth="1"/>
    <col min="11297" max="11297" width="11.8984375" style="313" bestFit="1" customWidth="1"/>
    <col min="11298" max="11298" width="21.59765625" style="313" bestFit="1" customWidth="1"/>
    <col min="11299" max="11299" width="25.8984375" style="313" bestFit="1" customWidth="1"/>
    <col min="11300" max="11300" width="6.19921875" style="313" bestFit="1" customWidth="1"/>
    <col min="11301" max="11301" width="12.19921875" style="313" bestFit="1" customWidth="1"/>
    <col min="11302" max="11302" width="8.8984375" style="313" bestFit="1" customWidth="1"/>
    <col min="11303" max="11303" width="10.19921875" style="313" bestFit="1" customWidth="1"/>
    <col min="11304" max="11304" width="7" style="313" bestFit="1" customWidth="1"/>
    <col min="11305" max="11305" width="13" style="313" bestFit="1" customWidth="1"/>
    <col min="11306" max="11306" width="12.296875" style="313" bestFit="1" customWidth="1"/>
    <col min="11307" max="11307" width="14.19921875" style="313" bestFit="1" customWidth="1"/>
    <col min="11308" max="11308" width="14.69921875" style="313" bestFit="1" customWidth="1"/>
    <col min="11309" max="11309" width="13.3984375" style="313" bestFit="1" customWidth="1"/>
    <col min="11310" max="11310" width="17.69921875" style="313" bestFit="1" customWidth="1"/>
    <col min="11311" max="11312" width="12.8984375" style="313" bestFit="1" customWidth="1"/>
    <col min="11313" max="11313" width="15.3984375" style="313" bestFit="1" customWidth="1"/>
    <col min="11314" max="11315" width="16.5" style="313" bestFit="1" customWidth="1"/>
    <col min="11316" max="11316" width="13.19921875" style="313" bestFit="1" customWidth="1"/>
    <col min="11317" max="11317" width="11.296875" style="313" bestFit="1" customWidth="1"/>
    <col min="11318" max="11318" width="6.8984375" style="313" bestFit="1" customWidth="1"/>
    <col min="11319" max="11319" width="3.69921875" style="313" bestFit="1" customWidth="1"/>
    <col min="11320" max="11320" width="14.296875" style="313" bestFit="1" customWidth="1"/>
    <col min="11321" max="11321" width="11.69921875" style="313" bestFit="1" customWidth="1"/>
    <col min="11322" max="11322" width="19.3984375" style="313" bestFit="1" customWidth="1"/>
    <col min="11323" max="11323" width="14.296875" style="313" bestFit="1" customWidth="1"/>
    <col min="11324" max="11324" width="9.69921875" style="313" bestFit="1" customWidth="1"/>
    <col min="11325" max="11325" width="13.19921875" style="313" bestFit="1" customWidth="1"/>
    <col min="11326" max="11326" width="16.296875" style="313" bestFit="1" customWidth="1"/>
    <col min="11327" max="11327" width="8.19921875" style="313" bestFit="1" customWidth="1"/>
    <col min="11328" max="11328" width="9.796875" style="313" bestFit="1" customWidth="1"/>
    <col min="11329" max="11329" width="15" style="313" bestFit="1" customWidth="1"/>
    <col min="11330" max="11330" width="13.19921875" style="313" bestFit="1" customWidth="1"/>
    <col min="11331" max="11331" width="11.5" style="313" bestFit="1" customWidth="1"/>
    <col min="11332" max="11332" width="15.19921875" style="313" bestFit="1" customWidth="1"/>
    <col min="11333" max="11333" width="8.69921875" style="313"/>
    <col min="11334" max="11334" width="14.19921875" style="313" bestFit="1" customWidth="1"/>
    <col min="11335" max="11520" width="8.69921875" style="313"/>
    <col min="11521" max="11521" width="13" style="313" bestFit="1" customWidth="1"/>
    <col min="11522" max="11522" width="11.19921875" style="313" bestFit="1" customWidth="1"/>
    <col min="11523" max="11523" width="15.59765625" style="313" bestFit="1" customWidth="1"/>
    <col min="11524" max="11524" width="14.59765625" style="313" bestFit="1" customWidth="1"/>
    <col min="11525" max="11525" width="13.69921875" style="313" bestFit="1" customWidth="1"/>
    <col min="11526" max="11526" width="17.09765625" style="313" bestFit="1" customWidth="1"/>
    <col min="11527" max="11527" width="9.8984375" style="313" bestFit="1" customWidth="1"/>
    <col min="11528" max="11528" width="16.69921875" style="313" bestFit="1" customWidth="1"/>
    <col min="11529" max="11529" width="54.59765625" style="313" bestFit="1" customWidth="1"/>
    <col min="11530" max="11530" width="13.59765625" style="313" bestFit="1" customWidth="1"/>
    <col min="11531" max="11531" width="17.796875" style="313" bestFit="1" customWidth="1"/>
    <col min="11532" max="11532" width="6.296875" style="313" bestFit="1" customWidth="1"/>
    <col min="11533" max="11533" width="6.3984375" style="313" bestFit="1" customWidth="1"/>
    <col min="11534" max="11534" width="15.69921875" style="313" bestFit="1" customWidth="1"/>
    <col min="11535" max="11535" width="14.5" style="313" bestFit="1" customWidth="1"/>
    <col min="11536" max="11536" width="14.59765625" style="313" bestFit="1" customWidth="1"/>
    <col min="11537" max="11537" width="12.5" style="313" bestFit="1" customWidth="1"/>
    <col min="11538" max="11538" width="10.5" style="313" bestFit="1" customWidth="1"/>
    <col min="11539" max="11539" width="13.8984375" style="313" bestFit="1" customWidth="1"/>
    <col min="11540" max="11540" width="16.59765625" style="313" bestFit="1" customWidth="1"/>
    <col min="11541" max="11541" width="17.69921875" style="313" bestFit="1" customWidth="1"/>
    <col min="11542" max="11542" width="22.09765625" style="313" customWidth="1"/>
    <col min="11543" max="11543" width="13.8984375" style="313" bestFit="1" customWidth="1"/>
    <col min="11544" max="11544" width="14.19921875" style="313" bestFit="1" customWidth="1"/>
    <col min="11545" max="11545" width="20.59765625" style="313" bestFit="1" customWidth="1"/>
    <col min="11546" max="11546" width="15.3984375" style="313" bestFit="1" customWidth="1"/>
    <col min="11547" max="11547" width="12.8984375" style="313" bestFit="1" customWidth="1"/>
    <col min="11548" max="11548" width="13.69921875" style="313" bestFit="1" customWidth="1"/>
    <col min="11549" max="11549" width="18.296875" style="313" bestFit="1" customWidth="1"/>
    <col min="11550" max="11550" width="20.296875" style="313" bestFit="1" customWidth="1"/>
    <col min="11551" max="11551" width="24.69921875" style="313" bestFit="1" customWidth="1"/>
    <col min="11552" max="11552" width="12" style="313" bestFit="1" customWidth="1"/>
    <col min="11553" max="11553" width="11.8984375" style="313" bestFit="1" customWidth="1"/>
    <col min="11554" max="11554" width="21.59765625" style="313" bestFit="1" customWidth="1"/>
    <col min="11555" max="11555" width="25.8984375" style="313" bestFit="1" customWidth="1"/>
    <col min="11556" max="11556" width="6.19921875" style="313" bestFit="1" customWidth="1"/>
    <col min="11557" max="11557" width="12.19921875" style="313" bestFit="1" customWidth="1"/>
    <col min="11558" max="11558" width="8.8984375" style="313" bestFit="1" customWidth="1"/>
    <col min="11559" max="11559" width="10.19921875" style="313" bestFit="1" customWidth="1"/>
    <col min="11560" max="11560" width="7" style="313" bestFit="1" customWidth="1"/>
    <col min="11561" max="11561" width="13" style="313" bestFit="1" customWidth="1"/>
    <col min="11562" max="11562" width="12.296875" style="313" bestFit="1" customWidth="1"/>
    <col min="11563" max="11563" width="14.19921875" style="313" bestFit="1" customWidth="1"/>
    <col min="11564" max="11564" width="14.69921875" style="313" bestFit="1" customWidth="1"/>
    <col min="11565" max="11565" width="13.3984375" style="313" bestFit="1" customWidth="1"/>
    <col min="11566" max="11566" width="17.69921875" style="313" bestFit="1" customWidth="1"/>
    <col min="11567" max="11568" width="12.8984375" style="313" bestFit="1" customWidth="1"/>
    <col min="11569" max="11569" width="15.3984375" style="313" bestFit="1" customWidth="1"/>
    <col min="11570" max="11571" width="16.5" style="313" bestFit="1" customWidth="1"/>
    <col min="11572" max="11572" width="13.19921875" style="313" bestFit="1" customWidth="1"/>
    <col min="11573" max="11573" width="11.296875" style="313" bestFit="1" customWidth="1"/>
    <col min="11574" max="11574" width="6.8984375" style="313" bestFit="1" customWidth="1"/>
    <col min="11575" max="11575" width="3.69921875" style="313" bestFit="1" customWidth="1"/>
    <col min="11576" max="11576" width="14.296875" style="313" bestFit="1" customWidth="1"/>
    <col min="11577" max="11577" width="11.69921875" style="313" bestFit="1" customWidth="1"/>
    <col min="11578" max="11578" width="19.3984375" style="313" bestFit="1" customWidth="1"/>
    <col min="11579" max="11579" width="14.296875" style="313" bestFit="1" customWidth="1"/>
    <col min="11580" max="11580" width="9.69921875" style="313" bestFit="1" customWidth="1"/>
    <col min="11581" max="11581" width="13.19921875" style="313" bestFit="1" customWidth="1"/>
    <col min="11582" max="11582" width="16.296875" style="313" bestFit="1" customWidth="1"/>
    <col min="11583" max="11583" width="8.19921875" style="313" bestFit="1" customWidth="1"/>
    <col min="11584" max="11584" width="9.796875" style="313" bestFit="1" customWidth="1"/>
    <col min="11585" max="11585" width="15" style="313" bestFit="1" customWidth="1"/>
    <col min="11586" max="11586" width="13.19921875" style="313" bestFit="1" customWidth="1"/>
    <col min="11587" max="11587" width="11.5" style="313" bestFit="1" customWidth="1"/>
    <col min="11588" max="11588" width="15.19921875" style="313" bestFit="1" customWidth="1"/>
    <col min="11589" max="11589" width="8.69921875" style="313"/>
    <col min="11590" max="11590" width="14.19921875" style="313" bestFit="1" customWidth="1"/>
    <col min="11591" max="11776" width="8.69921875" style="313"/>
    <col min="11777" max="11777" width="13" style="313" bestFit="1" customWidth="1"/>
    <col min="11778" max="11778" width="11.19921875" style="313" bestFit="1" customWidth="1"/>
    <col min="11779" max="11779" width="15.59765625" style="313" bestFit="1" customWidth="1"/>
    <col min="11780" max="11780" width="14.59765625" style="313" bestFit="1" customWidth="1"/>
    <col min="11781" max="11781" width="13.69921875" style="313" bestFit="1" customWidth="1"/>
    <col min="11782" max="11782" width="17.09765625" style="313" bestFit="1" customWidth="1"/>
    <col min="11783" max="11783" width="9.8984375" style="313" bestFit="1" customWidth="1"/>
    <col min="11784" max="11784" width="16.69921875" style="313" bestFit="1" customWidth="1"/>
    <col min="11785" max="11785" width="54.59765625" style="313" bestFit="1" customWidth="1"/>
    <col min="11786" max="11786" width="13.59765625" style="313" bestFit="1" customWidth="1"/>
    <col min="11787" max="11787" width="17.796875" style="313" bestFit="1" customWidth="1"/>
    <col min="11788" max="11788" width="6.296875" style="313" bestFit="1" customWidth="1"/>
    <col min="11789" max="11789" width="6.3984375" style="313" bestFit="1" customWidth="1"/>
    <col min="11790" max="11790" width="15.69921875" style="313" bestFit="1" customWidth="1"/>
    <col min="11791" max="11791" width="14.5" style="313" bestFit="1" customWidth="1"/>
    <col min="11792" max="11792" width="14.59765625" style="313" bestFit="1" customWidth="1"/>
    <col min="11793" max="11793" width="12.5" style="313" bestFit="1" customWidth="1"/>
    <col min="11794" max="11794" width="10.5" style="313" bestFit="1" customWidth="1"/>
    <col min="11795" max="11795" width="13.8984375" style="313" bestFit="1" customWidth="1"/>
    <col min="11796" max="11796" width="16.59765625" style="313" bestFit="1" customWidth="1"/>
    <col min="11797" max="11797" width="17.69921875" style="313" bestFit="1" customWidth="1"/>
    <col min="11798" max="11798" width="22.09765625" style="313" customWidth="1"/>
    <col min="11799" max="11799" width="13.8984375" style="313" bestFit="1" customWidth="1"/>
    <col min="11800" max="11800" width="14.19921875" style="313" bestFit="1" customWidth="1"/>
    <col min="11801" max="11801" width="20.59765625" style="313" bestFit="1" customWidth="1"/>
    <col min="11802" max="11802" width="15.3984375" style="313" bestFit="1" customWidth="1"/>
    <col min="11803" max="11803" width="12.8984375" style="313" bestFit="1" customWidth="1"/>
    <col min="11804" max="11804" width="13.69921875" style="313" bestFit="1" customWidth="1"/>
    <col min="11805" max="11805" width="18.296875" style="313" bestFit="1" customWidth="1"/>
    <col min="11806" max="11806" width="20.296875" style="313" bestFit="1" customWidth="1"/>
    <col min="11807" max="11807" width="24.69921875" style="313" bestFit="1" customWidth="1"/>
    <col min="11808" max="11808" width="12" style="313" bestFit="1" customWidth="1"/>
    <col min="11809" max="11809" width="11.8984375" style="313" bestFit="1" customWidth="1"/>
    <col min="11810" max="11810" width="21.59765625" style="313" bestFit="1" customWidth="1"/>
    <col min="11811" max="11811" width="25.8984375" style="313" bestFit="1" customWidth="1"/>
    <col min="11812" max="11812" width="6.19921875" style="313" bestFit="1" customWidth="1"/>
    <col min="11813" max="11813" width="12.19921875" style="313" bestFit="1" customWidth="1"/>
    <col min="11814" max="11814" width="8.8984375" style="313" bestFit="1" customWidth="1"/>
    <col min="11815" max="11815" width="10.19921875" style="313" bestFit="1" customWidth="1"/>
    <col min="11816" max="11816" width="7" style="313" bestFit="1" customWidth="1"/>
    <col min="11817" max="11817" width="13" style="313" bestFit="1" customWidth="1"/>
    <col min="11818" max="11818" width="12.296875" style="313" bestFit="1" customWidth="1"/>
    <col min="11819" max="11819" width="14.19921875" style="313" bestFit="1" customWidth="1"/>
    <col min="11820" max="11820" width="14.69921875" style="313" bestFit="1" customWidth="1"/>
    <col min="11821" max="11821" width="13.3984375" style="313" bestFit="1" customWidth="1"/>
    <col min="11822" max="11822" width="17.69921875" style="313" bestFit="1" customWidth="1"/>
    <col min="11823" max="11824" width="12.8984375" style="313" bestFit="1" customWidth="1"/>
    <col min="11825" max="11825" width="15.3984375" style="313" bestFit="1" customWidth="1"/>
    <col min="11826" max="11827" width="16.5" style="313" bestFit="1" customWidth="1"/>
    <col min="11828" max="11828" width="13.19921875" style="313" bestFit="1" customWidth="1"/>
    <col min="11829" max="11829" width="11.296875" style="313" bestFit="1" customWidth="1"/>
    <col min="11830" max="11830" width="6.8984375" style="313" bestFit="1" customWidth="1"/>
    <col min="11831" max="11831" width="3.69921875" style="313" bestFit="1" customWidth="1"/>
    <col min="11832" max="11832" width="14.296875" style="313" bestFit="1" customWidth="1"/>
    <col min="11833" max="11833" width="11.69921875" style="313" bestFit="1" customWidth="1"/>
    <col min="11834" max="11834" width="19.3984375" style="313" bestFit="1" customWidth="1"/>
    <col min="11835" max="11835" width="14.296875" style="313" bestFit="1" customWidth="1"/>
    <col min="11836" max="11836" width="9.69921875" style="313" bestFit="1" customWidth="1"/>
    <col min="11837" max="11837" width="13.19921875" style="313" bestFit="1" customWidth="1"/>
    <col min="11838" max="11838" width="16.296875" style="313" bestFit="1" customWidth="1"/>
    <col min="11839" max="11839" width="8.19921875" style="313" bestFit="1" customWidth="1"/>
    <col min="11840" max="11840" width="9.796875" style="313" bestFit="1" customWidth="1"/>
    <col min="11841" max="11841" width="15" style="313" bestFit="1" customWidth="1"/>
    <col min="11842" max="11842" width="13.19921875" style="313" bestFit="1" customWidth="1"/>
    <col min="11843" max="11843" width="11.5" style="313" bestFit="1" customWidth="1"/>
    <col min="11844" max="11844" width="15.19921875" style="313" bestFit="1" customWidth="1"/>
    <col min="11845" max="11845" width="8.69921875" style="313"/>
    <col min="11846" max="11846" width="14.19921875" style="313" bestFit="1" customWidth="1"/>
    <col min="11847" max="12032" width="8.69921875" style="313"/>
    <col min="12033" max="12033" width="13" style="313" bestFit="1" customWidth="1"/>
    <col min="12034" max="12034" width="11.19921875" style="313" bestFit="1" customWidth="1"/>
    <col min="12035" max="12035" width="15.59765625" style="313" bestFit="1" customWidth="1"/>
    <col min="12036" max="12036" width="14.59765625" style="313" bestFit="1" customWidth="1"/>
    <col min="12037" max="12037" width="13.69921875" style="313" bestFit="1" customWidth="1"/>
    <col min="12038" max="12038" width="17.09765625" style="313" bestFit="1" customWidth="1"/>
    <col min="12039" max="12039" width="9.8984375" style="313" bestFit="1" customWidth="1"/>
    <col min="12040" max="12040" width="16.69921875" style="313" bestFit="1" customWidth="1"/>
    <col min="12041" max="12041" width="54.59765625" style="313" bestFit="1" customWidth="1"/>
    <col min="12042" max="12042" width="13.59765625" style="313" bestFit="1" customWidth="1"/>
    <col min="12043" max="12043" width="17.796875" style="313" bestFit="1" customWidth="1"/>
    <col min="12044" max="12044" width="6.296875" style="313" bestFit="1" customWidth="1"/>
    <col min="12045" max="12045" width="6.3984375" style="313" bestFit="1" customWidth="1"/>
    <col min="12046" max="12046" width="15.69921875" style="313" bestFit="1" customWidth="1"/>
    <col min="12047" max="12047" width="14.5" style="313" bestFit="1" customWidth="1"/>
    <col min="12048" max="12048" width="14.59765625" style="313" bestFit="1" customWidth="1"/>
    <col min="12049" max="12049" width="12.5" style="313" bestFit="1" customWidth="1"/>
    <col min="12050" max="12050" width="10.5" style="313" bestFit="1" customWidth="1"/>
    <col min="12051" max="12051" width="13.8984375" style="313" bestFit="1" customWidth="1"/>
    <col min="12052" max="12052" width="16.59765625" style="313" bestFit="1" customWidth="1"/>
    <col min="12053" max="12053" width="17.69921875" style="313" bestFit="1" customWidth="1"/>
    <col min="12054" max="12054" width="22.09765625" style="313" customWidth="1"/>
    <col min="12055" max="12055" width="13.8984375" style="313" bestFit="1" customWidth="1"/>
    <col min="12056" max="12056" width="14.19921875" style="313" bestFit="1" customWidth="1"/>
    <col min="12057" max="12057" width="20.59765625" style="313" bestFit="1" customWidth="1"/>
    <col min="12058" max="12058" width="15.3984375" style="313" bestFit="1" customWidth="1"/>
    <col min="12059" max="12059" width="12.8984375" style="313" bestFit="1" customWidth="1"/>
    <col min="12060" max="12060" width="13.69921875" style="313" bestFit="1" customWidth="1"/>
    <col min="12061" max="12061" width="18.296875" style="313" bestFit="1" customWidth="1"/>
    <col min="12062" max="12062" width="20.296875" style="313" bestFit="1" customWidth="1"/>
    <col min="12063" max="12063" width="24.69921875" style="313" bestFit="1" customWidth="1"/>
    <col min="12064" max="12064" width="12" style="313" bestFit="1" customWidth="1"/>
    <col min="12065" max="12065" width="11.8984375" style="313" bestFit="1" customWidth="1"/>
    <col min="12066" max="12066" width="21.59765625" style="313" bestFit="1" customWidth="1"/>
    <col min="12067" max="12067" width="25.8984375" style="313" bestFit="1" customWidth="1"/>
    <col min="12068" max="12068" width="6.19921875" style="313" bestFit="1" customWidth="1"/>
    <col min="12069" max="12069" width="12.19921875" style="313" bestFit="1" customWidth="1"/>
    <col min="12070" max="12070" width="8.8984375" style="313" bestFit="1" customWidth="1"/>
    <col min="12071" max="12071" width="10.19921875" style="313" bestFit="1" customWidth="1"/>
    <col min="12072" max="12072" width="7" style="313" bestFit="1" customWidth="1"/>
    <col min="12073" max="12073" width="13" style="313" bestFit="1" customWidth="1"/>
    <col min="12074" max="12074" width="12.296875" style="313" bestFit="1" customWidth="1"/>
    <col min="12075" max="12075" width="14.19921875" style="313" bestFit="1" customWidth="1"/>
    <col min="12076" max="12076" width="14.69921875" style="313" bestFit="1" customWidth="1"/>
    <col min="12077" max="12077" width="13.3984375" style="313" bestFit="1" customWidth="1"/>
    <col min="12078" max="12078" width="17.69921875" style="313" bestFit="1" customWidth="1"/>
    <col min="12079" max="12080" width="12.8984375" style="313" bestFit="1" customWidth="1"/>
    <col min="12081" max="12081" width="15.3984375" style="313" bestFit="1" customWidth="1"/>
    <col min="12082" max="12083" width="16.5" style="313" bestFit="1" customWidth="1"/>
    <col min="12084" max="12084" width="13.19921875" style="313" bestFit="1" customWidth="1"/>
    <col min="12085" max="12085" width="11.296875" style="313" bestFit="1" customWidth="1"/>
    <col min="12086" max="12086" width="6.8984375" style="313" bestFit="1" customWidth="1"/>
    <col min="12087" max="12087" width="3.69921875" style="313" bestFit="1" customWidth="1"/>
    <col min="12088" max="12088" width="14.296875" style="313" bestFit="1" customWidth="1"/>
    <col min="12089" max="12089" width="11.69921875" style="313" bestFit="1" customWidth="1"/>
    <col min="12090" max="12090" width="19.3984375" style="313" bestFit="1" customWidth="1"/>
    <col min="12091" max="12091" width="14.296875" style="313" bestFit="1" customWidth="1"/>
    <col min="12092" max="12092" width="9.69921875" style="313" bestFit="1" customWidth="1"/>
    <col min="12093" max="12093" width="13.19921875" style="313" bestFit="1" customWidth="1"/>
    <col min="12094" max="12094" width="16.296875" style="313" bestFit="1" customWidth="1"/>
    <col min="12095" max="12095" width="8.19921875" style="313" bestFit="1" customWidth="1"/>
    <col min="12096" max="12096" width="9.796875" style="313" bestFit="1" customWidth="1"/>
    <col min="12097" max="12097" width="15" style="313" bestFit="1" customWidth="1"/>
    <col min="12098" max="12098" width="13.19921875" style="313" bestFit="1" customWidth="1"/>
    <col min="12099" max="12099" width="11.5" style="313" bestFit="1" customWidth="1"/>
    <col min="12100" max="12100" width="15.19921875" style="313" bestFit="1" customWidth="1"/>
    <col min="12101" max="12101" width="8.69921875" style="313"/>
    <col min="12102" max="12102" width="14.19921875" style="313" bestFit="1" customWidth="1"/>
    <col min="12103" max="12288" width="8.69921875" style="313"/>
    <col min="12289" max="12289" width="13" style="313" bestFit="1" customWidth="1"/>
    <col min="12290" max="12290" width="11.19921875" style="313" bestFit="1" customWidth="1"/>
    <col min="12291" max="12291" width="15.59765625" style="313" bestFit="1" customWidth="1"/>
    <col min="12292" max="12292" width="14.59765625" style="313" bestFit="1" customWidth="1"/>
    <col min="12293" max="12293" width="13.69921875" style="313" bestFit="1" customWidth="1"/>
    <col min="12294" max="12294" width="17.09765625" style="313" bestFit="1" customWidth="1"/>
    <col min="12295" max="12295" width="9.8984375" style="313" bestFit="1" customWidth="1"/>
    <col min="12296" max="12296" width="16.69921875" style="313" bestFit="1" customWidth="1"/>
    <col min="12297" max="12297" width="54.59765625" style="313" bestFit="1" customWidth="1"/>
    <col min="12298" max="12298" width="13.59765625" style="313" bestFit="1" customWidth="1"/>
    <col min="12299" max="12299" width="17.796875" style="313" bestFit="1" customWidth="1"/>
    <col min="12300" max="12300" width="6.296875" style="313" bestFit="1" customWidth="1"/>
    <col min="12301" max="12301" width="6.3984375" style="313" bestFit="1" customWidth="1"/>
    <col min="12302" max="12302" width="15.69921875" style="313" bestFit="1" customWidth="1"/>
    <col min="12303" max="12303" width="14.5" style="313" bestFit="1" customWidth="1"/>
    <col min="12304" max="12304" width="14.59765625" style="313" bestFit="1" customWidth="1"/>
    <col min="12305" max="12305" width="12.5" style="313" bestFit="1" customWidth="1"/>
    <col min="12306" max="12306" width="10.5" style="313" bestFit="1" customWidth="1"/>
    <col min="12307" max="12307" width="13.8984375" style="313" bestFit="1" customWidth="1"/>
    <col min="12308" max="12308" width="16.59765625" style="313" bestFit="1" customWidth="1"/>
    <col min="12309" max="12309" width="17.69921875" style="313" bestFit="1" customWidth="1"/>
    <col min="12310" max="12310" width="22.09765625" style="313" customWidth="1"/>
    <col min="12311" max="12311" width="13.8984375" style="313" bestFit="1" customWidth="1"/>
    <col min="12312" max="12312" width="14.19921875" style="313" bestFit="1" customWidth="1"/>
    <col min="12313" max="12313" width="20.59765625" style="313" bestFit="1" customWidth="1"/>
    <col min="12314" max="12314" width="15.3984375" style="313" bestFit="1" customWidth="1"/>
    <col min="12315" max="12315" width="12.8984375" style="313" bestFit="1" customWidth="1"/>
    <col min="12316" max="12316" width="13.69921875" style="313" bestFit="1" customWidth="1"/>
    <col min="12317" max="12317" width="18.296875" style="313" bestFit="1" customWidth="1"/>
    <col min="12318" max="12318" width="20.296875" style="313" bestFit="1" customWidth="1"/>
    <col min="12319" max="12319" width="24.69921875" style="313" bestFit="1" customWidth="1"/>
    <col min="12320" max="12320" width="12" style="313" bestFit="1" customWidth="1"/>
    <col min="12321" max="12321" width="11.8984375" style="313" bestFit="1" customWidth="1"/>
    <col min="12322" max="12322" width="21.59765625" style="313" bestFit="1" customWidth="1"/>
    <col min="12323" max="12323" width="25.8984375" style="313" bestFit="1" customWidth="1"/>
    <col min="12324" max="12324" width="6.19921875" style="313" bestFit="1" customWidth="1"/>
    <col min="12325" max="12325" width="12.19921875" style="313" bestFit="1" customWidth="1"/>
    <col min="12326" max="12326" width="8.8984375" style="313" bestFit="1" customWidth="1"/>
    <col min="12327" max="12327" width="10.19921875" style="313" bestFit="1" customWidth="1"/>
    <col min="12328" max="12328" width="7" style="313" bestFit="1" customWidth="1"/>
    <col min="12329" max="12329" width="13" style="313" bestFit="1" customWidth="1"/>
    <col min="12330" max="12330" width="12.296875" style="313" bestFit="1" customWidth="1"/>
    <col min="12331" max="12331" width="14.19921875" style="313" bestFit="1" customWidth="1"/>
    <col min="12332" max="12332" width="14.69921875" style="313" bestFit="1" customWidth="1"/>
    <col min="12333" max="12333" width="13.3984375" style="313" bestFit="1" customWidth="1"/>
    <col min="12334" max="12334" width="17.69921875" style="313" bestFit="1" customWidth="1"/>
    <col min="12335" max="12336" width="12.8984375" style="313" bestFit="1" customWidth="1"/>
    <col min="12337" max="12337" width="15.3984375" style="313" bestFit="1" customWidth="1"/>
    <col min="12338" max="12339" width="16.5" style="313" bestFit="1" customWidth="1"/>
    <col min="12340" max="12340" width="13.19921875" style="313" bestFit="1" customWidth="1"/>
    <col min="12341" max="12341" width="11.296875" style="313" bestFit="1" customWidth="1"/>
    <col min="12342" max="12342" width="6.8984375" style="313" bestFit="1" customWidth="1"/>
    <col min="12343" max="12343" width="3.69921875" style="313" bestFit="1" customWidth="1"/>
    <col min="12344" max="12344" width="14.296875" style="313" bestFit="1" customWidth="1"/>
    <col min="12345" max="12345" width="11.69921875" style="313" bestFit="1" customWidth="1"/>
    <col min="12346" max="12346" width="19.3984375" style="313" bestFit="1" customWidth="1"/>
    <col min="12347" max="12347" width="14.296875" style="313" bestFit="1" customWidth="1"/>
    <col min="12348" max="12348" width="9.69921875" style="313" bestFit="1" customWidth="1"/>
    <col min="12349" max="12349" width="13.19921875" style="313" bestFit="1" customWidth="1"/>
    <col min="12350" max="12350" width="16.296875" style="313" bestFit="1" customWidth="1"/>
    <col min="12351" max="12351" width="8.19921875" style="313" bestFit="1" customWidth="1"/>
    <col min="12352" max="12352" width="9.796875" style="313" bestFit="1" customWidth="1"/>
    <col min="12353" max="12353" width="15" style="313" bestFit="1" customWidth="1"/>
    <col min="12354" max="12354" width="13.19921875" style="313" bestFit="1" customWidth="1"/>
    <col min="12355" max="12355" width="11.5" style="313" bestFit="1" customWidth="1"/>
    <col min="12356" max="12356" width="15.19921875" style="313" bestFit="1" customWidth="1"/>
    <col min="12357" max="12357" width="8.69921875" style="313"/>
    <col min="12358" max="12358" width="14.19921875" style="313" bestFit="1" customWidth="1"/>
    <col min="12359" max="12544" width="8.69921875" style="313"/>
    <col min="12545" max="12545" width="13" style="313" bestFit="1" customWidth="1"/>
    <col min="12546" max="12546" width="11.19921875" style="313" bestFit="1" customWidth="1"/>
    <col min="12547" max="12547" width="15.59765625" style="313" bestFit="1" customWidth="1"/>
    <col min="12548" max="12548" width="14.59765625" style="313" bestFit="1" customWidth="1"/>
    <col min="12549" max="12549" width="13.69921875" style="313" bestFit="1" customWidth="1"/>
    <col min="12550" max="12550" width="17.09765625" style="313" bestFit="1" customWidth="1"/>
    <col min="12551" max="12551" width="9.8984375" style="313" bestFit="1" customWidth="1"/>
    <col min="12552" max="12552" width="16.69921875" style="313" bestFit="1" customWidth="1"/>
    <col min="12553" max="12553" width="54.59765625" style="313" bestFit="1" customWidth="1"/>
    <col min="12554" max="12554" width="13.59765625" style="313" bestFit="1" customWidth="1"/>
    <col min="12555" max="12555" width="17.796875" style="313" bestFit="1" customWidth="1"/>
    <col min="12556" max="12556" width="6.296875" style="313" bestFit="1" customWidth="1"/>
    <col min="12557" max="12557" width="6.3984375" style="313" bestFit="1" customWidth="1"/>
    <col min="12558" max="12558" width="15.69921875" style="313" bestFit="1" customWidth="1"/>
    <col min="12559" max="12559" width="14.5" style="313" bestFit="1" customWidth="1"/>
    <col min="12560" max="12560" width="14.59765625" style="313" bestFit="1" customWidth="1"/>
    <col min="12561" max="12561" width="12.5" style="313" bestFit="1" customWidth="1"/>
    <col min="12562" max="12562" width="10.5" style="313" bestFit="1" customWidth="1"/>
    <col min="12563" max="12563" width="13.8984375" style="313" bestFit="1" customWidth="1"/>
    <col min="12564" max="12564" width="16.59765625" style="313" bestFit="1" customWidth="1"/>
    <col min="12565" max="12565" width="17.69921875" style="313" bestFit="1" customWidth="1"/>
    <col min="12566" max="12566" width="22.09765625" style="313" customWidth="1"/>
    <col min="12567" max="12567" width="13.8984375" style="313" bestFit="1" customWidth="1"/>
    <col min="12568" max="12568" width="14.19921875" style="313" bestFit="1" customWidth="1"/>
    <col min="12569" max="12569" width="20.59765625" style="313" bestFit="1" customWidth="1"/>
    <col min="12570" max="12570" width="15.3984375" style="313" bestFit="1" customWidth="1"/>
    <col min="12571" max="12571" width="12.8984375" style="313" bestFit="1" customWidth="1"/>
    <col min="12572" max="12572" width="13.69921875" style="313" bestFit="1" customWidth="1"/>
    <col min="12573" max="12573" width="18.296875" style="313" bestFit="1" customWidth="1"/>
    <col min="12574" max="12574" width="20.296875" style="313" bestFit="1" customWidth="1"/>
    <col min="12575" max="12575" width="24.69921875" style="313" bestFit="1" customWidth="1"/>
    <col min="12576" max="12576" width="12" style="313" bestFit="1" customWidth="1"/>
    <col min="12577" max="12577" width="11.8984375" style="313" bestFit="1" customWidth="1"/>
    <col min="12578" max="12578" width="21.59765625" style="313" bestFit="1" customWidth="1"/>
    <col min="12579" max="12579" width="25.8984375" style="313" bestFit="1" customWidth="1"/>
    <col min="12580" max="12580" width="6.19921875" style="313" bestFit="1" customWidth="1"/>
    <col min="12581" max="12581" width="12.19921875" style="313" bestFit="1" customWidth="1"/>
    <col min="12582" max="12582" width="8.8984375" style="313" bestFit="1" customWidth="1"/>
    <col min="12583" max="12583" width="10.19921875" style="313" bestFit="1" customWidth="1"/>
    <col min="12584" max="12584" width="7" style="313" bestFit="1" customWidth="1"/>
    <col min="12585" max="12585" width="13" style="313" bestFit="1" customWidth="1"/>
    <col min="12586" max="12586" width="12.296875" style="313" bestFit="1" customWidth="1"/>
    <col min="12587" max="12587" width="14.19921875" style="313" bestFit="1" customWidth="1"/>
    <col min="12588" max="12588" width="14.69921875" style="313" bestFit="1" customWidth="1"/>
    <col min="12589" max="12589" width="13.3984375" style="313" bestFit="1" customWidth="1"/>
    <col min="12590" max="12590" width="17.69921875" style="313" bestFit="1" customWidth="1"/>
    <col min="12591" max="12592" width="12.8984375" style="313" bestFit="1" customWidth="1"/>
    <col min="12593" max="12593" width="15.3984375" style="313" bestFit="1" customWidth="1"/>
    <col min="12594" max="12595" width="16.5" style="313" bestFit="1" customWidth="1"/>
    <col min="12596" max="12596" width="13.19921875" style="313" bestFit="1" customWidth="1"/>
    <col min="12597" max="12597" width="11.296875" style="313" bestFit="1" customWidth="1"/>
    <col min="12598" max="12598" width="6.8984375" style="313" bestFit="1" customWidth="1"/>
    <col min="12599" max="12599" width="3.69921875" style="313" bestFit="1" customWidth="1"/>
    <col min="12600" max="12600" width="14.296875" style="313" bestFit="1" customWidth="1"/>
    <col min="12601" max="12601" width="11.69921875" style="313" bestFit="1" customWidth="1"/>
    <col min="12602" max="12602" width="19.3984375" style="313" bestFit="1" customWidth="1"/>
    <col min="12603" max="12603" width="14.296875" style="313" bestFit="1" customWidth="1"/>
    <col min="12604" max="12604" width="9.69921875" style="313" bestFit="1" customWidth="1"/>
    <col min="12605" max="12605" width="13.19921875" style="313" bestFit="1" customWidth="1"/>
    <col min="12606" max="12606" width="16.296875" style="313" bestFit="1" customWidth="1"/>
    <col min="12607" max="12607" width="8.19921875" style="313" bestFit="1" customWidth="1"/>
    <col min="12608" max="12608" width="9.796875" style="313" bestFit="1" customWidth="1"/>
    <col min="12609" max="12609" width="15" style="313" bestFit="1" customWidth="1"/>
    <col min="12610" max="12610" width="13.19921875" style="313" bestFit="1" customWidth="1"/>
    <col min="12611" max="12611" width="11.5" style="313" bestFit="1" customWidth="1"/>
    <col min="12612" max="12612" width="15.19921875" style="313" bestFit="1" customWidth="1"/>
    <col min="12613" max="12613" width="8.69921875" style="313"/>
    <col min="12614" max="12614" width="14.19921875" style="313" bestFit="1" customWidth="1"/>
    <col min="12615" max="12800" width="8.69921875" style="313"/>
    <col min="12801" max="12801" width="13" style="313" bestFit="1" customWidth="1"/>
    <col min="12802" max="12802" width="11.19921875" style="313" bestFit="1" customWidth="1"/>
    <col min="12803" max="12803" width="15.59765625" style="313" bestFit="1" customWidth="1"/>
    <col min="12804" max="12804" width="14.59765625" style="313" bestFit="1" customWidth="1"/>
    <col min="12805" max="12805" width="13.69921875" style="313" bestFit="1" customWidth="1"/>
    <col min="12806" max="12806" width="17.09765625" style="313" bestFit="1" customWidth="1"/>
    <col min="12807" max="12807" width="9.8984375" style="313" bestFit="1" customWidth="1"/>
    <col min="12808" max="12808" width="16.69921875" style="313" bestFit="1" customWidth="1"/>
    <col min="12809" max="12809" width="54.59765625" style="313" bestFit="1" customWidth="1"/>
    <col min="12810" max="12810" width="13.59765625" style="313" bestFit="1" customWidth="1"/>
    <col min="12811" max="12811" width="17.796875" style="313" bestFit="1" customWidth="1"/>
    <col min="12812" max="12812" width="6.296875" style="313" bestFit="1" customWidth="1"/>
    <col min="12813" max="12813" width="6.3984375" style="313" bestFit="1" customWidth="1"/>
    <col min="12814" max="12814" width="15.69921875" style="313" bestFit="1" customWidth="1"/>
    <col min="12815" max="12815" width="14.5" style="313" bestFit="1" customWidth="1"/>
    <col min="12816" max="12816" width="14.59765625" style="313" bestFit="1" customWidth="1"/>
    <col min="12817" max="12817" width="12.5" style="313" bestFit="1" customWidth="1"/>
    <col min="12818" max="12818" width="10.5" style="313" bestFit="1" customWidth="1"/>
    <col min="12819" max="12819" width="13.8984375" style="313" bestFit="1" customWidth="1"/>
    <col min="12820" max="12820" width="16.59765625" style="313" bestFit="1" customWidth="1"/>
    <col min="12821" max="12821" width="17.69921875" style="313" bestFit="1" customWidth="1"/>
    <col min="12822" max="12822" width="22.09765625" style="313" customWidth="1"/>
    <col min="12823" max="12823" width="13.8984375" style="313" bestFit="1" customWidth="1"/>
    <col min="12824" max="12824" width="14.19921875" style="313" bestFit="1" customWidth="1"/>
    <col min="12825" max="12825" width="20.59765625" style="313" bestFit="1" customWidth="1"/>
    <col min="12826" max="12826" width="15.3984375" style="313" bestFit="1" customWidth="1"/>
    <col min="12827" max="12827" width="12.8984375" style="313" bestFit="1" customWidth="1"/>
    <col min="12828" max="12828" width="13.69921875" style="313" bestFit="1" customWidth="1"/>
    <col min="12829" max="12829" width="18.296875" style="313" bestFit="1" customWidth="1"/>
    <col min="12830" max="12830" width="20.296875" style="313" bestFit="1" customWidth="1"/>
    <col min="12831" max="12831" width="24.69921875" style="313" bestFit="1" customWidth="1"/>
    <col min="12832" max="12832" width="12" style="313" bestFit="1" customWidth="1"/>
    <col min="12833" max="12833" width="11.8984375" style="313" bestFit="1" customWidth="1"/>
    <col min="12834" max="12834" width="21.59765625" style="313" bestFit="1" customWidth="1"/>
    <col min="12835" max="12835" width="25.8984375" style="313" bestFit="1" customWidth="1"/>
    <col min="12836" max="12836" width="6.19921875" style="313" bestFit="1" customWidth="1"/>
    <col min="12837" max="12837" width="12.19921875" style="313" bestFit="1" customWidth="1"/>
    <col min="12838" max="12838" width="8.8984375" style="313" bestFit="1" customWidth="1"/>
    <col min="12839" max="12839" width="10.19921875" style="313" bestFit="1" customWidth="1"/>
    <col min="12840" max="12840" width="7" style="313" bestFit="1" customWidth="1"/>
    <col min="12841" max="12841" width="13" style="313" bestFit="1" customWidth="1"/>
    <col min="12842" max="12842" width="12.296875" style="313" bestFit="1" customWidth="1"/>
    <col min="12843" max="12843" width="14.19921875" style="313" bestFit="1" customWidth="1"/>
    <col min="12844" max="12844" width="14.69921875" style="313" bestFit="1" customWidth="1"/>
    <col min="12845" max="12845" width="13.3984375" style="313" bestFit="1" customWidth="1"/>
    <col min="12846" max="12846" width="17.69921875" style="313" bestFit="1" customWidth="1"/>
    <col min="12847" max="12848" width="12.8984375" style="313" bestFit="1" customWidth="1"/>
    <col min="12849" max="12849" width="15.3984375" style="313" bestFit="1" customWidth="1"/>
    <col min="12850" max="12851" width="16.5" style="313" bestFit="1" customWidth="1"/>
    <col min="12852" max="12852" width="13.19921875" style="313" bestFit="1" customWidth="1"/>
    <col min="12853" max="12853" width="11.296875" style="313" bestFit="1" customWidth="1"/>
    <col min="12854" max="12854" width="6.8984375" style="313" bestFit="1" customWidth="1"/>
    <col min="12855" max="12855" width="3.69921875" style="313" bestFit="1" customWidth="1"/>
    <col min="12856" max="12856" width="14.296875" style="313" bestFit="1" customWidth="1"/>
    <col min="12857" max="12857" width="11.69921875" style="313" bestFit="1" customWidth="1"/>
    <col min="12858" max="12858" width="19.3984375" style="313" bestFit="1" customWidth="1"/>
    <col min="12859" max="12859" width="14.296875" style="313" bestFit="1" customWidth="1"/>
    <col min="12860" max="12860" width="9.69921875" style="313" bestFit="1" customWidth="1"/>
    <col min="12861" max="12861" width="13.19921875" style="313" bestFit="1" customWidth="1"/>
    <col min="12862" max="12862" width="16.296875" style="313" bestFit="1" customWidth="1"/>
    <col min="12863" max="12863" width="8.19921875" style="313" bestFit="1" customWidth="1"/>
    <col min="12864" max="12864" width="9.796875" style="313" bestFit="1" customWidth="1"/>
    <col min="12865" max="12865" width="15" style="313" bestFit="1" customWidth="1"/>
    <col min="12866" max="12866" width="13.19921875" style="313" bestFit="1" customWidth="1"/>
    <col min="12867" max="12867" width="11.5" style="313" bestFit="1" customWidth="1"/>
    <col min="12868" max="12868" width="15.19921875" style="313" bestFit="1" customWidth="1"/>
    <col min="12869" max="12869" width="8.69921875" style="313"/>
    <col min="12870" max="12870" width="14.19921875" style="313" bestFit="1" customWidth="1"/>
    <col min="12871" max="13056" width="8.69921875" style="313"/>
    <col min="13057" max="13057" width="13" style="313" bestFit="1" customWidth="1"/>
    <col min="13058" max="13058" width="11.19921875" style="313" bestFit="1" customWidth="1"/>
    <col min="13059" max="13059" width="15.59765625" style="313" bestFit="1" customWidth="1"/>
    <col min="13060" max="13060" width="14.59765625" style="313" bestFit="1" customWidth="1"/>
    <col min="13061" max="13061" width="13.69921875" style="313" bestFit="1" customWidth="1"/>
    <col min="13062" max="13062" width="17.09765625" style="313" bestFit="1" customWidth="1"/>
    <col min="13063" max="13063" width="9.8984375" style="313" bestFit="1" customWidth="1"/>
    <col min="13064" max="13064" width="16.69921875" style="313" bestFit="1" customWidth="1"/>
    <col min="13065" max="13065" width="54.59765625" style="313" bestFit="1" customWidth="1"/>
    <col min="13066" max="13066" width="13.59765625" style="313" bestFit="1" customWidth="1"/>
    <col min="13067" max="13067" width="17.796875" style="313" bestFit="1" customWidth="1"/>
    <col min="13068" max="13068" width="6.296875" style="313" bestFit="1" customWidth="1"/>
    <col min="13069" max="13069" width="6.3984375" style="313" bestFit="1" customWidth="1"/>
    <col min="13070" max="13070" width="15.69921875" style="313" bestFit="1" customWidth="1"/>
    <col min="13071" max="13071" width="14.5" style="313" bestFit="1" customWidth="1"/>
    <col min="13072" max="13072" width="14.59765625" style="313" bestFit="1" customWidth="1"/>
    <col min="13073" max="13073" width="12.5" style="313" bestFit="1" customWidth="1"/>
    <col min="13074" max="13074" width="10.5" style="313" bestFit="1" customWidth="1"/>
    <col min="13075" max="13075" width="13.8984375" style="313" bestFit="1" customWidth="1"/>
    <col min="13076" max="13076" width="16.59765625" style="313" bestFit="1" customWidth="1"/>
    <col min="13077" max="13077" width="17.69921875" style="313" bestFit="1" customWidth="1"/>
    <col min="13078" max="13078" width="22.09765625" style="313" customWidth="1"/>
    <col min="13079" max="13079" width="13.8984375" style="313" bestFit="1" customWidth="1"/>
    <col min="13080" max="13080" width="14.19921875" style="313" bestFit="1" customWidth="1"/>
    <col min="13081" max="13081" width="20.59765625" style="313" bestFit="1" customWidth="1"/>
    <col min="13082" max="13082" width="15.3984375" style="313" bestFit="1" customWidth="1"/>
    <col min="13083" max="13083" width="12.8984375" style="313" bestFit="1" customWidth="1"/>
    <col min="13084" max="13084" width="13.69921875" style="313" bestFit="1" customWidth="1"/>
    <col min="13085" max="13085" width="18.296875" style="313" bestFit="1" customWidth="1"/>
    <col min="13086" max="13086" width="20.296875" style="313" bestFit="1" customWidth="1"/>
    <col min="13087" max="13087" width="24.69921875" style="313" bestFit="1" customWidth="1"/>
    <col min="13088" max="13088" width="12" style="313" bestFit="1" customWidth="1"/>
    <col min="13089" max="13089" width="11.8984375" style="313" bestFit="1" customWidth="1"/>
    <col min="13090" max="13090" width="21.59765625" style="313" bestFit="1" customWidth="1"/>
    <col min="13091" max="13091" width="25.8984375" style="313" bestFit="1" customWidth="1"/>
    <col min="13092" max="13092" width="6.19921875" style="313" bestFit="1" customWidth="1"/>
    <col min="13093" max="13093" width="12.19921875" style="313" bestFit="1" customWidth="1"/>
    <col min="13094" max="13094" width="8.8984375" style="313" bestFit="1" customWidth="1"/>
    <col min="13095" max="13095" width="10.19921875" style="313" bestFit="1" customWidth="1"/>
    <col min="13096" max="13096" width="7" style="313" bestFit="1" customWidth="1"/>
    <col min="13097" max="13097" width="13" style="313" bestFit="1" customWidth="1"/>
    <col min="13098" max="13098" width="12.296875" style="313" bestFit="1" customWidth="1"/>
    <col min="13099" max="13099" width="14.19921875" style="313" bestFit="1" customWidth="1"/>
    <col min="13100" max="13100" width="14.69921875" style="313" bestFit="1" customWidth="1"/>
    <col min="13101" max="13101" width="13.3984375" style="313" bestFit="1" customWidth="1"/>
    <col min="13102" max="13102" width="17.69921875" style="313" bestFit="1" customWidth="1"/>
    <col min="13103" max="13104" width="12.8984375" style="313" bestFit="1" customWidth="1"/>
    <col min="13105" max="13105" width="15.3984375" style="313" bestFit="1" customWidth="1"/>
    <col min="13106" max="13107" width="16.5" style="313" bestFit="1" customWidth="1"/>
    <col min="13108" max="13108" width="13.19921875" style="313" bestFit="1" customWidth="1"/>
    <col min="13109" max="13109" width="11.296875" style="313" bestFit="1" customWidth="1"/>
    <col min="13110" max="13110" width="6.8984375" style="313" bestFit="1" customWidth="1"/>
    <col min="13111" max="13111" width="3.69921875" style="313" bestFit="1" customWidth="1"/>
    <col min="13112" max="13112" width="14.296875" style="313" bestFit="1" customWidth="1"/>
    <col min="13113" max="13113" width="11.69921875" style="313" bestFit="1" customWidth="1"/>
    <col min="13114" max="13114" width="19.3984375" style="313" bestFit="1" customWidth="1"/>
    <col min="13115" max="13115" width="14.296875" style="313" bestFit="1" customWidth="1"/>
    <col min="13116" max="13116" width="9.69921875" style="313" bestFit="1" customWidth="1"/>
    <col min="13117" max="13117" width="13.19921875" style="313" bestFit="1" customWidth="1"/>
    <col min="13118" max="13118" width="16.296875" style="313" bestFit="1" customWidth="1"/>
    <col min="13119" max="13119" width="8.19921875" style="313" bestFit="1" customWidth="1"/>
    <col min="13120" max="13120" width="9.796875" style="313" bestFit="1" customWidth="1"/>
    <col min="13121" max="13121" width="15" style="313" bestFit="1" customWidth="1"/>
    <col min="13122" max="13122" width="13.19921875" style="313" bestFit="1" customWidth="1"/>
    <col min="13123" max="13123" width="11.5" style="313" bestFit="1" customWidth="1"/>
    <col min="13124" max="13124" width="15.19921875" style="313" bestFit="1" customWidth="1"/>
    <col min="13125" max="13125" width="8.69921875" style="313"/>
    <col min="13126" max="13126" width="14.19921875" style="313" bestFit="1" customWidth="1"/>
    <col min="13127" max="13312" width="8.69921875" style="313"/>
    <col min="13313" max="13313" width="13" style="313" bestFit="1" customWidth="1"/>
    <col min="13314" max="13314" width="11.19921875" style="313" bestFit="1" customWidth="1"/>
    <col min="13315" max="13315" width="15.59765625" style="313" bestFit="1" customWidth="1"/>
    <col min="13316" max="13316" width="14.59765625" style="313" bestFit="1" customWidth="1"/>
    <col min="13317" max="13317" width="13.69921875" style="313" bestFit="1" customWidth="1"/>
    <col min="13318" max="13318" width="17.09765625" style="313" bestFit="1" customWidth="1"/>
    <col min="13319" max="13319" width="9.8984375" style="313" bestFit="1" customWidth="1"/>
    <col min="13320" max="13320" width="16.69921875" style="313" bestFit="1" customWidth="1"/>
    <col min="13321" max="13321" width="54.59765625" style="313" bestFit="1" customWidth="1"/>
    <col min="13322" max="13322" width="13.59765625" style="313" bestFit="1" customWidth="1"/>
    <col min="13323" max="13323" width="17.796875" style="313" bestFit="1" customWidth="1"/>
    <col min="13324" max="13324" width="6.296875" style="313" bestFit="1" customWidth="1"/>
    <col min="13325" max="13325" width="6.3984375" style="313" bestFit="1" customWidth="1"/>
    <col min="13326" max="13326" width="15.69921875" style="313" bestFit="1" customWidth="1"/>
    <col min="13327" max="13327" width="14.5" style="313" bestFit="1" customWidth="1"/>
    <col min="13328" max="13328" width="14.59765625" style="313" bestFit="1" customWidth="1"/>
    <col min="13329" max="13329" width="12.5" style="313" bestFit="1" customWidth="1"/>
    <col min="13330" max="13330" width="10.5" style="313" bestFit="1" customWidth="1"/>
    <col min="13331" max="13331" width="13.8984375" style="313" bestFit="1" customWidth="1"/>
    <col min="13332" max="13332" width="16.59765625" style="313" bestFit="1" customWidth="1"/>
    <col min="13333" max="13333" width="17.69921875" style="313" bestFit="1" customWidth="1"/>
    <col min="13334" max="13334" width="22.09765625" style="313" customWidth="1"/>
    <col min="13335" max="13335" width="13.8984375" style="313" bestFit="1" customWidth="1"/>
    <col min="13336" max="13336" width="14.19921875" style="313" bestFit="1" customWidth="1"/>
    <col min="13337" max="13337" width="20.59765625" style="313" bestFit="1" customWidth="1"/>
    <col min="13338" max="13338" width="15.3984375" style="313" bestFit="1" customWidth="1"/>
    <col min="13339" max="13339" width="12.8984375" style="313" bestFit="1" customWidth="1"/>
    <col min="13340" max="13340" width="13.69921875" style="313" bestFit="1" customWidth="1"/>
    <col min="13341" max="13341" width="18.296875" style="313" bestFit="1" customWidth="1"/>
    <col min="13342" max="13342" width="20.296875" style="313" bestFit="1" customWidth="1"/>
    <col min="13343" max="13343" width="24.69921875" style="313" bestFit="1" customWidth="1"/>
    <col min="13344" max="13344" width="12" style="313" bestFit="1" customWidth="1"/>
    <col min="13345" max="13345" width="11.8984375" style="313" bestFit="1" customWidth="1"/>
    <col min="13346" max="13346" width="21.59765625" style="313" bestFit="1" customWidth="1"/>
    <col min="13347" max="13347" width="25.8984375" style="313" bestFit="1" customWidth="1"/>
    <col min="13348" max="13348" width="6.19921875" style="313" bestFit="1" customWidth="1"/>
    <col min="13349" max="13349" width="12.19921875" style="313" bestFit="1" customWidth="1"/>
    <col min="13350" max="13350" width="8.8984375" style="313" bestFit="1" customWidth="1"/>
    <col min="13351" max="13351" width="10.19921875" style="313" bestFit="1" customWidth="1"/>
    <col min="13352" max="13352" width="7" style="313" bestFit="1" customWidth="1"/>
    <col min="13353" max="13353" width="13" style="313" bestFit="1" customWidth="1"/>
    <col min="13354" max="13354" width="12.296875" style="313" bestFit="1" customWidth="1"/>
    <col min="13355" max="13355" width="14.19921875" style="313" bestFit="1" customWidth="1"/>
    <col min="13356" max="13356" width="14.69921875" style="313" bestFit="1" customWidth="1"/>
    <col min="13357" max="13357" width="13.3984375" style="313" bestFit="1" customWidth="1"/>
    <col min="13358" max="13358" width="17.69921875" style="313" bestFit="1" customWidth="1"/>
    <col min="13359" max="13360" width="12.8984375" style="313" bestFit="1" customWidth="1"/>
    <col min="13361" max="13361" width="15.3984375" style="313" bestFit="1" customWidth="1"/>
    <col min="13362" max="13363" width="16.5" style="313" bestFit="1" customWidth="1"/>
    <col min="13364" max="13364" width="13.19921875" style="313" bestFit="1" customWidth="1"/>
    <col min="13365" max="13365" width="11.296875" style="313" bestFit="1" customWidth="1"/>
    <col min="13366" max="13366" width="6.8984375" style="313" bestFit="1" customWidth="1"/>
    <col min="13367" max="13367" width="3.69921875" style="313" bestFit="1" customWidth="1"/>
    <col min="13368" max="13368" width="14.296875" style="313" bestFit="1" customWidth="1"/>
    <col min="13369" max="13369" width="11.69921875" style="313" bestFit="1" customWidth="1"/>
    <col min="13370" max="13370" width="19.3984375" style="313" bestFit="1" customWidth="1"/>
    <col min="13371" max="13371" width="14.296875" style="313" bestFit="1" customWidth="1"/>
    <col min="13372" max="13372" width="9.69921875" style="313" bestFit="1" customWidth="1"/>
    <col min="13373" max="13373" width="13.19921875" style="313" bestFit="1" customWidth="1"/>
    <col min="13374" max="13374" width="16.296875" style="313" bestFit="1" customWidth="1"/>
    <col min="13375" max="13375" width="8.19921875" style="313" bestFit="1" customWidth="1"/>
    <col min="13376" max="13376" width="9.796875" style="313" bestFit="1" customWidth="1"/>
    <col min="13377" max="13377" width="15" style="313" bestFit="1" customWidth="1"/>
    <col min="13378" max="13378" width="13.19921875" style="313" bestFit="1" customWidth="1"/>
    <col min="13379" max="13379" width="11.5" style="313" bestFit="1" customWidth="1"/>
    <col min="13380" max="13380" width="15.19921875" style="313" bestFit="1" customWidth="1"/>
    <col min="13381" max="13381" width="8.69921875" style="313"/>
    <col min="13382" max="13382" width="14.19921875" style="313" bestFit="1" customWidth="1"/>
    <col min="13383" max="13568" width="8.69921875" style="313"/>
    <col min="13569" max="13569" width="13" style="313" bestFit="1" customWidth="1"/>
    <col min="13570" max="13570" width="11.19921875" style="313" bestFit="1" customWidth="1"/>
    <col min="13571" max="13571" width="15.59765625" style="313" bestFit="1" customWidth="1"/>
    <col min="13572" max="13572" width="14.59765625" style="313" bestFit="1" customWidth="1"/>
    <col min="13573" max="13573" width="13.69921875" style="313" bestFit="1" customWidth="1"/>
    <col min="13574" max="13574" width="17.09765625" style="313" bestFit="1" customWidth="1"/>
    <col min="13575" max="13575" width="9.8984375" style="313" bestFit="1" customWidth="1"/>
    <col min="13576" max="13576" width="16.69921875" style="313" bestFit="1" customWidth="1"/>
    <col min="13577" max="13577" width="54.59765625" style="313" bestFit="1" customWidth="1"/>
    <col min="13578" max="13578" width="13.59765625" style="313" bestFit="1" customWidth="1"/>
    <col min="13579" max="13579" width="17.796875" style="313" bestFit="1" customWidth="1"/>
    <col min="13580" max="13580" width="6.296875" style="313" bestFit="1" customWidth="1"/>
    <col min="13581" max="13581" width="6.3984375" style="313" bestFit="1" customWidth="1"/>
    <col min="13582" max="13582" width="15.69921875" style="313" bestFit="1" customWidth="1"/>
    <col min="13583" max="13583" width="14.5" style="313" bestFit="1" customWidth="1"/>
    <col min="13584" max="13584" width="14.59765625" style="313" bestFit="1" customWidth="1"/>
    <col min="13585" max="13585" width="12.5" style="313" bestFit="1" customWidth="1"/>
    <col min="13586" max="13586" width="10.5" style="313" bestFit="1" customWidth="1"/>
    <col min="13587" max="13587" width="13.8984375" style="313" bestFit="1" customWidth="1"/>
    <col min="13588" max="13588" width="16.59765625" style="313" bestFit="1" customWidth="1"/>
    <col min="13589" max="13589" width="17.69921875" style="313" bestFit="1" customWidth="1"/>
    <col min="13590" max="13590" width="22.09765625" style="313" customWidth="1"/>
    <col min="13591" max="13591" width="13.8984375" style="313" bestFit="1" customWidth="1"/>
    <col min="13592" max="13592" width="14.19921875" style="313" bestFit="1" customWidth="1"/>
    <col min="13593" max="13593" width="20.59765625" style="313" bestFit="1" customWidth="1"/>
    <col min="13594" max="13594" width="15.3984375" style="313" bestFit="1" customWidth="1"/>
    <col min="13595" max="13595" width="12.8984375" style="313" bestFit="1" customWidth="1"/>
    <col min="13596" max="13596" width="13.69921875" style="313" bestFit="1" customWidth="1"/>
    <col min="13597" max="13597" width="18.296875" style="313" bestFit="1" customWidth="1"/>
    <col min="13598" max="13598" width="20.296875" style="313" bestFit="1" customWidth="1"/>
    <col min="13599" max="13599" width="24.69921875" style="313" bestFit="1" customWidth="1"/>
    <col min="13600" max="13600" width="12" style="313" bestFit="1" customWidth="1"/>
    <col min="13601" max="13601" width="11.8984375" style="313" bestFit="1" customWidth="1"/>
    <col min="13602" max="13602" width="21.59765625" style="313" bestFit="1" customWidth="1"/>
    <col min="13603" max="13603" width="25.8984375" style="313" bestFit="1" customWidth="1"/>
    <col min="13604" max="13604" width="6.19921875" style="313" bestFit="1" customWidth="1"/>
    <col min="13605" max="13605" width="12.19921875" style="313" bestFit="1" customWidth="1"/>
    <col min="13606" max="13606" width="8.8984375" style="313" bestFit="1" customWidth="1"/>
    <col min="13607" max="13607" width="10.19921875" style="313" bestFit="1" customWidth="1"/>
    <col min="13608" max="13608" width="7" style="313" bestFit="1" customWidth="1"/>
    <col min="13609" max="13609" width="13" style="313" bestFit="1" customWidth="1"/>
    <col min="13610" max="13610" width="12.296875" style="313" bestFit="1" customWidth="1"/>
    <col min="13611" max="13611" width="14.19921875" style="313" bestFit="1" customWidth="1"/>
    <col min="13612" max="13612" width="14.69921875" style="313" bestFit="1" customWidth="1"/>
    <col min="13613" max="13613" width="13.3984375" style="313" bestFit="1" customWidth="1"/>
    <col min="13614" max="13614" width="17.69921875" style="313" bestFit="1" customWidth="1"/>
    <col min="13615" max="13616" width="12.8984375" style="313" bestFit="1" customWidth="1"/>
    <col min="13617" max="13617" width="15.3984375" style="313" bestFit="1" customWidth="1"/>
    <col min="13618" max="13619" width="16.5" style="313" bestFit="1" customWidth="1"/>
    <col min="13620" max="13620" width="13.19921875" style="313" bestFit="1" customWidth="1"/>
    <col min="13621" max="13621" width="11.296875" style="313" bestFit="1" customWidth="1"/>
    <col min="13622" max="13622" width="6.8984375" style="313" bestFit="1" customWidth="1"/>
    <col min="13623" max="13623" width="3.69921875" style="313" bestFit="1" customWidth="1"/>
    <col min="13624" max="13624" width="14.296875" style="313" bestFit="1" customWidth="1"/>
    <col min="13625" max="13625" width="11.69921875" style="313" bestFit="1" customWidth="1"/>
    <col min="13626" max="13626" width="19.3984375" style="313" bestFit="1" customWidth="1"/>
    <col min="13627" max="13627" width="14.296875" style="313" bestFit="1" customWidth="1"/>
    <col min="13628" max="13628" width="9.69921875" style="313" bestFit="1" customWidth="1"/>
    <col min="13629" max="13629" width="13.19921875" style="313" bestFit="1" customWidth="1"/>
    <col min="13630" max="13630" width="16.296875" style="313" bestFit="1" customWidth="1"/>
    <col min="13631" max="13631" width="8.19921875" style="313" bestFit="1" customWidth="1"/>
    <col min="13632" max="13632" width="9.796875" style="313" bestFit="1" customWidth="1"/>
    <col min="13633" max="13633" width="15" style="313" bestFit="1" customWidth="1"/>
    <col min="13634" max="13634" width="13.19921875" style="313" bestFit="1" customWidth="1"/>
    <col min="13635" max="13635" width="11.5" style="313" bestFit="1" customWidth="1"/>
    <col min="13636" max="13636" width="15.19921875" style="313" bestFit="1" customWidth="1"/>
    <col min="13637" max="13637" width="8.69921875" style="313"/>
    <col min="13638" max="13638" width="14.19921875" style="313" bestFit="1" customWidth="1"/>
    <col min="13639" max="13824" width="8.69921875" style="313"/>
    <col min="13825" max="13825" width="13" style="313" bestFit="1" customWidth="1"/>
    <col min="13826" max="13826" width="11.19921875" style="313" bestFit="1" customWidth="1"/>
    <col min="13827" max="13827" width="15.59765625" style="313" bestFit="1" customWidth="1"/>
    <col min="13828" max="13828" width="14.59765625" style="313" bestFit="1" customWidth="1"/>
    <col min="13829" max="13829" width="13.69921875" style="313" bestFit="1" customWidth="1"/>
    <col min="13830" max="13830" width="17.09765625" style="313" bestFit="1" customWidth="1"/>
    <col min="13831" max="13831" width="9.8984375" style="313" bestFit="1" customWidth="1"/>
    <col min="13832" max="13832" width="16.69921875" style="313" bestFit="1" customWidth="1"/>
    <col min="13833" max="13833" width="54.59765625" style="313" bestFit="1" customWidth="1"/>
    <col min="13834" max="13834" width="13.59765625" style="313" bestFit="1" customWidth="1"/>
    <col min="13835" max="13835" width="17.796875" style="313" bestFit="1" customWidth="1"/>
    <col min="13836" max="13836" width="6.296875" style="313" bestFit="1" customWidth="1"/>
    <col min="13837" max="13837" width="6.3984375" style="313" bestFit="1" customWidth="1"/>
    <col min="13838" max="13838" width="15.69921875" style="313" bestFit="1" customWidth="1"/>
    <col min="13839" max="13839" width="14.5" style="313" bestFit="1" customWidth="1"/>
    <col min="13840" max="13840" width="14.59765625" style="313" bestFit="1" customWidth="1"/>
    <col min="13841" max="13841" width="12.5" style="313" bestFit="1" customWidth="1"/>
    <col min="13842" max="13842" width="10.5" style="313" bestFit="1" customWidth="1"/>
    <col min="13843" max="13843" width="13.8984375" style="313" bestFit="1" customWidth="1"/>
    <col min="13844" max="13844" width="16.59765625" style="313" bestFit="1" customWidth="1"/>
    <col min="13845" max="13845" width="17.69921875" style="313" bestFit="1" customWidth="1"/>
    <col min="13846" max="13846" width="22.09765625" style="313" customWidth="1"/>
    <col min="13847" max="13847" width="13.8984375" style="313" bestFit="1" customWidth="1"/>
    <col min="13848" max="13848" width="14.19921875" style="313" bestFit="1" customWidth="1"/>
    <col min="13849" max="13849" width="20.59765625" style="313" bestFit="1" customWidth="1"/>
    <col min="13850" max="13850" width="15.3984375" style="313" bestFit="1" customWidth="1"/>
    <col min="13851" max="13851" width="12.8984375" style="313" bestFit="1" customWidth="1"/>
    <col min="13852" max="13852" width="13.69921875" style="313" bestFit="1" customWidth="1"/>
    <col min="13853" max="13853" width="18.296875" style="313" bestFit="1" customWidth="1"/>
    <col min="13854" max="13854" width="20.296875" style="313" bestFit="1" customWidth="1"/>
    <col min="13855" max="13855" width="24.69921875" style="313" bestFit="1" customWidth="1"/>
    <col min="13856" max="13856" width="12" style="313" bestFit="1" customWidth="1"/>
    <col min="13857" max="13857" width="11.8984375" style="313" bestFit="1" customWidth="1"/>
    <col min="13858" max="13858" width="21.59765625" style="313" bestFit="1" customWidth="1"/>
    <col min="13859" max="13859" width="25.8984375" style="313" bestFit="1" customWidth="1"/>
    <col min="13860" max="13860" width="6.19921875" style="313" bestFit="1" customWidth="1"/>
    <col min="13861" max="13861" width="12.19921875" style="313" bestFit="1" customWidth="1"/>
    <col min="13862" max="13862" width="8.8984375" style="313" bestFit="1" customWidth="1"/>
    <col min="13863" max="13863" width="10.19921875" style="313" bestFit="1" customWidth="1"/>
    <col min="13864" max="13864" width="7" style="313" bestFit="1" customWidth="1"/>
    <col min="13865" max="13865" width="13" style="313" bestFit="1" customWidth="1"/>
    <col min="13866" max="13866" width="12.296875" style="313" bestFit="1" customWidth="1"/>
    <col min="13867" max="13867" width="14.19921875" style="313" bestFit="1" customWidth="1"/>
    <col min="13868" max="13868" width="14.69921875" style="313" bestFit="1" customWidth="1"/>
    <col min="13869" max="13869" width="13.3984375" style="313" bestFit="1" customWidth="1"/>
    <col min="13870" max="13870" width="17.69921875" style="313" bestFit="1" customWidth="1"/>
    <col min="13871" max="13872" width="12.8984375" style="313" bestFit="1" customWidth="1"/>
    <col min="13873" max="13873" width="15.3984375" style="313" bestFit="1" customWidth="1"/>
    <col min="13874" max="13875" width="16.5" style="313" bestFit="1" customWidth="1"/>
    <col min="13876" max="13876" width="13.19921875" style="313" bestFit="1" customWidth="1"/>
    <col min="13877" max="13877" width="11.296875" style="313" bestFit="1" customWidth="1"/>
    <col min="13878" max="13878" width="6.8984375" style="313" bestFit="1" customWidth="1"/>
    <col min="13879" max="13879" width="3.69921875" style="313" bestFit="1" customWidth="1"/>
    <col min="13880" max="13880" width="14.296875" style="313" bestFit="1" customWidth="1"/>
    <col min="13881" max="13881" width="11.69921875" style="313" bestFit="1" customWidth="1"/>
    <col min="13882" max="13882" width="19.3984375" style="313" bestFit="1" customWidth="1"/>
    <col min="13883" max="13883" width="14.296875" style="313" bestFit="1" customWidth="1"/>
    <col min="13884" max="13884" width="9.69921875" style="313" bestFit="1" customWidth="1"/>
    <col min="13885" max="13885" width="13.19921875" style="313" bestFit="1" customWidth="1"/>
    <col min="13886" max="13886" width="16.296875" style="313" bestFit="1" customWidth="1"/>
    <col min="13887" max="13887" width="8.19921875" style="313" bestFit="1" customWidth="1"/>
    <col min="13888" max="13888" width="9.796875" style="313" bestFit="1" customWidth="1"/>
    <col min="13889" max="13889" width="15" style="313" bestFit="1" customWidth="1"/>
    <col min="13890" max="13890" width="13.19921875" style="313" bestFit="1" customWidth="1"/>
    <col min="13891" max="13891" width="11.5" style="313" bestFit="1" customWidth="1"/>
    <col min="13892" max="13892" width="15.19921875" style="313" bestFit="1" customWidth="1"/>
    <col min="13893" max="13893" width="8.69921875" style="313"/>
    <col min="13894" max="13894" width="14.19921875" style="313" bestFit="1" customWidth="1"/>
    <col min="13895" max="14080" width="8.69921875" style="313"/>
    <col min="14081" max="14081" width="13" style="313" bestFit="1" customWidth="1"/>
    <col min="14082" max="14082" width="11.19921875" style="313" bestFit="1" customWidth="1"/>
    <col min="14083" max="14083" width="15.59765625" style="313" bestFit="1" customWidth="1"/>
    <col min="14084" max="14084" width="14.59765625" style="313" bestFit="1" customWidth="1"/>
    <col min="14085" max="14085" width="13.69921875" style="313" bestFit="1" customWidth="1"/>
    <col min="14086" max="14086" width="17.09765625" style="313" bestFit="1" customWidth="1"/>
    <col min="14087" max="14087" width="9.8984375" style="313" bestFit="1" customWidth="1"/>
    <col min="14088" max="14088" width="16.69921875" style="313" bestFit="1" customWidth="1"/>
    <col min="14089" max="14089" width="54.59765625" style="313" bestFit="1" customWidth="1"/>
    <col min="14090" max="14090" width="13.59765625" style="313" bestFit="1" customWidth="1"/>
    <col min="14091" max="14091" width="17.796875" style="313" bestFit="1" customWidth="1"/>
    <col min="14092" max="14092" width="6.296875" style="313" bestFit="1" customWidth="1"/>
    <col min="14093" max="14093" width="6.3984375" style="313" bestFit="1" customWidth="1"/>
    <col min="14094" max="14094" width="15.69921875" style="313" bestFit="1" customWidth="1"/>
    <col min="14095" max="14095" width="14.5" style="313" bestFit="1" customWidth="1"/>
    <col min="14096" max="14096" width="14.59765625" style="313" bestFit="1" customWidth="1"/>
    <col min="14097" max="14097" width="12.5" style="313" bestFit="1" customWidth="1"/>
    <col min="14098" max="14098" width="10.5" style="313" bestFit="1" customWidth="1"/>
    <col min="14099" max="14099" width="13.8984375" style="313" bestFit="1" customWidth="1"/>
    <col min="14100" max="14100" width="16.59765625" style="313" bestFit="1" customWidth="1"/>
    <col min="14101" max="14101" width="17.69921875" style="313" bestFit="1" customWidth="1"/>
    <col min="14102" max="14102" width="22.09765625" style="313" customWidth="1"/>
    <col min="14103" max="14103" width="13.8984375" style="313" bestFit="1" customWidth="1"/>
    <col min="14104" max="14104" width="14.19921875" style="313" bestFit="1" customWidth="1"/>
    <col min="14105" max="14105" width="20.59765625" style="313" bestFit="1" customWidth="1"/>
    <col min="14106" max="14106" width="15.3984375" style="313" bestFit="1" customWidth="1"/>
    <col min="14107" max="14107" width="12.8984375" style="313" bestFit="1" customWidth="1"/>
    <col min="14108" max="14108" width="13.69921875" style="313" bestFit="1" customWidth="1"/>
    <col min="14109" max="14109" width="18.296875" style="313" bestFit="1" customWidth="1"/>
    <col min="14110" max="14110" width="20.296875" style="313" bestFit="1" customWidth="1"/>
    <col min="14111" max="14111" width="24.69921875" style="313" bestFit="1" customWidth="1"/>
    <col min="14112" max="14112" width="12" style="313" bestFit="1" customWidth="1"/>
    <col min="14113" max="14113" width="11.8984375" style="313" bestFit="1" customWidth="1"/>
    <col min="14114" max="14114" width="21.59765625" style="313" bestFit="1" customWidth="1"/>
    <col min="14115" max="14115" width="25.8984375" style="313" bestFit="1" customWidth="1"/>
    <col min="14116" max="14116" width="6.19921875" style="313" bestFit="1" customWidth="1"/>
    <col min="14117" max="14117" width="12.19921875" style="313" bestFit="1" customWidth="1"/>
    <col min="14118" max="14118" width="8.8984375" style="313" bestFit="1" customWidth="1"/>
    <col min="14119" max="14119" width="10.19921875" style="313" bestFit="1" customWidth="1"/>
    <col min="14120" max="14120" width="7" style="313" bestFit="1" customWidth="1"/>
    <col min="14121" max="14121" width="13" style="313" bestFit="1" customWidth="1"/>
    <col min="14122" max="14122" width="12.296875" style="313" bestFit="1" customWidth="1"/>
    <col min="14123" max="14123" width="14.19921875" style="313" bestFit="1" customWidth="1"/>
    <col min="14124" max="14124" width="14.69921875" style="313" bestFit="1" customWidth="1"/>
    <col min="14125" max="14125" width="13.3984375" style="313" bestFit="1" customWidth="1"/>
    <col min="14126" max="14126" width="17.69921875" style="313" bestFit="1" customWidth="1"/>
    <col min="14127" max="14128" width="12.8984375" style="313" bestFit="1" customWidth="1"/>
    <col min="14129" max="14129" width="15.3984375" style="313" bestFit="1" customWidth="1"/>
    <col min="14130" max="14131" width="16.5" style="313" bestFit="1" customWidth="1"/>
    <col min="14132" max="14132" width="13.19921875" style="313" bestFit="1" customWidth="1"/>
    <col min="14133" max="14133" width="11.296875" style="313" bestFit="1" customWidth="1"/>
    <col min="14134" max="14134" width="6.8984375" style="313" bestFit="1" customWidth="1"/>
    <col min="14135" max="14135" width="3.69921875" style="313" bestFit="1" customWidth="1"/>
    <col min="14136" max="14136" width="14.296875" style="313" bestFit="1" customWidth="1"/>
    <col min="14137" max="14137" width="11.69921875" style="313" bestFit="1" customWidth="1"/>
    <col min="14138" max="14138" width="19.3984375" style="313" bestFit="1" customWidth="1"/>
    <col min="14139" max="14139" width="14.296875" style="313" bestFit="1" customWidth="1"/>
    <col min="14140" max="14140" width="9.69921875" style="313" bestFit="1" customWidth="1"/>
    <col min="14141" max="14141" width="13.19921875" style="313" bestFit="1" customWidth="1"/>
    <col min="14142" max="14142" width="16.296875" style="313" bestFit="1" customWidth="1"/>
    <col min="14143" max="14143" width="8.19921875" style="313" bestFit="1" customWidth="1"/>
    <col min="14144" max="14144" width="9.796875" style="313" bestFit="1" customWidth="1"/>
    <col min="14145" max="14145" width="15" style="313" bestFit="1" customWidth="1"/>
    <col min="14146" max="14146" width="13.19921875" style="313" bestFit="1" customWidth="1"/>
    <col min="14147" max="14147" width="11.5" style="313" bestFit="1" customWidth="1"/>
    <col min="14148" max="14148" width="15.19921875" style="313" bestFit="1" customWidth="1"/>
    <col min="14149" max="14149" width="8.69921875" style="313"/>
    <col min="14150" max="14150" width="14.19921875" style="313" bestFit="1" customWidth="1"/>
    <col min="14151" max="14336" width="8.69921875" style="313"/>
    <col min="14337" max="14337" width="13" style="313" bestFit="1" customWidth="1"/>
    <col min="14338" max="14338" width="11.19921875" style="313" bestFit="1" customWidth="1"/>
    <col min="14339" max="14339" width="15.59765625" style="313" bestFit="1" customWidth="1"/>
    <col min="14340" max="14340" width="14.59765625" style="313" bestFit="1" customWidth="1"/>
    <col min="14341" max="14341" width="13.69921875" style="313" bestFit="1" customWidth="1"/>
    <col min="14342" max="14342" width="17.09765625" style="313" bestFit="1" customWidth="1"/>
    <col min="14343" max="14343" width="9.8984375" style="313" bestFit="1" customWidth="1"/>
    <col min="14344" max="14344" width="16.69921875" style="313" bestFit="1" customWidth="1"/>
    <col min="14345" max="14345" width="54.59765625" style="313" bestFit="1" customWidth="1"/>
    <col min="14346" max="14346" width="13.59765625" style="313" bestFit="1" customWidth="1"/>
    <col min="14347" max="14347" width="17.796875" style="313" bestFit="1" customWidth="1"/>
    <col min="14348" max="14348" width="6.296875" style="313" bestFit="1" customWidth="1"/>
    <col min="14349" max="14349" width="6.3984375" style="313" bestFit="1" customWidth="1"/>
    <col min="14350" max="14350" width="15.69921875" style="313" bestFit="1" customWidth="1"/>
    <col min="14351" max="14351" width="14.5" style="313" bestFit="1" customWidth="1"/>
    <col min="14352" max="14352" width="14.59765625" style="313" bestFit="1" customWidth="1"/>
    <col min="14353" max="14353" width="12.5" style="313" bestFit="1" customWidth="1"/>
    <col min="14354" max="14354" width="10.5" style="313" bestFit="1" customWidth="1"/>
    <col min="14355" max="14355" width="13.8984375" style="313" bestFit="1" customWidth="1"/>
    <col min="14356" max="14356" width="16.59765625" style="313" bestFit="1" customWidth="1"/>
    <col min="14357" max="14357" width="17.69921875" style="313" bestFit="1" customWidth="1"/>
    <col min="14358" max="14358" width="22.09765625" style="313" customWidth="1"/>
    <col min="14359" max="14359" width="13.8984375" style="313" bestFit="1" customWidth="1"/>
    <col min="14360" max="14360" width="14.19921875" style="313" bestFit="1" customWidth="1"/>
    <col min="14361" max="14361" width="20.59765625" style="313" bestFit="1" customWidth="1"/>
    <col min="14362" max="14362" width="15.3984375" style="313" bestFit="1" customWidth="1"/>
    <col min="14363" max="14363" width="12.8984375" style="313" bestFit="1" customWidth="1"/>
    <col min="14364" max="14364" width="13.69921875" style="313" bestFit="1" customWidth="1"/>
    <col min="14365" max="14365" width="18.296875" style="313" bestFit="1" customWidth="1"/>
    <col min="14366" max="14366" width="20.296875" style="313" bestFit="1" customWidth="1"/>
    <col min="14367" max="14367" width="24.69921875" style="313" bestFit="1" customWidth="1"/>
    <col min="14368" max="14368" width="12" style="313" bestFit="1" customWidth="1"/>
    <col min="14369" max="14369" width="11.8984375" style="313" bestFit="1" customWidth="1"/>
    <col min="14370" max="14370" width="21.59765625" style="313" bestFit="1" customWidth="1"/>
    <col min="14371" max="14371" width="25.8984375" style="313" bestFit="1" customWidth="1"/>
    <col min="14372" max="14372" width="6.19921875" style="313" bestFit="1" customWidth="1"/>
    <col min="14373" max="14373" width="12.19921875" style="313" bestFit="1" customWidth="1"/>
    <col min="14374" max="14374" width="8.8984375" style="313" bestFit="1" customWidth="1"/>
    <col min="14375" max="14375" width="10.19921875" style="313" bestFit="1" customWidth="1"/>
    <col min="14376" max="14376" width="7" style="313" bestFit="1" customWidth="1"/>
    <col min="14377" max="14377" width="13" style="313" bestFit="1" customWidth="1"/>
    <col min="14378" max="14378" width="12.296875" style="313" bestFit="1" customWidth="1"/>
    <col min="14379" max="14379" width="14.19921875" style="313" bestFit="1" customWidth="1"/>
    <col min="14380" max="14380" width="14.69921875" style="313" bestFit="1" customWidth="1"/>
    <col min="14381" max="14381" width="13.3984375" style="313" bestFit="1" customWidth="1"/>
    <col min="14382" max="14382" width="17.69921875" style="313" bestFit="1" customWidth="1"/>
    <col min="14383" max="14384" width="12.8984375" style="313" bestFit="1" customWidth="1"/>
    <col min="14385" max="14385" width="15.3984375" style="313" bestFit="1" customWidth="1"/>
    <col min="14386" max="14387" width="16.5" style="313" bestFit="1" customWidth="1"/>
    <col min="14388" max="14388" width="13.19921875" style="313" bestFit="1" customWidth="1"/>
    <col min="14389" max="14389" width="11.296875" style="313" bestFit="1" customWidth="1"/>
    <col min="14390" max="14390" width="6.8984375" style="313" bestFit="1" customWidth="1"/>
    <col min="14391" max="14391" width="3.69921875" style="313" bestFit="1" customWidth="1"/>
    <col min="14392" max="14392" width="14.296875" style="313" bestFit="1" customWidth="1"/>
    <col min="14393" max="14393" width="11.69921875" style="313" bestFit="1" customWidth="1"/>
    <col min="14394" max="14394" width="19.3984375" style="313" bestFit="1" customWidth="1"/>
    <col min="14395" max="14395" width="14.296875" style="313" bestFit="1" customWidth="1"/>
    <col min="14396" max="14396" width="9.69921875" style="313" bestFit="1" customWidth="1"/>
    <col min="14397" max="14397" width="13.19921875" style="313" bestFit="1" customWidth="1"/>
    <col min="14398" max="14398" width="16.296875" style="313" bestFit="1" customWidth="1"/>
    <col min="14399" max="14399" width="8.19921875" style="313" bestFit="1" customWidth="1"/>
    <col min="14400" max="14400" width="9.796875" style="313" bestFit="1" customWidth="1"/>
    <col min="14401" max="14401" width="15" style="313" bestFit="1" customWidth="1"/>
    <col min="14402" max="14402" width="13.19921875" style="313" bestFit="1" customWidth="1"/>
    <col min="14403" max="14403" width="11.5" style="313" bestFit="1" customWidth="1"/>
    <col min="14404" max="14404" width="15.19921875" style="313" bestFit="1" customWidth="1"/>
    <col min="14405" max="14405" width="8.69921875" style="313"/>
    <col min="14406" max="14406" width="14.19921875" style="313" bestFit="1" customWidth="1"/>
    <col min="14407" max="14592" width="8.69921875" style="313"/>
    <col min="14593" max="14593" width="13" style="313" bestFit="1" customWidth="1"/>
    <col min="14594" max="14594" width="11.19921875" style="313" bestFit="1" customWidth="1"/>
    <col min="14595" max="14595" width="15.59765625" style="313" bestFit="1" customWidth="1"/>
    <col min="14596" max="14596" width="14.59765625" style="313" bestFit="1" customWidth="1"/>
    <col min="14597" max="14597" width="13.69921875" style="313" bestFit="1" customWidth="1"/>
    <col min="14598" max="14598" width="17.09765625" style="313" bestFit="1" customWidth="1"/>
    <col min="14599" max="14599" width="9.8984375" style="313" bestFit="1" customWidth="1"/>
    <col min="14600" max="14600" width="16.69921875" style="313" bestFit="1" customWidth="1"/>
    <col min="14601" max="14601" width="54.59765625" style="313" bestFit="1" customWidth="1"/>
    <col min="14602" max="14602" width="13.59765625" style="313" bestFit="1" customWidth="1"/>
    <col min="14603" max="14603" width="17.796875" style="313" bestFit="1" customWidth="1"/>
    <col min="14604" max="14604" width="6.296875" style="313" bestFit="1" customWidth="1"/>
    <col min="14605" max="14605" width="6.3984375" style="313" bestFit="1" customWidth="1"/>
    <col min="14606" max="14606" width="15.69921875" style="313" bestFit="1" customWidth="1"/>
    <col min="14607" max="14607" width="14.5" style="313" bestFit="1" customWidth="1"/>
    <col min="14608" max="14608" width="14.59765625" style="313" bestFit="1" customWidth="1"/>
    <col min="14609" max="14609" width="12.5" style="313" bestFit="1" customWidth="1"/>
    <col min="14610" max="14610" width="10.5" style="313" bestFit="1" customWidth="1"/>
    <col min="14611" max="14611" width="13.8984375" style="313" bestFit="1" customWidth="1"/>
    <col min="14612" max="14612" width="16.59765625" style="313" bestFit="1" customWidth="1"/>
    <col min="14613" max="14613" width="17.69921875" style="313" bestFit="1" customWidth="1"/>
    <col min="14614" max="14614" width="22.09765625" style="313" customWidth="1"/>
    <col min="14615" max="14615" width="13.8984375" style="313" bestFit="1" customWidth="1"/>
    <col min="14616" max="14616" width="14.19921875" style="313" bestFit="1" customWidth="1"/>
    <col min="14617" max="14617" width="20.59765625" style="313" bestFit="1" customWidth="1"/>
    <col min="14618" max="14618" width="15.3984375" style="313" bestFit="1" customWidth="1"/>
    <col min="14619" max="14619" width="12.8984375" style="313" bestFit="1" customWidth="1"/>
    <col min="14620" max="14620" width="13.69921875" style="313" bestFit="1" customWidth="1"/>
    <col min="14621" max="14621" width="18.296875" style="313" bestFit="1" customWidth="1"/>
    <col min="14622" max="14622" width="20.296875" style="313" bestFit="1" customWidth="1"/>
    <col min="14623" max="14623" width="24.69921875" style="313" bestFit="1" customWidth="1"/>
    <col min="14624" max="14624" width="12" style="313" bestFit="1" customWidth="1"/>
    <col min="14625" max="14625" width="11.8984375" style="313" bestFit="1" customWidth="1"/>
    <col min="14626" max="14626" width="21.59765625" style="313" bestFit="1" customWidth="1"/>
    <col min="14627" max="14627" width="25.8984375" style="313" bestFit="1" customWidth="1"/>
    <col min="14628" max="14628" width="6.19921875" style="313" bestFit="1" customWidth="1"/>
    <col min="14629" max="14629" width="12.19921875" style="313" bestFit="1" customWidth="1"/>
    <col min="14630" max="14630" width="8.8984375" style="313" bestFit="1" customWidth="1"/>
    <col min="14631" max="14631" width="10.19921875" style="313" bestFit="1" customWidth="1"/>
    <col min="14632" max="14632" width="7" style="313" bestFit="1" customWidth="1"/>
    <col min="14633" max="14633" width="13" style="313" bestFit="1" customWidth="1"/>
    <col min="14634" max="14634" width="12.296875" style="313" bestFit="1" customWidth="1"/>
    <col min="14635" max="14635" width="14.19921875" style="313" bestFit="1" customWidth="1"/>
    <col min="14636" max="14636" width="14.69921875" style="313" bestFit="1" customWidth="1"/>
    <col min="14637" max="14637" width="13.3984375" style="313" bestFit="1" customWidth="1"/>
    <col min="14638" max="14638" width="17.69921875" style="313" bestFit="1" customWidth="1"/>
    <col min="14639" max="14640" width="12.8984375" style="313" bestFit="1" customWidth="1"/>
    <col min="14641" max="14641" width="15.3984375" style="313" bestFit="1" customWidth="1"/>
    <col min="14642" max="14643" width="16.5" style="313" bestFit="1" customWidth="1"/>
    <col min="14644" max="14644" width="13.19921875" style="313" bestFit="1" customWidth="1"/>
    <col min="14645" max="14645" width="11.296875" style="313" bestFit="1" customWidth="1"/>
    <col min="14646" max="14646" width="6.8984375" style="313" bestFit="1" customWidth="1"/>
    <col min="14647" max="14647" width="3.69921875" style="313" bestFit="1" customWidth="1"/>
    <col min="14648" max="14648" width="14.296875" style="313" bestFit="1" customWidth="1"/>
    <col min="14649" max="14649" width="11.69921875" style="313" bestFit="1" customWidth="1"/>
    <col min="14650" max="14650" width="19.3984375" style="313" bestFit="1" customWidth="1"/>
    <col min="14651" max="14651" width="14.296875" style="313" bestFit="1" customWidth="1"/>
    <col min="14652" max="14652" width="9.69921875" style="313" bestFit="1" customWidth="1"/>
    <col min="14653" max="14653" width="13.19921875" style="313" bestFit="1" customWidth="1"/>
    <col min="14654" max="14654" width="16.296875" style="313" bestFit="1" customWidth="1"/>
    <col min="14655" max="14655" width="8.19921875" style="313" bestFit="1" customWidth="1"/>
    <col min="14656" max="14656" width="9.796875" style="313" bestFit="1" customWidth="1"/>
    <col min="14657" max="14657" width="15" style="313" bestFit="1" customWidth="1"/>
    <col min="14658" max="14658" width="13.19921875" style="313" bestFit="1" customWidth="1"/>
    <col min="14659" max="14659" width="11.5" style="313" bestFit="1" customWidth="1"/>
    <col min="14660" max="14660" width="15.19921875" style="313" bestFit="1" customWidth="1"/>
    <col min="14661" max="14661" width="8.69921875" style="313"/>
    <col min="14662" max="14662" width="14.19921875" style="313" bestFit="1" customWidth="1"/>
    <col min="14663" max="14848" width="8.69921875" style="313"/>
    <col min="14849" max="14849" width="13" style="313" bestFit="1" customWidth="1"/>
    <col min="14850" max="14850" width="11.19921875" style="313" bestFit="1" customWidth="1"/>
    <col min="14851" max="14851" width="15.59765625" style="313" bestFit="1" customWidth="1"/>
    <col min="14852" max="14852" width="14.59765625" style="313" bestFit="1" customWidth="1"/>
    <col min="14853" max="14853" width="13.69921875" style="313" bestFit="1" customWidth="1"/>
    <col min="14854" max="14854" width="17.09765625" style="313" bestFit="1" customWidth="1"/>
    <col min="14855" max="14855" width="9.8984375" style="313" bestFit="1" customWidth="1"/>
    <col min="14856" max="14856" width="16.69921875" style="313" bestFit="1" customWidth="1"/>
    <col min="14857" max="14857" width="54.59765625" style="313" bestFit="1" customWidth="1"/>
    <col min="14858" max="14858" width="13.59765625" style="313" bestFit="1" customWidth="1"/>
    <col min="14859" max="14859" width="17.796875" style="313" bestFit="1" customWidth="1"/>
    <col min="14860" max="14860" width="6.296875" style="313" bestFit="1" customWidth="1"/>
    <col min="14861" max="14861" width="6.3984375" style="313" bestFit="1" customWidth="1"/>
    <col min="14862" max="14862" width="15.69921875" style="313" bestFit="1" customWidth="1"/>
    <col min="14863" max="14863" width="14.5" style="313" bestFit="1" customWidth="1"/>
    <col min="14864" max="14864" width="14.59765625" style="313" bestFit="1" customWidth="1"/>
    <col min="14865" max="14865" width="12.5" style="313" bestFit="1" customWidth="1"/>
    <col min="14866" max="14866" width="10.5" style="313" bestFit="1" customWidth="1"/>
    <col min="14867" max="14867" width="13.8984375" style="313" bestFit="1" customWidth="1"/>
    <col min="14868" max="14868" width="16.59765625" style="313" bestFit="1" customWidth="1"/>
    <col min="14869" max="14869" width="17.69921875" style="313" bestFit="1" customWidth="1"/>
    <col min="14870" max="14870" width="22.09765625" style="313" customWidth="1"/>
    <col min="14871" max="14871" width="13.8984375" style="313" bestFit="1" customWidth="1"/>
    <col min="14872" max="14872" width="14.19921875" style="313" bestFit="1" customWidth="1"/>
    <col min="14873" max="14873" width="20.59765625" style="313" bestFit="1" customWidth="1"/>
    <col min="14874" max="14874" width="15.3984375" style="313" bestFit="1" customWidth="1"/>
    <col min="14875" max="14875" width="12.8984375" style="313" bestFit="1" customWidth="1"/>
    <col min="14876" max="14876" width="13.69921875" style="313" bestFit="1" customWidth="1"/>
    <col min="14877" max="14877" width="18.296875" style="313" bestFit="1" customWidth="1"/>
    <col min="14878" max="14878" width="20.296875" style="313" bestFit="1" customWidth="1"/>
    <col min="14879" max="14879" width="24.69921875" style="313" bestFit="1" customWidth="1"/>
    <col min="14880" max="14880" width="12" style="313" bestFit="1" customWidth="1"/>
    <col min="14881" max="14881" width="11.8984375" style="313" bestFit="1" customWidth="1"/>
    <col min="14882" max="14882" width="21.59765625" style="313" bestFit="1" customWidth="1"/>
    <col min="14883" max="14883" width="25.8984375" style="313" bestFit="1" customWidth="1"/>
    <col min="14884" max="14884" width="6.19921875" style="313" bestFit="1" customWidth="1"/>
    <col min="14885" max="14885" width="12.19921875" style="313" bestFit="1" customWidth="1"/>
    <col min="14886" max="14886" width="8.8984375" style="313" bestFit="1" customWidth="1"/>
    <col min="14887" max="14887" width="10.19921875" style="313" bestFit="1" customWidth="1"/>
    <col min="14888" max="14888" width="7" style="313" bestFit="1" customWidth="1"/>
    <col min="14889" max="14889" width="13" style="313" bestFit="1" customWidth="1"/>
    <col min="14890" max="14890" width="12.296875" style="313" bestFit="1" customWidth="1"/>
    <col min="14891" max="14891" width="14.19921875" style="313" bestFit="1" customWidth="1"/>
    <col min="14892" max="14892" width="14.69921875" style="313" bestFit="1" customWidth="1"/>
    <col min="14893" max="14893" width="13.3984375" style="313" bestFit="1" customWidth="1"/>
    <col min="14894" max="14894" width="17.69921875" style="313" bestFit="1" customWidth="1"/>
    <col min="14895" max="14896" width="12.8984375" style="313" bestFit="1" customWidth="1"/>
    <col min="14897" max="14897" width="15.3984375" style="313" bestFit="1" customWidth="1"/>
    <col min="14898" max="14899" width="16.5" style="313" bestFit="1" customWidth="1"/>
    <col min="14900" max="14900" width="13.19921875" style="313" bestFit="1" customWidth="1"/>
    <col min="14901" max="14901" width="11.296875" style="313" bestFit="1" customWidth="1"/>
    <col min="14902" max="14902" width="6.8984375" style="313" bestFit="1" customWidth="1"/>
    <col min="14903" max="14903" width="3.69921875" style="313" bestFit="1" customWidth="1"/>
    <col min="14904" max="14904" width="14.296875" style="313" bestFit="1" customWidth="1"/>
    <col min="14905" max="14905" width="11.69921875" style="313" bestFit="1" customWidth="1"/>
    <col min="14906" max="14906" width="19.3984375" style="313" bestFit="1" customWidth="1"/>
    <col min="14907" max="14907" width="14.296875" style="313" bestFit="1" customWidth="1"/>
    <col min="14908" max="14908" width="9.69921875" style="313" bestFit="1" customWidth="1"/>
    <col min="14909" max="14909" width="13.19921875" style="313" bestFit="1" customWidth="1"/>
    <col min="14910" max="14910" width="16.296875" style="313" bestFit="1" customWidth="1"/>
    <col min="14911" max="14911" width="8.19921875" style="313" bestFit="1" customWidth="1"/>
    <col min="14912" max="14912" width="9.796875" style="313" bestFit="1" customWidth="1"/>
    <col min="14913" max="14913" width="15" style="313" bestFit="1" customWidth="1"/>
    <col min="14914" max="14914" width="13.19921875" style="313" bestFit="1" customWidth="1"/>
    <col min="14915" max="14915" width="11.5" style="313" bestFit="1" customWidth="1"/>
    <col min="14916" max="14916" width="15.19921875" style="313" bestFit="1" customWidth="1"/>
    <col min="14917" max="14917" width="8.69921875" style="313"/>
    <col min="14918" max="14918" width="14.19921875" style="313" bestFit="1" customWidth="1"/>
    <col min="14919" max="15104" width="8.69921875" style="313"/>
    <col min="15105" max="15105" width="13" style="313" bestFit="1" customWidth="1"/>
    <col min="15106" max="15106" width="11.19921875" style="313" bestFit="1" customWidth="1"/>
    <col min="15107" max="15107" width="15.59765625" style="313" bestFit="1" customWidth="1"/>
    <col min="15108" max="15108" width="14.59765625" style="313" bestFit="1" customWidth="1"/>
    <col min="15109" max="15109" width="13.69921875" style="313" bestFit="1" customWidth="1"/>
    <col min="15110" max="15110" width="17.09765625" style="313" bestFit="1" customWidth="1"/>
    <col min="15111" max="15111" width="9.8984375" style="313" bestFit="1" customWidth="1"/>
    <col min="15112" max="15112" width="16.69921875" style="313" bestFit="1" customWidth="1"/>
    <col min="15113" max="15113" width="54.59765625" style="313" bestFit="1" customWidth="1"/>
    <col min="15114" max="15114" width="13.59765625" style="313" bestFit="1" customWidth="1"/>
    <col min="15115" max="15115" width="17.796875" style="313" bestFit="1" customWidth="1"/>
    <col min="15116" max="15116" width="6.296875" style="313" bestFit="1" customWidth="1"/>
    <col min="15117" max="15117" width="6.3984375" style="313" bestFit="1" customWidth="1"/>
    <col min="15118" max="15118" width="15.69921875" style="313" bestFit="1" customWidth="1"/>
    <col min="15119" max="15119" width="14.5" style="313" bestFit="1" customWidth="1"/>
    <col min="15120" max="15120" width="14.59765625" style="313" bestFit="1" customWidth="1"/>
    <col min="15121" max="15121" width="12.5" style="313" bestFit="1" customWidth="1"/>
    <col min="15122" max="15122" width="10.5" style="313" bestFit="1" customWidth="1"/>
    <col min="15123" max="15123" width="13.8984375" style="313" bestFit="1" customWidth="1"/>
    <col min="15124" max="15124" width="16.59765625" style="313" bestFit="1" customWidth="1"/>
    <col min="15125" max="15125" width="17.69921875" style="313" bestFit="1" customWidth="1"/>
    <col min="15126" max="15126" width="22.09765625" style="313" customWidth="1"/>
    <col min="15127" max="15127" width="13.8984375" style="313" bestFit="1" customWidth="1"/>
    <col min="15128" max="15128" width="14.19921875" style="313" bestFit="1" customWidth="1"/>
    <col min="15129" max="15129" width="20.59765625" style="313" bestFit="1" customWidth="1"/>
    <col min="15130" max="15130" width="15.3984375" style="313" bestFit="1" customWidth="1"/>
    <col min="15131" max="15131" width="12.8984375" style="313" bestFit="1" customWidth="1"/>
    <col min="15132" max="15132" width="13.69921875" style="313" bestFit="1" customWidth="1"/>
    <col min="15133" max="15133" width="18.296875" style="313" bestFit="1" customWidth="1"/>
    <col min="15134" max="15134" width="20.296875" style="313" bestFit="1" customWidth="1"/>
    <col min="15135" max="15135" width="24.69921875" style="313" bestFit="1" customWidth="1"/>
    <col min="15136" max="15136" width="12" style="313" bestFit="1" customWidth="1"/>
    <col min="15137" max="15137" width="11.8984375" style="313" bestFit="1" customWidth="1"/>
    <col min="15138" max="15138" width="21.59765625" style="313" bestFit="1" customWidth="1"/>
    <col min="15139" max="15139" width="25.8984375" style="313" bestFit="1" customWidth="1"/>
    <col min="15140" max="15140" width="6.19921875" style="313" bestFit="1" customWidth="1"/>
    <col min="15141" max="15141" width="12.19921875" style="313" bestFit="1" customWidth="1"/>
    <col min="15142" max="15142" width="8.8984375" style="313" bestFit="1" customWidth="1"/>
    <col min="15143" max="15143" width="10.19921875" style="313" bestFit="1" customWidth="1"/>
    <col min="15144" max="15144" width="7" style="313" bestFit="1" customWidth="1"/>
    <col min="15145" max="15145" width="13" style="313" bestFit="1" customWidth="1"/>
    <col min="15146" max="15146" width="12.296875" style="313" bestFit="1" customWidth="1"/>
    <col min="15147" max="15147" width="14.19921875" style="313" bestFit="1" customWidth="1"/>
    <col min="15148" max="15148" width="14.69921875" style="313" bestFit="1" customWidth="1"/>
    <col min="15149" max="15149" width="13.3984375" style="313" bestFit="1" customWidth="1"/>
    <col min="15150" max="15150" width="17.69921875" style="313" bestFit="1" customWidth="1"/>
    <col min="15151" max="15152" width="12.8984375" style="313" bestFit="1" customWidth="1"/>
    <col min="15153" max="15153" width="15.3984375" style="313" bestFit="1" customWidth="1"/>
    <col min="15154" max="15155" width="16.5" style="313" bestFit="1" customWidth="1"/>
    <col min="15156" max="15156" width="13.19921875" style="313" bestFit="1" customWidth="1"/>
    <col min="15157" max="15157" width="11.296875" style="313" bestFit="1" customWidth="1"/>
    <col min="15158" max="15158" width="6.8984375" style="313" bestFit="1" customWidth="1"/>
    <col min="15159" max="15159" width="3.69921875" style="313" bestFit="1" customWidth="1"/>
    <col min="15160" max="15160" width="14.296875" style="313" bestFit="1" customWidth="1"/>
    <col min="15161" max="15161" width="11.69921875" style="313" bestFit="1" customWidth="1"/>
    <col min="15162" max="15162" width="19.3984375" style="313" bestFit="1" customWidth="1"/>
    <col min="15163" max="15163" width="14.296875" style="313" bestFit="1" customWidth="1"/>
    <col min="15164" max="15164" width="9.69921875" style="313" bestFit="1" customWidth="1"/>
    <col min="15165" max="15165" width="13.19921875" style="313" bestFit="1" customWidth="1"/>
    <col min="15166" max="15166" width="16.296875" style="313" bestFit="1" customWidth="1"/>
    <col min="15167" max="15167" width="8.19921875" style="313" bestFit="1" customWidth="1"/>
    <col min="15168" max="15168" width="9.796875" style="313" bestFit="1" customWidth="1"/>
    <col min="15169" max="15169" width="15" style="313" bestFit="1" customWidth="1"/>
    <col min="15170" max="15170" width="13.19921875" style="313" bestFit="1" customWidth="1"/>
    <col min="15171" max="15171" width="11.5" style="313" bestFit="1" customWidth="1"/>
    <col min="15172" max="15172" width="15.19921875" style="313" bestFit="1" customWidth="1"/>
    <col min="15173" max="15173" width="8.69921875" style="313"/>
    <col min="15174" max="15174" width="14.19921875" style="313" bestFit="1" customWidth="1"/>
    <col min="15175" max="15360" width="8.69921875" style="313"/>
    <col min="15361" max="15361" width="13" style="313" bestFit="1" customWidth="1"/>
    <col min="15362" max="15362" width="11.19921875" style="313" bestFit="1" customWidth="1"/>
    <col min="15363" max="15363" width="15.59765625" style="313" bestFit="1" customWidth="1"/>
    <col min="15364" max="15364" width="14.59765625" style="313" bestFit="1" customWidth="1"/>
    <col min="15365" max="15365" width="13.69921875" style="313" bestFit="1" customWidth="1"/>
    <col min="15366" max="15366" width="17.09765625" style="313" bestFit="1" customWidth="1"/>
    <col min="15367" max="15367" width="9.8984375" style="313" bestFit="1" customWidth="1"/>
    <col min="15368" max="15368" width="16.69921875" style="313" bestFit="1" customWidth="1"/>
    <col min="15369" max="15369" width="54.59765625" style="313" bestFit="1" customWidth="1"/>
    <col min="15370" max="15370" width="13.59765625" style="313" bestFit="1" customWidth="1"/>
    <col min="15371" max="15371" width="17.796875" style="313" bestFit="1" customWidth="1"/>
    <col min="15372" max="15372" width="6.296875" style="313" bestFit="1" customWidth="1"/>
    <col min="15373" max="15373" width="6.3984375" style="313" bestFit="1" customWidth="1"/>
    <col min="15374" max="15374" width="15.69921875" style="313" bestFit="1" customWidth="1"/>
    <col min="15375" max="15375" width="14.5" style="313" bestFit="1" customWidth="1"/>
    <col min="15376" max="15376" width="14.59765625" style="313" bestFit="1" customWidth="1"/>
    <col min="15377" max="15377" width="12.5" style="313" bestFit="1" customWidth="1"/>
    <col min="15378" max="15378" width="10.5" style="313" bestFit="1" customWidth="1"/>
    <col min="15379" max="15379" width="13.8984375" style="313" bestFit="1" customWidth="1"/>
    <col min="15380" max="15380" width="16.59765625" style="313" bestFit="1" customWidth="1"/>
    <col min="15381" max="15381" width="17.69921875" style="313" bestFit="1" customWidth="1"/>
    <col min="15382" max="15382" width="22.09765625" style="313" customWidth="1"/>
    <col min="15383" max="15383" width="13.8984375" style="313" bestFit="1" customWidth="1"/>
    <col min="15384" max="15384" width="14.19921875" style="313" bestFit="1" customWidth="1"/>
    <col min="15385" max="15385" width="20.59765625" style="313" bestFit="1" customWidth="1"/>
    <col min="15386" max="15386" width="15.3984375" style="313" bestFit="1" customWidth="1"/>
    <col min="15387" max="15387" width="12.8984375" style="313" bestFit="1" customWidth="1"/>
    <col min="15388" max="15388" width="13.69921875" style="313" bestFit="1" customWidth="1"/>
    <col min="15389" max="15389" width="18.296875" style="313" bestFit="1" customWidth="1"/>
    <col min="15390" max="15390" width="20.296875" style="313" bestFit="1" customWidth="1"/>
    <col min="15391" max="15391" width="24.69921875" style="313" bestFit="1" customWidth="1"/>
    <col min="15392" max="15392" width="12" style="313" bestFit="1" customWidth="1"/>
    <col min="15393" max="15393" width="11.8984375" style="313" bestFit="1" customWidth="1"/>
    <col min="15394" max="15394" width="21.59765625" style="313" bestFit="1" customWidth="1"/>
    <col min="15395" max="15395" width="25.8984375" style="313" bestFit="1" customWidth="1"/>
    <col min="15396" max="15396" width="6.19921875" style="313" bestFit="1" customWidth="1"/>
    <col min="15397" max="15397" width="12.19921875" style="313" bestFit="1" customWidth="1"/>
    <col min="15398" max="15398" width="8.8984375" style="313" bestFit="1" customWidth="1"/>
    <col min="15399" max="15399" width="10.19921875" style="313" bestFit="1" customWidth="1"/>
    <col min="15400" max="15400" width="7" style="313" bestFit="1" customWidth="1"/>
    <col min="15401" max="15401" width="13" style="313" bestFit="1" customWidth="1"/>
    <col min="15402" max="15402" width="12.296875" style="313" bestFit="1" customWidth="1"/>
    <col min="15403" max="15403" width="14.19921875" style="313" bestFit="1" customWidth="1"/>
    <col min="15404" max="15404" width="14.69921875" style="313" bestFit="1" customWidth="1"/>
    <col min="15405" max="15405" width="13.3984375" style="313" bestFit="1" customWidth="1"/>
    <col min="15406" max="15406" width="17.69921875" style="313" bestFit="1" customWidth="1"/>
    <col min="15407" max="15408" width="12.8984375" style="313" bestFit="1" customWidth="1"/>
    <col min="15409" max="15409" width="15.3984375" style="313" bestFit="1" customWidth="1"/>
    <col min="15410" max="15411" width="16.5" style="313" bestFit="1" customWidth="1"/>
    <col min="15412" max="15412" width="13.19921875" style="313" bestFit="1" customWidth="1"/>
    <col min="15413" max="15413" width="11.296875" style="313" bestFit="1" customWidth="1"/>
    <col min="15414" max="15414" width="6.8984375" style="313" bestFit="1" customWidth="1"/>
    <col min="15415" max="15415" width="3.69921875" style="313" bestFit="1" customWidth="1"/>
    <col min="15416" max="15416" width="14.296875" style="313" bestFit="1" customWidth="1"/>
    <col min="15417" max="15417" width="11.69921875" style="313" bestFit="1" customWidth="1"/>
    <col min="15418" max="15418" width="19.3984375" style="313" bestFit="1" customWidth="1"/>
    <col min="15419" max="15419" width="14.296875" style="313" bestFit="1" customWidth="1"/>
    <col min="15420" max="15420" width="9.69921875" style="313" bestFit="1" customWidth="1"/>
    <col min="15421" max="15421" width="13.19921875" style="313" bestFit="1" customWidth="1"/>
    <col min="15422" max="15422" width="16.296875" style="313" bestFit="1" customWidth="1"/>
    <col min="15423" max="15423" width="8.19921875" style="313" bestFit="1" customWidth="1"/>
    <col min="15424" max="15424" width="9.796875" style="313" bestFit="1" customWidth="1"/>
    <col min="15425" max="15425" width="15" style="313" bestFit="1" customWidth="1"/>
    <col min="15426" max="15426" width="13.19921875" style="313" bestFit="1" customWidth="1"/>
    <col min="15427" max="15427" width="11.5" style="313" bestFit="1" customWidth="1"/>
    <col min="15428" max="15428" width="15.19921875" style="313" bestFit="1" customWidth="1"/>
    <col min="15429" max="15429" width="8.69921875" style="313"/>
    <col min="15430" max="15430" width="14.19921875" style="313" bestFit="1" customWidth="1"/>
    <col min="15431" max="15616" width="8.69921875" style="313"/>
    <col min="15617" max="15617" width="13" style="313" bestFit="1" customWidth="1"/>
    <col min="15618" max="15618" width="11.19921875" style="313" bestFit="1" customWidth="1"/>
    <col min="15619" max="15619" width="15.59765625" style="313" bestFit="1" customWidth="1"/>
    <col min="15620" max="15620" width="14.59765625" style="313" bestFit="1" customWidth="1"/>
    <col min="15621" max="15621" width="13.69921875" style="313" bestFit="1" customWidth="1"/>
    <col min="15622" max="15622" width="17.09765625" style="313" bestFit="1" customWidth="1"/>
    <col min="15623" max="15623" width="9.8984375" style="313" bestFit="1" customWidth="1"/>
    <col min="15624" max="15624" width="16.69921875" style="313" bestFit="1" customWidth="1"/>
    <col min="15625" max="15625" width="54.59765625" style="313" bestFit="1" customWidth="1"/>
    <col min="15626" max="15626" width="13.59765625" style="313" bestFit="1" customWidth="1"/>
    <col min="15627" max="15627" width="17.796875" style="313" bestFit="1" customWidth="1"/>
    <col min="15628" max="15628" width="6.296875" style="313" bestFit="1" customWidth="1"/>
    <col min="15629" max="15629" width="6.3984375" style="313" bestFit="1" customWidth="1"/>
    <col min="15630" max="15630" width="15.69921875" style="313" bestFit="1" customWidth="1"/>
    <col min="15631" max="15631" width="14.5" style="313" bestFit="1" customWidth="1"/>
    <col min="15632" max="15632" width="14.59765625" style="313" bestFit="1" customWidth="1"/>
    <col min="15633" max="15633" width="12.5" style="313" bestFit="1" customWidth="1"/>
    <col min="15634" max="15634" width="10.5" style="313" bestFit="1" customWidth="1"/>
    <col min="15635" max="15635" width="13.8984375" style="313" bestFit="1" customWidth="1"/>
    <col min="15636" max="15636" width="16.59765625" style="313" bestFit="1" customWidth="1"/>
    <col min="15637" max="15637" width="17.69921875" style="313" bestFit="1" customWidth="1"/>
    <col min="15638" max="15638" width="22.09765625" style="313" customWidth="1"/>
    <col min="15639" max="15639" width="13.8984375" style="313" bestFit="1" customWidth="1"/>
    <col min="15640" max="15640" width="14.19921875" style="313" bestFit="1" customWidth="1"/>
    <col min="15641" max="15641" width="20.59765625" style="313" bestFit="1" customWidth="1"/>
    <col min="15642" max="15642" width="15.3984375" style="313" bestFit="1" customWidth="1"/>
    <col min="15643" max="15643" width="12.8984375" style="313" bestFit="1" customWidth="1"/>
    <col min="15644" max="15644" width="13.69921875" style="313" bestFit="1" customWidth="1"/>
    <col min="15645" max="15645" width="18.296875" style="313" bestFit="1" customWidth="1"/>
    <col min="15646" max="15646" width="20.296875" style="313" bestFit="1" customWidth="1"/>
    <col min="15647" max="15647" width="24.69921875" style="313" bestFit="1" customWidth="1"/>
    <col min="15648" max="15648" width="12" style="313" bestFit="1" customWidth="1"/>
    <col min="15649" max="15649" width="11.8984375" style="313" bestFit="1" customWidth="1"/>
    <col min="15650" max="15650" width="21.59765625" style="313" bestFit="1" customWidth="1"/>
    <col min="15651" max="15651" width="25.8984375" style="313" bestFit="1" customWidth="1"/>
    <col min="15652" max="15652" width="6.19921875" style="313" bestFit="1" customWidth="1"/>
    <col min="15653" max="15653" width="12.19921875" style="313" bestFit="1" customWidth="1"/>
    <col min="15654" max="15654" width="8.8984375" style="313" bestFit="1" customWidth="1"/>
    <col min="15655" max="15655" width="10.19921875" style="313" bestFit="1" customWidth="1"/>
    <col min="15656" max="15656" width="7" style="313" bestFit="1" customWidth="1"/>
    <col min="15657" max="15657" width="13" style="313" bestFit="1" customWidth="1"/>
    <col min="15658" max="15658" width="12.296875" style="313" bestFit="1" customWidth="1"/>
    <col min="15659" max="15659" width="14.19921875" style="313" bestFit="1" customWidth="1"/>
    <col min="15660" max="15660" width="14.69921875" style="313" bestFit="1" customWidth="1"/>
    <col min="15661" max="15661" width="13.3984375" style="313" bestFit="1" customWidth="1"/>
    <col min="15662" max="15662" width="17.69921875" style="313" bestFit="1" customWidth="1"/>
    <col min="15663" max="15664" width="12.8984375" style="313" bestFit="1" customWidth="1"/>
    <col min="15665" max="15665" width="15.3984375" style="313" bestFit="1" customWidth="1"/>
    <col min="15666" max="15667" width="16.5" style="313" bestFit="1" customWidth="1"/>
    <col min="15668" max="15668" width="13.19921875" style="313" bestFit="1" customWidth="1"/>
    <col min="15669" max="15669" width="11.296875" style="313" bestFit="1" customWidth="1"/>
    <col min="15670" max="15670" width="6.8984375" style="313" bestFit="1" customWidth="1"/>
    <col min="15671" max="15671" width="3.69921875" style="313" bestFit="1" customWidth="1"/>
    <col min="15672" max="15672" width="14.296875" style="313" bestFit="1" customWidth="1"/>
    <col min="15673" max="15673" width="11.69921875" style="313" bestFit="1" customWidth="1"/>
    <col min="15674" max="15674" width="19.3984375" style="313" bestFit="1" customWidth="1"/>
    <col min="15675" max="15675" width="14.296875" style="313" bestFit="1" customWidth="1"/>
    <col min="15676" max="15676" width="9.69921875" style="313" bestFit="1" customWidth="1"/>
    <col min="15677" max="15677" width="13.19921875" style="313" bestFit="1" customWidth="1"/>
    <col min="15678" max="15678" width="16.296875" style="313" bestFit="1" customWidth="1"/>
    <col min="15679" max="15679" width="8.19921875" style="313" bestFit="1" customWidth="1"/>
    <col min="15680" max="15680" width="9.796875" style="313" bestFit="1" customWidth="1"/>
    <col min="15681" max="15681" width="15" style="313" bestFit="1" customWidth="1"/>
    <col min="15682" max="15682" width="13.19921875" style="313" bestFit="1" customWidth="1"/>
    <col min="15683" max="15683" width="11.5" style="313" bestFit="1" customWidth="1"/>
    <col min="15684" max="15684" width="15.19921875" style="313" bestFit="1" customWidth="1"/>
    <col min="15685" max="15685" width="8.69921875" style="313"/>
    <col min="15686" max="15686" width="14.19921875" style="313" bestFit="1" customWidth="1"/>
    <col min="15687" max="15872" width="8.69921875" style="313"/>
    <col min="15873" max="15873" width="13" style="313" bestFit="1" customWidth="1"/>
    <col min="15874" max="15874" width="11.19921875" style="313" bestFit="1" customWidth="1"/>
    <col min="15875" max="15875" width="15.59765625" style="313" bestFit="1" customWidth="1"/>
    <col min="15876" max="15876" width="14.59765625" style="313" bestFit="1" customWidth="1"/>
    <col min="15877" max="15877" width="13.69921875" style="313" bestFit="1" customWidth="1"/>
    <col min="15878" max="15878" width="17.09765625" style="313" bestFit="1" customWidth="1"/>
    <col min="15879" max="15879" width="9.8984375" style="313" bestFit="1" customWidth="1"/>
    <col min="15880" max="15880" width="16.69921875" style="313" bestFit="1" customWidth="1"/>
    <col min="15881" max="15881" width="54.59765625" style="313" bestFit="1" customWidth="1"/>
    <col min="15882" max="15882" width="13.59765625" style="313" bestFit="1" customWidth="1"/>
    <col min="15883" max="15883" width="17.796875" style="313" bestFit="1" customWidth="1"/>
    <col min="15884" max="15884" width="6.296875" style="313" bestFit="1" customWidth="1"/>
    <col min="15885" max="15885" width="6.3984375" style="313" bestFit="1" customWidth="1"/>
    <col min="15886" max="15886" width="15.69921875" style="313" bestFit="1" customWidth="1"/>
    <col min="15887" max="15887" width="14.5" style="313" bestFit="1" customWidth="1"/>
    <col min="15888" max="15888" width="14.59765625" style="313" bestFit="1" customWidth="1"/>
    <col min="15889" max="15889" width="12.5" style="313" bestFit="1" customWidth="1"/>
    <col min="15890" max="15890" width="10.5" style="313" bestFit="1" customWidth="1"/>
    <col min="15891" max="15891" width="13.8984375" style="313" bestFit="1" customWidth="1"/>
    <col min="15892" max="15892" width="16.59765625" style="313" bestFit="1" customWidth="1"/>
    <col min="15893" max="15893" width="17.69921875" style="313" bestFit="1" customWidth="1"/>
    <col min="15894" max="15894" width="22.09765625" style="313" customWidth="1"/>
    <col min="15895" max="15895" width="13.8984375" style="313" bestFit="1" customWidth="1"/>
    <col min="15896" max="15896" width="14.19921875" style="313" bestFit="1" customWidth="1"/>
    <col min="15897" max="15897" width="20.59765625" style="313" bestFit="1" customWidth="1"/>
    <col min="15898" max="15898" width="15.3984375" style="313" bestFit="1" customWidth="1"/>
    <col min="15899" max="15899" width="12.8984375" style="313" bestFit="1" customWidth="1"/>
    <col min="15900" max="15900" width="13.69921875" style="313" bestFit="1" customWidth="1"/>
    <col min="15901" max="15901" width="18.296875" style="313" bestFit="1" customWidth="1"/>
    <col min="15902" max="15902" width="20.296875" style="313" bestFit="1" customWidth="1"/>
    <col min="15903" max="15903" width="24.69921875" style="313" bestFit="1" customWidth="1"/>
    <col min="15904" max="15904" width="12" style="313" bestFit="1" customWidth="1"/>
    <col min="15905" max="15905" width="11.8984375" style="313" bestFit="1" customWidth="1"/>
    <col min="15906" max="15906" width="21.59765625" style="313" bestFit="1" customWidth="1"/>
    <col min="15907" max="15907" width="25.8984375" style="313" bestFit="1" customWidth="1"/>
    <col min="15908" max="15908" width="6.19921875" style="313" bestFit="1" customWidth="1"/>
    <col min="15909" max="15909" width="12.19921875" style="313" bestFit="1" customWidth="1"/>
    <col min="15910" max="15910" width="8.8984375" style="313" bestFit="1" customWidth="1"/>
    <col min="15911" max="15911" width="10.19921875" style="313" bestFit="1" customWidth="1"/>
    <col min="15912" max="15912" width="7" style="313" bestFit="1" customWidth="1"/>
    <col min="15913" max="15913" width="13" style="313" bestFit="1" customWidth="1"/>
    <col min="15914" max="15914" width="12.296875" style="313" bestFit="1" customWidth="1"/>
    <col min="15915" max="15915" width="14.19921875" style="313" bestFit="1" customWidth="1"/>
    <col min="15916" max="15916" width="14.69921875" style="313" bestFit="1" customWidth="1"/>
    <col min="15917" max="15917" width="13.3984375" style="313" bestFit="1" customWidth="1"/>
    <col min="15918" max="15918" width="17.69921875" style="313" bestFit="1" customWidth="1"/>
    <col min="15919" max="15920" width="12.8984375" style="313" bestFit="1" customWidth="1"/>
    <col min="15921" max="15921" width="15.3984375" style="313" bestFit="1" customWidth="1"/>
    <col min="15922" max="15923" width="16.5" style="313" bestFit="1" customWidth="1"/>
    <col min="15924" max="15924" width="13.19921875" style="313" bestFit="1" customWidth="1"/>
    <col min="15925" max="15925" width="11.296875" style="313" bestFit="1" customWidth="1"/>
    <col min="15926" max="15926" width="6.8984375" style="313" bestFit="1" customWidth="1"/>
    <col min="15927" max="15927" width="3.69921875" style="313" bestFit="1" customWidth="1"/>
    <col min="15928" max="15928" width="14.296875" style="313" bestFit="1" customWidth="1"/>
    <col min="15929" max="15929" width="11.69921875" style="313" bestFit="1" customWidth="1"/>
    <col min="15930" max="15930" width="19.3984375" style="313" bestFit="1" customWidth="1"/>
    <col min="15931" max="15931" width="14.296875" style="313" bestFit="1" customWidth="1"/>
    <col min="15932" max="15932" width="9.69921875" style="313" bestFit="1" customWidth="1"/>
    <col min="15933" max="15933" width="13.19921875" style="313" bestFit="1" customWidth="1"/>
    <col min="15934" max="15934" width="16.296875" style="313" bestFit="1" customWidth="1"/>
    <col min="15935" max="15935" width="8.19921875" style="313" bestFit="1" customWidth="1"/>
    <col min="15936" max="15936" width="9.796875" style="313" bestFit="1" customWidth="1"/>
    <col min="15937" max="15937" width="15" style="313" bestFit="1" customWidth="1"/>
    <col min="15938" max="15938" width="13.19921875" style="313" bestFit="1" customWidth="1"/>
    <col min="15939" max="15939" width="11.5" style="313" bestFit="1" customWidth="1"/>
    <col min="15940" max="15940" width="15.19921875" style="313" bestFit="1" customWidth="1"/>
    <col min="15941" max="15941" width="8.69921875" style="313"/>
    <col min="15942" max="15942" width="14.19921875" style="313" bestFit="1" customWidth="1"/>
    <col min="15943" max="16128" width="8.69921875" style="313"/>
    <col min="16129" max="16129" width="13" style="313" bestFit="1" customWidth="1"/>
    <col min="16130" max="16130" width="11.19921875" style="313" bestFit="1" customWidth="1"/>
    <col min="16131" max="16131" width="15.59765625" style="313" bestFit="1" customWidth="1"/>
    <col min="16132" max="16132" width="14.59765625" style="313" bestFit="1" customWidth="1"/>
    <col min="16133" max="16133" width="13.69921875" style="313" bestFit="1" customWidth="1"/>
    <col min="16134" max="16134" width="17.09765625" style="313" bestFit="1" customWidth="1"/>
    <col min="16135" max="16135" width="9.8984375" style="313" bestFit="1" customWidth="1"/>
    <col min="16136" max="16136" width="16.69921875" style="313" bestFit="1" customWidth="1"/>
    <col min="16137" max="16137" width="54.59765625" style="313" bestFit="1" customWidth="1"/>
    <col min="16138" max="16138" width="13.59765625" style="313" bestFit="1" customWidth="1"/>
    <col min="16139" max="16139" width="17.796875" style="313" bestFit="1" customWidth="1"/>
    <col min="16140" max="16140" width="6.296875" style="313" bestFit="1" customWidth="1"/>
    <col min="16141" max="16141" width="6.3984375" style="313" bestFit="1" customWidth="1"/>
    <col min="16142" max="16142" width="15.69921875" style="313" bestFit="1" customWidth="1"/>
    <col min="16143" max="16143" width="14.5" style="313" bestFit="1" customWidth="1"/>
    <col min="16144" max="16144" width="14.59765625" style="313" bestFit="1" customWidth="1"/>
    <col min="16145" max="16145" width="12.5" style="313" bestFit="1" customWidth="1"/>
    <col min="16146" max="16146" width="10.5" style="313" bestFit="1" customWidth="1"/>
    <col min="16147" max="16147" width="13.8984375" style="313" bestFit="1" customWidth="1"/>
    <col min="16148" max="16148" width="16.59765625" style="313" bestFit="1" customWidth="1"/>
    <col min="16149" max="16149" width="17.69921875" style="313" bestFit="1" customWidth="1"/>
    <col min="16150" max="16150" width="22.09765625" style="313" customWidth="1"/>
    <col min="16151" max="16151" width="13.8984375" style="313" bestFit="1" customWidth="1"/>
    <col min="16152" max="16152" width="14.19921875" style="313" bestFit="1" customWidth="1"/>
    <col min="16153" max="16153" width="20.59765625" style="313" bestFit="1" customWidth="1"/>
    <col min="16154" max="16154" width="15.3984375" style="313" bestFit="1" customWidth="1"/>
    <col min="16155" max="16155" width="12.8984375" style="313" bestFit="1" customWidth="1"/>
    <col min="16156" max="16156" width="13.69921875" style="313" bestFit="1" customWidth="1"/>
    <col min="16157" max="16157" width="18.296875" style="313" bestFit="1" customWidth="1"/>
    <col min="16158" max="16158" width="20.296875" style="313" bestFit="1" customWidth="1"/>
    <col min="16159" max="16159" width="24.69921875" style="313" bestFit="1" customWidth="1"/>
    <col min="16160" max="16160" width="12" style="313" bestFit="1" customWidth="1"/>
    <col min="16161" max="16161" width="11.8984375" style="313" bestFit="1" customWidth="1"/>
    <col min="16162" max="16162" width="21.59765625" style="313" bestFit="1" customWidth="1"/>
    <col min="16163" max="16163" width="25.8984375" style="313" bestFit="1" customWidth="1"/>
    <col min="16164" max="16164" width="6.19921875" style="313" bestFit="1" customWidth="1"/>
    <col min="16165" max="16165" width="12.19921875" style="313" bestFit="1" customWidth="1"/>
    <col min="16166" max="16166" width="8.8984375" style="313" bestFit="1" customWidth="1"/>
    <col min="16167" max="16167" width="10.19921875" style="313" bestFit="1" customWidth="1"/>
    <col min="16168" max="16168" width="7" style="313" bestFit="1" customWidth="1"/>
    <col min="16169" max="16169" width="13" style="313" bestFit="1" customWidth="1"/>
    <col min="16170" max="16170" width="12.296875" style="313" bestFit="1" customWidth="1"/>
    <col min="16171" max="16171" width="14.19921875" style="313" bestFit="1" customWidth="1"/>
    <col min="16172" max="16172" width="14.69921875" style="313" bestFit="1" customWidth="1"/>
    <col min="16173" max="16173" width="13.3984375" style="313" bestFit="1" customWidth="1"/>
    <col min="16174" max="16174" width="17.69921875" style="313" bestFit="1" customWidth="1"/>
    <col min="16175" max="16176" width="12.8984375" style="313" bestFit="1" customWidth="1"/>
    <col min="16177" max="16177" width="15.3984375" style="313" bestFit="1" customWidth="1"/>
    <col min="16178" max="16179" width="16.5" style="313" bestFit="1" customWidth="1"/>
    <col min="16180" max="16180" width="13.19921875" style="313" bestFit="1" customWidth="1"/>
    <col min="16181" max="16181" width="11.296875" style="313" bestFit="1" customWidth="1"/>
    <col min="16182" max="16182" width="6.8984375" style="313" bestFit="1" customWidth="1"/>
    <col min="16183" max="16183" width="3.69921875" style="313" bestFit="1" customWidth="1"/>
    <col min="16184" max="16184" width="14.296875" style="313" bestFit="1" customWidth="1"/>
    <col min="16185" max="16185" width="11.69921875" style="313" bestFit="1" customWidth="1"/>
    <col min="16186" max="16186" width="19.3984375" style="313" bestFit="1" customWidth="1"/>
    <col min="16187" max="16187" width="14.296875" style="313" bestFit="1" customWidth="1"/>
    <col min="16188" max="16188" width="9.69921875" style="313" bestFit="1" customWidth="1"/>
    <col min="16189" max="16189" width="13.19921875" style="313" bestFit="1" customWidth="1"/>
    <col min="16190" max="16190" width="16.296875" style="313" bestFit="1" customWidth="1"/>
    <col min="16191" max="16191" width="8.19921875" style="313" bestFit="1" customWidth="1"/>
    <col min="16192" max="16192" width="9.796875" style="313" bestFit="1" customWidth="1"/>
    <col min="16193" max="16193" width="15" style="313" bestFit="1" customWidth="1"/>
    <col min="16194" max="16194" width="13.19921875" style="313" bestFit="1" customWidth="1"/>
    <col min="16195" max="16195" width="11.5" style="313" bestFit="1" customWidth="1"/>
    <col min="16196" max="16196" width="15.19921875" style="313" bestFit="1" customWidth="1"/>
    <col min="16197" max="16197" width="8.69921875" style="313"/>
    <col min="16198" max="16198" width="14.19921875" style="313" bestFit="1" customWidth="1"/>
    <col min="16199" max="16384" width="8.69921875" style="313"/>
  </cols>
  <sheetData>
    <row r="1" spans="1:70" ht="22.5" customHeight="1">
      <c r="I1" s="337" t="s">
        <v>164</v>
      </c>
      <c r="J1" s="338"/>
      <c r="K1" s="338"/>
      <c r="L1" s="338"/>
    </row>
    <row r="2" spans="1:70" ht="22.5" customHeight="1">
      <c r="A2" s="399" t="s">
        <v>165</v>
      </c>
      <c r="B2" s="400"/>
      <c r="C2" s="400"/>
      <c r="D2" s="400"/>
      <c r="E2" s="400"/>
      <c r="F2" s="400"/>
      <c r="G2" s="400"/>
      <c r="H2" s="400"/>
      <c r="I2" s="400"/>
      <c r="J2" s="400"/>
      <c r="K2" s="401"/>
      <c r="L2" s="402" t="s">
        <v>166</v>
      </c>
      <c r="M2" s="403"/>
      <c r="N2" s="403"/>
      <c r="O2" s="403"/>
      <c r="P2" s="404"/>
      <c r="Q2" s="399" t="s">
        <v>167</v>
      </c>
      <c r="R2" s="401"/>
      <c r="S2" s="402" t="s">
        <v>168</v>
      </c>
      <c r="T2" s="403"/>
      <c r="U2" s="403"/>
      <c r="V2" s="403"/>
      <c r="W2" s="403"/>
      <c r="X2" s="403"/>
      <c r="Y2" s="403"/>
      <c r="Z2" s="403"/>
      <c r="AA2" s="403"/>
      <c r="AB2" s="403"/>
      <c r="AC2" s="404"/>
      <c r="AD2" s="399" t="s">
        <v>169</v>
      </c>
      <c r="AE2" s="400"/>
      <c r="AF2" s="400"/>
      <c r="AG2" s="400"/>
      <c r="AH2" s="400"/>
      <c r="AI2" s="401"/>
      <c r="AJ2" s="405" t="s">
        <v>170</v>
      </c>
      <c r="AK2" s="406"/>
      <c r="AL2" s="406"/>
      <c r="AM2" s="406"/>
      <c r="AN2" s="406"/>
      <c r="AO2" s="406"/>
      <c r="AP2" s="406"/>
      <c r="AQ2" s="406"/>
      <c r="AR2" s="406"/>
      <c r="AS2" s="406"/>
      <c r="AT2" s="399" t="s">
        <v>171</v>
      </c>
      <c r="AU2" s="400"/>
      <c r="AV2" s="400"/>
      <c r="AW2" s="400"/>
      <c r="AX2" s="400"/>
      <c r="AY2" s="400"/>
      <c r="AZ2" s="400"/>
      <c r="BA2" s="400"/>
      <c r="BB2" s="400"/>
      <c r="BC2" s="400"/>
      <c r="BD2" s="400"/>
      <c r="BE2" s="400"/>
      <c r="BF2" s="400"/>
      <c r="BG2" s="401"/>
      <c r="BH2" s="402" t="s">
        <v>172</v>
      </c>
      <c r="BI2" s="403"/>
      <c r="BJ2" s="403"/>
      <c r="BK2" s="403"/>
      <c r="BL2" s="404"/>
      <c r="BM2" s="399" t="s">
        <v>173</v>
      </c>
      <c r="BN2" s="400"/>
      <c r="BO2" s="400"/>
      <c r="BP2" s="400"/>
      <c r="BQ2" s="400"/>
      <c r="BR2" s="401"/>
    </row>
    <row r="3" spans="1:70" ht="22.5" customHeight="1">
      <c r="A3" s="339" t="s">
        <v>174</v>
      </c>
      <c r="B3" s="339" t="s">
        <v>175</v>
      </c>
      <c r="C3" s="339" t="s">
        <v>176</v>
      </c>
      <c r="D3" s="339" t="s">
        <v>177</v>
      </c>
      <c r="E3" s="339" t="s">
        <v>178</v>
      </c>
      <c r="F3" s="339" t="s">
        <v>179</v>
      </c>
      <c r="G3" s="339" t="s">
        <v>180</v>
      </c>
      <c r="H3" s="339" t="s">
        <v>181</v>
      </c>
      <c r="I3" s="339" t="s">
        <v>182</v>
      </c>
      <c r="J3" s="339" t="s">
        <v>183</v>
      </c>
      <c r="K3" s="339" t="s">
        <v>184</v>
      </c>
      <c r="L3" s="340" t="s">
        <v>185</v>
      </c>
      <c r="M3" s="340" t="s">
        <v>186</v>
      </c>
      <c r="N3" s="340" t="s">
        <v>187</v>
      </c>
      <c r="O3" s="340" t="s">
        <v>188</v>
      </c>
      <c r="P3" s="340" t="s">
        <v>189</v>
      </c>
      <c r="Q3" s="339" t="s">
        <v>190</v>
      </c>
      <c r="R3" s="339" t="s">
        <v>191</v>
      </c>
      <c r="S3" s="340" t="s">
        <v>192</v>
      </c>
      <c r="T3" s="340" t="s">
        <v>193</v>
      </c>
      <c r="U3" s="340" t="s">
        <v>194</v>
      </c>
      <c r="V3" s="340" t="s">
        <v>195</v>
      </c>
      <c r="W3" s="340" t="s">
        <v>196</v>
      </c>
      <c r="X3" s="340" t="s">
        <v>197</v>
      </c>
      <c r="Y3" s="340" t="s">
        <v>198</v>
      </c>
      <c r="Z3" s="340" t="s">
        <v>199</v>
      </c>
      <c r="AA3" s="340" t="s">
        <v>200</v>
      </c>
      <c r="AB3" s="340" t="s">
        <v>201</v>
      </c>
      <c r="AC3" s="340" t="s">
        <v>202</v>
      </c>
      <c r="AD3" s="341" t="s">
        <v>203</v>
      </c>
      <c r="AE3" s="341" t="s">
        <v>204</v>
      </c>
      <c r="AF3" s="341" t="s">
        <v>205</v>
      </c>
      <c r="AG3" s="341" t="s">
        <v>206</v>
      </c>
      <c r="AH3" s="341" t="s">
        <v>207</v>
      </c>
      <c r="AI3" s="341" t="s">
        <v>208</v>
      </c>
      <c r="AJ3" s="342" t="s">
        <v>209</v>
      </c>
      <c r="AK3" s="342" t="s">
        <v>210</v>
      </c>
      <c r="AL3" s="342" t="s">
        <v>211</v>
      </c>
      <c r="AM3" s="342" t="s">
        <v>212</v>
      </c>
      <c r="AN3" s="342" t="s">
        <v>213</v>
      </c>
      <c r="AO3" s="342" t="s">
        <v>174</v>
      </c>
      <c r="AP3" s="342" t="s">
        <v>214</v>
      </c>
      <c r="AQ3" s="342" t="s">
        <v>215</v>
      </c>
      <c r="AR3" s="342" t="s">
        <v>216</v>
      </c>
      <c r="AS3" s="342" t="s">
        <v>217</v>
      </c>
      <c r="AT3" s="341" t="s">
        <v>218</v>
      </c>
      <c r="AU3" s="341" t="s">
        <v>219</v>
      </c>
      <c r="AV3" s="341" t="s">
        <v>220</v>
      </c>
      <c r="AW3" s="341" t="s">
        <v>221</v>
      </c>
      <c r="AX3" s="341" t="s">
        <v>222</v>
      </c>
      <c r="AY3" s="341" t="s">
        <v>223</v>
      </c>
      <c r="AZ3" s="339" t="s">
        <v>224</v>
      </c>
      <c r="BA3" s="339" t="s">
        <v>225</v>
      </c>
      <c r="BB3" s="339" t="s">
        <v>226</v>
      </c>
      <c r="BC3" s="339" t="s">
        <v>227</v>
      </c>
      <c r="BD3" s="339" t="s">
        <v>228</v>
      </c>
      <c r="BE3" s="339" t="s">
        <v>229</v>
      </c>
      <c r="BF3" s="339" t="s">
        <v>230</v>
      </c>
      <c r="BG3" s="339" t="s">
        <v>231</v>
      </c>
      <c r="BH3" s="340" t="s">
        <v>232</v>
      </c>
      <c r="BI3" s="340" t="s">
        <v>233</v>
      </c>
      <c r="BJ3" s="340" t="s">
        <v>234</v>
      </c>
      <c r="BK3" s="340" t="s">
        <v>235</v>
      </c>
      <c r="BL3" s="340" t="s">
        <v>236</v>
      </c>
      <c r="BM3" s="339" t="s">
        <v>237</v>
      </c>
      <c r="BN3" s="339" t="s">
        <v>238</v>
      </c>
      <c r="BO3" s="339" t="s">
        <v>239</v>
      </c>
      <c r="BP3" s="339" t="s">
        <v>240</v>
      </c>
      <c r="BQ3" s="339" t="s">
        <v>241</v>
      </c>
      <c r="BR3" s="339" t="s">
        <v>242</v>
      </c>
    </row>
    <row r="4" spans="1:70" ht="15.6">
      <c r="A4" s="361" t="s">
        <v>158</v>
      </c>
      <c r="B4" s="362" t="s">
        <v>2</v>
      </c>
      <c r="C4" s="362"/>
      <c r="D4" s="363" t="s">
        <v>243</v>
      </c>
      <c r="E4" s="363" t="s">
        <v>456</v>
      </c>
      <c r="F4" s="362" t="s">
        <v>245</v>
      </c>
      <c r="G4" s="362" t="s">
        <v>246</v>
      </c>
      <c r="H4" s="362" t="s">
        <v>247</v>
      </c>
      <c r="I4" s="362" t="s">
        <v>248</v>
      </c>
      <c r="J4" s="362" t="s">
        <v>249</v>
      </c>
      <c r="K4" s="362" t="s">
        <v>250</v>
      </c>
      <c r="L4" s="361" t="s">
        <v>144</v>
      </c>
      <c r="M4" s="362" t="s">
        <v>27</v>
      </c>
      <c r="N4" s="362" t="s">
        <v>28</v>
      </c>
      <c r="O4" s="362" t="s">
        <v>250</v>
      </c>
      <c r="P4" s="362" t="s">
        <v>247</v>
      </c>
      <c r="Q4" s="361" t="s">
        <v>157</v>
      </c>
      <c r="R4" s="362" t="s">
        <v>252</v>
      </c>
      <c r="S4" s="362" t="s">
        <v>457</v>
      </c>
      <c r="T4" s="362">
        <v>101934476</v>
      </c>
      <c r="U4" s="362">
        <v>10336790</v>
      </c>
      <c r="V4" s="362" t="s">
        <v>458</v>
      </c>
      <c r="W4" s="363" t="s">
        <v>459</v>
      </c>
      <c r="X4" s="362" t="s">
        <v>460</v>
      </c>
      <c r="Y4" s="362" t="s">
        <v>256</v>
      </c>
      <c r="Z4" s="362" t="s">
        <v>461</v>
      </c>
      <c r="AA4" s="362"/>
      <c r="AB4" s="362" t="s">
        <v>462</v>
      </c>
      <c r="AC4" s="362" t="s">
        <v>260</v>
      </c>
      <c r="AD4" s="364">
        <v>208249.94</v>
      </c>
      <c r="AE4" s="364">
        <v>224909.93520000001</v>
      </c>
      <c r="AF4" s="362" t="s">
        <v>261</v>
      </c>
      <c r="AG4" s="362">
        <v>2.4009599999999999E-2</v>
      </c>
      <c r="AH4" s="364">
        <v>5000</v>
      </c>
      <c r="AI4" s="364">
        <v>5400</v>
      </c>
      <c r="AJ4" s="362" t="s">
        <v>262</v>
      </c>
      <c r="AK4" s="362" t="s">
        <v>263</v>
      </c>
      <c r="AL4" s="361" t="s">
        <v>264</v>
      </c>
      <c r="AM4" s="362">
        <v>58203</v>
      </c>
      <c r="AN4" s="362">
        <v>75709</v>
      </c>
      <c r="AO4" s="361" t="s">
        <v>158</v>
      </c>
      <c r="AP4" s="361" t="s">
        <v>265</v>
      </c>
      <c r="AQ4" s="362" t="s">
        <v>463</v>
      </c>
      <c r="AR4" s="362"/>
      <c r="AS4" s="363"/>
      <c r="AT4" s="362"/>
      <c r="AU4" s="362"/>
      <c r="AV4" s="364"/>
      <c r="AW4" s="362"/>
      <c r="AX4" s="362"/>
      <c r="AY4" s="364"/>
      <c r="AZ4" s="362">
        <v>1058619</v>
      </c>
      <c r="BA4" s="362" t="s">
        <v>464</v>
      </c>
      <c r="BB4" s="362" t="s">
        <v>292</v>
      </c>
      <c r="BC4" s="362" t="s">
        <v>275</v>
      </c>
      <c r="BD4" s="362"/>
      <c r="BE4" s="363"/>
      <c r="BF4" s="362"/>
      <c r="BG4" s="364"/>
      <c r="BH4" s="362">
        <v>10336790</v>
      </c>
      <c r="BI4" s="362">
        <v>1</v>
      </c>
      <c r="BJ4" s="362" t="s">
        <v>465</v>
      </c>
      <c r="BK4" s="362" t="s">
        <v>466</v>
      </c>
      <c r="BL4" s="362" t="s">
        <v>467</v>
      </c>
      <c r="BM4" s="362"/>
      <c r="BN4" s="362"/>
      <c r="BO4" s="362"/>
      <c r="BP4" s="362"/>
      <c r="BQ4" s="362"/>
      <c r="BR4" s="362"/>
    </row>
    <row r="5" spans="1:70" ht="15.6">
      <c r="A5" s="361" t="s">
        <v>158</v>
      </c>
      <c r="B5" s="362" t="s">
        <v>2</v>
      </c>
      <c r="C5" s="362"/>
      <c r="D5" s="363" t="s">
        <v>243</v>
      </c>
      <c r="E5" s="363" t="s">
        <v>456</v>
      </c>
      <c r="F5" s="362" t="s">
        <v>245</v>
      </c>
      <c r="G5" s="362" t="s">
        <v>246</v>
      </c>
      <c r="H5" s="362" t="s">
        <v>247</v>
      </c>
      <c r="I5" s="362" t="s">
        <v>248</v>
      </c>
      <c r="J5" s="362" t="s">
        <v>249</v>
      </c>
      <c r="K5" s="362" t="s">
        <v>250</v>
      </c>
      <c r="L5" s="361" t="s">
        <v>144</v>
      </c>
      <c r="M5" s="362" t="s">
        <v>27</v>
      </c>
      <c r="N5" s="362" t="s">
        <v>28</v>
      </c>
      <c r="O5" s="362" t="s">
        <v>250</v>
      </c>
      <c r="P5" s="362" t="s">
        <v>247</v>
      </c>
      <c r="Q5" s="361" t="s">
        <v>157</v>
      </c>
      <c r="R5" s="362" t="s">
        <v>252</v>
      </c>
      <c r="S5" s="362" t="s">
        <v>457</v>
      </c>
      <c r="T5" s="362">
        <v>101934477</v>
      </c>
      <c r="U5" s="362">
        <v>10274675</v>
      </c>
      <c r="V5" s="362" t="s">
        <v>458</v>
      </c>
      <c r="W5" s="363" t="s">
        <v>468</v>
      </c>
      <c r="X5" s="362" t="s">
        <v>469</v>
      </c>
      <c r="Y5" s="362" t="s">
        <v>256</v>
      </c>
      <c r="Z5" s="362" t="s">
        <v>461</v>
      </c>
      <c r="AA5" s="362"/>
      <c r="AB5" s="362" t="s">
        <v>462</v>
      </c>
      <c r="AC5" s="362" t="s">
        <v>260</v>
      </c>
      <c r="AD5" s="364">
        <v>70422.55</v>
      </c>
      <c r="AE5" s="364">
        <v>76056.354000000007</v>
      </c>
      <c r="AF5" s="362" t="s">
        <v>261</v>
      </c>
      <c r="AG5" s="362">
        <v>2.4096389999999999E-2</v>
      </c>
      <c r="AH5" s="364">
        <v>1696.93</v>
      </c>
      <c r="AI5" s="364">
        <v>1832.68</v>
      </c>
      <c r="AJ5" s="362" t="s">
        <v>262</v>
      </c>
      <c r="AK5" s="362" t="s">
        <v>263</v>
      </c>
      <c r="AL5" s="361" t="s">
        <v>264</v>
      </c>
      <c r="AM5" s="362">
        <v>58203</v>
      </c>
      <c r="AN5" s="362">
        <v>72165</v>
      </c>
      <c r="AO5" s="361" t="s">
        <v>158</v>
      </c>
      <c r="AP5" s="361" t="s">
        <v>265</v>
      </c>
      <c r="AQ5" s="362" t="s">
        <v>470</v>
      </c>
      <c r="AR5" s="362"/>
      <c r="AS5" s="363"/>
      <c r="AT5" s="362"/>
      <c r="AU5" s="362"/>
      <c r="AV5" s="364"/>
      <c r="AW5" s="362"/>
      <c r="AX5" s="362"/>
      <c r="AY5" s="364"/>
      <c r="AZ5" s="362">
        <v>2142388</v>
      </c>
      <c r="BA5" s="362" t="s">
        <v>471</v>
      </c>
      <c r="BB5" s="362" t="s">
        <v>472</v>
      </c>
      <c r="BC5" s="362" t="s">
        <v>473</v>
      </c>
      <c r="BD5" s="362"/>
      <c r="BE5" s="363"/>
      <c r="BF5" s="362"/>
      <c r="BG5" s="364"/>
      <c r="BH5" s="362">
        <v>10274675</v>
      </c>
      <c r="BI5" s="362">
        <v>4</v>
      </c>
      <c r="BJ5" s="362" t="s">
        <v>474</v>
      </c>
      <c r="BK5" s="362" t="s">
        <v>466</v>
      </c>
      <c r="BL5" s="362" t="s">
        <v>475</v>
      </c>
      <c r="BM5" s="362"/>
      <c r="BN5" s="362"/>
      <c r="BO5" s="362"/>
      <c r="BP5" s="362"/>
      <c r="BQ5" s="362"/>
      <c r="BR5" s="362"/>
    </row>
    <row r="6" spans="1:70" ht="15.6">
      <c r="A6" s="361" t="s">
        <v>158</v>
      </c>
      <c r="B6" s="362" t="s">
        <v>2</v>
      </c>
      <c r="C6" s="362"/>
      <c r="D6" s="363" t="s">
        <v>243</v>
      </c>
      <c r="E6" s="363" t="s">
        <v>456</v>
      </c>
      <c r="F6" s="362" t="s">
        <v>245</v>
      </c>
      <c r="G6" s="362" t="s">
        <v>246</v>
      </c>
      <c r="H6" s="362" t="s">
        <v>247</v>
      </c>
      <c r="I6" s="362" t="s">
        <v>248</v>
      </c>
      <c r="J6" s="362" t="s">
        <v>249</v>
      </c>
      <c r="K6" s="362" t="s">
        <v>250</v>
      </c>
      <c r="L6" s="361" t="s">
        <v>144</v>
      </c>
      <c r="M6" s="362" t="s">
        <v>27</v>
      </c>
      <c r="N6" s="362" t="s">
        <v>28</v>
      </c>
      <c r="O6" s="362" t="s">
        <v>250</v>
      </c>
      <c r="P6" s="362" t="s">
        <v>247</v>
      </c>
      <c r="Q6" s="361" t="s">
        <v>157</v>
      </c>
      <c r="R6" s="362" t="s">
        <v>252</v>
      </c>
      <c r="S6" s="362" t="s">
        <v>253</v>
      </c>
      <c r="T6" s="362">
        <v>52446518</v>
      </c>
      <c r="U6" s="362"/>
      <c r="V6" s="362"/>
      <c r="W6" s="363" t="s">
        <v>476</v>
      </c>
      <c r="X6" s="362" t="s">
        <v>477</v>
      </c>
      <c r="Y6" s="362" t="s">
        <v>256</v>
      </c>
      <c r="Z6" s="362" t="s">
        <v>257</v>
      </c>
      <c r="AA6" s="362" t="s">
        <v>258</v>
      </c>
      <c r="AB6" s="362" t="s">
        <v>259</v>
      </c>
      <c r="AC6" s="362" t="s">
        <v>260</v>
      </c>
      <c r="AD6" s="364">
        <v>613743.5</v>
      </c>
      <c r="AE6" s="364">
        <v>613743.5</v>
      </c>
      <c r="AF6" s="362" t="s">
        <v>261</v>
      </c>
      <c r="AG6" s="362">
        <v>2.4096389999999999E-2</v>
      </c>
      <c r="AH6" s="364">
        <v>14789</v>
      </c>
      <c r="AI6" s="364">
        <v>14789</v>
      </c>
      <c r="AJ6" s="362" t="s">
        <v>262</v>
      </c>
      <c r="AK6" s="362" t="s">
        <v>263</v>
      </c>
      <c r="AL6" s="361" t="s">
        <v>264</v>
      </c>
      <c r="AM6" s="362">
        <v>58203</v>
      </c>
      <c r="AN6" s="362">
        <v>72605</v>
      </c>
      <c r="AO6" s="361" t="s">
        <v>158</v>
      </c>
      <c r="AP6" s="361" t="s">
        <v>265</v>
      </c>
      <c r="AQ6" s="362" t="s">
        <v>478</v>
      </c>
      <c r="AR6" s="362" t="s">
        <v>479</v>
      </c>
      <c r="AS6" s="363" t="s">
        <v>476</v>
      </c>
      <c r="AT6" s="362" t="s">
        <v>245</v>
      </c>
      <c r="AU6" s="362" t="s">
        <v>480</v>
      </c>
      <c r="AV6" s="364" t="s">
        <v>481</v>
      </c>
      <c r="AW6" s="362" t="s">
        <v>482</v>
      </c>
      <c r="AX6" s="362" t="s">
        <v>271</v>
      </c>
      <c r="AY6" s="364" t="s">
        <v>481</v>
      </c>
      <c r="AZ6" s="362">
        <v>2156985</v>
      </c>
      <c r="BA6" s="362" t="s">
        <v>483</v>
      </c>
      <c r="BB6" s="362" t="s">
        <v>484</v>
      </c>
      <c r="BC6" s="362" t="s">
        <v>305</v>
      </c>
      <c r="BD6" s="362" t="s">
        <v>485</v>
      </c>
      <c r="BE6" s="363" t="s">
        <v>486</v>
      </c>
      <c r="BF6" s="362" t="s">
        <v>261</v>
      </c>
      <c r="BG6" s="364" t="s">
        <v>481</v>
      </c>
      <c r="BH6" s="362"/>
      <c r="BI6" s="362"/>
      <c r="BJ6" s="362"/>
      <c r="BK6" s="362"/>
      <c r="BL6" s="362"/>
      <c r="BM6" s="362"/>
      <c r="BN6" s="362"/>
      <c r="BO6" s="362"/>
      <c r="BP6" s="362"/>
      <c r="BQ6" s="362"/>
      <c r="BR6" s="362"/>
    </row>
    <row r="7" spans="1:70" ht="15.6">
      <c r="A7" s="361" t="s">
        <v>158</v>
      </c>
      <c r="B7" s="362" t="s">
        <v>2</v>
      </c>
      <c r="C7" s="362"/>
      <c r="D7" s="363" t="s">
        <v>243</v>
      </c>
      <c r="E7" s="363" t="s">
        <v>456</v>
      </c>
      <c r="F7" s="362" t="s">
        <v>245</v>
      </c>
      <c r="G7" s="362" t="s">
        <v>246</v>
      </c>
      <c r="H7" s="362" t="s">
        <v>247</v>
      </c>
      <c r="I7" s="362" t="s">
        <v>248</v>
      </c>
      <c r="J7" s="362" t="s">
        <v>249</v>
      </c>
      <c r="K7" s="362" t="s">
        <v>250</v>
      </c>
      <c r="L7" s="361" t="s">
        <v>144</v>
      </c>
      <c r="M7" s="362" t="s">
        <v>27</v>
      </c>
      <c r="N7" s="362" t="s">
        <v>28</v>
      </c>
      <c r="O7" s="362" t="s">
        <v>250</v>
      </c>
      <c r="P7" s="362" t="s">
        <v>247</v>
      </c>
      <c r="Q7" s="361" t="s">
        <v>157</v>
      </c>
      <c r="R7" s="362" t="s">
        <v>252</v>
      </c>
      <c r="S7" s="362" t="s">
        <v>253</v>
      </c>
      <c r="T7" s="362">
        <v>52474633</v>
      </c>
      <c r="U7" s="362"/>
      <c r="V7" s="362"/>
      <c r="W7" s="363" t="s">
        <v>476</v>
      </c>
      <c r="X7" s="362" t="s">
        <v>278</v>
      </c>
      <c r="Y7" s="362" t="s">
        <v>256</v>
      </c>
      <c r="Z7" s="362" t="s">
        <v>279</v>
      </c>
      <c r="AA7" s="362"/>
      <c r="AB7" s="362" t="s">
        <v>280</v>
      </c>
      <c r="AC7" s="362" t="s">
        <v>281</v>
      </c>
      <c r="AD7" s="364">
        <v>0</v>
      </c>
      <c r="AE7" s="364">
        <v>49099.48</v>
      </c>
      <c r="AF7" s="362" t="s">
        <v>261</v>
      </c>
      <c r="AG7" s="362">
        <v>2.4096389999999999E-2</v>
      </c>
      <c r="AH7" s="364">
        <v>0</v>
      </c>
      <c r="AI7" s="364">
        <v>1183.1199999999999</v>
      </c>
      <c r="AJ7" s="362"/>
      <c r="AK7" s="362"/>
      <c r="AL7" s="361"/>
      <c r="AM7" s="362"/>
      <c r="AN7" s="362"/>
      <c r="AO7" s="361"/>
      <c r="AP7" s="361"/>
      <c r="AQ7" s="362" t="s">
        <v>282</v>
      </c>
      <c r="AR7" s="362"/>
      <c r="AS7" s="363"/>
      <c r="AT7" s="362"/>
      <c r="AU7" s="362"/>
      <c r="AV7" s="364"/>
      <c r="AW7" s="362"/>
      <c r="AX7" s="362"/>
      <c r="AY7" s="364"/>
      <c r="AZ7" s="362"/>
      <c r="BA7" s="362"/>
      <c r="BB7" s="362"/>
      <c r="BC7" s="362"/>
      <c r="BD7" s="362"/>
      <c r="BE7" s="363"/>
      <c r="BF7" s="362"/>
      <c r="BG7" s="364"/>
      <c r="BH7" s="362"/>
      <c r="BI7" s="362"/>
      <c r="BJ7" s="362"/>
      <c r="BK7" s="362"/>
      <c r="BL7" s="362"/>
      <c r="BM7" s="362"/>
      <c r="BN7" s="362"/>
      <c r="BO7" s="362"/>
      <c r="BP7" s="362"/>
      <c r="BQ7" s="362"/>
      <c r="BR7" s="362"/>
    </row>
    <row r="8" spans="1:70" ht="15.6">
      <c r="A8" s="361" t="s">
        <v>158</v>
      </c>
      <c r="B8" s="362" t="s">
        <v>2</v>
      </c>
      <c r="C8" s="362"/>
      <c r="D8" s="363" t="s">
        <v>243</v>
      </c>
      <c r="E8" s="363" t="s">
        <v>456</v>
      </c>
      <c r="F8" s="362" t="s">
        <v>245</v>
      </c>
      <c r="G8" s="362" t="s">
        <v>246</v>
      </c>
      <c r="H8" s="362" t="s">
        <v>247</v>
      </c>
      <c r="I8" s="362" t="s">
        <v>248</v>
      </c>
      <c r="J8" s="362" t="s">
        <v>249</v>
      </c>
      <c r="K8" s="362" t="s">
        <v>250</v>
      </c>
      <c r="L8" s="361" t="s">
        <v>144</v>
      </c>
      <c r="M8" s="362" t="s">
        <v>27</v>
      </c>
      <c r="N8" s="362" t="s">
        <v>28</v>
      </c>
      <c r="O8" s="362" t="s">
        <v>250</v>
      </c>
      <c r="P8" s="362" t="s">
        <v>247</v>
      </c>
      <c r="Q8" s="361" t="s">
        <v>157</v>
      </c>
      <c r="R8" s="362" t="s">
        <v>252</v>
      </c>
      <c r="S8" s="362" t="s">
        <v>253</v>
      </c>
      <c r="T8" s="362">
        <v>53458484</v>
      </c>
      <c r="U8" s="362"/>
      <c r="V8" s="362"/>
      <c r="W8" s="363" t="s">
        <v>487</v>
      </c>
      <c r="X8" s="362" t="s">
        <v>477</v>
      </c>
      <c r="Y8" s="362" t="s">
        <v>256</v>
      </c>
      <c r="Z8" s="362" t="s">
        <v>257</v>
      </c>
      <c r="AA8" s="362" t="s">
        <v>258</v>
      </c>
      <c r="AB8" s="362" t="s">
        <v>259</v>
      </c>
      <c r="AC8" s="362" t="s">
        <v>260</v>
      </c>
      <c r="AD8" s="364">
        <v>216256.5</v>
      </c>
      <c r="AE8" s="364">
        <v>216256.5</v>
      </c>
      <c r="AF8" s="362" t="s">
        <v>261</v>
      </c>
      <c r="AG8" s="362">
        <v>2.4096389999999999E-2</v>
      </c>
      <c r="AH8" s="364">
        <v>5211</v>
      </c>
      <c r="AI8" s="364">
        <v>5211</v>
      </c>
      <c r="AJ8" s="362" t="s">
        <v>262</v>
      </c>
      <c r="AK8" s="362" t="s">
        <v>263</v>
      </c>
      <c r="AL8" s="361" t="s">
        <v>264</v>
      </c>
      <c r="AM8" s="362">
        <v>58203</v>
      </c>
      <c r="AN8" s="362">
        <v>72605</v>
      </c>
      <c r="AO8" s="361" t="s">
        <v>158</v>
      </c>
      <c r="AP8" s="361" t="s">
        <v>265</v>
      </c>
      <c r="AQ8" s="362" t="s">
        <v>478</v>
      </c>
      <c r="AR8" s="362" t="s">
        <v>488</v>
      </c>
      <c r="AS8" s="363" t="s">
        <v>487</v>
      </c>
      <c r="AT8" s="362" t="s">
        <v>245</v>
      </c>
      <c r="AU8" s="362" t="s">
        <v>489</v>
      </c>
      <c r="AV8" s="364" t="s">
        <v>490</v>
      </c>
      <c r="AW8" s="362" t="s">
        <v>491</v>
      </c>
      <c r="AX8" s="362" t="s">
        <v>271</v>
      </c>
      <c r="AY8" s="364" t="s">
        <v>492</v>
      </c>
      <c r="AZ8" s="362">
        <v>2156985</v>
      </c>
      <c r="BA8" s="362" t="s">
        <v>483</v>
      </c>
      <c r="BB8" s="362" t="s">
        <v>484</v>
      </c>
      <c r="BC8" s="362" t="s">
        <v>305</v>
      </c>
      <c r="BD8" s="362" t="s">
        <v>493</v>
      </c>
      <c r="BE8" s="363" t="s">
        <v>494</v>
      </c>
      <c r="BF8" s="362" t="s">
        <v>261</v>
      </c>
      <c r="BG8" s="364" t="s">
        <v>490</v>
      </c>
      <c r="BH8" s="362"/>
      <c r="BI8" s="362"/>
      <c r="BJ8" s="362"/>
      <c r="BK8" s="362"/>
      <c r="BL8" s="362"/>
      <c r="BM8" s="362"/>
      <c r="BN8" s="362"/>
      <c r="BO8" s="362"/>
      <c r="BP8" s="362"/>
      <c r="BQ8" s="362"/>
      <c r="BR8" s="362"/>
    </row>
    <row r="9" spans="1:70" ht="15.6">
      <c r="A9" s="361" t="s">
        <v>158</v>
      </c>
      <c r="B9" s="362" t="s">
        <v>2</v>
      </c>
      <c r="C9" s="362"/>
      <c r="D9" s="363" t="s">
        <v>243</v>
      </c>
      <c r="E9" s="363" t="s">
        <v>456</v>
      </c>
      <c r="F9" s="362" t="s">
        <v>245</v>
      </c>
      <c r="G9" s="362" t="s">
        <v>246</v>
      </c>
      <c r="H9" s="362" t="s">
        <v>247</v>
      </c>
      <c r="I9" s="362" t="s">
        <v>248</v>
      </c>
      <c r="J9" s="362" t="s">
        <v>249</v>
      </c>
      <c r="K9" s="362" t="s">
        <v>250</v>
      </c>
      <c r="L9" s="361" t="s">
        <v>144</v>
      </c>
      <c r="M9" s="362" t="s">
        <v>27</v>
      </c>
      <c r="N9" s="362" t="s">
        <v>28</v>
      </c>
      <c r="O9" s="362" t="s">
        <v>250</v>
      </c>
      <c r="P9" s="362" t="s">
        <v>247</v>
      </c>
      <c r="Q9" s="361" t="s">
        <v>157</v>
      </c>
      <c r="R9" s="362" t="s">
        <v>252</v>
      </c>
      <c r="S9" s="362" t="s">
        <v>253</v>
      </c>
      <c r="T9" s="362">
        <v>53501839</v>
      </c>
      <c r="U9" s="362"/>
      <c r="V9" s="362"/>
      <c r="W9" s="363" t="s">
        <v>487</v>
      </c>
      <c r="X9" s="362" t="s">
        <v>278</v>
      </c>
      <c r="Y9" s="362" t="s">
        <v>256</v>
      </c>
      <c r="Z9" s="362" t="s">
        <v>279</v>
      </c>
      <c r="AA9" s="362"/>
      <c r="AB9" s="362" t="s">
        <v>280</v>
      </c>
      <c r="AC9" s="362" t="s">
        <v>281</v>
      </c>
      <c r="AD9" s="364">
        <v>0</v>
      </c>
      <c r="AE9" s="364">
        <v>17300.52</v>
      </c>
      <c r="AF9" s="362" t="s">
        <v>261</v>
      </c>
      <c r="AG9" s="362">
        <v>2.4096389999999999E-2</v>
      </c>
      <c r="AH9" s="364">
        <v>0</v>
      </c>
      <c r="AI9" s="364">
        <v>416.88</v>
      </c>
      <c r="AJ9" s="362"/>
      <c r="AK9" s="362"/>
      <c r="AL9" s="361"/>
      <c r="AM9" s="362"/>
      <c r="AN9" s="362"/>
      <c r="AO9" s="361"/>
      <c r="AP9" s="361"/>
      <c r="AQ9" s="362" t="s">
        <v>282</v>
      </c>
      <c r="AR9" s="362"/>
      <c r="AS9" s="363"/>
      <c r="AT9" s="362"/>
      <c r="AU9" s="362"/>
      <c r="AV9" s="364"/>
      <c r="AW9" s="362"/>
      <c r="AX9" s="362"/>
      <c r="AY9" s="364"/>
      <c r="AZ9" s="362"/>
      <c r="BA9" s="362"/>
      <c r="BB9" s="362"/>
      <c r="BC9" s="362"/>
      <c r="BD9" s="362"/>
      <c r="BE9" s="363"/>
      <c r="BF9" s="362"/>
      <c r="BG9" s="364"/>
      <c r="BH9" s="362"/>
      <c r="BI9" s="362"/>
      <c r="BJ9" s="362"/>
      <c r="BK9" s="362"/>
      <c r="BL9" s="362"/>
      <c r="BM9" s="362"/>
      <c r="BN9" s="362"/>
      <c r="BO9" s="362"/>
      <c r="BP9" s="362"/>
      <c r="BQ9" s="362"/>
      <c r="BR9" s="362"/>
    </row>
    <row r="10" spans="1:70" ht="15.6">
      <c r="A10" s="361" t="s">
        <v>158</v>
      </c>
      <c r="B10" s="362" t="s">
        <v>2</v>
      </c>
      <c r="C10" s="362"/>
      <c r="D10" s="363" t="s">
        <v>243</v>
      </c>
      <c r="E10" s="363" t="s">
        <v>456</v>
      </c>
      <c r="F10" s="362" t="s">
        <v>245</v>
      </c>
      <c r="G10" s="362" t="s">
        <v>246</v>
      </c>
      <c r="H10" s="362" t="s">
        <v>247</v>
      </c>
      <c r="I10" s="362" t="s">
        <v>248</v>
      </c>
      <c r="J10" s="362" t="s">
        <v>249</v>
      </c>
      <c r="K10" s="362" t="s">
        <v>250</v>
      </c>
      <c r="L10" s="361" t="s">
        <v>144</v>
      </c>
      <c r="M10" s="362" t="s">
        <v>27</v>
      </c>
      <c r="N10" s="362" t="s">
        <v>28</v>
      </c>
      <c r="O10" s="362" t="s">
        <v>250</v>
      </c>
      <c r="P10" s="362" t="s">
        <v>247</v>
      </c>
      <c r="Q10" s="361" t="s">
        <v>157</v>
      </c>
      <c r="R10" s="362" t="s">
        <v>252</v>
      </c>
      <c r="S10" s="362" t="s">
        <v>253</v>
      </c>
      <c r="T10" s="362">
        <v>53934668</v>
      </c>
      <c r="U10" s="362"/>
      <c r="V10" s="362"/>
      <c r="W10" s="363" t="s">
        <v>495</v>
      </c>
      <c r="X10" s="362" t="s">
        <v>469</v>
      </c>
      <c r="Y10" s="362" t="s">
        <v>256</v>
      </c>
      <c r="Z10" s="362" t="s">
        <v>257</v>
      </c>
      <c r="AA10" s="362" t="s">
        <v>258</v>
      </c>
      <c r="AB10" s="362" t="s">
        <v>259</v>
      </c>
      <c r="AC10" s="362" t="s">
        <v>496</v>
      </c>
      <c r="AD10" s="364">
        <v>0</v>
      </c>
      <c r="AE10" s="364">
        <v>0</v>
      </c>
      <c r="AF10" s="362" t="s">
        <v>261</v>
      </c>
      <c r="AG10" s="362">
        <v>2.4096389999999999E-2</v>
      </c>
      <c r="AH10" s="364">
        <v>0</v>
      </c>
      <c r="AI10" s="364">
        <v>0</v>
      </c>
      <c r="AJ10" s="362" t="s">
        <v>262</v>
      </c>
      <c r="AK10" s="362" t="s">
        <v>263</v>
      </c>
      <c r="AL10" s="361" t="s">
        <v>264</v>
      </c>
      <c r="AM10" s="362">
        <v>58203</v>
      </c>
      <c r="AN10" s="362">
        <v>72165</v>
      </c>
      <c r="AO10" s="361" t="s">
        <v>158</v>
      </c>
      <c r="AP10" s="361" t="s">
        <v>265</v>
      </c>
      <c r="AQ10" s="362" t="s">
        <v>470</v>
      </c>
      <c r="AR10" s="362" t="s">
        <v>497</v>
      </c>
      <c r="AS10" s="363" t="s">
        <v>495</v>
      </c>
      <c r="AT10" s="362" t="s">
        <v>245</v>
      </c>
      <c r="AU10" s="362" t="s">
        <v>498</v>
      </c>
      <c r="AV10" s="364" t="s">
        <v>499</v>
      </c>
      <c r="AW10" s="362" t="s">
        <v>500</v>
      </c>
      <c r="AX10" s="362" t="s">
        <v>501</v>
      </c>
      <c r="AY10" s="364" t="s">
        <v>502</v>
      </c>
      <c r="AZ10" s="362">
        <v>2142388</v>
      </c>
      <c r="BA10" s="362" t="s">
        <v>471</v>
      </c>
      <c r="BB10" s="362" t="s">
        <v>472</v>
      </c>
      <c r="BC10" s="362" t="s">
        <v>473</v>
      </c>
      <c r="BD10" s="362" t="s">
        <v>503</v>
      </c>
      <c r="BE10" s="363" t="s">
        <v>504</v>
      </c>
      <c r="BF10" s="362" t="s">
        <v>261</v>
      </c>
      <c r="BG10" s="364" t="s">
        <v>499</v>
      </c>
      <c r="BH10" s="362">
        <v>10274675</v>
      </c>
      <c r="BI10" s="362">
        <v>1</v>
      </c>
      <c r="BJ10" s="362" t="s">
        <v>505</v>
      </c>
      <c r="BK10" s="362" t="s">
        <v>466</v>
      </c>
      <c r="BL10" s="362" t="s">
        <v>475</v>
      </c>
      <c r="BM10" s="362"/>
      <c r="BN10" s="362"/>
      <c r="BO10" s="362"/>
      <c r="BP10" s="362"/>
      <c r="BQ10" s="362"/>
      <c r="BR10" s="362"/>
    </row>
    <row r="11" spans="1:70" ht="15.6">
      <c r="A11" s="361" t="s">
        <v>158</v>
      </c>
      <c r="B11" s="362" t="s">
        <v>2</v>
      </c>
      <c r="C11" s="362"/>
      <c r="D11" s="363" t="s">
        <v>243</v>
      </c>
      <c r="E11" s="363" t="s">
        <v>456</v>
      </c>
      <c r="F11" s="362" t="s">
        <v>245</v>
      </c>
      <c r="G11" s="362" t="s">
        <v>246</v>
      </c>
      <c r="H11" s="362" t="s">
        <v>247</v>
      </c>
      <c r="I11" s="362" t="s">
        <v>248</v>
      </c>
      <c r="J11" s="362" t="s">
        <v>249</v>
      </c>
      <c r="K11" s="362" t="s">
        <v>250</v>
      </c>
      <c r="L11" s="361" t="s">
        <v>144</v>
      </c>
      <c r="M11" s="362" t="s">
        <v>27</v>
      </c>
      <c r="N11" s="362" t="s">
        <v>28</v>
      </c>
      <c r="O11" s="362" t="s">
        <v>250</v>
      </c>
      <c r="P11" s="362" t="s">
        <v>247</v>
      </c>
      <c r="Q11" s="361" t="s">
        <v>157</v>
      </c>
      <c r="R11" s="362" t="s">
        <v>252</v>
      </c>
      <c r="S11" s="362" t="s">
        <v>253</v>
      </c>
      <c r="T11" s="362">
        <v>53934672</v>
      </c>
      <c r="U11" s="362"/>
      <c r="V11" s="362"/>
      <c r="W11" s="363" t="s">
        <v>495</v>
      </c>
      <c r="X11" s="362" t="s">
        <v>469</v>
      </c>
      <c r="Y11" s="362" t="s">
        <v>256</v>
      </c>
      <c r="Z11" s="362" t="s">
        <v>257</v>
      </c>
      <c r="AA11" s="362" t="s">
        <v>258</v>
      </c>
      <c r="AB11" s="362" t="s">
        <v>259</v>
      </c>
      <c r="AC11" s="362" t="s">
        <v>260</v>
      </c>
      <c r="AD11" s="364">
        <v>35211.269999999997</v>
      </c>
      <c r="AE11" s="364">
        <v>35211.269999999997</v>
      </c>
      <c r="AF11" s="362" t="s">
        <v>261</v>
      </c>
      <c r="AG11" s="362">
        <v>2.4096389999999999E-2</v>
      </c>
      <c r="AH11" s="364">
        <v>848.46</v>
      </c>
      <c r="AI11" s="364">
        <v>848.46</v>
      </c>
      <c r="AJ11" s="362" t="s">
        <v>262</v>
      </c>
      <c r="AK11" s="362" t="s">
        <v>263</v>
      </c>
      <c r="AL11" s="361" t="s">
        <v>264</v>
      </c>
      <c r="AM11" s="362">
        <v>58203</v>
      </c>
      <c r="AN11" s="362">
        <v>72165</v>
      </c>
      <c r="AO11" s="361" t="s">
        <v>158</v>
      </c>
      <c r="AP11" s="361" t="s">
        <v>265</v>
      </c>
      <c r="AQ11" s="362" t="s">
        <v>470</v>
      </c>
      <c r="AR11" s="362" t="s">
        <v>497</v>
      </c>
      <c r="AS11" s="363" t="s">
        <v>495</v>
      </c>
      <c r="AT11" s="362" t="s">
        <v>245</v>
      </c>
      <c r="AU11" s="362" t="s">
        <v>498</v>
      </c>
      <c r="AV11" s="364" t="s">
        <v>499</v>
      </c>
      <c r="AW11" s="362" t="s">
        <v>505</v>
      </c>
      <c r="AX11" s="362" t="s">
        <v>271</v>
      </c>
      <c r="AY11" s="364" t="s">
        <v>506</v>
      </c>
      <c r="AZ11" s="362">
        <v>2142388</v>
      </c>
      <c r="BA11" s="362" t="s">
        <v>471</v>
      </c>
      <c r="BB11" s="362" t="s">
        <v>472</v>
      </c>
      <c r="BC11" s="362" t="s">
        <v>473</v>
      </c>
      <c r="BD11" s="362" t="s">
        <v>503</v>
      </c>
      <c r="BE11" s="363" t="s">
        <v>504</v>
      </c>
      <c r="BF11" s="362" t="s">
        <v>261</v>
      </c>
      <c r="BG11" s="364" t="s">
        <v>499</v>
      </c>
      <c r="BH11" s="362">
        <v>10274675</v>
      </c>
      <c r="BI11" s="362">
        <v>1</v>
      </c>
      <c r="BJ11" s="362" t="s">
        <v>505</v>
      </c>
      <c r="BK11" s="362" t="s">
        <v>466</v>
      </c>
      <c r="BL11" s="362" t="s">
        <v>475</v>
      </c>
      <c r="BM11" s="362"/>
      <c r="BN11" s="362"/>
      <c r="BO11" s="362"/>
      <c r="BP11" s="362"/>
      <c r="BQ11" s="362"/>
      <c r="BR11" s="362"/>
    </row>
    <row r="12" spans="1:70" ht="15.6">
      <c r="A12" s="361" t="s">
        <v>158</v>
      </c>
      <c r="B12" s="362" t="s">
        <v>2</v>
      </c>
      <c r="C12" s="362"/>
      <c r="D12" s="363" t="s">
        <v>243</v>
      </c>
      <c r="E12" s="363" t="s">
        <v>456</v>
      </c>
      <c r="F12" s="362" t="s">
        <v>245</v>
      </c>
      <c r="G12" s="362" t="s">
        <v>246</v>
      </c>
      <c r="H12" s="362" t="s">
        <v>247</v>
      </c>
      <c r="I12" s="362" t="s">
        <v>248</v>
      </c>
      <c r="J12" s="362" t="s">
        <v>249</v>
      </c>
      <c r="K12" s="362" t="s">
        <v>250</v>
      </c>
      <c r="L12" s="361" t="s">
        <v>144</v>
      </c>
      <c r="M12" s="362" t="s">
        <v>27</v>
      </c>
      <c r="N12" s="362" t="s">
        <v>28</v>
      </c>
      <c r="O12" s="362" t="s">
        <v>250</v>
      </c>
      <c r="P12" s="362" t="s">
        <v>247</v>
      </c>
      <c r="Q12" s="361" t="s">
        <v>157</v>
      </c>
      <c r="R12" s="362" t="s">
        <v>252</v>
      </c>
      <c r="S12" s="362" t="s">
        <v>253</v>
      </c>
      <c r="T12" s="362">
        <v>53943472</v>
      </c>
      <c r="U12" s="362"/>
      <c r="V12" s="362"/>
      <c r="W12" s="363" t="s">
        <v>495</v>
      </c>
      <c r="X12" s="362" t="s">
        <v>278</v>
      </c>
      <c r="Y12" s="362" t="s">
        <v>256</v>
      </c>
      <c r="Z12" s="362" t="s">
        <v>279</v>
      </c>
      <c r="AA12" s="362"/>
      <c r="AB12" s="362" t="s">
        <v>280</v>
      </c>
      <c r="AC12" s="362" t="s">
        <v>281</v>
      </c>
      <c r="AD12" s="364">
        <v>0</v>
      </c>
      <c r="AE12" s="364">
        <v>2816.9</v>
      </c>
      <c r="AF12" s="362" t="s">
        <v>261</v>
      </c>
      <c r="AG12" s="362">
        <v>2.4096389999999999E-2</v>
      </c>
      <c r="AH12" s="364">
        <v>0</v>
      </c>
      <c r="AI12" s="364">
        <v>67.88</v>
      </c>
      <c r="AJ12" s="362"/>
      <c r="AK12" s="362"/>
      <c r="AL12" s="361"/>
      <c r="AM12" s="362"/>
      <c r="AN12" s="362"/>
      <c r="AO12" s="361"/>
      <c r="AP12" s="361"/>
      <c r="AQ12" s="362" t="s">
        <v>282</v>
      </c>
      <c r="AR12" s="362"/>
      <c r="AS12" s="363"/>
      <c r="AT12" s="362"/>
      <c r="AU12" s="362"/>
      <c r="AV12" s="364"/>
      <c r="AW12" s="362"/>
      <c r="AX12" s="362"/>
      <c r="AY12" s="364"/>
      <c r="AZ12" s="362"/>
      <c r="BA12" s="362"/>
      <c r="BB12" s="362"/>
      <c r="BC12" s="362"/>
      <c r="BD12" s="362"/>
      <c r="BE12" s="363"/>
      <c r="BF12" s="362"/>
      <c r="BG12" s="364"/>
      <c r="BH12" s="362"/>
      <c r="BI12" s="362"/>
      <c r="BJ12" s="362"/>
      <c r="BK12" s="362"/>
      <c r="BL12" s="362"/>
      <c r="BM12" s="362"/>
      <c r="BN12" s="362"/>
      <c r="BO12" s="362"/>
      <c r="BP12" s="362"/>
      <c r="BQ12" s="362"/>
      <c r="BR12" s="362"/>
    </row>
    <row r="13" spans="1:70" ht="15.6">
      <c r="A13" s="361" t="s">
        <v>158</v>
      </c>
      <c r="B13" s="362" t="s">
        <v>2</v>
      </c>
      <c r="C13" s="362"/>
      <c r="D13" s="363" t="s">
        <v>243</v>
      </c>
      <c r="E13" s="363" t="s">
        <v>456</v>
      </c>
      <c r="F13" s="362" t="s">
        <v>245</v>
      </c>
      <c r="G13" s="362" t="s">
        <v>246</v>
      </c>
      <c r="H13" s="362" t="s">
        <v>247</v>
      </c>
      <c r="I13" s="362" t="s">
        <v>248</v>
      </c>
      <c r="J13" s="362" t="s">
        <v>249</v>
      </c>
      <c r="K13" s="362" t="s">
        <v>250</v>
      </c>
      <c r="L13" s="361" t="s">
        <v>144</v>
      </c>
      <c r="M13" s="362" t="s">
        <v>27</v>
      </c>
      <c r="N13" s="362" t="s">
        <v>28</v>
      </c>
      <c r="O13" s="362" t="s">
        <v>250</v>
      </c>
      <c r="P13" s="362" t="s">
        <v>247</v>
      </c>
      <c r="Q13" s="361" t="s">
        <v>157</v>
      </c>
      <c r="R13" s="362" t="s">
        <v>252</v>
      </c>
      <c r="S13" s="362" t="s">
        <v>253</v>
      </c>
      <c r="T13" s="362">
        <v>58770102</v>
      </c>
      <c r="U13" s="362"/>
      <c r="V13" s="362"/>
      <c r="W13" s="363" t="s">
        <v>507</v>
      </c>
      <c r="X13" s="362" t="s">
        <v>469</v>
      </c>
      <c r="Y13" s="362" t="s">
        <v>256</v>
      </c>
      <c r="Z13" s="362" t="s">
        <v>257</v>
      </c>
      <c r="AA13" s="362" t="s">
        <v>258</v>
      </c>
      <c r="AB13" s="362" t="s">
        <v>259</v>
      </c>
      <c r="AC13" s="362" t="s">
        <v>496</v>
      </c>
      <c r="AD13" s="364">
        <v>0</v>
      </c>
      <c r="AE13" s="364">
        <v>0</v>
      </c>
      <c r="AF13" s="362" t="s">
        <v>261</v>
      </c>
      <c r="AG13" s="362">
        <v>2.4096389999999999E-2</v>
      </c>
      <c r="AH13" s="364">
        <v>0</v>
      </c>
      <c r="AI13" s="364">
        <v>0</v>
      </c>
      <c r="AJ13" s="362" t="s">
        <v>262</v>
      </c>
      <c r="AK13" s="362" t="s">
        <v>263</v>
      </c>
      <c r="AL13" s="361" t="s">
        <v>264</v>
      </c>
      <c r="AM13" s="362">
        <v>58203</v>
      </c>
      <c r="AN13" s="362">
        <v>72165</v>
      </c>
      <c r="AO13" s="361" t="s">
        <v>158</v>
      </c>
      <c r="AP13" s="361" t="s">
        <v>265</v>
      </c>
      <c r="AQ13" s="362" t="s">
        <v>470</v>
      </c>
      <c r="AR13" s="362" t="s">
        <v>508</v>
      </c>
      <c r="AS13" s="363" t="s">
        <v>507</v>
      </c>
      <c r="AT13" s="362" t="s">
        <v>245</v>
      </c>
      <c r="AU13" s="362" t="s">
        <v>509</v>
      </c>
      <c r="AV13" s="364" t="s">
        <v>510</v>
      </c>
      <c r="AW13" s="362" t="s">
        <v>511</v>
      </c>
      <c r="AX13" s="362" t="s">
        <v>501</v>
      </c>
      <c r="AY13" s="364" t="s">
        <v>502</v>
      </c>
      <c r="AZ13" s="362">
        <v>2142388</v>
      </c>
      <c r="BA13" s="362" t="s">
        <v>471</v>
      </c>
      <c r="BB13" s="362" t="s">
        <v>472</v>
      </c>
      <c r="BC13" s="362" t="s">
        <v>473</v>
      </c>
      <c r="BD13" s="362" t="s">
        <v>512</v>
      </c>
      <c r="BE13" s="363" t="s">
        <v>513</v>
      </c>
      <c r="BF13" s="362" t="s">
        <v>261</v>
      </c>
      <c r="BG13" s="364" t="s">
        <v>510</v>
      </c>
      <c r="BH13" s="362">
        <v>10274675</v>
      </c>
      <c r="BI13" s="362">
        <v>3</v>
      </c>
      <c r="BJ13" s="362" t="s">
        <v>514</v>
      </c>
      <c r="BK13" s="362" t="s">
        <v>466</v>
      </c>
      <c r="BL13" s="362" t="s">
        <v>475</v>
      </c>
      <c r="BM13" s="362"/>
      <c r="BN13" s="362"/>
      <c r="BO13" s="362"/>
      <c r="BP13" s="362"/>
      <c r="BQ13" s="362"/>
      <c r="BR13" s="362"/>
    </row>
    <row r="14" spans="1:70" ht="15.6">
      <c r="A14" s="361" t="s">
        <v>158</v>
      </c>
      <c r="B14" s="362" t="s">
        <v>2</v>
      </c>
      <c r="C14" s="362"/>
      <c r="D14" s="363" t="s">
        <v>243</v>
      </c>
      <c r="E14" s="363" t="s">
        <v>456</v>
      </c>
      <c r="F14" s="362" t="s">
        <v>245</v>
      </c>
      <c r="G14" s="362" t="s">
        <v>246</v>
      </c>
      <c r="H14" s="362" t="s">
        <v>247</v>
      </c>
      <c r="I14" s="362" t="s">
        <v>248</v>
      </c>
      <c r="J14" s="362" t="s">
        <v>249</v>
      </c>
      <c r="K14" s="362" t="s">
        <v>250</v>
      </c>
      <c r="L14" s="361" t="s">
        <v>144</v>
      </c>
      <c r="M14" s="362" t="s">
        <v>27</v>
      </c>
      <c r="N14" s="362" t="s">
        <v>28</v>
      </c>
      <c r="O14" s="362" t="s">
        <v>250</v>
      </c>
      <c r="P14" s="362" t="s">
        <v>247</v>
      </c>
      <c r="Q14" s="361" t="s">
        <v>157</v>
      </c>
      <c r="R14" s="362" t="s">
        <v>252</v>
      </c>
      <c r="S14" s="362" t="s">
        <v>253</v>
      </c>
      <c r="T14" s="362">
        <v>58770107</v>
      </c>
      <c r="U14" s="362"/>
      <c r="V14" s="362"/>
      <c r="W14" s="363" t="s">
        <v>507</v>
      </c>
      <c r="X14" s="362" t="s">
        <v>469</v>
      </c>
      <c r="Y14" s="362" t="s">
        <v>256</v>
      </c>
      <c r="Z14" s="362" t="s">
        <v>257</v>
      </c>
      <c r="AA14" s="362" t="s">
        <v>258</v>
      </c>
      <c r="AB14" s="362" t="s">
        <v>259</v>
      </c>
      <c r="AC14" s="362" t="s">
        <v>260</v>
      </c>
      <c r="AD14" s="364">
        <v>140845.1</v>
      </c>
      <c r="AE14" s="364">
        <v>140845.1</v>
      </c>
      <c r="AF14" s="362" t="s">
        <v>261</v>
      </c>
      <c r="AG14" s="362">
        <v>2.4096389999999999E-2</v>
      </c>
      <c r="AH14" s="364">
        <v>3393.86</v>
      </c>
      <c r="AI14" s="364">
        <v>3393.86</v>
      </c>
      <c r="AJ14" s="362" t="s">
        <v>262</v>
      </c>
      <c r="AK14" s="362" t="s">
        <v>263</v>
      </c>
      <c r="AL14" s="361" t="s">
        <v>264</v>
      </c>
      <c r="AM14" s="362">
        <v>58203</v>
      </c>
      <c r="AN14" s="362">
        <v>72165</v>
      </c>
      <c r="AO14" s="361" t="s">
        <v>158</v>
      </c>
      <c r="AP14" s="361" t="s">
        <v>265</v>
      </c>
      <c r="AQ14" s="362" t="s">
        <v>470</v>
      </c>
      <c r="AR14" s="362" t="s">
        <v>508</v>
      </c>
      <c r="AS14" s="363" t="s">
        <v>507</v>
      </c>
      <c r="AT14" s="362" t="s">
        <v>245</v>
      </c>
      <c r="AU14" s="362" t="s">
        <v>509</v>
      </c>
      <c r="AV14" s="364" t="s">
        <v>510</v>
      </c>
      <c r="AW14" s="362" t="s">
        <v>514</v>
      </c>
      <c r="AX14" s="362" t="s">
        <v>515</v>
      </c>
      <c r="AY14" s="364" t="s">
        <v>516</v>
      </c>
      <c r="AZ14" s="362">
        <v>2142388</v>
      </c>
      <c r="BA14" s="362" t="s">
        <v>471</v>
      </c>
      <c r="BB14" s="362" t="s">
        <v>472</v>
      </c>
      <c r="BC14" s="362" t="s">
        <v>473</v>
      </c>
      <c r="BD14" s="362" t="s">
        <v>512</v>
      </c>
      <c r="BE14" s="363" t="s">
        <v>513</v>
      </c>
      <c r="BF14" s="362" t="s">
        <v>261</v>
      </c>
      <c r="BG14" s="364" t="s">
        <v>510</v>
      </c>
      <c r="BH14" s="362">
        <v>10274675</v>
      </c>
      <c r="BI14" s="362">
        <v>3</v>
      </c>
      <c r="BJ14" s="362" t="s">
        <v>514</v>
      </c>
      <c r="BK14" s="362" t="s">
        <v>466</v>
      </c>
      <c r="BL14" s="362" t="s">
        <v>475</v>
      </c>
      <c r="BM14" s="362"/>
      <c r="BN14" s="362"/>
      <c r="BO14" s="362"/>
      <c r="BP14" s="362"/>
      <c r="BQ14" s="362"/>
      <c r="BR14" s="362"/>
    </row>
    <row r="15" spans="1:70" ht="15.6">
      <c r="A15" s="361" t="s">
        <v>158</v>
      </c>
      <c r="B15" s="362" t="s">
        <v>2</v>
      </c>
      <c r="C15" s="362"/>
      <c r="D15" s="363" t="s">
        <v>243</v>
      </c>
      <c r="E15" s="363" t="s">
        <v>456</v>
      </c>
      <c r="F15" s="362" t="s">
        <v>245</v>
      </c>
      <c r="G15" s="362" t="s">
        <v>246</v>
      </c>
      <c r="H15" s="362" t="s">
        <v>247</v>
      </c>
      <c r="I15" s="362" t="s">
        <v>248</v>
      </c>
      <c r="J15" s="362" t="s">
        <v>249</v>
      </c>
      <c r="K15" s="362" t="s">
        <v>250</v>
      </c>
      <c r="L15" s="361" t="s">
        <v>144</v>
      </c>
      <c r="M15" s="362" t="s">
        <v>27</v>
      </c>
      <c r="N15" s="362" t="s">
        <v>28</v>
      </c>
      <c r="O15" s="362" t="s">
        <v>250</v>
      </c>
      <c r="P15" s="362" t="s">
        <v>247</v>
      </c>
      <c r="Q15" s="361" t="s">
        <v>157</v>
      </c>
      <c r="R15" s="362" t="s">
        <v>252</v>
      </c>
      <c r="S15" s="362" t="s">
        <v>253</v>
      </c>
      <c r="T15" s="362">
        <v>58833884</v>
      </c>
      <c r="U15" s="362"/>
      <c r="V15" s="362"/>
      <c r="W15" s="363" t="s">
        <v>507</v>
      </c>
      <c r="X15" s="362" t="s">
        <v>278</v>
      </c>
      <c r="Y15" s="362" t="s">
        <v>256</v>
      </c>
      <c r="Z15" s="362" t="s">
        <v>279</v>
      </c>
      <c r="AA15" s="362"/>
      <c r="AB15" s="362" t="s">
        <v>280</v>
      </c>
      <c r="AC15" s="362" t="s">
        <v>281</v>
      </c>
      <c r="AD15" s="364">
        <v>0</v>
      </c>
      <c r="AE15" s="364">
        <v>11267.61</v>
      </c>
      <c r="AF15" s="362" t="s">
        <v>261</v>
      </c>
      <c r="AG15" s="362">
        <v>2.4009599999999999E-2</v>
      </c>
      <c r="AH15" s="364">
        <v>0</v>
      </c>
      <c r="AI15" s="364">
        <v>270.52999999999997</v>
      </c>
      <c r="AJ15" s="362"/>
      <c r="AK15" s="362"/>
      <c r="AL15" s="361"/>
      <c r="AM15" s="362"/>
      <c r="AN15" s="362"/>
      <c r="AO15" s="361"/>
      <c r="AP15" s="361"/>
      <c r="AQ15" s="362" t="s">
        <v>282</v>
      </c>
      <c r="AR15" s="362"/>
      <c r="AS15" s="363"/>
      <c r="AT15" s="362"/>
      <c r="AU15" s="362"/>
      <c r="AV15" s="364"/>
      <c r="AW15" s="362"/>
      <c r="AX15" s="362"/>
      <c r="AY15" s="364"/>
      <c r="AZ15" s="362"/>
      <c r="BA15" s="362"/>
      <c r="BB15" s="362"/>
      <c r="BC15" s="362"/>
      <c r="BD15" s="362"/>
      <c r="BE15" s="363"/>
      <c r="BF15" s="362"/>
      <c r="BG15" s="364"/>
      <c r="BH15" s="362"/>
      <c r="BI15" s="362"/>
      <c r="BJ15" s="362"/>
      <c r="BK15" s="362"/>
      <c r="BL15" s="362"/>
      <c r="BM15" s="362"/>
      <c r="BN15" s="362"/>
      <c r="BO15" s="362"/>
      <c r="BP15" s="362"/>
      <c r="BQ15" s="362"/>
      <c r="BR15" s="362"/>
    </row>
    <row r="16" spans="1:70" ht="15.6">
      <c r="A16" s="361" t="s">
        <v>158</v>
      </c>
      <c r="B16" s="362" t="s">
        <v>2</v>
      </c>
      <c r="C16" s="362"/>
      <c r="D16" s="363" t="s">
        <v>243</v>
      </c>
      <c r="E16" s="363" t="s">
        <v>456</v>
      </c>
      <c r="F16" s="362" t="s">
        <v>245</v>
      </c>
      <c r="G16" s="362" t="s">
        <v>246</v>
      </c>
      <c r="H16" s="362" t="s">
        <v>247</v>
      </c>
      <c r="I16" s="362" t="s">
        <v>248</v>
      </c>
      <c r="J16" s="362" t="s">
        <v>249</v>
      </c>
      <c r="K16" s="362" t="s">
        <v>250</v>
      </c>
      <c r="L16" s="361" t="s">
        <v>144</v>
      </c>
      <c r="M16" s="362" t="s">
        <v>27</v>
      </c>
      <c r="N16" s="362" t="s">
        <v>28</v>
      </c>
      <c r="O16" s="362" t="s">
        <v>250</v>
      </c>
      <c r="P16" s="362" t="s">
        <v>247</v>
      </c>
      <c r="Q16" s="361" t="s">
        <v>157</v>
      </c>
      <c r="R16" s="362" t="s">
        <v>252</v>
      </c>
      <c r="S16" s="362" t="s">
        <v>253</v>
      </c>
      <c r="T16" s="362">
        <v>59106294</v>
      </c>
      <c r="U16" s="362"/>
      <c r="V16" s="362"/>
      <c r="W16" s="363" t="s">
        <v>517</v>
      </c>
      <c r="X16" s="362" t="s">
        <v>518</v>
      </c>
      <c r="Y16" s="362" t="s">
        <v>256</v>
      </c>
      <c r="Z16" s="362" t="s">
        <v>519</v>
      </c>
      <c r="AA16" s="362"/>
      <c r="AB16" s="362" t="s">
        <v>519</v>
      </c>
      <c r="AC16" s="362" t="s">
        <v>519</v>
      </c>
      <c r="AD16" s="364">
        <v>-12.23</v>
      </c>
      <c r="AE16" s="364">
        <v>-12.23</v>
      </c>
      <c r="AF16" s="362" t="s">
        <v>154</v>
      </c>
      <c r="AG16" s="362">
        <v>1</v>
      </c>
      <c r="AH16" s="364">
        <v>-12.23</v>
      </c>
      <c r="AI16" s="364">
        <v>-12.23</v>
      </c>
      <c r="AJ16" s="362" t="s">
        <v>262</v>
      </c>
      <c r="AK16" s="362" t="s">
        <v>263</v>
      </c>
      <c r="AL16" s="361" t="s">
        <v>264</v>
      </c>
      <c r="AM16" s="362">
        <v>58203</v>
      </c>
      <c r="AN16" s="362">
        <v>76135</v>
      </c>
      <c r="AO16" s="361" t="s">
        <v>158</v>
      </c>
      <c r="AP16" s="361" t="s">
        <v>265</v>
      </c>
      <c r="AQ16" s="362" t="s">
        <v>520</v>
      </c>
      <c r="AR16" s="362"/>
      <c r="AS16" s="363"/>
      <c r="AT16" s="362"/>
      <c r="AU16" s="362"/>
      <c r="AV16" s="364"/>
      <c r="AW16" s="362"/>
      <c r="AX16" s="362"/>
      <c r="AY16" s="364"/>
      <c r="AZ16" s="362"/>
      <c r="BA16" s="362"/>
      <c r="BB16" s="362"/>
      <c r="BC16" s="362"/>
      <c r="BD16" s="362"/>
      <c r="BE16" s="363"/>
      <c r="BF16" s="362"/>
      <c r="BG16" s="364"/>
      <c r="BH16" s="362"/>
      <c r="BI16" s="362"/>
      <c r="BJ16" s="362"/>
      <c r="BK16" s="362"/>
      <c r="BL16" s="362"/>
      <c r="BM16" s="362"/>
      <c r="BN16" s="362"/>
      <c r="BO16" s="362"/>
      <c r="BP16" s="362"/>
      <c r="BQ16" s="362"/>
      <c r="BR16" s="362"/>
    </row>
    <row r="17" spans="1:70" ht="15.6">
      <c r="A17" s="361" t="s">
        <v>158</v>
      </c>
      <c r="B17" s="362" t="s">
        <v>2</v>
      </c>
      <c r="C17" s="362"/>
      <c r="D17" s="363" t="s">
        <v>243</v>
      </c>
      <c r="E17" s="363" t="s">
        <v>456</v>
      </c>
      <c r="F17" s="362" t="s">
        <v>245</v>
      </c>
      <c r="G17" s="362" t="s">
        <v>246</v>
      </c>
      <c r="H17" s="362" t="s">
        <v>247</v>
      </c>
      <c r="I17" s="362" t="s">
        <v>248</v>
      </c>
      <c r="J17" s="362" t="s">
        <v>249</v>
      </c>
      <c r="K17" s="362" t="s">
        <v>250</v>
      </c>
      <c r="L17" s="361" t="s">
        <v>144</v>
      </c>
      <c r="M17" s="362" t="s">
        <v>32</v>
      </c>
      <c r="N17" s="362" t="s">
        <v>33</v>
      </c>
      <c r="O17" s="362" t="s">
        <v>250</v>
      </c>
      <c r="P17" s="362" t="s">
        <v>247</v>
      </c>
      <c r="Q17" s="361" t="s">
        <v>157</v>
      </c>
      <c r="R17" s="362" t="s">
        <v>252</v>
      </c>
      <c r="S17" s="362" t="s">
        <v>457</v>
      </c>
      <c r="T17" s="362">
        <v>101934478</v>
      </c>
      <c r="U17" s="362">
        <v>10336790</v>
      </c>
      <c r="V17" s="362" t="s">
        <v>458</v>
      </c>
      <c r="W17" s="363" t="s">
        <v>459</v>
      </c>
      <c r="X17" s="362" t="s">
        <v>460</v>
      </c>
      <c r="Y17" s="362" t="s">
        <v>256</v>
      </c>
      <c r="Z17" s="362" t="s">
        <v>461</v>
      </c>
      <c r="AA17" s="362"/>
      <c r="AB17" s="362" t="s">
        <v>462</v>
      </c>
      <c r="AC17" s="362" t="s">
        <v>260</v>
      </c>
      <c r="AD17" s="364">
        <v>178708.86</v>
      </c>
      <c r="AE17" s="364">
        <v>193005.56880000001</v>
      </c>
      <c r="AF17" s="362" t="s">
        <v>261</v>
      </c>
      <c r="AG17" s="362">
        <v>2.4009599999999999E-2</v>
      </c>
      <c r="AH17" s="364">
        <v>4290.7299999999996</v>
      </c>
      <c r="AI17" s="364">
        <v>4633.99</v>
      </c>
      <c r="AJ17" s="362" t="s">
        <v>262</v>
      </c>
      <c r="AK17" s="362" t="s">
        <v>263</v>
      </c>
      <c r="AL17" s="361" t="s">
        <v>264</v>
      </c>
      <c r="AM17" s="362">
        <v>58203</v>
      </c>
      <c r="AN17" s="362">
        <v>75709</v>
      </c>
      <c r="AO17" s="361" t="s">
        <v>158</v>
      </c>
      <c r="AP17" s="361" t="s">
        <v>265</v>
      </c>
      <c r="AQ17" s="362" t="s">
        <v>463</v>
      </c>
      <c r="AR17" s="362"/>
      <c r="AS17" s="363"/>
      <c r="AT17" s="362"/>
      <c r="AU17" s="362"/>
      <c r="AV17" s="364"/>
      <c r="AW17" s="362"/>
      <c r="AX17" s="362"/>
      <c r="AY17" s="364"/>
      <c r="AZ17" s="362">
        <v>1058619</v>
      </c>
      <c r="BA17" s="362" t="s">
        <v>464</v>
      </c>
      <c r="BB17" s="362" t="s">
        <v>292</v>
      </c>
      <c r="BC17" s="362" t="s">
        <v>275</v>
      </c>
      <c r="BD17" s="362"/>
      <c r="BE17" s="363"/>
      <c r="BF17" s="362"/>
      <c r="BG17" s="364"/>
      <c r="BH17" s="362">
        <v>10336790</v>
      </c>
      <c r="BI17" s="362">
        <v>1</v>
      </c>
      <c r="BJ17" s="362" t="s">
        <v>465</v>
      </c>
      <c r="BK17" s="362" t="s">
        <v>466</v>
      </c>
      <c r="BL17" s="362" t="s">
        <v>467</v>
      </c>
      <c r="BM17" s="362"/>
      <c r="BN17" s="362"/>
      <c r="BO17" s="362"/>
      <c r="BP17" s="362"/>
      <c r="BQ17" s="362"/>
      <c r="BR17" s="362"/>
    </row>
    <row r="18" spans="1:70" ht="15.6">
      <c r="A18" s="361" t="s">
        <v>158</v>
      </c>
      <c r="B18" s="362" t="s">
        <v>2</v>
      </c>
      <c r="C18" s="362"/>
      <c r="D18" s="363" t="s">
        <v>243</v>
      </c>
      <c r="E18" s="363" t="s">
        <v>456</v>
      </c>
      <c r="F18" s="362" t="s">
        <v>245</v>
      </c>
      <c r="G18" s="362" t="s">
        <v>246</v>
      </c>
      <c r="H18" s="362" t="s">
        <v>247</v>
      </c>
      <c r="I18" s="362" t="s">
        <v>248</v>
      </c>
      <c r="J18" s="362" t="s">
        <v>249</v>
      </c>
      <c r="K18" s="362" t="s">
        <v>250</v>
      </c>
      <c r="L18" s="361" t="s">
        <v>144</v>
      </c>
      <c r="M18" s="362" t="s">
        <v>32</v>
      </c>
      <c r="N18" s="362" t="s">
        <v>33</v>
      </c>
      <c r="O18" s="362" t="s">
        <v>250</v>
      </c>
      <c r="P18" s="362" t="s">
        <v>247</v>
      </c>
      <c r="Q18" s="361" t="s">
        <v>157</v>
      </c>
      <c r="R18" s="362" t="s">
        <v>252</v>
      </c>
      <c r="S18" s="362" t="s">
        <v>253</v>
      </c>
      <c r="T18" s="362">
        <v>52012711</v>
      </c>
      <c r="U18" s="362"/>
      <c r="V18" s="362"/>
      <c r="W18" s="363" t="s">
        <v>521</v>
      </c>
      <c r="X18" s="362" t="s">
        <v>460</v>
      </c>
      <c r="Y18" s="362" t="s">
        <v>522</v>
      </c>
      <c r="Z18" s="362" t="s">
        <v>257</v>
      </c>
      <c r="AA18" s="362" t="s">
        <v>258</v>
      </c>
      <c r="AB18" s="362" t="s">
        <v>259</v>
      </c>
      <c r="AC18" s="362" t="s">
        <v>260</v>
      </c>
      <c r="AD18" s="364">
        <v>1207179.8799999999</v>
      </c>
      <c r="AE18" s="364">
        <v>1207179.8799999999</v>
      </c>
      <c r="AF18" s="362" t="s">
        <v>261</v>
      </c>
      <c r="AG18" s="362">
        <v>2.4509800000000002E-2</v>
      </c>
      <c r="AH18" s="364">
        <v>30561.52</v>
      </c>
      <c r="AI18" s="364">
        <v>30561.52</v>
      </c>
      <c r="AJ18" s="362" t="s">
        <v>262</v>
      </c>
      <c r="AK18" s="362" t="s">
        <v>263</v>
      </c>
      <c r="AL18" s="361" t="s">
        <v>264</v>
      </c>
      <c r="AM18" s="362">
        <v>58204</v>
      </c>
      <c r="AN18" s="362">
        <v>75709</v>
      </c>
      <c r="AO18" s="361" t="s">
        <v>158</v>
      </c>
      <c r="AP18" s="361" t="s">
        <v>265</v>
      </c>
      <c r="AQ18" s="362" t="s">
        <v>523</v>
      </c>
      <c r="AR18" s="362" t="s">
        <v>524</v>
      </c>
      <c r="AS18" s="363" t="s">
        <v>521</v>
      </c>
      <c r="AT18" s="362" t="s">
        <v>245</v>
      </c>
      <c r="AU18" s="362" t="s">
        <v>525</v>
      </c>
      <c r="AV18" s="364" t="s">
        <v>526</v>
      </c>
      <c r="AW18" s="362" t="s">
        <v>527</v>
      </c>
      <c r="AX18" s="362" t="s">
        <v>271</v>
      </c>
      <c r="AY18" s="364" t="s">
        <v>526</v>
      </c>
      <c r="AZ18" s="362">
        <v>1058630</v>
      </c>
      <c r="BA18" s="362" t="s">
        <v>528</v>
      </c>
      <c r="BB18" s="362" t="s">
        <v>529</v>
      </c>
      <c r="BC18" s="362" t="s">
        <v>275</v>
      </c>
      <c r="BD18" s="362" t="s">
        <v>530</v>
      </c>
      <c r="BE18" s="363" t="s">
        <v>531</v>
      </c>
      <c r="BF18" s="362" t="s">
        <v>261</v>
      </c>
      <c r="BG18" s="364" t="s">
        <v>526</v>
      </c>
      <c r="BH18" s="362">
        <v>10227700</v>
      </c>
      <c r="BI18" s="362">
        <v>1</v>
      </c>
      <c r="BJ18" s="362" t="s">
        <v>527</v>
      </c>
      <c r="BK18" s="362" t="s">
        <v>296</v>
      </c>
      <c r="BL18" s="362" t="s">
        <v>297</v>
      </c>
      <c r="BM18" s="362"/>
      <c r="BN18" s="362"/>
      <c r="BO18" s="362"/>
      <c r="BP18" s="362"/>
      <c r="BQ18" s="362"/>
      <c r="BR18" s="362"/>
    </row>
    <row r="19" spans="1:70" ht="15.6">
      <c r="A19" s="361" t="s">
        <v>158</v>
      </c>
      <c r="B19" s="362" t="s">
        <v>2</v>
      </c>
      <c r="C19" s="362"/>
      <c r="D19" s="363" t="s">
        <v>243</v>
      </c>
      <c r="E19" s="363" t="s">
        <v>456</v>
      </c>
      <c r="F19" s="362" t="s">
        <v>245</v>
      </c>
      <c r="G19" s="362" t="s">
        <v>246</v>
      </c>
      <c r="H19" s="362" t="s">
        <v>247</v>
      </c>
      <c r="I19" s="362" t="s">
        <v>248</v>
      </c>
      <c r="J19" s="362" t="s">
        <v>249</v>
      </c>
      <c r="K19" s="362" t="s">
        <v>250</v>
      </c>
      <c r="L19" s="361" t="s">
        <v>144</v>
      </c>
      <c r="M19" s="362" t="s">
        <v>32</v>
      </c>
      <c r="N19" s="362" t="s">
        <v>33</v>
      </c>
      <c r="O19" s="362" t="s">
        <v>250</v>
      </c>
      <c r="P19" s="362" t="s">
        <v>247</v>
      </c>
      <c r="Q19" s="361" t="s">
        <v>157</v>
      </c>
      <c r="R19" s="362" t="s">
        <v>252</v>
      </c>
      <c r="S19" s="362" t="s">
        <v>253</v>
      </c>
      <c r="T19" s="362">
        <v>52012712</v>
      </c>
      <c r="U19" s="362"/>
      <c r="V19" s="362"/>
      <c r="W19" s="363" t="s">
        <v>521</v>
      </c>
      <c r="X19" s="362" t="s">
        <v>460</v>
      </c>
      <c r="Y19" s="362" t="s">
        <v>522</v>
      </c>
      <c r="Z19" s="362" t="s">
        <v>257</v>
      </c>
      <c r="AA19" s="362" t="s">
        <v>258</v>
      </c>
      <c r="AB19" s="362" t="s">
        <v>259</v>
      </c>
      <c r="AC19" s="362" t="s">
        <v>532</v>
      </c>
      <c r="AD19" s="364">
        <v>0</v>
      </c>
      <c r="AE19" s="364">
        <v>0</v>
      </c>
      <c r="AF19" s="362" t="s">
        <v>261</v>
      </c>
      <c r="AG19" s="362">
        <v>2.4509800000000002E-2</v>
      </c>
      <c r="AH19" s="364">
        <v>-973.78</v>
      </c>
      <c r="AI19" s="364">
        <v>-973.78</v>
      </c>
      <c r="AJ19" s="362" t="s">
        <v>262</v>
      </c>
      <c r="AK19" s="362" t="s">
        <v>263</v>
      </c>
      <c r="AL19" s="361" t="s">
        <v>264</v>
      </c>
      <c r="AM19" s="362">
        <v>58204</v>
      </c>
      <c r="AN19" s="362">
        <v>75709</v>
      </c>
      <c r="AO19" s="361" t="s">
        <v>158</v>
      </c>
      <c r="AP19" s="361" t="s">
        <v>265</v>
      </c>
      <c r="AQ19" s="362" t="s">
        <v>523</v>
      </c>
      <c r="AR19" s="362" t="s">
        <v>524</v>
      </c>
      <c r="AS19" s="363" t="s">
        <v>521</v>
      </c>
      <c r="AT19" s="362" t="s">
        <v>245</v>
      </c>
      <c r="AU19" s="362" t="s">
        <v>525</v>
      </c>
      <c r="AV19" s="364" t="s">
        <v>526</v>
      </c>
      <c r="AW19" s="362" t="s">
        <v>527</v>
      </c>
      <c r="AX19" s="362" t="s">
        <v>271</v>
      </c>
      <c r="AY19" s="364" t="s">
        <v>502</v>
      </c>
      <c r="AZ19" s="362">
        <v>1058630</v>
      </c>
      <c r="BA19" s="362" t="s">
        <v>528</v>
      </c>
      <c r="BB19" s="362" t="s">
        <v>529</v>
      </c>
      <c r="BC19" s="362" t="s">
        <v>275</v>
      </c>
      <c r="BD19" s="362" t="s">
        <v>530</v>
      </c>
      <c r="BE19" s="363" t="s">
        <v>531</v>
      </c>
      <c r="BF19" s="362" t="s">
        <v>261</v>
      </c>
      <c r="BG19" s="364" t="s">
        <v>526</v>
      </c>
      <c r="BH19" s="362">
        <v>10227700</v>
      </c>
      <c r="BI19" s="362">
        <v>1</v>
      </c>
      <c r="BJ19" s="362" t="s">
        <v>527</v>
      </c>
      <c r="BK19" s="362" t="s">
        <v>296</v>
      </c>
      <c r="BL19" s="362" t="s">
        <v>297</v>
      </c>
      <c r="BM19" s="362"/>
      <c r="BN19" s="362"/>
      <c r="BO19" s="362"/>
      <c r="BP19" s="362"/>
      <c r="BQ19" s="362"/>
      <c r="BR19" s="362"/>
    </row>
    <row r="20" spans="1:70" ht="15.6">
      <c r="A20" s="361" t="s">
        <v>158</v>
      </c>
      <c r="B20" s="362" t="s">
        <v>2</v>
      </c>
      <c r="C20" s="362"/>
      <c r="D20" s="363" t="s">
        <v>243</v>
      </c>
      <c r="E20" s="363" t="s">
        <v>456</v>
      </c>
      <c r="F20" s="362" t="s">
        <v>245</v>
      </c>
      <c r="G20" s="362" t="s">
        <v>246</v>
      </c>
      <c r="H20" s="362" t="s">
        <v>247</v>
      </c>
      <c r="I20" s="362" t="s">
        <v>248</v>
      </c>
      <c r="J20" s="362" t="s">
        <v>249</v>
      </c>
      <c r="K20" s="362" t="s">
        <v>250</v>
      </c>
      <c r="L20" s="361" t="s">
        <v>144</v>
      </c>
      <c r="M20" s="362" t="s">
        <v>32</v>
      </c>
      <c r="N20" s="362" t="s">
        <v>33</v>
      </c>
      <c r="O20" s="362" t="s">
        <v>250</v>
      </c>
      <c r="P20" s="362" t="s">
        <v>247</v>
      </c>
      <c r="Q20" s="361" t="s">
        <v>157</v>
      </c>
      <c r="R20" s="362" t="s">
        <v>252</v>
      </c>
      <c r="S20" s="362" t="s">
        <v>253</v>
      </c>
      <c r="T20" s="362">
        <v>52063572</v>
      </c>
      <c r="U20" s="362"/>
      <c r="V20" s="362"/>
      <c r="W20" s="363" t="s">
        <v>521</v>
      </c>
      <c r="X20" s="362" t="s">
        <v>278</v>
      </c>
      <c r="Y20" s="362" t="s">
        <v>522</v>
      </c>
      <c r="Z20" s="362" t="s">
        <v>279</v>
      </c>
      <c r="AA20" s="362"/>
      <c r="AB20" s="362" t="s">
        <v>280</v>
      </c>
      <c r="AC20" s="362" t="s">
        <v>281</v>
      </c>
      <c r="AD20" s="364">
        <v>0</v>
      </c>
      <c r="AE20" s="364">
        <v>96574.39</v>
      </c>
      <c r="AF20" s="362" t="s">
        <v>261</v>
      </c>
      <c r="AG20" s="362">
        <v>2.4509800000000002E-2</v>
      </c>
      <c r="AH20" s="364">
        <v>0</v>
      </c>
      <c r="AI20" s="364">
        <v>2367.02</v>
      </c>
      <c r="AJ20" s="362"/>
      <c r="AK20" s="362"/>
      <c r="AL20" s="361"/>
      <c r="AM20" s="362"/>
      <c r="AN20" s="362"/>
      <c r="AO20" s="361"/>
      <c r="AP20" s="361"/>
      <c r="AQ20" s="362" t="s">
        <v>282</v>
      </c>
      <c r="AR20" s="362"/>
      <c r="AS20" s="363"/>
      <c r="AT20" s="362"/>
      <c r="AU20" s="362"/>
      <c r="AV20" s="364"/>
      <c r="AW20" s="362"/>
      <c r="AX20" s="362"/>
      <c r="AY20" s="364"/>
      <c r="AZ20" s="362"/>
      <c r="BA20" s="362"/>
      <c r="BB20" s="362"/>
      <c r="BC20" s="362"/>
      <c r="BD20" s="362"/>
      <c r="BE20" s="363"/>
      <c r="BF20" s="362"/>
      <c r="BG20" s="364"/>
      <c r="BH20" s="362"/>
      <c r="BI20" s="362"/>
      <c r="BJ20" s="362"/>
      <c r="BK20" s="362"/>
      <c r="BL20" s="362"/>
      <c r="BM20" s="362"/>
      <c r="BN20" s="362"/>
      <c r="BO20" s="362"/>
      <c r="BP20" s="362"/>
      <c r="BQ20" s="362"/>
      <c r="BR20" s="362"/>
    </row>
    <row r="21" spans="1:70" ht="15.6">
      <c r="A21" s="361" t="s">
        <v>158</v>
      </c>
      <c r="B21" s="362" t="s">
        <v>2</v>
      </c>
      <c r="C21" s="362"/>
      <c r="D21" s="363" t="s">
        <v>243</v>
      </c>
      <c r="E21" s="363" t="s">
        <v>456</v>
      </c>
      <c r="F21" s="362" t="s">
        <v>245</v>
      </c>
      <c r="G21" s="362" t="s">
        <v>246</v>
      </c>
      <c r="H21" s="362" t="s">
        <v>247</v>
      </c>
      <c r="I21" s="362" t="s">
        <v>248</v>
      </c>
      <c r="J21" s="362" t="s">
        <v>249</v>
      </c>
      <c r="K21" s="362" t="s">
        <v>250</v>
      </c>
      <c r="L21" s="361" t="s">
        <v>144</v>
      </c>
      <c r="M21" s="362" t="s">
        <v>32</v>
      </c>
      <c r="N21" s="362" t="s">
        <v>33</v>
      </c>
      <c r="O21" s="362" t="s">
        <v>250</v>
      </c>
      <c r="P21" s="362" t="s">
        <v>247</v>
      </c>
      <c r="Q21" s="361" t="s">
        <v>157</v>
      </c>
      <c r="R21" s="362" t="s">
        <v>252</v>
      </c>
      <c r="S21" s="362" t="s">
        <v>253</v>
      </c>
      <c r="T21" s="362">
        <v>52068313</v>
      </c>
      <c r="U21" s="362"/>
      <c r="V21" s="362"/>
      <c r="W21" s="363" t="s">
        <v>533</v>
      </c>
      <c r="X21" s="362" t="s">
        <v>518</v>
      </c>
      <c r="Y21" s="362" t="s">
        <v>522</v>
      </c>
      <c r="Z21" s="362" t="s">
        <v>519</v>
      </c>
      <c r="AA21" s="362"/>
      <c r="AB21" s="362" t="s">
        <v>519</v>
      </c>
      <c r="AC21" s="362" t="s">
        <v>519</v>
      </c>
      <c r="AD21" s="364">
        <v>-499.06</v>
      </c>
      <c r="AE21" s="364">
        <v>-499.06</v>
      </c>
      <c r="AF21" s="362" t="s">
        <v>154</v>
      </c>
      <c r="AG21" s="362">
        <v>1</v>
      </c>
      <c r="AH21" s="364">
        <v>-499.06</v>
      </c>
      <c r="AI21" s="364">
        <v>-499.06</v>
      </c>
      <c r="AJ21" s="362" t="s">
        <v>262</v>
      </c>
      <c r="AK21" s="362" t="s">
        <v>263</v>
      </c>
      <c r="AL21" s="361" t="s">
        <v>264</v>
      </c>
      <c r="AM21" s="362">
        <v>58204</v>
      </c>
      <c r="AN21" s="362">
        <v>76135</v>
      </c>
      <c r="AO21" s="361" t="s">
        <v>158</v>
      </c>
      <c r="AP21" s="361" t="s">
        <v>265</v>
      </c>
      <c r="AQ21" s="362" t="s">
        <v>534</v>
      </c>
      <c r="AR21" s="362"/>
      <c r="AS21" s="363"/>
      <c r="AT21" s="362"/>
      <c r="AU21" s="362"/>
      <c r="AV21" s="364"/>
      <c r="AW21" s="362"/>
      <c r="AX21" s="362"/>
      <c r="AY21" s="364"/>
      <c r="AZ21" s="362"/>
      <c r="BA21" s="362"/>
      <c r="BB21" s="362"/>
      <c r="BC21" s="362"/>
      <c r="BD21" s="362"/>
      <c r="BE21" s="363"/>
      <c r="BF21" s="362"/>
      <c r="BG21" s="364"/>
      <c r="BH21" s="362"/>
      <c r="BI21" s="362"/>
      <c r="BJ21" s="362"/>
      <c r="BK21" s="362"/>
      <c r="BL21" s="362"/>
      <c r="BM21" s="362"/>
      <c r="BN21" s="362"/>
      <c r="BO21" s="362"/>
      <c r="BP21" s="362"/>
      <c r="BQ21" s="362"/>
      <c r="BR21" s="362"/>
    </row>
    <row r="22" spans="1:70" ht="15.6">
      <c r="A22" s="361" t="s">
        <v>158</v>
      </c>
      <c r="B22" s="362" t="s">
        <v>2</v>
      </c>
      <c r="C22" s="362"/>
      <c r="D22" s="363" t="s">
        <v>243</v>
      </c>
      <c r="E22" s="363" t="s">
        <v>456</v>
      </c>
      <c r="F22" s="362" t="s">
        <v>245</v>
      </c>
      <c r="G22" s="362" t="s">
        <v>246</v>
      </c>
      <c r="H22" s="362" t="s">
        <v>247</v>
      </c>
      <c r="I22" s="362" t="s">
        <v>248</v>
      </c>
      <c r="J22" s="362" t="s">
        <v>249</v>
      </c>
      <c r="K22" s="362" t="s">
        <v>250</v>
      </c>
      <c r="L22" s="361" t="s">
        <v>144</v>
      </c>
      <c r="M22" s="362" t="s">
        <v>32</v>
      </c>
      <c r="N22" s="362" t="s">
        <v>33</v>
      </c>
      <c r="O22" s="362" t="s">
        <v>250</v>
      </c>
      <c r="P22" s="362" t="s">
        <v>247</v>
      </c>
      <c r="Q22" s="361" t="s">
        <v>157</v>
      </c>
      <c r="R22" s="362" t="s">
        <v>252</v>
      </c>
      <c r="S22" s="362" t="s">
        <v>253</v>
      </c>
      <c r="T22" s="362">
        <v>53458487</v>
      </c>
      <c r="U22" s="362"/>
      <c r="V22" s="362"/>
      <c r="W22" s="363" t="s">
        <v>487</v>
      </c>
      <c r="X22" s="362" t="s">
        <v>477</v>
      </c>
      <c r="Y22" s="362" t="s">
        <v>256</v>
      </c>
      <c r="Z22" s="362" t="s">
        <v>257</v>
      </c>
      <c r="AA22" s="362" t="s">
        <v>258</v>
      </c>
      <c r="AB22" s="362" t="s">
        <v>259</v>
      </c>
      <c r="AC22" s="362" t="s">
        <v>260</v>
      </c>
      <c r="AD22" s="364">
        <v>274730</v>
      </c>
      <c r="AE22" s="364">
        <v>274730</v>
      </c>
      <c r="AF22" s="362" t="s">
        <v>261</v>
      </c>
      <c r="AG22" s="362">
        <v>2.4096389999999999E-2</v>
      </c>
      <c r="AH22" s="364">
        <v>6620</v>
      </c>
      <c r="AI22" s="364">
        <v>6620</v>
      </c>
      <c r="AJ22" s="362" t="s">
        <v>262</v>
      </c>
      <c r="AK22" s="362" t="s">
        <v>263</v>
      </c>
      <c r="AL22" s="361" t="s">
        <v>264</v>
      </c>
      <c r="AM22" s="362">
        <v>58203</v>
      </c>
      <c r="AN22" s="362">
        <v>72605</v>
      </c>
      <c r="AO22" s="361" t="s">
        <v>158</v>
      </c>
      <c r="AP22" s="361" t="s">
        <v>265</v>
      </c>
      <c r="AQ22" s="362" t="s">
        <v>478</v>
      </c>
      <c r="AR22" s="362" t="s">
        <v>488</v>
      </c>
      <c r="AS22" s="363" t="s">
        <v>487</v>
      </c>
      <c r="AT22" s="362" t="s">
        <v>245</v>
      </c>
      <c r="AU22" s="362" t="s">
        <v>489</v>
      </c>
      <c r="AV22" s="364" t="s">
        <v>490</v>
      </c>
      <c r="AW22" s="362" t="s">
        <v>491</v>
      </c>
      <c r="AX22" s="362" t="s">
        <v>501</v>
      </c>
      <c r="AY22" s="364" t="s">
        <v>535</v>
      </c>
      <c r="AZ22" s="362">
        <v>2156985</v>
      </c>
      <c r="BA22" s="362" t="s">
        <v>483</v>
      </c>
      <c r="BB22" s="362" t="s">
        <v>484</v>
      </c>
      <c r="BC22" s="362" t="s">
        <v>305</v>
      </c>
      <c r="BD22" s="362" t="s">
        <v>493</v>
      </c>
      <c r="BE22" s="363" t="s">
        <v>494</v>
      </c>
      <c r="BF22" s="362" t="s">
        <v>261</v>
      </c>
      <c r="BG22" s="364" t="s">
        <v>490</v>
      </c>
      <c r="BH22" s="362"/>
      <c r="BI22" s="362"/>
      <c r="BJ22" s="362"/>
      <c r="BK22" s="362"/>
      <c r="BL22" s="362"/>
      <c r="BM22" s="362"/>
      <c r="BN22" s="362"/>
      <c r="BO22" s="362"/>
      <c r="BP22" s="362"/>
      <c r="BQ22" s="362"/>
      <c r="BR22" s="362"/>
    </row>
    <row r="23" spans="1:70" ht="15.6">
      <c r="A23" s="361" t="s">
        <v>158</v>
      </c>
      <c r="B23" s="362" t="s">
        <v>2</v>
      </c>
      <c r="C23" s="362"/>
      <c r="D23" s="363" t="s">
        <v>243</v>
      </c>
      <c r="E23" s="363" t="s">
        <v>456</v>
      </c>
      <c r="F23" s="362" t="s">
        <v>245</v>
      </c>
      <c r="G23" s="362" t="s">
        <v>246</v>
      </c>
      <c r="H23" s="362" t="s">
        <v>247</v>
      </c>
      <c r="I23" s="362" t="s">
        <v>248</v>
      </c>
      <c r="J23" s="362" t="s">
        <v>249</v>
      </c>
      <c r="K23" s="362" t="s">
        <v>250</v>
      </c>
      <c r="L23" s="361" t="s">
        <v>144</v>
      </c>
      <c r="M23" s="362" t="s">
        <v>32</v>
      </c>
      <c r="N23" s="362" t="s">
        <v>33</v>
      </c>
      <c r="O23" s="362" t="s">
        <v>250</v>
      </c>
      <c r="P23" s="362" t="s">
        <v>247</v>
      </c>
      <c r="Q23" s="361" t="s">
        <v>157</v>
      </c>
      <c r="R23" s="362" t="s">
        <v>252</v>
      </c>
      <c r="S23" s="362" t="s">
        <v>253</v>
      </c>
      <c r="T23" s="362">
        <v>53501840</v>
      </c>
      <c r="U23" s="362"/>
      <c r="V23" s="362"/>
      <c r="W23" s="363" t="s">
        <v>487</v>
      </c>
      <c r="X23" s="362" t="s">
        <v>278</v>
      </c>
      <c r="Y23" s="362" t="s">
        <v>256</v>
      </c>
      <c r="Z23" s="362" t="s">
        <v>279</v>
      </c>
      <c r="AA23" s="362"/>
      <c r="AB23" s="362" t="s">
        <v>280</v>
      </c>
      <c r="AC23" s="362" t="s">
        <v>281</v>
      </c>
      <c r="AD23" s="364">
        <v>0</v>
      </c>
      <c r="AE23" s="364">
        <v>21978.400000000001</v>
      </c>
      <c r="AF23" s="362" t="s">
        <v>261</v>
      </c>
      <c r="AG23" s="362">
        <v>2.4096389999999999E-2</v>
      </c>
      <c r="AH23" s="364">
        <v>0</v>
      </c>
      <c r="AI23" s="364">
        <v>529.6</v>
      </c>
      <c r="AJ23" s="362"/>
      <c r="AK23" s="362"/>
      <c r="AL23" s="361"/>
      <c r="AM23" s="362"/>
      <c r="AN23" s="362"/>
      <c r="AO23" s="361"/>
      <c r="AP23" s="361"/>
      <c r="AQ23" s="362" t="s">
        <v>282</v>
      </c>
      <c r="AR23" s="362"/>
      <c r="AS23" s="363"/>
      <c r="AT23" s="362"/>
      <c r="AU23" s="362"/>
      <c r="AV23" s="364"/>
      <c r="AW23" s="362"/>
      <c r="AX23" s="362"/>
      <c r="AY23" s="364"/>
      <c r="AZ23" s="362"/>
      <c r="BA23" s="362"/>
      <c r="BB23" s="362"/>
      <c r="BC23" s="362"/>
      <c r="BD23" s="362"/>
      <c r="BE23" s="363"/>
      <c r="BF23" s="362"/>
      <c r="BG23" s="364"/>
      <c r="BH23" s="362"/>
      <c r="BI23" s="362"/>
      <c r="BJ23" s="362"/>
      <c r="BK23" s="362"/>
      <c r="BL23" s="362"/>
      <c r="BM23" s="362"/>
      <c r="BN23" s="362"/>
      <c r="BO23" s="362"/>
      <c r="BP23" s="362"/>
      <c r="BQ23" s="362"/>
      <c r="BR23" s="362"/>
    </row>
    <row r="24" spans="1:70" ht="15.6">
      <c r="A24" s="361" t="s">
        <v>158</v>
      </c>
      <c r="B24" s="362" t="s">
        <v>2</v>
      </c>
      <c r="C24" s="362"/>
      <c r="D24" s="363" t="s">
        <v>243</v>
      </c>
      <c r="E24" s="363" t="s">
        <v>456</v>
      </c>
      <c r="F24" s="362" t="s">
        <v>245</v>
      </c>
      <c r="G24" s="362" t="s">
        <v>246</v>
      </c>
      <c r="H24" s="362" t="s">
        <v>247</v>
      </c>
      <c r="I24" s="362" t="s">
        <v>248</v>
      </c>
      <c r="J24" s="362" t="s">
        <v>249</v>
      </c>
      <c r="K24" s="362" t="s">
        <v>250</v>
      </c>
      <c r="L24" s="361" t="s">
        <v>144</v>
      </c>
      <c r="M24" s="362" t="s">
        <v>32</v>
      </c>
      <c r="N24" s="362" t="s">
        <v>33</v>
      </c>
      <c r="O24" s="362" t="s">
        <v>250</v>
      </c>
      <c r="P24" s="362" t="s">
        <v>247</v>
      </c>
      <c r="Q24" s="361" t="s">
        <v>157</v>
      </c>
      <c r="R24" s="362" t="s">
        <v>252</v>
      </c>
      <c r="S24" s="362" t="s">
        <v>253</v>
      </c>
      <c r="T24" s="362">
        <v>56259889</v>
      </c>
      <c r="U24" s="362"/>
      <c r="V24" s="362"/>
      <c r="W24" s="363" t="s">
        <v>536</v>
      </c>
      <c r="X24" s="362" t="s">
        <v>477</v>
      </c>
      <c r="Y24" s="362" t="s">
        <v>256</v>
      </c>
      <c r="Z24" s="362" t="s">
        <v>257</v>
      </c>
      <c r="AA24" s="362" t="s">
        <v>258</v>
      </c>
      <c r="AB24" s="362" t="s">
        <v>259</v>
      </c>
      <c r="AC24" s="362" t="s">
        <v>260</v>
      </c>
      <c r="AD24" s="364">
        <v>122708.98</v>
      </c>
      <c r="AE24" s="364">
        <v>122708.98</v>
      </c>
      <c r="AF24" s="362" t="s">
        <v>261</v>
      </c>
      <c r="AG24" s="362">
        <v>2.4096389999999999E-2</v>
      </c>
      <c r="AH24" s="364">
        <v>2956.84</v>
      </c>
      <c r="AI24" s="364">
        <v>2956.84</v>
      </c>
      <c r="AJ24" s="362" t="s">
        <v>262</v>
      </c>
      <c r="AK24" s="362" t="s">
        <v>263</v>
      </c>
      <c r="AL24" s="361" t="s">
        <v>264</v>
      </c>
      <c r="AM24" s="362">
        <v>58203</v>
      </c>
      <c r="AN24" s="362">
        <v>72605</v>
      </c>
      <c r="AO24" s="361" t="s">
        <v>158</v>
      </c>
      <c r="AP24" s="361" t="s">
        <v>265</v>
      </c>
      <c r="AQ24" s="362" t="s">
        <v>478</v>
      </c>
      <c r="AR24" s="362" t="s">
        <v>537</v>
      </c>
      <c r="AS24" s="363" t="s">
        <v>536</v>
      </c>
      <c r="AT24" s="362" t="s">
        <v>245</v>
      </c>
      <c r="AU24" s="362" t="s">
        <v>538</v>
      </c>
      <c r="AV24" s="364" t="s">
        <v>539</v>
      </c>
      <c r="AW24" s="362" t="s">
        <v>540</v>
      </c>
      <c r="AX24" s="362" t="s">
        <v>271</v>
      </c>
      <c r="AY24" s="364" t="s">
        <v>539</v>
      </c>
      <c r="AZ24" s="362">
        <v>2156985</v>
      </c>
      <c r="BA24" s="362" t="s">
        <v>483</v>
      </c>
      <c r="BB24" s="362" t="s">
        <v>484</v>
      </c>
      <c r="BC24" s="362" t="s">
        <v>305</v>
      </c>
      <c r="BD24" s="362" t="s">
        <v>541</v>
      </c>
      <c r="BE24" s="363" t="s">
        <v>542</v>
      </c>
      <c r="BF24" s="362" t="s">
        <v>261</v>
      </c>
      <c r="BG24" s="364" t="s">
        <v>539</v>
      </c>
      <c r="BH24" s="362"/>
      <c r="BI24" s="362"/>
      <c r="BJ24" s="362"/>
      <c r="BK24" s="362"/>
      <c r="BL24" s="362"/>
      <c r="BM24" s="362"/>
      <c r="BN24" s="362"/>
      <c r="BO24" s="362"/>
      <c r="BP24" s="362"/>
      <c r="BQ24" s="362"/>
      <c r="BR24" s="362"/>
    </row>
    <row r="25" spans="1:70" ht="15.6">
      <c r="A25" s="361" t="s">
        <v>158</v>
      </c>
      <c r="B25" s="362" t="s">
        <v>2</v>
      </c>
      <c r="C25" s="362"/>
      <c r="D25" s="363" t="s">
        <v>243</v>
      </c>
      <c r="E25" s="363" t="s">
        <v>456</v>
      </c>
      <c r="F25" s="362" t="s">
        <v>245</v>
      </c>
      <c r="G25" s="362" t="s">
        <v>246</v>
      </c>
      <c r="H25" s="362" t="s">
        <v>247</v>
      </c>
      <c r="I25" s="362" t="s">
        <v>248</v>
      </c>
      <c r="J25" s="362" t="s">
        <v>249</v>
      </c>
      <c r="K25" s="362" t="s">
        <v>250</v>
      </c>
      <c r="L25" s="361" t="s">
        <v>144</v>
      </c>
      <c r="M25" s="362" t="s">
        <v>32</v>
      </c>
      <c r="N25" s="362" t="s">
        <v>33</v>
      </c>
      <c r="O25" s="362" t="s">
        <v>250</v>
      </c>
      <c r="P25" s="362" t="s">
        <v>247</v>
      </c>
      <c r="Q25" s="361" t="s">
        <v>157</v>
      </c>
      <c r="R25" s="362" t="s">
        <v>252</v>
      </c>
      <c r="S25" s="362" t="s">
        <v>253</v>
      </c>
      <c r="T25" s="362">
        <v>56276054</v>
      </c>
      <c r="U25" s="362"/>
      <c r="V25" s="362"/>
      <c r="W25" s="363" t="s">
        <v>536</v>
      </c>
      <c r="X25" s="362" t="s">
        <v>278</v>
      </c>
      <c r="Y25" s="362" t="s">
        <v>256</v>
      </c>
      <c r="Z25" s="362" t="s">
        <v>279</v>
      </c>
      <c r="AA25" s="362"/>
      <c r="AB25" s="362" t="s">
        <v>280</v>
      </c>
      <c r="AC25" s="362" t="s">
        <v>281</v>
      </c>
      <c r="AD25" s="364">
        <v>0</v>
      </c>
      <c r="AE25" s="364">
        <v>9816.7199999999993</v>
      </c>
      <c r="AF25" s="362" t="s">
        <v>261</v>
      </c>
      <c r="AG25" s="362">
        <v>2.4096389999999999E-2</v>
      </c>
      <c r="AH25" s="364">
        <v>0</v>
      </c>
      <c r="AI25" s="364">
        <v>236.55</v>
      </c>
      <c r="AJ25" s="362"/>
      <c r="AK25" s="362"/>
      <c r="AL25" s="361"/>
      <c r="AM25" s="362"/>
      <c r="AN25" s="362"/>
      <c r="AO25" s="361"/>
      <c r="AP25" s="361"/>
      <c r="AQ25" s="362" t="s">
        <v>282</v>
      </c>
      <c r="AR25" s="362"/>
      <c r="AS25" s="363"/>
      <c r="AT25" s="362"/>
      <c r="AU25" s="362"/>
      <c r="AV25" s="364"/>
      <c r="AW25" s="362"/>
      <c r="AX25" s="362"/>
      <c r="AY25" s="364"/>
      <c r="AZ25" s="362"/>
      <c r="BA25" s="362"/>
      <c r="BB25" s="362"/>
      <c r="BC25" s="362"/>
      <c r="BD25" s="362"/>
      <c r="BE25" s="363"/>
      <c r="BF25" s="362"/>
      <c r="BG25" s="364"/>
      <c r="BH25" s="362"/>
      <c r="BI25" s="362"/>
      <c r="BJ25" s="362"/>
      <c r="BK25" s="362"/>
      <c r="BL25" s="362"/>
      <c r="BM25" s="362"/>
      <c r="BN25" s="362"/>
      <c r="BO25" s="362"/>
      <c r="BP25" s="362"/>
      <c r="BQ25" s="362"/>
      <c r="BR25" s="362"/>
    </row>
    <row r="26" spans="1:70" ht="15.6">
      <c r="A26" s="361" t="s">
        <v>158</v>
      </c>
      <c r="B26" s="362" t="s">
        <v>2</v>
      </c>
      <c r="C26" s="362"/>
      <c r="D26" s="363" t="s">
        <v>243</v>
      </c>
      <c r="E26" s="363" t="s">
        <v>456</v>
      </c>
      <c r="F26" s="362" t="s">
        <v>245</v>
      </c>
      <c r="G26" s="362" t="s">
        <v>246</v>
      </c>
      <c r="H26" s="362" t="s">
        <v>247</v>
      </c>
      <c r="I26" s="362" t="s">
        <v>248</v>
      </c>
      <c r="J26" s="362" t="s">
        <v>249</v>
      </c>
      <c r="K26" s="362" t="s">
        <v>250</v>
      </c>
      <c r="L26" s="361" t="s">
        <v>144</v>
      </c>
      <c r="M26" s="362" t="s">
        <v>37</v>
      </c>
      <c r="N26" s="362" t="s">
        <v>38</v>
      </c>
      <c r="O26" s="362" t="s">
        <v>250</v>
      </c>
      <c r="P26" s="362" t="s">
        <v>247</v>
      </c>
      <c r="Q26" s="361" t="s">
        <v>157</v>
      </c>
      <c r="R26" s="362" t="s">
        <v>252</v>
      </c>
      <c r="S26" s="362" t="s">
        <v>253</v>
      </c>
      <c r="T26" s="362">
        <v>52983467</v>
      </c>
      <c r="U26" s="362"/>
      <c r="V26" s="362"/>
      <c r="W26" s="363" t="s">
        <v>543</v>
      </c>
      <c r="X26" s="362" t="s">
        <v>544</v>
      </c>
      <c r="Y26" s="362" t="s">
        <v>256</v>
      </c>
      <c r="Z26" s="362" t="s">
        <v>257</v>
      </c>
      <c r="AA26" s="362" t="s">
        <v>258</v>
      </c>
      <c r="AB26" s="362" t="s">
        <v>259</v>
      </c>
      <c r="AC26" s="362" t="s">
        <v>260</v>
      </c>
      <c r="AD26" s="364">
        <v>28875</v>
      </c>
      <c r="AE26" s="364">
        <v>28875</v>
      </c>
      <c r="AF26" s="362" t="s">
        <v>261</v>
      </c>
      <c r="AG26" s="362">
        <v>2.4096389999999999E-2</v>
      </c>
      <c r="AH26" s="364">
        <v>721.87</v>
      </c>
      <c r="AI26" s="364">
        <v>721.87</v>
      </c>
      <c r="AJ26" s="362" t="s">
        <v>262</v>
      </c>
      <c r="AK26" s="362" t="s">
        <v>263</v>
      </c>
      <c r="AL26" s="361" t="s">
        <v>264</v>
      </c>
      <c r="AM26" s="362">
        <v>58203</v>
      </c>
      <c r="AN26" s="362">
        <v>71305</v>
      </c>
      <c r="AO26" s="361" t="s">
        <v>158</v>
      </c>
      <c r="AP26" s="361" t="s">
        <v>265</v>
      </c>
      <c r="AQ26" s="362" t="s">
        <v>545</v>
      </c>
      <c r="AR26" s="362" t="s">
        <v>488</v>
      </c>
      <c r="AS26" s="363" t="s">
        <v>543</v>
      </c>
      <c r="AT26" s="362" t="s">
        <v>245</v>
      </c>
      <c r="AU26" s="362" t="s">
        <v>546</v>
      </c>
      <c r="AV26" s="364" t="s">
        <v>547</v>
      </c>
      <c r="AW26" s="362" t="s">
        <v>548</v>
      </c>
      <c r="AX26" s="362" t="s">
        <v>271</v>
      </c>
      <c r="AY26" s="364" t="s">
        <v>547</v>
      </c>
      <c r="AZ26" s="362">
        <v>1104666</v>
      </c>
      <c r="BA26" s="362" t="s">
        <v>549</v>
      </c>
      <c r="BB26" s="362" t="s">
        <v>550</v>
      </c>
      <c r="BC26" s="362" t="s">
        <v>275</v>
      </c>
      <c r="BD26" s="362" t="s">
        <v>551</v>
      </c>
      <c r="BE26" s="363" t="s">
        <v>552</v>
      </c>
      <c r="BF26" s="362" t="s">
        <v>261</v>
      </c>
      <c r="BG26" s="364" t="s">
        <v>547</v>
      </c>
      <c r="BH26" s="362">
        <v>10205524</v>
      </c>
      <c r="BI26" s="362">
        <v>1</v>
      </c>
      <c r="BJ26" s="362" t="s">
        <v>548</v>
      </c>
      <c r="BK26" s="362" t="s">
        <v>553</v>
      </c>
      <c r="BL26" s="362" t="s">
        <v>297</v>
      </c>
      <c r="BM26" s="362"/>
      <c r="BN26" s="362"/>
      <c r="BO26" s="362"/>
      <c r="BP26" s="362"/>
      <c r="BQ26" s="362"/>
      <c r="BR26" s="362"/>
    </row>
    <row r="27" spans="1:70" ht="15.6">
      <c r="A27" s="361" t="s">
        <v>158</v>
      </c>
      <c r="B27" s="362" t="s">
        <v>2</v>
      </c>
      <c r="C27" s="362"/>
      <c r="D27" s="363" t="s">
        <v>243</v>
      </c>
      <c r="E27" s="363" t="s">
        <v>456</v>
      </c>
      <c r="F27" s="362" t="s">
        <v>245</v>
      </c>
      <c r="G27" s="362" t="s">
        <v>246</v>
      </c>
      <c r="H27" s="362" t="s">
        <v>247</v>
      </c>
      <c r="I27" s="362" t="s">
        <v>248</v>
      </c>
      <c r="J27" s="362" t="s">
        <v>249</v>
      </c>
      <c r="K27" s="362" t="s">
        <v>250</v>
      </c>
      <c r="L27" s="361" t="s">
        <v>144</v>
      </c>
      <c r="M27" s="362" t="s">
        <v>37</v>
      </c>
      <c r="N27" s="362" t="s">
        <v>38</v>
      </c>
      <c r="O27" s="362" t="s">
        <v>250</v>
      </c>
      <c r="P27" s="362" t="s">
        <v>247</v>
      </c>
      <c r="Q27" s="361" t="s">
        <v>157</v>
      </c>
      <c r="R27" s="362" t="s">
        <v>252</v>
      </c>
      <c r="S27" s="362" t="s">
        <v>253</v>
      </c>
      <c r="T27" s="362">
        <v>52983468</v>
      </c>
      <c r="U27" s="362"/>
      <c r="V27" s="362"/>
      <c r="W27" s="363" t="s">
        <v>543</v>
      </c>
      <c r="X27" s="362" t="s">
        <v>544</v>
      </c>
      <c r="Y27" s="362" t="s">
        <v>256</v>
      </c>
      <c r="Z27" s="362" t="s">
        <v>257</v>
      </c>
      <c r="AA27" s="362" t="s">
        <v>258</v>
      </c>
      <c r="AB27" s="362" t="s">
        <v>259</v>
      </c>
      <c r="AC27" s="362" t="s">
        <v>496</v>
      </c>
      <c r="AD27" s="364">
        <v>0</v>
      </c>
      <c r="AE27" s="364">
        <v>0</v>
      </c>
      <c r="AF27" s="362" t="s">
        <v>261</v>
      </c>
      <c r="AG27" s="362">
        <v>2.4096389999999999E-2</v>
      </c>
      <c r="AH27" s="364">
        <v>0</v>
      </c>
      <c r="AI27" s="364">
        <v>0</v>
      </c>
      <c r="AJ27" s="362" t="s">
        <v>262</v>
      </c>
      <c r="AK27" s="362" t="s">
        <v>263</v>
      </c>
      <c r="AL27" s="361" t="s">
        <v>264</v>
      </c>
      <c r="AM27" s="362">
        <v>58203</v>
      </c>
      <c r="AN27" s="362">
        <v>71305</v>
      </c>
      <c r="AO27" s="361" t="s">
        <v>158</v>
      </c>
      <c r="AP27" s="361" t="s">
        <v>265</v>
      </c>
      <c r="AQ27" s="362" t="s">
        <v>545</v>
      </c>
      <c r="AR27" s="362" t="s">
        <v>488</v>
      </c>
      <c r="AS27" s="363" t="s">
        <v>543</v>
      </c>
      <c r="AT27" s="362" t="s">
        <v>245</v>
      </c>
      <c r="AU27" s="362" t="s">
        <v>546</v>
      </c>
      <c r="AV27" s="364" t="s">
        <v>547</v>
      </c>
      <c r="AW27" s="362" t="s">
        <v>554</v>
      </c>
      <c r="AX27" s="362" t="s">
        <v>501</v>
      </c>
      <c r="AY27" s="364" t="s">
        <v>502</v>
      </c>
      <c r="AZ27" s="362">
        <v>1104666</v>
      </c>
      <c r="BA27" s="362" t="s">
        <v>549</v>
      </c>
      <c r="BB27" s="362" t="s">
        <v>550</v>
      </c>
      <c r="BC27" s="362" t="s">
        <v>275</v>
      </c>
      <c r="BD27" s="362" t="s">
        <v>551</v>
      </c>
      <c r="BE27" s="363" t="s">
        <v>552</v>
      </c>
      <c r="BF27" s="362" t="s">
        <v>261</v>
      </c>
      <c r="BG27" s="364" t="s">
        <v>547</v>
      </c>
      <c r="BH27" s="362">
        <v>10205524</v>
      </c>
      <c r="BI27" s="362">
        <v>1</v>
      </c>
      <c r="BJ27" s="362" t="s">
        <v>548</v>
      </c>
      <c r="BK27" s="362" t="s">
        <v>553</v>
      </c>
      <c r="BL27" s="362" t="s">
        <v>297</v>
      </c>
      <c r="BM27" s="362"/>
      <c r="BN27" s="362"/>
      <c r="BO27" s="362"/>
      <c r="BP27" s="362"/>
      <c r="BQ27" s="362"/>
      <c r="BR27" s="362"/>
    </row>
    <row r="28" spans="1:70" ht="15.6">
      <c r="A28" s="361" t="s">
        <v>158</v>
      </c>
      <c r="B28" s="362" t="s">
        <v>2</v>
      </c>
      <c r="C28" s="362"/>
      <c r="D28" s="363" t="s">
        <v>243</v>
      </c>
      <c r="E28" s="363" t="s">
        <v>456</v>
      </c>
      <c r="F28" s="362" t="s">
        <v>245</v>
      </c>
      <c r="G28" s="362" t="s">
        <v>246</v>
      </c>
      <c r="H28" s="362" t="s">
        <v>247</v>
      </c>
      <c r="I28" s="362" t="s">
        <v>248</v>
      </c>
      <c r="J28" s="362" t="s">
        <v>249</v>
      </c>
      <c r="K28" s="362" t="s">
        <v>250</v>
      </c>
      <c r="L28" s="361" t="s">
        <v>144</v>
      </c>
      <c r="M28" s="362" t="s">
        <v>37</v>
      </c>
      <c r="N28" s="362" t="s">
        <v>38</v>
      </c>
      <c r="O28" s="362" t="s">
        <v>250</v>
      </c>
      <c r="P28" s="362" t="s">
        <v>247</v>
      </c>
      <c r="Q28" s="361" t="s">
        <v>157</v>
      </c>
      <c r="R28" s="362" t="s">
        <v>252</v>
      </c>
      <c r="S28" s="362" t="s">
        <v>253</v>
      </c>
      <c r="T28" s="362">
        <v>52983469</v>
      </c>
      <c r="U28" s="362"/>
      <c r="V28" s="362"/>
      <c r="W28" s="363" t="s">
        <v>543</v>
      </c>
      <c r="X28" s="362" t="s">
        <v>544</v>
      </c>
      <c r="Y28" s="362" t="s">
        <v>256</v>
      </c>
      <c r="Z28" s="362" t="s">
        <v>257</v>
      </c>
      <c r="AA28" s="362" t="s">
        <v>258</v>
      </c>
      <c r="AB28" s="362" t="s">
        <v>259</v>
      </c>
      <c r="AC28" s="362" t="s">
        <v>532</v>
      </c>
      <c r="AD28" s="364">
        <v>0</v>
      </c>
      <c r="AE28" s="364">
        <v>0</v>
      </c>
      <c r="AF28" s="362" t="s">
        <v>261</v>
      </c>
      <c r="AG28" s="362">
        <v>2.4096389999999999E-2</v>
      </c>
      <c r="AH28" s="364">
        <v>-26.09</v>
      </c>
      <c r="AI28" s="364">
        <v>-26.09</v>
      </c>
      <c r="AJ28" s="362" t="s">
        <v>262</v>
      </c>
      <c r="AK28" s="362" t="s">
        <v>263</v>
      </c>
      <c r="AL28" s="361" t="s">
        <v>264</v>
      </c>
      <c r="AM28" s="362">
        <v>58203</v>
      </c>
      <c r="AN28" s="362">
        <v>71305</v>
      </c>
      <c r="AO28" s="361" t="s">
        <v>158</v>
      </c>
      <c r="AP28" s="361" t="s">
        <v>265</v>
      </c>
      <c r="AQ28" s="362" t="s">
        <v>545</v>
      </c>
      <c r="AR28" s="362" t="s">
        <v>488</v>
      </c>
      <c r="AS28" s="363" t="s">
        <v>543</v>
      </c>
      <c r="AT28" s="362" t="s">
        <v>245</v>
      </c>
      <c r="AU28" s="362" t="s">
        <v>546</v>
      </c>
      <c r="AV28" s="364" t="s">
        <v>547</v>
      </c>
      <c r="AW28" s="362" t="s">
        <v>548</v>
      </c>
      <c r="AX28" s="362" t="s">
        <v>271</v>
      </c>
      <c r="AY28" s="364" t="s">
        <v>502</v>
      </c>
      <c r="AZ28" s="362">
        <v>1104666</v>
      </c>
      <c r="BA28" s="362" t="s">
        <v>549</v>
      </c>
      <c r="BB28" s="362" t="s">
        <v>550</v>
      </c>
      <c r="BC28" s="362" t="s">
        <v>275</v>
      </c>
      <c r="BD28" s="362" t="s">
        <v>551</v>
      </c>
      <c r="BE28" s="363" t="s">
        <v>552</v>
      </c>
      <c r="BF28" s="362" t="s">
        <v>261</v>
      </c>
      <c r="BG28" s="364" t="s">
        <v>547</v>
      </c>
      <c r="BH28" s="362">
        <v>10205524</v>
      </c>
      <c r="BI28" s="362">
        <v>1</v>
      </c>
      <c r="BJ28" s="362" t="s">
        <v>548</v>
      </c>
      <c r="BK28" s="362" t="s">
        <v>553</v>
      </c>
      <c r="BL28" s="362" t="s">
        <v>297</v>
      </c>
      <c r="BM28" s="362"/>
      <c r="BN28" s="362"/>
      <c r="BO28" s="362"/>
      <c r="BP28" s="362"/>
      <c r="BQ28" s="362"/>
      <c r="BR28" s="362"/>
    </row>
    <row r="29" spans="1:70" ht="15.6">
      <c r="A29" s="361" t="s">
        <v>158</v>
      </c>
      <c r="B29" s="362" t="s">
        <v>2</v>
      </c>
      <c r="C29" s="362"/>
      <c r="D29" s="363" t="s">
        <v>243</v>
      </c>
      <c r="E29" s="363" t="s">
        <v>456</v>
      </c>
      <c r="F29" s="362" t="s">
        <v>245</v>
      </c>
      <c r="G29" s="362" t="s">
        <v>246</v>
      </c>
      <c r="H29" s="362" t="s">
        <v>247</v>
      </c>
      <c r="I29" s="362" t="s">
        <v>248</v>
      </c>
      <c r="J29" s="362" t="s">
        <v>249</v>
      </c>
      <c r="K29" s="362" t="s">
        <v>250</v>
      </c>
      <c r="L29" s="361" t="s">
        <v>144</v>
      </c>
      <c r="M29" s="362" t="s">
        <v>37</v>
      </c>
      <c r="N29" s="362" t="s">
        <v>38</v>
      </c>
      <c r="O29" s="362" t="s">
        <v>250</v>
      </c>
      <c r="P29" s="362" t="s">
        <v>247</v>
      </c>
      <c r="Q29" s="361" t="s">
        <v>157</v>
      </c>
      <c r="R29" s="362" t="s">
        <v>252</v>
      </c>
      <c r="S29" s="362" t="s">
        <v>253</v>
      </c>
      <c r="T29" s="362">
        <v>53003611</v>
      </c>
      <c r="U29" s="362"/>
      <c r="V29" s="362"/>
      <c r="W29" s="363" t="s">
        <v>543</v>
      </c>
      <c r="X29" s="362" t="s">
        <v>278</v>
      </c>
      <c r="Y29" s="362" t="s">
        <v>256</v>
      </c>
      <c r="Z29" s="362" t="s">
        <v>279</v>
      </c>
      <c r="AA29" s="362"/>
      <c r="AB29" s="362" t="s">
        <v>280</v>
      </c>
      <c r="AC29" s="362" t="s">
        <v>281</v>
      </c>
      <c r="AD29" s="364">
        <v>0</v>
      </c>
      <c r="AE29" s="364">
        <v>2310</v>
      </c>
      <c r="AF29" s="362" t="s">
        <v>261</v>
      </c>
      <c r="AG29" s="362">
        <v>2.4096389999999999E-2</v>
      </c>
      <c r="AH29" s="364">
        <v>0</v>
      </c>
      <c r="AI29" s="364">
        <v>55.66</v>
      </c>
      <c r="AJ29" s="362"/>
      <c r="AK29" s="362"/>
      <c r="AL29" s="361"/>
      <c r="AM29" s="362"/>
      <c r="AN29" s="362"/>
      <c r="AO29" s="361"/>
      <c r="AP29" s="361"/>
      <c r="AQ29" s="362" t="s">
        <v>282</v>
      </c>
      <c r="AR29" s="362"/>
      <c r="AS29" s="363"/>
      <c r="AT29" s="362"/>
      <c r="AU29" s="362"/>
      <c r="AV29" s="364"/>
      <c r="AW29" s="362"/>
      <c r="AX29" s="362"/>
      <c r="AY29" s="364"/>
      <c r="AZ29" s="362"/>
      <c r="BA29" s="362"/>
      <c r="BB29" s="362"/>
      <c r="BC29" s="362"/>
      <c r="BD29" s="362"/>
      <c r="BE29" s="363"/>
      <c r="BF29" s="362"/>
      <c r="BG29" s="364"/>
      <c r="BH29" s="362"/>
      <c r="BI29" s="362"/>
      <c r="BJ29" s="362"/>
      <c r="BK29" s="362"/>
      <c r="BL29" s="362"/>
      <c r="BM29" s="362"/>
      <c r="BN29" s="362"/>
      <c r="BO29" s="362"/>
      <c r="BP29" s="362"/>
      <c r="BQ29" s="362"/>
      <c r="BR29" s="362"/>
    </row>
    <row r="30" spans="1:70" ht="15.6">
      <c r="A30" s="361" t="s">
        <v>158</v>
      </c>
      <c r="B30" s="362" t="s">
        <v>2</v>
      </c>
      <c r="C30" s="362"/>
      <c r="D30" s="363" t="s">
        <v>243</v>
      </c>
      <c r="E30" s="363" t="s">
        <v>456</v>
      </c>
      <c r="F30" s="362" t="s">
        <v>245</v>
      </c>
      <c r="G30" s="362" t="s">
        <v>246</v>
      </c>
      <c r="H30" s="362" t="s">
        <v>247</v>
      </c>
      <c r="I30" s="362" t="s">
        <v>248</v>
      </c>
      <c r="J30" s="362" t="s">
        <v>249</v>
      </c>
      <c r="K30" s="362" t="s">
        <v>250</v>
      </c>
      <c r="L30" s="361" t="s">
        <v>144</v>
      </c>
      <c r="M30" s="362" t="s">
        <v>37</v>
      </c>
      <c r="N30" s="362" t="s">
        <v>38</v>
      </c>
      <c r="O30" s="362" t="s">
        <v>250</v>
      </c>
      <c r="P30" s="362" t="s">
        <v>247</v>
      </c>
      <c r="Q30" s="361" t="s">
        <v>157</v>
      </c>
      <c r="R30" s="362" t="s">
        <v>252</v>
      </c>
      <c r="S30" s="362" t="s">
        <v>253</v>
      </c>
      <c r="T30" s="362">
        <v>53128113</v>
      </c>
      <c r="U30" s="362"/>
      <c r="V30" s="362"/>
      <c r="W30" s="363" t="s">
        <v>555</v>
      </c>
      <c r="X30" s="362" t="s">
        <v>556</v>
      </c>
      <c r="Y30" s="362" t="s">
        <v>256</v>
      </c>
      <c r="Z30" s="362" t="s">
        <v>257</v>
      </c>
      <c r="AA30" s="362" t="s">
        <v>258</v>
      </c>
      <c r="AB30" s="362" t="s">
        <v>259</v>
      </c>
      <c r="AC30" s="362" t="s">
        <v>260</v>
      </c>
      <c r="AD30" s="364">
        <v>14000</v>
      </c>
      <c r="AE30" s="364">
        <v>14000</v>
      </c>
      <c r="AF30" s="362" t="s">
        <v>154</v>
      </c>
      <c r="AG30" s="362">
        <v>1</v>
      </c>
      <c r="AH30" s="364">
        <v>14000</v>
      </c>
      <c r="AI30" s="364">
        <v>14000</v>
      </c>
      <c r="AJ30" s="362" t="s">
        <v>262</v>
      </c>
      <c r="AK30" s="362" t="s">
        <v>263</v>
      </c>
      <c r="AL30" s="361" t="s">
        <v>264</v>
      </c>
      <c r="AM30" s="362">
        <v>58203</v>
      </c>
      <c r="AN30" s="362">
        <v>72155</v>
      </c>
      <c r="AO30" s="361" t="s">
        <v>158</v>
      </c>
      <c r="AP30" s="361" t="s">
        <v>265</v>
      </c>
      <c r="AQ30" s="362" t="s">
        <v>557</v>
      </c>
      <c r="AR30" s="362" t="s">
        <v>488</v>
      </c>
      <c r="AS30" s="363" t="s">
        <v>555</v>
      </c>
      <c r="AT30" s="362" t="s">
        <v>245</v>
      </c>
      <c r="AU30" s="362" t="s">
        <v>558</v>
      </c>
      <c r="AV30" s="364" t="s">
        <v>559</v>
      </c>
      <c r="AW30" s="362" t="s">
        <v>560</v>
      </c>
      <c r="AX30" s="362" t="s">
        <v>271</v>
      </c>
      <c r="AY30" s="364" t="s">
        <v>561</v>
      </c>
      <c r="AZ30" s="362">
        <v>1159306</v>
      </c>
      <c r="BA30" s="362" t="s">
        <v>562</v>
      </c>
      <c r="BB30" s="362" t="s">
        <v>563</v>
      </c>
      <c r="BC30" s="362" t="s">
        <v>564</v>
      </c>
      <c r="BD30" s="362" t="s">
        <v>565</v>
      </c>
      <c r="BE30" s="363" t="s">
        <v>566</v>
      </c>
      <c r="BF30" s="362" t="s">
        <v>154</v>
      </c>
      <c r="BG30" s="364" t="s">
        <v>559</v>
      </c>
      <c r="BH30" s="362">
        <v>10232687</v>
      </c>
      <c r="BI30" s="362">
        <v>1</v>
      </c>
      <c r="BJ30" s="362" t="s">
        <v>560</v>
      </c>
      <c r="BK30" s="362" t="s">
        <v>553</v>
      </c>
      <c r="BL30" s="362" t="s">
        <v>297</v>
      </c>
      <c r="BM30" s="362"/>
      <c r="BN30" s="362"/>
      <c r="BO30" s="362"/>
      <c r="BP30" s="362"/>
      <c r="BQ30" s="362"/>
      <c r="BR30" s="362"/>
    </row>
    <row r="31" spans="1:70" ht="15.6">
      <c r="A31" s="361" t="s">
        <v>158</v>
      </c>
      <c r="B31" s="362" t="s">
        <v>2</v>
      </c>
      <c r="C31" s="362"/>
      <c r="D31" s="363" t="s">
        <v>243</v>
      </c>
      <c r="E31" s="363" t="s">
        <v>456</v>
      </c>
      <c r="F31" s="362" t="s">
        <v>245</v>
      </c>
      <c r="G31" s="362" t="s">
        <v>246</v>
      </c>
      <c r="H31" s="362" t="s">
        <v>247</v>
      </c>
      <c r="I31" s="362" t="s">
        <v>248</v>
      </c>
      <c r="J31" s="362" t="s">
        <v>249</v>
      </c>
      <c r="K31" s="362" t="s">
        <v>250</v>
      </c>
      <c r="L31" s="361" t="s">
        <v>144</v>
      </c>
      <c r="M31" s="362" t="s">
        <v>37</v>
      </c>
      <c r="N31" s="362" t="s">
        <v>38</v>
      </c>
      <c r="O31" s="362" t="s">
        <v>250</v>
      </c>
      <c r="P31" s="362" t="s">
        <v>247</v>
      </c>
      <c r="Q31" s="361" t="s">
        <v>157</v>
      </c>
      <c r="R31" s="362" t="s">
        <v>252</v>
      </c>
      <c r="S31" s="362" t="s">
        <v>253</v>
      </c>
      <c r="T31" s="362">
        <v>53128115</v>
      </c>
      <c r="U31" s="362"/>
      <c r="V31" s="362"/>
      <c r="W31" s="363" t="s">
        <v>555</v>
      </c>
      <c r="X31" s="362" t="s">
        <v>556</v>
      </c>
      <c r="Y31" s="362" t="s">
        <v>256</v>
      </c>
      <c r="Z31" s="362" t="s">
        <v>257</v>
      </c>
      <c r="AA31" s="362" t="s">
        <v>258</v>
      </c>
      <c r="AB31" s="362" t="s">
        <v>259</v>
      </c>
      <c r="AC31" s="362" t="s">
        <v>496</v>
      </c>
      <c r="AD31" s="364">
        <v>0</v>
      </c>
      <c r="AE31" s="364">
        <v>0</v>
      </c>
      <c r="AF31" s="362" t="s">
        <v>154</v>
      </c>
      <c r="AG31" s="362">
        <v>1</v>
      </c>
      <c r="AH31" s="364">
        <v>0</v>
      </c>
      <c r="AI31" s="364">
        <v>0</v>
      </c>
      <c r="AJ31" s="362" t="s">
        <v>262</v>
      </c>
      <c r="AK31" s="362" t="s">
        <v>263</v>
      </c>
      <c r="AL31" s="361" t="s">
        <v>264</v>
      </c>
      <c r="AM31" s="362">
        <v>58203</v>
      </c>
      <c r="AN31" s="362">
        <v>72155</v>
      </c>
      <c r="AO31" s="361" t="s">
        <v>158</v>
      </c>
      <c r="AP31" s="361" t="s">
        <v>265</v>
      </c>
      <c r="AQ31" s="362" t="s">
        <v>557</v>
      </c>
      <c r="AR31" s="362" t="s">
        <v>488</v>
      </c>
      <c r="AS31" s="363" t="s">
        <v>555</v>
      </c>
      <c r="AT31" s="362" t="s">
        <v>245</v>
      </c>
      <c r="AU31" s="362" t="s">
        <v>558</v>
      </c>
      <c r="AV31" s="364" t="s">
        <v>559</v>
      </c>
      <c r="AW31" s="362" t="s">
        <v>567</v>
      </c>
      <c r="AX31" s="362" t="s">
        <v>501</v>
      </c>
      <c r="AY31" s="364" t="s">
        <v>502</v>
      </c>
      <c r="AZ31" s="362">
        <v>1159306</v>
      </c>
      <c r="BA31" s="362" t="s">
        <v>562</v>
      </c>
      <c r="BB31" s="362" t="s">
        <v>563</v>
      </c>
      <c r="BC31" s="362" t="s">
        <v>564</v>
      </c>
      <c r="BD31" s="362" t="s">
        <v>565</v>
      </c>
      <c r="BE31" s="363" t="s">
        <v>566</v>
      </c>
      <c r="BF31" s="362" t="s">
        <v>154</v>
      </c>
      <c r="BG31" s="364" t="s">
        <v>559</v>
      </c>
      <c r="BH31" s="362">
        <v>10232687</v>
      </c>
      <c r="BI31" s="362">
        <v>1</v>
      </c>
      <c r="BJ31" s="362" t="s">
        <v>560</v>
      </c>
      <c r="BK31" s="362" t="s">
        <v>553</v>
      </c>
      <c r="BL31" s="362" t="s">
        <v>297</v>
      </c>
      <c r="BM31" s="362"/>
      <c r="BN31" s="362"/>
      <c r="BO31" s="362"/>
      <c r="BP31" s="362"/>
      <c r="BQ31" s="362"/>
      <c r="BR31" s="362"/>
    </row>
    <row r="32" spans="1:70" ht="15.6">
      <c r="A32" s="361" t="s">
        <v>158</v>
      </c>
      <c r="B32" s="362" t="s">
        <v>2</v>
      </c>
      <c r="C32" s="362"/>
      <c r="D32" s="363" t="s">
        <v>243</v>
      </c>
      <c r="E32" s="363" t="s">
        <v>456</v>
      </c>
      <c r="F32" s="362" t="s">
        <v>245</v>
      </c>
      <c r="G32" s="362" t="s">
        <v>246</v>
      </c>
      <c r="H32" s="362" t="s">
        <v>247</v>
      </c>
      <c r="I32" s="362" t="s">
        <v>248</v>
      </c>
      <c r="J32" s="362" t="s">
        <v>249</v>
      </c>
      <c r="K32" s="362" t="s">
        <v>250</v>
      </c>
      <c r="L32" s="361" t="s">
        <v>144</v>
      </c>
      <c r="M32" s="362" t="s">
        <v>37</v>
      </c>
      <c r="N32" s="362" t="s">
        <v>38</v>
      </c>
      <c r="O32" s="362" t="s">
        <v>250</v>
      </c>
      <c r="P32" s="362" t="s">
        <v>247</v>
      </c>
      <c r="Q32" s="361" t="s">
        <v>157</v>
      </c>
      <c r="R32" s="362" t="s">
        <v>252</v>
      </c>
      <c r="S32" s="362" t="s">
        <v>253</v>
      </c>
      <c r="T32" s="362">
        <v>53177607</v>
      </c>
      <c r="U32" s="362"/>
      <c r="V32" s="362"/>
      <c r="W32" s="363" t="s">
        <v>555</v>
      </c>
      <c r="X32" s="362" t="s">
        <v>278</v>
      </c>
      <c r="Y32" s="362" t="s">
        <v>256</v>
      </c>
      <c r="Z32" s="362" t="s">
        <v>279</v>
      </c>
      <c r="AA32" s="362"/>
      <c r="AB32" s="362" t="s">
        <v>280</v>
      </c>
      <c r="AC32" s="362" t="s">
        <v>281</v>
      </c>
      <c r="AD32" s="364">
        <v>0</v>
      </c>
      <c r="AE32" s="364">
        <v>1120</v>
      </c>
      <c r="AF32" s="362" t="s">
        <v>154</v>
      </c>
      <c r="AG32" s="362">
        <v>1</v>
      </c>
      <c r="AH32" s="364">
        <v>0</v>
      </c>
      <c r="AI32" s="364">
        <v>1120</v>
      </c>
      <c r="AJ32" s="362"/>
      <c r="AK32" s="362"/>
      <c r="AL32" s="361"/>
      <c r="AM32" s="362"/>
      <c r="AN32" s="362"/>
      <c r="AO32" s="361"/>
      <c r="AP32" s="361"/>
      <c r="AQ32" s="362" t="s">
        <v>282</v>
      </c>
      <c r="AR32" s="362"/>
      <c r="AS32" s="363"/>
      <c r="AT32" s="362"/>
      <c r="AU32" s="362"/>
      <c r="AV32" s="364"/>
      <c r="AW32" s="362"/>
      <c r="AX32" s="362"/>
      <c r="AY32" s="364"/>
      <c r="AZ32" s="362"/>
      <c r="BA32" s="362"/>
      <c r="BB32" s="362"/>
      <c r="BC32" s="362"/>
      <c r="BD32" s="362"/>
      <c r="BE32" s="363"/>
      <c r="BF32" s="362"/>
      <c r="BG32" s="364"/>
      <c r="BH32" s="362"/>
      <c r="BI32" s="362"/>
      <c r="BJ32" s="362"/>
      <c r="BK32" s="362"/>
      <c r="BL32" s="362"/>
      <c r="BM32" s="362"/>
      <c r="BN32" s="362"/>
      <c r="BO32" s="362"/>
      <c r="BP32" s="362"/>
      <c r="BQ32" s="362"/>
      <c r="BR32" s="362"/>
    </row>
    <row r="33" spans="1:70" ht="15.6">
      <c r="A33" s="361" t="s">
        <v>158</v>
      </c>
      <c r="B33" s="362" t="s">
        <v>2</v>
      </c>
      <c r="C33" s="362"/>
      <c r="D33" s="363" t="s">
        <v>243</v>
      </c>
      <c r="E33" s="363" t="s">
        <v>456</v>
      </c>
      <c r="F33" s="362" t="s">
        <v>245</v>
      </c>
      <c r="G33" s="362" t="s">
        <v>246</v>
      </c>
      <c r="H33" s="362" t="s">
        <v>247</v>
      </c>
      <c r="I33" s="362" t="s">
        <v>248</v>
      </c>
      <c r="J33" s="362" t="s">
        <v>249</v>
      </c>
      <c r="K33" s="362" t="s">
        <v>250</v>
      </c>
      <c r="L33" s="361" t="s">
        <v>144</v>
      </c>
      <c r="M33" s="362" t="s">
        <v>37</v>
      </c>
      <c r="N33" s="362" t="s">
        <v>38</v>
      </c>
      <c r="O33" s="362" t="s">
        <v>250</v>
      </c>
      <c r="P33" s="362" t="s">
        <v>247</v>
      </c>
      <c r="Q33" s="361" t="s">
        <v>157</v>
      </c>
      <c r="R33" s="362" t="s">
        <v>252</v>
      </c>
      <c r="S33" s="362" t="s">
        <v>253</v>
      </c>
      <c r="T33" s="362">
        <v>54638851</v>
      </c>
      <c r="U33" s="362"/>
      <c r="V33" s="362"/>
      <c r="W33" s="363" t="s">
        <v>568</v>
      </c>
      <c r="X33" s="362" t="s">
        <v>556</v>
      </c>
      <c r="Y33" s="362" t="s">
        <v>256</v>
      </c>
      <c r="Z33" s="362" t="s">
        <v>257</v>
      </c>
      <c r="AA33" s="362" t="s">
        <v>258</v>
      </c>
      <c r="AB33" s="362" t="s">
        <v>259</v>
      </c>
      <c r="AC33" s="362" t="s">
        <v>496</v>
      </c>
      <c r="AD33" s="364">
        <v>0</v>
      </c>
      <c r="AE33" s="364">
        <v>0</v>
      </c>
      <c r="AF33" s="362" t="s">
        <v>154</v>
      </c>
      <c r="AG33" s="362">
        <v>1</v>
      </c>
      <c r="AH33" s="364">
        <v>0</v>
      </c>
      <c r="AI33" s="364">
        <v>0</v>
      </c>
      <c r="AJ33" s="362" t="s">
        <v>262</v>
      </c>
      <c r="AK33" s="362" t="s">
        <v>263</v>
      </c>
      <c r="AL33" s="361" t="s">
        <v>264</v>
      </c>
      <c r="AM33" s="362">
        <v>58203</v>
      </c>
      <c r="AN33" s="362">
        <v>72155</v>
      </c>
      <c r="AO33" s="361" t="s">
        <v>158</v>
      </c>
      <c r="AP33" s="361" t="s">
        <v>265</v>
      </c>
      <c r="AQ33" s="362" t="s">
        <v>557</v>
      </c>
      <c r="AR33" s="362" t="s">
        <v>497</v>
      </c>
      <c r="AS33" s="363" t="s">
        <v>568</v>
      </c>
      <c r="AT33" s="362" t="s">
        <v>245</v>
      </c>
      <c r="AU33" s="362" t="s">
        <v>569</v>
      </c>
      <c r="AV33" s="364" t="s">
        <v>559</v>
      </c>
      <c r="AW33" s="362" t="s">
        <v>570</v>
      </c>
      <c r="AX33" s="362" t="s">
        <v>501</v>
      </c>
      <c r="AY33" s="364" t="s">
        <v>502</v>
      </c>
      <c r="AZ33" s="362">
        <v>1159306</v>
      </c>
      <c r="BA33" s="362" t="s">
        <v>562</v>
      </c>
      <c r="BB33" s="362" t="s">
        <v>563</v>
      </c>
      <c r="BC33" s="362" t="s">
        <v>564</v>
      </c>
      <c r="BD33" s="362" t="s">
        <v>571</v>
      </c>
      <c r="BE33" s="363" t="s">
        <v>572</v>
      </c>
      <c r="BF33" s="362" t="s">
        <v>154</v>
      </c>
      <c r="BG33" s="364" t="s">
        <v>559</v>
      </c>
      <c r="BH33" s="362">
        <v>10232687</v>
      </c>
      <c r="BI33" s="362">
        <v>2</v>
      </c>
      <c r="BJ33" s="362" t="s">
        <v>573</v>
      </c>
      <c r="BK33" s="362" t="s">
        <v>553</v>
      </c>
      <c r="BL33" s="362" t="s">
        <v>297</v>
      </c>
      <c r="BM33" s="362"/>
      <c r="BN33" s="362"/>
      <c r="BO33" s="362"/>
      <c r="BP33" s="362"/>
      <c r="BQ33" s="362"/>
      <c r="BR33" s="362"/>
    </row>
    <row r="34" spans="1:70" ht="15.6">
      <c r="A34" s="361" t="s">
        <v>158</v>
      </c>
      <c r="B34" s="362" t="s">
        <v>2</v>
      </c>
      <c r="C34" s="362"/>
      <c r="D34" s="363" t="s">
        <v>243</v>
      </c>
      <c r="E34" s="363" t="s">
        <v>456</v>
      </c>
      <c r="F34" s="362" t="s">
        <v>245</v>
      </c>
      <c r="G34" s="362" t="s">
        <v>246</v>
      </c>
      <c r="H34" s="362" t="s">
        <v>247</v>
      </c>
      <c r="I34" s="362" t="s">
        <v>248</v>
      </c>
      <c r="J34" s="362" t="s">
        <v>249</v>
      </c>
      <c r="K34" s="362" t="s">
        <v>250</v>
      </c>
      <c r="L34" s="361" t="s">
        <v>144</v>
      </c>
      <c r="M34" s="362" t="s">
        <v>37</v>
      </c>
      <c r="N34" s="362" t="s">
        <v>38</v>
      </c>
      <c r="O34" s="362" t="s">
        <v>250</v>
      </c>
      <c r="P34" s="362" t="s">
        <v>247</v>
      </c>
      <c r="Q34" s="361" t="s">
        <v>157</v>
      </c>
      <c r="R34" s="362" t="s">
        <v>252</v>
      </c>
      <c r="S34" s="362" t="s">
        <v>253</v>
      </c>
      <c r="T34" s="362">
        <v>54638864</v>
      </c>
      <c r="U34" s="362"/>
      <c r="V34" s="362"/>
      <c r="W34" s="363" t="s">
        <v>568</v>
      </c>
      <c r="X34" s="362" t="s">
        <v>556</v>
      </c>
      <c r="Y34" s="362" t="s">
        <v>256</v>
      </c>
      <c r="Z34" s="362" t="s">
        <v>257</v>
      </c>
      <c r="AA34" s="362" t="s">
        <v>258</v>
      </c>
      <c r="AB34" s="362" t="s">
        <v>259</v>
      </c>
      <c r="AC34" s="362" t="s">
        <v>260</v>
      </c>
      <c r="AD34" s="364">
        <v>14000</v>
      </c>
      <c r="AE34" s="364">
        <v>14000</v>
      </c>
      <c r="AF34" s="362" t="s">
        <v>154</v>
      </c>
      <c r="AG34" s="362">
        <v>1</v>
      </c>
      <c r="AH34" s="364">
        <v>14000</v>
      </c>
      <c r="AI34" s="364">
        <v>14000</v>
      </c>
      <c r="AJ34" s="362" t="s">
        <v>262</v>
      </c>
      <c r="AK34" s="362" t="s">
        <v>263</v>
      </c>
      <c r="AL34" s="361" t="s">
        <v>264</v>
      </c>
      <c r="AM34" s="362">
        <v>58203</v>
      </c>
      <c r="AN34" s="362">
        <v>72155</v>
      </c>
      <c r="AO34" s="361" t="s">
        <v>158</v>
      </c>
      <c r="AP34" s="361" t="s">
        <v>265</v>
      </c>
      <c r="AQ34" s="362" t="s">
        <v>557</v>
      </c>
      <c r="AR34" s="362" t="s">
        <v>497</v>
      </c>
      <c r="AS34" s="363" t="s">
        <v>568</v>
      </c>
      <c r="AT34" s="362" t="s">
        <v>245</v>
      </c>
      <c r="AU34" s="362" t="s">
        <v>569</v>
      </c>
      <c r="AV34" s="364" t="s">
        <v>559</v>
      </c>
      <c r="AW34" s="362" t="s">
        <v>573</v>
      </c>
      <c r="AX34" s="362" t="s">
        <v>271</v>
      </c>
      <c r="AY34" s="364" t="s">
        <v>561</v>
      </c>
      <c r="AZ34" s="362">
        <v>1159306</v>
      </c>
      <c r="BA34" s="362" t="s">
        <v>562</v>
      </c>
      <c r="BB34" s="362" t="s">
        <v>563</v>
      </c>
      <c r="BC34" s="362" t="s">
        <v>564</v>
      </c>
      <c r="BD34" s="362" t="s">
        <v>571</v>
      </c>
      <c r="BE34" s="363" t="s">
        <v>572</v>
      </c>
      <c r="BF34" s="362" t="s">
        <v>154</v>
      </c>
      <c r="BG34" s="364" t="s">
        <v>559</v>
      </c>
      <c r="BH34" s="362">
        <v>10232687</v>
      </c>
      <c r="BI34" s="362">
        <v>2</v>
      </c>
      <c r="BJ34" s="362" t="s">
        <v>573</v>
      </c>
      <c r="BK34" s="362" t="s">
        <v>553</v>
      </c>
      <c r="BL34" s="362" t="s">
        <v>297</v>
      </c>
      <c r="BM34" s="362"/>
      <c r="BN34" s="362"/>
      <c r="BO34" s="362"/>
      <c r="BP34" s="362"/>
      <c r="BQ34" s="362"/>
      <c r="BR34" s="362"/>
    </row>
    <row r="35" spans="1:70" ht="15.6">
      <c r="A35" s="361" t="s">
        <v>158</v>
      </c>
      <c r="B35" s="362" t="s">
        <v>2</v>
      </c>
      <c r="C35" s="362"/>
      <c r="D35" s="363" t="s">
        <v>243</v>
      </c>
      <c r="E35" s="363" t="s">
        <v>456</v>
      </c>
      <c r="F35" s="362" t="s">
        <v>245</v>
      </c>
      <c r="G35" s="362" t="s">
        <v>246</v>
      </c>
      <c r="H35" s="362" t="s">
        <v>247</v>
      </c>
      <c r="I35" s="362" t="s">
        <v>248</v>
      </c>
      <c r="J35" s="362" t="s">
        <v>249</v>
      </c>
      <c r="K35" s="362" t="s">
        <v>250</v>
      </c>
      <c r="L35" s="361" t="s">
        <v>144</v>
      </c>
      <c r="M35" s="362" t="s">
        <v>37</v>
      </c>
      <c r="N35" s="362" t="s">
        <v>38</v>
      </c>
      <c r="O35" s="362" t="s">
        <v>250</v>
      </c>
      <c r="P35" s="362" t="s">
        <v>247</v>
      </c>
      <c r="Q35" s="361" t="s">
        <v>157</v>
      </c>
      <c r="R35" s="362" t="s">
        <v>252</v>
      </c>
      <c r="S35" s="362" t="s">
        <v>253</v>
      </c>
      <c r="T35" s="362">
        <v>54670198</v>
      </c>
      <c r="U35" s="362"/>
      <c r="V35" s="362"/>
      <c r="W35" s="363" t="s">
        <v>568</v>
      </c>
      <c r="X35" s="362" t="s">
        <v>278</v>
      </c>
      <c r="Y35" s="362" t="s">
        <v>256</v>
      </c>
      <c r="Z35" s="362" t="s">
        <v>279</v>
      </c>
      <c r="AA35" s="362"/>
      <c r="AB35" s="362" t="s">
        <v>280</v>
      </c>
      <c r="AC35" s="362" t="s">
        <v>281</v>
      </c>
      <c r="AD35" s="364">
        <v>0</v>
      </c>
      <c r="AE35" s="364">
        <v>1120</v>
      </c>
      <c r="AF35" s="362" t="s">
        <v>154</v>
      </c>
      <c r="AG35" s="362">
        <v>1</v>
      </c>
      <c r="AH35" s="364">
        <v>0</v>
      </c>
      <c r="AI35" s="364">
        <v>1120</v>
      </c>
      <c r="AJ35" s="362"/>
      <c r="AK35" s="362"/>
      <c r="AL35" s="361"/>
      <c r="AM35" s="362"/>
      <c r="AN35" s="362"/>
      <c r="AO35" s="361"/>
      <c r="AP35" s="361"/>
      <c r="AQ35" s="362" t="s">
        <v>282</v>
      </c>
      <c r="AR35" s="362"/>
      <c r="AS35" s="363"/>
      <c r="AT35" s="362"/>
      <c r="AU35" s="362"/>
      <c r="AV35" s="364"/>
      <c r="AW35" s="362"/>
      <c r="AX35" s="362"/>
      <c r="AY35" s="364"/>
      <c r="AZ35" s="362"/>
      <c r="BA35" s="362"/>
      <c r="BB35" s="362"/>
      <c r="BC35" s="362"/>
      <c r="BD35" s="362"/>
      <c r="BE35" s="363"/>
      <c r="BF35" s="362"/>
      <c r="BG35" s="364"/>
      <c r="BH35" s="362"/>
      <c r="BI35" s="362"/>
      <c r="BJ35" s="362"/>
      <c r="BK35" s="362"/>
      <c r="BL35" s="362"/>
      <c r="BM35" s="362"/>
      <c r="BN35" s="362"/>
      <c r="BO35" s="362"/>
      <c r="BP35" s="362"/>
      <c r="BQ35" s="362"/>
      <c r="BR35" s="362"/>
    </row>
    <row r="36" spans="1:70" ht="15.6">
      <c r="A36" s="361" t="s">
        <v>158</v>
      </c>
      <c r="B36" s="362" t="s">
        <v>2</v>
      </c>
      <c r="C36" s="362"/>
      <c r="D36" s="363" t="s">
        <v>243</v>
      </c>
      <c r="E36" s="363" t="s">
        <v>456</v>
      </c>
      <c r="F36" s="362" t="s">
        <v>245</v>
      </c>
      <c r="G36" s="362" t="s">
        <v>246</v>
      </c>
      <c r="H36" s="362" t="s">
        <v>247</v>
      </c>
      <c r="I36" s="362" t="s">
        <v>248</v>
      </c>
      <c r="J36" s="362" t="s">
        <v>249</v>
      </c>
      <c r="K36" s="362" t="s">
        <v>250</v>
      </c>
      <c r="L36" s="361" t="s">
        <v>144</v>
      </c>
      <c r="M36" s="362" t="s">
        <v>37</v>
      </c>
      <c r="N36" s="362" t="s">
        <v>38</v>
      </c>
      <c r="O36" s="362" t="s">
        <v>250</v>
      </c>
      <c r="P36" s="362" t="s">
        <v>247</v>
      </c>
      <c r="Q36" s="361" t="s">
        <v>157</v>
      </c>
      <c r="R36" s="362" t="s">
        <v>252</v>
      </c>
      <c r="S36" s="362" t="s">
        <v>253</v>
      </c>
      <c r="T36" s="362">
        <v>56738681</v>
      </c>
      <c r="U36" s="362"/>
      <c r="V36" s="362"/>
      <c r="W36" s="363" t="s">
        <v>574</v>
      </c>
      <c r="X36" s="362" t="s">
        <v>544</v>
      </c>
      <c r="Y36" s="362" t="s">
        <v>256</v>
      </c>
      <c r="Z36" s="362" t="s">
        <v>257</v>
      </c>
      <c r="AA36" s="362" t="s">
        <v>258</v>
      </c>
      <c r="AB36" s="362" t="s">
        <v>259</v>
      </c>
      <c r="AC36" s="362" t="s">
        <v>260</v>
      </c>
      <c r="AD36" s="364">
        <v>86625</v>
      </c>
      <c r="AE36" s="364">
        <v>86625</v>
      </c>
      <c r="AF36" s="362" t="s">
        <v>261</v>
      </c>
      <c r="AG36" s="362">
        <v>2.4096389999999999E-2</v>
      </c>
      <c r="AH36" s="364">
        <v>2165.63</v>
      </c>
      <c r="AI36" s="364">
        <v>2165.63</v>
      </c>
      <c r="AJ36" s="362" t="s">
        <v>262</v>
      </c>
      <c r="AK36" s="362" t="s">
        <v>263</v>
      </c>
      <c r="AL36" s="361" t="s">
        <v>264</v>
      </c>
      <c r="AM36" s="362">
        <v>58203</v>
      </c>
      <c r="AN36" s="362">
        <v>71305</v>
      </c>
      <c r="AO36" s="361" t="s">
        <v>158</v>
      </c>
      <c r="AP36" s="361" t="s">
        <v>265</v>
      </c>
      <c r="AQ36" s="362" t="s">
        <v>545</v>
      </c>
      <c r="AR36" s="362" t="s">
        <v>537</v>
      </c>
      <c r="AS36" s="363" t="s">
        <v>574</v>
      </c>
      <c r="AT36" s="362" t="s">
        <v>245</v>
      </c>
      <c r="AU36" s="362" t="s">
        <v>575</v>
      </c>
      <c r="AV36" s="364" t="s">
        <v>576</v>
      </c>
      <c r="AW36" s="362" t="s">
        <v>577</v>
      </c>
      <c r="AX36" s="362" t="s">
        <v>271</v>
      </c>
      <c r="AY36" s="364" t="s">
        <v>576</v>
      </c>
      <c r="AZ36" s="362">
        <v>1104666</v>
      </c>
      <c r="BA36" s="362" t="s">
        <v>549</v>
      </c>
      <c r="BB36" s="362" t="s">
        <v>550</v>
      </c>
      <c r="BC36" s="362" t="s">
        <v>275</v>
      </c>
      <c r="BD36" s="362" t="s">
        <v>578</v>
      </c>
      <c r="BE36" s="363" t="s">
        <v>579</v>
      </c>
      <c r="BF36" s="362" t="s">
        <v>261</v>
      </c>
      <c r="BG36" s="364" t="s">
        <v>576</v>
      </c>
      <c r="BH36" s="362">
        <v>10205524</v>
      </c>
      <c r="BI36" s="362">
        <v>2</v>
      </c>
      <c r="BJ36" s="362" t="s">
        <v>577</v>
      </c>
      <c r="BK36" s="362" t="s">
        <v>553</v>
      </c>
      <c r="BL36" s="362" t="s">
        <v>297</v>
      </c>
      <c r="BM36" s="362"/>
      <c r="BN36" s="362"/>
      <c r="BO36" s="362"/>
      <c r="BP36" s="362"/>
      <c r="BQ36" s="362"/>
      <c r="BR36" s="362"/>
    </row>
    <row r="37" spans="1:70" ht="15.6">
      <c r="A37" s="361" t="s">
        <v>158</v>
      </c>
      <c r="B37" s="362" t="s">
        <v>2</v>
      </c>
      <c r="C37" s="362"/>
      <c r="D37" s="363" t="s">
        <v>243</v>
      </c>
      <c r="E37" s="363" t="s">
        <v>456</v>
      </c>
      <c r="F37" s="362" t="s">
        <v>245</v>
      </c>
      <c r="G37" s="362" t="s">
        <v>246</v>
      </c>
      <c r="H37" s="362" t="s">
        <v>247</v>
      </c>
      <c r="I37" s="362" t="s">
        <v>248</v>
      </c>
      <c r="J37" s="362" t="s">
        <v>249</v>
      </c>
      <c r="K37" s="362" t="s">
        <v>250</v>
      </c>
      <c r="L37" s="361" t="s">
        <v>144</v>
      </c>
      <c r="M37" s="362" t="s">
        <v>37</v>
      </c>
      <c r="N37" s="362" t="s">
        <v>38</v>
      </c>
      <c r="O37" s="362" t="s">
        <v>250</v>
      </c>
      <c r="P37" s="362" t="s">
        <v>247</v>
      </c>
      <c r="Q37" s="361" t="s">
        <v>157</v>
      </c>
      <c r="R37" s="362" t="s">
        <v>252</v>
      </c>
      <c r="S37" s="362" t="s">
        <v>253</v>
      </c>
      <c r="T37" s="362">
        <v>56738683</v>
      </c>
      <c r="U37" s="362"/>
      <c r="V37" s="362"/>
      <c r="W37" s="363" t="s">
        <v>574</v>
      </c>
      <c r="X37" s="362" t="s">
        <v>544</v>
      </c>
      <c r="Y37" s="362" t="s">
        <v>256</v>
      </c>
      <c r="Z37" s="362" t="s">
        <v>257</v>
      </c>
      <c r="AA37" s="362" t="s">
        <v>258</v>
      </c>
      <c r="AB37" s="362" t="s">
        <v>259</v>
      </c>
      <c r="AC37" s="362" t="s">
        <v>496</v>
      </c>
      <c r="AD37" s="364">
        <v>0</v>
      </c>
      <c r="AE37" s="364">
        <v>0</v>
      </c>
      <c r="AF37" s="362" t="s">
        <v>261</v>
      </c>
      <c r="AG37" s="362">
        <v>2.4096389999999999E-2</v>
      </c>
      <c r="AH37" s="364">
        <v>0</v>
      </c>
      <c r="AI37" s="364">
        <v>0</v>
      </c>
      <c r="AJ37" s="362" t="s">
        <v>262</v>
      </c>
      <c r="AK37" s="362" t="s">
        <v>263</v>
      </c>
      <c r="AL37" s="361" t="s">
        <v>264</v>
      </c>
      <c r="AM37" s="362">
        <v>58203</v>
      </c>
      <c r="AN37" s="362">
        <v>71305</v>
      </c>
      <c r="AO37" s="361" t="s">
        <v>158</v>
      </c>
      <c r="AP37" s="361" t="s">
        <v>265</v>
      </c>
      <c r="AQ37" s="362" t="s">
        <v>545</v>
      </c>
      <c r="AR37" s="362" t="s">
        <v>537</v>
      </c>
      <c r="AS37" s="363" t="s">
        <v>574</v>
      </c>
      <c r="AT37" s="362" t="s">
        <v>245</v>
      </c>
      <c r="AU37" s="362" t="s">
        <v>575</v>
      </c>
      <c r="AV37" s="364" t="s">
        <v>576</v>
      </c>
      <c r="AW37" s="362" t="s">
        <v>580</v>
      </c>
      <c r="AX37" s="362" t="s">
        <v>515</v>
      </c>
      <c r="AY37" s="364" t="s">
        <v>502</v>
      </c>
      <c r="AZ37" s="362">
        <v>1104666</v>
      </c>
      <c r="BA37" s="362" t="s">
        <v>549</v>
      </c>
      <c r="BB37" s="362" t="s">
        <v>550</v>
      </c>
      <c r="BC37" s="362" t="s">
        <v>275</v>
      </c>
      <c r="BD37" s="362" t="s">
        <v>578</v>
      </c>
      <c r="BE37" s="363" t="s">
        <v>579</v>
      </c>
      <c r="BF37" s="362" t="s">
        <v>261</v>
      </c>
      <c r="BG37" s="364" t="s">
        <v>576</v>
      </c>
      <c r="BH37" s="362">
        <v>10205524</v>
      </c>
      <c r="BI37" s="362">
        <v>2</v>
      </c>
      <c r="BJ37" s="362" t="s">
        <v>577</v>
      </c>
      <c r="BK37" s="362" t="s">
        <v>553</v>
      </c>
      <c r="BL37" s="362" t="s">
        <v>297</v>
      </c>
      <c r="BM37" s="362"/>
      <c r="BN37" s="362"/>
      <c r="BO37" s="362"/>
      <c r="BP37" s="362"/>
      <c r="BQ37" s="362"/>
      <c r="BR37" s="362"/>
    </row>
    <row r="38" spans="1:70" ht="15.6">
      <c r="A38" s="361" t="s">
        <v>158</v>
      </c>
      <c r="B38" s="362" t="s">
        <v>2</v>
      </c>
      <c r="C38" s="362"/>
      <c r="D38" s="363" t="s">
        <v>243</v>
      </c>
      <c r="E38" s="363" t="s">
        <v>456</v>
      </c>
      <c r="F38" s="362" t="s">
        <v>245</v>
      </c>
      <c r="G38" s="362" t="s">
        <v>246</v>
      </c>
      <c r="H38" s="362" t="s">
        <v>247</v>
      </c>
      <c r="I38" s="362" t="s">
        <v>248</v>
      </c>
      <c r="J38" s="362" t="s">
        <v>249</v>
      </c>
      <c r="K38" s="362" t="s">
        <v>250</v>
      </c>
      <c r="L38" s="361" t="s">
        <v>144</v>
      </c>
      <c r="M38" s="362" t="s">
        <v>37</v>
      </c>
      <c r="N38" s="362" t="s">
        <v>38</v>
      </c>
      <c r="O38" s="362" t="s">
        <v>250</v>
      </c>
      <c r="P38" s="362" t="s">
        <v>247</v>
      </c>
      <c r="Q38" s="361" t="s">
        <v>157</v>
      </c>
      <c r="R38" s="362" t="s">
        <v>252</v>
      </c>
      <c r="S38" s="362" t="s">
        <v>253</v>
      </c>
      <c r="T38" s="362">
        <v>56738684</v>
      </c>
      <c r="U38" s="362"/>
      <c r="V38" s="362"/>
      <c r="W38" s="363" t="s">
        <v>574</v>
      </c>
      <c r="X38" s="362" t="s">
        <v>544</v>
      </c>
      <c r="Y38" s="362" t="s">
        <v>256</v>
      </c>
      <c r="Z38" s="362" t="s">
        <v>257</v>
      </c>
      <c r="AA38" s="362" t="s">
        <v>258</v>
      </c>
      <c r="AB38" s="362" t="s">
        <v>259</v>
      </c>
      <c r="AC38" s="362" t="s">
        <v>532</v>
      </c>
      <c r="AD38" s="364">
        <v>0</v>
      </c>
      <c r="AE38" s="364">
        <v>0</v>
      </c>
      <c r="AF38" s="362" t="s">
        <v>261</v>
      </c>
      <c r="AG38" s="362">
        <v>2.4096389999999999E-2</v>
      </c>
      <c r="AH38" s="364">
        <v>-78.28</v>
      </c>
      <c r="AI38" s="364">
        <v>-78.28</v>
      </c>
      <c r="AJ38" s="362" t="s">
        <v>262</v>
      </c>
      <c r="AK38" s="362" t="s">
        <v>263</v>
      </c>
      <c r="AL38" s="361" t="s">
        <v>264</v>
      </c>
      <c r="AM38" s="362">
        <v>58203</v>
      </c>
      <c r="AN38" s="362">
        <v>71305</v>
      </c>
      <c r="AO38" s="361" t="s">
        <v>158</v>
      </c>
      <c r="AP38" s="361" t="s">
        <v>265</v>
      </c>
      <c r="AQ38" s="362" t="s">
        <v>545</v>
      </c>
      <c r="AR38" s="362" t="s">
        <v>537</v>
      </c>
      <c r="AS38" s="363" t="s">
        <v>574</v>
      </c>
      <c r="AT38" s="362" t="s">
        <v>245</v>
      </c>
      <c r="AU38" s="362" t="s">
        <v>575</v>
      </c>
      <c r="AV38" s="364" t="s">
        <v>576</v>
      </c>
      <c r="AW38" s="362" t="s">
        <v>577</v>
      </c>
      <c r="AX38" s="362" t="s">
        <v>271</v>
      </c>
      <c r="AY38" s="364" t="s">
        <v>502</v>
      </c>
      <c r="AZ38" s="362">
        <v>1104666</v>
      </c>
      <c r="BA38" s="362" t="s">
        <v>549</v>
      </c>
      <c r="BB38" s="362" t="s">
        <v>550</v>
      </c>
      <c r="BC38" s="362" t="s">
        <v>275</v>
      </c>
      <c r="BD38" s="362" t="s">
        <v>578</v>
      </c>
      <c r="BE38" s="363" t="s">
        <v>579</v>
      </c>
      <c r="BF38" s="362" t="s">
        <v>261</v>
      </c>
      <c r="BG38" s="364" t="s">
        <v>576</v>
      </c>
      <c r="BH38" s="362">
        <v>10205524</v>
      </c>
      <c r="BI38" s="362">
        <v>2</v>
      </c>
      <c r="BJ38" s="362" t="s">
        <v>577</v>
      </c>
      <c r="BK38" s="362" t="s">
        <v>553</v>
      </c>
      <c r="BL38" s="362" t="s">
        <v>297</v>
      </c>
      <c r="BM38" s="362"/>
      <c r="BN38" s="362"/>
      <c r="BO38" s="362"/>
      <c r="BP38" s="362"/>
      <c r="BQ38" s="362"/>
      <c r="BR38" s="362"/>
    </row>
    <row r="39" spans="1:70" ht="15.6">
      <c r="A39" s="361" t="s">
        <v>158</v>
      </c>
      <c r="B39" s="362" t="s">
        <v>2</v>
      </c>
      <c r="C39" s="362"/>
      <c r="D39" s="363" t="s">
        <v>243</v>
      </c>
      <c r="E39" s="363" t="s">
        <v>456</v>
      </c>
      <c r="F39" s="362" t="s">
        <v>245</v>
      </c>
      <c r="G39" s="362" t="s">
        <v>246</v>
      </c>
      <c r="H39" s="362" t="s">
        <v>247</v>
      </c>
      <c r="I39" s="362" t="s">
        <v>248</v>
      </c>
      <c r="J39" s="362" t="s">
        <v>249</v>
      </c>
      <c r="K39" s="362" t="s">
        <v>250</v>
      </c>
      <c r="L39" s="361" t="s">
        <v>144</v>
      </c>
      <c r="M39" s="362" t="s">
        <v>37</v>
      </c>
      <c r="N39" s="362" t="s">
        <v>38</v>
      </c>
      <c r="O39" s="362" t="s">
        <v>250</v>
      </c>
      <c r="P39" s="362" t="s">
        <v>247</v>
      </c>
      <c r="Q39" s="361" t="s">
        <v>157</v>
      </c>
      <c r="R39" s="362" t="s">
        <v>252</v>
      </c>
      <c r="S39" s="362" t="s">
        <v>253</v>
      </c>
      <c r="T39" s="362">
        <v>56791449</v>
      </c>
      <c r="U39" s="362"/>
      <c r="V39" s="362"/>
      <c r="W39" s="363" t="s">
        <v>574</v>
      </c>
      <c r="X39" s="362" t="s">
        <v>278</v>
      </c>
      <c r="Y39" s="362" t="s">
        <v>256</v>
      </c>
      <c r="Z39" s="362" t="s">
        <v>279</v>
      </c>
      <c r="AA39" s="362"/>
      <c r="AB39" s="362" t="s">
        <v>280</v>
      </c>
      <c r="AC39" s="362" t="s">
        <v>281</v>
      </c>
      <c r="AD39" s="364">
        <v>0</v>
      </c>
      <c r="AE39" s="364">
        <v>6930</v>
      </c>
      <c r="AF39" s="362" t="s">
        <v>261</v>
      </c>
      <c r="AG39" s="362">
        <v>2.4096389999999999E-2</v>
      </c>
      <c r="AH39" s="364">
        <v>0</v>
      </c>
      <c r="AI39" s="364">
        <v>166.99</v>
      </c>
      <c r="AJ39" s="362"/>
      <c r="AK39" s="362"/>
      <c r="AL39" s="361"/>
      <c r="AM39" s="362"/>
      <c r="AN39" s="362"/>
      <c r="AO39" s="361"/>
      <c r="AP39" s="361"/>
      <c r="AQ39" s="362" t="s">
        <v>282</v>
      </c>
      <c r="AR39" s="362"/>
      <c r="AS39" s="363"/>
      <c r="AT39" s="362"/>
      <c r="AU39" s="362"/>
      <c r="AV39" s="364"/>
      <c r="AW39" s="362"/>
      <c r="AX39" s="362"/>
      <c r="AY39" s="364"/>
      <c r="AZ39" s="362"/>
      <c r="BA39" s="362"/>
      <c r="BB39" s="362"/>
      <c r="BC39" s="362"/>
      <c r="BD39" s="362"/>
      <c r="BE39" s="363"/>
      <c r="BF39" s="362"/>
      <c r="BG39" s="364"/>
      <c r="BH39" s="362"/>
      <c r="BI39" s="362"/>
      <c r="BJ39" s="362"/>
      <c r="BK39" s="362"/>
      <c r="BL39" s="362"/>
      <c r="BM39" s="362"/>
      <c r="BN39" s="362"/>
      <c r="BO39" s="362"/>
      <c r="BP39" s="362"/>
      <c r="BQ39" s="362"/>
      <c r="BR39" s="362"/>
    </row>
    <row r="40" spans="1:70" ht="15.6">
      <c r="A40" s="361" t="s">
        <v>158</v>
      </c>
      <c r="B40" s="362" t="s">
        <v>2</v>
      </c>
      <c r="C40" s="362"/>
      <c r="D40" s="363" t="s">
        <v>243</v>
      </c>
      <c r="E40" s="363" t="s">
        <v>456</v>
      </c>
      <c r="F40" s="362" t="s">
        <v>245</v>
      </c>
      <c r="G40" s="362" t="s">
        <v>246</v>
      </c>
      <c r="H40" s="362" t="s">
        <v>247</v>
      </c>
      <c r="I40" s="362" t="s">
        <v>248</v>
      </c>
      <c r="J40" s="362" t="s">
        <v>249</v>
      </c>
      <c r="K40" s="362" t="s">
        <v>250</v>
      </c>
      <c r="L40" s="361" t="s">
        <v>144</v>
      </c>
      <c r="M40" s="362" t="s">
        <v>37</v>
      </c>
      <c r="N40" s="362" t="s">
        <v>38</v>
      </c>
      <c r="O40" s="362" t="s">
        <v>250</v>
      </c>
      <c r="P40" s="362" t="s">
        <v>247</v>
      </c>
      <c r="Q40" s="361" t="s">
        <v>157</v>
      </c>
      <c r="R40" s="362" t="s">
        <v>252</v>
      </c>
      <c r="S40" s="362" t="s">
        <v>253</v>
      </c>
      <c r="T40" s="362">
        <v>57759297</v>
      </c>
      <c r="U40" s="362"/>
      <c r="V40" s="362"/>
      <c r="W40" s="363" t="s">
        <v>579</v>
      </c>
      <c r="X40" s="362" t="s">
        <v>299</v>
      </c>
      <c r="Y40" s="362" t="s">
        <v>256</v>
      </c>
      <c r="Z40" s="362" t="s">
        <v>257</v>
      </c>
      <c r="AA40" s="362" t="s">
        <v>258</v>
      </c>
      <c r="AB40" s="362" t="s">
        <v>259</v>
      </c>
      <c r="AC40" s="362" t="s">
        <v>260</v>
      </c>
      <c r="AD40" s="364">
        <v>7470</v>
      </c>
      <c r="AE40" s="364">
        <v>7470</v>
      </c>
      <c r="AF40" s="362" t="s">
        <v>261</v>
      </c>
      <c r="AG40" s="362">
        <v>2.4096389999999999E-2</v>
      </c>
      <c r="AH40" s="364">
        <v>180</v>
      </c>
      <c r="AI40" s="364">
        <v>180</v>
      </c>
      <c r="AJ40" s="362" t="s">
        <v>262</v>
      </c>
      <c r="AK40" s="362" t="s">
        <v>263</v>
      </c>
      <c r="AL40" s="361" t="s">
        <v>264</v>
      </c>
      <c r="AM40" s="362">
        <v>58203</v>
      </c>
      <c r="AN40" s="362">
        <v>74220</v>
      </c>
      <c r="AO40" s="361" t="s">
        <v>158</v>
      </c>
      <c r="AP40" s="361" t="s">
        <v>265</v>
      </c>
      <c r="AQ40" s="362" t="s">
        <v>300</v>
      </c>
      <c r="AR40" s="362" t="s">
        <v>537</v>
      </c>
      <c r="AS40" s="363" t="s">
        <v>579</v>
      </c>
      <c r="AT40" s="362" t="s">
        <v>245</v>
      </c>
      <c r="AU40" s="362" t="s">
        <v>581</v>
      </c>
      <c r="AV40" s="364" t="s">
        <v>582</v>
      </c>
      <c r="AW40" s="362" t="s">
        <v>583</v>
      </c>
      <c r="AX40" s="362" t="s">
        <v>271</v>
      </c>
      <c r="AY40" s="364" t="s">
        <v>582</v>
      </c>
      <c r="AZ40" s="362">
        <v>1196522</v>
      </c>
      <c r="BA40" s="362" t="s">
        <v>584</v>
      </c>
      <c r="BB40" s="362" t="s">
        <v>585</v>
      </c>
      <c r="BC40" s="362" t="s">
        <v>586</v>
      </c>
      <c r="BD40" s="362" t="s">
        <v>587</v>
      </c>
      <c r="BE40" s="363" t="s">
        <v>588</v>
      </c>
      <c r="BF40" s="362" t="s">
        <v>261</v>
      </c>
      <c r="BG40" s="364" t="s">
        <v>582</v>
      </c>
      <c r="BH40" s="362"/>
      <c r="BI40" s="362"/>
      <c r="BJ40" s="362"/>
      <c r="BK40" s="362"/>
      <c r="BL40" s="362"/>
      <c r="BM40" s="362"/>
      <c r="BN40" s="362"/>
      <c r="BO40" s="362"/>
      <c r="BP40" s="362"/>
      <c r="BQ40" s="362"/>
      <c r="BR40" s="362"/>
    </row>
    <row r="41" spans="1:70" ht="15.6">
      <c r="A41" s="361" t="s">
        <v>158</v>
      </c>
      <c r="B41" s="362" t="s">
        <v>2</v>
      </c>
      <c r="C41" s="362"/>
      <c r="D41" s="363" t="s">
        <v>243</v>
      </c>
      <c r="E41" s="363" t="s">
        <v>456</v>
      </c>
      <c r="F41" s="362" t="s">
        <v>245</v>
      </c>
      <c r="G41" s="362" t="s">
        <v>246</v>
      </c>
      <c r="H41" s="362" t="s">
        <v>247</v>
      </c>
      <c r="I41" s="362" t="s">
        <v>248</v>
      </c>
      <c r="J41" s="362" t="s">
        <v>249</v>
      </c>
      <c r="K41" s="362" t="s">
        <v>250</v>
      </c>
      <c r="L41" s="361" t="s">
        <v>144</v>
      </c>
      <c r="M41" s="362" t="s">
        <v>37</v>
      </c>
      <c r="N41" s="362" t="s">
        <v>38</v>
      </c>
      <c r="O41" s="362" t="s">
        <v>250</v>
      </c>
      <c r="P41" s="362" t="s">
        <v>247</v>
      </c>
      <c r="Q41" s="361" t="s">
        <v>157</v>
      </c>
      <c r="R41" s="362" t="s">
        <v>252</v>
      </c>
      <c r="S41" s="362" t="s">
        <v>253</v>
      </c>
      <c r="T41" s="362">
        <v>57777220</v>
      </c>
      <c r="U41" s="362"/>
      <c r="V41" s="362"/>
      <c r="W41" s="363" t="s">
        <v>579</v>
      </c>
      <c r="X41" s="362" t="s">
        <v>278</v>
      </c>
      <c r="Y41" s="362" t="s">
        <v>256</v>
      </c>
      <c r="Z41" s="362" t="s">
        <v>279</v>
      </c>
      <c r="AA41" s="362"/>
      <c r="AB41" s="362" t="s">
        <v>280</v>
      </c>
      <c r="AC41" s="362" t="s">
        <v>281</v>
      </c>
      <c r="AD41" s="364">
        <v>0</v>
      </c>
      <c r="AE41" s="364">
        <v>597.6</v>
      </c>
      <c r="AF41" s="362" t="s">
        <v>261</v>
      </c>
      <c r="AG41" s="362">
        <v>2.4096389999999999E-2</v>
      </c>
      <c r="AH41" s="364">
        <v>0</v>
      </c>
      <c r="AI41" s="364">
        <v>14.4</v>
      </c>
      <c r="AJ41" s="362"/>
      <c r="AK41" s="362"/>
      <c r="AL41" s="361"/>
      <c r="AM41" s="362"/>
      <c r="AN41" s="362"/>
      <c r="AO41" s="361"/>
      <c r="AP41" s="361"/>
      <c r="AQ41" s="362" t="s">
        <v>282</v>
      </c>
      <c r="AR41" s="362"/>
      <c r="AS41" s="363"/>
      <c r="AT41" s="362"/>
      <c r="AU41" s="362"/>
      <c r="AV41" s="364"/>
      <c r="AW41" s="362"/>
      <c r="AX41" s="362"/>
      <c r="AY41" s="364"/>
      <c r="AZ41" s="362"/>
      <c r="BA41" s="362"/>
      <c r="BB41" s="362"/>
      <c r="BC41" s="362"/>
      <c r="BD41" s="362"/>
      <c r="BE41" s="363"/>
      <c r="BF41" s="362"/>
      <c r="BG41" s="364"/>
      <c r="BH41" s="362"/>
      <c r="BI41" s="362"/>
      <c r="BJ41" s="362"/>
      <c r="BK41" s="362"/>
      <c r="BL41" s="362"/>
      <c r="BM41" s="362"/>
      <c r="BN41" s="362"/>
      <c r="BO41" s="362"/>
      <c r="BP41" s="362"/>
      <c r="BQ41" s="362"/>
      <c r="BR41" s="362"/>
    </row>
    <row r="42" spans="1:70" ht="15.6">
      <c r="A42" s="361" t="s">
        <v>158</v>
      </c>
      <c r="B42" s="362" t="s">
        <v>2</v>
      </c>
      <c r="C42" s="362"/>
      <c r="D42" s="363" t="s">
        <v>243</v>
      </c>
      <c r="E42" s="363" t="s">
        <v>456</v>
      </c>
      <c r="F42" s="362" t="s">
        <v>245</v>
      </c>
      <c r="G42" s="362" t="s">
        <v>246</v>
      </c>
      <c r="H42" s="362" t="s">
        <v>247</v>
      </c>
      <c r="I42" s="362" t="s">
        <v>248</v>
      </c>
      <c r="J42" s="362" t="s">
        <v>249</v>
      </c>
      <c r="K42" s="362" t="s">
        <v>250</v>
      </c>
      <c r="L42" s="361" t="s">
        <v>144</v>
      </c>
      <c r="M42" s="362" t="s">
        <v>37</v>
      </c>
      <c r="N42" s="362" t="s">
        <v>38</v>
      </c>
      <c r="O42" s="362" t="s">
        <v>250</v>
      </c>
      <c r="P42" s="362" t="s">
        <v>247</v>
      </c>
      <c r="Q42" s="361" t="s">
        <v>157</v>
      </c>
      <c r="R42" s="362" t="s">
        <v>252</v>
      </c>
      <c r="S42" s="362" t="s">
        <v>253</v>
      </c>
      <c r="T42" s="362">
        <v>58217479</v>
      </c>
      <c r="U42" s="362"/>
      <c r="V42" s="362"/>
      <c r="W42" s="363" t="s">
        <v>588</v>
      </c>
      <c r="X42" s="362" t="s">
        <v>589</v>
      </c>
      <c r="Y42" s="362" t="s">
        <v>256</v>
      </c>
      <c r="Z42" s="362" t="s">
        <v>257</v>
      </c>
      <c r="AA42" s="362" t="s">
        <v>258</v>
      </c>
      <c r="AB42" s="362" t="s">
        <v>259</v>
      </c>
      <c r="AC42" s="362" t="s">
        <v>260</v>
      </c>
      <c r="AD42" s="364">
        <v>19300</v>
      </c>
      <c r="AE42" s="364">
        <v>19300</v>
      </c>
      <c r="AF42" s="362" t="s">
        <v>261</v>
      </c>
      <c r="AG42" s="362">
        <v>2.4096389999999999E-2</v>
      </c>
      <c r="AH42" s="364">
        <v>465.06</v>
      </c>
      <c r="AI42" s="364">
        <v>465.06</v>
      </c>
      <c r="AJ42" s="362" t="s">
        <v>262</v>
      </c>
      <c r="AK42" s="362" t="s">
        <v>263</v>
      </c>
      <c r="AL42" s="361" t="s">
        <v>264</v>
      </c>
      <c r="AM42" s="362">
        <v>58203</v>
      </c>
      <c r="AN42" s="362">
        <v>74225</v>
      </c>
      <c r="AO42" s="361" t="s">
        <v>158</v>
      </c>
      <c r="AP42" s="361" t="s">
        <v>265</v>
      </c>
      <c r="AQ42" s="362" t="s">
        <v>590</v>
      </c>
      <c r="AR42" s="362" t="s">
        <v>508</v>
      </c>
      <c r="AS42" s="363" t="s">
        <v>588</v>
      </c>
      <c r="AT42" s="362" t="s">
        <v>245</v>
      </c>
      <c r="AU42" s="362" t="s">
        <v>591</v>
      </c>
      <c r="AV42" s="364" t="s">
        <v>592</v>
      </c>
      <c r="AW42" s="362" t="s">
        <v>593</v>
      </c>
      <c r="AX42" s="362" t="s">
        <v>271</v>
      </c>
      <c r="AY42" s="364" t="s">
        <v>592</v>
      </c>
      <c r="AZ42" s="362">
        <v>1262007</v>
      </c>
      <c r="BA42" s="362" t="s">
        <v>594</v>
      </c>
      <c r="BB42" s="362" t="s">
        <v>595</v>
      </c>
      <c r="BC42" s="362" t="s">
        <v>305</v>
      </c>
      <c r="BD42" s="362" t="s">
        <v>596</v>
      </c>
      <c r="BE42" s="363" t="s">
        <v>597</v>
      </c>
      <c r="BF42" s="362" t="s">
        <v>261</v>
      </c>
      <c r="BG42" s="364" t="s">
        <v>592</v>
      </c>
      <c r="BH42" s="362"/>
      <c r="BI42" s="362"/>
      <c r="BJ42" s="362"/>
      <c r="BK42" s="362"/>
      <c r="BL42" s="362"/>
      <c r="BM42" s="362"/>
      <c r="BN42" s="362"/>
      <c r="BO42" s="362"/>
      <c r="BP42" s="362"/>
      <c r="BQ42" s="362"/>
      <c r="BR42" s="362"/>
    </row>
    <row r="43" spans="1:70" ht="15.6">
      <c r="A43" s="361" t="s">
        <v>158</v>
      </c>
      <c r="B43" s="362" t="s">
        <v>2</v>
      </c>
      <c r="C43" s="362"/>
      <c r="D43" s="363" t="s">
        <v>243</v>
      </c>
      <c r="E43" s="363" t="s">
        <v>456</v>
      </c>
      <c r="F43" s="362" t="s">
        <v>245</v>
      </c>
      <c r="G43" s="362" t="s">
        <v>246</v>
      </c>
      <c r="H43" s="362" t="s">
        <v>247</v>
      </c>
      <c r="I43" s="362" t="s">
        <v>248</v>
      </c>
      <c r="J43" s="362" t="s">
        <v>249</v>
      </c>
      <c r="K43" s="362" t="s">
        <v>250</v>
      </c>
      <c r="L43" s="361" t="s">
        <v>144</v>
      </c>
      <c r="M43" s="362" t="s">
        <v>37</v>
      </c>
      <c r="N43" s="362" t="s">
        <v>38</v>
      </c>
      <c r="O43" s="362" t="s">
        <v>250</v>
      </c>
      <c r="P43" s="362" t="s">
        <v>247</v>
      </c>
      <c r="Q43" s="361" t="s">
        <v>157</v>
      </c>
      <c r="R43" s="362" t="s">
        <v>252</v>
      </c>
      <c r="S43" s="362" t="s">
        <v>253</v>
      </c>
      <c r="T43" s="362">
        <v>58237152</v>
      </c>
      <c r="U43" s="362"/>
      <c r="V43" s="362"/>
      <c r="W43" s="363" t="s">
        <v>588</v>
      </c>
      <c r="X43" s="362" t="s">
        <v>278</v>
      </c>
      <c r="Y43" s="362" t="s">
        <v>256</v>
      </c>
      <c r="Z43" s="362" t="s">
        <v>279</v>
      </c>
      <c r="AA43" s="362"/>
      <c r="AB43" s="362" t="s">
        <v>280</v>
      </c>
      <c r="AC43" s="362" t="s">
        <v>281</v>
      </c>
      <c r="AD43" s="364">
        <v>0</v>
      </c>
      <c r="AE43" s="364">
        <v>1544</v>
      </c>
      <c r="AF43" s="362" t="s">
        <v>261</v>
      </c>
      <c r="AG43" s="362">
        <v>2.4096389999999999E-2</v>
      </c>
      <c r="AH43" s="364">
        <v>0</v>
      </c>
      <c r="AI43" s="364">
        <v>37.200000000000003</v>
      </c>
      <c r="AJ43" s="362"/>
      <c r="AK43" s="362"/>
      <c r="AL43" s="361"/>
      <c r="AM43" s="362"/>
      <c r="AN43" s="362"/>
      <c r="AO43" s="361"/>
      <c r="AP43" s="361"/>
      <c r="AQ43" s="362" t="s">
        <v>282</v>
      </c>
      <c r="AR43" s="362"/>
      <c r="AS43" s="363"/>
      <c r="AT43" s="362"/>
      <c r="AU43" s="362"/>
      <c r="AV43" s="364"/>
      <c r="AW43" s="362"/>
      <c r="AX43" s="362"/>
      <c r="AY43" s="364"/>
      <c r="AZ43" s="362"/>
      <c r="BA43" s="362"/>
      <c r="BB43" s="362"/>
      <c r="BC43" s="362"/>
      <c r="BD43" s="362"/>
      <c r="BE43" s="363"/>
      <c r="BF43" s="362"/>
      <c r="BG43" s="364"/>
      <c r="BH43" s="362"/>
      <c r="BI43" s="362"/>
      <c r="BJ43" s="362"/>
      <c r="BK43" s="362"/>
      <c r="BL43" s="362"/>
      <c r="BM43" s="362"/>
      <c r="BN43" s="362"/>
      <c r="BO43" s="362"/>
      <c r="BP43" s="362"/>
      <c r="BQ43" s="362"/>
      <c r="BR43" s="362"/>
    </row>
    <row r="44" spans="1:70" ht="15.6">
      <c r="A44" s="361" t="s">
        <v>158</v>
      </c>
      <c r="B44" s="362" t="s">
        <v>2</v>
      </c>
      <c r="C44" s="362"/>
      <c r="D44" s="363" t="s">
        <v>243</v>
      </c>
      <c r="E44" s="363" t="s">
        <v>456</v>
      </c>
      <c r="F44" s="362" t="s">
        <v>245</v>
      </c>
      <c r="G44" s="362" t="s">
        <v>246</v>
      </c>
      <c r="H44" s="362" t="s">
        <v>247</v>
      </c>
      <c r="I44" s="362" t="s">
        <v>248</v>
      </c>
      <c r="J44" s="362" t="s">
        <v>249</v>
      </c>
      <c r="K44" s="362" t="s">
        <v>250</v>
      </c>
      <c r="L44" s="361" t="s">
        <v>144</v>
      </c>
      <c r="M44" s="362" t="s">
        <v>37</v>
      </c>
      <c r="N44" s="362" t="s">
        <v>38</v>
      </c>
      <c r="O44" s="362" t="s">
        <v>250</v>
      </c>
      <c r="P44" s="362" t="s">
        <v>247</v>
      </c>
      <c r="Q44" s="361" t="s">
        <v>157</v>
      </c>
      <c r="R44" s="362" t="s">
        <v>252</v>
      </c>
      <c r="S44" s="362" t="s">
        <v>253</v>
      </c>
      <c r="T44" s="362">
        <v>58442908</v>
      </c>
      <c r="U44" s="362"/>
      <c r="V44" s="362"/>
      <c r="W44" s="363" t="s">
        <v>597</v>
      </c>
      <c r="X44" s="362" t="s">
        <v>255</v>
      </c>
      <c r="Y44" s="362" t="s">
        <v>256</v>
      </c>
      <c r="Z44" s="362" t="s">
        <v>257</v>
      </c>
      <c r="AA44" s="362" t="s">
        <v>258</v>
      </c>
      <c r="AB44" s="362" t="s">
        <v>259</v>
      </c>
      <c r="AC44" s="362" t="s">
        <v>260</v>
      </c>
      <c r="AD44" s="364">
        <v>15700</v>
      </c>
      <c r="AE44" s="364">
        <v>15700</v>
      </c>
      <c r="AF44" s="362" t="s">
        <v>261</v>
      </c>
      <c r="AG44" s="362">
        <v>2.4096389999999999E-2</v>
      </c>
      <c r="AH44" s="364">
        <v>378.31</v>
      </c>
      <c r="AI44" s="364">
        <v>378.31</v>
      </c>
      <c r="AJ44" s="362" t="s">
        <v>262</v>
      </c>
      <c r="AK44" s="362" t="s">
        <v>263</v>
      </c>
      <c r="AL44" s="361" t="s">
        <v>264</v>
      </c>
      <c r="AM44" s="362">
        <v>58203</v>
      </c>
      <c r="AN44" s="362">
        <v>74215</v>
      </c>
      <c r="AO44" s="361" t="s">
        <v>158</v>
      </c>
      <c r="AP44" s="361" t="s">
        <v>265</v>
      </c>
      <c r="AQ44" s="362" t="s">
        <v>266</v>
      </c>
      <c r="AR44" s="362" t="s">
        <v>508</v>
      </c>
      <c r="AS44" s="363" t="s">
        <v>597</v>
      </c>
      <c r="AT44" s="362" t="s">
        <v>245</v>
      </c>
      <c r="AU44" s="362" t="s">
        <v>598</v>
      </c>
      <c r="AV44" s="364" t="s">
        <v>599</v>
      </c>
      <c r="AW44" s="362" t="s">
        <v>600</v>
      </c>
      <c r="AX44" s="362" t="s">
        <v>271</v>
      </c>
      <c r="AY44" s="364" t="s">
        <v>599</v>
      </c>
      <c r="AZ44" s="362">
        <v>1262007</v>
      </c>
      <c r="BA44" s="362" t="s">
        <v>594</v>
      </c>
      <c r="BB44" s="362" t="s">
        <v>595</v>
      </c>
      <c r="BC44" s="362" t="s">
        <v>305</v>
      </c>
      <c r="BD44" s="362" t="s">
        <v>601</v>
      </c>
      <c r="BE44" s="363" t="s">
        <v>602</v>
      </c>
      <c r="BF44" s="362" t="s">
        <v>261</v>
      </c>
      <c r="BG44" s="364" t="s">
        <v>599</v>
      </c>
      <c r="BH44" s="362"/>
      <c r="BI44" s="362"/>
      <c r="BJ44" s="362"/>
      <c r="BK44" s="362"/>
      <c r="BL44" s="362"/>
      <c r="BM44" s="362"/>
      <c r="BN44" s="362"/>
      <c r="BO44" s="362"/>
      <c r="BP44" s="362"/>
      <c r="BQ44" s="362"/>
      <c r="BR44" s="362"/>
    </row>
    <row r="45" spans="1:70" ht="15.6">
      <c r="A45" s="361" t="s">
        <v>158</v>
      </c>
      <c r="B45" s="362" t="s">
        <v>2</v>
      </c>
      <c r="C45" s="362"/>
      <c r="D45" s="363" t="s">
        <v>243</v>
      </c>
      <c r="E45" s="363" t="s">
        <v>456</v>
      </c>
      <c r="F45" s="362" t="s">
        <v>245</v>
      </c>
      <c r="G45" s="362" t="s">
        <v>246</v>
      </c>
      <c r="H45" s="362" t="s">
        <v>247</v>
      </c>
      <c r="I45" s="362" t="s">
        <v>248</v>
      </c>
      <c r="J45" s="362" t="s">
        <v>249</v>
      </c>
      <c r="K45" s="362" t="s">
        <v>250</v>
      </c>
      <c r="L45" s="361" t="s">
        <v>144</v>
      </c>
      <c r="M45" s="362" t="s">
        <v>37</v>
      </c>
      <c r="N45" s="362" t="s">
        <v>38</v>
      </c>
      <c r="O45" s="362" t="s">
        <v>250</v>
      </c>
      <c r="P45" s="362" t="s">
        <v>247</v>
      </c>
      <c r="Q45" s="361" t="s">
        <v>157</v>
      </c>
      <c r="R45" s="362" t="s">
        <v>252</v>
      </c>
      <c r="S45" s="362" t="s">
        <v>253</v>
      </c>
      <c r="T45" s="362">
        <v>58495840</v>
      </c>
      <c r="U45" s="362"/>
      <c r="V45" s="362"/>
      <c r="W45" s="363" t="s">
        <v>597</v>
      </c>
      <c r="X45" s="362" t="s">
        <v>278</v>
      </c>
      <c r="Y45" s="362" t="s">
        <v>256</v>
      </c>
      <c r="Z45" s="362" t="s">
        <v>279</v>
      </c>
      <c r="AA45" s="362"/>
      <c r="AB45" s="362" t="s">
        <v>280</v>
      </c>
      <c r="AC45" s="362" t="s">
        <v>281</v>
      </c>
      <c r="AD45" s="364">
        <v>0</v>
      </c>
      <c r="AE45" s="364">
        <v>1256</v>
      </c>
      <c r="AF45" s="362" t="s">
        <v>261</v>
      </c>
      <c r="AG45" s="362">
        <v>2.4096389999999999E-2</v>
      </c>
      <c r="AH45" s="364">
        <v>0</v>
      </c>
      <c r="AI45" s="364">
        <v>30.27</v>
      </c>
      <c r="AJ45" s="362"/>
      <c r="AK45" s="362"/>
      <c r="AL45" s="361"/>
      <c r="AM45" s="362"/>
      <c r="AN45" s="362"/>
      <c r="AO45" s="361"/>
      <c r="AP45" s="361"/>
      <c r="AQ45" s="362" t="s">
        <v>282</v>
      </c>
      <c r="AR45" s="362"/>
      <c r="AS45" s="363"/>
      <c r="AT45" s="362"/>
      <c r="AU45" s="362"/>
      <c r="AV45" s="364"/>
      <c r="AW45" s="362"/>
      <c r="AX45" s="362"/>
      <c r="AY45" s="364"/>
      <c r="AZ45" s="362"/>
      <c r="BA45" s="362"/>
      <c r="BB45" s="362"/>
      <c r="BC45" s="362"/>
      <c r="BD45" s="362"/>
      <c r="BE45" s="363"/>
      <c r="BF45" s="362"/>
      <c r="BG45" s="364"/>
      <c r="BH45" s="362"/>
      <c r="BI45" s="362"/>
      <c r="BJ45" s="362"/>
      <c r="BK45" s="362"/>
      <c r="BL45" s="362"/>
      <c r="BM45" s="362"/>
      <c r="BN45" s="362"/>
      <c r="BO45" s="362"/>
      <c r="BP45" s="362"/>
      <c r="BQ45" s="362"/>
      <c r="BR45" s="362"/>
    </row>
    <row r="46" spans="1:70" ht="15.6">
      <c r="A46" s="361" t="s">
        <v>158</v>
      </c>
      <c r="B46" s="362" t="s">
        <v>2</v>
      </c>
      <c r="C46" s="362"/>
      <c r="D46" s="363" t="s">
        <v>243</v>
      </c>
      <c r="E46" s="363" t="s">
        <v>456</v>
      </c>
      <c r="F46" s="362" t="s">
        <v>245</v>
      </c>
      <c r="G46" s="362" t="s">
        <v>246</v>
      </c>
      <c r="H46" s="362" t="s">
        <v>247</v>
      </c>
      <c r="I46" s="362" t="s">
        <v>248</v>
      </c>
      <c r="J46" s="362" t="s">
        <v>249</v>
      </c>
      <c r="K46" s="362" t="s">
        <v>250</v>
      </c>
      <c r="L46" s="361" t="s">
        <v>144</v>
      </c>
      <c r="M46" s="362" t="s">
        <v>40</v>
      </c>
      <c r="N46" s="362" t="s">
        <v>41</v>
      </c>
      <c r="O46" s="362" t="s">
        <v>250</v>
      </c>
      <c r="P46" s="362" t="s">
        <v>247</v>
      </c>
      <c r="Q46" s="361" t="s">
        <v>157</v>
      </c>
      <c r="R46" s="362" t="s">
        <v>252</v>
      </c>
      <c r="S46" s="362" t="s">
        <v>457</v>
      </c>
      <c r="T46" s="362">
        <v>101934479</v>
      </c>
      <c r="U46" s="362">
        <v>10320738</v>
      </c>
      <c r="V46" s="362" t="s">
        <v>458</v>
      </c>
      <c r="W46" s="363" t="s">
        <v>459</v>
      </c>
      <c r="X46" s="362" t="s">
        <v>460</v>
      </c>
      <c r="Y46" s="362" t="s">
        <v>256</v>
      </c>
      <c r="Z46" s="362" t="s">
        <v>461</v>
      </c>
      <c r="AA46" s="362"/>
      <c r="AB46" s="362" t="s">
        <v>462</v>
      </c>
      <c r="AC46" s="362" t="s">
        <v>260</v>
      </c>
      <c r="AD46" s="364">
        <v>446168.29</v>
      </c>
      <c r="AE46" s="364">
        <v>481861.75319999998</v>
      </c>
      <c r="AF46" s="362" t="s">
        <v>261</v>
      </c>
      <c r="AG46" s="362">
        <v>2.4096389999999999E-2</v>
      </c>
      <c r="AH46" s="364">
        <v>10751.05</v>
      </c>
      <c r="AI46" s="364">
        <v>11611.13</v>
      </c>
      <c r="AJ46" s="362" t="s">
        <v>262</v>
      </c>
      <c r="AK46" s="362" t="s">
        <v>263</v>
      </c>
      <c r="AL46" s="361" t="s">
        <v>264</v>
      </c>
      <c r="AM46" s="362">
        <v>58203</v>
      </c>
      <c r="AN46" s="362">
        <v>75709</v>
      </c>
      <c r="AO46" s="361" t="s">
        <v>158</v>
      </c>
      <c r="AP46" s="361" t="s">
        <v>265</v>
      </c>
      <c r="AQ46" s="362" t="s">
        <v>463</v>
      </c>
      <c r="AR46" s="362"/>
      <c r="AS46" s="363"/>
      <c r="AT46" s="362"/>
      <c r="AU46" s="362"/>
      <c r="AV46" s="364"/>
      <c r="AW46" s="362"/>
      <c r="AX46" s="362"/>
      <c r="AY46" s="364"/>
      <c r="AZ46" s="362">
        <v>1058630</v>
      </c>
      <c r="BA46" s="362" t="s">
        <v>528</v>
      </c>
      <c r="BB46" s="362" t="s">
        <v>529</v>
      </c>
      <c r="BC46" s="362" t="s">
        <v>275</v>
      </c>
      <c r="BD46" s="362"/>
      <c r="BE46" s="363"/>
      <c r="BF46" s="362"/>
      <c r="BG46" s="364"/>
      <c r="BH46" s="362">
        <v>10320738</v>
      </c>
      <c r="BI46" s="362">
        <v>1</v>
      </c>
      <c r="BJ46" s="362" t="s">
        <v>603</v>
      </c>
      <c r="BK46" s="362" t="s">
        <v>553</v>
      </c>
      <c r="BL46" s="362" t="s">
        <v>297</v>
      </c>
      <c r="BM46" s="362"/>
      <c r="BN46" s="362"/>
      <c r="BO46" s="362"/>
      <c r="BP46" s="362"/>
      <c r="BQ46" s="362"/>
      <c r="BR46" s="362"/>
    </row>
    <row r="47" spans="1:70" ht="15.6">
      <c r="A47" s="361" t="s">
        <v>158</v>
      </c>
      <c r="B47" s="362" t="s">
        <v>2</v>
      </c>
      <c r="C47" s="362"/>
      <c r="D47" s="363" t="s">
        <v>243</v>
      </c>
      <c r="E47" s="363" t="s">
        <v>456</v>
      </c>
      <c r="F47" s="362" t="s">
        <v>245</v>
      </c>
      <c r="G47" s="362" t="s">
        <v>246</v>
      </c>
      <c r="H47" s="362" t="s">
        <v>247</v>
      </c>
      <c r="I47" s="362" t="s">
        <v>248</v>
      </c>
      <c r="J47" s="362" t="s">
        <v>249</v>
      </c>
      <c r="K47" s="362" t="s">
        <v>250</v>
      </c>
      <c r="L47" s="361" t="s">
        <v>144</v>
      </c>
      <c r="M47" s="362" t="s">
        <v>40</v>
      </c>
      <c r="N47" s="362" t="s">
        <v>41</v>
      </c>
      <c r="O47" s="362" t="s">
        <v>250</v>
      </c>
      <c r="P47" s="362" t="s">
        <v>247</v>
      </c>
      <c r="Q47" s="361" t="s">
        <v>157</v>
      </c>
      <c r="R47" s="362" t="s">
        <v>252</v>
      </c>
      <c r="S47" s="362" t="s">
        <v>253</v>
      </c>
      <c r="T47" s="362">
        <v>49055073</v>
      </c>
      <c r="U47" s="362"/>
      <c r="V47" s="362"/>
      <c r="W47" s="363" t="s">
        <v>604</v>
      </c>
      <c r="X47" s="362" t="s">
        <v>477</v>
      </c>
      <c r="Y47" s="362" t="s">
        <v>256</v>
      </c>
      <c r="Z47" s="362" t="s">
        <v>257</v>
      </c>
      <c r="AA47" s="362" t="s">
        <v>258</v>
      </c>
      <c r="AB47" s="362" t="s">
        <v>259</v>
      </c>
      <c r="AC47" s="362" t="s">
        <v>260</v>
      </c>
      <c r="AD47" s="364">
        <v>612960</v>
      </c>
      <c r="AE47" s="364">
        <v>612960</v>
      </c>
      <c r="AF47" s="362" t="s">
        <v>261</v>
      </c>
      <c r="AG47" s="362">
        <v>2.5000000000000001E-2</v>
      </c>
      <c r="AH47" s="364">
        <v>15324</v>
      </c>
      <c r="AI47" s="364">
        <v>15324</v>
      </c>
      <c r="AJ47" s="362" t="s">
        <v>262</v>
      </c>
      <c r="AK47" s="362" t="s">
        <v>263</v>
      </c>
      <c r="AL47" s="361" t="s">
        <v>264</v>
      </c>
      <c r="AM47" s="362">
        <v>58203</v>
      </c>
      <c r="AN47" s="362">
        <v>72605</v>
      </c>
      <c r="AO47" s="361" t="s">
        <v>158</v>
      </c>
      <c r="AP47" s="361" t="s">
        <v>265</v>
      </c>
      <c r="AQ47" s="362" t="s">
        <v>478</v>
      </c>
      <c r="AR47" s="362" t="s">
        <v>605</v>
      </c>
      <c r="AS47" s="363" t="s">
        <v>604</v>
      </c>
      <c r="AT47" s="362" t="s">
        <v>245</v>
      </c>
      <c r="AU47" s="362" t="s">
        <v>606</v>
      </c>
      <c r="AV47" s="364" t="s">
        <v>607</v>
      </c>
      <c r="AW47" s="362" t="s">
        <v>608</v>
      </c>
      <c r="AX47" s="362" t="s">
        <v>271</v>
      </c>
      <c r="AY47" s="364" t="s">
        <v>607</v>
      </c>
      <c r="AZ47" s="362">
        <v>2137702</v>
      </c>
      <c r="BA47" s="362" t="s">
        <v>609</v>
      </c>
      <c r="BB47" s="362" t="s">
        <v>610</v>
      </c>
      <c r="BC47" s="362" t="s">
        <v>611</v>
      </c>
      <c r="BD47" s="362" t="s">
        <v>612</v>
      </c>
      <c r="BE47" s="363" t="s">
        <v>613</v>
      </c>
      <c r="BF47" s="362" t="s">
        <v>261</v>
      </c>
      <c r="BG47" s="364" t="s">
        <v>607</v>
      </c>
      <c r="BH47" s="362"/>
      <c r="BI47" s="362"/>
      <c r="BJ47" s="362"/>
      <c r="BK47" s="362"/>
      <c r="BL47" s="362"/>
      <c r="BM47" s="362"/>
      <c r="BN47" s="362"/>
      <c r="BO47" s="362"/>
      <c r="BP47" s="362"/>
      <c r="BQ47" s="362"/>
      <c r="BR47" s="362"/>
    </row>
    <row r="48" spans="1:70" ht="15.6">
      <c r="A48" s="361" t="s">
        <v>158</v>
      </c>
      <c r="B48" s="362" t="s">
        <v>2</v>
      </c>
      <c r="C48" s="362"/>
      <c r="D48" s="363" t="s">
        <v>243</v>
      </c>
      <c r="E48" s="363" t="s">
        <v>456</v>
      </c>
      <c r="F48" s="362" t="s">
        <v>245</v>
      </c>
      <c r="G48" s="362" t="s">
        <v>246</v>
      </c>
      <c r="H48" s="362" t="s">
        <v>247</v>
      </c>
      <c r="I48" s="362" t="s">
        <v>248</v>
      </c>
      <c r="J48" s="362" t="s">
        <v>249</v>
      </c>
      <c r="K48" s="362" t="s">
        <v>250</v>
      </c>
      <c r="L48" s="361" t="s">
        <v>144</v>
      </c>
      <c r="M48" s="362" t="s">
        <v>40</v>
      </c>
      <c r="N48" s="362" t="s">
        <v>41</v>
      </c>
      <c r="O48" s="362" t="s">
        <v>250</v>
      </c>
      <c r="P48" s="362" t="s">
        <v>247</v>
      </c>
      <c r="Q48" s="361" t="s">
        <v>157</v>
      </c>
      <c r="R48" s="362" t="s">
        <v>252</v>
      </c>
      <c r="S48" s="362" t="s">
        <v>253</v>
      </c>
      <c r="T48" s="362">
        <v>49160028</v>
      </c>
      <c r="U48" s="362"/>
      <c r="V48" s="362"/>
      <c r="W48" s="363" t="s">
        <v>604</v>
      </c>
      <c r="X48" s="362" t="s">
        <v>278</v>
      </c>
      <c r="Y48" s="362" t="s">
        <v>256</v>
      </c>
      <c r="Z48" s="362" t="s">
        <v>279</v>
      </c>
      <c r="AA48" s="362"/>
      <c r="AB48" s="362" t="s">
        <v>280</v>
      </c>
      <c r="AC48" s="362" t="s">
        <v>281</v>
      </c>
      <c r="AD48" s="364">
        <v>0</v>
      </c>
      <c r="AE48" s="364">
        <v>49036.800000000003</v>
      </c>
      <c r="AF48" s="362" t="s">
        <v>261</v>
      </c>
      <c r="AG48" s="362">
        <v>2.5000000000000001E-2</v>
      </c>
      <c r="AH48" s="364">
        <v>0</v>
      </c>
      <c r="AI48" s="364">
        <v>1225.92</v>
      </c>
      <c r="AJ48" s="362"/>
      <c r="AK48" s="362"/>
      <c r="AL48" s="361"/>
      <c r="AM48" s="362"/>
      <c r="AN48" s="362"/>
      <c r="AO48" s="361"/>
      <c r="AP48" s="361"/>
      <c r="AQ48" s="362" t="s">
        <v>282</v>
      </c>
      <c r="AR48" s="362"/>
      <c r="AS48" s="363"/>
      <c r="AT48" s="362"/>
      <c r="AU48" s="362"/>
      <c r="AV48" s="364"/>
      <c r="AW48" s="362"/>
      <c r="AX48" s="362"/>
      <c r="AY48" s="364"/>
      <c r="AZ48" s="362"/>
      <c r="BA48" s="362"/>
      <c r="BB48" s="362"/>
      <c r="BC48" s="362"/>
      <c r="BD48" s="362"/>
      <c r="BE48" s="363"/>
      <c r="BF48" s="362"/>
      <c r="BG48" s="364"/>
      <c r="BH48" s="362"/>
      <c r="BI48" s="362"/>
      <c r="BJ48" s="362"/>
      <c r="BK48" s="362"/>
      <c r="BL48" s="362"/>
      <c r="BM48" s="362"/>
      <c r="BN48" s="362"/>
      <c r="BO48" s="362"/>
      <c r="BP48" s="362"/>
      <c r="BQ48" s="362"/>
      <c r="BR48" s="362"/>
    </row>
    <row r="49" spans="1:70" ht="15.6">
      <c r="A49" s="361" t="s">
        <v>158</v>
      </c>
      <c r="B49" s="362" t="s">
        <v>2</v>
      </c>
      <c r="C49" s="362"/>
      <c r="D49" s="363" t="s">
        <v>243</v>
      </c>
      <c r="E49" s="363" t="s">
        <v>456</v>
      </c>
      <c r="F49" s="362" t="s">
        <v>245</v>
      </c>
      <c r="G49" s="362" t="s">
        <v>246</v>
      </c>
      <c r="H49" s="362" t="s">
        <v>247</v>
      </c>
      <c r="I49" s="362" t="s">
        <v>248</v>
      </c>
      <c r="J49" s="362" t="s">
        <v>249</v>
      </c>
      <c r="K49" s="362" t="s">
        <v>250</v>
      </c>
      <c r="L49" s="361" t="s">
        <v>144</v>
      </c>
      <c r="M49" s="362" t="s">
        <v>40</v>
      </c>
      <c r="N49" s="362" t="s">
        <v>41</v>
      </c>
      <c r="O49" s="362" t="s">
        <v>250</v>
      </c>
      <c r="P49" s="362" t="s">
        <v>247</v>
      </c>
      <c r="Q49" s="361" t="s">
        <v>157</v>
      </c>
      <c r="R49" s="362" t="s">
        <v>252</v>
      </c>
      <c r="S49" s="362" t="s">
        <v>253</v>
      </c>
      <c r="T49" s="362">
        <v>52508107</v>
      </c>
      <c r="U49" s="362"/>
      <c r="V49" s="362"/>
      <c r="W49" s="363" t="s">
        <v>614</v>
      </c>
      <c r="X49" s="362" t="s">
        <v>477</v>
      </c>
      <c r="Y49" s="362" t="s">
        <v>256</v>
      </c>
      <c r="Z49" s="362" t="s">
        <v>257</v>
      </c>
      <c r="AA49" s="362" t="s">
        <v>258</v>
      </c>
      <c r="AB49" s="362" t="s">
        <v>259</v>
      </c>
      <c r="AC49" s="362" t="s">
        <v>260</v>
      </c>
      <c r="AD49" s="364">
        <v>508748.5</v>
      </c>
      <c r="AE49" s="364">
        <v>508748.5</v>
      </c>
      <c r="AF49" s="362" t="s">
        <v>261</v>
      </c>
      <c r="AG49" s="362">
        <v>2.4096389999999999E-2</v>
      </c>
      <c r="AH49" s="364">
        <v>12259</v>
      </c>
      <c r="AI49" s="364">
        <v>12259</v>
      </c>
      <c r="AJ49" s="362" t="s">
        <v>262</v>
      </c>
      <c r="AK49" s="362" t="s">
        <v>263</v>
      </c>
      <c r="AL49" s="361" t="s">
        <v>264</v>
      </c>
      <c r="AM49" s="362">
        <v>58203</v>
      </c>
      <c r="AN49" s="362">
        <v>72605</v>
      </c>
      <c r="AO49" s="361" t="s">
        <v>158</v>
      </c>
      <c r="AP49" s="361" t="s">
        <v>265</v>
      </c>
      <c r="AQ49" s="362" t="s">
        <v>478</v>
      </c>
      <c r="AR49" s="362" t="s">
        <v>479</v>
      </c>
      <c r="AS49" s="363" t="s">
        <v>614</v>
      </c>
      <c r="AT49" s="362" t="s">
        <v>245</v>
      </c>
      <c r="AU49" s="362" t="s">
        <v>615</v>
      </c>
      <c r="AV49" s="364" t="s">
        <v>616</v>
      </c>
      <c r="AW49" s="362" t="s">
        <v>617</v>
      </c>
      <c r="AX49" s="362" t="s">
        <v>271</v>
      </c>
      <c r="AY49" s="364" t="s">
        <v>616</v>
      </c>
      <c r="AZ49" s="362">
        <v>2137702</v>
      </c>
      <c r="BA49" s="362" t="s">
        <v>609</v>
      </c>
      <c r="BB49" s="362" t="s">
        <v>610</v>
      </c>
      <c r="BC49" s="362" t="s">
        <v>611</v>
      </c>
      <c r="BD49" s="362" t="s">
        <v>618</v>
      </c>
      <c r="BE49" s="363" t="s">
        <v>619</v>
      </c>
      <c r="BF49" s="362" t="s">
        <v>261</v>
      </c>
      <c r="BG49" s="364" t="s">
        <v>616</v>
      </c>
      <c r="BH49" s="362"/>
      <c r="BI49" s="362"/>
      <c r="BJ49" s="362"/>
      <c r="BK49" s="362"/>
      <c r="BL49" s="362"/>
      <c r="BM49" s="362"/>
      <c r="BN49" s="362"/>
      <c r="BO49" s="362"/>
      <c r="BP49" s="362"/>
      <c r="BQ49" s="362"/>
      <c r="BR49" s="362"/>
    </row>
    <row r="50" spans="1:70" ht="15.6">
      <c r="A50" s="361" t="s">
        <v>158</v>
      </c>
      <c r="B50" s="362" t="s">
        <v>2</v>
      </c>
      <c r="C50" s="362"/>
      <c r="D50" s="363" t="s">
        <v>243</v>
      </c>
      <c r="E50" s="363" t="s">
        <v>456</v>
      </c>
      <c r="F50" s="362" t="s">
        <v>245</v>
      </c>
      <c r="G50" s="362" t="s">
        <v>246</v>
      </c>
      <c r="H50" s="362" t="s">
        <v>247</v>
      </c>
      <c r="I50" s="362" t="s">
        <v>248</v>
      </c>
      <c r="J50" s="362" t="s">
        <v>249</v>
      </c>
      <c r="K50" s="362" t="s">
        <v>250</v>
      </c>
      <c r="L50" s="361" t="s">
        <v>144</v>
      </c>
      <c r="M50" s="362" t="s">
        <v>40</v>
      </c>
      <c r="N50" s="362" t="s">
        <v>41</v>
      </c>
      <c r="O50" s="362" t="s">
        <v>250</v>
      </c>
      <c r="P50" s="362" t="s">
        <v>247</v>
      </c>
      <c r="Q50" s="361" t="s">
        <v>157</v>
      </c>
      <c r="R50" s="362" t="s">
        <v>252</v>
      </c>
      <c r="S50" s="362" t="s">
        <v>253</v>
      </c>
      <c r="T50" s="362">
        <v>52535396</v>
      </c>
      <c r="U50" s="362"/>
      <c r="V50" s="362"/>
      <c r="W50" s="363" t="s">
        <v>614</v>
      </c>
      <c r="X50" s="362" t="s">
        <v>278</v>
      </c>
      <c r="Y50" s="362" t="s">
        <v>256</v>
      </c>
      <c r="Z50" s="362" t="s">
        <v>279</v>
      </c>
      <c r="AA50" s="362"/>
      <c r="AB50" s="362" t="s">
        <v>280</v>
      </c>
      <c r="AC50" s="362" t="s">
        <v>281</v>
      </c>
      <c r="AD50" s="364">
        <v>0</v>
      </c>
      <c r="AE50" s="364">
        <v>40699.879999999997</v>
      </c>
      <c r="AF50" s="362" t="s">
        <v>261</v>
      </c>
      <c r="AG50" s="362">
        <v>2.4096389999999999E-2</v>
      </c>
      <c r="AH50" s="364">
        <v>0</v>
      </c>
      <c r="AI50" s="364">
        <v>980.72</v>
      </c>
      <c r="AJ50" s="362"/>
      <c r="AK50" s="362"/>
      <c r="AL50" s="361"/>
      <c r="AM50" s="362"/>
      <c r="AN50" s="362"/>
      <c r="AO50" s="361"/>
      <c r="AP50" s="361"/>
      <c r="AQ50" s="362" t="s">
        <v>282</v>
      </c>
      <c r="AR50" s="362"/>
      <c r="AS50" s="363"/>
      <c r="AT50" s="362"/>
      <c r="AU50" s="362"/>
      <c r="AV50" s="364"/>
      <c r="AW50" s="362"/>
      <c r="AX50" s="362"/>
      <c r="AY50" s="364"/>
      <c r="AZ50" s="362"/>
      <c r="BA50" s="362"/>
      <c r="BB50" s="362"/>
      <c r="BC50" s="362"/>
      <c r="BD50" s="362"/>
      <c r="BE50" s="363"/>
      <c r="BF50" s="362"/>
      <c r="BG50" s="364"/>
      <c r="BH50" s="362"/>
      <c r="BI50" s="362"/>
      <c r="BJ50" s="362"/>
      <c r="BK50" s="362"/>
      <c r="BL50" s="362"/>
      <c r="BM50" s="362"/>
      <c r="BN50" s="362"/>
      <c r="BO50" s="362"/>
      <c r="BP50" s="362"/>
      <c r="BQ50" s="362"/>
      <c r="BR50" s="362"/>
    </row>
    <row r="51" spans="1:70" ht="15.6">
      <c r="A51" s="361" t="s">
        <v>158</v>
      </c>
      <c r="B51" s="362" t="s">
        <v>2</v>
      </c>
      <c r="C51" s="362"/>
      <c r="D51" s="363" t="s">
        <v>243</v>
      </c>
      <c r="E51" s="363" t="s">
        <v>456</v>
      </c>
      <c r="F51" s="362" t="s">
        <v>245</v>
      </c>
      <c r="G51" s="362" t="s">
        <v>246</v>
      </c>
      <c r="H51" s="362" t="s">
        <v>247</v>
      </c>
      <c r="I51" s="362" t="s">
        <v>248</v>
      </c>
      <c r="J51" s="362" t="s">
        <v>249</v>
      </c>
      <c r="K51" s="362" t="s">
        <v>250</v>
      </c>
      <c r="L51" s="361" t="s">
        <v>144</v>
      </c>
      <c r="M51" s="362" t="s">
        <v>40</v>
      </c>
      <c r="N51" s="362" t="s">
        <v>41</v>
      </c>
      <c r="O51" s="362" t="s">
        <v>250</v>
      </c>
      <c r="P51" s="362" t="s">
        <v>247</v>
      </c>
      <c r="Q51" s="361" t="s">
        <v>157</v>
      </c>
      <c r="R51" s="362" t="s">
        <v>252</v>
      </c>
      <c r="S51" s="362" t="s">
        <v>253</v>
      </c>
      <c r="T51" s="362">
        <v>53128112</v>
      </c>
      <c r="U51" s="362"/>
      <c r="V51" s="362"/>
      <c r="W51" s="363" t="s">
        <v>555</v>
      </c>
      <c r="X51" s="362" t="s">
        <v>556</v>
      </c>
      <c r="Y51" s="362" t="s">
        <v>256</v>
      </c>
      <c r="Z51" s="362" t="s">
        <v>257</v>
      </c>
      <c r="AA51" s="362" t="s">
        <v>258</v>
      </c>
      <c r="AB51" s="362" t="s">
        <v>259</v>
      </c>
      <c r="AC51" s="362" t="s">
        <v>260</v>
      </c>
      <c r="AD51" s="364">
        <v>8125</v>
      </c>
      <c r="AE51" s="364">
        <v>8125</v>
      </c>
      <c r="AF51" s="362" t="s">
        <v>154</v>
      </c>
      <c r="AG51" s="362">
        <v>1</v>
      </c>
      <c r="AH51" s="364">
        <v>8125</v>
      </c>
      <c r="AI51" s="364">
        <v>8125</v>
      </c>
      <c r="AJ51" s="362" t="s">
        <v>262</v>
      </c>
      <c r="AK51" s="362" t="s">
        <v>263</v>
      </c>
      <c r="AL51" s="361" t="s">
        <v>264</v>
      </c>
      <c r="AM51" s="362">
        <v>58203</v>
      </c>
      <c r="AN51" s="362">
        <v>72155</v>
      </c>
      <c r="AO51" s="361" t="s">
        <v>158</v>
      </c>
      <c r="AP51" s="361" t="s">
        <v>265</v>
      </c>
      <c r="AQ51" s="362" t="s">
        <v>557</v>
      </c>
      <c r="AR51" s="362" t="s">
        <v>488</v>
      </c>
      <c r="AS51" s="363" t="s">
        <v>555</v>
      </c>
      <c r="AT51" s="362" t="s">
        <v>245</v>
      </c>
      <c r="AU51" s="362" t="s">
        <v>558</v>
      </c>
      <c r="AV51" s="364" t="s">
        <v>559</v>
      </c>
      <c r="AW51" s="362" t="s">
        <v>560</v>
      </c>
      <c r="AX51" s="362" t="s">
        <v>271</v>
      </c>
      <c r="AY51" s="364" t="s">
        <v>620</v>
      </c>
      <c r="AZ51" s="362">
        <v>1159306</v>
      </c>
      <c r="BA51" s="362" t="s">
        <v>562</v>
      </c>
      <c r="BB51" s="362" t="s">
        <v>563</v>
      </c>
      <c r="BC51" s="362" t="s">
        <v>564</v>
      </c>
      <c r="BD51" s="362" t="s">
        <v>565</v>
      </c>
      <c r="BE51" s="363" t="s">
        <v>566</v>
      </c>
      <c r="BF51" s="362" t="s">
        <v>154</v>
      </c>
      <c r="BG51" s="364" t="s">
        <v>559</v>
      </c>
      <c r="BH51" s="362">
        <v>10232687</v>
      </c>
      <c r="BI51" s="362">
        <v>1</v>
      </c>
      <c r="BJ51" s="362" t="s">
        <v>560</v>
      </c>
      <c r="BK51" s="362" t="s">
        <v>553</v>
      </c>
      <c r="BL51" s="362" t="s">
        <v>297</v>
      </c>
      <c r="BM51" s="362"/>
      <c r="BN51" s="362"/>
      <c r="BO51" s="362"/>
      <c r="BP51" s="362"/>
      <c r="BQ51" s="362"/>
      <c r="BR51" s="362"/>
    </row>
    <row r="52" spans="1:70" ht="15.6">
      <c r="A52" s="361" t="s">
        <v>158</v>
      </c>
      <c r="B52" s="362" t="s">
        <v>2</v>
      </c>
      <c r="C52" s="362"/>
      <c r="D52" s="363" t="s">
        <v>243</v>
      </c>
      <c r="E52" s="363" t="s">
        <v>456</v>
      </c>
      <c r="F52" s="362" t="s">
        <v>245</v>
      </c>
      <c r="G52" s="362" t="s">
        <v>246</v>
      </c>
      <c r="H52" s="362" t="s">
        <v>247</v>
      </c>
      <c r="I52" s="362" t="s">
        <v>248</v>
      </c>
      <c r="J52" s="362" t="s">
        <v>249</v>
      </c>
      <c r="K52" s="362" t="s">
        <v>250</v>
      </c>
      <c r="L52" s="361" t="s">
        <v>144</v>
      </c>
      <c r="M52" s="362" t="s">
        <v>40</v>
      </c>
      <c r="N52" s="362" t="s">
        <v>41</v>
      </c>
      <c r="O52" s="362" t="s">
        <v>250</v>
      </c>
      <c r="P52" s="362" t="s">
        <v>247</v>
      </c>
      <c r="Q52" s="361" t="s">
        <v>157</v>
      </c>
      <c r="R52" s="362" t="s">
        <v>252</v>
      </c>
      <c r="S52" s="362" t="s">
        <v>253</v>
      </c>
      <c r="T52" s="362">
        <v>53128114</v>
      </c>
      <c r="U52" s="362"/>
      <c r="V52" s="362"/>
      <c r="W52" s="363" t="s">
        <v>555</v>
      </c>
      <c r="X52" s="362" t="s">
        <v>556</v>
      </c>
      <c r="Y52" s="362" t="s">
        <v>256</v>
      </c>
      <c r="Z52" s="362" t="s">
        <v>257</v>
      </c>
      <c r="AA52" s="362" t="s">
        <v>258</v>
      </c>
      <c r="AB52" s="362" t="s">
        <v>259</v>
      </c>
      <c r="AC52" s="362" t="s">
        <v>496</v>
      </c>
      <c r="AD52" s="364">
        <v>0</v>
      </c>
      <c r="AE52" s="364">
        <v>0</v>
      </c>
      <c r="AF52" s="362" t="s">
        <v>154</v>
      </c>
      <c r="AG52" s="362">
        <v>1</v>
      </c>
      <c r="AH52" s="364">
        <v>0</v>
      </c>
      <c r="AI52" s="364">
        <v>0</v>
      </c>
      <c r="AJ52" s="362" t="s">
        <v>262</v>
      </c>
      <c r="AK52" s="362" t="s">
        <v>263</v>
      </c>
      <c r="AL52" s="361" t="s">
        <v>264</v>
      </c>
      <c r="AM52" s="362">
        <v>58203</v>
      </c>
      <c r="AN52" s="362">
        <v>72155</v>
      </c>
      <c r="AO52" s="361" t="s">
        <v>158</v>
      </c>
      <c r="AP52" s="361" t="s">
        <v>265</v>
      </c>
      <c r="AQ52" s="362" t="s">
        <v>557</v>
      </c>
      <c r="AR52" s="362" t="s">
        <v>488</v>
      </c>
      <c r="AS52" s="363" t="s">
        <v>555</v>
      </c>
      <c r="AT52" s="362" t="s">
        <v>245</v>
      </c>
      <c r="AU52" s="362" t="s">
        <v>558</v>
      </c>
      <c r="AV52" s="364" t="s">
        <v>559</v>
      </c>
      <c r="AW52" s="362" t="s">
        <v>567</v>
      </c>
      <c r="AX52" s="362" t="s">
        <v>501</v>
      </c>
      <c r="AY52" s="364" t="s">
        <v>502</v>
      </c>
      <c r="AZ52" s="362">
        <v>1159306</v>
      </c>
      <c r="BA52" s="362" t="s">
        <v>562</v>
      </c>
      <c r="BB52" s="362" t="s">
        <v>563</v>
      </c>
      <c r="BC52" s="362" t="s">
        <v>564</v>
      </c>
      <c r="BD52" s="362" t="s">
        <v>565</v>
      </c>
      <c r="BE52" s="363" t="s">
        <v>566</v>
      </c>
      <c r="BF52" s="362" t="s">
        <v>154</v>
      </c>
      <c r="BG52" s="364" t="s">
        <v>559</v>
      </c>
      <c r="BH52" s="362">
        <v>10232687</v>
      </c>
      <c r="BI52" s="362">
        <v>1</v>
      </c>
      <c r="BJ52" s="362" t="s">
        <v>560</v>
      </c>
      <c r="BK52" s="362" t="s">
        <v>553</v>
      </c>
      <c r="BL52" s="362" t="s">
        <v>297</v>
      </c>
      <c r="BM52" s="362"/>
      <c r="BN52" s="362"/>
      <c r="BO52" s="362"/>
      <c r="BP52" s="362"/>
      <c r="BQ52" s="362"/>
      <c r="BR52" s="362"/>
    </row>
    <row r="53" spans="1:70" ht="15.6">
      <c r="A53" s="361" t="s">
        <v>158</v>
      </c>
      <c r="B53" s="362" t="s">
        <v>2</v>
      </c>
      <c r="C53" s="362"/>
      <c r="D53" s="363" t="s">
        <v>243</v>
      </c>
      <c r="E53" s="363" t="s">
        <v>456</v>
      </c>
      <c r="F53" s="362" t="s">
        <v>245</v>
      </c>
      <c r="G53" s="362" t="s">
        <v>246</v>
      </c>
      <c r="H53" s="362" t="s">
        <v>247</v>
      </c>
      <c r="I53" s="362" t="s">
        <v>248</v>
      </c>
      <c r="J53" s="362" t="s">
        <v>249</v>
      </c>
      <c r="K53" s="362" t="s">
        <v>250</v>
      </c>
      <c r="L53" s="361" t="s">
        <v>144</v>
      </c>
      <c r="M53" s="362" t="s">
        <v>40</v>
      </c>
      <c r="N53" s="362" t="s">
        <v>41</v>
      </c>
      <c r="O53" s="362" t="s">
        <v>250</v>
      </c>
      <c r="P53" s="362" t="s">
        <v>247</v>
      </c>
      <c r="Q53" s="361" t="s">
        <v>157</v>
      </c>
      <c r="R53" s="362" t="s">
        <v>252</v>
      </c>
      <c r="S53" s="362" t="s">
        <v>253</v>
      </c>
      <c r="T53" s="362">
        <v>53177608</v>
      </c>
      <c r="U53" s="362"/>
      <c r="V53" s="362"/>
      <c r="W53" s="363" t="s">
        <v>555</v>
      </c>
      <c r="X53" s="362" t="s">
        <v>278</v>
      </c>
      <c r="Y53" s="362" t="s">
        <v>256</v>
      </c>
      <c r="Z53" s="362" t="s">
        <v>279</v>
      </c>
      <c r="AA53" s="362"/>
      <c r="AB53" s="362" t="s">
        <v>280</v>
      </c>
      <c r="AC53" s="362" t="s">
        <v>281</v>
      </c>
      <c r="AD53" s="364">
        <v>0</v>
      </c>
      <c r="AE53" s="364">
        <v>650</v>
      </c>
      <c r="AF53" s="362" t="s">
        <v>154</v>
      </c>
      <c r="AG53" s="362">
        <v>1</v>
      </c>
      <c r="AH53" s="364">
        <v>0</v>
      </c>
      <c r="AI53" s="364">
        <v>650</v>
      </c>
      <c r="AJ53" s="362"/>
      <c r="AK53" s="362"/>
      <c r="AL53" s="361"/>
      <c r="AM53" s="362"/>
      <c r="AN53" s="362"/>
      <c r="AO53" s="361"/>
      <c r="AP53" s="361"/>
      <c r="AQ53" s="362" t="s">
        <v>282</v>
      </c>
      <c r="AR53" s="362"/>
      <c r="AS53" s="363"/>
      <c r="AT53" s="362"/>
      <c r="AU53" s="362"/>
      <c r="AV53" s="364"/>
      <c r="AW53" s="362"/>
      <c r="AX53" s="362"/>
      <c r="AY53" s="364"/>
      <c r="AZ53" s="362"/>
      <c r="BA53" s="362"/>
      <c r="BB53" s="362"/>
      <c r="BC53" s="362"/>
      <c r="BD53" s="362"/>
      <c r="BE53" s="363"/>
      <c r="BF53" s="362"/>
      <c r="BG53" s="364"/>
      <c r="BH53" s="362"/>
      <c r="BI53" s="362"/>
      <c r="BJ53" s="362"/>
      <c r="BK53" s="362"/>
      <c r="BL53" s="362"/>
      <c r="BM53" s="362"/>
      <c r="BN53" s="362"/>
      <c r="BO53" s="362"/>
      <c r="BP53" s="362"/>
      <c r="BQ53" s="362"/>
      <c r="BR53" s="362"/>
    </row>
    <row r="54" spans="1:70" ht="15.6">
      <c r="A54" s="361" t="s">
        <v>158</v>
      </c>
      <c r="B54" s="362" t="s">
        <v>2</v>
      </c>
      <c r="C54" s="362"/>
      <c r="D54" s="363" t="s">
        <v>243</v>
      </c>
      <c r="E54" s="363" t="s">
        <v>456</v>
      </c>
      <c r="F54" s="362" t="s">
        <v>245</v>
      </c>
      <c r="G54" s="362" t="s">
        <v>246</v>
      </c>
      <c r="H54" s="362" t="s">
        <v>247</v>
      </c>
      <c r="I54" s="362" t="s">
        <v>248</v>
      </c>
      <c r="J54" s="362" t="s">
        <v>249</v>
      </c>
      <c r="K54" s="362" t="s">
        <v>250</v>
      </c>
      <c r="L54" s="361" t="s">
        <v>144</v>
      </c>
      <c r="M54" s="362" t="s">
        <v>40</v>
      </c>
      <c r="N54" s="362" t="s">
        <v>41</v>
      </c>
      <c r="O54" s="362" t="s">
        <v>250</v>
      </c>
      <c r="P54" s="362" t="s">
        <v>247</v>
      </c>
      <c r="Q54" s="361" t="s">
        <v>157</v>
      </c>
      <c r="R54" s="362" t="s">
        <v>252</v>
      </c>
      <c r="S54" s="362" t="s">
        <v>253</v>
      </c>
      <c r="T54" s="362">
        <v>54638858</v>
      </c>
      <c r="U54" s="362"/>
      <c r="V54" s="362"/>
      <c r="W54" s="363" t="s">
        <v>568</v>
      </c>
      <c r="X54" s="362" t="s">
        <v>556</v>
      </c>
      <c r="Y54" s="362" t="s">
        <v>256</v>
      </c>
      <c r="Z54" s="362" t="s">
        <v>257</v>
      </c>
      <c r="AA54" s="362" t="s">
        <v>258</v>
      </c>
      <c r="AB54" s="362" t="s">
        <v>259</v>
      </c>
      <c r="AC54" s="362" t="s">
        <v>496</v>
      </c>
      <c r="AD54" s="364">
        <v>0</v>
      </c>
      <c r="AE54" s="364">
        <v>0</v>
      </c>
      <c r="AF54" s="362" t="s">
        <v>154</v>
      </c>
      <c r="AG54" s="362">
        <v>1</v>
      </c>
      <c r="AH54" s="364">
        <v>0</v>
      </c>
      <c r="AI54" s="364">
        <v>0</v>
      </c>
      <c r="AJ54" s="362" t="s">
        <v>262</v>
      </c>
      <c r="AK54" s="362" t="s">
        <v>263</v>
      </c>
      <c r="AL54" s="361" t="s">
        <v>264</v>
      </c>
      <c r="AM54" s="362">
        <v>58203</v>
      </c>
      <c r="AN54" s="362">
        <v>72155</v>
      </c>
      <c r="AO54" s="361" t="s">
        <v>158</v>
      </c>
      <c r="AP54" s="361" t="s">
        <v>265</v>
      </c>
      <c r="AQ54" s="362" t="s">
        <v>557</v>
      </c>
      <c r="AR54" s="362" t="s">
        <v>497</v>
      </c>
      <c r="AS54" s="363" t="s">
        <v>568</v>
      </c>
      <c r="AT54" s="362" t="s">
        <v>245</v>
      </c>
      <c r="AU54" s="362" t="s">
        <v>569</v>
      </c>
      <c r="AV54" s="364" t="s">
        <v>559</v>
      </c>
      <c r="AW54" s="362" t="s">
        <v>570</v>
      </c>
      <c r="AX54" s="362" t="s">
        <v>501</v>
      </c>
      <c r="AY54" s="364" t="s">
        <v>502</v>
      </c>
      <c r="AZ54" s="362">
        <v>1159306</v>
      </c>
      <c r="BA54" s="362" t="s">
        <v>562</v>
      </c>
      <c r="BB54" s="362" t="s">
        <v>563</v>
      </c>
      <c r="BC54" s="362" t="s">
        <v>564</v>
      </c>
      <c r="BD54" s="362" t="s">
        <v>571</v>
      </c>
      <c r="BE54" s="363" t="s">
        <v>572</v>
      </c>
      <c r="BF54" s="362" t="s">
        <v>154</v>
      </c>
      <c r="BG54" s="364" t="s">
        <v>559</v>
      </c>
      <c r="BH54" s="362">
        <v>10232687</v>
      </c>
      <c r="BI54" s="362">
        <v>2</v>
      </c>
      <c r="BJ54" s="362" t="s">
        <v>573</v>
      </c>
      <c r="BK54" s="362" t="s">
        <v>553</v>
      </c>
      <c r="BL54" s="362" t="s">
        <v>297</v>
      </c>
      <c r="BM54" s="362"/>
      <c r="BN54" s="362"/>
      <c r="BO54" s="362"/>
      <c r="BP54" s="362"/>
      <c r="BQ54" s="362"/>
      <c r="BR54" s="362"/>
    </row>
    <row r="55" spans="1:70" ht="15.6">
      <c r="A55" s="361" t="s">
        <v>158</v>
      </c>
      <c r="B55" s="362" t="s">
        <v>2</v>
      </c>
      <c r="C55" s="362"/>
      <c r="D55" s="363" t="s">
        <v>243</v>
      </c>
      <c r="E55" s="363" t="s">
        <v>456</v>
      </c>
      <c r="F55" s="362" t="s">
        <v>245</v>
      </c>
      <c r="G55" s="362" t="s">
        <v>246</v>
      </c>
      <c r="H55" s="362" t="s">
        <v>247</v>
      </c>
      <c r="I55" s="362" t="s">
        <v>248</v>
      </c>
      <c r="J55" s="362" t="s">
        <v>249</v>
      </c>
      <c r="K55" s="362" t="s">
        <v>250</v>
      </c>
      <c r="L55" s="361" t="s">
        <v>144</v>
      </c>
      <c r="M55" s="362" t="s">
        <v>40</v>
      </c>
      <c r="N55" s="362" t="s">
        <v>41</v>
      </c>
      <c r="O55" s="362" t="s">
        <v>250</v>
      </c>
      <c r="P55" s="362" t="s">
        <v>247</v>
      </c>
      <c r="Q55" s="361" t="s">
        <v>157</v>
      </c>
      <c r="R55" s="362" t="s">
        <v>252</v>
      </c>
      <c r="S55" s="362" t="s">
        <v>253</v>
      </c>
      <c r="T55" s="362">
        <v>54638870</v>
      </c>
      <c r="U55" s="362"/>
      <c r="V55" s="362"/>
      <c r="W55" s="363" t="s">
        <v>568</v>
      </c>
      <c r="X55" s="362" t="s">
        <v>556</v>
      </c>
      <c r="Y55" s="362" t="s">
        <v>256</v>
      </c>
      <c r="Z55" s="362" t="s">
        <v>257</v>
      </c>
      <c r="AA55" s="362" t="s">
        <v>258</v>
      </c>
      <c r="AB55" s="362" t="s">
        <v>259</v>
      </c>
      <c r="AC55" s="362" t="s">
        <v>260</v>
      </c>
      <c r="AD55" s="364">
        <v>8125</v>
      </c>
      <c r="AE55" s="364">
        <v>8125</v>
      </c>
      <c r="AF55" s="362" t="s">
        <v>154</v>
      </c>
      <c r="AG55" s="362">
        <v>1</v>
      </c>
      <c r="AH55" s="364">
        <v>8125</v>
      </c>
      <c r="AI55" s="364">
        <v>8125</v>
      </c>
      <c r="AJ55" s="362" t="s">
        <v>262</v>
      </c>
      <c r="AK55" s="362" t="s">
        <v>263</v>
      </c>
      <c r="AL55" s="361" t="s">
        <v>264</v>
      </c>
      <c r="AM55" s="362">
        <v>58203</v>
      </c>
      <c r="AN55" s="362">
        <v>72155</v>
      </c>
      <c r="AO55" s="361" t="s">
        <v>158</v>
      </c>
      <c r="AP55" s="361" t="s">
        <v>265</v>
      </c>
      <c r="AQ55" s="362" t="s">
        <v>557</v>
      </c>
      <c r="AR55" s="362" t="s">
        <v>497</v>
      </c>
      <c r="AS55" s="363" t="s">
        <v>568</v>
      </c>
      <c r="AT55" s="362" t="s">
        <v>245</v>
      </c>
      <c r="AU55" s="362" t="s">
        <v>569</v>
      </c>
      <c r="AV55" s="364" t="s">
        <v>559</v>
      </c>
      <c r="AW55" s="362" t="s">
        <v>573</v>
      </c>
      <c r="AX55" s="362" t="s">
        <v>271</v>
      </c>
      <c r="AY55" s="364" t="s">
        <v>620</v>
      </c>
      <c r="AZ55" s="362">
        <v>1159306</v>
      </c>
      <c r="BA55" s="362" t="s">
        <v>562</v>
      </c>
      <c r="BB55" s="362" t="s">
        <v>563</v>
      </c>
      <c r="BC55" s="362" t="s">
        <v>564</v>
      </c>
      <c r="BD55" s="362" t="s">
        <v>571</v>
      </c>
      <c r="BE55" s="363" t="s">
        <v>572</v>
      </c>
      <c r="BF55" s="362" t="s">
        <v>154</v>
      </c>
      <c r="BG55" s="364" t="s">
        <v>559</v>
      </c>
      <c r="BH55" s="362">
        <v>10232687</v>
      </c>
      <c r="BI55" s="362">
        <v>2</v>
      </c>
      <c r="BJ55" s="362" t="s">
        <v>573</v>
      </c>
      <c r="BK55" s="362" t="s">
        <v>553</v>
      </c>
      <c r="BL55" s="362" t="s">
        <v>297</v>
      </c>
      <c r="BM55" s="362"/>
      <c r="BN55" s="362"/>
      <c r="BO55" s="362"/>
      <c r="BP55" s="362"/>
      <c r="BQ55" s="362"/>
      <c r="BR55" s="362"/>
    </row>
    <row r="56" spans="1:70" ht="15.6">
      <c r="A56" s="361" t="s">
        <v>158</v>
      </c>
      <c r="B56" s="362" t="s">
        <v>2</v>
      </c>
      <c r="C56" s="362"/>
      <c r="D56" s="363" t="s">
        <v>243</v>
      </c>
      <c r="E56" s="363" t="s">
        <v>456</v>
      </c>
      <c r="F56" s="362" t="s">
        <v>245</v>
      </c>
      <c r="G56" s="362" t="s">
        <v>246</v>
      </c>
      <c r="H56" s="362" t="s">
        <v>247</v>
      </c>
      <c r="I56" s="362" t="s">
        <v>248</v>
      </c>
      <c r="J56" s="362" t="s">
        <v>249</v>
      </c>
      <c r="K56" s="362" t="s">
        <v>250</v>
      </c>
      <c r="L56" s="361" t="s">
        <v>144</v>
      </c>
      <c r="M56" s="362" t="s">
        <v>40</v>
      </c>
      <c r="N56" s="362" t="s">
        <v>41</v>
      </c>
      <c r="O56" s="362" t="s">
        <v>250</v>
      </c>
      <c r="P56" s="362" t="s">
        <v>247</v>
      </c>
      <c r="Q56" s="361" t="s">
        <v>157</v>
      </c>
      <c r="R56" s="362" t="s">
        <v>252</v>
      </c>
      <c r="S56" s="362" t="s">
        <v>253</v>
      </c>
      <c r="T56" s="362">
        <v>54670186</v>
      </c>
      <c r="U56" s="362"/>
      <c r="V56" s="362"/>
      <c r="W56" s="363" t="s">
        <v>568</v>
      </c>
      <c r="X56" s="362" t="s">
        <v>278</v>
      </c>
      <c r="Y56" s="362" t="s">
        <v>256</v>
      </c>
      <c r="Z56" s="362" t="s">
        <v>279</v>
      </c>
      <c r="AA56" s="362"/>
      <c r="AB56" s="362" t="s">
        <v>280</v>
      </c>
      <c r="AC56" s="362" t="s">
        <v>281</v>
      </c>
      <c r="AD56" s="364">
        <v>0</v>
      </c>
      <c r="AE56" s="364">
        <v>650</v>
      </c>
      <c r="AF56" s="362" t="s">
        <v>154</v>
      </c>
      <c r="AG56" s="362">
        <v>1</v>
      </c>
      <c r="AH56" s="364">
        <v>0</v>
      </c>
      <c r="AI56" s="364">
        <v>650</v>
      </c>
      <c r="AJ56" s="362"/>
      <c r="AK56" s="362"/>
      <c r="AL56" s="361"/>
      <c r="AM56" s="362"/>
      <c r="AN56" s="362"/>
      <c r="AO56" s="361"/>
      <c r="AP56" s="361"/>
      <c r="AQ56" s="362" t="s">
        <v>282</v>
      </c>
      <c r="AR56" s="362"/>
      <c r="AS56" s="363"/>
      <c r="AT56" s="362"/>
      <c r="AU56" s="362"/>
      <c r="AV56" s="364"/>
      <c r="AW56" s="362"/>
      <c r="AX56" s="362"/>
      <c r="AY56" s="364"/>
      <c r="AZ56" s="362"/>
      <c r="BA56" s="362"/>
      <c r="BB56" s="362"/>
      <c r="BC56" s="362"/>
      <c r="BD56" s="362"/>
      <c r="BE56" s="363"/>
      <c r="BF56" s="362"/>
      <c r="BG56" s="364"/>
      <c r="BH56" s="362"/>
      <c r="BI56" s="362"/>
      <c r="BJ56" s="362"/>
      <c r="BK56" s="362"/>
      <c r="BL56" s="362"/>
      <c r="BM56" s="362"/>
      <c r="BN56" s="362"/>
      <c r="BO56" s="362"/>
      <c r="BP56" s="362"/>
      <c r="BQ56" s="362"/>
      <c r="BR56" s="362"/>
    </row>
    <row r="57" spans="1:70" ht="15.6">
      <c r="A57" s="361" t="s">
        <v>158</v>
      </c>
      <c r="B57" s="362" t="s">
        <v>2</v>
      </c>
      <c r="C57" s="362"/>
      <c r="D57" s="363" t="s">
        <v>243</v>
      </c>
      <c r="E57" s="363" t="s">
        <v>456</v>
      </c>
      <c r="F57" s="362" t="s">
        <v>245</v>
      </c>
      <c r="G57" s="362" t="s">
        <v>246</v>
      </c>
      <c r="H57" s="362" t="s">
        <v>247</v>
      </c>
      <c r="I57" s="362" t="s">
        <v>248</v>
      </c>
      <c r="J57" s="362" t="s">
        <v>249</v>
      </c>
      <c r="K57" s="362" t="s">
        <v>250</v>
      </c>
      <c r="L57" s="361" t="s">
        <v>144</v>
      </c>
      <c r="M57" s="362" t="s">
        <v>40</v>
      </c>
      <c r="N57" s="362" t="s">
        <v>41</v>
      </c>
      <c r="O57" s="362" t="s">
        <v>250</v>
      </c>
      <c r="P57" s="362" t="s">
        <v>247</v>
      </c>
      <c r="Q57" s="361" t="s">
        <v>157</v>
      </c>
      <c r="R57" s="362" t="s">
        <v>252</v>
      </c>
      <c r="S57" s="362" t="s">
        <v>253</v>
      </c>
      <c r="T57" s="362">
        <v>58538381</v>
      </c>
      <c r="U57" s="362"/>
      <c r="V57" s="362"/>
      <c r="W57" s="363" t="s">
        <v>621</v>
      </c>
      <c r="X57" s="362" t="s">
        <v>477</v>
      </c>
      <c r="Y57" s="362" t="s">
        <v>256</v>
      </c>
      <c r="Z57" s="362" t="s">
        <v>257</v>
      </c>
      <c r="AA57" s="362" t="s">
        <v>258</v>
      </c>
      <c r="AB57" s="362" t="s">
        <v>259</v>
      </c>
      <c r="AC57" s="362" t="s">
        <v>260</v>
      </c>
      <c r="AD57" s="364">
        <v>126684.5</v>
      </c>
      <c r="AE57" s="364">
        <v>126684.5</v>
      </c>
      <c r="AF57" s="362" t="s">
        <v>261</v>
      </c>
      <c r="AG57" s="362">
        <v>2.4096389999999999E-2</v>
      </c>
      <c r="AH57" s="364">
        <v>3052.64</v>
      </c>
      <c r="AI57" s="364">
        <v>3052.64</v>
      </c>
      <c r="AJ57" s="362" t="s">
        <v>262</v>
      </c>
      <c r="AK57" s="362" t="s">
        <v>263</v>
      </c>
      <c r="AL57" s="361" t="s">
        <v>264</v>
      </c>
      <c r="AM57" s="362">
        <v>58203</v>
      </c>
      <c r="AN57" s="362">
        <v>72605</v>
      </c>
      <c r="AO57" s="361" t="s">
        <v>158</v>
      </c>
      <c r="AP57" s="361" t="s">
        <v>265</v>
      </c>
      <c r="AQ57" s="362" t="s">
        <v>478</v>
      </c>
      <c r="AR57" s="362" t="s">
        <v>508</v>
      </c>
      <c r="AS57" s="363" t="s">
        <v>621</v>
      </c>
      <c r="AT57" s="362" t="s">
        <v>245</v>
      </c>
      <c r="AU57" s="362" t="s">
        <v>622</v>
      </c>
      <c r="AV57" s="364" t="s">
        <v>623</v>
      </c>
      <c r="AW57" s="362" t="s">
        <v>624</v>
      </c>
      <c r="AX57" s="362" t="s">
        <v>271</v>
      </c>
      <c r="AY57" s="364" t="s">
        <v>623</v>
      </c>
      <c r="AZ57" s="362">
        <v>2137702</v>
      </c>
      <c r="BA57" s="362" t="s">
        <v>609</v>
      </c>
      <c r="BB57" s="362" t="s">
        <v>610</v>
      </c>
      <c r="BC57" s="362" t="s">
        <v>611</v>
      </c>
      <c r="BD57" s="362" t="s">
        <v>625</v>
      </c>
      <c r="BE57" s="363" t="s">
        <v>507</v>
      </c>
      <c r="BF57" s="362" t="s">
        <v>261</v>
      </c>
      <c r="BG57" s="364" t="s">
        <v>623</v>
      </c>
      <c r="BH57" s="362"/>
      <c r="BI57" s="362"/>
      <c r="BJ57" s="362"/>
      <c r="BK57" s="362"/>
      <c r="BL57" s="362"/>
      <c r="BM57" s="362"/>
      <c r="BN57" s="362"/>
      <c r="BO57" s="362"/>
      <c r="BP57" s="362"/>
      <c r="BQ57" s="362"/>
      <c r="BR57" s="362"/>
    </row>
    <row r="58" spans="1:70" ht="15.6">
      <c r="A58" s="361" t="s">
        <v>158</v>
      </c>
      <c r="B58" s="362" t="s">
        <v>2</v>
      </c>
      <c r="C58" s="362"/>
      <c r="D58" s="363" t="s">
        <v>243</v>
      </c>
      <c r="E58" s="363" t="s">
        <v>456</v>
      </c>
      <c r="F58" s="362" t="s">
        <v>245</v>
      </c>
      <c r="G58" s="362" t="s">
        <v>246</v>
      </c>
      <c r="H58" s="362" t="s">
        <v>247</v>
      </c>
      <c r="I58" s="362" t="s">
        <v>248</v>
      </c>
      <c r="J58" s="362" t="s">
        <v>249</v>
      </c>
      <c r="K58" s="362" t="s">
        <v>250</v>
      </c>
      <c r="L58" s="361" t="s">
        <v>144</v>
      </c>
      <c r="M58" s="362" t="s">
        <v>40</v>
      </c>
      <c r="N58" s="362" t="s">
        <v>41</v>
      </c>
      <c r="O58" s="362" t="s">
        <v>250</v>
      </c>
      <c r="P58" s="362" t="s">
        <v>247</v>
      </c>
      <c r="Q58" s="361" t="s">
        <v>157</v>
      </c>
      <c r="R58" s="362" t="s">
        <v>252</v>
      </c>
      <c r="S58" s="362" t="s">
        <v>253</v>
      </c>
      <c r="T58" s="362">
        <v>58592918</v>
      </c>
      <c r="U58" s="362"/>
      <c r="V58" s="362"/>
      <c r="W58" s="363" t="s">
        <v>621</v>
      </c>
      <c r="X58" s="362" t="s">
        <v>278</v>
      </c>
      <c r="Y58" s="362" t="s">
        <v>256</v>
      </c>
      <c r="Z58" s="362" t="s">
        <v>279</v>
      </c>
      <c r="AA58" s="362"/>
      <c r="AB58" s="362" t="s">
        <v>280</v>
      </c>
      <c r="AC58" s="362" t="s">
        <v>281</v>
      </c>
      <c r="AD58" s="364">
        <v>0</v>
      </c>
      <c r="AE58" s="364">
        <v>10134.76</v>
      </c>
      <c r="AF58" s="362" t="s">
        <v>261</v>
      </c>
      <c r="AG58" s="362">
        <v>2.4096389999999999E-2</v>
      </c>
      <c r="AH58" s="364">
        <v>0</v>
      </c>
      <c r="AI58" s="364">
        <v>244.21</v>
      </c>
      <c r="AJ58" s="362"/>
      <c r="AK58" s="362"/>
      <c r="AL58" s="361"/>
      <c r="AM58" s="362"/>
      <c r="AN58" s="362"/>
      <c r="AO58" s="361"/>
      <c r="AP58" s="361"/>
      <c r="AQ58" s="362" t="s">
        <v>282</v>
      </c>
      <c r="AR58" s="362"/>
      <c r="AS58" s="363"/>
      <c r="AT58" s="362"/>
      <c r="AU58" s="362"/>
      <c r="AV58" s="364"/>
      <c r="AW58" s="362"/>
      <c r="AX58" s="362"/>
      <c r="AY58" s="364"/>
      <c r="AZ58" s="362"/>
      <c r="BA58" s="362"/>
      <c r="BB58" s="362"/>
      <c r="BC58" s="362"/>
      <c r="BD58" s="362"/>
      <c r="BE58" s="363"/>
      <c r="BF58" s="362"/>
      <c r="BG58" s="364"/>
      <c r="BH58" s="362"/>
      <c r="BI58" s="362"/>
      <c r="BJ58" s="362"/>
      <c r="BK58" s="362"/>
      <c r="BL58" s="362"/>
      <c r="BM58" s="362"/>
      <c r="BN58" s="362"/>
      <c r="BO58" s="362"/>
      <c r="BP58" s="362"/>
      <c r="BQ58" s="362"/>
      <c r="BR58" s="362"/>
    </row>
    <row r="59" spans="1:70" ht="15.6">
      <c r="A59" s="361" t="s">
        <v>158</v>
      </c>
      <c r="B59" s="362" t="s">
        <v>2</v>
      </c>
      <c r="C59" s="362"/>
      <c r="D59" s="363" t="s">
        <v>243</v>
      </c>
      <c r="E59" s="363" t="s">
        <v>456</v>
      </c>
      <c r="F59" s="362" t="s">
        <v>245</v>
      </c>
      <c r="G59" s="362" t="s">
        <v>246</v>
      </c>
      <c r="H59" s="362" t="s">
        <v>247</v>
      </c>
      <c r="I59" s="362" t="s">
        <v>248</v>
      </c>
      <c r="J59" s="362" t="s">
        <v>249</v>
      </c>
      <c r="K59" s="362" t="s">
        <v>250</v>
      </c>
      <c r="L59" s="361" t="s">
        <v>144</v>
      </c>
      <c r="M59" s="362" t="s">
        <v>40</v>
      </c>
      <c r="N59" s="362" t="s">
        <v>41</v>
      </c>
      <c r="O59" s="362" t="s">
        <v>250</v>
      </c>
      <c r="P59" s="362" t="s">
        <v>247</v>
      </c>
      <c r="Q59" s="361" t="s">
        <v>157</v>
      </c>
      <c r="R59" s="362" t="s">
        <v>252</v>
      </c>
      <c r="S59" s="362" t="s">
        <v>253</v>
      </c>
      <c r="T59" s="362">
        <v>58640978</v>
      </c>
      <c r="U59" s="362"/>
      <c r="V59" s="362"/>
      <c r="W59" s="363" t="s">
        <v>517</v>
      </c>
      <c r="X59" s="362" t="s">
        <v>518</v>
      </c>
      <c r="Y59" s="362" t="s">
        <v>256</v>
      </c>
      <c r="Z59" s="362" t="s">
        <v>519</v>
      </c>
      <c r="AA59" s="362"/>
      <c r="AB59" s="362" t="s">
        <v>519</v>
      </c>
      <c r="AC59" s="362" t="s">
        <v>519</v>
      </c>
      <c r="AD59" s="364">
        <v>-11</v>
      </c>
      <c r="AE59" s="364">
        <v>-11</v>
      </c>
      <c r="AF59" s="362" t="s">
        <v>154</v>
      </c>
      <c r="AG59" s="362">
        <v>1</v>
      </c>
      <c r="AH59" s="364">
        <v>-11</v>
      </c>
      <c r="AI59" s="364">
        <v>-11</v>
      </c>
      <c r="AJ59" s="362" t="s">
        <v>262</v>
      </c>
      <c r="AK59" s="362" t="s">
        <v>263</v>
      </c>
      <c r="AL59" s="361" t="s">
        <v>264</v>
      </c>
      <c r="AM59" s="362">
        <v>58203</v>
      </c>
      <c r="AN59" s="362">
        <v>76135</v>
      </c>
      <c r="AO59" s="361" t="s">
        <v>158</v>
      </c>
      <c r="AP59" s="361" t="s">
        <v>265</v>
      </c>
      <c r="AQ59" s="362" t="s">
        <v>520</v>
      </c>
      <c r="AR59" s="362"/>
      <c r="AS59" s="363"/>
      <c r="AT59" s="362"/>
      <c r="AU59" s="362"/>
      <c r="AV59" s="364"/>
      <c r="AW59" s="362"/>
      <c r="AX59" s="362"/>
      <c r="AY59" s="364"/>
      <c r="AZ59" s="362"/>
      <c r="BA59" s="362"/>
      <c r="BB59" s="362"/>
      <c r="BC59" s="362"/>
      <c r="BD59" s="362"/>
      <c r="BE59" s="363"/>
      <c r="BF59" s="362"/>
      <c r="BG59" s="364"/>
      <c r="BH59" s="362"/>
      <c r="BI59" s="362"/>
      <c r="BJ59" s="362"/>
      <c r="BK59" s="362"/>
      <c r="BL59" s="362"/>
      <c r="BM59" s="362"/>
      <c r="BN59" s="362"/>
      <c r="BO59" s="362"/>
      <c r="BP59" s="362"/>
      <c r="BQ59" s="362"/>
      <c r="BR59" s="362"/>
    </row>
    <row r="60" spans="1:70" ht="15.6">
      <c r="A60" s="361" t="s">
        <v>158</v>
      </c>
      <c r="B60" s="362" t="s">
        <v>2</v>
      </c>
      <c r="C60" s="362"/>
      <c r="D60" s="363" t="s">
        <v>243</v>
      </c>
      <c r="E60" s="363" t="s">
        <v>456</v>
      </c>
      <c r="F60" s="362" t="s">
        <v>245</v>
      </c>
      <c r="G60" s="362" t="s">
        <v>246</v>
      </c>
      <c r="H60" s="362" t="s">
        <v>247</v>
      </c>
      <c r="I60" s="362" t="s">
        <v>248</v>
      </c>
      <c r="J60" s="362" t="s">
        <v>249</v>
      </c>
      <c r="K60" s="362" t="s">
        <v>250</v>
      </c>
      <c r="L60" s="361" t="s">
        <v>144</v>
      </c>
      <c r="M60" s="362" t="s">
        <v>42</v>
      </c>
      <c r="N60" s="362" t="s">
        <v>43</v>
      </c>
      <c r="O60" s="362" t="s">
        <v>250</v>
      </c>
      <c r="P60" s="362" t="s">
        <v>247</v>
      </c>
      <c r="Q60" s="361" t="s">
        <v>157</v>
      </c>
      <c r="R60" s="362" t="s">
        <v>252</v>
      </c>
      <c r="S60" s="362" t="s">
        <v>457</v>
      </c>
      <c r="T60" s="362">
        <v>101934489</v>
      </c>
      <c r="U60" s="362" t="s">
        <v>626</v>
      </c>
      <c r="V60" s="362" t="s">
        <v>458</v>
      </c>
      <c r="W60" s="363" t="s">
        <v>627</v>
      </c>
      <c r="X60" s="362" t="s">
        <v>628</v>
      </c>
      <c r="Y60" s="362" t="s">
        <v>256</v>
      </c>
      <c r="Z60" s="362" t="s">
        <v>257</v>
      </c>
      <c r="AA60" s="362"/>
      <c r="AB60" s="362" t="s">
        <v>629</v>
      </c>
      <c r="AC60" s="362" t="s">
        <v>260</v>
      </c>
      <c r="AD60" s="364">
        <v>1998640.12</v>
      </c>
      <c r="AE60" s="364">
        <v>1998640.12</v>
      </c>
      <c r="AF60" s="362" t="s">
        <v>261</v>
      </c>
      <c r="AG60" s="362">
        <v>2.4009599999999999E-2</v>
      </c>
      <c r="AH60" s="391">
        <v>48160.01</v>
      </c>
      <c r="AI60" s="364">
        <v>47986.55</v>
      </c>
      <c r="AJ60" s="362" t="s">
        <v>262</v>
      </c>
      <c r="AK60" s="362" t="s">
        <v>263</v>
      </c>
      <c r="AL60" s="361" t="s">
        <v>264</v>
      </c>
      <c r="AM60" s="362">
        <v>58203</v>
      </c>
      <c r="AN60" s="362">
        <v>72410</v>
      </c>
      <c r="AO60" s="361" t="s">
        <v>158</v>
      </c>
      <c r="AP60" s="361" t="s">
        <v>265</v>
      </c>
      <c r="AQ60" s="362" t="s">
        <v>630</v>
      </c>
      <c r="AR60" s="362" t="s">
        <v>508</v>
      </c>
      <c r="AS60" s="363" t="s">
        <v>627</v>
      </c>
      <c r="AT60" s="362" t="s">
        <v>245</v>
      </c>
      <c r="AU60" s="362" t="s">
        <v>626</v>
      </c>
      <c r="AV60" s="364" t="s">
        <v>631</v>
      </c>
      <c r="AW60" s="362" t="s">
        <v>632</v>
      </c>
      <c r="AX60" s="362" t="s">
        <v>633</v>
      </c>
      <c r="AY60" s="364" t="s">
        <v>634</v>
      </c>
      <c r="AZ60" s="362">
        <v>1001868</v>
      </c>
      <c r="BA60" s="362" t="s">
        <v>635</v>
      </c>
      <c r="BB60" s="362" t="s">
        <v>636</v>
      </c>
      <c r="BC60" s="362" t="s">
        <v>305</v>
      </c>
      <c r="BD60" s="362" t="s">
        <v>637</v>
      </c>
      <c r="BE60" s="363"/>
      <c r="BF60" s="362"/>
      <c r="BG60" s="364"/>
      <c r="BH60" s="362">
        <v>10301459</v>
      </c>
      <c r="BI60" s="362">
        <v>4</v>
      </c>
      <c r="BJ60" s="362" t="s">
        <v>632</v>
      </c>
      <c r="BK60" s="362" t="s">
        <v>553</v>
      </c>
      <c r="BL60" s="362" t="s">
        <v>297</v>
      </c>
      <c r="BM60" s="362"/>
      <c r="BN60" s="362"/>
      <c r="BO60" s="362"/>
      <c r="BP60" s="362"/>
      <c r="BQ60" s="362"/>
      <c r="BR60" s="362"/>
    </row>
    <row r="61" spans="1:70" ht="15.6">
      <c r="A61" s="361" t="s">
        <v>158</v>
      </c>
      <c r="B61" s="362" t="s">
        <v>2</v>
      </c>
      <c r="C61" s="362"/>
      <c r="D61" s="363" t="s">
        <v>243</v>
      </c>
      <c r="E61" s="363" t="s">
        <v>456</v>
      </c>
      <c r="F61" s="362" t="s">
        <v>245</v>
      </c>
      <c r="G61" s="362" t="s">
        <v>246</v>
      </c>
      <c r="H61" s="362" t="s">
        <v>247</v>
      </c>
      <c r="I61" s="362" t="s">
        <v>248</v>
      </c>
      <c r="J61" s="362" t="s">
        <v>249</v>
      </c>
      <c r="K61" s="362" t="s">
        <v>250</v>
      </c>
      <c r="L61" s="361" t="s">
        <v>144</v>
      </c>
      <c r="M61" s="362" t="s">
        <v>42</v>
      </c>
      <c r="N61" s="362" t="s">
        <v>43</v>
      </c>
      <c r="O61" s="362" t="s">
        <v>250</v>
      </c>
      <c r="P61" s="362" t="s">
        <v>247</v>
      </c>
      <c r="Q61" s="361" t="s">
        <v>157</v>
      </c>
      <c r="R61" s="362" t="s">
        <v>252</v>
      </c>
      <c r="S61" s="362" t="s">
        <v>253</v>
      </c>
      <c r="T61" s="362">
        <v>53986576</v>
      </c>
      <c r="U61" s="362"/>
      <c r="V61" s="362"/>
      <c r="W61" s="363" t="s">
        <v>638</v>
      </c>
      <c r="X61" s="362" t="s">
        <v>639</v>
      </c>
      <c r="Y61" s="362" t="s">
        <v>256</v>
      </c>
      <c r="Z61" s="362" t="s">
        <v>279</v>
      </c>
      <c r="AA61" s="362"/>
      <c r="AB61" s="362" t="s">
        <v>640</v>
      </c>
      <c r="AC61" s="362" t="s">
        <v>641</v>
      </c>
      <c r="AD61" s="364">
        <v>4766.54</v>
      </c>
      <c r="AE61" s="364">
        <v>4766.54</v>
      </c>
      <c r="AF61" s="362" t="s">
        <v>154</v>
      </c>
      <c r="AG61" s="362">
        <v>1</v>
      </c>
      <c r="AH61" s="364">
        <v>4766.54</v>
      </c>
      <c r="AI61" s="364">
        <v>4766.54</v>
      </c>
      <c r="AJ61" s="362" t="s">
        <v>262</v>
      </c>
      <c r="AK61" s="362" t="s">
        <v>263</v>
      </c>
      <c r="AL61" s="361" t="s">
        <v>264</v>
      </c>
      <c r="AM61" s="362">
        <v>58203</v>
      </c>
      <c r="AN61" s="362">
        <v>71475</v>
      </c>
      <c r="AO61" s="361" t="s">
        <v>158</v>
      </c>
      <c r="AP61" s="361" t="s">
        <v>265</v>
      </c>
      <c r="AQ61" s="362" t="s">
        <v>642</v>
      </c>
      <c r="AR61" s="362"/>
      <c r="AS61" s="363"/>
      <c r="AT61" s="362"/>
      <c r="AU61" s="362"/>
      <c r="AV61" s="364"/>
      <c r="AW61" s="362"/>
      <c r="AX61" s="362"/>
      <c r="AY61" s="364"/>
      <c r="AZ61" s="362"/>
      <c r="BA61" s="362"/>
      <c r="BB61" s="362"/>
      <c r="BC61" s="362"/>
      <c r="BD61" s="362"/>
      <c r="BE61" s="363"/>
      <c r="BF61" s="362"/>
      <c r="BG61" s="364"/>
      <c r="BH61" s="362"/>
      <c r="BI61" s="362"/>
      <c r="BJ61" s="362"/>
      <c r="BK61" s="362"/>
      <c r="BL61" s="362"/>
      <c r="BM61" s="362" t="s">
        <v>643</v>
      </c>
      <c r="BN61" s="362" t="s">
        <v>644</v>
      </c>
      <c r="BO61" s="362" t="s">
        <v>645</v>
      </c>
      <c r="BP61" s="362" t="s">
        <v>522</v>
      </c>
      <c r="BQ61" s="362" t="s">
        <v>646</v>
      </c>
      <c r="BR61" s="362" t="s">
        <v>647</v>
      </c>
    </row>
    <row r="62" spans="1:70" ht="15.6">
      <c r="A62" s="361" t="s">
        <v>158</v>
      </c>
      <c r="B62" s="362" t="s">
        <v>2</v>
      </c>
      <c r="C62" s="362"/>
      <c r="D62" s="363" t="s">
        <v>243</v>
      </c>
      <c r="E62" s="363" t="s">
        <v>456</v>
      </c>
      <c r="F62" s="362" t="s">
        <v>245</v>
      </c>
      <c r="G62" s="362" t="s">
        <v>246</v>
      </c>
      <c r="H62" s="362" t="s">
        <v>247</v>
      </c>
      <c r="I62" s="362" t="s">
        <v>248</v>
      </c>
      <c r="J62" s="362" t="s">
        <v>249</v>
      </c>
      <c r="K62" s="362" t="s">
        <v>250</v>
      </c>
      <c r="L62" s="361" t="s">
        <v>144</v>
      </c>
      <c r="M62" s="362" t="s">
        <v>42</v>
      </c>
      <c r="N62" s="362" t="s">
        <v>43</v>
      </c>
      <c r="O62" s="362" t="s">
        <v>250</v>
      </c>
      <c r="P62" s="362" t="s">
        <v>247</v>
      </c>
      <c r="Q62" s="361" t="s">
        <v>157</v>
      </c>
      <c r="R62" s="362" t="s">
        <v>252</v>
      </c>
      <c r="S62" s="362" t="s">
        <v>253</v>
      </c>
      <c r="T62" s="362">
        <v>54084200</v>
      </c>
      <c r="U62" s="362"/>
      <c r="V62" s="362"/>
      <c r="W62" s="363" t="s">
        <v>638</v>
      </c>
      <c r="X62" s="362" t="s">
        <v>278</v>
      </c>
      <c r="Y62" s="362" t="s">
        <v>256</v>
      </c>
      <c r="Z62" s="362" t="s">
        <v>279</v>
      </c>
      <c r="AA62" s="362"/>
      <c r="AB62" s="362" t="s">
        <v>280</v>
      </c>
      <c r="AC62" s="362" t="s">
        <v>281</v>
      </c>
      <c r="AD62" s="364">
        <v>0</v>
      </c>
      <c r="AE62" s="364">
        <v>381.32</v>
      </c>
      <c r="AF62" s="362" t="s">
        <v>154</v>
      </c>
      <c r="AG62" s="362">
        <v>1</v>
      </c>
      <c r="AH62" s="364">
        <v>0</v>
      </c>
      <c r="AI62" s="364">
        <v>381.32</v>
      </c>
      <c r="AJ62" s="362"/>
      <c r="AK62" s="362"/>
      <c r="AL62" s="361"/>
      <c r="AM62" s="362"/>
      <c r="AN62" s="362"/>
      <c r="AO62" s="361"/>
      <c r="AP62" s="361"/>
      <c r="AQ62" s="362" t="s">
        <v>282</v>
      </c>
      <c r="AR62" s="362"/>
      <c r="AS62" s="363"/>
      <c r="AT62" s="362"/>
      <c r="AU62" s="362"/>
      <c r="AV62" s="364"/>
      <c r="AW62" s="362"/>
      <c r="AX62" s="362"/>
      <c r="AY62" s="364"/>
      <c r="AZ62" s="362"/>
      <c r="BA62" s="362"/>
      <c r="BB62" s="362"/>
      <c r="BC62" s="362"/>
      <c r="BD62" s="362"/>
      <c r="BE62" s="363"/>
      <c r="BF62" s="362"/>
      <c r="BG62" s="364"/>
      <c r="BH62" s="362"/>
      <c r="BI62" s="362"/>
      <c r="BJ62" s="362"/>
      <c r="BK62" s="362"/>
      <c r="BL62" s="362"/>
      <c r="BM62" s="362"/>
      <c r="BN62" s="362"/>
      <c r="BO62" s="362"/>
      <c r="BP62" s="362"/>
      <c r="BQ62" s="362"/>
      <c r="BR62" s="362"/>
    </row>
    <row r="63" spans="1:70" ht="15.6">
      <c r="A63" s="361" t="s">
        <v>158</v>
      </c>
      <c r="B63" s="362" t="s">
        <v>2</v>
      </c>
      <c r="C63" s="362"/>
      <c r="D63" s="363" t="s">
        <v>243</v>
      </c>
      <c r="E63" s="363" t="s">
        <v>456</v>
      </c>
      <c r="F63" s="362" t="s">
        <v>245</v>
      </c>
      <c r="G63" s="362" t="s">
        <v>246</v>
      </c>
      <c r="H63" s="362" t="s">
        <v>247</v>
      </c>
      <c r="I63" s="362" t="s">
        <v>248</v>
      </c>
      <c r="J63" s="362" t="s">
        <v>249</v>
      </c>
      <c r="K63" s="362" t="s">
        <v>250</v>
      </c>
      <c r="L63" s="361" t="s">
        <v>144</v>
      </c>
      <c r="M63" s="362" t="s">
        <v>42</v>
      </c>
      <c r="N63" s="362" t="s">
        <v>43</v>
      </c>
      <c r="O63" s="362" t="s">
        <v>250</v>
      </c>
      <c r="P63" s="362" t="s">
        <v>247</v>
      </c>
      <c r="Q63" s="361" t="s">
        <v>157</v>
      </c>
      <c r="R63" s="362" t="s">
        <v>252</v>
      </c>
      <c r="S63" s="362" t="s">
        <v>253</v>
      </c>
      <c r="T63" s="362">
        <v>54347644</v>
      </c>
      <c r="U63" s="362"/>
      <c r="V63" s="362"/>
      <c r="W63" s="363" t="s">
        <v>638</v>
      </c>
      <c r="X63" s="362" t="s">
        <v>639</v>
      </c>
      <c r="Y63" s="362" t="s">
        <v>256</v>
      </c>
      <c r="Z63" s="362" t="s">
        <v>279</v>
      </c>
      <c r="AA63" s="362"/>
      <c r="AB63" s="362" t="s">
        <v>640</v>
      </c>
      <c r="AC63" s="362" t="s">
        <v>641</v>
      </c>
      <c r="AD63" s="364">
        <v>-4766.54</v>
      </c>
      <c r="AE63" s="364">
        <v>-4766.54</v>
      </c>
      <c r="AF63" s="362" t="s">
        <v>154</v>
      </c>
      <c r="AG63" s="362">
        <v>1</v>
      </c>
      <c r="AH63" s="364">
        <v>-4766.54</v>
      </c>
      <c r="AI63" s="364">
        <v>-4766.54</v>
      </c>
      <c r="AJ63" s="362" t="s">
        <v>262</v>
      </c>
      <c r="AK63" s="362" t="s">
        <v>263</v>
      </c>
      <c r="AL63" s="361" t="s">
        <v>264</v>
      </c>
      <c r="AM63" s="362">
        <v>58203</v>
      </c>
      <c r="AN63" s="362">
        <v>71475</v>
      </c>
      <c r="AO63" s="361" t="s">
        <v>158</v>
      </c>
      <c r="AP63" s="361" t="s">
        <v>265</v>
      </c>
      <c r="AQ63" s="362" t="s">
        <v>642</v>
      </c>
      <c r="AR63" s="362"/>
      <c r="AS63" s="363"/>
      <c r="AT63" s="362"/>
      <c r="AU63" s="362"/>
      <c r="AV63" s="364"/>
      <c r="AW63" s="362"/>
      <c r="AX63" s="362"/>
      <c r="AY63" s="364"/>
      <c r="AZ63" s="362"/>
      <c r="BA63" s="362"/>
      <c r="BB63" s="362"/>
      <c r="BC63" s="362"/>
      <c r="BD63" s="362"/>
      <c r="BE63" s="363"/>
      <c r="BF63" s="362"/>
      <c r="BG63" s="364"/>
      <c r="BH63" s="362"/>
      <c r="BI63" s="362"/>
      <c r="BJ63" s="362"/>
      <c r="BK63" s="362"/>
      <c r="BL63" s="362"/>
      <c r="BM63" s="362" t="s">
        <v>643</v>
      </c>
      <c r="BN63" s="362" t="s">
        <v>644</v>
      </c>
      <c r="BO63" s="362" t="s">
        <v>645</v>
      </c>
      <c r="BP63" s="362" t="s">
        <v>522</v>
      </c>
      <c r="BQ63" s="362" t="s">
        <v>646</v>
      </c>
      <c r="BR63" s="362" t="s">
        <v>647</v>
      </c>
    </row>
    <row r="64" spans="1:70" ht="15.6">
      <c r="A64" s="361" t="s">
        <v>158</v>
      </c>
      <c r="B64" s="362" t="s">
        <v>2</v>
      </c>
      <c r="C64" s="362"/>
      <c r="D64" s="363" t="s">
        <v>243</v>
      </c>
      <c r="E64" s="363" t="s">
        <v>456</v>
      </c>
      <c r="F64" s="362" t="s">
        <v>245</v>
      </c>
      <c r="G64" s="362" t="s">
        <v>246</v>
      </c>
      <c r="H64" s="362" t="s">
        <v>247</v>
      </c>
      <c r="I64" s="362" t="s">
        <v>248</v>
      </c>
      <c r="J64" s="362" t="s">
        <v>249</v>
      </c>
      <c r="K64" s="362" t="s">
        <v>250</v>
      </c>
      <c r="L64" s="361" t="s">
        <v>144</v>
      </c>
      <c r="M64" s="362" t="s">
        <v>42</v>
      </c>
      <c r="N64" s="362" t="s">
        <v>43</v>
      </c>
      <c r="O64" s="362" t="s">
        <v>250</v>
      </c>
      <c r="P64" s="362" t="s">
        <v>247</v>
      </c>
      <c r="Q64" s="361" t="s">
        <v>157</v>
      </c>
      <c r="R64" s="362" t="s">
        <v>252</v>
      </c>
      <c r="S64" s="362" t="s">
        <v>253</v>
      </c>
      <c r="T64" s="362">
        <v>54384836</v>
      </c>
      <c r="U64" s="362"/>
      <c r="V64" s="362"/>
      <c r="W64" s="363" t="s">
        <v>638</v>
      </c>
      <c r="X64" s="362" t="s">
        <v>278</v>
      </c>
      <c r="Y64" s="362" t="s">
        <v>256</v>
      </c>
      <c r="Z64" s="362" t="s">
        <v>279</v>
      </c>
      <c r="AA64" s="362"/>
      <c r="AB64" s="362" t="s">
        <v>280</v>
      </c>
      <c r="AC64" s="362" t="s">
        <v>281</v>
      </c>
      <c r="AD64" s="364">
        <v>0</v>
      </c>
      <c r="AE64" s="364">
        <v>-381.32</v>
      </c>
      <c r="AF64" s="362" t="s">
        <v>154</v>
      </c>
      <c r="AG64" s="362">
        <v>1</v>
      </c>
      <c r="AH64" s="364">
        <v>0</v>
      </c>
      <c r="AI64" s="364">
        <v>-381.32</v>
      </c>
      <c r="AJ64" s="362"/>
      <c r="AK64" s="362"/>
      <c r="AL64" s="361"/>
      <c r="AM64" s="362"/>
      <c r="AN64" s="362"/>
      <c r="AO64" s="361"/>
      <c r="AP64" s="361"/>
      <c r="AQ64" s="362" t="s">
        <v>282</v>
      </c>
      <c r="AR64" s="362"/>
      <c r="AS64" s="363"/>
      <c r="AT64" s="362"/>
      <c r="AU64" s="362"/>
      <c r="AV64" s="364"/>
      <c r="AW64" s="362"/>
      <c r="AX64" s="362"/>
      <c r="AY64" s="364"/>
      <c r="AZ64" s="362"/>
      <c r="BA64" s="362"/>
      <c r="BB64" s="362"/>
      <c r="BC64" s="362"/>
      <c r="BD64" s="362"/>
      <c r="BE64" s="363"/>
      <c r="BF64" s="362"/>
      <c r="BG64" s="364"/>
      <c r="BH64" s="362"/>
      <c r="BI64" s="362"/>
      <c r="BJ64" s="362"/>
      <c r="BK64" s="362"/>
      <c r="BL64" s="362"/>
      <c r="BM64" s="362"/>
      <c r="BN64" s="362"/>
      <c r="BO64" s="362"/>
      <c r="BP64" s="362"/>
      <c r="BQ64" s="362"/>
      <c r="BR64" s="362"/>
    </row>
    <row r="65" spans="1:70" ht="15.6">
      <c r="A65" s="361" t="s">
        <v>158</v>
      </c>
      <c r="B65" s="362" t="s">
        <v>2</v>
      </c>
      <c r="C65" s="362"/>
      <c r="D65" s="363" t="s">
        <v>243</v>
      </c>
      <c r="E65" s="363" t="s">
        <v>456</v>
      </c>
      <c r="F65" s="362" t="s">
        <v>245</v>
      </c>
      <c r="G65" s="362" t="s">
        <v>246</v>
      </c>
      <c r="H65" s="362" t="s">
        <v>247</v>
      </c>
      <c r="I65" s="362" t="s">
        <v>248</v>
      </c>
      <c r="J65" s="362" t="s">
        <v>249</v>
      </c>
      <c r="K65" s="362" t="s">
        <v>250</v>
      </c>
      <c r="L65" s="361" t="s">
        <v>144</v>
      </c>
      <c r="M65" s="362" t="s">
        <v>42</v>
      </c>
      <c r="N65" s="362" t="s">
        <v>43</v>
      </c>
      <c r="O65" s="362" t="s">
        <v>250</v>
      </c>
      <c r="P65" s="362" t="s">
        <v>247</v>
      </c>
      <c r="Q65" s="361" t="s">
        <v>157</v>
      </c>
      <c r="R65" s="362" t="s">
        <v>252</v>
      </c>
      <c r="S65" s="362" t="s">
        <v>253</v>
      </c>
      <c r="T65" s="362">
        <v>56320447</v>
      </c>
      <c r="U65" s="362"/>
      <c r="V65" s="362"/>
      <c r="W65" s="363" t="s">
        <v>648</v>
      </c>
      <c r="X65" s="362" t="s">
        <v>639</v>
      </c>
      <c r="Y65" s="362" t="s">
        <v>256</v>
      </c>
      <c r="Z65" s="362" t="s">
        <v>279</v>
      </c>
      <c r="AA65" s="362"/>
      <c r="AB65" s="362" t="s">
        <v>640</v>
      </c>
      <c r="AC65" s="362" t="s">
        <v>641</v>
      </c>
      <c r="AD65" s="364">
        <v>4766.54</v>
      </c>
      <c r="AE65" s="364">
        <v>4766.54</v>
      </c>
      <c r="AF65" s="362" t="s">
        <v>154</v>
      </c>
      <c r="AG65" s="362">
        <v>1</v>
      </c>
      <c r="AH65" s="364">
        <v>4766.54</v>
      </c>
      <c r="AI65" s="364">
        <v>4766.54</v>
      </c>
      <c r="AJ65" s="362" t="s">
        <v>262</v>
      </c>
      <c r="AK65" s="362" t="s">
        <v>263</v>
      </c>
      <c r="AL65" s="361" t="s">
        <v>264</v>
      </c>
      <c r="AM65" s="362">
        <v>58203</v>
      </c>
      <c r="AN65" s="362">
        <v>71475</v>
      </c>
      <c r="AO65" s="361" t="s">
        <v>158</v>
      </c>
      <c r="AP65" s="361" t="s">
        <v>265</v>
      </c>
      <c r="AQ65" s="362" t="s">
        <v>642</v>
      </c>
      <c r="AR65" s="362"/>
      <c r="AS65" s="363"/>
      <c r="AT65" s="362"/>
      <c r="AU65" s="362"/>
      <c r="AV65" s="364"/>
      <c r="AW65" s="362"/>
      <c r="AX65" s="362"/>
      <c r="AY65" s="364"/>
      <c r="AZ65" s="362"/>
      <c r="BA65" s="362"/>
      <c r="BB65" s="362"/>
      <c r="BC65" s="362"/>
      <c r="BD65" s="362"/>
      <c r="BE65" s="363"/>
      <c r="BF65" s="362"/>
      <c r="BG65" s="364"/>
      <c r="BH65" s="362"/>
      <c r="BI65" s="362"/>
      <c r="BJ65" s="362"/>
      <c r="BK65" s="362"/>
      <c r="BL65" s="362"/>
      <c r="BM65" s="362" t="s">
        <v>643</v>
      </c>
      <c r="BN65" s="362" t="s">
        <v>644</v>
      </c>
      <c r="BO65" s="362" t="s">
        <v>645</v>
      </c>
      <c r="BP65" s="362" t="s">
        <v>522</v>
      </c>
      <c r="BQ65" s="362" t="s">
        <v>646</v>
      </c>
      <c r="BR65" s="362" t="s">
        <v>647</v>
      </c>
    </row>
    <row r="66" spans="1:70" ht="15.6">
      <c r="A66" s="361" t="s">
        <v>158</v>
      </c>
      <c r="B66" s="362" t="s">
        <v>2</v>
      </c>
      <c r="C66" s="362"/>
      <c r="D66" s="363" t="s">
        <v>243</v>
      </c>
      <c r="E66" s="363" t="s">
        <v>456</v>
      </c>
      <c r="F66" s="362" t="s">
        <v>245</v>
      </c>
      <c r="G66" s="362" t="s">
        <v>246</v>
      </c>
      <c r="H66" s="362" t="s">
        <v>247</v>
      </c>
      <c r="I66" s="362" t="s">
        <v>248</v>
      </c>
      <c r="J66" s="362" t="s">
        <v>249</v>
      </c>
      <c r="K66" s="362" t="s">
        <v>250</v>
      </c>
      <c r="L66" s="361" t="s">
        <v>144</v>
      </c>
      <c r="M66" s="362" t="s">
        <v>42</v>
      </c>
      <c r="N66" s="362" t="s">
        <v>43</v>
      </c>
      <c r="O66" s="362" t="s">
        <v>250</v>
      </c>
      <c r="P66" s="362" t="s">
        <v>247</v>
      </c>
      <c r="Q66" s="361" t="s">
        <v>157</v>
      </c>
      <c r="R66" s="362" t="s">
        <v>252</v>
      </c>
      <c r="S66" s="362" t="s">
        <v>253</v>
      </c>
      <c r="T66" s="362">
        <v>56417012</v>
      </c>
      <c r="U66" s="362"/>
      <c r="V66" s="362"/>
      <c r="W66" s="363" t="s">
        <v>648</v>
      </c>
      <c r="X66" s="362" t="s">
        <v>278</v>
      </c>
      <c r="Y66" s="362" t="s">
        <v>256</v>
      </c>
      <c r="Z66" s="362" t="s">
        <v>279</v>
      </c>
      <c r="AA66" s="362"/>
      <c r="AB66" s="362" t="s">
        <v>280</v>
      </c>
      <c r="AC66" s="362" t="s">
        <v>281</v>
      </c>
      <c r="AD66" s="364">
        <v>0</v>
      </c>
      <c r="AE66" s="364">
        <v>381.32</v>
      </c>
      <c r="AF66" s="362" t="s">
        <v>154</v>
      </c>
      <c r="AG66" s="362">
        <v>1</v>
      </c>
      <c r="AH66" s="364">
        <v>0</v>
      </c>
      <c r="AI66" s="364">
        <v>381.32</v>
      </c>
      <c r="AJ66" s="362"/>
      <c r="AK66" s="362"/>
      <c r="AL66" s="361"/>
      <c r="AM66" s="362"/>
      <c r="AN66" s="362"/>
      <c r="AO66" s="361"/>
      <c r="AP66" s="361"/>
      <c r="AQ66" s="362" t="s">
        <v>282</v>
      </c>
      <c r="AR66" s="362"/>
      <c r="AS66" s="363"/>
      <c r="AT66" s="362"/>
      <c r="AU66" s="362"/>
      <c r="AV66" s="364"/>
      <c r="AW66" s="362"/>
      <c r="AX66" s="362"/>
      <c r="AY66" s="364"/>
      <c r="AZ66" s="362"/>
      <c r="BA66" s="362"/>
      <c r="BB66" s="362"/>
      <c r="BC66" s="362"/>
      <c r="BD66" s="362"/>
      <c r="BE66" s="363"/>
      <c r="BF66" s="362"/>
      <c r="BG66" s="364"/>
      <c r="BH66" s="362"/>
      <c r="BI66" s="362"/>
      <c r="BJ66" s="362"/>
      <c r="BK66" s="362"/>
      <c r="BL66" s="362"/>
      <c r="BM66" s="362"/>
      <c r="BN66" s="362"/>
      <c r="BO66" s="362"/>
      <c r="BP66" s="362"/>
      <c r="BQ66" s="362"/>
      <c r="BR66" s="362"/>
    </row>
    <row r="67" spans="1:70" ht="15.6">
      <c r="A67" s="361" t="s">
        <v>158</v>
      </c>
      <c r="B67" s="362" t="s">
        <v>2</v>
      </c>
      <c r="C67" s="362"/>
      <c r="D67" s="363" t="s">
        <v>243</v>
      </c>
      <c r="E67" s="363" t="s">
        <v>456</v>
      </c>
      <c r="F67" s="362" t="s">
        <v>245</v>
      </c>
      <c r="G67" s="362" t="s">
        <v>246</v>
      </c>
      <c r="H67" s="362" t="s">
        <v>247</v>
      </c>
      <c r="I67" s="362" t="s">
        <v>248</v>
      </c>
      <c r="J67" s="362" t="s">
        <v>249</v>
      </c>
      <c r="K67" s="362" t="s">
        <v>250</v>
      </c>
      <c r="L67" s="361" t="s">
        <v>144</v>
      </c>
      <c r="M67" s="362" t="s">
        <v>42</v>
      </c>
      <c r="N67" s="362" t="s">
        <v>43</v>
      </c>
      <c r="O67" s="362" t="s">
        <v>250</v>
      </c>
      <c r="P67" s="362" t="s">
        <v>247</v>
      </c>
      <c r="Q67" s="361" t="s">
        <v>157</v>
      </c>
      <c r="R67" s="362" t="s">
        <v>252</v>
      </c>
      <c r="S67" s="362" t="s">
        <v>253</v>
      </c>
      <c r="T67" s="362">
        <v>58367533</v>
      </c>
      <c r="U67" s="362"/>
      <c r="V67" s="362"/>
      <c r="W67" s="363" t="s">
        <v>649</v>
      </c>
      <c r="X67" s="362" t="s">
        <v>639</v>
      </c>
      <c r="Y67" s="362" t="s">
        <v>256</v>
      </c>
      <c r="Z67" s="362" t="s">
        <v>279</v>
      </c>
      <c r="AA67" s="362"/>
      <c r="AB67" s="362" t="s">
        <v>640</v>
      </c>
      <c r="AC67" s="362" t="s">
        <v>641</v>
      </c>
      <c r="AD67" s="364">
        <v>4766.54</v>
      </c>
      <c r="AE67" s="364">
        <v>4766.54</v>
      </c>
      <c r="AF67" s="362" t="s">
        <v>154</v>
      </c>
      <c r="AG67" s="362">
        <v>1</v>
      </c>
      <c r="AH67" s="364">
        <v>4766.54</v>
      </c>
      <c r="AI67" s="364">
        <v>4766.54</v>
      </c>
      <c r="AJ67" s="362" t="s">
        <v>262</v>
      </c>
      <c r="AK67" s="362" t="s">
        <v>263</v>
      </c>
      <c r="AL67" s="361" t="s">
        <v>264</v>
      </c>
      <c r="AM67" s="362">
        <v>58203</v>
      </c>
      <c r="AN67" s="362">
        <v>71475</v>
      </c>
      <c r="AO67" s="361" t="s">
        <v>158</v>
      </c>
      <c r="AP67" s="361" t="s">
        <v>265</v>
      </c>
      <c r="AQ67" s="362" t="s">
        <v>642</v>
      </c>
      <c r="AR67" s="362"/>
      <c r="AS67" s="363"/>
      <c r="AT67" s="362"/>
      <c r="AU67" s="362"/>
      <c r="AV67" s="364"/>
      <c r="AW67" s="362"/>
      <c r="AX67" s="362"/>
      <c r="AY67" s="364"/>
      <c r="AZ67" s="362"/>
      <c r="BA67" s="362"/>
      <c r="BB67" s="362"/>
      <c r="BC67" s="362"/>
      <c r="BD67" s="362"/>
      <c r="BE67" s="363"/>
      <c r="BF67" s="362"/>
      <c r="BG67" s="364"/>
      <c r="BH67" s="362"/>
      <c r="BI67" s="362"/>
      <c r="BJ67" s="362"/>
      <c r="BK67" s="362"/>
      <c r="BL67" s="362"/>
      <c r="BM67" s="362" t="s">
        <v>643</v>
      </c>
      <c r="BN67" s="362" t="s">
        <v>644</v>
      </c>
      <c r="BO67" s="362" t="s">
        <v>645</v>
      </c>
      <c r="BP67" s="362" t="s">
        <v>522</v>
      </c>
      <c r="BQ67" s="362" t="s">
        <v>646</v>
      </c>
      <c r="BR67" s="362" t="s">
        <v>647</v>
      </c>
    </row>
    <row r="68" spans="1:70" ht="15.6">
      <c r="A68" s="361" t="s">
        <v>158</v>
      </c>
      <c r="B68" s="362" t="s">
        <v>2</v>
      </c>
      <c r="C68" s="362"/>
      <c r="D68" s="363" t="s">
        <v>243</v>
      </c>
      <c r="E68" s="363" t="s">
        <v>456</v>
      </c>
      <c r="F68" s="362" t="s">
        <v>245</v>
      </c>
      <c r="G68" s="362" t="s">
        <v>246</v>
      </c>
      <c r="H68" s="362" t="s">
        <v>247</v>
      </c>
      <c r="I68" s="362" t="s">
        <v>248</v>
      </c>
      <c r="J68" s="362" t="s">
        <v>249</v>
      </c>
      <c r="K68" s="362" t="s">
        <v>250</v>
      </c>
      <c r="L68" s="361" t="s">
        <v>144</v>
      </c>
      <c r="M68" s="362" t="s">
        <v>42</v>
      </c>
      <c r="N68" s="362" t="s">
        <v>43</v>
      </c>
      <c r="O68" s="362" t="s">
        <v>250</v>
      </c>
      <c r="P68" s="362" t="s">
        <v>247</v>
      </c>
      <c r="Q68" s="361" t="s">
        <v>157</v>
      </c>
      <c r="R68" s="362" t="s">
        <v>252</v>
      </c>
      <c r="S68" s="362" t="s">
        <v>253</v>
      </c>
      <c r="T68" s="362">
        <v>58385030</v>
      </c>
      <c r="U68" s="362"/>
      <c r="V68" s="362"/>
      <c r="W68" s="363" t="s">
        <v>649</v>
      </c>
      <c r="X68" s="362" t="s">
        <v>278</v>
      </c>
      <c r="Y68" s="362" t="s">
        <v>256</v>
      </c>
      <c r="Z68" s="362" t="s">
        <v>279</v>
      </c>
      <c r="AA68" s="362"/>
      <c r="AB68" s="362" t="s">
        <v>280</v>
      </c>
      <c r="AC68" s="362" t="s">
        <v>281</v>
      </c>
      <c r="AD68" s="364">
        <v>0</v>
      </c>
      <c r="AE68" s="364">
        <v>381.32</v>
      </c>
      <c r="AF68" s="362" t="s">
        <v>154</v>
      </c>
      <c r="AG68" s="362">
        <v>1</v>
      </c>
      <c r="AH68" s="364">
        <v>0</v>
      </c>
      <c r="AI68" s="364">
        <v>381.32</v>
      </c>
      <c r="AJ68" s="362"/>
      <c r="AK68" s="362"/>
      <c r="AL68" s="361"/>
      <c r="AM68" s="362"/>
      <c r="AN68" s="362"/>
      <c r="AO68" s="361"/>
      <c r="AP68" s="361"/>
      <c r="AQ68" s="362" t="s">
        <v>282</v>
      </c>
      <c r="AR68" s="362"/>
      <c r="AS68" s="363"/>
      <c r="AT68" s="362"/>
      <c r="AU68" s="362"/>
      <c r="AV68" s="364"/>
      <c r="AW68" s="362"/>
      <c r="AX68" s="362"/>
      <c r="AY68" s="364"/>
      <c r="AZ68" s="362"/>
      <c r="BA68" s="362"/>
      <c r="BB68" s="362"/>
      <c r="BC68" s="362"/>
      <c r="BD68" s="362"/>
      <c r="BE68" s="363"/>
      <c r="BF68" s="362"/>
      <c r="BG68" s="364"/>
      <c r="BH68" s="362"/>
      <c r="BI68" s="362"/>
      <c r="BJ68" s="362"/>
      <c r="BK68" s="362"/>
      <c r="BL68" s="362"/>
      <c r="BM68" s="362"/>
      <c r="BN68" s="362"/>
      <c r="BO68" s="362"/>
      <c r="BP68" s="362"/>
      <c r="BQ68" s="362"/>
      <c r="BR68" s="362"/>
    </row>
    <row r="69" spans="1:70" ht="15.6">
      <c r="A69" s="361" t="s">
        <v>158</v>
      </c>
      <c r="B69" s="362" t="s">
        <v>2</v>
      </c>
      <c r="C69" s="362"/>
      <c r="D69" s="363" t="s">
        <v>243</v>
      </c>
      <c r="E69" s="363" t="s">
        <v>456</v>
      </c>
      <c r="F69" s="362" t="s">
        <v>245</v>
      </c>
      <c r="G69" s="362" t="s">
        <v>246</v>
      </c>
      <c r="H69" s="362" t="s">
        <v>247</v>
      </c>
      <c r="I69" s="362" t="s">
        <v>248</v>
      </c>
      <c r="J69" s="362" t="s">
        <v>249</v>
      </c>
      <c r="K69" s="362" t="s">
        <v>250</v>
      </c>
      <c r="L69" s="361" t="s">
        <v>144</v>
      </c>
      <c r="M69" s="362" t="s">
        <v>42</v>
      </c>
      <c r="N69" s="362" t="s">
        <v>43</v>
      </c>
      <c r="O69" s="362" t="s">
        <v>250</v>
      </c>
      <c r="P69" s="362" t="s">
        <v>247</v>
      </c>
      <c r="Q69" s="361" t="s">
        <v>157</v>
      </c>
      <c r="R69" s="362" t="s">
        <v>252</v>
      </c>
      <c r="S69" s="362" t="s">
        <v>253</v>
      </c>
      <c r="T69" s="362">
        <v>60289206</v>
      </c>
      <c r="U69" s="362"/>
      <c r="V69" s="362"/>
      <c r="W69" s="363" t="s">
        <v>650</v>
      </c>
      <c r="X69" s="362" t="s">
        <v>639</v>
      </c>
      <c r="Y69" s="362" t="s">
        <v>256</v>
      </c>
      <c r="Z69" s="362" t="s">
        <v>279</v>
      </c>
      <c r="AA69" s="362"/>
      <c r="AB69" s="362" t="s">
        <v>640</v>
      </c>
      <c r="AC69" s="362" t="s">
        <v>641</v>
      </c>
      <c r="AD69" s="364">
        <v>4766.54</v>
      </c>
      <c r="AE69" s="364">
        <v>4766.54</v>
      </c>
      <c r="AF69" s="362" t="s">
        <v>154</v>
      </c>
      <c r="AG69" s="362">
        <v>1</v>
      </c>
      <c r="AH69" s="364">
        <v>4766.54</v>
      </c>
      <c r="AI69" s="364">
        <v>4766.54</v>
      </c>
      <c r="AJ69" s="362" t="s">
        <v>262</v>
      </c>
      <c r="AK69" s="362" t="s">
        <v>263</v>
      </c>
      <c r="AL69" s="361" t="s">
        <v>264</v>
      </c>
      <c r="AM69" s="362">
        <v>58203</v>
      </c>
      <c r="AN69" s="362">
        <v>71475</v>
      </c>
      <c r="AO69" s="361" t="s">
        <v>158</v>
      </c>
      <c r="AP69" s="361" t="s">
        <v>265</v>
      </c>
      <c r="AQ69" s="362" t="s">
        <v>642</v>
      </c>
      <c r="AR69" s="362"/>
      <c r="AS69" s="363"/>
      <c r="AT69" s="362"/>
      <c r="AU69" s="362"/>
      <c r="AV69" s="364"/>
      <c r="AW69" s="362"/>
      <c r="AX69" s="362"/>
      <c r="AY69" s="364"/>
      <c r="AZ69" s="362"/>
      <c r="BA69" s="362"/>
      <c r="BB69" s="362"/>
      <c r="BC69" s="362"/>
      <c r="BD69" s="362"/>
      <c r="BE69" s="363"/>
      <c r="BF69" s="362"/>
      <c r="BG69" s="364"/>
      <c r="BH69" s="362"/>
      <c r="BI69" s="362"/>
      <c r="BJ69" s="362"/>
      <c r="BK69" s="362"/>
      <c r="BL69" s="362"/>
      <c r="BM69" s="362" t="s">
        <v>643</v>
      </c>
      <c r="BN69" s="362" t="s">
        <v>644</v>
      </c>
      <c r="BO69" s="362" t="s">
        <v>645</v>
      </c>
      <c r="BP69" s="362" t="s">
        <v>522</v>
      </c>
      <c r="BQ69" s="362" t="s">
        <v>646</v>
      </c>
      <c r="BR69" s="362" t="s">
        <v>647</v>
      </c>
    </row>
    <row r="70" spans="1:70" ht="15.6">
      <c r="A70" s="361" t="s">
        <v>158</v>
      </c>
      <c r="B70" s="362" t="s">
        <v>2</v>
      </c>
      <c r="C70" s="362"/>
      <c r="D70" s="363" t="s">
        <v>243</v>
      </c>
      <c r="E70" s="363" t="s">
        <v>456</v>
      </c>
      <c r="F70" s="362" t="s">
        <v>245</v>
      </c>
      <c r="G70" s="362" t="s">
        <v>246</v>
      </c>
      <c r="H70" s="362" t="s">
        <v>247</v>
      </c>
      <c r="I70" s="362" t="s">
        <v>248</v>
      </c>
      <c r="J70" s="362" t="s">
        <v>249</v>
      </c>
      <c r="K70" s="362" t="s">
        <v>250</v>
      </c>
      <c r="L70" s="361" t="s">
        <v>144</v>
      </c>
      <c r="M70" s="362" t="s">
        <v>42</v>
      </c>
      <c r="N70" s="362" t="s">
        <v>43</v>
      </c>
      <c r="O70" s="362" t="s">
        <v>250</v>
      </c>
      <c r="P70" s="362" t="s">
        <v>247</v>
      </c>
      <c r="Q70" s="361" t="s">
        <v>157</v>
      </c>
      <c r="R70" s="362" t="s">
        <v>252</v>
      </c>
      <c r="S70" s="362" t="s">
        <v>253</v>
      </c>
      <c r="T70" s="362">
        <v>60474764</v>
      </c>
      <c r="U70" s="362"/>
      <c r="V70" s="362"/>
      <c r="W70" s="363" t="s">
        <v>650</v>
      </c>
      <c r="X70" s="362" t="s">
        <v>278</v>
      </c>
      <c r="Y70" s="362" t="s">
        <v>256</v>
      </c>
      <c r="Z70" s="362" t="s">
        <v>279</v>
      </c>
      <c r="AA70" s="362"/>
      <c r="AB70" s="362" t="s">
        <v>280</v>
      </c>
      <c r="AC70" s="362" t="s">
        <v>281</v>
      </c>
      <c r="AD70" s="364">
        <v>0</v>
      </c>
      <c r="AE70" s="364">
        <v>381.32</v>
      </c>
      <c r="AF70" s="362" t="s">
        <v>154</v>
      </c>
      <c r="AG70" s="362">
        <v>1</v>
      </c>
      <c r="AH70" s="364">
        <v>0</v>
      </c>
      <c r="AI70" s="364">
        <v>381.32</v>
      </c>
      <c r="AJ70" s="362"/>
      <c r="AK70" s="362"/>
      <c r="AL70" s="361"/>
      <c r="AM70" s="362"/>
      <c r="AN70" s="362"/>
      <c r="AO70" s="361"/>
      <c r="AP70" s="361"/>
      <c r="AQ70" s="362" t="s">
        <v>282</v>
      </c>
      <c r="AR70" s="362"/>
      <c r="AS70" s="363"/>
      <c r="AT70" s="362"/>
      <c r="AU70" s="362"/>
      <c r="AV70" s="364"/>
      <c r="AW70" s="362"/>
      <c r="AX70" s="362"/>
      <c r="AY70" s="364"/>
      <c r="AZ70" s="362"/>
      <c r="BA70" s="362"/>
      <c r="BB70" s="362"/>
      <c r="BC70" s="362"/>
      <c r="BD70" s="362"/>
      <c r="BE70" s="363"/>
      <c r="BF70" s="362"/>
      <c r="BG70" s="364"/>
      <c r="BH70" s="362"/>
      <c r="BI70" s="362"/>
      <c r="BJ70" s="362"/>
      <c r="BK70" s="362"/>
      <c r="BL70" s="362"/>
      <c r="BM70" s="362"/>
      <c r="BN70" s="362"/>
      <c r="BO70" s="362"/>
      <c r="BP70" s="362"/>
      <c r="BQ70" s="362"/>
      <c r="BR70" s="362"/>
    </row>
    <row r="71" spans="1:70" ht="15.6">
      <c r="A71" s="361" t="s">
        <v>158</v>
      </c>
      <c r="B71" s="362" t="s">
        <v>2</v>
      </c>
      <c r="C71" s="362"/>
      <c r="D71" s="363" t="s">
        <v>243</v>
      </c>
      <c r="E71" s="363" t="s">
        <v>456</v>
      </c>
      <c r="F71" s="362" t="s">
        <v>245</v>
      </c>
      <c r="G71" s="362" t="s">
        <v>246</v>
      </c>
      <c r="H71" s="362" t="s">
        <v>247</v>
      </c>
      <c r="I71" s="362" t="s">
        <v>248</v>
      </c>
      <c r="J71" s="362" t="s">
        <v>249</v>
      </c>
      <c r="K71" s="362" t="s">
        <v>250</v>
      </c>
      <c r="L71" s="361" t="s">
        <v>144</v>
      </c>
      <c r="M71" s="362" t="s">
        <v>42</v>
      </c>
      <c r="N71" s="362" t="s">
        <v>43</v>
      </c>
      <c r="O71" s="362" t="s">
        <v>250</v>
      </c>
      <c r="P71" s="362" t="s">
        <v>247</v>
      </c>
      <c r="Q71" s="361" t="s">
        <v>157</v>
      </c>
      <c r="R71" s="362" t="s">
        <v>252</v>
      </c>
      <c r="S71" s="362" t="s">
        <v>253</v>
      </c>
      <c r="T71" s="362">
        <v>61518612</v>
      </c>
      <c r="U71" s="362"/>
      <c r="V71" s="362"/>
      <c r="W71" s="363" t="s">
        <v>627</v>
      </c>
      <c r="X71" s="362" t="s">
        <v>628</v>
      </c>
      <c r="Y71" s="362" t="s">
        <v>256</v>
      </c>
      <c r="Z71" s="362" t="s">
        <v>257</v>
      </c>
      <c r="AA71" s="362" t="s">
        <v>258</v>
      </c>
      <c r="AB71" s="362" t="s">
        <v>259</v>
      </c>
      <c r="AC71" s="362" t="s">
        <v>260</v>
      </c>
      <c r="AD71" s="364">
        <v>1998640.12</v>
      </c>
      <c r="AE71" s="364">
        <v>1998640.12</v>
      </c>
      <c r="AF71" s="362" t="s">
        <v>261</v>
      </c>
      <c r="AG71" s="362">
        <v>2.4009599999999999E-2</v>
      </c>
      <c r="AH71" s="391">
        <v>48160.01</v>
      </c>
      <c r="AI71" s="364">
        <v>48160.01</v>
      </c>
      <c r="AJ71" s="362" t="s">
        <v>262</v>
      </c>
      <c r="AK71" s="362" t="s">
        <v>263</v>
      </c>
      <c r="AL71" s="361" t="s">
        <v>264</v>
      </c>
      <c r="AM71" s="362">
        <v>58203</v>
      </c>
      <c r="AN71" s="362">
        <v>72410</v>
      </c>
      <c r="AO71" s="361" t="s">
        <v>158</v>
      </c>
      <c r="AP71" s="361" t="s">
        <v>265</v>
      </c>
      <c r="AQ71" s="362" t="s">
        <v>630</v>
      </c>
      <c r="AR71" s="362" t="s">
        <v>508</v>
      </c>
      <c r="AS71" s="363" t="s">
        <v>627</v>
      </c>
      <c r="AT71" s="362" t="s">
        <v>245</v>
      </c>
      <c r="AU71" s="362" t="s">
        <v>626</v>
      </c>
      <c r="AV71" s="364" t="s">
        <v>631</v>
      </c>
      <c r="AW71" s="362" t="s">
        <v>632</v>
      </c>
      <c r="AX71" s="362" t="s">
        <v>633</v>
      </c>
      <c r="AY71" s="364" t="s">
        <v>634</v>
      </c>
      <c r="AZ71" s="362">
        <v>1001868</v>
      </c>
      <c r="BA71" s="362" t="s">
        <v>635</v>
      </c>
      <c r="BB71" s="362" t="s">
        <v>636</v>
      </c>
      <c r="BC71" s="362" t="s">
        <v>305</v>
      </c>
      <c r="BD71" s="362"/>
      <c r="BE71" s="363"/>
      <c r="BF71" s="362"/>
      <c r="BG71" s="364"/>
      <c r="BH71" s="362">
        <v>10301459</v>
      </c>
      <c r="BI71" s="362">
        <v>4</v>
      </c>
      <c r="BJ71" s="362" t="s">
        <v>632</v>
      </c>
      <c r="BK71" s="362" t="s">
        <v>553</v>
      </c>
      <c r="BL71" s="362" t="s">
        <v>297</v>
      </c>
      <c r="BM71" s="362"/>
      <c r="BN71" s="362"/>
      <c r="BO71" s="362"/>
      <c r="BP71" s="362"/>
      <c r="BQ71" s="362"/>
      <c r="BR71" s="362"/>
    </row>
    <row r="72" spans="1:70" ht="15.6">
      <c r="A72" s="361" t="s">
        <v>158</v>
      </c>
      <c r="B72" s="362" t="s">
        <v>2</v>
      </c>
      <c r="C72" s="362"/>
      <c r="D72" s="363" t="s">
        <v>243</v>
      </c>
      <c r="E72" s="363" t="s">
        <v>456</v>
      </c>
      <c r="F72" s="362" t="s">
        <v>245</v>
      </c>
      <c r="G72" s="362" t="s">
        <v>246</v>
      </c>
      <c r="H72" s="362" t="s">
        <v>247</v>
      </c>
      <c r="I72" s="362" t="s">
        <v>248</v>
      </c>
      <c r="J72" s="362" t="s">
        <v>249</v>
      </c>
      <c r="K72" s="362" t="s">
        <v>250</v>
      </c>
      <c r="L72" s="361" t="s">
        <v>144</v>
      </c>
      <c r="M72" s="362" t="s">
        <v>42</v>
      </c>
      <c r="N72" s="362" t="s">
        <v>43</v>
      </c>
      <c r="O72" s="362" t="s">
        <v>250</v>
      </c>
      <c r="P72" s="362" t="s">
        <v>247</v>
      </c>
      <c r="Q72" s="361" t="s">
        <v>157</v>
      </c>
      <c r="R72" s="362" t="s">
        <v>252</v>
      </c>
      <c r="S72" s="362" t="s">
        <v>253</v>
      </c>
      <c r="T72" s="362">
        <v>61518646</v>
      </c>
      <c r="U72" s="362"/>
      <c r="V72" s="362"/>
      <c r="W72" s="363" t="s">
        <v>627</v>
      </c>
      <c r="X72" s="362" t="s">
        <v>628</v>
      </c>
      <c r="Y72" s="362" t="s">
        <v>256</v>
      </c>
      <c r="Z72" s="362" t="s">
        <v>257</v>
      </c>
      <c r="AA72" s="362" t="s">
        <v>258</v>
      </c>
      <c r="AB72" s="362" t="s">
        <v>259</v>
      </c>
      <c r="AC72" s="362" t="s">
        <v>496</v>
      </c>
      <c r="AD72" s="364">
        <v>0</v>
      </c>
      <c r="AE72" s="364">
        <v>0</v>
      </c>
      <c r="AF72" s="362" t="s">
        <v>261</v>
      </c>
      <c r="AG72" s="362">
        <v>2.4009599999999999E-2</v>
      </c>
      <c r="AH72" s="364">
        <v>0</v>
      </c>
      <c r="AI72" s="364">
        <v>0</v>
      </c>
      <c r="AJ72" s="362" t="s">
        <v>262</v>
      </c>
      <c r="AK72" s="362" t="s">
        <v>263</v>
      </c>
      <c r="AL72" s="361" t="s">
        <v>264</v>
      </c>
      <c r="AM72" s="362">
        <v>58203</v>
      </c>
      <c r="AN72" s="362">
        <v>72410</v>
      </c>
      <c r="AO72" s="361" t="s">
        <v>158</v>
      </c>
      <c r="AP72" s="361" t="s">
        <v>265</v>
      </c>
      <c r="AQ72" s="362" t="s">
        <v>630</v>
      </c>
      <c r="AR72" s="362" t="s">
        <v>508</v>
      </c>
      <c r="AS72" s="363" t="s">
        <v>627</v>
      </c>
      <c r="AT72" s="362" t="s">
        <v>245</v>
      </c>
      <c r="AU72" s="362" t="s">
        <v>626</v>
      </c>
      <c r="AV72" s="364" t="s">
        <v>631</v>
      </c>
      <c r="AW72" s="362" t="s">
        <v>651</v>
      </c>
      <c r="AX72" s="362" t="s">
        <v>652</v>
      </c>
      <c r="AY72" s="364" t="s">
        <v>502</v>
      </c>
      <c r="AZ72" s="362">
        <v>1001868</v>
      </c>
      <c r="BA72" s="362" t="s">
        <v>635</v>
      </c>
      <c r="BB72" s="362" t="s">
        <v>636</v>
      </c>
      <c r="BC72" s="362" t="s">
        <v>305</v>
      </c>
      <c r="BD72" s="362"/>
      <c r="BE72" s="363"/>
      <c r="BF72" s="362"/>
      <c r="BG72" s="364"/>
      <c r="BH72" s="362">
        <v>10301459</v>
      </c>
      <c r="BI72" s="362">
        <v>4</v>
      </c>
      <c r="BJ72" s="362" t="s">
        <v>632</v>
      </c>
      <c r="BK72" s="362" t="s">
        <v>553</v>
      </c>
      <c r="BL72" s="362" t="s">
        <v>297</v>
      </c>
      <c r="BM72" s="362"/>
      <c r="BN72" s="362"/>
      <c r="BO72" s="362"/>
      <c r="BP72" s="362"/>
      <c r="BQ72" s="362"/>
      <c r="BR72" s="362"/>
    </row>
    <row r="73" spans="1:70" ht="15.6">
      <c r="A73" s="361" t="s">
        <v>158</v>
      </c>
      <c r="B73" s="362" t="s">
        <v>2</v>
      </c>
      <c r="C73" s="362"/>
      <c r="D73" s="363" t="s">
        <v>243</v>
      </c>
      <c r="E73" s="363" t="s">
        <v>456</v>
      </c>
      <c r="F73" s="362" t="s">
        <v>245</v>
      </c>
      <c r="G73" s="362" t="s">
        <v>246</v>
      </c>
      <c r="H73" s="362" t="s">
        <v>247</v>
      </c>
      <c r="I73" s="362" t="s">
        <v>248</v>
      </c>
      <c r="J73" s="362" t="s">
        <v>249</v>
      </c>
      <c r="K73" s="362" t="s">
        <v>250</v>
      </c>
      <c r="L73" s="361" t="s">
        <v>144</v>
      </c>
      <c r="M73" s="362" t="s">
        <v>42</v>
      </c>
      <c r="N73" s="362" t="s">
        <v>43</v>
      </c>
      <c r="O73" s="362" t="s">
        <v>250</v>
      </c>
      <c r="P73" s="362" t="s">
        <v>247</v>
      </c>
      <c r="Q73" s="361" t="s">
        <v>157</v>
      </c>
      <c r="R73" s="362" t="s">
        <v>252</v>
      </c>
      <c r="S73" s="362" t="s">
        <v>253</v>
      </c>
      <c r="T73" s="362">
        <v>61518719</v>
      </c>
      <c r="U73" s="362"/>
      <c r="V73" s="362"/>
      <c r="W73" s="363" t="s">
        <v>627</v>
      </c>
      <c r="X73" s="362" t="s">
        <v>628</v>
      </c>
      <c r="Y73" s="362" t="s">
        <v>256</v>
      </c>
      <c r="Z73" s="362" t="s">
        <v>257</v>
      </c>
      <c r="AA73" s="362" t="s">
        <v>258</v>
      </c>
      <c r="AB73" s="362" t="s">
        <v>259</v>
      </c>
      <c r="AC73" s="362" t="s">
        <v>532</v>
      </c>
      <c r="AD73" s="364">
        <v>0</v>
      </c>
      <c r="AE73" s="364">
        <v>0</v>
      </c>
      <c r="AF73" s="362" t="s">
        <v>261</v>
      </c>
      <c r="AG73" s="362">
        <v>2.4009599999999999E-2</v>
      </c>
      <c r="AH73" s="364">
        <v>-173.46</v>
      </c>
      <c r="AI73" s="364">
        <v>-173.46</v>
      </c>
      <c r="AJ73" s="362" t="s">
        <v>262</v>
      </c>
      <c r="AK73" s="362" t="s">
        <v>263</v>
      </c>
      <c r="AL73" s="361" t="s">
        <v>264</v>
      </c>
      <c r="AM73" s="362">
        <v>58203</v>
      </c>
      <c r="AN73" s="362">
        <v>72410</v>
      </c>
      <c r="AO73" s="361" t="s">
        <v>158</v>
      </c>
      <c r="AP73" s="361" t="s">
        <v>265</v>
      </c>
      <c r="AQ73" s="362" t="s">
        <v>630</v>
      </c>
      <c r="AR73" s="362" t="s">
        <v>508</v>
      </c>
      <c r="AS73" s="363" t="s">
        <v>627</v>
      </c>
      <c r="AT73" s="362" t="s">
        <v>245</v>
      </c>
      <c r="AU73" s="362" t="s">
        <v>626</v>
      </c>
      <c r="AV73" s="364" t="s">
        <v>631</v>
      </c>
      <c r="AW73" s="362" t="s">
        <v>632</v>
      </c>
      <c r="AX73" s="362" t="s">
        <v>633</v>
      </c>
      <c r="AY73" s="364" t="s">
        <v>502</v>
      </c>
      <c r="AZ73" s="362">
        <v>1001868</v>
      </c>
      <c r="BA73" s="362" t="s">
        <v>635</v>
      </c>
      <c r="BB73" s="362" t="s">
        <v>636</v>
      </c>
      <c r="BC73" s="362" t="s">
        <v>305</v>
      </c>
      <c r="BD73" s="362"/>
      <c r="BE73" s="363"/>
      <c r="BF73" s="362"/>
      <c r="BG73" s="364"/>
      <c r="BH73" s="362">
        <v>10301459</v>
      </c>
      <c r="BI73" s="362">
        <v>4</v>
      </c>
      <c r="BJ73" s="362" t="s">
        <v>632</v>
      </c>
      <c r="BK73" s="362" t="s">
        <v>553</v>
      </c>
      <c r="BL73" s="362" t="s">
        <v>297</v>
      </c>
      <c r="BM73" s="362"/>
      <c r="BN73" s="362"/>
      <c r="BO73" s="362"/>
      <c r="BP73" s="362"/>
      <c r="BQ73" s="362"/>
      <c r="BR73" s="362"/>
    </row>
    <row r="74" spans="1:70" ht="15.6">
      <c r="A74" s="361" t="s">
        <v>158</v>
      </c>
      <c r="B74" s="362" t="s">
        <v>2</v>
      </c>
      <c r="C74" s="362"/>
      <c r="D74" s="363" t="s">
        <v>243</v>
      </c>
      <c r="E74" s="363" t="s">
        <v>456</v>
      </c>
      <c r="F74" s="362" t="s">
        <v>245</v>
      </c>
      <c r="G74" s="362" t="s">
        <v>246</v>
      </c>
      <c r="H74" s="362" t="s">
        <v>247</v>
      </c>
      <c r="I74" s="362" t="s">
        <v>248</v>
      </c>
      <c r="J74" s="362" t="s">
        <v>249</v>
      </c>
      <c r="K74" s="362" t="s">
        <v>250</v>
      </c>
      <c r="L74" s="361" t="s">
        <v>144</v>
      </c>
      <c r="M74" s="362" t="s">
        <v>42</v>
      </c>
      <c r="N74" s="362" t="s">
        <v>43</v>
      </c>
      <c r="O74" s="362" t="s">
        <v>250</v>
      </c>
      <c r="P74" s="362" t="s">
        <v>247</v>
      </c>
      <c r="Q74" s="361" t="s">
        <v>157</v>
      </c>
      <c r="R74" s="362" t="s">
        <v>252</v>
      </c>
      <c r="S74" s="362" t="s">
        <v>253</v>
      </c>
      <c r="T74" s="362">
        <v>61519639</v>
      </c>
      <c r="U74" s="362"/>
      <c r="V74" s="362"/>
      <c r="W74" s="363" t="s">
        <v>517</v>
      </c>
      <c r="X74" s="362" t="s">
        <v>278</v>
      </c>
      <c r="Y74" s="362" t="s">
        <v>256</v>
      </c>
      <c r="Z74" s="362" t="s">
        <v>653</v>
      </c>
      <c r="AA74" s="362"/>
      <c r="AB74" s="362" t="s">
        <v>653</v>
      </c>
      <c r="AC74" s="362" t="s">
        <v>654</v>
      </c>
      <c r="AD74" s="364">
        <v>0</v>
      </c>
      <c r="AE74" s="364">
        <v>3852.8008</v>
      </c>
      <c r="AF74" s="362" t="s">
        <v>154</v>
      </c>
      <c r="AG74" s="362">
        <v>1</v>
      </c>
      <c r="AH74" s="364">
        <v>0</v>
      </c>
      <c r="AI74" s="364">
        <v>3852.8008</v>
      </c>
      <c r="AJ74" s="362" t="s">
        <v>262</v>
      </c>
      <c r="AK74" s="362" t="s">
        <v>263</v>
      </c>
      <c r="AL74" s="361" t="s">
        <v>264</v>
      </c>
      <c r="AM74" s="362">
        <v>58203</v>
      </c>
      <c r="AN74" s="362">
        <v>75105</v>
      </c>
      <c r="AO74" s="361" t="s">
        <v>158</v>
      </c>
      <c r="AP74" s="361" t="s">
        <v>265</v>
      </c>
      <c r="AQ74" s="362" t="s">
        <v>655</v>
      </c>
      <c r="AR74" s="362"/>
      <c r="AS74" s="363"/>
      <c r="AT74" s="362"/>
      <c r="AU74" s="362"/>
      <c r="AV74" s="364"/>
      <c r="AW74" s="362"/>
      <c r="AX74" s="362"/>
      <c r="AY74" s="364"/>
      <c r="AZ74" s="362"/>
      <c r="BA74" s="362"/>
      <c r="BB74" s="362"/>
      <c r="BC74" s="362"/>
      <c r="BD74" s="362"/>
      <c r="BE74" s="363"/>
      <c r="BF74" s="362"/>
      <c r="BG74" s="364"/>
      <c r="BH74" s="362"/>
      <c r="BI74" s="362"/>
      <c r="BJ74" s="362"/>
      <c r="BK74" s="362"/>
      <c r="BL74" s="362"/>
      <c r="BM74" s="362"/>
      <c r="BN74" s="362"/>
      <c r="BO74" s="362"/>
      <c r="BP74" s="362"/>
      <c r="BQ74" s="362"/>
      <c r="BR74" s="362"/>
    </row>
    <row r="75" spans="1:70" ht="15.6">
      <c r="A75" s="361" t="s">
        <v>158</v>
      </c>
      <c r="B75" s="362" t="s">
        <v>2</v>
      </c>
      <c r="C75" s="362"/>
      <c r="D75" s="363" t="s">
        <v>243</v>
      </c>
      <c r="E75" s="363" t="s">
        <v>456</v>
      </c>
      <c r="F75" s="362" t="s">
        <v>245</v>
      </c>
      <c r="G75" s="362" t="s">
        <v>246</v>
      </c>
      <c r="H75" s="362" t="s">
        <v>247</v>
      </c>
      <c r="I75" s="362" t="s">
        <v>248</v>
      </c>
      <c r="J75" s="362" t="s">
        <v>249</v>
      </c>
      <c r="K75" s="362" t="s">
        <v>250</v>
      </c>
      <c r="L75" s="361" t="s">
        <v>251</v>
      </c>
      <c r="M75" s="362" t="s">
        <v>49</v>
      </c>
      <c r="N75" s="362" t="s">
        <v>50</v>
      </c>
      <c r="O75" s="362" t="s">
        <v>250</v>
      </c>
      <c r="P75" s="362" t="s">
        <v>247</v>
      </c>
      <c r="Q75" s="361" t="s">
        <v>157</v>
      </c>
      <c r="R75" s="362" t="s">
        <v>252</v>
      </c>
      <c r="S75" s="362" t="s">
        <v>253</v>
      </c>
      <c r="T75" s="362">
        <v>45420751</v>
      </c>
      <c r="U75" s="362"/>
      <c r="V75" s="362"/>
      <c r="W75" s="363" t="s">
        <v>656</v>
      </c>
      <c r="X75" s="362" t="s">
        <v>477</v>
      </c>
      <c r="Y75" s="362" t="s">
        <v>256</v>
      </c>
      <c r="Z75" s="362" t="s">
        <v>257</v>
      </c>
      <c r="AA75" s="362" t="s">
        <v>258</v>
      </c>
      <c r="AB75" s="362" t="s">
        <v>259</v>
      </c>
      <c r="AC75" s="362" t="s">
        <v>260</v>
      </c>
      <c r="AD75" s="364">
        <v>576294.9</v>
      </c>
      <c r="AE75" s="364">
        <v>576294.9</v>
      </c>
      <c r="AF75" s="362" t="s">
        <v>261</v>
      </c>
      <c r="AG75" s="362">
        <v>2.557545E-2</v>
      </c>
      <c r="AH75" s="364">
        <v>14739</v>
      </c>
      <c r="AI75" s="364">
        <v>14739</v>
      </c>
      <c r="AJ75" s="362" t="s">
        <v>262</v>
      </c>
      <c r="AK75" s="362" t="s">
        <v>263</v>
      </c>
      <c r="AL75" s="361" t="s">
        <v>264</v>
      </c>
      <c r="AM75" s="362">
        <v>58203</v>
      </c>
      <c r="AN75" s="362">
        <v>72605</v>
      </c>
      <c r="AO75" s="361" t="s">
        <v>158</v>
      </c>
      <c r="AP75" s="361" t="s">
        <v>265</v>
      </c>
      <c r="AQ75" s="362" t="s">
        <v>478</v>
      </c>
      <c r="AR75" s="362" t="s">
        <v>657</v>
      </c>
      <c r="AS75" s="363" t="s">
        <v>656</v>
      </c>
      <c r="AT75" s="362" t="s">
        <v>245</v>
      </c>
      <c r="AU75" s="362" t="s">
        <v>658</v>
      </c>
      <c r="AV75" s="364" t="s">
        <v>659</v>
      </c>
      <c r="AW75" s="362" t="s">
        <v>660</v>
      </c>
      <c r="AX75" s="362" t="s">
        <v>271</v>
      </c>
      <c r="AY75" s="364" t="s">
        <v>659</v>
      </c>
      <c r="AZ75" s="362">
        <v>2120006</v>
      </c>
      <c r="BA75" s="362" t="s">
        <v>661</v>
      </c>
      <c r="BB75" s="362" t="s">
        <v>662</v>
      </c>
      <c r="BC75" s="362" t="s">
        <v>663</v>
      </c>
      <c r="BD75" s="362" t="s">
        <v>664</v>
      </c>
      <c r="BE75" s="363" t="s">
        <v>665</v>
      </c>
      <c r="BF75" s="362" t="s">
        <v>261</v>
      </c>
      <c r="BG75" s="364" t="s">
        <v>659</v>
      </c>
      <c r="BH75" s="362"/>
      <c r="BI75" s="362"/>
      <c r="BJ75" s="362"/>
      <c r="BK75" s="362"/>
      <c r="BL75" s="362"/>
      <c r="BM75" s="362"/>
      <c r="BN75" s="362"/>
      <c r="BO75" s="362"/>
      <c r="BP75" s="362"/>
      <c r="BQ75" s="362"/>
      <c r="BR75" s="362"/>
    </row>
    <row r="76" spans="1:70" ht="15.6">
      <c r="A76" s="361" t="s">
        <v>158</v>
      </c>
      <c r="B76" s="362" t="s">
        <v>2</v>
      </c>
      <c r="C76" s="362"/>
      <c r="D76" s="363" t="s">
        <v>243</v>
      </c>
      <c r="E76" s="363" t="s">
        <v>456</v>
      </c>
      <c r="F76" s="362" t="s">
        <v>245</v>
      </c>
      <c r="G76" s="362" t="s">
        <v>246</v>
      </c>
      <c r="H76" s="362" t="s">
        <v>247</v>
      </c>
      <c r="I76" s="362" t="s">
        <v>248</v>
      </c>
      <c r="J76" s="362" t="s">
        <v>249</v>
      </c>
      <c r="K76" s="362" t="s">
        <v>250</v>
      </c>
      <c r="L76" s="361" t="s">
        <v>251</v>
      </c>
      <c r="M76" s="362" t="s">
        <v>49</v>
      </c>
      <c r="N76" s="362" t="s">
        <v>50</v>
      </c>
      <c r="O76" s="362" t="s">
        <v>250</v>
      </c>
      <c r="P76" s="362" t="s">
        <v>247</v>
      </c>
      <c r="Q76" s="361" t="s">
        <v>157</v>
      </c>
      <c r="R76" s="362" t="s">
        <v>252</v>
      </c>
      <c r="S76" s="362" t="s">
        <v>253</v>
      </c>
      <c r="T76" s="362">
        <v>45555064</v>
      </c>
      <c r="U76" s="362"/>
      <c r="V76" s="362"/>
      <c r="W76" s="363" t="s">
        <v>656</v>
      </c>
      <c r="X76" s="362" t="s">
        <v>278</v>
      </c>
      <c r="Y76" s="362" t="s">
        <v>256</v>
      </c>
      <c r="Z76" s="362" t="s">
        <v>279</v>
      </c>
      <c r="AA76" s="362"/>
      <c r="AB76" s="362" t="s">
        <v>280</v>
      </c>
      <c r="AC76" s="362" t="s">
        <v>281</v>
      </c>
      <c r="AD76" s="364">
        <v>0</v>
      </c>
      <c r="AE76" s="364">
        <v>46103.59</v>
      </c>
      <c r="AF76" s="362" t="s">
        <v>261</v>
      </c>
      <c r="AG76" s="362">
        <v>2.557545E-2</v>
      </c>
      <c r="AH76" s="364">
        <v>0</v>
      </c>
      <c r="AI76" s="364">
        <v>1179.1199999999999</v>
      </c>
      <c r="AJ76" s="362"/>
      <c r="AK76" s="362"/>
      <c r="AL76" s="361"/>
      <c r="AM76" s="362"/>
      <c r="AN76" s="362"/>
      <c r="AO76" s="361"/>
      <c r="AP76" s="361"/>
      <c r="AQ76" s="362" t="s">
        <v>282</v>
      </c>
      <c r="AR76" s="362"/>
      <c r="AS76" s="363"/>
      <c r="AT76" s="362"/>
      <c r="AU76" s="362"/>
      <c r="AV76" s="364"/>
      <c r="AW76" s="362"/>
      <c r="AX76" s="362"/>
      <c r="AY76" s="364"/>
      <c r="AZ76" s="362"/>
      <c r="BA76" s="362"/>
      <c r="BB76" s="362"/>
      <c r="BC76" s="362"/>
      <c r="BD76" s="362"/>
      <c r="BE76" s="363"/>
      <c r="BF76" s="362"/>
      <c r="BG76" s="364"/>
      <c r="BH76" s="362"/>
      <c r="BI76" s="362"/>
      <c r="BJ76" s="362"/>
      <c r="BK76" s="362"/>
      <c r="BL76" s="362"/>
      <c r="BM76" s="362"/>
      <c r="BN76" s="362"/>
      <c r="BO76" s="362"/>
      <c r="BP76" s="362"/>
      <c r="BQ76" s="362"/>
      <c r="BR76" s="362"/>
    </row>
    <row r="77" spans="1:70" ht="15.6">
      <c r="A77" s="361" t="s">
        <v>158</v>
      </c>
      <c r="B77" s="362" t="s">
        <v>2</v>
      </c>
      <c r="C77" s="362"/>
      <c r="D77" s="363" t="s">
        <v>243</v>
      </c>
      <c r="E77" s="363" t="s">
        <v>456</v>
      </c>
      <c r="F77" s="362" t="s">
        <v>245</v>
      </c>
      <c r="G77" s="362" t="s">
        <v>246</v>
      </c>
      <c r="H77" s="362" t="s">
        <v>247</v>
      </c>
      <c r="I77" s="362" t="s">
        <v>248</v>
      </c>
      <c r="J77" s="362" t="s">
        <v>249</v>
      </c>
      <c r="K77" s="362" t="s">
        <v>250</v>
      </c>
      <c r="L77" s="361" t="s">
        <v>251</v>
      </c>
      <c r="M77" s="362" t="s">
        <v>49</v>
      </c>
      <c r="N77" s="362" t="s">
        <v>50</v>
      </c>
      <c r="O77" s="362" t="s">
        <v>250</v>
      </c>
      <c r="P77" s="362" t="s">
        <v>247</v>
      </c>
      <c r="Q77" s="361" t="s">
        <v>157</v>
      </c>
      <c r="R77" s="362" t="s">
        <v>252</v>
      </c>
      <c r="S77" s="362" t="s">
        <v>253</v>
      </c>
      <c r="T77" s="362">
        <v>56006862</v>
      </c>
      <c r="U77" s="362"/>
      <c r="V77" s="362"/>
      <c r="W77" s="363" t="s">
        <v>666</v>
      </c>
      <c r="X77" s="362" t="s">
        <v>477</v>
      </c>
      <c r="Y77" s="362" t="s">
        <v>256</v>
      </c>
      <c r="Z77" s="362" t="s">
        <v>257</v>
      </c>
      <c r="AA77" s="362" t="s">
        <v>258</v>
      </c>
      <c r="AB77" s="362" t="s">
        <v>259</v>
      </c>
      <c r="AC77" s="362" t="s">
        <v>260</v>
      </c>
      <c r="AD77" s="364">
        <v>153840.5</v>
      </c>
      <c r="AE77" s="364">
        <v>153840.5</v>
      </c>
      <c r="AF77" s="362" t="s">
        <v>261</v>
      </c>
      <c r="AG77" s="362">
        <v>2.4096389999999999E-2</v>
      </c>
      <c r="AH77" s="364">
        <v>3707</v>
      </c>
      <c r="AI77" s="364">
        <v>3707</v>
      </c>
      <c r="AJ77" s="362" t="s">
        <v>262</v>
      </c>
      <c r="AK77" s="362" t="s">
        <v>263</v>
      </c>
      <c r="AL77" s="361" t="s">
        <v>264</v>
      </c>
      <c r="AM77" s="362">
        <v>58203</v>
      </c>
      <c r="AN77" s="362">
        <v>72605</v>
      </c>
      <c r="AO77" s="361" t="s">
        <v>158</v>
      </c>
      <c r="AP77" s="361" t="s">
        <v>265</v>
      </c>
      <c r="AQ77" s="362" t="s">
        <v>478</v>
      </c>
      <c r="AR77" s="362" t="s">
        <v>497</v>
      </c>
      <c r="AS77" s="363" t="s">
        <v>666</v>
      </c>
      <c r="AT77" s="362" t="s">
        <v>245</v>
      </c>
      <c r="AU77" s="362" t="s">
        <v>667</v>
      </c>
      <c r="AV77" s="364" t="s">
        <v>668</v>
      </c>
      <c r="AW77" s="362" t="s">
        <v>669</v>
      </c>
      <c r="AX77" s="362" t="s">
        <v>501</v>
      </c>
      <c r="AY77" s="364" t="s">
        <v>670</v>
      </c>
      <c r="AZ77" s="362">
        <v>2155048</v>
      </c>
      <c r="BA77" s="362" t="s">
        <v>671</v>
      </c>
      <c r="BB77" s="362" t="s">
        <v>672</v>
      </c>
      <c r="BC77" s="362" t="s">
        <v>673</v>
      </c>
      <c r="BD77" s="362" t="s">
        <v>674</v>
      </c>
      <c r="BE77" s="363" t="s">
        <v>675</v>
      </c>
      <c r="BF77" s="362" t="s">
        <v>261</v>
      </c>
      <c r="BG77" s="364" t="s">
        <v>668</v>
      </c>
      <c r="BH77" s="362"/>
      <c r="BI77" s="362"/>
      <c r="BJ77" s="362"/>
      <c r="BK77" s="362"/>
      <c r="BL77" s="362"/>
      <c r="BM77" s="362"/>
      <c r="BN77" s="362"/>
      <c r="BO77" s="362"/>
      <c r="BP77" s="362"/>
      <c r="BQ77" s="362"/>
      <c r="BR77" s="362"/>
    </row>
    <row r="78" spans="1:70" ht="15.6">
      <c r="A78" s="361" t="s">
        <v>158</v>
      </c>
      <c r="B78" s="362" t="s">
        <v>2</v>
      </c>
      <c r="C78" s="362"/>
      <c r="D78" s="363" t="s">
        <v>243</v>
      </c>
      <c r="E78" s="363" t="s">
        <v>456</v>
      </c>
      <c r="F78" s="362" t="s">
        <v>245</v>
      </c>
      <c r="G78" s="362" t="s">
        <v>246</v>
      </c>
      <c r="H78" s="362" t="s">
        <v>247</v>
      </c>
      <c r="I78" s="362" t="s">
        <v>248</v>
      </c>
      <c r="J78" s="362" t="s">
        <v>249</v>
      </c>
      <c r="K78" s="362" t="s">
        <v>250</v>
      </c>
      <c r="L78" s="361" t="s">
        <v>251</v>
      </c>
      <c r="M78" s="362" t="s">
        <v>49</v>
      </c>
      <c r="N78" s="362" t="s">
        <v>50</v>
      </c>
      <c r="O78" s="362" t="s">
        <v>250</v>
      </c>
      <c r="P78" s="362" t="s">
        <v>247</v>
      </c>
      <c r="Q78" s="361" t="s">
        <v>157</v>
      </c>
      <c r="R78" s="362" t="s">
        <v>252</v>
      </c>
      <c r="S78" s="362" t="s">
        <v>253</v>
      </c>
      <c r="T78" s="362">
        <v>56048661</v>
      </c>
      <c r="U78" s="362"/>
      <c r="V78" s="362"/>
      <c r="W78" s="363" t="s">
        <v>666</v>
      </c>
      <c r="X78" s="362" t="s">
        <v>278</v>
      </c>
      <c r="Y78" s="362" t="s">
        <v>256</v>
      </c>
      <c r="Z78" s="362" t="s">
        <v>279</v>
      </c>
      <c r="AA78" s="362"/>
      <c r="AB78" s="362" t="s">
        <v>280</v>
      </c>
      <c r="AC78" s="362" t="s">
        <v>281</v>
      </c>
      <c r="AD78" s="364">
        <v>0</v>
      </c>
      <c r="AE78" s="364">
        <v>12307.24</v>
      </c>
      <c r="AF78" s="362" t="s">
        <v>261</v>
      </c>
      <c r="AG78" s="362">
        <v>2.4096389999999999E-2</v>
      </c>
      <c r="AH78" s="364">
        <v>0</v>
      </c>
      <c r="AI78" s="364">
        <v>296.56</v>
      </c>
      <c r="AJ78" s="362"/>
      <c r="AK78" s="362"/>
      <c r="AL78" s="361"/>
      <c r="AM78" s="362"/>
      <c r="AN78" s="362"/>
      <c r="AO78" s="361"/>
      <c r="AP78" s="361"/>
      <c r="AQ78" s="362" t="s">
        <v>282</v>
      </c>
      <c r="AR78" s="362"/>
      <c r="AS78" s="363"/>
      <c r="AT78" s="362"/>
      <c r="AU78" s="362"/>
      <c r="AV78" s="364"/>
      <c r="AW78" s="362"/>
      <c r="AX78" s="362"/>
      <c r="AY78" s="364"/>
      <c r="AZ78" s="362"/>
      <c r="BA78" s="362"/>
      <c r="BB78" s="362"/>
      <c r="BC78" s="362"/>
      <c r="BD78" s="362"/>
      <c r="BE78" s="363"/>
      <c r="BF78" s="362"/>
      <c r="BG78" s="364"/>
      <c r="BH78" s="362"/>
      <c r="BI78" s="362"/>
      <c r="BJ78" s="362"/>
      <c r="BK78" s="362"/>
      <c r="BL78" s="362"/>
      <c r="BM78" s="362"/>
      <c r="BN78" s="362"/>
      <c r="BO78" s="362"/>
      <c r="BP78" s="362"/>
      <c r="BQ78" s="362"/>
      <c r="BR78" s="362"/>
    </row>
    <row r="79" spans="1:70" ht="15.6">
      <c r="A79" s="361" t="s">
        <v>158</v>
      </c>
      <c r="B79" s="362" t="s">
        <v>2</v>
      </c>
      <c r="C79" s="362"/>
      <c r="D79" s="363" t="s">
        <v>243</v>
      </c>
      <c r="E79" s="363" t="s">
        <v>456</v>
      </c>
      <c r="F79" s="362" t="s">
        <v>245</v>
      </c>
      <c r="G79" s="362" t="s">
        <v>246</v>
      </c>
      <c r="H79" s="362" t="s">
        <v>247</v>
      </c>
      <c r="I79" s="362" t="s">
        <v>248</v>
      </c>
      <c r="J79" s="362" t="s">
        <v>249</v>
      </c>
      <c r="K79" s="362" t="s">
        <v>250</v>
      </c>
      <c r="L79" s="361" t="s">
        <v>251</v>
      </c>
      <c r="M79" s="362" t="s">
        <v>49</v>
      </c>
      <c r="N79" s="362" t="s">
        <v>50</v>
      </c>
      <c r="O79" s="362" t="s">
        <v>250</v>
      </c>
      <c r="P79" s="362" t="s">
        <v>247</v>
      </c>
      <c r="Q79" s="361" t="s">
        <v>157</v>
      </c>
      <c r="R79" s="362" t="s">
        <v>252</v>
      </c>
      <c r="S79" s="362" t="s">
        <v>253</v>
      </c>
      <c r="T79" s="362">
        <v>56168596</v>
      </c>
      <c r="U79" s="362"/>
      <c r="V79" s="362"/>
      <c r="W79" s="363" t="s">
        <v>675</v>
      </c>
      <c r="X79" s="362" t="s">
        <v>477</v>
      </c>
      <c r="Y79" s="362" t="s">
        <v>256</v>
      </c>
      <c r="Z79" s="362" t="s">
        <v>257</v>
      </c>
      <c r="AA79" s="362" t="s">
        <v>258</v>
      </c>
      <c r="AB79" s="362" t="s">
        <v>259</v>
      </c>
      <c r="AC79" s="362" t="s">
        <v>260</v>
      </c>
      <c r="AD79" s="364">
        <v>489326.5</v>
      </c>
      <c r="AE79" s="364">
        <v>489326.5</v>
      </c>
      <c r="AF79" s="362" t="s">
        <v>261</v>
      </c>
      <c r="AG79" s="362">
        <v>2.4096385542168676E-2</v>
      </c>
      <c r="AH79" s="364">
        <v>11791</v>
      </c>
      <c r="AI79" s="364">
        <v>11791</v>
      </c>
      <c r="AJ79" s="362" t="s">
        <v>262</v>
      </c>
      <c r="AK79" s="362" t="s">
        <v>263</v>
      </c>
      <c r="AL79" s="361" t="s">
        <v>264</v>
      </c>
      <c r="AM79" s="362">
        <v>58203</v>
      </c>
      <c r="AN79" s="362">
        <v>72605</v>
      </c>
      <c r="AO79" s="361" t="s">
        <v>158</v>
      </c>
      <c r="AP79" s="361" t="s">
        <v>265</v>
      </c>
      <c r="AQ79" s="362" t="s">
        <v>478</v>
      </c>
      <c r="AR79" s="362" t="s">
        <v>537</v>
      </c>
      <c r="AS79" s="363" t="s">
        <v>675</v>
      </c>
      <c r="AT79" s="362" t="s">
        <v>245</v>
      </c>
      <c r="AU79" s="362" t="s">
        <v>676</v>
      </c>
      <c r="AV79" s="364" t="s">
        <v>677</v>
      </c>
      <c r="AW79" s="362" t="s">
        <v>678</v>
      </c>
      <c r="AX79" s="362" t="s">
        <v>271</v>
      </c>
      <c r="AY79" s="364" t="s">
        <v>677</v>
      </c>
      <c r="AZ79" s="362">
        <v>2120006</v>
      </c>
      <c r="BA79" s="362" t="s">
        <v>661</v>
      </c>
      <c r="BB79" s="362" t="s">
        <v>662</v>
      </c>
      <c r="BC79" s="362" t="s">
        <v>663</v>
      </c>
      <c r="BD79" s="362" t="s">
        <v>679</v>
      </c>
      <c r="BE79" s="363" t="s">
        <v>680</v>
      </c>
      <c r="BF79" s="362" t="s">
        <v>261</v>
      </c>
      <c r="BG79" s="364" t="s">
        <v>677</v>
      </c>
      <c r="BH79" s="362"/>
      <c r="BI79" s="362"/>
      <c r="BJ79" s="362"/>
      <c r="BK79" s="362"/>
      <c r="BL79" s="362"/>
      <c r="BM79" s="362"/>
      <c r="BN79" s="362"/>
      <c r="BO79" s="362"/>
      <c r="BP79" s="362"/>
      <c r="BQ79" s="362"/>
      <c r="BR79" s="362"/>
    </row>
    <row r="80" spans="1:70" ht="15.6">
      <c r="A80" s="361" t="s">
        <v>158</v>
      </c>
      <c r="B80" s="362" t="s">
        <v>2</v>
      </c>
      <c r="C80" s="362"/>
      <c r="D80" s="363" t="s">
        <v>243</v>
      </c>
      <c r="E80" s="363" t="s">
        <v>456</v>
      </c>
      <c r="F80" s="362" t="s">
        <v>245</v>
      </c>
      <c r="G80" s="362" t="s">
        <v>246</v>
      </c>
      <c r="H80" s="362" t="s">
        <v>247</v>
      </c>
      <c r="I80" s="362" t="s">
        <v>248</v>
      </c>
      <c r="J80" s="362" t="s">
        <v>249</v>
      </c>
      <c r="K80" s="362" t="s">
        <v>250</v>
      </c>
      <c r="L80" s="361" t="s">
        <v>251</v>
      </c>
      <c r="M80" s="362" t="s">
        <v>49</v>
      </c>
      <c r="N80" s="362" t="s">
        <v>50</v>
      </c>
      <c r="O80" s="362" t="s">
        <v>250</v>
      </c>
      <c r="P80" s="362" t="s">
        <v>247</v>
      </c>
      <c r="Q80" s="361" t="s">
        <v>157</v>
      </c>
      <c r="R80" s="362" t="s">
        <v>252</v>
      </c>
      <c r="S80" s="362" t="s">
        <v>253</v>
      </c>
      <c r="T80" s="362">
        <v>56192389</v>
      </c>
      <c r="U80" s="362"/>
      <c r="V80" s="362"/>
      <c r="W80" s="363" t="s">
        <v>675</v>
      </c>
      <c r="X80" s="362" t="s">
        <v>278</v>
      </c>
      <c r="Y80" s="362" t="s">
        <v>256</v>
      </c>
      <c r="Z80" s="362" t="s">
        <v>279</v>
      </c>
      <c r="AA80" s="362"/>
      <c r="AB80" s="362" t="s">
        <v>280</v>
      </c>
      <c r="AC80" s="362" t="s">
        <v>281</v>
      </c>
      <c r="AD80" s="364">
        <v>0</v>
      </c>
      <c r="AE80" s="364">
        <v>39146.120000000003</v>
      </c>
      <c r="AF80" s="362" t="s">
        <v>261</v>
      </c>
      <c r="AG80" s="362">
        <v>2.4096389999999999E-2</v>
      </c>
      <c r="AH80" s="364">
        <v>0</v>
      </c>
      <c r="AI80" s="364">
        <v>943.28</v>
      </c>
      <c r="AJ80" s="362"/>
      <c r="AK80" s="362"/>
      <c r="AL80" s="361"/>
      <c r="AM80" s="362"/>
      <c r="AN80" s="362"/>
      <c r="AO80" s="361"/>
      <c r="AP80" s="361"/>
      <c r="AQ80" s="362" t="s">
        <v>282</v>
      </c>
      <c r="AR80" s="362"/>
      <c r="AS80" s="363"/>
      <c r="AT80" s="362"/>
      <c r="AU80" s="362"/>
      <c r="AV80" s="364"/>
      <c r="AW80" s="362"/>
      <c r="AX80" s="362"/>
      <c r="AY80" s="364"/>
      <c r="AZ80" s="362"/>
      <c r="BA80" s="362"/>
      <c r="BB80" s="362"/>
      <c r="BC80" s="362"/>
      <c r="BD80" s="362"/>
      <c r="BE80" s="363"/>
      <c r="BF80" s="362"/>
      <c r="BG80" s="364"/>
      <c r="BH80" s="362"/>
      <c r="BI80" s="362"/>
      <c r="BJ80" s="362"/>
      <c r="BK80" s="362"/>
      <c r="BL80" s="362"/>
      <c r="BM80" s="362"/>
      <c r="BN80" s="362"/>
      <c r="BO80" s="362"/>
      <c r="BP80" s="362"/>
      <c r="BQ80" s="362"/>
      <c r="BR80" s="362"/>
    </row>
    <row r="81" spans="1:70" ht="15.6">
      <c r="A81" s="361" t="s">
        <v>158</v>
      </c>
      <c r="B81" s="362" t="s">
        <v>2</v>
      </c>
      <c r="C81" s="362"/>
      <c r="D81" s="363" t="s">
        <v>243</v>
      </c>
      <c r="E81" s="363" t="s">
        <v>456</v>
      </c>
      <c r="F81" s="362" t="s">
        <v>245</v>
      </c>
      <c r="G81" s="362" t="s">
        <v>246</v>
      </c>
      <c r="H81" s="362" t="s">
        <v>247</v>
      </c>
      <c r="I81" s="362" t="s">
        <v>248</v>
      </c>
      <c r="J81" s="362" t="s">
        <v>249</v>
      </c>
      <c r="K81" s="362" t="s">
        <v>250</v>
      </c>
      <c r="L81" s="361" t="s">
        <v>251</v>
      </c>
      <c r="M81" s="362" t="s">
        <v>52</v>
      </c>
      <c r="N81" s="362" t="s">
        <v>53</v>
      </c>
      <c r="O81" s="362" t="s">
        <v>250</v>
      </c>
      <c r="P81" s="362" t="s">
        <v>247</v>
      </c>
      <c r="Q81" s="361" t="s">
        <v>157</v>
      </c>
      <c r="R81" s="362" t="s">
        <v>252</v>
      </c>
      <c r="S81" s="362" t="s">
        <v>457</v>
      </c>
      <c r="T81" s="362">
        <v>101934480</v>
      </c>
      <c r="U81" s="362">
        <v>10337819</v>
      </c>
      <c r="V81" s="362" t="s">
        <v>458</v>
      </c>
      <c r="W81" s="363" t="s">
        <v>244</v>
      </c>
      <c r="X81" s="362" t="s">
        <v>460</v>
      </c>
      <c r="Y81" s="362" t="s">
        <v>256</v>
      </c>
      <c r="Z81" s="362" t="s">
        <v>461</v>
      </c>
      <c r="AA81" s="362"/>
      <c r="AB81" s="362" t="s">
        <v>462</v>
      </c>
      <c r="AC81" s="362" t="s">
        <v>260</v>
      </c>
      <c r="AD81" s="364">
        <v>222411.07</v>
      </c>
      <c r="AE81" s="364">
        <v>240203.95559999999</v>
      </c>
      <c r="AF81" s="362" t="s">
        <v>261</v>
      </c>
      <c r="AG81" s="362">
        <v>2.4009599999999999E-2</v>
      </c>
      <c r="AH81" s="364">
        <v>5340</v>
      </c>
      <c r="AI81" s="364">
        <v>5767.2</v>
      </c>
      <c r="AJ81" s="362" t="s">
        <v>262</v>
      </c>
      <c r="AK81" s="362" t="s">
        <v>263</v>
      </c>
      <c r="AL81" s="361" t="s">
        <v>264</v>
      </c>
      <c r="AM81" s="362">
        <v>58203</v>
      </c>
      <c r="AN81" s="362">
        <v>75709</v>
      </c>
      <c r="AO81" s="361" t="s">
        <v>158</v>
      </c>
      <c r="AP81" s="361" t="s">
        <v>265</v>
      </c>
      <c r="AQ81" s="362" t="s">
        <v>463</v>
      </c>
      <c r="AR81" s="362"/>
      <c r="AS81" s="363"/>
      <c r="AT81" s="362"/>
      <c r="AU81" s="362"/>
      <c r="AV81" s="364"/>
      <c r="AW81" s="362"/>
      <c r="AX81" s="362"/>
      <c r="AY81" s="364"/>
      <c r="AZ81" s="362">
        <v>1058619</v>
      </c>
      <c r="BA81" s="362" t="s">
        <v>464</v>
      </c>
      <c r="BB81" s="362" t="s">
        <v>292</v>
      </c>
      <c r="BC81" s="362" t="s">
        <v>275</v>
      </c>
      <c r="BD81" s="362"/>
      <c r="BE81" s="363"/>
      <c r="BF81" s="362"/>
      <c r="BG81" s="364"/>
      <c r="BH81" s="362">
        <v>10337819</v>
      </c>
      <c r="BI81" s="362">
        <v>1</v>
      </c>
      <c r="BJ81" s="362" t="s">
        <v>681</v>
      </c>
      <c r="BK81" s="362" t="s">
        <v>466</v>
      </c>
      <c r="BL81" s="362" t="s">
        <v>467</v>
      </c>
      <c r="BM81" s="362"/>
      <c r="BN81" s="362"/>
      <c r="BO81" s="362"/>
      <c r="BP81" s="362"/>
      <c r="BQ81" s="362"/>
      <c r="BR81" s="362"/>
    </row>
    <row r="82" spans="1:70" ht="15.6">
      <c r="A82" s="361" t="s">
        <v>158</v>
      </c>
      <c r="B82" s="362" t="s">
        <v>2</v>
      </c>
      <c r="C82" s="362"/>
      <c r="D82" s="363" t="s">
        <v>243</v>
      </c>
      <c r="E82" s="363" t="s">
        <v>456</v>
      </c>
      <c r="F82" s="362" t="s">
        <v>245</v>
      </c>
      <c r="G82" s="362" t="s">
        <v>246</v>
      </c>
      <c r="H82" s="362" t="s">
        <v>247</v>
      </c>
      <c r="I82" s="362" t="s">
        <v>248</v>
      </c>
      <c r="J82" s="362" t="s">
        <v>249</v>
      </c>
      <c r="K82" s="362" t="s">
        <v>250</v>
      </c>
      <c r="L82" s="361" t="s">
        <v>251</v>
      </c>
      <c r="M82" s="362" t="s">
        <v>52</v>
      </c>
      <c r="N82" s="362" t="s">
        <v>53</v>
      </c>
      <c r="O82" s="362" t="s">
        <v>250</v>
      </c>
      <c r="P82" s="362" t="s">
        <v>247</v>
      </c>
      <c r="Q82" s="361" t="s">
        <v>157</v>
      </c>
      <c r="R82" s="362" t="s">
        <v>252</v>
      </c>
      <c r="S82" s="362" t="s">
        <v>253</v>
      </c>
      <c r="T82" s="362">
        <v>46716290</v>
      </c>
      <c r="U82" s="362"/>
      <c r="V82" s="362"/>
      <c r="W82" s="363" t="s">
        <v>682</v>
      </c>
      <c r="X82" s="362" t="s">
        <v>639</v>
      </c>
      <c r="Y82" s="362" t="s">
        <v>256</v>
      </c>
      <c r="Z82" s="362" t="s">
        <v>279</v>
      </c>
      <c r="AA82" s="362"/>
      <c r="AB82" s="362" t="s">
        <v>640</v>
      </c>
      <c r="AC82" s="362" t="s">
        <v>641</v>
      </c>
      <c r="AD82" s="364">
        <v>4312.84</v>
      </c>
      <c r="AE82" s="364">
        <v>4312.84</v>
      </c>
      <c r="AF82" s="362" t="s">
        <v>154</v>
      </c>
      <c r="AG82" s="362">
        <v>1</v>
      </c>
      <c r="AH82" s="364">
        <v>4312.84</v>
      </c>
      <c r="AI82" s="364">
        <v>4312.84</v>
      </c>
      <c r="AJ82" s="362" t="s">
        <v>262</v>
      </c>
      <c r="AK82" s="362" t="s">
        <v>263</v>
      </c>
      <c r="AL82" s="361" t="s">
        <v>264</v>
      </c>
      <c r="AM82" s="362">
        <v>58203</v>
      </c>
      <c r="AN82" s="362">
        <v>71475</v>
      </c>
      <c r="AO82" s="361" t="s">
        <v>158</v>
      </c>
      <c r="AP82" s="361" t="s">
        <v>265</v>
      </c>
      <c r="AQ82" s="362" t="s">
        <v>642</v>
      </c>
      <c r="AR82" s="362"/>
      <c r="AS82" s="363"/>
      <c r="AT82" s="362"/>
      <c r="AU82" s="362"/>
      <c r="AV82" s="364"/>
      <c r="AW82" s="362"/>
      <c r="AX82" s="362"/>
      <c r="AY82" s="364"/>
      <c r="AZ82" s="362"/>
      <c r="BA82" s="362"/>
      <c r="BB82" s="362"/>
      <c r="BC82" s="362"/>
      <c r="BD82" s="362"/>
      <c r="BE82" s="363"/>
      <c r="BF82" s="362"/>
      <c r="BG82" s="364"/>
      <c r="BH82" s="362"/>
      <c r="BI82" s="362"/>
      <c r="BJ82" s="362"/>
      <c r="BK82" s="362"/>
      <c r="BL82" s="362"/>
      <c r="BM82" s="362" t="s">
        <v>683</v>
      </c>
      <c r="BN82" s="362" t="s">
        <v>684</v>
      </c>
      <c r="BO82" s="362" t="s">
        <v>685</v>
      </c>
      <c r="BP82" s="362" t="s">
        <v>522</v>
      </c>
      <c r="BQ82" s="362" t="s">
        <v>646</v>
      </c>
      <c r="BR82" s="362" t="s">
        <v>647</v>
      </c>
    </row>
    <row r="83" spans="1:70" ht="15.6">
      <c r="A83" s="361" t="s">
        <v>158</v>
      </c>
      <c r="B83" s="362" t="s">
        <v>2</v>
      </c>
      <c r="C83" s="362"/>
      <c r="D83" s="363" t="s">
        <v>243</v>
      </c>
      <c r="E83" s="363" t="s">
        <v>456</v>
      </c>
      <c r="F83" s="362" t="s">
        <v>245</v>
      </c>
      <c r="G83" s="362" t="s">
        <v>246</v>
      </c>
      <c r="H83" s="362" t="s">
        <v>247</v>
      </c>
      <c r="I83" s="362" t="s">
        <v>248</v>
      </c>
      <c r="J83" s="362" t="s">
        <v>249</v>
      </c>
      <c r="K83" s="362" t="s">
        <v>250</v>
      </c>
      <c r="L83" s="361" t="s">
        <v>251</v>
      </c>
      <c r="M83" s="362" t="s">
        <v>52</v>
      </c>
      <c r="N83" s="362" t="s">
        <v>53</v>
      </c>
      <c r="O83" s="362" t="s">
        <v>250</v>
      </c>
      <c r="P83" s="362" t="s">
        <v>247</v>
      </c>
      <c r="Q83" s="361" t="s">
        <v>157</v>
      </c>
      <c r="R83" s="362" t="s">
        <v>252</v>
      </c>
      <c r="S83" s="362" t="s">
        <v>253</v>
      </c>
      <c r="T83" s="362">
        <v>46760308</v>
      </c>
      <c r="U83" s="362"/>
      <c r="V83" s="362"/>
      <c r="W83" s="363" t="s">
        <v>682</v>
      </c>
      <c r="X83" s="362" t="s">
        <v>278</v>
      </c>
      <c r="Y83" s="362" t="s">
        <v>256</v>
      </c>
      <c r="Z83" s="362" t="s">
        <v>279</v>
      </c>
      <c r="AA83" s="362"/>
      <c r="AB83" s="362" t="s">
        <v>280</v>
      </c>
      <c r="AC83" s="362" t="s">
        <v>281</v>
      </c>
      <c r="AD83" s="364">
        <v>0</v>
      </c>
      <c r="AE83" s="364">
        <v>345.03</v>
      </c>
      <c r="AF83" s="362" t="s">
        <v>154</v>
      </c>
      <c r="AG83" s="362">
        <v>1</v>
      </c>
      <c r="AH83" s="364">
        <v>0</v>
      </c>
      <c r="AI83" s="364">
        <v>345.03</v>
      </c>
      <c r="AJ83" s="362"/>
      <c r="AK83" s="362"/>
      <c r="AL83" s="361"/>
      <c r="AM83" s="362"/>
      <c r="AN83" s="362"/>
      <c r="AO83" s="361"/>
      <c r="AP83" s="361"/>
      <c r="AQ83" s="362" t="s">
        <v>282</v>
      </c>
      <c r="AR83" s="362"/>
      <c r="AS83" s="363"/>
      <c r="AT83" s="362"/>
      <c r="AU83" s="362"/>
      <c r="AV83" s="364"/>
      <c r="AW83" s="362"/>
      <c r="AX83" s="362"/>
      <c r="AY83" s="364"/>
      <c r="AZ83" s="362"/>
      <c r="BA83" s="362"/>
      <c r="BB83" s="362"/>
      <c r="BC83" s="362"/>
      <c r="BD83" s="362"/>
      <c r="BE83" s="363"/>
      <c r="BF83" s="362"/>
      <c r="BG83" s="364"/>
      <c r="BH83" s="362"/>
      <c r="BI83" s="362"/>
      <c r="BJ83" s="362"/>
      <c r="BK83" s="362"/>
      <c r="BL83" s="362"/>
      <c r="BM83" s="362"/>
      <c r="BN83" s="362"/>
      <c r="BO83" s="362"/>
      <c r="BP83" s="362"/>
      <c r="BQ83" s="362"/>
      <c r="BR83" s="362"/>
    </row>
    <row r="84" spans="1:70" ht="15.6">
      <c r="A84" s="361" t="s">
        <v>158</v>
      </c>
      <c r="B84" s="362" t="s">
        <v>2</v>
      </c>
      <c r="C84" s="362"/>
      <c r="D84" s="363" t="s">
        <v>243</v>
      </c>
      <c r="E84" s="363" t="s">
        <v>456</v>
      </c>
      <c r="F84" s="362" t="s">
        <v>245</v>
      </c>
      <c r="G84" s="362" t="s">
        <v>246</v>
      </c>
      <c r="H84" s="362" t="s">
        <v>247</v>
      </c>
      <c r="I84" s="362" t="s">
        <v>248</v>
      </c>
      <c r="J84" s="362" t="s">
        <v>249</v>
      </c>
      <c r="K84" s="362" t="s">
        <v>250</v>
      </c>
      <c r="L84" s="361" t="s">
        <v>251</v>
      </c>
      <c r="M84" s="362" t="s">
        <v>52</v>
      </c>
      <c r="N84" s="362" t="s">
        <v>53</v>
      </c>
      <c r="O84" s="362" t="s">
        <v>250</v>
      </c>
      <c r="P84" s="362" t="s">
        <v>247</v>
      </c>
      <c r="Q84" s="361" t="s">
        <v>157</v>
      </c>
      <c r="R84" s="362" t="s">
        <v>252</v>
      </c>
      <c r="S84" s="362" t="s">
        <v>253</v>
      </c>
      <c r="T84" s="362">
        <v>47732795</v>
      </c>
      <c r="U84" s="362"/>
      <c r="V84" s="362"/>
      <c r="W84" s="363" t="s">
        <v>686</v>
      </c>
      <c r="X84" s="362" t="s">
        <v>639</v>
      </c>
      <c r="Y84" s="362" t="s">
        <v>256</v>
      </c>
      <c r="Z84" s="362" t="s">
        <v>279</v>
      </c>
      <c r="AA84" s="362"/>
      <c r="AB84" s="362" t="s">
        <v>640</v>
      </c>
      <c r="AC84" s="362" t="s">
        <v>641</v>
      </c>
      <c r="AD84" s="364">
        <v>3707.57</v>
      </c>
      <c r="AE84" s="364">
        <v>3707.57</v>
      </c>
      <c r="AF84" s="362" t="s">
        <v>154</v>
      </c>
      <c r="AG84" s="362">
        <v>1</v>
      </c>
      <c r="AH84" s="364">
        <v>3707.57</v>
      </c>
      <c r="AI84" s="364">
        <v>3707.57</v>
      </c>
      <c r="AJ84" s="362" t="s">
        <v>262</v>
      </c>
      <c r="AK84" s="362" t="s">
        <v>263</v>
      </c>
      <c r="AL84" s="361" t="s">
        <v>264</v>
      </c>
      <c r="AM84" s="362">
        <v>58203</v>
      </c>
      <c r="AN84" s="362">
        <v>71475</v>
      </c>
      <c r="AO84" s="361" t="s">
        <v>158</v>
      </c>
      <c r="AP84" s="361" t="s">
        <v>265</v>
      </c>
      <c r="AQ84" s="362" t="s">
        <v>642</v>
      </c>
      <c r="AR84" s="362"/>
      <c r="AS84" s="363"/>
      <c r="AT84" s="362"/>
      <c r="AU84" s="362"/>
      <c r="AV84" s="364"/>
      <c r="AW84" s="362"/>
      <c r="AX84" s="362"/>
      <c r="AY84" s="364"/>
      <c r="AZ84" s="362"/>
      <c r="BA84" s="362"/>
      <c r="BB84" s="362"/>
      <c r="BC84" s="362"/>
      <c r="BD84" s="362"/>
      <c r="BE84" s="363"/>
      <c r="BF84" s="362"/>
      <c r="BG84" s="364"/>
      <c r="BH84" s="362"/>
      <c r="BI84" s="362"/>
      <c r="BJ84" s="362"/>
      <c r="BK84" s="362"/>
      <c r="BL84" s="362"/>
      <c r="BM84" s="362" t="s">
        <v>683</v>
      </c>
      <c r="BN84" s="362" t="s">
        <v>684</v>
      </c>
      <c r="BO84" s="362" t="s">
        <v>685</v>
      </c>
      <c r="BP84" s="362" t="s">
        <v>522</v>
      </c>
      <c r="BQ84" s="362" t="s">
        <v>646</v>
      </c>
      <c r="BR84" s="362" t="s">
        <v>647</v>
      </c>
    </row>
    <row r="85" spans="1:70" ht="15.6">
      <c r="A85" s="361" t="s">
        <v>158</v>
      </c>
      <c r="B85" s="362" t="s">
        <v>2</v>
      </c>
      <c r="C85" s="362"/>
      <c r="D85" s="363" t="s">
        <v>243</v>
      </c>
      <c r="E85" s="363" t="s">
        <v>456</v>
      </c>
      <c r="F85" s="362" t="s">
        <v>245</v>
      </c>
      <c r="G85" s="362" t="s">
        <v>246</v>
      </c>
      <c r="H85" s="362" t="s">
        <v>247</v>
      </c>
      <c r="I85" s="362" t="s">
        <v>248</v>
      </c>
      <c r="J85" s="362" t="s">
        <v>249</v>
      </c>
      <c r="K85" s="362" t="s">
        <v>250</v>
      </c>
      <c r="L85" s="361" t="s">
        <v>251</v>
      </c>
      <c r="M85" s="362" t="s">
        <v>52</v>
      </c>
      <c r="N85" s="362" t="s">
        <v>53</v>
      </c>
      <c r="O85" s="362" t="s">
        <v>250</v>
      </c>
      <c r="P85" s="362" t="s">
        <v>247</v>
      </c>
      <c r="Q85" s="361" t="s">
        <v>157</v>
      </c>
      <c r="R85" s="362" t="s">
        <v>252</v>
      </c>
      <c r="S85" s="362" t="s">
        <v>253</v>
      </c>
      <c r="T85" s="362">
        <v>47802994</v>
      </c>
      <c r="U85" s="362"/>
      <c r="V85" s="362"/>
      <c r="W85" s="363" t="s">
        <v>686</v>
      </c>
      <c r="X85" s="362" t="s">
        <v>278</v>
      </c>
      <c r="Y85" s="362" t="s">
        <v>256</v>
      </c>
      <c r="Z85" s="362" t="s">
        <v>279</v>
      </c>
      <c r="AA85" s="362"/>
      <c r="AB85" s="362" t="s">
        <v>280</v>
      </c>
      <c r="AC85" s="362" t="s">
        <v>281</v>
      </c>
      <c r="AD85" s="364">
        <v>0</v>
      </c>
      <c r="AE85" s="364">
        <v>296.61</v>
      </c>
      <c r="AF85" s="362" t="s">
        <v>154</v>
      </c>
      <c r="AG85" s="362">
        <v>1</v>
      </c>
      <c r="AH85" s="364">
        <v>0</v>
      </c>
      <c r="AI85" s="364">
        <v>296.61</v>
      </c>
      <c r="AJ85" s="362"/>
      <c r="AK85" s="362"/>
      <c r="AL85" s="361"/>
      <c r="AM85" s="362"/>
      <c r="AN85" s="362"/>
      <c r="AO85" s="361"/>
      <c r="AP85" s="361"/>
      <c r="AQ85" s="362" t="s">
        <v>282</v>
      </c>
      <c r="AR85" s="362"/>
      <c r="AS85" s="363"/>
      <c r="AT85" s="362"/>
      <c r="AU85" s="362"/>
      <c r="AV85" s="364"/>
      <c r="AW85" s="362"/>
      <c r="AX85" s="362"/>
      <c r="AY85" s="364"/>
      <c r="AZ85" s="362"/>
      <c r="BA85" s="362"/>
      <c r="BB85" s="362"/>
      <c r="BC85" s="362"/>
      <c r="BD85" s="362"/>
      <c r="BE85" s="363"/>
      <c r="BF85" s="362"/>
      <c r="BG85" s="364"/>
      <c r="BH85" s="362"/>
      <c r="BI85" s="362"/>
      <c r="BJ85" s="362"/>
      <c r="BK85" s="362"/>
      <c r="BL85" s="362"/>
      <c r="BM85" s="362"/>
      <c r="BN85" s="362"/>
      <c r="BO85" s="362"/>
      <c r="BP85" s="362"/>
      <c r="BQ85" s="362"/>
      <c r="BR85" s="362"/>
    </row>
    <row r="86" spans="1:70" ht="15.6">
      <c r="A86" s="361" t="s">
        <v>158</v>
      </c>
      <c r="B86" s="362" t="s">
        <v>2</v>
      </c>
      <c r="C86" s="362"/>
      <c r="D86" s="363" t="s">
        <v>243</v>
      </c>
      <c r="E86" s="363" t="s">
        <v>456</v>
      </c>
      <c r="F86" s="362" t="s">
        <v>245</v>
      </c>
      <c r="G86" s="362" t="s">
        <v>246</v>
      </c>
      <c r="H86" s="362" t="s">
        <v>247</v>
      </c>
      <c r="I86" s="362" t="s">
        <v>248</v>
      </c>
      <c r="J86" s="362" t="s">
        <v>249</v>
      </c>
      <c r="K86" s="362" t="s">
        <v>250</v>
      </c>
      <c r="L86" s="361" t="s">
        <v>251</v>
      </c>
      <c r="M86" s="362" t="s">
        <v>52</v>
      </c>
      <c r="N86" s="362" t="s">
        <v>53</v>
      </c>
      <c r="O86" s="362" t="s">
        <v>250</v>
      </c>
      <c r="P86" s="362" t="s">
        <v>247</v>
      </c>
      <c r="Q86" s="361" t="s">
        <v>157</v>
      </c>
      <c r="R86" s="362" t="s">
        <v>252</v>
      </c>
      <c r="S86" s="362" t="s">
        <v>253</v>
      </c>
      <c r="T86" s="362">
        <v>48565931</v>
      </c>
      <c r="U86" s="362"/>
      <c r="V86" s="362"/>
      <c r="W86" s="363" t="s">
        <v>687</v>
      </c>
      <c r="X86" s="362" t="s">
        <v>639</v>
      </c>
      <c r="Y86" s="362" t="s">
        <v>256</v>
      </c>
      <c r="Z86" s="362" t="s">
        <v>279</v>
      </c>
      <c r="AA86" s="362"/>
      <c r="AB86" s="362" t="s">
        <v>640</v>
      </c>
      <c r="AC86" s="362" t="s">
        <v>641</v>
      </c>
      <c r="AD86" s="364">
        <v>3707.57</v>
      </c>
      <c r="AE86" s="364">
        <v>3707.57</v>
      </c>
      <c r="AF86" s="362" t="s">
        <v>154</v>
      </c>
      <c r="AG86" s="362">
        <v>1</v>
      </c>
      <c r="AH86" s="364">
        <v>3707.57</v>
      </c>
      <c r="AI86" s="364">
        <v>3707.57</v>
      </c>
      <c r="AJ86" s="362" t="s">
        <v>262</v>
      </c>
      <c r="AK86" s="362" t="s">
        <v>263</v>
      </c>
      <c r="AL86" s="361" t="s">
        <v>264</v>
      </c>
      <c r="AM86" s="362">
        <v>58203</v>
      </c>
      <c r="AN86" s="362">
        <v>71475</v>
      </c>
      <c r="AO86" s="361" t="s">
        <v>158</v>
      </c>
      <c r="AP86" s="361" t="s">
        <v>265</v>
      </c>
      <c r="AQ86" s="362" t="s">
        <v>642</v>
      </c>
      <c r="AR86" s="362"/>
      <c r="AS86" s="363"/>
      <c r="AT86" s="362"/>
      <c r="AU86" s="362"/>
      <c r="AV86" s="364"/>
      <c r="AW86" s="362"/>
      <c r="AX86" s="362"/>
      <c r="AY86" s="364"/>
      <c r="AZ86" s="362"/>
      <c r="BA86" s="362"/>
      <c r="BB86" s="362"/>
      <c r="BC86" s="362"/>
      <c r="BD86" s="362"/>
      <c r="BE86" s="363"/>
      <c r="BF86" s="362"/>
      <c r="BG86" s="364"/>
      <c r="BH86" s="362"/>
      <c r="BI86" s="362"/>
      <c r="BJ86" s="362"/>
      <c r="BK86" s="362"/>
      <c r="BL86" s="362"/>
      <c r="BM86" s="362" t="s">
        <v>683</v>
      </c>
      <c r="BN86" s="362" t="s">
        <v>684</v>
      </c>
      <c r="BO86" s="362" t="s">
        <v>685</v>
      </c>
      <c r="BP86" s="362" t="s">
        <v>522</v>
      </c>
      <c r="BQ86" s="362" t="s">
        <v>646</v>
      </c>
      <c r="BR86" s="362" t="s">
        <v>647</v>
      </c>
    </row>
    <row r="87" spans="1:70" ht="15.6">
      <c r="A87" s="361" t="s">
        <v>158</v>
      </c>
      <c r="B87" s="362" t="s">
        <v>2</v>
      </c>
      <c r="C87" s="362"/>
      <c r="D87" s="363" t="s">
        <v>243</v>
      </c>
      <c r="E87" s="363" t="s">
        <v>456</v>
      </c>
      <c r="F87" s="362" t="s">
        <v>245</v>
      </c>
      <c r="G87" s="362" t="s">
        <v>246</v>
      </c>
      <c r="H87" s="362" t="s">
        <v>247</v>
      </c>
      <c r="I87" s="362" t="s">
        <v>248</v>
      </c>
      <c r="J87" s="362" t="s">
        <v>249</v>
      </c>
      <c r="K87" s="362" t="s">
        <v>250</v>
      </c>
      <c r="L87" s="361" t="s">
        <v>251</v>
      </c>
      <c r="M87" s="362" t="s">
        <v>52</v>
      </c>
      <c r="N87" s="362" t="s">
        <v>53</v>
      </c>
      <c r="O87" s="362" t="s">
        <v>250</v>
      </c>
      <c r="P87" s="362" t="s">
        <v>247</v>
      </c>
      <c r="Q87" s="361" t="s">
        <v>157</v>
      </c>
      <c r="R87" s="362" t="s">
        <v>252</v>
      </c>
      <c r="S87" s="362" t="s">
        <v>253</v>
      </c>
      <c r="T87" s="362">
        <v>48731480</v>
      </c>
      <c r="U87" s="362"/>
      <c r="V87" s="362"/>
      <c r="W87" s="363" t="s">
        <v>687</v>
      </c>
      <c r="X87" s="362" t="s">
        <v>278</v>
      </c>
      <c r="Y87" s="362" t="s">
        <v>256</v>
      </c>
      <c r="Z87" s="362" t="s">
        <v>279</v>
      </c>
      <c r="AA87" s="362"/>
      <c r="AB87" s="362" t="s">
        <v>280</v>
      </c>
      <c r="AC87" s="362" t="s">
        <v>281</v>
      </c>
      <c r="AD87" s="364">
        <v>0</v>
      </c>
      <c r="AE87" s="364">
        <v>296.61</v>
      </c>
      <c r="AF87" s="362" t="s">
        <v>154</v>
      </c>
      <c r="AG87" s="362">
        <v>1</v>
      </c>
      <c r="AH87" s="364">
        <v>0</v>
      </c>
      <c r="AI87" s="364">
        <v>296.61</v>
      </c>
      <c r="AJ87" s="362"/>
      <c r="AK87" s="362"/>
      <c r="AL87" s="361"/>
      <c r="AM87" s="362"/>
      <c r="AN87" s="362"/>
      <c r="AO87" s="361"/>
      <c r="AP87" s="361"/>
      <c r="AQ87" s="362" t="s">
        <v>282</v>
      </c>
      <c r="AR87" s="362"/>
      <c r="AS87" s="363"/>
      <c r="AT87" s="362"/>
      <c r="AU87" s="362"/>
      <c r="AV87" s="364"/>
      <c r="AW87" s="362"/>
      <c r="AX87" s="362"/>
      <c r="AY87" s="364"/>
      <c r="AZ87" s="362"/>
      <c r="BA87" s="362"/>
      <c r="BB87" s="362"/>
      <c r="BC87" s="362"/>
      <c r="BD87" s="362"/>
      <c r="BE87" s="363"/>
      <c r="BF87" s="362"/>
      <c r="BG87" s="364"/>
      <c r="BH87" s="362"/>
      <c r="BI87" s="362"/>
      <c r="BJ87" s="362"/>
      <c r="BK87" s="362"/>
      <c r="BL87" s="362"/>
      <c r="BM87" s="362"/>
      <c r="BN87" s="362"/>
      <c r="BO87" s="362"/>
      <c r="BP87" s="362"/>
      <c r="BQ87" s="362"/>
      <c r="BR87" s="362"/>
    </row>
    <row r="88" spans="1:70" ht="15.6">
      <c r="A88" s="361" t="s">
        <v>158</v>
      </c>
      <c r="B88" s="362" t="s">
        <v>2</v>
      </c>
      <c r="C88" s="362"/>
      <c r="D88" s="363" t="s">
        <v>243</v>
      </c>
      <c r="E88" s="363" t="s">
        <v>456</v>
      </c>
      <c r="F88" s="362" t="s">
        <v>245</v>
      </c>
      <c r="G88" s="362" t="s">
        <v>246</v>
      </c>
      <c r="H88" s="362" t="s">
        <v>247</v>
      </c>
      <c r="I88" s="362" t="s">
        <v>248</v>
      </c>
      <c r="J88" s="362" t="s">
        <v>249</v>
      </c>
      <c r="K88" s="362" t="s">
        <v>250</v>
      </c>
      <c r="L88" s="361" t="s">
        <v>251</v>
      </c>
      <c r="M88" s="362" t="s">
        <v>52</v>
      </c>
      <c r="N88" s="362" t="s">
        <v>53</v>
      </c>
      <c r="O88" s="362" t="s">
        <v>250</v>
      </c>
      <c r="P88" s="362" t="s">
        <v>247</v>
      </c>
      <c r="Q88" s="361" t="s">
        <v>157</v>
      </c>
      <c r="R88" s="362" t="s">
        <v>252</v>
      </c>
      <c r="S88" s="362" t="s">
        <v>253</v>
      </c>
      <c r="T88" s="362">
        <v>50482720</v>
      </c>
      <c r="U88" s="362"/>
      <c r="V88" s="362"/>
      <c r="W88" s="363" t="s">
        <v>688</v>
      </c>
      <c r="X88" s="362" t="s">
        <v>639</v>
      </c>
      <c r="Y88" s="362" t="s">
        <v>256</v>
      </c>
      <c r="Z88" s="362" t="s">
        <v>279</v>
      </c>
      <c r="AA88" s="362"/>
      <c r="AB88" s="362" t="s">
        <v>640</v>
      </c>
      <c r="AC88" s="362" t="s">
        <v>641</v>
      </c>
      <c r="AD88" s="364">
        <v>3707.57</v>
      </c>
      <c r="AE88" s="364">
        <v>3707.57</v>
      </c>
      <c r="AF88" s="362" t="s">
        <v>154</v>
      </c>
      <c r="AG88" s="362">
        <v>1</v>
      </c>
      <c r="AH88" s="364">
        <v>3707.57</v>
      </c>
      <c r="AI88" s="364">
        <v>3707.57</v>
      </c>
      <c r="AJ88" s="362" t="s">
        <v>262</v>
      </c>
      <c r="AK88" s="362" t="s">
        <v>263</v>
      </c>
      <c r="AL88" s="361" t="s">
        <v>264</v>
      </c>
      <c r="AM88" s="362">
        <v>58203</v>
      </c>
      <c r="AN88" s="362">
        <v>71475</v>
      </c>
      <c r="AO88" s="361" t="s">
        <v>158</v>
      </c>
      <c r="AP88" s="361" t="s">
        <v>265</v>
      </c>
      <c r="AQ88" s="362" t="s">
        <v>642</v>
      </c>
      <c r="AR88" s="362"/>
      <c r="AS88" s="363"/>
      <c r="AT88" s="362"/>
      <c r="AU88" s="362"/>
      <c r="AV88" s="364"/>
      <c r="AW88" s="362"/>
      <c r="AX88" s="362"/>
      <c r="AY88" s="364"/>
      <c r="AZ88" s="362"/>
      <c r="BA88" s="362"/>
      <c r="BB88" s="362"/>
      <c r="BC88" s="362"/>
      <c r="BD88" s="362"/>
      <c r="BE88" s="363"/>
      <c r="BF88" s="362"/>
      <c r="BG88" s="364"/>
      <c r="BH88" s="362"/>
      <c r="BI88" s="362"/>
      <c r="BJ88" s="362"/>
      <c r="BK88" s="362"/>
      <c r="BL88" s="362"/>
      <c r="BM88" s="362" t="s">
        <v>683</v>
      </c>
      <c r="BN88" s="362" t="s">
        <v>684</v>
      </c>
      <c r="BO88" s="362" t="s">
        <v>685</v>
      </c>
      <c r="BP88" s="362" t="s">
        <v>522</v>
      </c>
      <c r="BQ88" s="362" t="s">
        <v>646</v>
      </c>
      <c r="BR88" s="362" t="s">
        <v>647</v>
      </c>
    </row>
    <row r="89" spans="1:70" ht="15.6">
      <c r="A89" s="361" t="s">
        <v>158</v>
      </c>
      <c r="B89" s="362" t="s">
        <v>2</v>
      </c>
      <c r="C89" s="362"/>
      <c r="D89" s="363" t="s">
        <v>243</v>
      </c>
      <c r="E89" s="363" t="s">
        <v>456</v>
      </c>
      <c r="F89" s="362" t="s">
        <v>245</v>
      </c>
      <c r="G89" s="362" t="s">
        <v>246</v>
      </c>
      <c r="H89" s="362" t="s">
        <v>247</v>
      </c>
      <c r="I89" s="362" t="s">
        <v>248</v>
      </c>
      <c r="J89" s="362" t="s">
        <v>249</v>
      </c>
      <c r="K89" s="362" t="s">
        <v>250</v>
      </c>
      <c r="L89" s="361" t="s">
        <v>251</v>
      </c>
      <c r="M89" s="362" t="s">
        <v>52</v>
      </c>
      <c r="N89" s="362" t="s">
        <v>53</v>
      </c>
      <c r="O89" s="362" t="s">
        <v>250</v>
      </c>
      <c r="P89" s="362" t="s">
        <v>247</v>
      </c>
      <c r="Q89" s="361" t="s">
        <v>157</v>
      </c>
      <c r="R89" s="362" t="s">
        <v>252</v>
      </c>
      <c r="S89" s="362" t="s">
        <v>253</v>
      </c>
      <c r="T89" s="362">
        <v>50549548</v>
      </c>
      <c r="U89" s="362"/>
      <c r="V89" s="362"/>
      <c r="W89" s="363" t="s">
        <v>688</v>
      </c>
      <c r="X89" s="362" t="s">
        <v>278</v>
      </c>
      <c r="Y89" s="362" t="s">
        <v>256</v>
      </c>
      <c r="Z89" s="362" t="s">
        <v>279</v>
      </c>
      <c r="AA89" s="362"/>
      <c r="AB89" s="362" t="s">
        <v>280</v>
      </c>
      <c r="AC89" s="362" t="s">
        <v>281</v>
      </c>
      <c r="AD89" s="364">
        <v>0</v>
      </c>
      <c r="AE89" s="364">
        <v>296.61</v>
      </c>
      <c r="AF89" s="362" t="s">
        <v>154</v>
      </c>
      <c r="AG89" s="362">
        <v>1</v>
      </c>
      <c r="AH89" s="364">
        <v>0</v>
      </c>
      <c r="AI89" s="364">
        <v>296.61</v>
      </c>
      <c r="AJ89" s="362"/>
      <c r="AK89" s="362"/>
      <c r="AL89" s="361"/>
      <c r="AM89" s="362"/>
      <c r="AN89" s="362"/>
      <c r="AO89" s="361"/>
      <c r="AP89" s="361"/>
      <c r="AQ89" s="362" t="s">
        <v>282</v>
      </c>
      <c r="AR89" s="362"/>
      <c r="AS89" s="363"/>
      <c r="AT89" s="362"/>
      <c r="AU89" s="362"/>
      <c r="AV89" s="364"/>
      <c r="AW89" s="362"/>
      <c r="AX89" s="362"/>
      <c r="AY89" s="364"/>
      <c r="AZ89" s="362"/>
      <c r="BA89" s="362"/>
      <c r="BB89" s="362"/>
      <c r="BC89" s="362"/>
      <c r="BD89" s="362"/>
      <c r="BE89" s="363"/>
      <c r="BF89" s="362"/>
      <c r="BG89" s="364"/>
      <c r="BH89" s="362"/>
      <c r="BI89" s="362"/>
      <c r="BJ89" s="362"/>
      <c r="BK89" s="362"/>
      <c r="BL89" s="362"/>
      <c r="BM89" s="362"/>
      <c r="BN89" s="362"/>
      <c r="BO89" s="362"/>
      <c r="BP89" s="362"/>
      <c r="BQ89" s="362"/>
      <c r="BR89" s="362"/>
    </row>
    <row r="90" spans="1:70" ht="15.6">
      <c r="A90" s="361" t="s">
        <v>158</v>
      </c>
      <c r="B90" s="362" t="s">
        <v>2</v>
      </c>
      <c r="C90" s="362"/>
      <c r="D90" s="363" t="s">
        <v>243</v>
      </c>
      <c r="E90" s="363" t="s">
        <v>456</v>
      </c>
      <c r="F90" s="362" t="s">
        <v>245</v>
      </c>
      <c r="G90" s="362" t="s">
        <v>246</v>
      </c>
      <c r="H90" s="362" t="s">
        <v>247</v>
      </c>
      <c r="I90" s="362" t="s">
        <v>248</v>
      </c>
      <c r="J90" s="362" t="s">
        <v>249</v>
      </c>
      <c r="K90" s="362" t="s">
        <v>250</v>
      </c>
      <c r="L90" s="361" t="s">
        <v>251</v>
      </c>
      <c r="M90" s="362" t="s">
        <v>52</v>
      </c>
      <c r="N90" s="362" t="s">
        <v>53</v>
      </c>
      <c r="O90" s="362" t="s">
        <v>250</v>
      </c>
      <c r="P90" s="362" t="s">
        <v>247</v>
      </c>
      <c r="Q90" s="361" t="s">
        <v>157</v>
      </c>
      <c r="R90" s="362" t="s">
        <v>252</v>
      </c>
      <c r="S90" s="362" t="s">
        <v>253</v>
      </c>
      <c r="T90" s="362">
        <v>51681537</v>
      </c>
      <c r="U90" s="362"/>
      <c r="V90" s="362"/>
      <c r="W90" s="363" t="s">
        <v>689</v>
      </c>
      <c r="X90" s="362" t="s">
        <v>639</v>
      </c>
      <c r="Y90" s="362" t="s">
        <v>256</v>
      </c>
      <c r="Z90" s="362" t="s">
        <v>279</v>
      </c>
      <c r="AA90" s="362"/>
      <c r="AB90" s="362" t="s">
        <v>640</v>
      </c>
      <c r="AC90" s="362" t="s">
        <v>641</v>
      </c>
      <c r="AD90" s="364">
        <v>3707.57</v>
      </c>
      <c r="AE90" s="364">
        <v>3707.57</v>
      </c>
      <c r="AF90" s="362" t="s">
        <v>154</v>
      </c>
      <c r="AG90" s="362">
        <v>1</v>
      </c>
      <c r="AH90" s="364">
        <v>3707.57</v>
      </c>
      <c r="AI90" s="364">
        <v>3707.57</v>
      </c>
      <c r="AJ90" s="362" t="s">
        <v>262</v>
      </c>
      <c r="AK90" s="362" t="s">
        <v>263</v>
      </c>
      <c r="AL90" s="361" t="s">
        <v>264</v>
      </c>
      <c r="AM90" s="362">
        <v>58203</v>
      </c>
      <c r="AN90" s="362">
        <v>71475</v>
      </c>
      <c r="AO90" s="361" t="s">
        <v>158</v>
      </c>
      <c r="AP90" s="361" t="s">
        <v>265</v>
      </c>
      <c r="AQ90" s="362" t="s">
        <v>642</v>
      </c>
      <c r="AR90" s="362"/>
      <c r="AS90" s="363"/>
      <c r="AT90" s="362"/>
      <c r="AU90" s="362"/>
      <c r="AV90" s="364"/>
      <c r="AW90" s="362"/>
      <c r="AX90" s="362"/>
      <c r="AY90" s="364"/>
      <c r="AZ90" s="362"/>
      <c r="BA90" s="362"/>
      <c r="BB90" s="362"/>
      <c r="BC90" s="362"/>
      <c r="BD90" s="362"/>
      <c r="BE90" s="363"/>
      <c r="BF90" s="362"/>
      <c r="BG90" s="364"/>
      <c r="BH90" s="362"/>
      <c r="BI90" s="362"/>
      <c r="BJ90" s="362"/>
      <c r="BK90" s="362"/>
      <c r="BL90" s="362"/>
      <c r="BM90" s="362" t="s">
        <v>683</v>
      </c>
      <c r="BN90" s="362" t="s">
        <v>684</v>
      </c>
      <c r="BO90" s="362" t="s">
        <v>685</v>
      </c>
      <c r="BP90" s="362" t="s">
        <v>522</v>
      </c>
      <c r="BQ90" s="362" t="s">
        <v>646</v>
      </c>
      <c r="BR90" s="362" t="s">
        <v>647</v>
      </c>
    </row>
    <row r="91" spans="1:70" ht="15.6">
      <c r="A91" s="361" t="s">
        <v>158</v>
      </c>
      <c r="B91" s="362" t="s">
        <v>2</v>
      </c>
      <c r="C91" s="362"/>
      <c r="D91" s="363" t="s">
        <v>243</v>
      </c>
      <c r="E91" s="363" t="s">
        <v>456</v>
      </c>
      <c r="F91" s="362" t="s">
        <v>245</v>
      </c>
      <c r="G91" s="362" t="s">
        <v>246</v>
      </c>
      <c r="H91" s="362" t="s">
        <v>247</v>
      </c>
      <c r="I91" s="362" t="s">
        <v>248</v>
      </c>
      <c r="J91" s="362" t="s">
        <v>249</v>
      </c>
      <c r="K91" s="362" t="s">
        <v>250</v>
      </c>
      <c r="L91" s="361" t="s">
        <v>251</v>
      </c>
      <c r="M91" s="362" t="s">
        <v>52</v>
      </c>
      <c r="N91" s="362" t="s">
        <v>53</v>
      </c>
      <c r="O91" s="362" t="s">
        <v>250</v>
      </c>
      <c r="P91" s="362" t="s">
        <v>247</v>
      </c>
      <c r="Q91" s="361" t="s">
        <v>157</v>
      </c>
      <c r="R91" s="362" t="s">
        <v>252</v>
      </c>
      <c r="S91" s="362" t="s">
        <v>253</v>
      </c>
      <c r="T91" s="362">
        <v>51734926</v>
      </c>
      <c r="U91" s="362"/>
      <c r="V91" s="362"/>
      <c r="W91" s="363" t="s">
        <v>689</v>
      </c>
      <c r="X91" s="362" t="s">
        <v>278</v>
      </c>
      <c r="Y91" s="362" t="s">
        <v>256</v>
      </c>
      <c r="Z91" s="362" t="s">
        <v>279</v>
      </c>
      <c r="AA91" s="362"/>
      <c r="AB91" s="362" t="s">
        <v>280</v>
      </c>
      <c r="AC91" s="362" t="s">
        <v>281</v>
      </c>
      <c r="AD91" s="364">
        <v>0</v>
      </c>
      <c r="AE91" s="364">
        <v>296.61</v>
      </c>
      <c r="AF91" s="362" t="s">
        <v>154</v>
      </c>
      <c r="AG91" s="362">
        <v>1</v>
      </c>
      <c r="AH91" s="364">
        <v>0</v>
      </c>
      <c r="AI91" s="364">
        <v>296.61</v>
      </c>
      <c r="AJ91" s="362"/>
      <c r="AK91" s="362"/>
      <c r="AL91" s="361"/>
      <c r="AM91" s="362"/>
      <c r="AN91" s="362"/>
      <c r="AO91" s="361"/>
      <c r="AP91" s="361"/>
      <c r="AQ91" s="362" t="s">
        <v>282</v>
      </c>
      <c r="AR91" s="362"/>
      <c r="AS91" s="363"/>
      <c r="AT91" s="362"/>
      <c r="AU91" s="362"/>
      <c r="AV91" s="364"/>
      <c r="AW91" s="362"/>
      <c r="AX91" s="362"/>
      <c r="AY91" s="364"/>
      <c r="AZ91" s="362"/>
      <c r="BA91" s="362"/>
      <c r="BB91" s="362"/>
      <c r="BC91" s="362"/>
      <c r="BD91" s="362"/>
      <c r="BE91" s="363"/>
      <c r="BF91" s="362"/>
      <c r="BG91" s="364"/>
      <c r="BH91" s="362"/>
      <c r="BI91" s="362"/>
      <c r="BJ91" s="362"/>
      <c r="BK91" s="362"/>
      <c r="BL91" s="362"/>
      <c r="BM91" s="362"/>
      <c r="BN91" s="362"/>
      <c r="BO91" s="362"/>
      <c r="BP91" s="362"/>
      <c r="BQ91" s="362"/>
      <c r="BR91" s="362"/>
    </row>
    <row r="92" spans="1:70" ht="15.6">
      <c r="A92" s="361" t="s">
        <v>158</v>
      </c>
      <c r="B92" s="362" t="s">
        <v>2</v>
      </c>
      <c r="C92" s="362"/>
      <c r="D92" s="363" t="s">
        <v>243</v>
      </c>
      <c r="E92" s="363" t="s">
        <v>456</v>
      </c>
      <c r="F92" s="362" t="s">
        <v>245</v>
      </c>
      <c r="G92" s="362" t="s">
        <v>246</v>
      </c>
      <c r="H92" s="362" t="s">
        <v>247</v>
      </c>
      <c r="I92" s="362" t="s">
        <v>248</v>
      </c>
      <c r="J92" s="362" t="s">
        <v>249</v>
      </c>
      <c r="K92" s="362" t="s">
        <v>250</v>
      </c>
      <c r="L92" s="361" t="s">
        <v>251</v>
      </c>
      <c r="M92" s="362" t="s">
        <v>52</v>
      </c>
      <c r="N92" s="362" t="s">
        <v>53</v>
      </c>
      <c r="O92" s="362" t="s">
        <v>250</v>
      </c>
      <c r="P92" s="362" t="s">
        <v>247</v>
      </c>
      <c r="Q92" s="361" t="s">
        <v>157</v>
      </c>
      <c r="R92" s="362" t="s">
        <v>252</v>
      </c>
      <c r="S92" s="362" t="s">
        <v>253</v>
      </c>
      <c r="T92" s="362">
        <v>52835302</v>
      </c>
      <c r="U92" s="362"/>
      <c r="V92" s="362"/>
      <c r="W92" s="363" t="s">
        <v>476</v>
      </c>
      <c r="X92" s="362" t="s">
        <v>639</v>
      </c>
      <c r="Y92" s="362" t="s">
        <v>256</v>
      </c>
      <c r="Z92" s="362" t="s">
        <v>279</v>
      </c>
      <c r="AA92" s="362"/>
      <c r="AB92" s="362" t="s">
        <v>640</v>
      </c>
      <c r="AC92" s="362" t="s">
        <v>641</v>
      </c>
      <c r="AD92" s="364">
        <v>3707.57</v>
      </c>
      <c r="AE92" s="364">
        <v>3707.57</v>
      </c>
      <c r="AF92" s="362" t="s">
        <v>154</v>
      </c>
      <c r="AG92" s="362">
        <v>1</v>
      </c>
      <c r="AH92" s="364">
        <v>3707.57</v>
      </c>
      <c r="AI92" s="364">
        <v>3707.57</v>
      </c>
      <c r="AJ92" s="362" t="s">
        <v>262</v>
      </c>
      <c r="AK92" s="362" t="s">
        <v>263</v>
      </c>
      <c r="AL92" s="361" t="s">
        <v>264</v>
      </c>
      <c r="AM92" s="362">
        <v>58203</v>
      </c>
      <c r="AN92" s="362">
        <v>71475</v>
      </c>
      <c r="AO92" s="361" t="s">
        <v>158</v>
      </c>
      <c r="AP92" s="361" t="s">
        <v>265</v>
      </c>
      <c r="AQ92" s="362" t="s">
        <v>642</v>
      </c>
      <c r="AR92" s="362"/>
      <c r="AS92" s="363"/>
      <c r="AT92" s="362"/>
      <c r="AU92" s="362"/>
      <c r="AV92" s="364"/>
      <c r="AW92" s="362"/>
      <c r="AX92" s="362"/>
      <c r="AY92" s="364"/>
      <c r="AZ92" s="362"/>
      <c r="BA92" s="362"/>
      <c r="BB92" s="362"/>
      <c r="BC92" s="362"/>
      <c r="BD92" s="362"/>
      <c r="BE92" s="363"/>
      <c r="BF92" s="362"/>
      <c r="BG92" s="364"/>
      <c r="BH92" s="362"/>
      <c r="BI92" s="362"/>
      <c r="BJ92" s="362"/>
      <c r="BK92" s="362"/>
      <c r="BL92" s="362"/>
      <c r="BM92" s="362" t="s">
        <v>683</v>
      </c>
      <c r="BN92" s="362" t="s">
        <v>684</v>
      </c>
      <c r="BO92" s="362" t="s">
        <v>685</v>
      </c>
      <c r="BP92" s="362" t="s">
        <v>522</v>
      </c>
      <c r="BQ92" s="362" t="s">
        <v>646</v>
      </c>
      <c r="BR92" s="362" t="s">
        <v>647</v>
      </c>
    </row>
    <row r="93" spans="1:70" ht="15.6">
      <c r="A93" s="361" t="s">
        <v>158</v>
      </c>
      <c r="B93" s="362" t="s">
        <v>2</v>
      </c>
      <c r="C93" s="362"/>
      <c r="D93" s="363" t="s">
        <v>243</v>
      </c>
      <c r="E93" s="363" t="s">
        <v>456</v>
      </c>
      <c r="F93" s="362" t="s">
        <v>245</v>
      </c>
      <c r="G93" s="362" t="s">
        <v>246</v>
      </c>
      <c r="H93" s="362" t="s">
        <v>247</v>
      </c>
      <c r="I93" s="362" t="s">
        <v>248</v>
      </c>
      <c r="J93" s="362" t="s">
        <v>249</v>
      </c>
      <c r="K93" s="362" t="s">
        <v>250</v>
      </c>
      <c r="L93" s="361" t="s">
        <v>251</v>
      </c>
      <c r="M93" s="362" t="s">
        <v>52</v>
      </c>
      <c r="N93" s="362" t="s">
        <v>53</v>
      </c>
      <c r="O93" s="362" t="s">
        <v>250</v>
      </c>
      <c r="P93" s="362" t="s">
        <v>247</v>
      </c>
      <c r="Q93" s="361" t="s">
        <v>157</v>
      </c>
      <c r="R93" s="362" t="s">
        <v>252</v>
      </c>
      <c r="S93" s="362" t="s">
        <v>253</v>
      </c>
      <c r="T93" s="362">
        <v>52942512</v>
      </c>
      <c r="U93" s="362"/>
      <c r="V93" s="362"/>
      <c r="W93" s="363" t="s">
        <v>476</v>
      </c>
      <c r="X93" s="362" t="s">
        <v>278</v>
      </c>
      <c r="Y93" s="362" t="s">
        <v>256</v>
      </c>
      <c r="Z93" s="362" t="s">
        <v>279</v>
      </c>
      <c r="AA93" s="362"/>
      <c r="AB93" s="362" t="s">
        <v>280</v>
      </c>
      <c r="AC93" s="362" t="s">
        <v>281</v>
      </c>
      <c r="AD93" s="364">
        <v>0</v>
      </c>
      <c r="AE93" s="364">
        <v>296.61</v>
      </c>
      <c r="AF93" s="362" t="s">
        <v>154</v>
      </c>
      <c r="AG93" s="362">
        <v>1</v>
      </c>
      <c r="AH93" s="364">
        <v>0</v>
      </c>
      <c r="AI93" s="364">
        <v>296.61</v>
      </c>
      <c r="AJ93" s="362"/>
      <c r="AK93" s="362"/>
      <c r="AL93" s="361"/>
      <c r="AM93" s="362"/>
      <c r="AN93" s="362"/>
      <c r="AO93" s="361"/>
      <c r="AP93" s="361"/>
      <c r="AQ93" s="362" t="s">
        <v>282</v>
      </c>
      <c r="AR93" s="362"/>
      <c r="AS93" s="363"/>
      <c r="AT93" s="362"/>
      <c r="AU93" s="362"/>
      <c r="AV93" s="364"/>
      <c r="AW93" s="362"/>
      <c r="AX93" s="362"/>
      <c r="AY93" s="364"/>
      <c r="AZ93" s="362"/>
      <c r="BA93" s="362"/>
      <c r="BB93" s="362"/>
      <c r="BC93" s="362"/>
      <c r="BD93" s="362"/>
      <c r="BE93" s="363"/>
      <c r="BF93" s="362"/>
      <c r="BG93" s="364"/>
      <c r="BH93" s="362"/>
      <c r="BI93" s="362"/>
      <c r="BJ93" s="362"/>
      <c r="BK93" s="362"/>
      <c r="BL93" s="362"/>
      <c r="BM93" s="362"/>
      <c r="BN93" s="362"/>
      <c r="BO93" s="362"/>
      <c r="BP93" s="362"/>
      <c r="BQ93" s="362"/>
      <c r="BR93" s="362"/>
    </row>
    <row r="94" spans="1:70" ht="15.6">
      <c r="A94" s="361" t="s">
        <v>158</v>
      </c>
      <c r="B94" s="362" t="s">
        <v>2</v>
      </c>
      <c r="C94" s="362"/>
      <c r="D94" s="363" t="s">
        <v>243</v>
      </c>
      <c r="E94" s="363" t="s">
        <v>456</v>
      </c>
      <c r="F94" s="362" t="s">
        <v>245</v>
      </c>
      <c r="G94" s="362" t="s">
        <v>246</v>
      </c>
      <c r="H94" s="362" t="s">
        <v>247</v>
      </c>
      <c r="I94" s="362" t="s">
        <v>248</v>
      </c>
      <c r="J94" s="362" t="s">
        <v>249</v>
      </c>
      <c r="K94" s="362" t="s">
        <v>250</v>
      </c>
      <c r="L94" s="361" t="s">
        <v>251</v>
      </c>
      <c r="M94" s="362" t="s">
        <v>52</v>
      </c>
      <c r="N94" s="362" t="s">
        <v>53</v>
      </c>
      <c r="O94" s="362" t="s">
        <v>250</v>
      </c>
      <c r="P94" s="362" t="s">
        <v>247</v>
      </c>
      <c r="Q94" s="361" t="s">
        <v>157</v>
      </c>
      <c r="R94" s="362" t="s">
        <v>252</v>
      </c>
      <c r="S94" s="362" t="s">
        <v>253</v>
      </c>
      <c r="T94" s="362">
        <v>53527200</v>
      </c>
      <c r="U94" s="362"/>
      <c r="V94" s="362"/>
      <c r="W94" s="363" t="s">
        <v>566</v>
      </c>
      <c r="X94" s="362" t="s">
        <v>460</v>
      </c>
      <c r="Y94" s="362" t="s">
        <v>256</v>
      </c>
      <c r="Z94" s="362" t="s">
        <v>257</v>
      </c>
      <c r="AA94" s="362" t="s">
        <v>258</v>
      </c>
      <c r="AB94" s="362" t="s">
        <v>259</v>
      </c>
      <c r="AC94" s="362" t="s">
        <v>260</v>
      </c>
      <c r="AD94" s="364">
        <v>263732.81</v>
      </c>
      <c r="AE94" s="364">
        <v>263732.81</v>
      </c>
      <c r="AF94" s="362" t="s">
        <v>261</v>
      </c>
      <c r="AG94" s="362">
        <v>2.4096389999999999E-2</v>
      </c>
      <c r="AH94" s="364">
        <v>6355.01</v>
      </c>
      <c r="AI94" s="364">
        <v>6355.01</v>
      </c>
      <c r="AJ94" s="362" t="s">
        <v>262</v>
      </c>
      <c r="AK94" s="362" t="s">
        <v>263</v>
      </c>
      <c r="AL94" s="361" t="s">
        <v>264</v>
      </c>
      <c r="AM94" s="362">
        <v>58203</v>
      </c>
      <c r="AN94" s="362">
        <v>75709</v>
      </c>
      <c r="AO94" s="361" t="s">
        <v>158</v>
      </c>
      <c r="AP94" s="361" t="s">
        <v>265</v>
      </c>
      <c r="AQ94" s="362" t="s">
        <v>463</v>
      </c>
      <c r="AR94" s="362" t="s">
        <v>488</v>
      </c>
      <c r="AS94" s="363" t="s">
        <v>566</v>
      </c>
      <c r="AT94" s="362" t="s">
        <v>245</v>
      </c>
      <c r="AU94" s="362" t="s">
        <v>690</v>
      </c>
      <c r="AV94" s="364" t="s">
        <v>691</v>
      </c>
      <c r="AW94" s="362" t="s">
        <v>692</v>
      </c>
      <c r="AX94" s="362" t="s">
        <v>271</v>
      </c>
      <c r="AY94" s="364" t="s">
        <v>691</v>
      </c>
      <c r="AZ94" s="362">
        <v>1058619</v>
      </c>
      <c r="BA94" s="362" t="s">
        <v>464</v>
      </c>
      <c r="BB94" s="362" t="s">
        <v>292</v>
      </c>
      <c r="BC94" s="362" t="s">
        <v>275</v>
      </c>
      <c r="BD94" s="362" t="s">
        <v>693</v>
      </c>
      <c r="BE94" s="363" t="s">
        <v>694</v>
      </c>
      <c r="BF94" s="362" t="s">
        <v>261</v>
      </c>
      <c r="BG94" s="364" t="s">
        <v>691</v>
      </c>
      <c r="BH94" s="362">
        <v>10266892</v>
      </c>
      <c r="BI94" s="362">
        <v>1</v>
      </c>
      <c r="BJ94" s="362" t="s">
        <v>692</v>
      </c>
      <c r="BK94" s="362" t="s">
        <v>296</v>
      </c>
      <c r="BL94" s="362" t="s">
        <v>297</v>
      </c>
      <c r="BM94" s="362"/>
      <c r="BN94" s="362"/>
      <c r="BO94" s="362"/>
      <c r="BP94" s="362"/>
      <c r="BQ94" s="362"/>
      <c r="BR94" s="362"/>
    </row>
    <row r="95" spans="1:70" ht="15.6">
      <c r="A95" s="361" t="s">
        <v>158</v>
      </c>
      <c r="B95" s="362" t="s">
        <v>2</v>
      </c>
      <c r="C95" s="362"/>
      <c r="D95" s="363" t="s">
        <v>243</v>
      </c>
      <c r="E95" s="363" t="s">
        <v>456</v>
      </c>
      <c r="F95" s="362" t="s">
        <v>245</v>
      </c>
      <c r="G95" s="362" t="s">
        <v>246</v>
      </c>
      <c r="H95" s="362" t="s">
        <v>247</v>
      </c>
      <c r="I95" s="362" t="s">
        <v>248</v>
      </c>
      <c r="J95" s="362" t="s">
        <v>249</v>
      </c>
      <c r="K95" s="362" t="s">
        <v>250</v>
      </c>
      <c r="L95" s="361" t="s">
        <v>251</v>
      </c>
      <c r="M95" s="362" t="s">
        <v>52</v>
      </c>
      <c r="N95" s="362" t="s">
        <v>53</v>
      </c>
      <c r="O95" s="362" t="s">
        <v>250</v>
      </c>
      <c r="P95" s="362" t="s">
        <v>247</v>
      </c>
      <c r="Q95" s="361" t="s">
        <v>157</v>
      </c>
      <c r="R95" s="362" t="s">
        <v>252</v>
      </c>
      <c r="S95" s="362" t="s">
        <v>253</v>
      </c>
      <c r="T95" s="362">
        <v>53542103</v>
      </c>
      <c r="U95" s="362"/>
      <c r="V95" s="362"/>
      <c r="W95" s="363" t="s">
        <v>566</v>
      </c>
      <c r="X95" s="362" t="s">
        <v>278</v>
      </c>
      <c r="Y95" s="362" t="s">
        <v>256</v>
      </c>
      <c r="Z95" s="362" t="s">
        <v>279</v>
      </c>
      <c r="AA95" s="362"/>
      <c r="AB95" s="362" t="s">
        <v>280</v>
      </c>
      <c r="AC95" s="362" t="s">
        <v>281</v>
      </c>
      <c r="AD95" s="364">
        <v>0</v>
      </c>
      <c r="AE95" s="364">
        <v>21098.62</v>
      </c>
      <c r="AF95" s="362" t="s">
        <v>261</v>
      </c>
      <c r="AG95" s="362">
        <v>2.4096389999999999E-2</v>
      </c>
      <c r="AH95" s="364">
        <v>0</v>
      </c>
      <c r="AI95" s="364">
        <v>508.4</v>
      </c>
      <c r="AJ95" s="362"/>
      <c r="AK95" s="362"/>
      <c r="AL95" s="361"/>
      <c r="AM95" s="362"/>
      <c r="AN95" s="362"/>
      <c r="AO95" s="361"/>
      <c r="AP95" s="361"/>
      <c r="AQ95" s="362" t="s">
        <v>282</v>
      </c>
      <c r="AR95" s="362"/>
      <c r="AS95" s="363"/>
      <c r="AT95" s="362"/>
      <c r="AU95" s="362"/>
      <c r="AV95" s="364"/>
      <c r="AW95" s="362"/>
      <c r="AX95" s="362"/>
      <c r="AY95" s="364"/>
      <c r="AZ95" s="362"/>
      <c r="BA95" s="362"/>
      <c r="BB95" s="362"/>
      <c r="BC95" s="362"/>
      <c r="BD95" s="362"/>
      <c r="BE95" s="363"/>
      <c r="BF95" s="362"/>
      <c r="BG95" s="364"/>
      <c r="BH95" s="362"/>
      <c r="BI95" s="362"/>
      <c r="BJ95" s="362"/>
      <c r="BK95" s="362"/>
      <c r="BL95" s="362"/>
      <c r="BM95" s="362"/>
      <c r="BN95" s="362"/>
      <c r="BO95" s="362"/>
      <c r="BP95" s="362"/>
      <c r="BQ95" s="362"/>
      <c r="BR95" s="362"/>
    </row>
    <row r="96" spans="1:70" ht="15.6">
      <c r="A96" s="361" t="s">
        <v>158</v>
      </c>
      <c r="B96" s="362" t="s">
        <v>2</v>
      </c>
      <c r="C96" s="362"/>
      <c r="D96" s="363" t="s">
        <v>243</v>
      </c>
      <c r="E96" s="363" t="s">
        <v>456</v>
      </c>
      <c r="F96" s="362" t="s">
        <v>245</v>
      </c>
      <c r="G96" s="362" t="s">
        <v>246</v>
      </c>
      <c r="H96" s="362" t="s">
        <v>247</v>
      </c>
      <c r="I96" s="362" t="s">
        <v>248</v>
      </c>
      <c r="J96" s="362" t="s">
        <v>249</v>
      </c>
      <c r="K96" s="362" t="s">
        <v>250</v>
      </c>
      <c r="L96" s="361" t="s">
        <v>251</v>
      </c>
      <c r="M96" s="362" t="s">
        <v>52</v>
      </c>
      <c r="N96" s="362" t="s">
        <v>53</v>
      </c>
      <c r="O96" s="362" t="s">
        <v>250</v>
      </c>
      <c r="P96" s="362" t="s">
        <v>247</v>
      </c>
      <c r="Q96" s="361" t="s">
        <v>157</v>
      </c>
      <c r="R96" s="362" t="s">
        <v>252</v>
      </c>
      <c r="S96" s="362" t="s">
        <v>253</v>
      </c>
      <c r="T96" s="362">
        <v>53986544</v>
      </c>
      <c r="U96" s="362"/>
      <c r="V96" s="362"/>
      <c r="W96" s="363" t="s">
        <v>638</v>
      </c>
      <c r="X96" s="362" t="s">
        <v>639</v>
      </c>
      <c r="Y96" s="362" t="s">
        <v>256</v>
      </c>
      <c r="Z96" s="362" t="s">
        <v>279</v>
      </c>
      <c r="AA96" s="362"/>
      <c r="AB96" s="362" t="s">
        <v>640</v>
      </c>
      <c r="AC96" s="362" t="s">
        <v>641</v>
      </c>
      <c r="AD96" s="364">
        <v>3707.57</v>
      </c>
      <c r="AE96" s="364">
        <v>3707.57</v>
      </c>
      <c r="AF96" s="362" t="s">
        <v>154</v>
      </c>
      <c r="AG96" s="362">
        <v>1</v>
      </c>
      <c r="AH96" s="364">
        <v>3707.57</v>
      </c>
      <c r="AI96" s="364">
        <v>3707.57</v>
      </c>
      <c r="AJ96" s="362" t="s">
        <v>262</v>
      </c>
      <c r="AK96" s="362" t="s">
        <v>263</v>
      </c>
      <c r="AL96" s="361" t="s">
        <v>264</v>
      </c>
      <c r="AM96" s="362">
        <v>58203</v>
      </c>
      <c r="AN96" s="362">
        <v>71475</v>
      </c>
      <c r="AO96" s="361" t="s">
        <v>158</v>
      </c>
      <c r="AP96" s="361" t="s">
        <v>265</v>
      </c>
      <c r="AQ96" s="362" t="s">
        <v>642</v>
      </c>
      <c r="AR96" s="362"/>
      <c r="AS96" s="363"/>
      <c r="AT96" s="362"/>
      <c r="AU96" s="362"/>
      <c r="AV96" s="364"/>
      <c r="AW96" s="362"/>
      <c r="AX96" s="362"/>
      <c r="AY96" s="364"/>
      <c r="AZ96" s="362"/>
      <c r="BA96" s="362"/>
      <c r="BB96" s="362"/>
      <c r="BC96" s="362"/>
      <c r="BD96" s="362"/>
      <c r="BE96" s="363"/>
      <c r="BF96" s="362"/>
      <c r="BG96" s="364"/>
      <c r="BH96" s="362"/>
      <c r="BI96" s="362"/>
      <c r="BJ96" s="362"/>
      <c r="BK96" s="362"/>
      <c r="BL96" s="362"/>
      <c r="BM96" s="362" t="s">
        <v>683</v>
      </c>
      <c r="BN96" s="362" t="s">
        <v>684</v>
      </c>
      <c r="BO96" s="362" t="s">
        <v>685</v>
      </c>
      <c r="BP96" s="362" t="s">
        <v>522</v>
      </c>
      <c r="BQ96" s="362" t="s">
        <v>646</v>
      </c>
      <c r="BR96" s="362" t="s">
        <v>647</v>
      </c>
    </row>
    <row r="97" spans="1:70" ht="15.6">
      <c r="A97" s="361" t="s">
        <v>158</v>
      </c>
      <c r="B97" s="362" t="s">
        <v>2</v>
      </c>
      <c r="C97" s="362"/>
      <c r="D97" s="363" t="s">
        <v>243</v>
      </c>
      <c r="E97" s="363" t="s">
        <v>456</v>
      </c>
      <c r="F97" s="362" t="s">
        <v>245</v>
      </c>
      <c r="G97" s="362" t="s">
        <v>246</v>
      </c>
      <c r="H97" s="362" t="s">
        <v>247</v>
      </c>
      <c r="I97" s="362" t="s">
        <v>248</v>
      </c>
      <c r="J97" s="362" t="s">
        <v>249</v>
      </c>
      <c r="K97" s="362" t="s">
        <v>250</v>
      </c>
      <c r="L97" s="361" t="s">
        <v>251</v>
      </c>
      <c r="M97" s="362" t="s">
        <v>52</v>
      </c>
      <c r="N97" s="362" t="s">
        <v>53</v>
      </c>
      <c r="O97" s="362" t="s">
        <v>250</v>
      </c>
      <c r="P97" s="362" t="s">
        <v>247</v>
      </c>
      <c r="Q97" s="361" t="s">
        <v>157</v>
      </c>
      <c r="R97" s="362" t="s">
        <v>252</v>
      </c>
      <c r="S97" s="362" t="s">
        <v>253</v>
      </c>
      <c r="T97" s="362">
        <v>54084201</v>
      </c>
      <c r="U97" s="362"/>
      <c r="V97" s="362"/>
      <c r="W97" s="363" t="s">
        <v>638</v>
      </c>
      <c r="X97" s="362" t="s">
        <v>278</v>
      </c>
      <c r="Y97" s="362" t="s">
        <v>256</v>
      </c>
      <c r="Z97" s="362" t="s">
        <v>279</v>
      </c>
      <c r="AA97" s="362"/>
      <c r="AB97" s="362" t="s">
        <v>280</v>
      </c>
      <c r="AC97" s="362" t="s">
        <v>281</v>
      </c>
      <c r="AD97" s="364">
        <v>0</v>
      </c>
      <c r="AE97" s="364">
        <v>296.61</v>
      </c>
      <c r="AF97" s="362" t="s">
        <v>154</v>
      </c>
      <c r="AG97" s="362">
        <v>1</v>
      </c>
      <c r="AH97" s="364">
        <v>0</v>
      </c>
      <c r="AI97" s="364">
        <v>296.61</v>
      </c>
      <c r="AJ97" s="362"/>
      <c r="AK97" s="362"/>
      <c r="AL97" s="361"/>
      <c r="AM97" s="362"/>
      <c r="AN97" s="362"/>
      <c r="AO97" s="361"/>
      <c r="AP97" s="361"/>
      <c r="AQ97" s="362" t="s">
        <v>282</v>
      </c>
      <c r="AR97" s="362"/>
      <c r="AS97" s="363"/>
      <c r="AT97" s="362"/>
      <c r="AU97" s="362"/>
      <c r="AV97" s="364"/>
      <c r="AW97" s="362"/>
      <c r="AX97" s="362"/>
      <c r="AY97" s="364"/>
      <c r="AZ97" s="362"/>
      <c r="BA97" s="362"/>
      <c r="BB97" s="362"/>
      <c r="BC97" s="362"/>
      <c r="BD97" s="362"/>
      <c r="BE97" s="363"/>
      <c r="BF97" s="362"/>
      <c r="BG97" s="364"/>
      <c r="BH97" s="362"/>
      <c r="BI97" s="362"/>
      <c r="BJ97" s="362"/>
      <c r="BK97" s="362"/>
      <c r="BL97" s="362"/>
      <c r="BM97" s="362"/>
      <c r="BN97" s="362"/>
      <c r="BO97" s="362"/>
      <c r="BP97" s="362"/>
      <c r="BQ97" s="362"/>
      <c r="BR97" s="362"/>
    </row>
    <row r="98" spans="1:70" ht="15.6">
      <c r="A98" s="361" t="s">
        <v>158</v>
      </c>
      <c r="B98" s="362" t="s">
        <v>2</v>
      </c>
      <c r="C98" s="362"/>
      <c r="D98" s="363" t="s">
        <v>243</v>
      </c>
      <c r="E98" s="363" t="s">
        <v>456</v>
      </c>
      <c r="F98" s="362" t="s">
        <v>245</v>
      </c>
      <c r="G98" s="362" t="s">
        <v>246</v>
      </c>
      <c r="H98" s="362" t="s">
        <v>247</v>
      </c>
      <c r="I98" s="362" t="s">
        <v>248</v>
      </c>
      <c r="J98" s="362" t="s">
        <v>249</v>
      </c>
      <c r="K98" s="362" t="s">
        <v>250</v>
      </c>
      <c r="L98" s="361" t="s">
        <v>251</v>
      </c>
      <c r="M98" s="362" t="s">
        <v>52</v>
      </c>
      <c r="N98" s="362" t="s">
        <v>53</v>
      </c>
      <c r="O98" s="362" t="s">
        <v>250</v>
      </c>
      <c r="P98" s="362" t="s">
        <v>247</v>
      </c>
      <c r="Q98" s="361" t="s">
        <v>157</v>
      </c>
      <c r="R98" s="362" t="s">
        <v>252</v>
      </c>
      <c r="S98" s="362" t="s">
        <v>253</v>
      </c>
      <c r="T98" s="362">
        <v>56168581</v>
      </c>
      <c r="U98" s="362"/>
      <c r="V98" s="362"/>
      <c r="W98" s="363" t="s">
        <v>649</v>
      </c>
      <c r="X98" s="362" t="s">
        <v>695</v>
      </c>
      <c r="Y98" s="362" t="s">
        <v>256</v>
      </c>
      <c r="Z98" s="362" t="s">
        <v>257</v>
      </c>
      <c r="AA98" s="362" t="s">
        <v>258</v>
      </c>
      <c r="AB98" s="362" t="s">
        <v>259</v>
      </c>
      <c r="AC98" s="362" t="s">
        <v>496</v>
      </c>
      <c r="AD98" s="364">
        <v>0</v>
      </c>
      <c r="AE98" s="364">
        <v>0</v>
      </c>
      <c r="AF98" s="362" t="s">
        <v>261</v>
      </c>
      <c r="AG98" s="362">
        <v>2.4096385542168676E-2</v>
      </c>
      <c r="AH98" s="364">
        <v>0</v>
      </c>
      <c r="AI98" s="364">
        <v>0</v>
      </c>
      <c r="AJ98" s="362" t="s">
        <v>262</v>
      </c>
      <c r="AK98" s="362" t="s">
        <v>263</v>
      </c>
      <c r="AL98" s="361" t="s">
        <v>264</v>
      </c>
      <c r="AM98" s="362">
        <v>58203</v>
      </c>
      <c r="AN98" s="362">
        <v>72220</v>
      </c>
      <c r="AO98" s="361" t="s">
        <v>158</v>
      </c>
      <c r="AP98" s="361" t="s">
        <v>265</v>
      </c>
      <c r="AQ98" s="362" t="s">
        <v>696</v>
      </c>
      <c r="AR98" s="362" t="s">
        <v>537</v>
      </c>
      <c r="AS98" s="363" t="s">
        <v>649</v>
      </c>
      <c r="AT98" s="362" t="s">
        <v>245</v>
      </c>
      <c r="AU98" s="362" t="s">
        <v>697</v>
      </c>
      <c r="AV98" s="364" t="s">
        <v>698</v>
      </c>
      <c r="AW98" s="362" t="s">
        <v>699</v>
      </c>
      <c r="AX98" s="362" t="s">
        <v>501</v>
      </c>
      <c r="AY98" s="364" t="s">
        <v>502</v>
      </c>
      <c r="AZ98" s="362">
        <v>2179576</v>
      </c>
      <c r="BA98" s="362" t="s">
        <v>700</v>
      </c>
      <c r="BB98" s="362" t="s">
        <v>701</v>
      </c>
      <c r="BC98" s="362" t="s">
        <v>663</v>
      </c>
      <c r="BD98" s="362" t="s">
        <v>702</v>
      </c>
      <c r="BE98" s="363" t="s">
        <v>680</v>
      </c>
      <c r="BF98" s="362" t="s">
        <v>261</v>
      </c>
      <c r="BG98" s="364" t="s">
        <v>698</v>
      </c>
      <c r="BH98" s="362">
        <v>10292581</v>
      </c>
      <c r="BI98" s="362">
        <v>1</v>
      </c>
      <c r="BJ98" s="362" t="s">
        <v>703</v>
      </c>
      <c r="BK98" s="362" t="s">
        <v>553</v>
      </c>
      <c r="BL98" s="362" t="s">
        <v>297</v>
      </c>
      <c r="BM98" s="362"/>
      <c r="BN98" s="362"/>
      <c r="BO98" s="362"/>
      <c r="BP98" s="362"/>
      <c r="BQ98" s="362"/>
      <c r="BR98" s="362"/>
    </row>
    <row r="99" spans="1:70" ht="15.6">
      <c r="A99" s="361" t="s">
        <v>158</v>
      </c>
      <c r="B99" s="362" t="s">
        <v>2</v>
      </c>
      <c r="C99" s="362"/>
      <c r="D99" s="363" t="s">
        <v>243</v>
      </c>
      <c r="E99" s="363" t="s">
        <v>456</v>
      </c>
      <c r="F99" s="362" t="s">
        <v>245</v>
      </c>
      <c r="G99" s="362" t="s">
        <v>246</v>
      </c>
      <c r="H99" s="362" t="s">
        <v>247</v>
      </c>
      <c r="I99" s="362" t="s">
        <v>248</v>
      </c>
      <c r="J99" s="362" t="s">
        <v>249</v>
      </c>
      <c r="K99" s="362" t="s">
        <v>250</v>
      </c>
      <c r="L99" s="361" t="s">
        <v>251</v>
      </c>
      <c r="M99" s="362" t="s">
        <v>52</v>
      </c>
      <c r="N99" s="362" t="s">
        <v>53</v>
      </c>
      <c r="O99" s="362" t="s">
        <v>250</v>
      </c>
      <c r="P99" s="362" t="s">
        <v>247</v>
      </c>
      <c r="Q99" s="361" t="s">
        <v>157</v>
      </c>
      <c r="R99" s="362" t="s">
        <v>252</v>
      </c>
      <c r="S99" s="362" t="s">
        <v>253</v>
      </c>
      <c r="T99" s="362">
        <v>56168582</v>
      </c>
      <c r="U99" s="362"/>
      <c r="V99" s="362"/>
      <c r="W99" s="363" t="s">
        <v>649</v>
      </c>
      <c r="X99" s="362" t="s">
        <v>695</v>
      </c>
      <c r="Y99" s="362" t="s">
        <v>256</v>
      </c>
      <c r="Z99" s="362" t="s">
        <v>257</v>
      </c>
      <c r="AA99" s="362" t="s">
        <v>258</v>
      </c>
      <c r="AB99" s="362" t="s">
        <v>259</v>
      </c>
      <c r="AC99" s="362" t="s">
        <v>260</v>
      </c>
      <c r="AD99" s="364">
        <v>160379</v>
      </c>
      <c r="AE99" s="364">
        <v>160379</v>
      </c>
      <c r="AF99" s="362" t="s">
        <v>261</v>
      </c>
      <c r="AG99" s="362">
        <v>2.4096385542168676E-2</v>
      </c>
      <c r="AH99" s="364">
        <v>3864.55</v>
      </c>
      <c r="AI99" s="364">
        <v>3864.55</v>
      </c>
      <c r="AJ99" s="362" t="s">
        <v>262</v>
      </c>
      <c r="AK99" s="362" t="s">
        <v>263</v>
      </c>
      <c r="AL99" s="361" t="s">
        <v>264</v>
      </c>
      <c r="AM99" s="362">
        <v>58203</v>
      </c>
      <c r="AN99" s="362">
        <v>72220</v>
      </c>
      <c r="AO99" s="361" t="s">
        <v>158</v>
      </c>
      <c r="AP99" s="361" t="s">
        <v>265</v>
      </c>
      <c r="AQ99" s="362" t="s">
        <v>696</v>
      </c>
      <c r="AR99" s="362" t="s">
        <v>537</v>
      </c>
      <c r="AS99" s="363" t="s">
        <v>649</v>
      </c>
      <c r="AT99" s="362" t="s">
        <v>245</v>
      </c>
      <c r="AU99" s="362" t="s">
        <v>697</v>
      </c>
      <c r="AV99" s="364" t="s">
        <v>698</v>
      </c>
      <c r="AW99" s="362" t="s">
        <v>703</v>
      </c>
      <c r="AX99" s="362" t="s">
        <v>271</v>
      </c>
      <c r="AY99" s="364" t="s">
        <v>698</v>
      </c>
      <c r="AZ99" s="362">
        <v>2179576</v>
      </c>
      <c r="BA99" s="362" t="s">
        <v>700</v>
      </c>
      <c r="BB99" s="362" t="s">
        <v>701</v>
      </c>
      <c r="BC99" s="362" t="s">
        <v>663</v>
      </c>
      <c r="BD99" s="362" t="s">
        <v>702</v>
      </c>
      <c r="BE99" s="363" t="s">
        <v>680</v>
      </c>
      <c r="BF99" s="362" t="s">
        <v>261</v>
      </c>
      <c r="BG99" s="364" t="s">
        <v>698</v>
      </c>
      <c r="BH99" s="362">
        <v>10292581</v>
      </c>
      <c r="BI99" s="362">
        <v>1</v>
      </c>
      <c r="BJ99" s="362" t="s">
        <v>703</v>
      </c>
      <c r="BK99" s="362" t="s">
        <v>553</v>
      </c>
      <c r="BL99" s="362" t="s">
        <v>297</v>
      </c>
      <c r="BM99" s="362"/>
      <c r="BN99" s="362"/>
      <c r="BO99" s="362"/>
      <c r="BP99" s="362"/>
      <c r="BQ99" s="362"/>
      <c r="BR99" s="362"/>
    </row>
    <row r="100" spans="1:70" ht="15.6">
      <c r="A100" s="361" t="s">
        <v>158</v>
      </c>
      <c r="B100" s="362" t="s">
        <v>2</v>
      </c>
      <c r="C100" s="362"/>
      <c r="D100" s="363" t="s">
        <v>243</v>
      </c>
      <c r="E100" s="363" t="s">
        <v>456</v>
      </c>
      <c r="F100" s="362" t="s">
        <v>245</v>
      </c>
      <c r="G100" s="362" t="s">
        <v>246</v>
      </c>
      <c r="H100" s="362" t="s">
        <v>247</v>
      </c>
      <c r="I100" s="362" t="s">
        <v>248</v>
      </c>
      <c r="J100" s="362" t="s">
        <v>249</v>
      </c>
      <c r="K100" s="362" t="s">
        <v>250</v>
      </c>
      <c r="L100" s="361" t="s">
        <v>251</v>
      </c>
      <c r="M100" s="362" t="s">
        <v>52</v>
      </c>
      <c r="N100" s="362" t="s">
        <v>53</v>
      </c>
      <c r="O100" s="362" t="s">
        <v>250</v>
      </c>
      <c r="P100" s="362" t="s">
        <v>247</v>
      </c>
      <c r="Q100" s="361" t="s">
        <v>157</v>
      </c>
      <c r="R100" s="362" t="s">
        <v>252</v>
      </c>
      <c r="S100" s="362" t="s">
        <v>253</v>
      </c>
      <c r="T100" s="362">
        <v>56187385</v>
      </c>
      <c r="U100" s="362"/>
      <c r="V100" s="362"/>
      <c r="W100" s="363" t="s">
        <v>704</v>
      </c>
      <c r="X100" s="362" t="s">
        <v>278</v>
      </c>
      <c r="Y100" s="362" t="s">
        <v>256</v>
      </c>
      <c r="Z100" s="362" t="s">
        <v>653</v>
      </c>
      <c r="AA100" s="362"/>
      <c r="AB100" s="362" t="s">
        <v>653</v>
      </c>
      <c r="AC100" s="362" t="s">
        <v>654</v>
      </c>
      <c r="AD100" s="364">
        <v>0</v>
      </c>
      <c r="AE100" s="364">
        <v>309.16399999999999</v>
      </c>
      <c r="AF100" s="362" t="s">
        <v>154</v>
      </c>
      <c r="AG100" s="362">
        <v>1</v>
      </c>
      <c r="AH100" s="364">
        <v>0</v>
      </c>
      <c r="AI100" s="364">
        <v>309.16399999999999</v>
      </c>
      <c r="AJ100" s="362" t="s">
        <v>262</v>
      </c>
      <c r="AK100" s="362" t="s">
        <v>263</v>
      </c>
      <c r="AL100" s="361" t="s">
        <v>264</v>
      </c>
      <c r="AM100" s="362">
        <v>58203</v>
      </c>
      <c r="AN100" s="362">
        <v>75105</v>
      </c>
      <c r="AO100" s="361" t="s">
        <v>158</v>
      </c>
      <c r="AP100" s="361" t="s">
        <v>265</v>
      </c>
      <c r="AQ100" s="362" t="s">
        <v>655</v>
      </c>
      <c r="AR100" s="362"/>
      <c r="AS100" s="363"/>
      <c r="AT100" s="362"/>
      <c r="AU100" s="362"/>
      <c r="AV100" s="364"/>
      <c r="AW100" s="362"/>
      <c r="AX100" s="362"/>
      <c r="AY100" s="364"/>
      <c r="AZ100" s="362"/>
      <c r="BA100" s="362"/>
      <c r="BB100" s="362"/>
      <c r="BC100" s="362"/>
      <c r="BD100" s="362"/>
      <c r="BE100" s="363"/>
      <c r="BF100" s="362"/>
      <c r="BG100" s="364"/>
      <c r="BH100" s="362"/>
      <c r="BI100" s="362"/>
      <c r="BJ100" s="362"/>
      <c r="BK100" s="362"/>
      <c r="BL100" s="362"/>
      <c r="BM100" s="362"/>
      <c r="BN100" s="362"/>
      <c r="BO100" s="362"/>
      <c r="BP100" s="362"/>
      <c r="BQ100" s="362"/>
      <c r="BR100" s="362"/>
    </row>
    <row r="101" spans="1:70" ht="15.6">
      <c r="A101" s="361" t="s">
        <v>158</v>
      </c>
      <c r="B101" s="362" t="s">
        <v>2</v>
      </c>
      <c r="C101" s="362"/>
      <c r="D101" s="363" t="s">
        <v>243</v>
      </c>
      <c r="E101" s="363" t="s">
        <v>456</v>
      </c>
      <c r="F101" s="362" t="s">
        <v>245</v>
      </c>
      <c r="G101" s="362" t="s">
        <v>246</v>
      </c>
      <c r="H101" s="362" t="s">
        <v>247</v>
      </c>
      <c r="I101" s="362" t="s">
        <v>248</v>
      </c>
      <c r="J101" s="362" t="s">
        <v>249</v>
      </c>
      <c r="K101" s="362" t="s">
        <v>250</v>
      </c>
      <c r="L101" s="361" t="s">
        <v>251</v>
      </c>
      <c r="M101" s="362" t="s">
        <v>52</v>
      </c>
      <c r="N101" s="362" t="s">
        <v>53</v>
      </c>
      <c r="O101" s="362" t="s">
        <v>250</v>
      </c>
      <c r="P101" s="362" t="s">
        <v>247</v>
      </c>
      <c r="Q101" s="361" t="s">
        <v>157</v>
      </c>
      <c r="R101" s="362" t="s">
        <v>252</v>
      </c>
      <c r="S101" s="362" t="s">
        <v>253</v>
      </c>
      <c r="T101" s="362">
        <v>56319839</v>
      </c>
      <c r="U101" s="362"/>
      <c r="V101" s="362"/>
      <c r="W101" s="363" t="s">
        <v>648</v>
      </c>
      <c r="X101" s="362" t="s">
        <v>639</v>
      </c>
      <c r="Y101" s="362" t="s">
        <v>256</v>
      </c>
      <c r="Z101" s="362" t="s">
        <v>279</v>
      </c>
      <c r="AA101" s="362"/>
      <c r="AB101" s="362" t="s">
        <v>640</v>
      </c>
      <c r="AC101" s="362" t="s">
        <v>641</v>
      </c>
      <c r="AD101" s="364">
        <v>3707.57</v>
      </c>
      <c r="AE101" s="364">
        <v>3707.57</v>
      </c>
      <c r="AF101" s="362" t="s">
        <v>154</v>
      </c>
      <c r="AG101" s="362">
        <v>1</v>
      </c>
      <c r="AH101" s="364">
        <v>3707.57</v>
      </c>
      <c r="AI101" s="364">
        <v>3707.57</v>
      </c>
      <c r="AJ101" s="362" t="s">
        <v>262</v>
      </c>
      <c r="AK101" s="362" t="s">
        <v>263</v>
      </c>
      <c r="AL101" s="361" t="s">
        <v>264</v>
      </c>
      <c r="AM101" s="362">
        <v>58203</v>
      </c>
      <c r="AN101" s="362">
        <v>71475</v>
      </c>
      <c r="AO101" s="361" t="s">
        <v>158</v>
      </c>
      <c r="AP101" s="361" t="s">
        <v>265</v>
      </c>
      <c r="AQ101" s="362" t="s">
        <v>642</v>
      </c>
      <c r="AR101" s="362"/>
      <c r="AS101" s="363"/>
      <c r="AT101" s="362"/>
      <c r="AU101" s="362"/>
      <c r="AV101" s="364"/>
      <c r="AW101" s="362"/>
      <c r="AX101" s="362"/>
      <c r="AY101" s="364"/>
      <c r="AZ101" s="362"/>
      <c r="BA101" s="362"/>
      <c r="BB101" s="362"/>
      <c r="BC101" s="362"/>
      <c r="BD101" s="362"/>
      <c r="BE101" s="363"/>
      <c r="BF101" s="362"/>
      <c r="BG101" s="364"/>
      <c r="BH101" s="362"/>
      <c r="BI101" s="362"/>
      <c r="BJ101" s="362"/>
      <c r="BK101" s="362"/>
      <c r="BL101" s="362"/>
      <c r="BM101" s="362" t="s">
        <v>683</v>
      </c>
      <c r="BN101" s="362" t="s">
        <v>684</v>
      </c>
      <c r="BO101" s="362" t="s">
        <v>685</v>
      </c>
      <c r="BP101" s="362" t="s">
        <v>522</v>
      </c>
      <c r="BQ101" s="362" t="s">
        <v>646</v>
      </c>
      <c r="BR101" s="362" t="s">
        <v>647</v>
      </c>
    </row>
    <row r="102" spans="1:70" ht="15.6">
      <c r="A102" s="361" t="s">
        <v>158</v>
      </c>
      <c r="B102" s="362" t="s">
        <v>2</v>
      </c>
      <c r="C102" s="362"/>
      <c r="D102" s="363" t="s">
        <v>243</v>
      </c>
      <c r="E102" s="363" t="s">
        <v>456</v>
      </c>
      <c r="F102" s="362" t="s">
        <v>245</v>
      </c>
      <c r="G102" s="362" t="s">
        <v>246</v>
      </c>
      <c r="H102" s="362" t="s">
        <v>247</v>
      </c>
      <c r="I102" s="362" t="s">
        <v>248</v>
      </c>
      <c r="J102" s="362" t="s">
        <v>249</v>
      </c>
      <c r="K102" s="362" t="s">
        <v>250</v>
      </c>
      <c r="L102" s="361" t="s">
        <v>251</v>
      </c>
      <c r="M102" s="362" t="s">
        <v>52</v>
      </c>
      <c r="N102" s="362" t="s">
        <v>53</v>
      </c>
      <c r="O102" s="362" t="s">
        <v>250</v>
      </c>
      <c r="P102" s="362" t="s">
        <v>247</v>
      </c>
      <c r="Q102" s="361" t="s">
        <v>157</v>
      </c>
      <c r="R102" s="362" t="s">
        <v>252</v>
      </c>
      <c r="S102" s="362" t="s">
        <v>253</v>
      </c>
      <c r="T102" s="362">
        <v>56417013</v>
      </c>
      <c r="U102" s="362"/>
      <c r="V102" s="362"/>
      <c r="W102" s="363" t="s">
        <v>648</v>
      </c>
      <c r="X102" s="362" t="s">
        <v>278</v>
      </c>
      <c r="Y102" s="362" t="s">
        <v>256</v>
      </c>
      <c r="Z102" s="362" t="s">
        <v>279</v>
      </c>
      <c r="AA102" s="362"/>
      <c r="AB102" s="362" t="s">
        <v>280</v>
      </c>
      <c r="AC102" s="362" t="s">
        <v>281</v>
      </c>
      <c r="AD102" s="364">
        <v>0</v>
      </c>
      <c r="AE102" s="364">
        <v>296.61</v>
      </c>
      <c r="AF102" s="362" t="s">
        <v>154</v>
      </c>
      <c r="AG102" s="362">
        <v>1</v>
      </c>
      <c r="AH102" s="364">
        <v>0</v>
      </c>
      <c r="AI102" s="364">
        <v>296.61</v>
      </c>
      <c r="AJ102" s="362"/>
      <c r="AK102" s="362"/>
      <c r="AL102" s="361"/>
      <c r="AM102" s="362"/>
      <c r="AN102" s="362"/>
      <c r="AO102" s="361"/>
      <c r="AP102" s="361"/>
      <c r="AQ102" s="362" t="s">
        <v>282</v>
      </c>
      <c r="AR102" s="362"/>
      <c r="AS102" s="363"/>
      <c r="AT102" s="362"/>
      <c r="AU102" s="362"/>
      <c r="AV102" s="364"/>
      <c r="AW102" s="362"/>
      <c r="AX102" s="362"/>
      <c r="AY102" s="364"/>
      <c r="AZ102" s="362"/>
      <c r="BA102" s="362"/>
      <c r="BB102" s="362"/>
      <c r="BC102" s="362"/>
      <c r="BD102" s="362"/>
      <c r="BE102" s="363"/>
      <c r="BF102" s="362"/>
      <c r="BG102" s="364"/>
      <c r="BH102" s="362"/>
      <c r="BI102" s="362"/>
      <c r="BJ102" s="362"/>
      <c r="BK102" s="362"/>
      <c r="BL102" s="362"/>
      <c r="BM102" s="362"/>
      <c r="BN102" s="362"/>
      <c r="BO102" s="362"/>
      <c r="BP102" s="362"/>
      <c r="BQ102" s="362"/>
      <c r="BR102" s="362"/>
    </row>
    <row r="103" spans="1:70" ht="15.6">
      <c r="A103" s="361" t="s">
        <v>158</v>
      </c>
      <c r="B103" s="362" t="s">
        <v>2</v>
      </c>
      <c r="C103" s="362"/>
      <c r="D103" s="363" t="s">
        <v>243</v>
      </c>
      <c r="E103" s="363" t="s">
        <v>456</v>
      </c>
      <c r="F103" s="362" t="s">
        <v>245</v>
      </c>
      <c r="G103" s="362" t="s">
        <v>246</v>
      </c>
      <c r="H103" s="362" t="s">
        <v>247</v>
      </c>
      <c r="I103" s="362" t="s">
        <v>248</v>
      </c>
      <c r="J103" s="362" t="s">
        <v>249</v>
      </c>
      <c r="K103" s="362" t="s">
        <v>250</v>
      </c>
      <c r="L103" s="361" t="s">
        <v>251</v>
      </c>
      <c r="M103" s="362" t="s">
        <v>52</v>
      </c>
      <c r="N103" s="362" t="s">
        <v>53</v>
      </c>
      <c r="O103" s="362" t="s">
        <v>250</v>
      </c>
      <c r="P103" s="362" t="s">
        <v>247</v>
      </c>
      <c r="Q103" s="361" t="s">
        <v>157</v>
      </c>
      <c r="R103" s="362" t="s">
        <v>252</v>
      </c>
      <c r="S103" s="362" t="s">
        <v>253</v>
      </c>
      <c r="T103" s="362">
        <v>56841884</v>
      </c>
      <c r="U103" s="362"/>
      <c r="V103" s="362"/>
      <c r="W103" s="363" t="s">
        <v>705</v>
      </c>
      <c r="X103" s="362" t="s">
        <v>628</v>
      </c>
      <c r="Y103" s="362" t="s">
        <v>256</v>
      </c>
      <c r="Z103" s="362" t="s">
        <v>257</v>
      </c>
      <c r="AA103" s="362" t="s">
        <v>258</v>
      </c>
      <c r="AB103" s="362" t="s">
        <v>259</v>
      </c>
      <c r="AC103" s="362" t="s">
        <v>260</v>
      </c>
      <c r="AD103" s="364">
        <v>266600</v>
      </c>
      <c r="AE103" s="364">
        <v>266600</v>
      </c>
      <c r="AF103" s="362" t="s">
        <v>261</v>
      </c>
      <c r="AG103" s="362">
        <v>2.4096389999999999E-2</v>
      </c>
      <c r="AH103" s="364">
        <v>6424.1</v>
      </c>
      <c r="AI103" s="364">
        <v>6424.1</v>
      </c>
      <c r="AJ103" s="362" t="s">
        <v>262</v>
      </c>
      <c r="AK103" s="362" t="s">
        <v>263</v>
      </c>
      <c r="AL103" s="361" t="s">
        <v>264</v>
      </c>
      <c r="AM103" s="362">
        <v>58203</v>
      </c>
      <c r="AN103" s="362">
        <v>72410</v>
      </c>
      <c r="AO103" s="361" t="s">
        <v>158</v>
      </c>
      <c r="AP103" s="361" t="s">
        <v>265</v>
      </c>
      <c r="AQ103" s="362" t="s">
        <v>630</v>
      </c>
      <c r="AR103" s="362" t="s">
        <v>537</v>
      </c>
      <c r="AS103" s="363" t="s">
        <v>705</v>
      </c>
      <c r="AT103" s="362" t="s">
        <v>245</v>
      </c>
      <c r="AU103" s="362" t="s">
        <v>706</v>
      </c>
      <c r="AV103" s="364" t="s">
        <v>707</v>
      </c>
      <c r="AW103" s="362" t="s">
        <v>708</v>
      </c>
      <c r="AX103" s="362" t="s">
        <v>271</v>
      </c>
      <c r="AY103" s="364" t="s">
        <v>707</v>
      </c>
      <c r="AZ103" s="362">
        <v>2181408</v>
      </c>
      <c r="BA103" s="362" t="s">
        <v>709</v>
      </c>
      <c r="BB103" s="362" t="s">
        <v>710</v>
      </c>
      <c r="BC103" s="362" t="s">
        <v>663</v>
      </c>
      <c r="BD103" s="362" t="s">
        <v>711</v>
      </c>
      <c r="BE103" s="363" t="s">
        <v>579</v>
      </c>
      <c r="BF103" s="362" t="s">
        <v>261</v>
      </c>
      <c r="BG103" s="364" t="s">
        <v>707</v>
      </c>
      <c r="BH103" s="362">
        <v>10294933</v>
      </c>
      <c r="BI103" s="362">
        <v>1</v>
      </c>
      <c r="BJ103" s="362" t="s">
        <v>708</v>
      </c>
      <c r="BK103" s="362" t="s">
        <v>553</v>
      </c>
      <c r="BL103" s="362" t="s">
        <v>297</v>
      </c>
      <c r="BM103" s="362"/>
      <c r="BN103" s="362"/>
      <c r="BO103" s="362"/>
      <c r="BP103" s="362"/>
      <c r="BQ103" s="362"/>
      <c r="BR103" s="362"/>
    </row>
    <row r="104" spans="1:70" ht="15.6">
      <c r="A104" s="361" t="s">
        <v>158</v>
      </c>
      <c r="B104" s="362" t="s">
        <v>2</v>
      </c>
      <c r="C104" s="362"/>
      <c r="D104" s="363" t="s">
        <v>243</v>
      </c>
      <c r="E104" s="363" t="s">
        <v>456</v>
      </c>
      <c r="F104" s="362" t="s">
        <v>245</v>
      </c>
      <c r="G104" s="362" t="s">
        <v>246</v>
      </c>
      <c r="H104" s="362" t="s">
        <v>247</v>
      </c>
      <c r="I104" s="362" t="s">
        <v>248</v>
      </c>
      <c r="J104" s="362" t="s">
        <v>249</v>
      </c>
      <c r="K104" s="362" t="s">
        <v>250</v>
      </c>
      <c r="L104" s="361" t="s">
        <v>251</v>
      </c>
      <c r="M104" s="362" t="s">
        <v>52</v>
      </c>
      <c r="N104" s="362" t="s">
        <v>53</v>
      </c>
      <c r="O104" s="362" t="s">
        <v>250</v>
      </c>
      <c r="P104" s="362" t="s">
        <v>247</v>
      </c>
      <c r="Q104" s="361" t="s">
        <v>157</v>
      </c>
      <c r="R104" s="362" t="s">
        <v>252</v>
      </c>
      <c r="S104" s="362" t="s">
        <v>253</v>
      </c>
      <c r="T104" s="362">
        <v>56841885</v>
      </c>
      <c r="U104" s="362"/>
      <c r="V104" s="362"/>
      <c r="W104" s="363" t="s">
        <v>705</v>
      </c>
      <c r="X104" s="362" t="s">
        <v>628</v>
      </c>
      <c r="Y104" s="362" t="s">
        <v>256</v>
      </c>
      <c r="Z104" s="362" t="s">
        <v>257</v>
      </c>
      <c r="AA104" s="362" t="s">
        <v>258</v>
      </c>
      <c r="AB104" s="362" t="s">
        <v>259</v>
      </c>
      <c r="AC104" s="362" t="s">
        <v>496</v>
      </c>
      <c r="AD104" s="364">
        <v>0</v>
      </c>
      <c r="AE104" s="364">
        <v>0</v>
      </c>
      <c r="AF104" s="362" t="s">
        <v>261</v>
      </c>
      <c r="AG104" s="362">
        <v>2.4096389999999999E-2</v>
      </c>
      <c r="AH104" s="364">
        <v>0</v>
      </c>
      <c r="AI104" s="364">
        <v>0</v>
      </c>
      <c r="AJ104" s="362" t="s">
        <v>262</v>
      </c>
      <c r="AK104" s="362" t="s">
        <v>263</v>
      </c>
      <c r="AL104" s="361" t="s">
        <v>264</v>
      </c>
      <c r="AM104" s="362">
        <v>58203</v>
      </c>
      <c r="AN104" s="362">
        <v>72410</v>
      </c>
      <c r="AO104" s="361" t="s">
        <v>158</v>
      </c>
      <c r="AP104" s="361" t="s">
        <v>265</v>
      </c>
      <c r="AQ104" s="362" t="s">
        <v>630</v>
      </c>
      <c r="AR104" s="362" t="s">
        <v>537</v>
      </c>
      <c r="AS104" s="363" t="s">
        <v>705</v>
      </c>
      <c r="AT104" s="362" t="s">
        <v>245</v>
      </c>
      <c r="AU104" s="362" t="s">
        <v>706</v>
      </c>
      <c r="AV104" s="364" t="s">
        <v>707</v>
      </c>
      <c r="AW104" s="362" t="s">
        <v>712</v>
      </c>
      <c r="AX104" s="362" t="s">
        <v>501</v>
      </c>
      <c r="AY104" s="364" t="s">
        <v>502</v>
      </c>
      <c r="AZ104" s="362">
        <v>2181408</v>
      </c>
      <c r="BA104" s="362" t="s">
        <v>709</v>
      </c>
      <c r="BB104" s="362" t="s">
        <v>710</v>
      </c>
      <c r="BC104" s="362" t="s">
        <v>663</v>
      </c>
      <c r="BD104" s="362" t="s">
        <v>711</v>
      </c>
      <c r="BE104" s="363" t="s">
        <v>579</v>
      </c>
      <c r="BF104" s="362" t="s">
        <v>261</v>
      </c>
      <c r="BG104" s="364" t="s">
        <v>707</v>
      </c>
      <c r="BH104" s="362">
        <v>10294933</v>
      </c>
      <c r="BI104" s="362">
        <v>1</v>
      </c>
      <c r="BJ104" s="362" t="s">
        <v>708</v>
      </c>
      <c r="BK104" s="362" t="s">
        <v>553</v>
      </c>
      <c r="BL104" s="362" t="s">
        <v>297</v>
      </c>
      <c r="BM104" s="362"/>
      <c r="BN104" s="362"/>
      <c r="BO104" s="362"/>
      <c r="BP104" s="362"/>
      <c r="BQ104" s="362"/>
      <c r="BR104" s="362"/>
    </row>
    <row r="105" spans="1:70" ht="15.6">
      <c r="A105" s="361" t="s">
        <v>158</v>
      </c>
      <c r="B105" s="362" t="s">
        <v>2</v>
      </c>
      <c r="C105" s="362"/>
      <c r="D105" s="363" t="s">
        <v>243</v>
      </c>
      <c r="E105" s="363" t="s">
        <v>456</v>
      </c>
      <c r="F105" s="362" t="s">
        <v>245</v>
      </c>
      <c r="G105" s="362" t="s">
        <v>246</v>
      </c>
      <c r="H105" s="362" t="s">
        <v>247</v>
      </c>
      <c r="I105" s="362" t="s">
        <v>248</v>
      </c>
      <c r="J105" s="362" t="s">
        <v>249</v>
      </c>
      <c r="K105" s="362" t="s">
        <v>250</v>
      </c>
      <c r="L105" s="361" t="s">
        <v>251</v>
      </c>
      <c r="M105" s="362" t="s">
        <v>52</v>
      </c>
      <c r="N105" s="362" t="s">
        <v>53</v>
      </c>
      <c r="O105" s="362" t="s">
        <v>250</v>
      </c>
      <c r="P105" s="362" t="s">
        <v>247</v>
      </c>
      <c r="Q105" s="361" t="s">
        <v>157</v>
      </c>
      <c r="R105" s="362" t="s">
        <v>252</v>
      </c>
      <c r="S105" s="362" t="s">
        <v>253</v>
      </c>
      <c r="T105" s="362">
        <v>56888058</v>
      </c>
      <c r="U105" s="362"/>
      <c r="V105" s="362"/>
      <c r="W105" s="363" t="s">
        <v>704</v>
      </c>
      <c r="X105" s="362" t="s">
        <v>278</v>
      </c>
      <c r="Y105" s="362" t="s">
        <v>256</v>
      </c>
      <c r="Z105" s="362" t="s">
        <v>653</v>
      </c>
      <c r="AA105" s="362"/>
      <c r="AB105" s="362" t="s">
        <v>653</v>
      </c>
      <c r="AC105" s="362" t="s">
        <v>654</v>
      </c>
      <c r="AD105" s="364">
        <v>0</v>
      </c>
      <c r="AE105" s="364">
        <v>513.928</v>
      </c>
      <c r="AF105" s="362" t="s">
        <v>154</v>
      </c>
      <c r="AG105" s="362">
        <v>1</v>
      </c>
      <c r="AH105" s="364">
        <v>0</v>
      </c>
      <c r="AI105" s="364">
        <v>513.928</v>
      </c>
      <c r="AJ105" s="362" t="s">
        <v>262</v>
      </c>
      <c r="AK105" s="362" t="s">
        <v>263</v>
      </c>
      <c r="AL105" s="361" t="s">
        <v>264</v>
      </c>
      <c r="AM105" s="362">
        <v>58203</v>
      </c>
      <c r="AN105" s="362">
        <v>75105</v>
      </c>
      <c r="AO105" s="361" t="s">
        <v>158</v>
      </c>
      <c r="AP105" s="361" t="s">
        <v>265</v>
      </c>
      <c r="AQ105" s="362" t="s">
        <v>655</v>
      </c>
      <c r="AR105" s="362"/>
      <c r="AS105" s="363"/>
      <c r="AT105" s="362"/>
      <c r="AU105" s="362"/>
      <c r="AV105" s="364"/>
      <c r="AW105" s="362"/>
      <c r="AX105" s="362"/>
      <c r="AY105" s="364"/>
      <c r="AZ105" s="362"/>
      <c r="BA105" s="362"/>
      <c r="BB105" s="362"/>
      <c r="BC105" s="362"/>
      <c r="BD105" s="362"/>
      <c r="BE105" s="363"/>
      <c r="BF105" s="362"/>
      <c r="BG105" s="364"/>
      <c r="BH105" s="362"/>
      <c r="BI105" s="362"/>
      <c r="BJ105" s="362"/>
      <c r="BK105" s="362"/>
      <c r="BL105" s="362"/>
      <c r="BM105" s="362"/>
      <c r="BN105" s="362"/>
      <c r="BO105" s="362"/>
      <c r="BP105" s="362"/>
      <c r="BQ105" s="362"/>
      <c r="BR105" s="362"/>
    </row>
    <row r="106" spans="1:70" ht="15.6">
      <c r="A106" s="361" t="s">
        <v>158</v>
      </c>
      <c r="B106" s="362" t="s">
        <v>2</v>
      </c>
      <c r="C106" s="362"/>
      <c r="D106" s="363" t="s">
        <v>243</v>
      </c>
      <c r="E106" s="363" t="s">
        <v>456</v>
      </c>
      <c r="F106" s="362" t="s">
        <v>245</v>
      </c>
      <c r="G106" s="362" t="s">
        <v>246</v>
      </c>
      <c r="H106" s="362" t="s">
        <v>247</v>
      </c>
      <c r="I106" s="362" t="s">
        <v>248</v>
      </c>
      <c r="J106" s="362" t="s">
        <v>249</v>
      </c>
      <c r="K106" s="362" t="s">
        <v>250</v>
      </c>
      <c r="L106" s="361" t="s">
        <v>251</v>
      </c>
      <c r="M106" s="362" t="s">
        <v>52</v>
      </c>
      <c r="N106" s="362" t="s">
        <v>53</v>
      </c>
      <c r="O106" s="362" t="s">
        <v>250</v>
      </c>
      <c r="P106" s="362" t="s">
        <v>247</v>
      </c>
      <c r="Q106" s="361" t="s">
        <v>157</v>
      </c>
      <c r="R106" s="362" t="s">
        <v>252</v>
      </c>
      <c r="S106" s="362" t="s">
        <v>253</v>
      </c>
      <c r="T106" s="362">
        <v>57603180</v>
      </c>
      <c r="U106" s="362"/>
      <c r="V106" s="362"/>
      <c r="W106" s="363" t="s">
        <v>713</v>
      </c>
      <c r="X106" s="362" t="s">
        <v>460</v>
      </c>
      <c r="Y106" s="362" t="s">
        <v>256</v>
      </c>
      <c r="Z106" s="362" t="s">
        <v>257</v>
      </c>
      <c r="AA106" s="362" t="s">
        <v>258</v>
      </c>
      <c r="AB106" s="362" t="s">
        <v>259</v>
      </c>
      <c r="AC106" s="362" t="s">
        <v>260</v>
      </c>
      <c r="AD106" s="364">
        <v>83000</v>
      </c>
      <c r="AE106" s="364">
        <v>83000</v>
      </c>
      <c r="AF106" s="362" t="s">
        <v>261</v>
      </c>
      <c r="AG106" s="362">
        <v>2.4096389999999999E-2</v>
      </c>
      <c r="AH106" s="364">
        <v>2000</v>
      </c>
      <c r="AI106" s="364">
        <v>2000</v>
      </c>
      <c r="AJ106" s="362" t="s">
        <v>262</v>
      </c>
      <c r="AK106" s="362" t="s">
        <v>263</v>
      </c>
      <c r="AL106" s="361" t="s">
        <v>264</v>
      </c>
      <c r="AM106" s="362">
        <v>58203</v>
      </c>
      <c r="AN106" s="362">
        <v>75709</v>
      </c>
      <c r="AO106" s="361" t="s">
        <v>158</v>
      </c>
      <c r="AP106" s="361" t="s">
        <v>265</v>
      </c>
      <c r="AQ106" s="362" t="s">
        <v>463</v>
      </c>
      <c r="AR106" s="362" t="s">
        <v>537</v>
      </c>
      <c r="AS106" s="363" t="s">
        <v>713</v>
      </c>
      <c r="AT106" s="362" t="s">
        <v>245</v>
      </c>
      <c r="AU106" s="362" t="s">
        <v>714</v>
      </c>
      <c r="AV106" s="364" t="s">
        <v>715</v>
      </c>
      <c r="AW106" s="362" t="s">
        <v>716</v>
      </c>
      <c r="AX106" s="362" t="s">
        <v>271</v>
      </c>
      <c r="AY106" s="364" t="s">
        <v>717</v>
      </c>
      <c r="AZ106" s="362">
        <v>1058777</v>
      </c>
      <c r="BA106" s="362" t="s">
        <v>718</v>
      </c>
      <c r="BB106" s="362" t="s">
        <v>719</v>
      </c>
      <c r="BC106" s="362" t="s">
        <v>275</v>
      </c>
      <c r="BD106" s="362" t="s">
        <v>720</v>
      </c>
      <c r="BE106" s="363" t="s">
        <v>721</v>
      </c>
      <c r="BF106" s="362" t="s">
        <v>261</v>
      </c>
      <c r="BG106" s="364" t="s">
        <v>715</v>
      </c>
      <c r="BH106" s="362">
        <v>10291217</v>
      </c>
      <c r="BI106" s="362">
        <v>1</v>
      </c>
      <c r="BJ106" s="362" t="s">
        <v>716</v>
      </c>
      <c r="BK106" s="362" t="s">
        <v>296</v>
      </c>
      <c r="BL106" s="362" t="s">
        <v>297</v>
      </c>
      <c r="BM106" s="362"/>
      <c r="BN106" s="362"/>
      <c r="BO106" s="362"/>
      <c r="BP106" s="362"/>
      <c r="BQ106" s="362"/>
      <c r="BR106" s="362"/>
    </row>
    <row r="107" spans="1:70" ht="15.6">
      <c r="A107" s="361" t="s">
        <v>158</v>
      </c>
      <c r="B107" s="362" t="s">
        <v>2</v>
      </c>
      <c r="C107" s="362"/>
      <c r="D107" s="363" t="s">
        <v>243</v>
      </c>
      <c r="E107" s="363" t="s">
        <v>456</v>
      </c>
      <c r="F107" s="362" t="s">
        <v>245</v>
      </c>
      <c r="G107" s="362" t="s">
        <v>246</v>
      </c>
      <c r="H107" s="362" t="s">
        <v>247</v>
      </c>
      <c r="I107" s="362" t="s">
        <v>248</v>
      </c>
      <c r="J107" s="362" t="s">
        <v>249</v>
      </c>
      <c r="K107" s="362" t="s">
        <v>250</v>
      </c>
      <c r="L107" s="361" t="s">
        <v>251</v>
      </c>
      <c r="M107" s="362" t="s">
        <v>52</v>
      </c>
      <c r="N107" s="362" t="s">
        <v>53</v>
      </c>
      <c r="O107" s="362" t="s">
        <v>250</v>
      </c>
      <c r="P107" s="362" t="s">
        <v>247</v>
      </c>
      <c r="Q107" s="361" t="s">
        <v>157</v>
      </c>
      <c r="R107" s="362" t="s">
        <v>252</v>
      </c>
      <c r="S107" s="362" t="s">
        <v>253</v>
      </c>
      <c r="T107" s="362">
        <v>57603195</v>
      </c>
      <c r="U107" s="362"/>
      <c r="V107" s="362"/>
      <c r="W107" s="363" t="s">
        <v>713</v>
      </c>
      <c r="X107" s="362" t="s">
        <v>460</v>
      </c>
      <c r="Y107" s="362" t="s">
        <v>522</v>
      </c>
      <c r="Z107" s="362" t="s">
        <v>257</v>
      </c>
      <c r="AA107" s="362" t="s">
        <v>258</v>
      </c>
      <c r="AB107" s="362" t="s">
        <v>259</v>
      </c>
      <c r="AC107" s="362" t="s">
        <v>260</v>
      </c>
      <c r="AD107" s="364">
        <v>365824.08</v>
      </c>
      <c r="AE107" s="364">
        <v>365824.08</v>
      </c>
      <c r="AF107" s="362" t="s">
        <v>261</v>
      </c>
      <c r="AG107" s="362">
        <v>2.4096389999999999E-2</v>
      </c>
      <c r="AH107" s="364">
        <v>8815.0400000000009</v>
      </c>
      <c r="AI107" s="364">
        <v>8815.0400000000009</v>
      </c>
      <c r="AJ107" s="362" t="s">
        <v>262</v>
      </c>
      <c r="AK107" s="362" t="s">
        <v>263</v>
      </c>
      <c r="AL107" s="361" t="s">
        <v>264</v>
      </c>
      <c r="AM107" s="362">
        <v>58204</v>
      </c>
      <c r="AN107" s="362">
        <v>75709</v>
      </c>
      <c r="AO107" s="361" t="s">
        <v>158</v>
      </c>
      <c r="AP107" s="361" t="s">
        <v>265</v>
      </c>
      <c r="AQ107" s="362" t="s">
        <v>523</v>
      </c>
      <c r="AR107" s="362" t="s">
        <v>537</v>
      </c>
      <c r="AS107" s="363" t="s">
        <v>713</v>
      </c>
      <c r="AT107" s="362" t="s">
        <v>245</v>
      </c>
      <c r="AU107" s="362" t="s">
        <v>722</v>
      </c>
      <c r="AV107" s="364" t="s">
        <v>723</v>
      </c>
      <c r="AW107" s="362" t="s">
        <v>724</v>
      </c>
      <c r="AX107" s="362" t="s">
        <v>271</v>
      </c>
      <c r="AY107" s="364" t="s">
        <v>723</v>
      </c>
      <c r="AZ107" s="362">
        <v>1058619</v>
      </c>
      <c r="BA107" s="362" t="s">
        <v>464</v>
      </c>
      <c r="BB107" s="362" t="s">
        <v>292</v>
      </c>
      <c r="BC107" s="362" t="s">
        <v>275</v>
      </c>
      <c r="BD107" s="362" t="s">
        <v>725</v>
      </c>
      <c r="BE107" s="363" t="s">
        <v>721</v>
      </c>
      <c r="BF107" s="362" t="s">
        <v>261</v>
      </c>
      <c r="BG107" s="364" t="s">
        <v>723</v>
      </c>
      <c r="BH107" s="362">
        <v>10273594</v>
      </c>
      <c r="BI107" s="362">
        <v>1</v>
      </c>
      <c r="BJ107" s="362" t="s">
        <v>724</v>
      </c>
      <c r="BK107" s="362" t="s">
        <v>296</v>
      </c>
      <c r="BL107" s="362" t="s">
        <v>297</v>
      </c>
      <c r="BM107" s="362"/>
      <c r="BN107" s="362"/>
      <c r="BO107" s="362"/>
      <c r="BP107" s="362"/>
      <c r="BQ107" s="362"/>
      <c r="BR107" s="362"/>
    </row>
    <row r="108" spans="1:70" ht="15.6">
      <c r="A108" s="361" t="s">
        <v>158</v>
      </c>
      <c r="B108" s="362" t="s">
        <v>2</v>
      </c>
      <c r="C108" s="362"/>
      <c r="D108" s="363" t="s">
        <v>243</v>
      </c>
      <c r="E108" s="363" t="s">
        <v>456</v>
      </c>
      <c r="F108" s="362" t="s">
        <v>245</v>
      </c>
      <c r="G108" s="362" t="s">
        <v>246</v>
      </c>
      <c r="H108" s="362" t="s">
        <v>247</v>
      </c>
      <c r="I108" s="362" t="s">
        <v>248</v>
      </c>
      <c r="J108" s="362" t="s">
        <v>249</v>
      </c>
      <c r="K108" s="362" t="s">
        <v>250</v>
      </c>
      <c r="L108" s="361" t="s">
        <v>251</v>
      </c>
      <c r="M108" s="362" t="s">
        <v>52</v>
      </c>
      <c r="N108" s="362" t="s">
        <v>53</v>
      </c>
      <c r="O108" s="362" t="s">
        <v>250</v>
      </c>
      <c r="P108" s="362" t="s">
        <v>247</v>
      </c>
      <c r="Q108" s="361" t="s">
        <v>157</v>
      </c>
      <c r="R108" s="362" t="s">
        <v>252</v>
      </c>
      <c r="S108" s="362" t="s">
        <v>253</v>
      </c>
      <c r="T108" s="362">
        <v>57615206</v>
      </c>
      <c r="U108" s="362"/>
      <c r="V108" s="362"/>
      <c r="W108" s="363" t="s">
        <v>713</v>
      </c>
      <c r="X108" s="362" t="s">
        <v>278</v>
      </c>
      <c r="Y108" s="362" t="s">
        <v>522</v>
      </c>
      <c r="Z108" s="362" t="s">
        <v>279</v>
      </c>
      <c r="AA108" s="362"/>
      <c r="AB108" s="362" t="s">
        <v>280</v>
      </c>
      <c r="AC108" s="362" t="s">
        <v>281</v>
      </c>
      <c r="AD108" s="364">
        <v>0</v>
      </c>
      <c r="AE108" s="364">
        <v>29265.93</v>
      </c>
      <c r="AF108" s="362" t="s">
        <v>261</v>
      </c>
      <c r="AG108" s="362">
        <v>2.4096389999999999E-2</v>
      </c>
      <c r="AH108" s="364">
        <v>0</v>
      </c>
      <c r="AI108" s="364">
        <v>705.2</v>
      </c>
      <c r="AJ108" s="362"/>
      <c r="AK108" s="362"/>
      <c r="AL108" s="361"/>
      <c r="AM108" s="362"/>
      <c r="AN108" s="362"/>
      <c r="AO108" s="361"/>
      <c r="AP108" s="361"/>
      <c r="AQ108" s="362" t="s">
        <v>282</v>
      </c>
      <c r="AR108" s="362"/>
      <c r="AS108" s="363"/>
      <c r="AT108" s="362"/>
      <c r="AU108" s="362"/>
      <c r="AV108" s="364"/>
      <c r="AW108" s="362"/>
      <c r="AX108" s="362"/>
      <c r="AY108" s="364"/>
      <c r="AZ108" s="362"/>
      <c r="BA108" s="362"/>
      <c r="BB108" s="362"/>
      <c r="BC108" s="362"/>
      <c r="BD108" s="362"/>
      <c r="BE108" s="363"/>
      <c r="BF108" s="362"/>
      <c r="BG108" s="364"/>
      <c r="BH108" s="362"/>
      <c r="BI108" s="362"/>
      <c r="BJ108" s="362"/>
      <c r="BK108" s="362"/>
      <c r="BL108" s="362"/>
      <c r="BM108" s="362"/>
      <c r="BN108" s="362"/>
      <c r="BO108" s="362"/>
      <c r="BP108" s="362"/>
      <c r="BQ108" s="362"/>
      <c r="BR108" s="362"/>
    </row>
    <row r="109" spans="1:70" ht="15.6">
      <c r="A109" s="361" t="s">
        <v>158</v>
      </c>
      <c r="B109" s="362" t="s">
        <v>2</v>
      </c>
      <c r="C109" s="362"/>
      <c r="D109" s="363" t="s">
        <v>243</v>
      </c>
      <c r="E109" s="363" t="s">
        <v>456</v>
      </c>
      <c r="F109" s="362" t="s">
        <v>245</v>
      </c>
      <c r="G109" s="362" t="s">
        <v>246</v>
      </c>
      <c r="H109" s="362" t="s">
        <v>247</v>
      </c>
      <c r="I109" s="362" t="s">
        <v>248</v>
      </c>
      <c r="J109" s="362" t="s">
        <v>249</v>
      </c>
      <c r="K109" s="362" t="s">
        <v>250</v>
      </c>
      <c r="L109" s="361" t="s">
        <v>251</v>
      </c>
      <c r="M109" s="362" t="s">
        <v>52</v>
      </c>
      <c r="N109" s="362" t="s">
        <v>53</v>
      </c>
      <c r="O109" s="362" t="s">
        <v>250</v>
      </c>
      <c r="P109" s="362" t="s">
        <v>247</v>
      </c>
      <c r="Q109" s="361" t="s">
        <v>157</v>
      </c>
      <c r="R109" s="362" t="s">
        <v>252</v>
      </c>
      <c r="S109" s="362" t="s">
        <v>253</v>
      </c>
      <c r="T109" s="362">
        <v>57615207</v>
      </c>
      <c r="U109" s="362"/>
      <c r="V109" s="362"/>
      <c r="W109" s="363" t="s">
        <v>713</v>
      </c>
      <c r="X109" s="362" t="s">
        <v>278</v>
      </c>
      <c r="Y109" s="362" t="s">
        <v>256</v>
      </c>
      <c r="Z109" s="362" t="s">
        <v>279</v>
      </c>
      <c r="AA109" s="362"/>
      <c r="AB109" s="362" t="s">
        <v>280</v>
      </c>
      <c r="AC109" s="362" t="s">
        <v>281</v>
      </c>
      <c r="AD109" s="364">
        <v>0</v>
      </c>
      <c r="AE109" s="364">
        <v>6640</v>
      </c>
      <c r="AF109" s="362" t="s">
        <v>261</v>
      </c>
      <c r="AG109" s="362">
        <v>2.4096389999999999E-2</v>
      </c>
      <c r="AH109" s="364">
        <v>0</v>
      </c>
      <c r="AI109" s="364">
        <v>160</v>
      </c>
      <c r="AJ109" s="362"/>
      <c r="AK109" s="362"/>
      <c r="AL109" s="361"/>
      <c r="AM109" s="362"/>
      <c r="AN109" s="362"/>
      <c r="AO109" s="361"/>
      <c r="AP109" s="361"/>
      <c r="AQ109" s="362" t="s">
        <v>282</v>
      </c>
      <c r="AR109" s="362"/>
      <c r="AS109" s="363"/>
      <c r="AT109" s="362"/>
      <c r="AU109" s="362"/>
      <c r="AV109" s="364"/>
      <c r="AW109" s="362"/>
      <c r="AX109" s="362"/>
      <c r="AY109" s="364"/>
      <c r="AZ109" s="362"/>
      <c r="BA109" s="362"/>
      <c r="BB109" s="362"/>
      <c r="BC109" s="362"/>
      <c r="BD109" s="362"/>
      <c r="BE109" s="363"/>
      <c r="BF109" s="362"/>
      <c r="BG109" s="364"/>
      <c r="BH109" s="362"/>
      <c r="BI109" s="362"/>
      <c r="BJ109" s="362"/>
      <c r="BK109" s="362"/>
      <c r="BL109" s="362"/>
      <c r="BM109" s="362"/>
      <c r="BN109" s="362"/>
      <c r="BO109" s="362"/>
      <c r="BP109" s="362"/>
      <c r="BQ109" s="362"/>
      <c r="BR109" s="362"/>
    </row>
    <row r="110" spans="1:70" ht="15.6">
      <c r="A110" s="361" t="s">
        <v>158</v>
      </c>
      <c r="B110" s="362" t="s">
        <v>2</v>
      </c>
      <c r="C110" s="362"/>
      <c r="D110" s="363" t="s">
        <v>243</v>
      </c>
      <c r="E110" s="363" t="s">
        <v>456</v>
      </c>
      <c r="F110" s="362" t="s">
        <v>245</v>
      </c>
      <c r="G110" s="362" t="s">
        <v>246</v>
      </c>
      <c r="H110" s="362" t="s">
        <v>247</v>
      </c>
      <c r="I110" s="362" t="s">
        <v>248</v>
      </c>
      <c r="J110" s="362" t="s">
        <v>249</v>
      </c>
      <c r="K110" s="362" t="s">
        <v>250</v>
      </c>
      <c r="L110" s="361" t="s">
        <v>251</v>
      </c>
      <c r="M110" s="362" t="s">
        <v>52</v>
      </c>
      <c r="N110" s="362" t="s">
        <v>53</v>
      </c>
      <c r="O110" s="362" t="s">
        <v>250</v>
      </c>
      <c r="P110" s="362" t="s">
        <v>247</v>
      </c>
      <c r="Q110" s="361" t="s">
        <v>157</v>
      </c>
      <c r="R110" s="362" t="s">
        <v>252</v>
      </c>
      <c r="S110" s="362" t="s">
        <v>253</v>
      </c>
      <c r="T110" s="362">
        <v>58366492</v>
      </c>
      <c r="U110" s="362"/>
      <c r="V110" s="362"/>
      <c r="W110" s="363" t="s">
        <v>649</v>
      </c>
      <c r="X110" s="362" t="s">
        <v>639</v>
      </c>
      <c r="Y110" s="362" t="s">
        <v>256</v>
      </c>
      <c r="Z110" s="362" t="s">
        <v>279</v>
      </c>
      <c r="AA110" s="362"/>
      <c r="AB110" s="362" t="s">
        <v>640</v>
      </c>
      <c r="AC110" s="362" t="s">
        <v>641</v>
      </c>
      <c r="AD110" s="364">
        <v>3707.57</v>
      </c>
      <c r="AE110" s="364">
        <v>3707.57</v>
      </c>
      <c r="AF110" s="362" t="s">
        <v>154</v>
      </c>
      <c r="AG110" s="362">
        <v>1</v>
      </c>
      <c r="AH110" s="364">
        <v>3707.57</v>
      </c>
      <c r="AI110" s="364">
        <v>3707.57</v>
      </c>
      <c r="AJ110" s="362" t="s">
        <v>262</v>
      </c>
      <c r="AK110" s="362" t="s">
        <v>263</v>
      </c>
      <c r="AL110" s="361" t="s">
        <v>264</v>
      </c>
      <c r="AM110" s="362">
        <v>58203</v>
      </c>
      <c r="AN110" s="362">
        <v>71475</v>
      </c>
      <c r="AO110" s="361" t="s">
        <v>158</v>
      </c>
      <c r="AP110" s="361" t="s">
        <v>265</v>
      </c>
      <c r="AQ110" s="362" t="s">
        <v>642</v>
      </c>
      <c r="AR110" s="362"/>
      <c r="AS110" s="363"/>
      <c r="AT110" s="362"/>
      <c r="AU110" s="362"/>
      <c r="AV110" s="364"/>
      <c r="AW110" s="362"/>
      <c r="AX110" s="362"/>
      <c r="AY110" s="364"/>
      <c r="AZ110" s="362"/>
      <c r="BA110" s="362"/>
      <c r="BB110" s="362"/>
      <c r="BC110" s="362"/>
      <c r="BD110" s="362"/>
      <c r="BE110" s="363"/>
      <c r="BF110" s="362"/>
      <c r="BG110" s="364"/>
      <c r="BH110" s="362"/>
      <c r="BI110" s="362"/>
      <c r="BJ110" s="362"/>
      <c r="BK110" s="362"/>
      <c r="BL110" s="362"/>
      <c r="BM110" s="362" t="s">
        <v>683</v>
      </c>
      <c r="BN110" s="362" t="s">
        <v>684</v>
      </c>
      <c r="BO110" s="362" t="s">
        <v>685</v>
      </c>
      <c r="BP110" s="362" t="s">
        <v>522</v>
      </c>
      <c r="BQ110" s="362" t="s">
        <v>646</v>
      </c>
      <c r="BR110" s="362" t="s">
        <v>647</v>
      </c>
    </row>
    <row r="111" spans="1:70" ht="15.6">
      <c r="A111" s="361" t="s">
        <v>158</v>
      </c>
      <c r="B111" s="362" t="s">
        <v>2</v>
      </c>
      <c r="C111" s="362"/>
      <c r="D111" s="363" t="s">
        <v>243</v>
      </c>
      <c r="E111" s="363" t="s">
        <v>456</v>
      </c>
      <c r="F111" s="362" t="s">
        <v>245</v>
      </c>
      <c r="G111" s="362" t="s">
        <v>246</v>
      </c>
      <c r="H111" s="362" t="s">
        <v>247</v>
      </c>
      <c r="I111" s="362" t="s">
        <v>248</v>
      </c>
      <c r="J111" s="362" t="s">
        <v>249</v>
      </c>
      <c r="K111" s="362" t="s">
        <v>250</v>
      </c>
      <c r="L111" s="361" t="s">
        <v>251</v>
      </c>
      <c r="M111" s="362" t="s">
        <v>52</v>
      </c>
      <c r="N111" s="362" t="s">
        <v>53</v>
      </c>
      <c r="O111" s="362" t="s">
        <v>250</v>
      </c>
      <c r="P111" s="362" t="s">
        <v>247</v>
      </c>
      <c r="Q111" s="361" t="s">
        <v>157</v>
      </c>
      <c r="R111" s="362" t="s">
        <v>252</v>
      </c>
      <c r="S111" s="362" t="s">
        <v>253</v>
      </c>
      <c r="T111" s="362">
        <v>58385031</v>
      </c>
      <c r="U111" s="362"/>
      <c r="V111" s="362"/>
      <c r="W111" s="363" t="s">
        <v>649</v>
      </c>
      <c r="X111" s="362" t="s">
        <v>278</v>
      </c>
      <c r="Y111" s="362" t="s">
        <v>256</v>
      </c>
      <c r="Z111" s="362" t="s">
        <v>279</v>
      </c>
      <c r="AA111" s="362"/>
      <c r="AB111" s="362" t="s">
        <v>280</v>
      </c>
      <c r="AC111" s="362" t="s">
        <v>281</v>
      </c>
      <c r="AD111" s="364">
        <v>0</v>
      </c>
      <c r="AE111" s="364">
        <v>296.61</v>
      </c>
      <c r="AF111" s="362" t="s">
        <v>154</v>
      </c>
      <c r="AG111" s="362">
        <v>1</v>
      </c>
      <c r="AH111" s="364">
        <v>0</v>
      </c>
      <c r="AI111" s="364">
        <v>296.61</v>
      </c>
      <c r="AJ111" s="362"/>
      <c r="AK111" s="362"/>
      <c r="AL111" s="361"/>
      <c r="AM111" s="362"/>
      <c r="AN111" s="362"/>
      <c r="AO111" s="361"/>
      <c r="AP111" s="361"/>
      <c r="AQ111" s="362" t="s">
        <v>282</v>
      </c>
      <c r="AR111" s="362"/>
      <c r="AS111" s="363"/>
      <c r="AT111" s="362"/>
      <c r="AU111" s="362"/>
      <c r="AV111" s="364"/>
      <c r="AW111" s="362"/>
      <c r="AX111" s="362"/>
      <c r="AY111" s="364"/>
      <c r="AZ111" s="362"/>
      <c r="BA111" s="362"/>
      <c r="BB111" s="362"/>
      <c r="BC111" s="362"/>
      <c r="BD111" s="362"/>
      <c r="BE111" s="363"/>
      <c r="BF111" s="362"/>
      <c r="BG111" s="364"/>
      <c r="BH111" s="362"/>
      <c r="BI111" s="362"/>
      <c r="BJ111" s="362"/>
      <c r="BK111" s="362"/>
      <c r="BL111" s="362"/>
      <c r="BM111" s="362"/>
      <c r="BN111" s="362"/>
      <c r="BO111" s="362"/>
      <c r="BP111" s="362"/>
      <c r="BQ111" s="362"/>
      <c r="BR111" s="362"/>
    </row>
    <row r="112" spans="1:70" ht="15.6">
      <c r="A112" s="361" t="s">
        <v>158</v>
      </c>
      <c r="B112" s="362" t="s">
        <v>2</v>
      </c>
      <c r="C112" s="362"/>
      <c r="D112" s="363" t="s">
        <v>243</v>
      </c>
      <c r="E112" s="363" t="s">
        <v>456</v>
      </c>
      <c r="F112" s="362" t="s">
        <v>245</v>
      </c>
      <c r="G112" s="362" t="s">
        <v>246</v>
      </c>
      <c r="H112" s="362" t="s">
        <v>247</v>
      </c>
      <c r="I112" s="362" t="s">
        <v>248</v>
      </c>
      <c r="J112" s="362" t="s">
        <v>249</v>
      </c>
      <c r="K112" s="362" t="s">
        <v>250</v>
      </c>
      <c r="L112" s="361" t="s">
        <v>251</v>
      </c>
      <c r="M112" s="362" t="s">
        <v>52</v>
      </c>
      <c r="N112" s="362" t="s">
        <v>53</v>
      </c>
      <c r="O112" s="362" t="s">
        <v>250</v>
      </c>
      <c r="P112" s="362" t="s">
        <v>247</v>
      </c>
      <c r="Q112" s="361" t="s">
        <v>157</v>
      </c>
      <c r="R112" s="362" t="s">
        <v>252</v>
      </c>
      <c r="S112" s="362" t="s">
        <v>253</v>
      </c>
      <c r="T112" s="362">
        <v>59227288</v>
      </c>
      <c r="U112" s="362"/>
      <c r="V112" s="362"/>
      <c r="W112" s="363" t="s">
        <v>726</v>
      </c>
      <c r="X112" s="362" t="s">
        <v>460</v>
      </c>
      <c r="Y112" s="362" t="s">
        <v>256</v>
      </c>
      <c r="Z112" s="362" t="s">
        <v>257</v>
      </c>
      <c r="AA112" s="362" t="s">
        <v>258</v>
      </c>
      <c r="AB112" s="362" t="s">
        <v>259</v>
      </c>
      <c r="AC112" s="362" t="s">
        <v>532</v>
      </c>
      <c r="AD112" s="364">
        <v>0</v>
      </c>
      <c r="AE112" s="364">
        <v>0</v>
      </c>
      <c r="AF112" s="362" t="s">
        <v>261</v>
      </c>
      <c r="AG112" s="362">
        <v>2.4009599999999999E-2</v>
      </c>
      <c r="AH112" s="364">
        <v>-28.81</v>
      </c>
      <c r="AI112" s="364">
        <v>-28.81</v>
      </c>
      <c r="AJ112" s="362" t="s">
        <v>262</v>
      </c>
      <c r="AK112" s="362" t="s">
        <v>263</v>
      </c>
      <c r="AL112" s="361" t="s">
        <v>264</v>
      </c>
      <c r="AM112" s="362">
        <v>58203</v>
      </c>
      <c r="AN112" s="362">
        <v>75709</v>
      </c>
      <c r="AO112" s="361" t="s">
        <v>158</v>
      </c>
      <c r="AP112" s="361" t="s">
        <v>265</v>
      </c>
      <c r="AQ112" s="362" t="s">
        <v>463</v>
      </c>
      <c r="AR112" s="362" t="s">
        <v>508</v>
      </c>
      <c r="AS112" s="363" t="s">
        <v>726</v>
      </c>
      <c r="AT112" s="362" t="s">
        <v>245</v>
      </c>
      <c r="AU112" s="362" t="s">
        <v>727</v>
      </c>
      <c r="AV112" s="364" t="s">
        <v>728</v>
      </c>
      <c r="AW112" s="362" t="s">
        <v>729</v>
      </c>
      <c r="AX112" s="362" t="s">
        <v>271</v>
      </c>
      <c r="AY112" s="364" t="s">
        <v>502</v>
      </c>
      <c r="AZ112" s="362">
        <v>1058619</v>
      </c>
      <c r="BA112" s="362" t="s">
        <v>464</v>
      </c>
      <c r="BB112" s="362" t="s">
        <v>292</v>
      </c>
      <c r="BC112" s="362" t="s">
        <v>275</v>
      </c>
      <c r="BD112" s="362" t="s">
        <v>730</v>
      </c>
      <c r="BE112" s="363" t="s">
        <v>731</v>
      </c>
      <c r="BF112" s="362" t="s">
        <v>261</v>
      </c>
      <c r="BG112" s="364" t="s">
        <v>728</v>
      </c>
      <c r="BH112" s="362">
        <v>10318919</v>
      </c>
      <c r="BI112" s="362">
        <v>1</v>
      </c>
      <c r="BJ112" s="362" t="s">
        <v>729</v>
      </c>
      <c r="BK112" s="362" t="s">
        <v>296</v>
      </c>
      <c r="BL112" s="362" t="s">
        <v>297</v>
      </c>
      <c r="BM112" s="362"/>
      <c r="BN112" s="362"/>
      <c r="BO112" s="362"/>
      <c r="BP112" s="362"/>
      <c r="BQ112" s="362"/>
      <c r="BR112" s="362"/>
    </row>
    <row r="113" spans="1:70" ht="15.6">
      <c r="A113" s="361" t="s">
        <v>158</v>
      </c>
      <c r="B113" s="362" t="s">
        <v>2</v>
      </c>
      <c r="C113" s="362"/>
      <c r="D113" s="363" t="s">
        <v>243</v>
      </c>
      <c r="E113" s="363" t="s">
        <v>456</v>
      </c>
      <c r="F113" s="362" t="s">
        <v>245</v>
      </c>
      <c r="G113" s="362" t="s">
        <v>246</v>
      </c>
      <c r="H113" s="362" t="s">
        <v>247</v>
      </c>
      <c r="I113" s="362" t="s">
        <v>248</v>
      </c>
      <c r="J113" s="362" t="s">
        <v>249</v>
      </c>
      <c r="K113" s="362" t="s">
        <v>250</v>
      </c>
      <c r="L113" s="361" t="s">
        <v>251</v>
      </c>
      <c r="M113" s="362" t="s">
        <v>52</v>
      </c>
      <c r="N113" s="362" t="s">
        <v>53</v>
      </c>
      <c r="O113" s="362" t="s">
        <v>250</v>
      </c>
      <c r="P113" s="362" t="s">
        <v>247</v>
      </c>
      <c r="Q113" s="361" t="s">
        <v>157</v>
      </c>
      <c r="R113" s="362" t="s">
        <v>252</v>
      </c>
      <c r="S113" s="362" t="s">
        <v>253</v>
      </c>
      <c r="T113" s="362">
        <v>59227302</v>
      </c>
      <c r="U113" s="362"/>
      <c r="V113" s="362"/>
      <c r="W113" s="363" t="s">
        <v>726</v>
      </c>
      <c r="X113" s="362" t="s">
        <v>460</v>
      </c>
      <c r="Y113" s="362" t="s">
        <v>256</v>
      </c>
      <c r="Z113" s="362" t="s">
        <v>257</v>
      </c>
      <c r="AA113" s="362" t="s">
        <v>258</v>
      </c>
      <c r="AB113" s="362" t="s">
        <v>259</v>
      </c>
      <c r="AC113" s="362" t="s">
        <v>260</v>
      </c>
      <c r="AD113" s="364">
        <v>331999.92</v>
      </c>
      <c r="AE113" s="364">
        <v>331999.92</v>
      </c>
      <c r="AF113" s="362" t="s">
        <v>261</v>
      </c>
      <c r="AG113" s="362">
        <v>2.4009599999999999E-2</v>
      </c>
      <c r="AH113" s="364">
        <v>8000</v>
      </c>
      <c r="AI113" s="364">
        <v>8000</v>
      </c>
      <c r="AJ113" s="362" t="s">
        <v>262</v>
      </c>
      <c r="AK113" s="362" t="s">
        <v>263</v>
      </c>
      <c r="AL113" s="361" t="s">
        <v>264</v>
      </c>
      <c r="AM113" s="362">
        <v>58203</v>
      </c>
      <c r="AN113" s="362">
        <v>75709</v>
      </c>
      <c r="AO113" s="361" t="s">
        <v>158</v>
      </c>
      <c r="AP113" s="361" t="s">
        <v>265</v>
      </c>
      <c r="AQ113" s="362" t="s">
        <v>463</v>
      </c>
      <c r="AR113" s="362" t="s">
        <v>508</v>
      </c>
      <c r="AS113" s="363" t="s">
        <v>726</v>
      </c>
      <c r="AT113" s="362" t="s">
        <v>245</v>
      </c>
      <c r="AU113" s="362" t="s">
        <v>727</v>
      </c>
      <c r="AV113" s="364" t="s">
        <v>728</v>
      </c>
      <c r="AW113" s="362" t="s">
        <v>729</v>
      </c>
      <c r="AX113" s="362" t="s">
        <v>271</v>
      </c>
      <c r="AY113" s="364" t="s">
        <v>732</v>
      </c>
      <c r="AZ113" s="362">
        <v>1058619</v>
      </c>
      <c r="BA113" s="362" t="s">
        <v>464</v>
      </c>
      <c r="BB113" s="362" t="s">
        <v>292</v>
      </c>
      <c r="BC113" s="362" t="s">
        <v>275</v>
      </c>
      <c r="BD113" s="362" t="s">
        <v>730</v>
      </c>
      <c r="BE113" s="363" t="s">
        <v>731</v>
      </c>
      <c r="BF113" s="362" t="s">
        <v>261</v>
      </c>
      <c r="BG113" s="364" t="s">
        <v>728</v>
      </c>
      <c r="BH113" s="362">
        <v>10318919</v>
      </c>
      <c r="BI113" s="362">
        <v>1</v>
      </c>
      <c r="BJ113" s="362" t="s">
        <v>729</v>
      </c>
      <c r="BK113" s="362" t="s">
        <v>296</v>
      </c>
      <c r="BL113" s="362" t="s">
        <v>297</v>
      </c>
      <c r="BM113" s="362"/>
      <c r="BN113" s="362"/>
      <c r="BO113" s="362"/>
      <c r="BP113" s="362"/>
      <c r="BQ113" s="362"/>
      <c r="BR113" s="362"/>
    </row>
    <row r="114" spans="1:70" ht="15.6">
      <c r="A114" s="361" t="s">
        <v>158</v>
      </c>
      <c r="B114" s="362" t="s">
        <v>2</v>
      </c>
      <c r="C114" s="362"/>
      <c r="D114" s="363" t="s">
        <v>243</v>
      </c>
      <c r="E114" s="363" t="s">
        <v>456</v>
      </c>
      <c r="F114" s="362" t="s">
        <v>245</v>
      </c>
      <c r="G114" s="362" t="s">
        <v>246</v>
      </c>
      <c r="H114" s="362" t="s">
        <v>247</v>
      </c>
      <c r="I114" s="362" t="s">
        <v>248</v>
      </c>
      <c r="J114" s="362" t="s">
        <v>249</v>
      </c>
      <c r="K114" s="362" t="s">
        <v>250</v>
      </c>
      <c r="L114" s="361" t="s">
        <v>251</v>
      </c>
      <c r="M114" s="362" t="s">
        <v>52</v>
      </c>
      <c r="N114" s="362" t="s">
        <v>53</v>
      </c>
      <c r="O114" s="362" t="s">
        <v>250</v>
      </c>
      <c r="P114" s="362" t="s">
        <v>247</v>
      </c>
      <c r="Q114" s="361" t="s">
        <v>157</v>
      </c>
      <c r="R114" s="362" t="s">
        <v>252</v>
      </c>
      <c r="S114" s="362" t="s">
        <v>253</v>
      </c>
      <c r="T114" s="362">
        <v>59367858</v>
      </c>
      <c r="U114" s="362"/>
      <c r="V114" s="362"/>
      <c r="W114" s="363" t="s">
        <v>726</v>
      </c>
      <c r="X114" s="362" t="s">
        <v>278</v>
      </c>
      <c r="Y114" s="362" t="s">
        <v>256</v>
      </c>
      <c r="Z114" s="362" t="s">
        <v>279</v>
      </c>
      <c r="AA114" s="362"/>
      <c r="AB114" s="362" t="s">
        <v>280</v>
      </c>
      <c r="AC114" s="362" t="s">
        <v>281</v>
      </c>
      <c r="AD114" s="364">
        <v>0</v>
      </c>
      <c r="AE114" s="364">
        <v>26559.99</v>
      </c>
      <c r="AF114" s="362" t="s">
        <v>261</v>
      </c>
      <c r="AG114" s="362">
        <v>2.4009599999999999E-2</v>
      </c>
      <c r="AH114" s="364">
        <v>0</v>
      </c>
      <c r="AI114" s="364">
        <v>637.69000000000005</v>
      </c>
      <c r="AJ114" s="362"/>
      <c r="AK114" s="362"/>
      <c r="AL114" s="361"/>
      <c r="AM114" s="362"/>
      <c r="AN114" s="362"/>
      <c r="AO114" s="361"/>
      <c r="AP114" s="361"/>
      <c r="AQ114" s="362" t="s">
        <v>282</v>
      </c>
      <c r="AR114" s="362"/>
      <c r="AS114" s="363"/>
      <c r="AT114" s="362"/>
      <c r="AU114" s="362"/>
      <c r="AV114" s="364"/>
      <c r="AW114" s="362"/>
      <c r="AX114" s="362"/>
      <c r="AY114" s="364"/>
      <c r="AZ114" s="362"/>
      <c r="BA114" s="362"/>
      <c r="BB114" s="362"/>
      <c r="BC114" s="362"/>
      <c r="BD114" s="362"/>
      <c r="BE114" s="363"/>
      <c r="BF114" s="362"/>
      <c r="BG114" s="364"/>
      <c r="BH114" s="362"/>
      <c r="BI114" s="362"/>
      <c r="BJ114" s="362"/>
      <c r="BK114" s="362"/>
      <c r="BL114" s="362"/>
      <c r="BM114" s="362"/>
      <c r="BN114" s="362"/>
      <c r="BO114" s="362"/>
      <c r="BP114" s="362"/>
      <c r="BQ114" s="362"/>
      <c r="BR114" s="362"/>
    </row>
    <row r="115" spans="1:70" ht="15.6">
      <c r="A115" s="361" t="s">
        <v>158</v>
      </c>
      <c r="B115" s="362" t="s">
        <v>2</v>
      </c>
      <c r="C115" s="362"/>
      <c r="D115" s="363" t="s">
        <v>243</v>
      </c>
      <c r="E115" s="363" t="s">
        <v>456</v>
      </c>
      <c r="F115" s="362" t="s">
        <v>245</v>
      </c>
      <c r="G115" s="362" t="s">
        <v>246</v>
      </c>
      <c r="H115" s="362" t="s">
        <v>247</v>
      </c>
      <c r="I115" s="362" t="s">
        <v>248</v>
      </c>
      <c r="J115" s="362" t="s">
        <v>249</v>
      </c>
      <c r="K115" s="362" t="s">
        <v>250</v>
      </c>
      <c r="L115" s="361" t="s">
        <v>251</v>
      </c>
      <c r="M115" s="362" t="s">
        <v>52</v>
      </c>
      <c r="N115" s="362" t="s">
        <v>53</v>
      </c>
      <c r="O115" s="362" t="s">
        <v>250</v>
      </c>
      <c r="P115" s="362" t="s">
        <v>247</v>
      </c>
      <c r="Q115" s="361" t="s">
        <v>157</v>
      </c>
      <c r="R115" s="362" t="s">
        <v>252</v>
      </c>
      <c r="S115" s="362" t="s">
        <v>253</v>
      </c>
      <c r="T115" s="362">
        <v>60289179</v>
      </c>
      <c r="U115" s="362"/>
      <c r="V115" s="362"/>
      <c r="W115" s="363" t="s">
        <v>650</v>
      </c>
      <c r="X115" s="362" t="s">
        <v>639</v>
      </c>
      <c r="Y115" s="362" t="s">
        <v>256</v>
      </c>
      <c r="Z115" s="362" t="s">
        <v>279</v>
      </c>
      <c r="AA115" s="362"/>
      <c r="AB115" s="362" t="s">
        <v>640</v>
      </c>
      <c r="AC115" s="362" t="s">
        <v>641</v>
      </c>
      <c r="AD115" s="364">
        <v>3707.57</v>
      </c>
      <c r="AE115" s="364">
        <v>3707.57</v>
      </c>
      <c r="AF115" s="362" t="s">
        <v>154</v>
      </c>
      <c r="AG115" s="362">
        <v>1</v>
      </c>
      <c r="AH115" s="364">
        <v>3707.57</v>
      </c>
      <c r="AI115" s="364">
        <v>3707.57</v>
      </c>
      <c r="AJ115" s="362" t="s">
        <v>262</v>
      </c>
      <c r="AK115" s="362" t="s">
        <v>263</v>
      </c>
      <c r="AL115" s="361" t="s">
        <v>264</v>
      </c>
      <c r="AM115" s="362">
        <v>58203</v>
      </c>
      <c r="AN115" s="362">
        <v>71475</v>
      </c>
      <c r="AO115" s="361" t="s">
        <v>158</v>
      </c>
      <c r="AP115" s="361" t="s">
        <v>265</v>
      </c>
      <c r="AQ115" s="362" t="s">
        <v>642</v>
      </c>
      <c r="AR115" s="362"/>
      <c r="AS115" s="363"/>
      <c r="AT115" s="362"/>
      <c r="AU115" s="362"/>
      <c r="AV115" s="364"/>
      <c r="AW115" s="362"/>
      <c r="AX115" s="362"/>
      <c r="AY115" s="364"/>
      <c r="AZ115" s="362"/>
      <c r="BA115" s="362"/>
      <c r="BB115" s="362"/>
      <c r="BC115" s="362"/>
      <c r="BD115" s="362"/>
      <c r="BE115" s="363"/>
      <c r="BF115" s="362"/>
      <c r="BG115" s="364"/>
      <c r="BH115" s="362"/>
      <c r="BI115" s="362"/>
      <c r="BJ115" s="362"/>
      <c r="BK115" s="362"/>
      <c r="BL115" s="362"/>
      <c r="BM115" s="362" t="s">
        <v>683</v>
      </c>
      <c r="BN115" s="362" t="s">
        <v>684</v>
      </c>
      <c r="BO115" s="362" t="s">
        <v>685</v>
      </c>
      <c r="BP115" s="362" t="s">
        <v>522</v>
      </c>
      <c r="BQ115" s="362" t="s">
        <v>646</v>
      </c>
      <c r="BR115" s="362" t="s">
        <v>647</v>
      </c>
    </row>
    <row r="116" spans="1:70" ht="15.6">
      <c r="A116" s="361" t="s">
        <v>158</v>
      </c>
      <c r="B116" s="362" t="s">
        <v>2</v>
      </c>
      <c r="C116" s="362"/>
      <c r="D116" s="363" t="s">
        <v>243</v>
      </c>
      <c r="E116" s="363" t="s">
        <v>456</v>
      </c>
      <c r="F116" s="362" t="s">
        <v>245</v>
      </c>
      <c r="G116" s="362" t="s">
        <v>246</v>
      </c>
      <c r="H116" s="362" t="s">
        <v>247</v>
      </c>
      <c r="I116" s="362" t="s">
        <v>248</v>
      </c>
      <c r="J116" s="362" t="s">
        <v>249</v>
      </c>
      <c r="K116" s="362" t="s">
        <v>250</v>
      </c>
      <c r="L116" s="361" t="s">
        <v>251</v>
      </c>
      <c r="M116" s="362" t="s">
        <v>52</v>
      </c>
      <c r="N116" s="362" t="s">
        <v>53</v>
      </c>
      <c r="O116" s="362" t="s">
        <v>250</v>
      </c>
      <c r="P116" s="362" t="s">
        <v>247</v>
      </c>
      <c r="Q116" s="361" t="s">
        <v>157</v>
      </c>
      <c r="R116" s="362" t="s">
        <v>252</v>
      </c>
      <c r="S116" s="362" t="s">
        <v>253</v>
      </c>
      <c r="T116" s="362">
        <v>60474765</v>
      </c>
      <c r="U116" s="362"/>
      <c r="V116" s="362"/>
      <c r="W116" s="363" t="s">
        <v>650</v>
      </c>
      <c r="X116" s="362" t="s">
        <v>278</v>
      </c>
      <c r="Y116" s="362" t="s">
        <v>256</v>
      </c>
      <c r="Z116" s="362" t="s">
        <v>279</v>
      </c>
      <c r="AA116" s="362"/>
      <c r="AB116" s="362" t="s">
        <v>280</v>
      </c>
      <c r="AC116" s="362" t="s">
        <v>281</v>
      </c>
      <c r="AD116" s="364">
        <v>0</v>
      </c>
      <c r="AE116" s="364">
        <v>296.61</v>
      </c>
      <c r="AF116" s="362" t="s">
        <v>154</v>
      </c>
      <c r="AG116" s="362">
        <v>1</v>
      </c>
      <c r="AH116" s="364">
        <v>0</v>
      </c>
      <c r="AI116" s="364">
        <v>296.61</v>
      </c>
      <c r="AJ116" s="362"/>
      <c r="AK116" s="362"/>
      <c r="AL116" s="361"/>
      <c r="AM116" s="362"/>
      <c r="AN116" s="362"/>
      <c r="AO116" s="361"/>
      <c r="AP116" s="361"/>
      <c r="AQ116" s="362" t="s">
        <v>282</v>
      </c>
      <c r="AR116" s="362"/>
      <c r="AS116" s="363"/>
      <c r="AT116" s="362"/>
      <c r="AU116" s="362"/>
      <c r="AV116" s="364"/>
      <c r="AW116" s="362"/>
      <c r="AX116" s="362"/>
      <c r="AY116" s="364"/>
      <c r="AZ116" s="362"/>
      <c r="BA116" s="362"/>
      <c r="BB116" s="362"/>
      <c r="BC116" s="362"/>
      <c r="BD116" s="362"/>
      <c r="BE116" s="363"/>
      <c r="BF116" s="362"/>
      <c r="BG116" s="364"/>
      <c r="BH116" s="362"/>
      <c r="BI116" s="362"/>
      <c r="BJ116" s="362"/>
      <c r="BK116" s="362"/>
      <c r="BL116" s="362"/>
      <c r="BM116" s="362"/>
      <c r="BN116" s="362"/>
      <c r="BO116" s="362"/>
      <c r="BP116" s="362"/>
      <c r="BQ116" s="362"/>
      <c r="BR116" s="362"/>
    </row>
    <row r="117" spans="1:70" ht="15.6">
      <c r="A117" s="361" t="s">
        <v>158</v>
      </c>
      <c r="B117" s="362" t="s">
        <v>2</v>
      </c>
      <c r="C117" s="362"/>
      <c r="D117" s="363" t="s">
        <v>243</v>
      </c>
      <c r="E117" s="363" t="s">
        <v>456</v>
      </c>
      <c r="F117" s="362" t="s">
        <v>245</v>
      </c>
      <c r="G117" s="362" t="s">
        <v>246</v>
      </c>
      <c r="H117" s="362" t="s">
        <v>247</v>
      </c>
      <c r="I117" s="362" t="s">
        <v>248</v>
      </c>
      <c r="J117" s="362" t="s">
        <v>249</v>
      </c>
      <c r="K117" s="362" t="s">
        <v>250</v>
      </c>
      <c r="L117" s="361" t="s">
        <v>251</v>
      </c>
      <c r="M117" s="362" t="s">
        <v>58</v>
      </c>
      <c r="N117" s="362" t="s">
        <v>59</v>
      </c>
      <c r="O117" s="362" t="s">
        <v>250</v>
      </c>
      <c r="P117" s="362" t="s">
        <v>247</v>
      </c>
      <c r="Q117" s="361" t="s">
        <v>157</v>
      </c>
      <c r="R117" s="362" t="s">
        <v>252</v>
      </c>
      <c r="S117" s="362" t="s">
        <v>457</v>
      </c>
      <c r="T117" s="362">
        <v>101934471</v>
      </c>
      <c r="U117" s="362">
        <v>10331457</v>
      </c>
      <c r="V117" s="362" t="s">
        <v>458</v>
      </c>
      <c r="W117" s="363" t="s">
        <v>733</v>
      </c>
      <c r="X117" s="362" t="s">
        <v>628</v>
      </c>
      <c r="Y117" s="362" t="s">
        <v>256</v>
      </c>
      <c r="Z117" s="362" t="s">
        <v>461</v>
      </c>
      <c r="AA117" s="362"/>
      <c r="AB117" s="362" t="s">
        <v>462</v>
      </c>
      <c r="AC117" s="362" t="s">
        <v>260</v>
      </c>
      <c r="AD117" s="364">
        <v>166720.33134267808</v>
      </c>
      <c r="AE117" s="364">
        <v>166720.33134267808</v>
      </c>
      <c r="AF117" s="362" t="s">
        <v>261</v>
      </c>
      <c r="AG117" s="362">
        <v>2.4096389999999999E-2</v>
      </c>
      <c r="AH117" s="364">
        <v>4017.36</v>
      </c>
      <c r="AI117" s="364">
        <v>4017.36</v>
      </c>
      <c r="AJ117" s="362" t="s">
        <v>262</v>
      </c>
      <c r="AK117" s="362" t="s">
        <v>263</v>
      </c>
      <c r="AL117" s="361" t="s">
        <v>264</v>
      </c>
      <c r="AM117" s="362">
        <v>58203</v>
      </c>
      <c r="AN117" s="362">
        <v>72410</v>
      </c>
      <c r="AO117" s="361" t="s">
        <v>158</v>
      </c>
      <c r="AP117" s="361" t="s">
        <v>265</v>
      </c>
      <c r="AQ117" s="362" t="s">
        <v>630</v>
      </c>
      <c r="AR117" s="362"/>
      <c r="AS117" s="363"/>
      <c r="AT117" s="362"/>
      <c r="AU117" s="362"/>
      <c r="AV117" s="364"/>
      <c r="AW117" s="362"/>
      <c r="AX117" s="362"/>
      <c r="AY117" s="364"/>
      <c r="AZ117" s="362">
        <v>2157501</v>
      </c>
      <c r="BA117" s="362" t="s">
        <v>734</v>
      </c>
      <c r="BB117" s="362" t="s">
        <v>735</v>
      </c>
      <c r="BC117" s="362" t="s">
        <v>736</v>
      </c>
      <c r="BD117" s="362"/>
      <c r="BE117" s="363"/>
      <c r="BF117" s="362"/>
      <c r="BG117" s="364"/>
      <c r="BH117" s="362">
        <v>10331457</v>
      </c>
      <c r="BI117" s="362">
        <v>1</v>
      </c>
      <c r="BJ117" s="362" t="s">
        <v>737</v>
      </c>
      <c r="BK117" s="362" t="s">
        <v>466</v>
      </c>
      <c r="BL117" s="362" t="s">
        <v>467</v>
      </c>
      <c r="BM117" s="362"/>
      <c r="BN117" s="362"/>
      <c r="BO117" s="362"/>
      <c r="BP117" s="362"/>
      <c r="BQ117" s="362"/>
      <c r="BR117" s="362"/>
    </row>
    <row r="118" spans="1:70" ht="15.6">
      <c r="A118" s="361" t="s">
        <v>158</v>
      </c>
      <c r="B118" s="362" t="s">
        <v>2</v>
      </c>
      <c r="C118" s="362"/>
      <c r="D118" s="363" t="s">
        <v>243</v>
      </c>
      <c r="E118" s="363" t="s">
        <v>456</v>
      </c>
      <c r="F118" s="362" t="s">
        <v>245</v>
      </c>
      <c r="G118" s="362" t="s">
        <v>246</v>
      </c>
      <c r="H118" s="362" t="s">
        <v>247</v>
      </c>
      <c r="I118" s="362" t="s">
        <v>248</v>
      </c>
      <c r="J118" s="362" t="s">
        <v>249</v>
      </c>
      <c r="K118" s="362" t="s">
        <v>250</v>
      </c>
      <c r="L118" s="361" t="s">
        <v>251</v>
      </c>
      <c r="M118" s="362" t="s">
        <v>58</v>
      </c>
      <c r="N118" s="362" t="s">
        <v>59</v>
      </c>
      <c r="O118" s="362" t="s">
        <v>250</v>
      </c>
      <c r="P118" s="362" t="s">
        <v>247</v>
      </c>
      <c r="Q118" s="361" t="s">
        <v>157</v>
      </c>
      <c r="R118" s="362" t="s">
        <v>252</v>
      </c>
      <c r="S118" s="362" t="s">
        <v>457</v>
      </c>
      <c r="T118" s="362">
        <v>101934472</v>
      </c>
      <c r="U118" s="362">
        <v>10327869</v>
      </c>
      <c r="V118" s="362" t="s">
        <v>458</v>
      </c>
      <c r="W118" s="363" t="s">
        <v>738</v>
      </c>
      <c r="X118" s="362" t="s">
        <v>460</v>
      </c>
      <c r="Y118" s="362" t="s">
        <v>256</v>
      </c>
      <c r="Z118" s="362" t="s">
        <v>461</v>
      </c>
      <c r="AA118" s="362"/>
      <c r="AB118" s="362" t="s">
        <v>462</v>
      </c>
      <c r="AC118" s="362" t="s">
        <v>260</v>
      </c>
      <c r="AD118" s="364">
        <v>638172</v>
      </c>
      <c r="AE118" s="364">
        <v>689225.76</v>
      </c>
      <c r="AF118" s="362" t="s">
        <v>261</v>
      </c>
      <c r="AG118" s="362">
        <v>2.4096389999999999E-2</v>
      </c>
      <c r="AH118" s="364">
        <v>15377.64</v>
      </c>
      <c r="AI118" s="364">
        <v>16607.849999999999</v>
      </c>
      <c r="AJ118" s="362" t="s">
        <v>262</v>
      </c>
      <c r="AK118" s="362" t="s">
        <v>263</v>
      </c>
      <c r="AL118" s="361" t="s">
        <v>264</v>
      </c>
      <c r="AM118" s="362">
        <v>58203</v>
      </c>
      <c r="AN118" s="362">
        <v>75709</v>
      </c>
      <c r="AO118" s="361" t="s">
        <v>158</v>
      </c>
      <c r="AP118" s="361" t="s">
        <v>265</v>
      </c>
      <c r="AQ118" s="362" t="s">
        <v>463</v>
      </c>
      <c r="AR118" s="362"/>
      <c r="AS118" s="363"/>
      <c r="AT118" s="362"/>
      <c r="AU118" s="362"/>
      <c r="AV118" s="364"/>
      <c r="AW118" s="362"/>
      <c r="AX118" s="362"/>
      <c r="AY118" s="364"/>
      <c r="AZ118" s="362">
        <v>1058619</v>
      </c>
      <c r="BA118" s="362" t="s">
        <v>464</v>
      </c>
      <c r="BB118" s="362" t="s">
        <v>292</v>
      </c>
      <c r="BC118" s="362" t="s">
        <v>275</v>
      </c>
      <c r="BD118" s="362"/>
      <c r="BE118" s="363"/>
      <c r="BF118" s="362"/>
      <c r="BG118" s="364"/>
      <c r="BH118" s="362">
        <v>10327869</v>
      </c>
      <c r="BI118" s="362">
        <v>1</v>
      </c>
      <c r="BJ118" s="362" t="s">
        <v>739</v>
      </c>
      <c r="BK118" s="362" t="s">
        <v>466</v>
      </c>
      <c r="BL118" s="362" t="s">
        <v>467</v>
      </c>
      <c r="BM118" s="362"/>
      <c r="BN118" s="362"/>
      <c r="BO118" s="362"/>
      <c r="BP118" s="362"/>
      <c r="BQ118" s="362"/>
      <c r="BR118" s="362"/>
    </row>
    <row r="119" spans="1:70" ht="15.6">
      <c r="A119" s="361" t="s">
        <v>158</v>
      </c>
      <c r="B119" s="362" t="s">
        <v>2</v>
      </c>
      <c r="C119" s="362"/>
      <c r="D119" s="363" t="s">
        <v>243</v>
      </c>
      <c r="E119" s="363" t="s">
        <v>456</v>
      </c>
      <c r="F119" s="362" t="s">
        <v>245</v>
      </c>
      <c r="G119" s="362" t="s">
        <v>246</v>
      </c>
      <c r="H119" s="362" t="s">
        <v>247</v>
      </c>
      <c r="I119" s="362" t="s">
        <v>248</v>
      </c>
      <c r="J119" s="362" t="s">
        <v>249</v>
      </c>
      <c r="K119" s="362" t="s">
        <v>250</v>
      </c>
      <c r="L119" s="361" t="s">
        <v>251</v>
      </c>
      <c r="M119" s="362" t="s">
        <v>58</v>
      </c>
      <c r="N119" s="362" t="s">
        <v>59</v>
      </c>
      <c r="O119" s="362" t="s">
        <v>250</v>
      </c>
      <c r="P119" s="362" t="s">
        <v>247</v>
      </c>
      <c r="Q119" s="361" t="s">
        <v>157</v>
      </c>
      <c r="R119" s="362" t="s">
        <v>252</v>
      </c>
      <c r="S119" s="362" t="s">
        <v>457</v>
      </c>
      <c r="T119" s="362">
        <v>101934473</v>
      </c>
      <c r="U119" s="362">
        <v>10337819</v>
      </c>
      <c r="V119" s="362" t="s">
        <v>458</v>
      </c>
      <c r="W119" s="363" t="s">
        <v>244</v>
      </c>
      <c r="X119" s="362" t="s">
        <v>460</v>
      </c>
      <c r="Y119" s="362" t="s">
        <v>256</v>
      </c>
      <c r="Z119" s="362" t="s">
        <v>461</v>
      </c>
      <c r="AA119" s="362"/>
      <c r="AB119" s="362" t="s">
        <v>462</v>
      </c>
      <c r="AC119" s="362" t="s">
        <v>260</v>
      </c>
      <c r="AD119" s="364">
        <v>7948.08</v>
      </c>
      <c r="AE119" s="364">
        <v>8583.9264000000003</v>
      </c>
      <c r="AF119" s="362" t="s">
        <v>261</v>
      </c>
      <c r="AG119" s="362">
        <v>2.4009599999999999E-2</v>
      </c>
      <c r="AH119" s="364">
        <v>190.83</v>
      </c>
      <c r="AI119" s="364">
        <v>206.1</v>
      </c>
      <c r="AJ119" s="362" t="s">
        <v>262</v>
      </c>
      <c r="AK119" s="362" t="s">
        <v>263</v>
      </c>
      <c r="AL119" s="361" t="s">
        <v>264</v>
      </c>
      <c r="AM119" s="362">
        <v>58203</v>
      </c>
      <c r="AN119" s="362">
        <v>75709</v>
      </c>
      <c r="AO119" s="361" t="s">
        <v>158</v>
      </c>
      <c r="AP119" s="361" t="s">
        <v>265</v>
      </c>
      <c r="AQ119" s="362" t="s">
        <v>463</v>
      </c>
      <c r="AR119" s="362"/>
      <c r="AS119" s="363"/>
      <c r="AT119" s="362"/>
      <c r="AU119" s="362"/>
      <c r="AV119" s="364"/>
      <c r="AW119" s="362"/>
      <c r="AX119" s="362"/>
      <c r="AY119" s="364"/>
      <c r="AZ119" s="362">
        <v>1058619</v>
      </c>
      <c r="BA119" s="362" t="s">
        <v>464</v>
      </c>
      <c r="BB119" s="362" t="s">
        <v>292</v>
      </c>
      <c r="BC119" s="362" t="s">
        <v>275</v>
      </c>
      <c r="BD119" s="362"/>
      <c r="BE119" s="363"/>
      <c r="BF119" s="362"/>
      <c r="BG119" s="364"/>
      <c r="BH119" s="362">
        <v>10337819</v>
      </c>
      <c r="BI119" s="362">
        <v>1</v>
      </c>
      <c r="BJ119" s="362" t="s">
        <v>681</v>
      </c>
      <c r="BK119" s="362" t="s">
        <v>466</v>
      </c>
      <c r="BL119" s="362" t="s">
        <v>467</v>
      </c>
      <c r="BM119" s="362"/>
      <c r="BN119" s="362"/>
      <c r="BO119" s="362"/>
      <c r="BP119" s="362"/>
      <c r="BQ119" s="362"/>
      <c r="BR119" s="362"/>
    </row>
    <row r="120" spans="1:70" ht="15.6">
      <c r="A120" s="361" t="s">
        <v>158</v>
      </c>
      <c r="B120" s="362" t="s">
        <v>2</v>
      </c>
      <c r="C120" s="362"/>
      <c r="D120" s="363" t="s">
        <v>243</v>
      </c>
      <c r="E120" s="363" t="s">
        <v>456</v>
      </c>
      <c r="F120" s="362" t="s">
        <v>245</v>
      </c>
      <c r="G120" s="362" t="s">
        <v>246</v>
      </c>
      <c r="H120" s="362" t="s">
        <v>247</v>
      </c>
      <c r="I120" s="362" t="s">
        <v>248</v>
      </c>
      <c r="J120" s="362" t="s">
        <v>249</v>
      </c>
      <c r="K120" s="362" t="s">
        <v>250</v>
      </c>
      <c r="L120" s="361" t="s">
        <v>251</v>
      </c>
      <c r="M120" s="362" t="s">
        <v>58</v>
      </c>
      <c r="N120" s="362" t="s">
        <v>59</v>
      </c>
      <c r="O120" s="362" t="s">
        <v>250</v>
      </c>
      <c r="P120" s="362" t="s">
        <v>247</v>
      </c>
      <c r="Q120" s="361" t="s">
        <v>157</v>
      </c>
      <c r="R120" s="362" t="s">
        <v>252</v>
      </c>
      <c r="S120" s="362" t="s">
        <v>457</v>
      </c>
      <c r="T120" s="362">
        <v>101934474</v>
      </c>
      <c r="U120" s="362">
        <v>10337857</v>
      </c>
      <c r="V120" s="362" t="s">
        <v>458</v>
      </c>
      <c r="W120" s="363" t="s">
        <v>244</v>
      </c>
      <c r="X120" s="362" t="s">
        <v>460</v>
      </c>
      <c r="Y120" s="362" t="s">
        <v>256</v>
      </c>
      <c r="Z120" s="362" t="s">
        <v>461</v>
      </c>
      <c r="AA120" s="362"/>
      <c r="AB120" s="362" t="s">
        <v>462</v>
      </c>
      <c r="AC120" s="362" t="s">
        <v>260</v>
      </c>
      <c r="AD120" s="364">
        <v>161686.39999999999</v>
      </c>
      <c r="AE120" s="364">
        <v>174621.31200000001</v>
      </c>
      <c r="AF120" s="362" t="s">
        <v>261</v>
      </c>
      <c r="AG120" s="362">
        <v>2.4009599999999999E-2</v>
      </c>
      <c r="AH120" s="364">
        <v>3882.03</v>
      </c>
      <c r="AI120" s="364">
        <v>4192.59</v>
      </c>
      <c r="AJ120" s="362" t="s">
        <v>262</v>
      </c>
      <c r="AK120" s="362" t="s">
        <v>263</v>
      </c>
      <c r="AL120" s="361" t="s">
        <v>264</v>
      </c>
      <c r="AM120" s="362">
        <v>58203</v>
      </c>
      <c r="AN120" s="362">
        <v>75709</v>
      </c>
      <c r="AO120" s="361" t="s">
        <v>158</v>
      </c>
      <c r="AP120" s="361" t="s">
        <v>265</v>
      </c>
      <c r="AQ120" s="362" t="s">
        <v>463</v>
      </c>
      <c r="AR120" s="362"/>
      <c r="AS120" s="363"/>
      <c r="AT120" s="362"/>
      <c r="AU120" s="362"/>
      <c r="AV120" s="364"/>
      <c r="AW120" s="362"/>
      <c r="AX120" s="362"/>
      <c r="AY120" s="364"/>
      <c r="AZ120" s="362">
        <v>1058619</v>
      </c>
      <c r="BA120" s="362" t="s">
        <v>464</v>
      </c>
      <c r="BB120" s="362" t="s">
        <v>292</v>
      </c>
      <c r="BC120" s="362" t="s">
        <v>275</v>
      </c>
      <c r="BD120" s="362"/>
      <c r="BE120" s="363"/>
      <c r="BF120" s="362"/>
      <c r="BG120" s="364"/>
      <c r="BH120" s="362">
        <v>10337857</v>
      </c>
      <c r="BI120" s="362">
        <v>1</v>
      </c>
      <c r="BJ120" s="362" t="s">
        <v>740</v>
      </c>
      <c r="BK120" s="362" t="s">
        <v>466</v>
      </c>
      <c r="BL120" s="362" t="s">
        <v>467</v>
      </c>
      <c r="BM120" s="362"/>
      <c r="BN120" s="362"/>
      <c r="BO120" s="362"/>
      <c r="BP120" s="362"/>
      <c r="BQ120" s="362"/>
      <c r="BR120" s="362"/>
    </row>
    <row r="121" spans="1:70" ht="15.6">
      <c r="A121" s="361" t="s">
        <v>158</v>
      </c>
      <c r="B121" s="362" t="s">
        <v>2</v>
      </c>
      <c r="C121" s="362"/>
      <c r="D121" s="363" t="s">
        <v>243</v>
      </c>
      <c r="E121" s="363" t="s">
        <v>456</v>
      </c>
      <c r="F121" s="362" t="s">
        <v>245</v>
      </c>
      <c r="G121" s="362" t="s">
        <v>246</v>
      </c>
      <c r="H121" s="362" t="s">
        <v>247</v>
      </c>
      <c r="I121" s="362" t="s">
        <v>248</v>
      </c>
      <c r="J121" s="362" t="s">
        <v>249</v>
      </c>
      <c r="K121" s="362" t="s">
        <v>250</v>
      </c>
      <c r="L121" s="361" t="s">
        <v>251</v>
      </c>
      <c r="M121" s="362" t="s">
        <v>58</v>
      </c>
      <c r="N121" s="362" t="s">
        <v>59</v>
      </c>
      <c r="O121" s="362" t="s">
        <v>250</v>
      </c>
      <c r="P121" s="362" t="s">
        <v>247</v>
      </c>
      <c r="Q121" s="361" t="s">
        <v>157</v>
      </c>
      <c r="R121" s="362" t="s">
        <v>252</v>
      </c>
      <c r="S121" s="362" t="s">
        <v>253</v>
      </c>
      <c r="T121" s="362">
        <v>28003898</v>
      </c>
      <c r="U121" s="362"/>
      <c r="V121" s="362"/>
      <c r="W121" s="363" t="s">
        <v>254</v>
      </c>
      <c r="X121" s="362" t="s">
        <v>255</v>
      </c>
      <c r="Y121" s="362" t="s">
        <v>256</v>
      </c>
      <c r="Z121" s="362" t="s">
        <v>257</v>
      </c>
      <c r="AA121" s="362" t="s">
        <v>258</v>
      </c>
      <c r="AB121" s="362" t="s">
        <v>259</v>
      </c>
      <c r="AC121" s="362" t="s">
        <v>260</v>
      </c>
      <c r="AD121" s="364">
        <v>21816.68</v>
      </c>
      <c r="AE121" s="364">
        <v>21816.68</v>
      </c>
      <c r="AF121" s="362" t="s">
        <v>261</v>
      </c>
      <c r="AG121" s="362">
        <v>2.702703E-2</v>
      </c>
      <c r="AH121" s="364">
        <v>589.64</v>
      </c>
      <c r="AI121" s="364">
        <v>589.64</v>
      </c>
      <c r="AJ121" s="362" t="s">
        <v>262</v>
      </c>
      <c r="AK121" s="362" t="s">
        <v>263</v>
      </c>
      <c r="AL121" s="361" t="s">
        <v>264</v>
      </c>
      <c r="AM121" s="362">
        <v>58203</v>
      </c>
      <c r="AN121" s="362">
        <v>74215</v>
      </c>
      <c r="AO121" s="361" t="s">
        <v>158</v>
      </c>
      <c r="AP121" s="361" t="s">
        <v>265</v>
      </c>
      <c r="AQ121" s="362" t="s">
        <v>266</v>
      </c>
      <c r="AR121" s="362" t="s">
        <v>267</v>
      </c>
      <c r="AS121" s="363" t="s">
        <v>254</v>
      </c>
      <c r="AT121" s="362" t="s">
        <v>245</v>
      </c>
      <c r="AU121" s="362" t="s">
        <v>268</v>
      </c>
      <c r="AV121" s="364" t="s">
        <v>269</v>
      </c>
      <c r="AW121" s="362" t="s">
        <v>270</v>
      </c>
      <c r="AX121" s="362" t="s">
        <v>271</v>
      </c>
      <c r="AY121" s="364" t="s">
        <v>272</v>
      </c>
      <c r="AZ121" s="362">
        <v>1058609</v>
      </c>
      <c r="BA121" s="362" t="s">
        <v>273</v>
      </c>
      <c r="BB121" s="362" t="s">
        <v>274</v>
      </c>
      <c r="BC121" s="362" t="s">
        <v>275</v>
      </c>
      <c r="BD121" s="362" t="s">
        <v>276</v>
      </c>
      <c r="BE121" s="363" t="s">
        <v>277</v>
      </c>
      <c r="BF121" s="362" t="s">
        <v>261</v>
      </c>
      <c r="BG121" s="364" t="s">
        <v>269</v>
      </c>
      <c r="BH121" s="362"/>
      <c r="BI121" s="362"/>
      <c r="BJ121" s="362"/>
      <c r="BK121" s="362"/>
      <c r="BL121" s="362"/>
      <c r="BM121" s="362"/>
      <c r="BN121" s="362"/>
      <c r="BO121" s="362"/>
      <c r="BP121" s="362"/>
      <c r="BQ121" s="362"/>
      <c r="BR121" s="362"/>
    </row>
    <row r="122" spans="1:70" ht="15.6">
      <c r="A122" s="361" t="s">
        <v>158</v>
      </c>
      <c r="B122" s="362" t="s">
        <v>2</v>
      </c>
      <c r="C122" s="362"/>
      <c r="D122" s="363" t="s">
        <v>243</v>
      </c>
      <c r="E122" s="363" t="s">
        <v>456</v>
      </c>
      <c r="F122" s="362" t="s">
        <v>245</v>
      </c>
      <c r="G122" s="362" t="s">
        <v>246</v>
      </c>
      <c r="H122" s="362" t="s">
        <v>247</v>
      </c>
      <c r="I122" s="362" t="s">
        <v>248</v>
      </c>
      <c r="J122" s="362" t="s">
        <v>249</v>
      </c>
      <c r="K122" s="362" t="s">
        <v>250</v>
      </c>
      <c r="L122" s="361" t="s">
        <v>251</v>
      </c>
      <c r="M122" s="362" t="s">
        <v>58</v>
      </c>
      <c r="N122" s="362" t="s">
        <v>59</v>
      </c>
      <c r="O122" s="362" t="s">
        <v>250</v>
      </c>
      <c r="P122" s="362" t="s">
        <v>247</v>
      </c>
      <c r="Q122" s="361" t="s">
        <v>157</v>
      </c>
      <c r="R122" s="362" t="s">
        <v>252</v>
      </c>
      <c r="S122" s="362" t="s">
        <v>253</v>
      </c>
      <c r="T122" s="362">
        <v>28041475</v>
      </c>
      <c r="U122" s="362"/>
      <c r="V122" s="362"/>
      <c r="W122" s="363" t="s">
        <v>254</v>
      </c>
      <c r="X122" s="362" t="s">
        <v>278</v>
      </c>
      <c r="Y122" s="362" t="s">
        <v>256</v>
      </c>
      <c r="Z122" s="362" t="s">
        <v>279</v>
      </c>
      <c r="AA122" s="362"/>
      <c r="AB122" s="362" t="s">
        <v>280</v>
      </c>
      <c r="AC122" s="362" t="s">
        <v>281</v>
      </c>
      <c r="AD122" s="364">
        <v>0</v>
      </c>
      <c r="AE122" s="364">
        <v>1745.33</v>
      </c>
      <c r="AF122" s="362" t="s">
        <v>261</v>
      </c>
      <c r="AG122" s="362">
        <v>2.702703E-2</v>
      </c>
      <c r="AH122" s="364">
        <v>0</v>
      </c>
      <c r="AI122" s="364">
        <v>47.17</v>
      </c>
      <c r="AJ122" s="362"/>
      <c r="AK122" s="362"/>
      <c r="AL122" s="361"/>
      <c r="AM122" s="362"/>
      <c r="AN122" s="362"/>
      <c r="AO122" s="361"/>
      <c r="AP122" s="361"/>
      <c r="AQ122" s="362" t="s">
        <v>282</v>
      </c>
      <c r="AR122" s="362"/>
      <c r="AS122" s="363"/>
      <c r="AT122" s="362"/>
      <c r="AU122" s="362"/>
      <c r="AV122" s="364"/>
      <c r="AW122" s="362"/>
      <c r="AX122" s="362"/>
      <c r="AY122" s="364"/>
      <c r="AZ122" s="362"/>
      <c r="BA122" s="362"/>
      <c r="BB122" s="362"/>
      <c r="BC122" s="362"/>
      <c r="BD122" s="362"/>
      <c r="BE122" s="363"/>
      <c r="BF122" s="362"/>
      <c r="BG122" s="364"/>
      <c r="BH122" s="362"/>
      <c r="BI122" s="362"/>
      <c r="BJ122" s="362"/>
      <c r="BK122" s="362"/>
      <c r="BL122" s="362"/>
      <c r="BM122" s="362"/>
      <c r="BN122" s="362"/>
      <c r="BO122" s="362"/>
      <c r="BP122" s="362"/>
      <c r="BQ122" s="362"/>
      <c r="BR122" s="362"/>
    </row>
    <row r="123" spans="1:70" ht="15.6">
      <c r="A123" s="361" t="s">
        <v>158</v>
      </c>
      <c r="B123" s="362" t="s">
        <v>2</v>
      </c>
      <c r="C123" s="362"/>
      <c r="D123" s="363" t="s">
        <v>243</v>
      </c>
      <c r="E123" s="363" t="s">
        <v>456</v>
      </c>
      <c r="F123" s="362" t="s">
        <v>245</v>
      </c>
      <c r="G123" s="362" t="s">
        <v>246</v>
      </c>
      <c r="H123" s="362" t="s">
        <v>247</v>
      </c>
      <c r="I123" s="362" t="s">
        <v>248</v>
      </c>
      <c r="J123" s="362" t="s">
        <v>249</v>
      </c>
      <c r="K123" s="362" t="s">
        <v>250</v>
      </c>
      <c r="L123" s="361" t="s">
        <v>251</v>
      </c>
      <c r="M123" s="362" t="s">
        <v>58</v>
      </c>
      <c r="N123" s="362" t="s">
        <v>59</v>
      </c>
      <c r="O123" s="362" t="s">
        <v>250</v>
      </c>
      <c r="P123" s="362" t="s">
        <v>247</v>
      </c>
      <c r="Q123" s="361" t="s">
        <v>157</v>
      </c>
      <c r="R123" s="362" t="s">
        <v>252</v>
      </c>
      <c r="S123" s="362" t="s">
        <v>253</v>
      </c>
      <c r="T123" s="362">
        <v>50419715</v>
      </c>
      <c r="U123" s="362"/>
      <c r="V123" s="362"/>
      <c r="W123" s="363" t="s">
        <v>741</v>
      </c>
      <c r="X123" s="362" t="s">
        <v>460</v>
      </c>
      <c r="Y123" s="362" t="s">
        <v>256</v>
      </c>
      <c r="Z123" s="362" t="s">
        <v>257</v>
      </c>
      <c r="AA123" s="362" t="s">
        <v>258</v>
      </c>
      <c r="AB123" s="362" t="s">
        <v>259</v>
      </c>
      <c r="AC123" s="362" t="s">
        <v>532</v>
      </c>
      <c r="AD123" s="364">
        <v>0</v>
      </c>
      <c r="AE123" s="364">
        <v>0</v>
      </c>
      <c r="AF123" s="362" t="s">
        <v>261</v>
      </c>
      <c r="AG123" s="362">
        <v>2.4691359999999999E-2</v>
      </c>
      <c r="AH123" s="364">
        <v>-91.87</v>
      </c>
      <c r="AI123" s="364">
        <v>-91.87</v>
      </c>
      <c r="AJ123" s="362" t="s">
        <v>262</v>
      </c>
      <c r="AK123" s="362" t="s">
        <v>263</v>
      </c>
      <c r="AL123" s="361" t="s">
        <v>264</v>
      </c>
      <c r="AM123" s="362">
        <v>58203</v>
      </c>
      <c r="AN123" s="362">
        <v>75709</v>
      </c>
      <c r="AO123" s="361" t="s">
        <v>158</v>
      </c>
      <c r="AP123" s="361" t="s">
        <v>265</v>
      </c>
      <c r="AQ123" s="362" t="s">
        <v>463</v>
      </c>
      <c r="AR123" s="362" t="s">
        <v>524</v>
      </c>
      <c r="AS123" s="363" t="s">
        <v>741</v>
      </c>
      <c r="AT123" s="362" t="s">
        <v>245</v>
      </c>
      <c r="AU123" s="362" t="s">
        <v>742</v>
      </c>
      <c r="AV123" s="364" t="s">
        <v>743</v>
      </c>
      <c r="AW123" s="362" t="s">
        <v>744</v>
      </c>
      <c r="AX123" s="362" t="s">
        <v>271</v>
      </c>
      <c r="AY123" s="364" t="s">
        <v>502</v>
      </c>
      <c r="AZ123" s="362">
        <v>1058619</v>
      </c>
      <c r="BA123" s="362" t="s">
        <v>464</v>
      </c>
      <c r="BB123" s="362" t="s">
        <v>292</v>
      </c>
      <c r="BC123" s="362" t="s">
        <v>275</v>
      </c>
      <c r="BD123" s="362" t="s">
        <v>745</v>
      </c>
      <c r="BE123" s="363" t="s">
        <v>746</v>
      </c>
      <c r="BF123" s="362" t="s">
        <v>261</v>
      </c>
      <c r="BG123" s="364" t="s">
        <v>743</v>
      </c>
      <c r="BH123" s="362">
        <v>10224136</v>
      </c>
      <c r="BI123" s="362">
        <v>1</v>
      </c>
      <c r="BJ123" s="362" t="s">
        <v>744</v>
      </c>
      <c r="BK123" s="362" t="s">
        <v>296</v>
      </c>
      <c r="BL123" s="362" t="s">
        <v>297</v>
      </c>
      <c r="BM123" s="362"/>
      <c r="BN123" s="362"/>
      <c r="BO123" s="362"/>
      <c r="BP123" s="362"/>
      <c r="BQ123" s="362"/>
      <c r="BR123" s="362"/>
    </row>
    <row r="124" spans="1:70" ht="15.6">
      <c r="A124" s="361" t="s">
        <v>158</v>
      </c>
      <c r="B124" s="362" t="s">
        <v>2</v>
      </c>
      <c r="C124" s="362"/>
      <c r="D124" s="363" t="s">
        <v>243</v>
      </c>
      <c r="E124" s="363" t="s">
        <v>456</v>
      </c>
      <c r="F124" s="362" t="s">
        <v>245</v>
      </c>
      <c r="G124" s="362" t="s">
        <v>246</v>
      </c>
      <c r="H124" s="362" t="s">
        <v>247</v>
      </c>
      <c r="I124" s="362" t="s">
        <v>248</v>
      </c>
      <c r="J124" s="362" t="s">
        <v>249</v>
      </c>
      <c r="K124" s="362" t="s">
        <v>250</v>
      </c>
      <c r="L124" s="361" t="s">
        <v>251</v>
      </c>
      <c r="M124" s="362" t="s">
        <v>58</v>
      </c>
      <c r="N124" s="362" t="s">
        <v>59</v>
      </c>
      <c r="O124" s="362" t="s">
        <v>250</v>
      </c>
      <c r="P124" s="362" t="s">
        <v>247</v>
      </c>
      <c r="Q124" s="361" t="s">
        <v>157</v>
      </c>
      <c r="R124" s="362" t="s">
        <v>252</v>
      </c>
      <c r="S124" s="362" t="s">
        <v>253</v>
      </c>
      <c r="T124" s="362">
        <v>50419719</v>
      </c>
      <c r="U124" s="362"/>
      <c r="V124" s="362"/>
      <c r="W124" s="363" t="s">
        <v>741</v>
      </c>
      <c r="X124" s="362" t="s">
        <v>460</v>
      </c>
      <c r="Y124" s="362" t="s">
        <v>256</v>
      </c>
      <c r="Z124" s="362" t="s">
        <v>257</v>
      </c>
      <c r="AA124" s="362" t="s">
        <v>258</v>
      </c>
      <c r="AB124" s="362" t="s">
        <v>259</v>
      </c>
      <c r="AC124" s="362" t="s">
        <v>260</v>
      </c>
      <c r="AD124" s="364">
        <v>146975.95000000001</v>
      </c>
      <c r="AE124" s="364">
        <v>146975.95000000001</v>
      </c>
      <c r="AF124" s="362" t="s">
        <v>261</v>
      </c>
      <c r="AG124" s="362">
        <v>2.4691359999999999E-2</v>
      </c>
      <c r="AH124" s="364">
        <v>3720.91</v>
      </c>
      <c r="AI124" s="364">
        <v>3720.91</v>
      </c>
      <c r="AJ124" s="362" t="s">
        <v>262</v>
      </c>
      <c r="AK124" s="362" t="s">
        <v>263</v>
      </c>
      <c r="AL124" s="361" t="s">
        <v>264</v>
      </c>
      <c r="AM124" s="362">
        <v>58203</v>
      </c>
      <c r="AN124" s="362">
        <v>75709</v>
      </c>
      <c r="AO124" s="361" t="s">
        <v>158</v>
      </c>
      <c r="AP124" s="361" t="s">
        <v>265</v>
      </c>
      <c r="AQ124" s="362" t="s">
        <v>463</v>
      </c>
      <c r="AR124" s="362" t="s">
        <v>524</v>
      </c>
      <c r="AS124" s="363" t="s">
        <v>741</v>
      </c>
      <c r="AT124" s="362" t="s">
        <v>245</v>
      </c>
      <c r="AU124" s="362" t="s">
        <v>742</v>
      </c>
      <c r="AV124" s="364" t="s">
        <v>743</v>
      </c>
      <c r="AW124" s="362" t="s">
        <v>744</v>
      </c>
      <c r="AX124" s="362" t="s">
        <v>271</v>
      </c>
      <c r="AY124" s="364" t="s">
        <v>747</v>
      </c>
      <c r="AZ124" s="362">
        <v>1058619</v>
      </c>
      <c r="BA124" s="362" t="s">
        <v>464</v>
      </c>
      <c r="BB124" s="362" t="s">
        <v>292</v>
      </c>
      <c r="BC124" s="362" t="s">
        <v>275</v>
      </c>
      <c r="BD124" s="362" t="s">
        <v>745</v>
      </c>
      <c r="BE124" s="363" t="s">
        <v>746</v>
      </c>
      <c r="BF124" s="362" t="s">
        <v>261</v>
      </c>
      <c r="BG124" s="364" t="s">
        <v>743</v>
      </c>
      <c r="BH124" s="362">
        <v>10224136</v>
      </c>
      <c r="BI124" s="362">
        <v>1</v>
      </c>
      <c r="BJ124" s="362" t="s">
        <v>744</v>
      </c>
      <c r="BK124" s="362" t="s">
        <v>296</v>
      </c>
      <c r="BL124" s="362" t="s">
        <v>297</v>
      </c>
      <c r="BM124" s="362"/>
      <c r="BN124" s="362"/>
      <c r="BO124" s="362"/>
      <c r="BP124" s="362"/>
      <c r="BQ124" s="362"/>
      <c r="BR124" s="362"/>
    </row>
    <row r="125" spans="1:70" ht="15.6">
      <c r="A125" s="361" t="s">
        <v>158</v>
      </c>
      <c r="B125" s="362" t="s">
        <v>2</v>
      </c>
      <c r="C125" s="362"/>
      <c r="D125" s="363" t="s">
        <v>243</v>
      </c>
      <c r="E125" s="363" t="s">
        <v>456</v>
      </c>
      <c r="F125" s="362" t="s">
        <v>245</v>
      </c>
      <c r="G125" s="362" t="s">
        <v>246</v>
      </c>
      <c r="H125" s="362" t="s">
        <v>247</v>
      </c>
      <c r="I125" s="362" t="s">
        <v>248</v>
      </c>
      <c r="J125" s="362" t="s">
        <v>249</v>
      </c>
      <c r="K125" s="362" t="s">
        <v>250</v>
      </c>
      <c r="L125" s="361" t="s">
        <v>251</v>
      </c>
      <c r="M125" s="362" t="s">
        <v>58</v>
      </c>
      <c r="N125" s="362" t="s">
        <v>59</v>
      </c>
      <c r="O125" s="362" t="s">
        <v>250</v>
      </c>
      <c r="P125" s="362" t="s">
        <v>247</v>
      </c>
      <c r="Q125" s="361" t="s">
        <v>157</v>
      </c>
      <c r="R125" s="362" t="s">
        <v>252</v>
      </c>
      <c r="S125" s="362" t="s">
        <v>253</v>
      </c>
      <c r="T125" s="362">
        <v>50549546</v>
      </c>
      <c r="U125" s="362"/>
      <c r="V125" s="362"/>
      <c r="W125" s="363" t="s">
        <v>741</v>
      </c>
      <c r="X125" s="362" t="s">
        <v>278</v>
      </c>
      <c r="Y125" s="362" t="s">
        <v>256</v>
      </c>
      <c r="Z125" s="362" t="s">
        <v>279</v>
      </c>
      <c r="AA125" s="362"/>
      <c r="AB125" s="362" t="s">
        <v>280</v>
      </c>
      <c r="AC125" s="362" t="s">
        <v>281</v>
      </c>
      <c r="AD125" s="364">
        <v>0</v>
      </c>
      <c r="AE125" s="364">
        <v>11758.08</v>
      </c>
      <c r="AF125" s="362" t="s">
        <v>261</v>
      </c>
      <c r="AG125" s="362">
        <v>2.4630539999999999E-2</v>
      </c>
      <c r="AH125" s="364">
        <v>0</v>
      </c>
      <c r="AI125" s="364">
        <v>289.61</v>
      </c>
      <c r="AJ125" s="362"/>
      <c r="AK125" s="362"/>
      <c r="AL125" s="361"/>
      <c r="AM125" s="362"/>
      <c r="AN125" s="362"/>
      <c r="AO125" s="361"/>
      <c r="AP125" s="361"/>
      <c r="AQ125" s="362" t="s">
        <v>282</v>
      </c>
      <c r="AR125" s="362"/>
      <c r="AS125" s="363"/>
      <c r="AT125" s="362"/>
      <c r="AU125" s="362"/>
      <c r="AV125" s="364"/>
      <c r="AW125" s="362"/>
      <c r="AX125" s="362"/>
      <c r="AY125" s="364"/>
      <c r="AZ125" s="362"/>
      <c r="BA125" s="362"/>
      <c r="BB125" s="362"/>
      <c r="BC125" s="362"/>
      <c r="BD125" s="362"/>
      <c r="BE125" s="363"/>
      <c r="BF125" s="362"/>
      <c r="BG125" s="364"/>
      <c r="BH125" s="362"/>
      <c r="BI125" s="362"/>
      <c r="BJ125" s="362"/>
      <c r="BK125" s="362"/>
      <c r="BL125" s="362"/>
      <c r="BM125" s="362"/>
      <c r="BN125" s="362"/>
      <c r="BO125" s="362"/>
      <c r="BP125" s="362"/>
      <c r="BQ125" s="362"/>
      <c r="BR125" s="362"/>
    </row>
    <row r="126" spans="1:70" ht="15.6">
      <c r="A126" s="361" t="s">
        <v>158</v>
      </c>
      <c r="B126" s="362" t="s">
        <v>2</v>
      </c>
      <c r="C126" s="362"/>
      <c r="D126" s="363" t="s">
        <v>243</v>
      </c>
      <c r="E126" s="363" t="s">
        <v>456</v>
      </c>
      <c r="F126" s="362" t="s">
        <v>245</v>
      </c>
      <c r="G126" s="362" t="s">
        <v>246</v>
      </c>
      <c r="H126" s="362" t="s">
        <v>247</v>
      </c>
      <c r="I126" s="362" t="s">
        <v>248</v>
      </c>
      <c r="J126" s="362" t="s">
        <v>249</v>
      </c>
      <c r="K126" s="362" t="s">
        <v>250</v>
      </c>
      <c r="L126" s="361" t="s">
        <v>251</v>
      </c>
      <c r="M126" s="362" t="s">
        <v>58</v>
      </c>
      <c r="N126" s="362" t="s">
        <v>59</v>
      </c>
      <c r="O126" s="362" t="s">
        <v>250</v>
      </c>
      <c r="P126" s="362" t="s">
        <v>247</v>
      </c>
      <c r="Q126" s="361" t="s">
        <v>157</v>
      </c>
      <c r="R126" s="362" t="s">
        <v>252</v>
      </c>
      <c r="S126" s="362" t="s">
        <v>253</v>
      </c>
      <c r="T126" s="362">
        <v>50623422</v>
      </c>
      <c r="U126" s="362"/>
      <c r="V126" s="362"/>
      <c r="W126" s="363" t="s">
        <v>748</v>
      </c>
      <c r="X126" s="362" t="s">
        <v>518</v>
      </c>
      <c r="Y126" s="362" t="s">
        <v>256</v>
      </c>
      <c r="Z126" s="362" t="s">
        <v>519</v>
      </c>
      <c r="AA126" s="362"/>
      <c r="AB126" s="362" t="s">
        <v>519</v>
      </c>
      <c r="AC126" s="362" t="s">
        <v>519</v>
      </c>
      <c r="AD126" s="364">
        <v>-8.94</v>
      </c>
      <c r="AE126" s="364">
        <v>-8.94</v>
      </c>
      <c r="AF126" s="362" t="s">
        <v>154</v>
      </c>
      <c r="AG126" s="362">
        <v>1</v>
      </c>
      <c r="AH126" s="364">
        <v>-8.94</v>
      </c>
      <c r="AI126" s="364">
        <v>-8.94</v>
      </c>
      <c r="AJ126" s="362" t="s">
        <v>262</v>
      </c>
      <c r="AK126" s="362" t="s">
        <v>263</v>
      </c>
      <c r="AL126" s="361" t="s">
        <v>264</v>
      </c>
      <c r="AM126" s="362">
        <v>58203</v>
      </c>
      <c r="AN126" s="362">
        <v>76135</v>
      </c>
      <c r="AO126" s="361" t="s">
        <v>158</v>
      </c>
      <c r="AP126" s="361" t="s">
        <v>265</v>
      </c>
      <c r="AQ126" s="362" t="s">
        <v>520</v>
      </c>
      <c r="AR126" s="362"/>
      <c r="AS126" s="363"/>
      <c r="AT126" s="362"/>
      <c r="AU126" s="362"/>
      <c r="AV126" s="364"/>
      <c r="AW126" s="362"/>
      <c r="AX126" s="362"/>
      <c r="AY126" s="364"/>
      <c r="AZ126" s="362"/>
      <c r="BA126" s="362"/>
      <c r="BB126" s="362"/>
      <c r="BC126" s="362"/>
      <c r="BD126" s="362"/>
      <c r="BE126" s="363"/>
      <c r="BF126" s="362"/>
      <c r="BG126" s="364"/>
      <c r="BH126" s="362"/>
      <c r="BI126" s="362"/>
      <c r="BJ126" s="362"/>
      <c r="BK126" s="362"/>
      <c r="BL126" s="362"/>
      <c r="BM126" s="362"/>
      <c r="BN126" s="362"/>
      <c r="BO126" s="362"/>
      <c r="BP126" s="362"/>
      <c r="BQ126" s="362"/>
      <c r="BR126" s="362"/>
    </row>
    <row r="127" spans="1:70" ht="15.6">
      <c r="A127" s="361" t="s">
        <v>158</v>
      </c>
      <c r="B127" s="362" t="s">
        <v>2</v>
      </c>
      <c r="C127" s="362"/>
      <c r="D127" s="363" t="s">
        <v>243</v>
      </c>
      <c r="E127" s="363" t="s">
        <v>456</v>
      </c>
      <c r="F127" s="362" t="s">
        <v>245</v>
      </c>
      <c r="G127" s="362" t="s">
        <v>246</v>
      </c>
      <c r="H127" s="362" t="s">
        <v>247</v>
      </c>
      <c r="I127" s="362" t="s">
        <v>248</v>
      </c>
      <c r="J127" s="362" t="s">
        <v>249</v>
      </c>
      <c r="K127" s="362" t="s">
        <v>250</v>
      </c>
      <c r="L127" s="361" t="s">
        <v>251</v>
      </c>
      <c r="M127" s="362" t="s">
        <v>58</v>
      </c>
      <c r="N127" s="362" t="s">
        <v>59</v>
      </c>
      <c r="O127" s="362" t="s">
        <v>250</v>
      </c>
      <c r="P127" s="362" t="s">
        <v>247</v>
      </c>
      <c r="Q127" s="361" t="s">
        <v>157</v>
      </c>
      <c r="R127" s="362" t="s">
        <v>252</v>
      </c>
      <c r="S127" s="362" t="s">
        <v>253</v>
      </c>
      <c r="T127" s="362">
        <v>50849770</v>
      </c>
      <c r="U127" s="362"/>
      <c r="V127" s="362"/>
      <c r="W127" s="363" t="s">
        <v>749</v>
      </c>
      <c r="X127" s="362" t="s">
        <v>460</v>
      </c>
      <c r="Y127" s="362" t="s">
        <v>256</v>
      </c>
      <c r="Z127" s="362" t="s">
        <v>257</v>
      </c>
      <c r="AA127" s="362" t="s">
        <v>258</v>
      </c>
      <c r="AB127" s="362" t="s">
        <v>259</v>
      </c>
      <c r="AC127" s="362" t="s">
        <v>532</v>
      </c>
      <c r="AD127" s="364">
        <v>0</v>
      </c>
      <c r="AE127" s="364">
        <v>0</v>
      </c>
      <c r="AF127" s="362" t="s">
        <v>261</v>
      </c>
      <c r="AG127" s="362">
        <v>2.4691359999999999E-2</v>
      </c>
      <c r="AH127" s="364">
        <v>-127.48</v>
      </c>
      <c r="AI127" s="364">
        <v>-127.48</v>
      </c>
      <c r="AJ127" s="362" t="s">
        <v>262</v>
      </c>
      <c r="AK127" s="362" t="s">
        <v>263</v>
      </c>
      <c r="AL127" s="361" t="s">
        <v>264</v>
      </c>
      <c r="AM127" s="362">
        <v>58203</v>
      </c>
      <c r="AN127" s="362">
        <v>75709</v>
      </c>
      <c r="AO127" s="361" t="s">
        <v>158</v>
      </c>
      <c r="AP127" s="361" t="s">
        <v>265</v>
      </c>
      <c r="AQ127" s="362" t="s">
        <v>463</v>
      </c>
      <c r="AR127" s="362" t="s">
        <v>524</v>
      </c>
      <c r="AS127" s="363" t="s">
        <v>749</v>
      </c>
      <c r="AT127" s="362" t="s">
        <v>245</v>
      </c>
      <c r="AU127" s="362" t="s">
        <v>750</v>
      </c>
      <c r="AV127" s="364" t="s">
        <v>751</v>
      </c>
      <c r="AW127" s="362" t="s">
        <v>752</v>
      </c>
      <c r="AX127" s="362" t="s">
        <v>271</v>
      </c>
      <c r="AY127" s="364" t="s">
        <v>502</v>
      </c>
      <c r="AZ127" s="362">
        <v>1058619</v>
      </c>
      <c r="BA127" s="362" t="s">
        <v>464</v>
      </c>
      <c r="BB127" s="362" t="s">
        <v>292</v>
      </c>
      <c r="BC127" s="362" t="s">
        <v>275</v>
      </c>
      <c r="BD127" s="362" t="s">
        <v>753</v>
      </c>
      <c r="BE127" s="363" t="s">
        <v>754</v>
      </c>
      <c r="BF127" s="362" t="s">
        <v>261</v>
      </c>
      <c r="BG127" s="364" t="s">
        <v>751</v>
      </c>
      <c r="BH127" s="362">
        <v>10236088</v>
      </c>
      <c r="BI127" s="362">
        <v>1</v>
      </c>
      <c r="BJ127" s="362" t="s">
        <v>752</v>
      </c>
      <c r="BK127" s="362" t="s">
        <v>296</v>
      </c>
      <c r="BL127" s="362" t="s">
        <v>297</v>
      </c>
      <c r="BM127" s="362"/>
      <c r="BN127" s="362"/>
      <c r="BO127" s="362"/>
      <c r="BP127" s="362"/>
      <c r="BQ127" s="362"/>
      <c r="BR127" s="362"/>
    </row>
    <row r="128" spans="1:70" ht="15.6">
      <c r="A128" s="361" t="s">
        <v>158</v>
      </c>
      <c r="B128" s="362" t="s">
        <v>2</v>
      </c>
      <c r="C128" s="362"/>
      <c r="D128" s="363" t="s">
        <v>243</v>
      </c>
      <c r="E128" s="363" t="s">
        <v>456</v>
      </c>
      <c r="F128" s="362" t="s">
        <v>245</v>
      </c>
      <c r="G128" s="362" t="s">
        <v>246</v>
      </c>
      <c r="H128" s="362" t="s">
        <v>247</v>
      </c>
      <c r="I128" s="362" t="s">
        <v>248</v>
      </c>
      <c r="J128" s="362" t="s">
        <v>249</v>
      </c>
      <c r="K128" s="362" t="s">
        <v>250</v>
      </c>
      <c r="L128" s="361" t="s">
        <v>251</v>
      </c>
      <c r="M128" s="362" t="s">
        <v>58</v>
      </c>
      <c r="N128" s="362" t="s">
        <v>59</v>
      </c>
      <c r="O128" s="362" t="s">
        <v>250</v>
      </c>
      <c r="P128" s="362" t="s">
        <v>247</v>
      </c>
      <c r="Q128" s="361" t="s">
        <v>157</v>
      </c>
      <c r="R128" s="362" t="s">
        <v>252</v>
      </c>
      <c r="S128" s="362" t="s">
        <v>253</v>
      </c>
      <c r="T128" s="362">
        <v>50849771</v>
      </c>
      <c r="U128" s="362"/>
      <c r="V128" s="362"/>
      <c r="W128" s="363" t="s">
        <v>749</v>
      </c>
      <c r="X128" s="362" t="s">
        <v>460</v>
      </c>
      <c r="Y128" s="362" t="s">
        <v>256</v>
      </c>
      <c r="Z128" s="362" t="s">
        <v>257</v>
      </c>
      <c r="AA128" s="362" t="s">
        <v>258</v>
      </c>
      <c r="AB128" s="362" t="s">
        <v>259</v>
      </c>
      <c r="AC128" s="362" t="s">
        <v>260</v>
      </c>
      <c r="AD128" s="364">
        <v>413043.03</v>
      </c>
      <c r="AE128" s="364">
        <v>413043.03</v>
      </c>
      <c r="AF128" s="362" t="s">
        <v>261</v>
      </c>
      <c r="AG128" s="362">
        <v>2.4691359999999999E-2</v>
      </c>
      <c r="AH128" s="364">
        <v>10326.07</v>
      </c>
      <c r="AI128" s="364">
        <v>10326.07</v>
      </c>
      <c r="AJ128" s="362" t="s">
        <v>262</v>
      </c>
      <c r="AK128" s="362" t="s">
        <v>263</v>
      </c>
      <c r="AL128" s="361" t="s">
        <v>264</v>
      </c>
      <c r="AM128" s="362">
        <v>58203</v>
      </c>
      <c r="AN128" s="362">
        <v>75709</v>
      </c>
      <c r="AO128" s="361" t="s">
        <v>158</v>
      </c>
      <c r="AP128" s="361" t="s">
        <v>265</v>
      </c>
      <c r="AQ128" s="362" t="s">
        <v>463</v>
      </c>
      <c r="AR128" s="362" t="s">
        <v>524</v>
      </c>
      <c r="AS128" s="363" t="s">
        <v>749</v>
      </c>
      <c r="AT128" s="362" t="s">
        <v>245</v>
      </c>
      <c r="AU128" s="362" t="s">
        <v>750</v>
      </c>
      <c r="AV128" s="364" t="s">
        <v>751</v>
      </c>
      <c r="AW128" s="362" t="s">
        <v>752</v>
      </c>
      <c r="AX128" s="362" t="s">
        <v>271</v>
      </c>
      <c r="AY128" s="364" t="s">
        <v>751</v>
      </c>
      <c r="AZ128" s="362">
        <v>1058619</v>
      </c>
      <c r="BA128" s="362" t="s">
        <v>464</v>
      </c>
      <c r="BB128" s="362" t="s">
        <v>292</v>
      </c>
      <c r="BC128" s="362" t="s">
        <v>275</v>
      </c>
      <c r="BD128" s="362" t="s">
        <v>753</v>
      </c>
      <c r="BE128" s="363" t="s">
        <v>754</v>
      </c>
      <c r="BF128" s="362" t="s">
        <v>261</v>
      </c>
      <c r="BG128" s="364" t="s">
        <v>751</v>
      </c>
      <c r="BH128" s="362">
        <v>10236088</v>
      </c>
      <c r="BI128" s="362">
        <v>1</v>
      </c>
      <c r="BJ128" s="362" t="s">
        <v>752</v>
      </c>
      <c r="BK128" s="362" t="s">
        <v>296</v>
      </c>
      <c r="BL128" s="362" t="s">
        <v>297</v>
      </c>
      <c r="BM128" s="362"/>
      <c r="BN128" s="362"/>
      <c r="BO128" s="362"/>
      <c r="BP128" s="362"/>
      <c r="BQ128" s="362"/>
      <c r="BR128" s="362"/>
    </row>
    <row r="129" spans="1:70" ht="15.6">
      <c r="A129" s="361" t="s">
        <v>158</v>
      </c>
      <c r="B129" s="362" t="s">
        <v>2</v>
      </c>
      <c r="C129" s="362"/>
      <c r="D129" s="363" t="s">
        <v>243</v>
      </c>
      <c r="E129" s="363" t="s">
        <v>456</v>
      </c>
      <c r="F129" s="362" t="s">
        <v>245</v>
      </c>
      <c r="G129" s="362" t="s">
        <v>246</v>
      </c>
      <c r="H129" s="362" t="s">
        <v>247</v>
      </c>
      <c r="I129" s="362" t="s">
        <v>248</v>
      </c>
      <c r="J129" s="362" t="s">
        <v>249</v>
      </c>
      <c r="K129" s="362" t="s">
        <v>250</v>
      </c>
      <c r="L129" s="361" t="s">
        <v>251</v>
      </c>
      <c r="M129" s="362" t="s">
        <v>58</v>
      </c>
      <c r="N129" s="362" t="s">
        <v>59</v>
      </c>
      <c r="O129" s="362" t="s">
        <v>250</v>
      </c>
      <c r="P129" s="362" t="s">
        <v>247</v>
      </c>
      <c r="Q129" s="361" t="s">
        <v>157</v>
      </c>
      <c r="R129" s="362" t="s">
        <v>252</v>
      </c>
      <c r="S129" s="362" t="s">
        <v>253</v>
      </c>
      <c r="T129" s="362">
        <v>50878574</v>
      </c>
      <c r="U129" s="362"/>
      <c r="V129" s="362"/>
      <c r="W129" s="363" t="s">
        <v>749</v>
      </c>
      <c r="X129" s="362" t="s">
        <v>278</v>
      </c>
      <c r="Y129" s="362" t="s">
        <v>256</v>
      </c>
      <c r="Z129" s="362" t="s">
        <v>279</v>
      </c>
      <c r="AA129" s="362"/>
      <c r="AB129" s="362" t="s">
        <v>280</v>
      </c>
      <c r="AC129" s="362" t="s">
        <v>281</v>
      </c>
      <c r="AD129" s="364">
        <v>0</v>
      </c>
      <c r="AE129" s="364">
        <v>33043.440000000002</v>
      </c>
      <c r="AF129" s="362" t="s">
        <v>261</v>
      </c>
      <c r="AG129" s="362">
        <v>2.4630539999999999E-2</v>
      </c>
      <c r="AH129" s="364">
        <v>0</v>
      </c>
      <c r="AI129" s="364">
        <v>813.88</v>
      </c>
      <c r="AJ129" s="362"/>
      <c r="AK129" s="362"/>
      <c r="AL129" s="361"/>
      <c r="AM129" s="362"/>
      <c r="AN129" s="362"/>
      <c r="AO129" s="361"/>
      <c r="AP129" s="361"/>
      <c r="AQ129" s="362" t="s">
        <v>282</v>
      </c>
      <c r="AR129" s="362"/>
      <c r="AS129" s="363"/>
      <c r="AT129" s="362"/>
      <c r="AU129" s="362"/>
      <c r="AV129" s="364"/>
      <c r="AW129" s="362"/>
      <c r="AX129" s="362"/>
      <c r="AY129" s="364"/>
      <c r="AZ129" s="362"/>
      <c r="BA129" s="362"/>
      <c r="BB129" s="362"/>
      <c r="BC129" s="362"/>
      <c r="BD129" s="362"/>
      <c r="BE129" s="363"/>
      <c r="BF129" s="362"/>
      <c r="BG129" s="364"/>
      <c r="BH129" s="362"/>
      <c r="BI129" s="362"/>
      <c r="BJ129" s="362"/>
      <c r="BK129" s="362"/>
      <c r="BL129" s="362"/>
      <c r="BM129" s="362"/>
      <c r="BN129" s="362"/>
      <c r="BO129" s="362"/>
      <c r="BP129" s="362"/>
      <c r="BQ129" s="362"/>
      <c r="BR129" s="362"/>
    </row>
    <row r="130" spans="1:70" ht="15.6">
      <c r="A130" s="361" t="s">
        <v>158</v>
      </c>
      <c r="B130" s="362" t="s">
        <v>2</v>
      </c>
      <c r="C130" s="362"/>
      <c r="D130" s="363" t="s">
        <v>243</v>
      </c>
      <c r="E130" s="363" t="s">
        <v>456</v>
      </c>
      <c r="F130" s="362" t="s">
        <v>245</v>
      </c>
      <c r="G130" s="362" t="s">
        <v>246</v>
      </c>
      <c r="H130" s="362" t="s">
        <v>247</v>
      </c>
      <c r="I130" s="362" t="s">
        <v>248</v>
      </c>
      <c r="J130" s="362" t="s">
        <v>249</v>
      </c>
      <c r="K130" s="362" t="s">
        <v>250</v>
      </c>
      <c r="L130" s="361" t="s">
        <v>251</v>
      </c>
      <c r="M130" s="362" t="s">
        <v>58</v>
      </c>
      <c r="N130" s="362" t="s">
        <v>59</v>
      </c>
      <c r="O130" s="362" t="s">
        <v>250</v>
      </c>
      <c r="P130" s="362" t="s">
        <v>247</v>
      </c>
      <c r="Q130" s="361" t="s">
        <v>157</v>
      </c>
      <c r="R130" s="362" t="s">
        <v>252</v>
      </c>
      <c r="S130" s="362" t="s">
        <v>253</v>
      </c>
      <c r="T130" s="362">
        <v>50880682</v>
      </c>
      <c r="U130" s="362"/>
      <c r="V130" s="362"/>
      <c r="W130" s="363" t="s">
        <v>748</v>
      </c>
      <c r="X130" s="362" t="s">
        <v>518</v>
      </c>
      <c r="Y130" s="362" t="s">
        <v>256</v>
      </c>
      <c r="Z130" s="362" t="s">
        <v>519</v>
      </c>
      <c r="AA130" s="362"/>
      <c r="AB130" s="362" t="s">
        <v>519</v>
      </c>
      <c r="AC130" s="362" t="s">
        <v>519</v>
      </c>
      <c r="AD130" s="364">
        <v>-25.12</v>
      </c>
      <c r="AE130" s="364">
        <v>-25.12</v>
      </c>
      <c r="AF130" s="362" t="s">
        <v>154</v>
      </c>
      <c r="AG130" s="362">
        <v>1</v>
      </c>
      <c r="AH130" s="364">
        <v>-25.12</v>
      </c>
      <c r="AI130" s="364">
        <v>-25.12</v>
      </c>
      <c r="AJ130" s="362" t="s">
        <v>262</v>
      </c>
      <c r="AK130" s="362" t="s">
        <v>263</v>
      </c>
      <c r="AL130" s="361" t="s">
        <v>264</v>
      </c>
      <c r="AM130" s="362">
        <v>58203</v>
      </c>
      <c r="AN130" s="362">
        <v>76135</v>
      </c>
      <c r="AO130" s="361" t="s">
        <v>158</v>
      </c>
      <c r="AP130" s="361" t="s">
        <v>265</v>
      </c>
      <c r="AQ130" s="362" t="s">
        <v>520</v>
      </c>
      <c r="AR130" s="362"/>
      <c r="AS130" s="363"/>
      <c r="AT130" s="362"/>
      <c r="AU130" s="362"/>
      <c r="AV130" s="364"/>
      <c r="AW130" s="362"/>
      <c r="AX130" s="362"/>
      <c r="AY130" s="364"/>
      <c r="AZ130" s="362"/>
      <c r="BA130" s="362"/>
      <c r="BB130" s="362"/>
      <c r="BC130" s="362"/>
      <c r="BD130" s="362"/>
      <c r="BE130" s="363"/>
      <c r="BF130" s="362"/>
      <c r="BG130" s="364"/>
      <c r="BH130" s="362"/>
      <c r="BI130" s="362"/>
      <c r="BJ130" s="362"/>
      <c r="BK130" s="362"/>
      <c r="BL130" s="362"/>
      <c r="BM130" s="362"/>
      <c r="BN130" s="362"/>
      <c r="BO130" s="362"/>
      <c r="BP130" s="362"/>
      <c r="BQ130" s="362"/>
      <c r="BR130" s="362"/>
    </row>
    <row r="131" spans="1:70" ht="15.6">
      <c r="A131" s="361" t="s">
        <v>158</v>
      </c>
      <c r="B131" s="362" t="s">
        <v>2</v>
      </c>
      <c r="C131" s="362"/>
      <c r="D131" s="363" t="s">
        <v>243</v>
      </c>
      <c r="E131" s="363" t="s">
        <v>456</v>
      </c>
      <c r="F131" s="362" t="s">
        <v>245</v>
      </c>
      <c r="G131" s="362" t="s">
        <v>246</v>
      </c>
      <c r="H131" s="362" t="s">
        <v>247</v>
      </c>
      <c r="I131" s="362" t="s">
        <v>248</v>
      </c>
      <c r="J131" s="362" t="s">
        <v>249</v>
      </c>
      <c r="K131" s="362" t="s">
        <v>250</v>
      </c>
      <c r="L131" s="361" t="s">
        <v>251</v>
      </c>
      <c r="M131" s="362" t="s">
        <v>58</v>
      </c>
      <c r="N131" s="362" t="s">
        <v>59</v>
      </c>
      <c r="O131" s="362" t="s">
        <v>250</v>
      </c>
      <c r="P131" s="362" t="s">
        <v>247</v>
      </c>
      <c r="Q131" s="361" t="s">
        <v>157</v>
      </c>
      <c r="R131" s="362" t="s">
        <v>252</v>
      </c>
      <c r="S131" s="362" t="s">
        <v>253</v>
      </c>
      <c r="T131" s="362">
        <v>53213471</v>
      </c>
      <c r="U131" s="362"/>
      <c r="V131" s="362"/>
      <c r="W131" s="363" t="s">
        <v>755</v>
      </c>
      <c r="X131" s="362" t="s">
        <v>460</v>
      </c>
      <c r="Y131" s="362" t="s">
        <v>256</v>
      </c>
      <c r="Z131" s="362" t="s">
        <v>257</v>
      </c>
      <c r="AA131" s="362" t="s">
        <v>258</v>
      </c>
      <c r="AB131" s="362" t="s">
        <v>259</v>
      </c>
      <c r="AC131" s="362" t="s">
        <v>260</v>
      </c>
      <c r="AD131" s="364">
        <v>74758.55</v>
      </c>
      <c r="AE131" s="364">
        <v>74758.55</v>
      </c>
      <c r="AF131" s="362" t="s">
        <v>261</v>
      </c>
      <c r="AG131" s="362">
        <v>2.4096389999999999E-2</v>
      </c>
      <c r="AH131" s="364">
        <v>1801.41</v>
      </c>
      <c r="AI131" s="364">
        <v>1801.41</v>
      </c>
      <c r="AJ131" s="362" t="s">
        <v>262</v>
      </c>
      <c r="AK131" s="362" t="s">
        <v>263</v>
      </c>
      <c r="AL131" s="361" t="s">
        <v>264</v>
      </c>
      <c r="AM131" s="362">
        <v>58203</v>
      </c>
      <c r="AN131" s="362">
        <v>75709</v>
      </c>
      <c r="AO131" s="361" t="s">
        <v>158</v>
      </c>
      <c r="AP131" s="361" t="s">
        <v>265</v>
      </c>
      <c r="AQ131" s="362" t="s">
        <v>463</v>
      </c>
      <c r="AR131" s="362" t="s">
        <v>488</v>
      </c>
      <c r="AS131" s="363" t="s">
        <v>755</v>
      </c>
      <c r="AT131" s="362" t="s">
        <v>245</v>
      </c>
      <c r="AU131" s="362" t="s">
        <v>756</v>
      </c>
      <c r="AV131" s="364" t="s">
        <v>757</v>
      </c>
      <c r="AW131" s="362" t="s">
        <v>758</v>
      </c>
      <c r="AX131" s="362" t="s">
        <v>271</v>
      </c>
      <c r="AY131" s="364" t="s">
        <v>759</v>
      </c>
      <c r="AZ131" s="362">
        <v>1058777</v>
      </c>
      <c r="BA131" s="362" t="s">
        <v>718</v>
      </c>
      <c r="BB131" s="362" t="s">
        <v>719</v>
      </c>
      <c r="BC131" s="362" t="s">
        <v>275</v>
      </c>
      <c r="BD131" s="362" t="s">
        <v>760</v>
      </c>
      <c r="BE131" s="363" t="s">
        <v>566</v>
      </c>
      <c r="BF131" s="362" t="s">
        <v>261</v>
      </c>
      <c r="BG131" s="364" t="s">
        <v>757</v>
      </c>
      <c r="BH131" s="362">
        <v>10270144</v>
      </c>
      <c r="BI131" s="362">
        <v>1</v>
      </c>
      <c r="BJ131" s="362" t="s">
        <v>758</v>
      </c>
      <c r="BK131" s="362" t="s">
        <v>553</v>
      </c>
      <c r="BL131" s="362" t="s">
        <v>297</v>
      </c>
      <c r="BM131" s="362"/>
      <c r="BN131" s="362"/>
      <c r="BO131" s="362"/>
      <c r="BP131" s="362"/>
      <c r="BQ131" s="362"/>
      <c r="BR131" s="362"/>
    </row>
    <row r="132" spans="1:70" ht="15.6">
      <c r="A132" s="361" t="s">
        <v>158</v>
      </c>
      <c r="B132" s="362" t="s">
        <v>2</v>
      </c>
      <c r="C132" s="362"/>
      <c r="D132" s="363" t="s">
        <v>243</v>
      </c>
      <c r="E132" s="363" t="s">
        <v>456</v>
      </c>
      <c r="F132" s="362" t="s">
        <v>245</v>
      </c>
      <c r="G132" s="362" t="s">
        <v>246</v>
      </c>
      <c r="H132" s="362" t="s">
        <v>247</v>
      </c>
      <c r="I132" s="362" t="s">
        <v>248</v>
      </c>
      <c r="J132" s="362" t="s">
        <v>249</v>
      </c>
      <c r="K132" s="362" t="s">
        <v>250</v>
      </c>
      <c r="L132" s="361" t="s">
        <v>251</v>
      </c>
      <c r="M132" s="362" t="s">
        <v>58</v>
      </c>
      <c r="N132" s="362" t="s">
        <v>59</v>
      </c>
      <c r="O132" s="362" t="s">
        <v>250</v>
      </c>
      <c r="P132" s="362" t="s">
        <v>247</v>
      </c>
      <c r="Q132" s="361" t="s">
        <v>157</v>
      </c>
      <c r="R132" s="362" t="s">
        <v>252</v>
      </c>
      <c r="S132" s="362" t="s">
        <v>253</v>
      </c>
      <c r="T132" s="362">
        <v>53229984</v>
      </c>
      <c r="U132" s="362"/>
      <c r="V132" s="362"/>
      <c r="W132" s="363" t="s">
        <v>755</v>
      </c>
      <c r="X132" s="362" t="s">
        <v>278</v>
      </c>
      <c r="Y132" s="362" t="s">
        <v>256</v>
      </c>
      <c r="Z132" s="362" t="s">
        <v>279</v>
      </c>
      <c r="AA132" s="362"/>
      <c r="AB132" s="362" t="s">
        <v>280</v>
      </c>
      <c r="AC132" s="362" t="s">
        <v>281</v>
      </c>
      <c r="AD132" s="364">
        <v>0</v>
      </c>
      <c r="AE132" s="364">
        <v>5980.68</v>
      </c>
      <c r="AF132" s="362" t="s">
        <v>261</v>
      </c>
      <c r="AG132" s="362">
        <v>2.4096389999999999E-2</v>
      </c>
      <c r="AH132" s="364">
        <v>0</v>
      </c>
      <c r="AI132" s="364">
        <v>144.11000000000001</v>
      </c>
      <c r="AJ132" s="362"/>
      <c r="AK132" s="362"/>
      <c r="AL132" s="361"/>
      <c r="AM132" s="362"/>
      <c r="AN132" s="362"/>
      <c r="AO132" s="361"/>
      <c r="AP132" s="361"/>
      <c r="AQ132" s="362" t="s">
        <v>282</v>
      </c>
      <c r="AR132" s="362"/>
      <c r="AS132" s="363"/>
      <c r="AT132" s="362"/>
      <c r="AU132" s="362"/>
      <c r="AV132" s="364"/>
      <c r="AW132" s="362"/>
      <c r="AX132" s="362"/>
      <c r="AY132" s="364"/>
      <c r="AZ132" s="362"/>
      <c r="BA132" s="362"/>
      <c r="BB132" s="362"/>
      <c r="BC132" s="362"/>
      <c r="BD132" s="362"/>
      <c r="BE132" s="363"/>
      <c r="BF132" s="362"/>
      <c r="BG132" s="364"/>
      <c r="BH132" s="362"/>
      <c r="BI132" s="362"/>
      <c r="BJ132" s="362"/>
      <c r="BK132" s="362"/>
      <c r="BL132" s="362"/>
      <c r="BM132" s="362"/>
      <c r="BN132" s="362"/>
      <c r="BO132" s="362"/>
      <c r="BP132" s="362"/>
      <c r="BQ132" s="362"/>
      <c r="BR132" s="362"/>
    </row>
    <row r="133" spans="1:70" ht="15.6">
      <c r="A133" s="361" t="s">
        <v>158</v>
      </c>
      <c r="B133" s="362" t="s">
        <v>2</v>
      </c>
      <c r="C133" s="362"/>
      <c r="D133" s="363" t="s">
        <v>243</v>
      </c>
      <c r="E133" s="363" t="s">
        <v>456</v>
      </c>
      <c r="F133" s="362" t="s">
        <v>245</v>
      </c>
      <c r="G133" s="362" t="s">
        <v>246</v>
      </c>
      <c r="H133" s="362" t="s">
        <v>247</v>
      </c>
      <c r="I133" s="362" t="s">
        <v>248</v>
      </c>
      <c r="J133" s="362" t="s">
        <v>249</v>
      </c>
      <c r="K133" s="362" t="s">
        <v>250</v>
      </c>
      <c r="L133" s="361" t="s">
        <v>251</v>
      </c>
      <c r="M133" s="362" t="s">
        <v>58</v>
      </c>
      <c r="N133" s="362" t="s">
        <v>59</v>
      </c>
      <c r="O133" s="362" t="s">
        <v>250</v>
      </c>
      <c r="P133" s="362" t="s">
        <v>247</v>
      </c>
      <c r="Q133" s="361" t="s">
        <v>157</v>
      </c>
      <c r="R133" s="362" t="s">
        <v>252</v>
      </c>
      <c r="S133" s="362" t="s">
        <v>253</v>
      </c>
      <c r="T133" s="362">
        <v>53880717</v>
      </c>
      <c r="U133" s="362"/>
      <c r="V133" s="362"/>
      <c r="W133" s="363" t="s">
        <v>761</v>
      </c>
      <c r="X133" s="362" t="s">
        <v>477</v>
      </c>
      <c r="Y133" s="362" t="s">
        <v>256</v>
      </c>
      <c r="Z133" s="362" t="s">
        <v>257</v>
      </c>
      <c r="AA133" s="362" t="s">
        <v>258</v>
      </c>
      <c r="AB133" s="362" t="s">
        <v>259</v>
      </c>
      <c r="AC133" s="362" t="s">
        <v>260</v>
      </c>
      <c r="AD133" s="364">
        <v>830000</v>
      </c>
      <c r="AE133" s="364">
        <v>830000</v>
      </c>
      <c r="AF133" s="362" t="s">
        <v>261</v>
      </c>
      <c r="AG133" s="362">
        <v>2.4096389999999999E-2</v>
      </c>
      <c r="AH133" s="364">
        <v>20000.009999999998</v>
      </c>
      <c r="AI133" s="364">
        <v>20000.009999999998</v>
      </c>
      <c r="AJ133" s="362" t="s">
        <v>262</v>
      </c>
      <c r="AK133" s="362" t="s">
        <v>263</v>
      </c>
      <c r="AL133" s="361" t="s">
        <v>264</v>
      </c>
      <c r="AM133" s="362">
        <v>58203</v>
      </c>
      <c r="AN133" s="362">
        <v>72605</v>
      </c>
      <c r="AO133" s="361" t="s">
        <v>158</v>
      </c>
      <c r="AP133" s="361" t="s">
        <v>265</v>
      </c>
      <c r="AQ133" s="362" t="s">
        <v>478</v>
      </c>
      <c r="AR133" s="362" t="s">
        <v>497</v>
      </c>
      <c r="AS133" s="363" t="s">
        <v>761</v>
      </c>
      <c r="AT133" s="362" t="s">
        <v>245</v>
      </c>
      <c r="AU133" s="362" t="s">
        <v>762</v>
      </c>
      <c r="AV133" s="364" t="s">
        <v>763</v>
      </c>
      <c r="AW133" s="362" t="s">
        <v>764</v>
      </c>
      <c r="AX133" s="362" t="s">
        <v>271</v>
      </c>
      <c r="AY133" s="364" t="s">
        <v>765</v>
      </c>
      <c r="AZ133" s="362">
        <v>2117442</v>
      </c>
      <c r="BA133" s="362" t="s">
        <v>766</v>
      </c>
      <c r="BB133" s="362" t="s">
        <v>767</v>
      </c>
      <c r="BC133" s="362" t="s">
        <v>768</v>
      </c>
      <c r="BD133" s="362" t="s">
        <v>769</v>
      </c>
      <c r="BE133" s="363" t="s">
        <v>495</v>
      </c>
      <c r="BF133" s="362" t="s">
        <v>261</v>
      </c>
      <c r="BG133" s="364" t="s">
        <v>763</v>
      </c>
      <c r="BH133" s="362"/>
      <c r="BI133" s="362"/>
      <c r="BJ133" s="362"/>
      <c r="BK133" s="362"/>
      <c r="BL133" s="362"/>
      <c r="BM133" s="362"/>
      <c r="BN133" s="362"/>
      <c r="BO133" s="362"/>
      <c r="BP133" s="362"/>
      <c r="BQ133" s="362"/>
      <c r="BR133" s="362"/>
    </row>
    <row r="134" spans="1:70" ht="15.6">
      <c r="A134" s="361" t="s">
        <v>158</v>
      </c>
      <c r="B134" s="362" t="s">
        <v>2</v>
      </c>
      <c r="C134" s="362"/>
      <c r="D134" s="363" t="s">
        <v>243</v>
      </c>
      <c r="E134" s="363" t="s">
        <v>456</v>
      </c>
      <c r="F134" s="362" t="s">
        <v>245</v>
      </c>
      <c r="G134" s="362" t="s">
        <v>246</v>
      </c>
      <c r="H134" s="362" t="s">
        <v>247</v>
      </c>
      <c r="I134" s="362" t="s">
        <v>248</v>
      </c>
      <c r="J134" s="362" t="s">
        <v>249</v>
      </c>
      <c r="K134" s="362" t="s">
        <v>250</v>
      </c>
      <c r="L134" s="361" t="s">
        <v>251</v>
      </c>
      <c r="M134" s="362" t="s">
        <v>58</v>
      </c>
      <c r="N134" s="362" t="s">
        <v>59</v>
      </c>
      <c r="O134" s="362" t="s">
        <v>250</v>
      </c>
      <c r="P134" s="362" t="s">
        <v>247</v>
      </c>
      <c r="Q134" s="361" t="s">
        <v>157</v>
      </c>
      <c r="R134" s="362" t="s">
        <v>252</v>
      </c>
      <c r="S134" s="362" t="s">
        <v>253</v>
      </c>
      <c r="T134" s="362">
        <v>53910735</v>
      </c>
      <c r="U134" s="362"/>
      <c r="V134" s="362"/>
      <c r="W134" s="363" t="s">
        <v>761</v>
      </c>
      <c r="X134" s="362" t="s">
        <v>278</v>
      </c>
      <c r="Y134" s="362" t="s">
        <v>256</v>
      </c>
      <c r="Z134" s="362" t="s">
        <v>279</v>
      </c>
      <c r="AA134" s="362"/>
      <c r="AB134" s="362" t="s">
        <v>280</v>
      </c>
      <c r="AC134" s="362" t="s">
        <v>281</v>
      </c>
      <c r="AD134" s="364">
        <v>0</v>
      </c>
      <c r="AE134" s="364">
        <v>66400</v>
      </c>
      <c r="AF134" s="362" t="s">
        <v>261</v>
      </c>
      <c r="AG134" s="362">
        <v>2.4096389999999999E-2</v>
      </c>
      <c r="AH134" s="364">
        <v>0</v>
      </c>
      <c r="AI134" s="364">
        <v>1600</v>
      </c>
      <c r="AJ134" s="362"/>
      <c r="AK134" s="362"/>
      <c r="AL134" s="361"/>
      <c r="AM134" s="362"/>
      <c r="AN134" s="362"/>
      <c r="AO134" s="361"/>
      <c r="AP134" s="361"/>
      <c r="AQ134" s="362" t="s">
        <v>282</v>
      </c>
      <c r="AR134" s="362"/>
      <c r="AS134" s="363"/>
      <c r="AT134" s="362"/>
      <c r="AU134" s="362"/>
      <c r="AV134" s="364"/>
      <c r="AW134" s="362"/>
      <c r="AX134" s="362"/>
      <c r="AY134" s="364"/>
      <c r="AZ134" s="362"/>
      <c r="BA134" s="362"/>
      <c r="BB134" s="362"/>
      <c r="BC134" s="362"/>
      <c r="BD134" s="362"/>
      <c r="BE134" s="363"/>
      <c r="BF134" s="362"/>
      <c r="BG134" s="364"/>
      <c r="BH134" s="362"/>
      <c r="BI134" s="362"/>
      <c r="BJ134" s="362"/>
      <c r="BK134" s="362"/>
      <c r="BL134" s="362"/>
      <c r="BM134" s="362"/>
      <c r="BN134" s="362"/>
      <c r="BO134" s="362"/>
      <c r="BP134" s="362"/>
      <c r="BQ134" s="362"/>
      <c r="BR134" s="362"/>
    </row>
    <row r="135" spans="1:70" ht="15.6">
      <c r="A135" s="361" t="s">
        <v>158</v>
      </c>
      <c r="B135" s="362" t="s">
        <v>2</v>
      </c>
      <c r="C135" s="362"/>
      <c r="D135" s="363" t="s">
        <v>243</v>
      </c>
      <c r="E135" s="363" t="s">
        <v>456</v>
      </c>
      <c r="F135" s="362" t="s">
        <v>245</v>
      </c>
      <c r="G135" s="362" t="s">
        <v>246</v>
      </c>
      <c r="H135" s="362" t="s">
        <v>247</v>
      </c>
      <c r="I135" s="362" t="s">
        <v>248</v>
      </c>
      <c r="J135" s="362" t="s">
        <v>249</v>
      </c>
      <c r="K135" s="362" t="s">
        <v>250</v>
      </c>
      <c r="L135" s="361" t="s">
        <v>251</v>
      </c>
      <c r="M135" s="362" t="s">
        <v>58</v>
      </c>
      <c r="N135" s="362" t="s">
        <v>59</v>
      </c>
      <c r="O135" s="362" t="s">
        <v>250</v>
      </c>
      <c r="P135" s="362" t="s">
        <v>247</v>
      </c>
      <c r="Q135" s="361" t="s">
        <v>157</v>
      </c>
      <c r="R135" s="362" t="s">
        <v>252</v>
      </c>
      <c r="S135" s="362" t="s">
        <v>253</v>
      </c>
      <c r="T135" s="362">
        <v>57552746</v>
      </c>
      <c r="U135" s="362"/>
      <c r="V135" s="362"/>
      <c r="W135" s="363" t="s">
        <v>770</v>
      </c>
      <c r="X135" s="362" t="s">
        <v>460</v>
      </c>
      <c r="Y135" s="362" t="s">
        <v>256</v>
      </c>
      <c r="Z135" s="362" t="s">
        <v>257</v>
      </c>
      <c r="AA135" s="362" t="s">
        <v>258</v>
      </c>
      <c r="AB135" s="362" t="s">
        <v>259</v>
      </c>
      <c r="AC135" s="362" t="s">
        <v>260</v>
      </c>
      <c r="AD135" s="364">
        <v>359019.41</v>
      </c>
      <c r="AE135" s="364">
        <v>359019.41</v>
      </c>
      <c r="AF135" s="362" t="s">
        <v>261</v>
      </c>
      <c r="AG135" s="362">
        <v>2.4096389999999999E-2</v>
      </c>
      <c r="AH135" s="364">
        <v>8651.07</v>
      </c>
      <c r="AI135" s="364">
        <v>8651.07</v>
      </c>
      <c r="AJ135" s="362" t="s">
        <v>262</v>
      </c>
      <c r="AK135" s="362" t="s">
        <v>263</v>
      </c>
      <c r="AL135" s="361" t="s">
        <v>264</v>
      </c>
      <c r="AM135" s="362">
        <v>58203</v>
      </c>
      <c r="AN135" s="362">
        <v>75709</v>
      </c>
      <c r="AO135" s="361" t="s">
        <v>158</v>
      </c>
      <c r="AP135" s="361" t="s">
        <v>265</v>
      </c>
      <c r="AQ135" s="362" t="s">
        <v>463</v>
      </c>
      <c r="AR135" s="362" t="s">
        <v>537</v>
      </c>
      <c r="AS135" s="363" t="s">
        <v>770</v>
      </c>
      <c r="AT135" s="362" t="s">
        <v>245</v>
      </c>
      <c r="AU135" s="362" t="s">
        <v>771</v>
      </c>
      <c r="AV135" s="364" t="s">
        <v>772</v>
      </c>
      <c r="AW135" s="362" t="s">
        <v>773</v>
      </c>
      <c r="AX135" s="362" t="s">
        <v>271</v>
      </c>
      <c r="AY135" s="364" t="s">
        <v>772</v>
      </c>
      <c r="AZ135" s="362">
        <v>1058619</v>
      </c>
      <c r="BA135" s="362" t="s">
        <v>464</v>
      </c>
      <c r="BB135" s="362" t="s">
        <v>292</v>
      </c>
      <c r="BC135" s="362" t="s">
        <v>275</v>
      </c>
      <c r="BD135" s="362" t="s">
        <v>774</v>
      </c>
      <c r="BE135" s="363" t="s">
        <v>713</v>
      </c>
      <c r="BF135" s="362" t="s">
        <v>261</v>
      </c>
      <c r="BG135" s="364" t="s">
        <v>772</v>
      </c>
      <c r="BH135" s="362">
        <v>10295159</v>
      </c>
      <c r="BI135" s="362">
        <v>1</v>
      </c>
      <c r="BJ135" s="362" t="s">
        <v>773</v>
      </c>
      <c r="BK135" s="362" t="s">
        <v>296</v>
      </c>
      <c r="BL135" s="362" t="s">
        <v>297</v>
      </c>
      <c r="BM135" s="362"/>
      <c r="BN135" s="362"/>
      <c r="BO135" s="362"/>
      <c r="BP135" s="362"/>
      <c r="BQ135" s="362"/>
      <c r="BR135" s="362"/>
    </row>
    <row r="136" spans="1:70" ht="15.6">
      <c r="A136" s="361" t="s">
        <v>158</v>
      </c>
      <c r="B136" s="362" t="s">
        <v>2</v>
      </c>
      <c r="C136" s="362"/>
      <c r="D136" s="363" t="s">
        <v>243</v>
      </c>
      <c r="E136" s="363" t="s">
        <v>456</v>
      </c>
      <c r="F136" s="362" t="s">
        <v>245</v>
      </c>
      <c r="G136" s="362" t="s">
        <v>246</v>
      </c>
      <c r="H136" s="362" t="s">
        <v>247</v>
      </c>
      <c r="I136" s="362" t="s">
        <v>248</v>
      </c>
      <c r="J136" s="362" t="s">
        <v>249</v>
      </c>
      <c r="K136" s="362" t="s">
        <v>250</v>
      </c>
      <c r="L136" s="361" t="s">
        <v>251</v>
      </c>
      <c r="M136" s="362" t="s">
        <v>58</v>
      </c>
      <c r="N136" s="362" t="s">
        <v>59</v>
      </c>
      <c r="O136" s="362" t="s">
        <v>250</v>
      </c>
      <c r="P136" s="362" t="s">
        <v>247</v>
      </c>
      <c r="Q136" s="361" t="s">
        <v>157</v>
      </c>
      <c r="R136" s="362" t="s">
        <v>252</v>
      </c>
      <c r="S136" s="362" t="s">
        <v>253</v>
      </c>
      <c r="T136" s="362">
        <v>57575112</v>
      </c>
      <c r="U136" s="362"/>
      <c r="V136" s="362"/>
      <c r="W136" s="363" t="s">
        <v>770</v>
      </c>
      <c r="X136" s="362" t="s">
        <v>278</v>
      </c>
      <c r="Y136" s="362" t="s">
        <v>256</v>
      </c>
      <c r="Z136" s="362" t="s">
        <v>279</v>
      </c>
      <c r="AA136" s="362"/>
      <c r="AB136" s="362" t="s">
        <v>280</v>
      </c>
      <c r="AC136" s="362" t="s">
        <v>281</v>
      </c>
      <c r="AD136" s="364">
        <v>0</v>
      </c>
      <c r="AE136" s="364">
        <v>28721.55</v>
      </c>
      <c r="AF136" s="362" t="s">
        <v>261</v>
      </c>
      <c r="AG136" s="362">
        <v>2.4096389999999999E-2</v>
      </c>
      <c r="AH136" s="364">
        <v>0</v>
      </c>
      <c r="AI136" s="364">
        <v>692.09</v>
      </c>
      <c r="AJ136" s="362"/>
      <c r="AK136" s="362"/>
      <c r="AL136" s="361"/>
      <c r="AM136" s="362"/>
      <c r="AN136" s="362"/>
      <c r="AO136" s="361"/>
      <c r="AP136" s="361"/>
      <c r="AQ136" s="362" t="s">
        <v>282</v>
      </c>
      <c r="AR136" s="362"/>
      <c r="AS136" s="363"/>
      <c r="AT136" s="362"/>
      <c r="AU136" s="362"/>
      <c r="AV136" s="364"/>
      <c r="AW136" s="362"/>
      <c r="AX136" s="362"/>
      <c r="AY136" s="364"/>
      <c r="AZ136" s="362"/>
      <c r="BA136" s="362"/>
      <c r="BB136" s="362"/>
      <c r="BC136" s="362"/>
      <c r="BD136" s="362"/>
      <c r="BE136" s="363"/>
      <c r="BF136" s="362"/>
      <c r="BG136" s="364"/>
      <c r="BH136" s="362"/>
      <c r="BI136" s="362"/>
      <c r="BJ136" s="362"/>
      <c r="BK136" s="362"/>
      <c r="BL136" s="362"/>
      <c r="BM136" s="362"/>
      <c r="BN136" s="362"/>
      <c r="BO136" s="362"/>
      <c r="BP136" s="362"/>
      <c r="BQ136" s="362"/>
      <c r="BR136" s="362"/>
    </row>
    <row r="137" spans="1:70" ht="15.6">
      <c r="A137" s="361" t="s">
        <v>158</v>
      </c>
      <c r="B137" s="362" t="s">
        <v>2</v>
      </c>
      <c r="C137" s="362"/>
      <c r="D137" s="363" t="s">
        <v>243</v>
      </c>
      <c r="E137" s="363" t="s">
        <v>456</v>
      </c>
      <c r="F137" s="362" t="s">
        <v>245</v>
      </c>
      <c r="G137" s="362" t="s">
        <v>246</v>
      </c>
      <c r="H137" s="362" t="s">
        <v>247</v>
      </c>
      <c r="I137" s="362" t="s">
        <v>248</v>
      </c>
      <c r="J137" s="362" t="s">
        <v>249</v>
      </c>
      <c r="K137" s="362" t="s">
        <v>250</v>
      </c>
      <c r="L137" s="361" t="s">
        <v>251</v>
      </c>
      <c r="M137" s="362" t="s">
        <v>58</v>
      </c>
      <c r="N137" s="362" t="s">
        <v>59</v>
      </c>
      <c r="O137" s="362" t="s">
        <v>250</v>
      </c>
      <c r="P137" s="362" t="s">
        <v>247</v>
      </c>
      <c r="Q137" s="361" t="s">
        <v>157</v>
      </c>
      <c r="R137" s="362" t="s">
        <v>252</v>
      </c>
      <c r="S137" s="362" t="s">
        <v>253</v>
      </c>
      <c r="T137" s="362">
        <v>59058934</v>
      </c>
      <c r="U137" s="362"/>
      <c r="V137" s="362"/>
      <c r="W137" s="363" t="s">
        <v>775</v>
      </c>
      <c r="X137" s="362" t="s">
        <v>460</v>
      </c>
      <c r="Y137" s="362" t="s">
        <v>256</v>
      </c>
      <c r="Z137" s="362" t="s">
        <v>257</v>
      </c>
      <c r="AA137" s="362" t="s">
        <v>258</v>
      </c>
      <c r="AB137" s="362" t="s">
        <v>259</v>
      </c>
      <c r="AC137" s="362" t="s">
        <v>532</v>
      </c>
      <c r="AD137" s="364">
        <v>0</v>
      </c>
      <c r="AE137" s="364">
        <v>0</v>
      </c>
      <c r="AF137" s="362" t="s">
        <v>261</v>
      </c>
      <c r="AG137" s="362">
        <v>2.4096389999999999E-2</v>
      </c>
      <c r="AH137" s="364">
        <v>-108.06</v>
      </c>
      <c r="AI137" s="364">
        <v>-108.06</v>
      </c>
      <c r="AJ137" s="362" t="s">
        <v>262</v>
      </c>
      <c r="AK137" s="362" t="s">
        <v>263</v>
      </c>
      <c r="AL137" s="361" t="s">
        <v>264</v>
      </c>
      <c r="AM137" s="362">
        <v>58203</v>
      </c>
      <c r="AN137" s="362">
        <v>75709</v>
      </c>
      <c r="AO137" s="361" t="s">
        <v>158</v>
      </c>
      <c r="AP137" s="361" t="s">
        <v>265</v>
      </c>
      <c r="AQ137" s="362" t="s">
        <v>463</v>
      </c>
      <c r="AR137" s="362" t="s">
        <v>508</v>
      </c>
      <c r="AS137" s="363" t="s">
        <v>775</v>
      </c>
      <c r="AT137" s="362" t="s">
        <v>245</v>
      </c>
      <c r="AU137" s="362" t="s">
        <v>776</v>
      </c>
      <c r="AV137" s="364" t="s">
        <v>777</v>
      </c>
      <c r="AW137" s="362" t="s">
        <v>778</v>
      </c>
      <c r="AX137" s="362" t="s">
        <v>271</v>
      </c>
      <c r="AY137" s="364" t="s">
        <v>502</v>
      </c>
      <c r="AZ137" s="362">
        <v>1058630</v>
      </c>
      <c r="BA137" s="362" t="s">
        <v>528</v>
      </c>
      <c r="BB137" s="362" t="s">
        <v>529</v>
      </c>
      <c r="BC137" s="362" t="s">
        <v>275</v>
      </c>
      <c r="BD137" s="362" t="s">
        <v>779</v>
      </c>
      <c r="BE137" s="363" t="s">
        <v>780</v>
      </c>
      <c r="BF137" s="362" t="s">
        <v>261</v>
      </c>
      <c r="BG137" s="364" t="s">
        <v>777</v>
      </c>
      <c r="BH137" s="362">
        <v>10257016</v>
      </c>
      <c r="BI137" s="362">
        <v>1</v>
      </c>
      <c r="BJ137" s="362" t="s">
        <v>778</v>
      </c>
      <c r="BK137" s="362" t="s">
        <v>296</v>
      </c>
      <c r="BL137" s="362" t="s">
        <v>297</v>
      </c>
      <c r="BM137" s="362"/>
      <c r="BN137" s="362"/>
      <c r="BO137" s="362"/>
      <c r="BP137" s="362"/>
      <c r="BQ137" s="362"/>
      <c r="BR137" s="362"/>
    </row>
    <row r="138" spans="1:70" ht="15.6">
      <c r="A138" s="361" t="s">
        <v>158</v>
      </c>
      <c r="B138" s="362" t="s">
        <v>2</v>
      </c>
      <c r="C138" s="362"/>
      <c r="D138" s="363" t="s">
        <v>243</v>
      </c>
      <c r="E138" s="363" t="s">
        <v>456</v>
      </c>
      <c r="F138" s="362" t="s">
        <v>245</v>
      </c>
      <c r="G138" s="362" t="s">
        <v>246</v>
      </c>
      <c r="H138" s="362" t="s">
        <v>247</v>
      </c>
      <c r="I138" s="362" t="s">
        <v>248</v>
      </c>
      <c r="J138" s="362" t="s">
        <v>249</v>
      </c>
      <c r="K138" s="362" t="s">
        <v>250</v>
      </c>
      <c r="L138" s="361" t="s">
        <v>251</v>
      </c>
      <c r="M138" s="362" t="s">
        <v>58</v>
      </c>
      <c r="N138" s="362" t="s">
        <v>59</v>
      </c>
      <c r="O138" s="362" t="s">
        <v>250</v>
      </c>
      <c r="P138" s="362" t="s">
        <v>247</v>
      </c>
      <c r="Q138" s="361" t="s">
        <v>157</v>
      </c>
      <c r="R138" s="362" t="s">
        <v>252</v>
      </c>
      <c r="S138" s="362" t="s">
        <v>253</v>
      </c>
      <c r="T138" s="362">
        <v>59058938</v>
      </c>
      <c r="U138" s="362"/>
      <c r="V138" s="362"/>
      <c r="W138" s="363" t="s">
        <v>775</v>
      </c>
      <c r="X138" s="362" t="s">
        <v>460</v>
      </c>
      <c r="Y138" s="362" t="s">
        <v>256</v>
      </c>
      <c r="Z138" s="362" t="s">
        <v>257</v>
      </c>
      <c r="AA138" s="362" t="s">
        <v>258</v>
      </c>
      <c r="AB138" s="362" t="s">
        <v>259</v>
      </c>
      <c r="AC138" s="362" t="s">
        <v>260</v>
      </c>
      <c r="AD138" s="364">
        <v>261394.66</v>
      </c>
      <c r="AE138" s="364">
        <v>261394.66</v>
      </c>
      <c r="AF138" s="362" t="s">
        <v>261</v>
      </c>
      <c r="AG138" s="362">
        <v>2.4096389999999999E-2</v>
      </c>
      <c r="AH138" s="364">
        <v>6406.73</v>
      </c>
      <c r="AI138" s="364">
        <v>6406.73</v>
      </c>
      <c r="AJ138" s="362" t="s">
        <v>262</v>
      </c>
      <c r="AK138" s="362" t="s">
        <v>263</v>
      </c>
      <c r="AL138" s="361" t="s">
        <v>264</v>
      </c>
      <c r="AM138" s="362">
        <v>58203</v>
      </c>
      <c r="AN138" s="362">
        <v>75709</v>
      </c>
      <c r="AO138" s="361" t="s">
        <v>158</v>
      </c>
      <c r="AP138" s="361" t="s">
        <v>265</v>
      </c>
      <c r="AQ138" s="362" t="s">
        <v>463</v>
      </c>
      <c r="AR138" s="362" t="s">
        <v>508</v>
      </c>
      <c r="AS138" s="363" t="s">
        <v>775</v>
      </c>
      <c r="AT138" s="362" t="s">
        <v>245</v>
      </c>
      <c r="AU138" s="362" t="s">
        <v>776</v>
      </c>
      <c r="AV138" s="364" t="s">
        <v>777</v>
      </c>
      <c r="AW138" s="362" t="s">
        <v>778</v>
      </c>
      <c r="AX138" s="362" t="s">
        <v>271</v>
      </c>
      <c r="AY138" s="364" t="s">
        <v>781</v>
      </c>
      <c r="AZ138" s="362">
        <v>1058630</v>
      </c>
      <c r="BA138" s="362" t="s">
        <v>528</v>
      </c>
      <c r="BB138" s="362" t="s">
        <v>529</v>
      </c>
      <c r="BC138" s="362" t="s">
        <v>275</v>
      </c>
      <c r="BD138" s="362" t="s">
        <v>779</v>
      </c>
      <c r="BE138" s="363" t="s">
        <v>780</v>
      </c>
      <c r="BF138" s="362" t="s">
        <v>261</v>
      </c>
      <c r="BG138" s="364" t="s">
        <v>777</v>
      </c>
      <c r="BH138" s="362">
        <v>10257016</v>
      </c>
      <c r="BI138" s="362">
        <v>1</v>
      </c>
      <c r="BJ138" s="362" t="s">
        <v>778</v>
      </c>
      <c r="BK138" s="362" t="s">
        <v>296</v>
      </c>
      <c r="BL138" s="362" t="s">
        <v>297</v>
      </c>
      <c r="BM138" s="362"/>
      <c r="BN138" s="362"/>
      <c r="BO138" s="362"/>
      <c r="BP138" s="362"/>
      <c r="BQ138" s="362"/>
      <c r="BR138" s="362"/>
    </row>
    <row r="139" spans="1:70" ht="15.6">
      <c r="A139" s="361" t="s">
        <v>158</v>
      </c>
      <c r="B139" s="362" t="s">
        <v>2</v>
      </c>
      <c r="C139" s="362"/>
      <c r="D139" s="363" t="s">
        <v>243</v>
      </c>
      <c r="E139" s="363" t="s">
        <v>456</v>
      </c>
      <c r="F139" s="362" t="s">
        <v>245</v>
      </c>
      <c r="G139" s="362" t="s">
        <v>246</v>
      </c>
      <c r="H139" s="362" t="s">
        <v>247</v>
      </c>
      <c r="I139" s="362" t="s">
        <v>248</v>
      </c>
      <c r="J139" s="362" t="s">
        <v>249</v>
      </c>
      <c r="K139" s="362" t="s">
        <v>250</v>
      </c>
      <c r="L139" s="361" t="s">
        <v>251</v>
      </c>
      <c r="M139" s="362" t="s">
        <v>58</v>
      </c>
      <c r="N139" s="362" t="s">
        <v>59</v>
      </c>
      <c r="O139" s="362" t="s">
        <v>250</v>
      </c>
      <c r="P139" s="362" t="s">
        <v>247</v>
      </c>
      <c r="Q139" s="361" t="s">
        <v>157</v>
      </c>
      <c r="R139" s="362" t="s">
        <v>252</v>
      </c>
      <c r="S139" s="362" t="s">
        <v>253</v>
      </c>
      <c r="T139" s="362">
        <v>59105130</v>
      </c>
      <c r="U139" s="362"/>
      <c r="V139" s="362"/>
      <c r="W139" s="363" t="s">
        <v>775</v>
      </c>
      <c r="X139" s="362" t="s">
        <v>278</v>
      </c>
      <c r="Y139" s="362" t="s">
        <v>256</v>
      </c>
      <c r="Z139" s="362" t="s">
        <v>279</v>
      </c>
      <c r="AA139" s="362"/>
      <c r="AB139" s="362" t="s">
        <v>280</v>
      </c>
      <c r="AC139" s="362" t="s">
        <v>281</v>
      </c>
      <c r="AD139" s="364">
        <v>0</v>
      </c>
      <c r="AE139" s="364">
        <v>20911.57</v>
      </c>
      <c r="AF139" s="362" t="s">
        <v>261</v>
      </c>
      <c r="AG139" s="362">
        <v>2.4096389999999999E-2</v>
      </c>
      <c r="AH139" s="364">
        <v>0</v>
      </c>
      <c r="AI139" s="364">
        <v>503.89</v>
      </c>
      <c r="AJ139" s="362"/>
      <c r="AK139" s="362"/>
      <c r="AL139" s="361"/>
      <c r="AM139" s="362"/>
      <c r="AN139" s="362"/>
      <c r="AO139" s="361"/>
      <c r="AP139" s="361"/>
      <c r="AQ139" s="362" t="s">
        <v>282</v>
      </c>
      <c r="AR139" s="362"/>
      <c r="AS139" s="363"/>
      <c r="AT139" s="362"/>
      <c r="AU139" s="362"/>
      <c r="AV139" s="364"/>
      <c r="AW139" s="362"/>
      <c r="AX139" s="362"/>
      <c r="AY139" s="364"/>
      <c r="AZ139" s="362"/>
      <c r="BA139" s="362"/>
      <c r="BB139" s="362"/>
      <c r="BC139" s="362"/>
      <c r="BD139" s="362"/>
      <c r="BE139" s="363"/>
      <c r="BF139" s="362"/>
      <c r="BG139" s="364"/>
      <c r="BH139" s="362"/>
      <c r="BI139" s="362"/>
      <c r="BJ139" s="362"/>
      <c r="BK139" s="362"/>
      <c r="BL139" s="362"/>
      <c r="BM139" s="362"/>
      <c r="BN139" s="362"/>
      <c r="BO139" s="362"/>
      <c r="BP139" s="362"/>
      <c r="BQ139" s="362"/>
      <c r="BR139" s="362"/>
    </row>
    <row r="140" spans="1:70" ht="15.6">
      <c r="A140" s="361" t="s">
        <v>158</v>
      </c>
      <c r="B140" s="362" t="s">
        <v>2</v>
      </c>
      <c r="C140" s="362"/>
      <c r="D140" s="363" t="s">
        <v>243</v>
      </c>
      <c r="E140" s="363" t="s">
        <v>456</v>
      </c>
      <c r="F140" s="362" t="s">
        <v>245</v>
      </c>
      <c r="G140" s="362" t="s">
        <v>246</v>
      </c>
      <c r="H140" s="362" t="s">
        <v>247</v>
      </c>
      <c r="I140" s="362" t="s">
        <v>248</v>
      </c>
      <c r="J140" s="362" t="s">
        <v>249</v>
      </c>
      <c r="K140" s="362" t="s">
        <v>250</v>
      </c>
      <c r="L140" s="361" t="s">
        <v>251</v>
      </c>
      <c r="M140" s="362" t="s">
        <v>58</v>
      </c>
      <c r="N140" s="362" t="s">
        <v>59</v>
      </c>
      <c r="O140" s="362" t="s">
        <v>250</v>
      </c>
      <c r="P140" s="362" t="s">
        <v>247</v>
      </c>
      <c r="Q140" s="361" t="s">
        <v>157</v>
      </c>
      <c r="R140" s="362" t="s">
        <v>252</v>
      </c>
      <c r="S140" s="362" t="s">
        <v>253</v>
      </c>
      <c r="T140" s="362">
        <v>59151639</v>
      </c>
      <c r="U140" s="362"/>
      <c r="V140" s="362"/>
      <c r="W140" s="363" t="s">
        <v>517</v>
      </c>
      <c r="X140" s="362" t="s">
        <v>518</v>
      </c>
      <c r="Y140" s="362" t="s">
        <v>256</v>
      </c>
      <c r="Z140" s="362" t="s">
        <v>519</v>
      </c>
      <c r="AA140" s="362"/>
      <c r="AB140" s="362" t="s">
        <v>519</v>
      </c>
      <c r="AC140" s="362" t="s">
        <v>519</v>
      </c>
      <c r="AD140" s="364">
        <v>-22.69</v>
      </c>
      <c r="AE140" s="364">
        <v>-22.69</v>
      </c>
      <c r="AF140" s="362" t="s">
        <v>154</v>
      </c>
      <c r="AG140" s="362">
        <v>1</v>
      </c>
      <c r="AH140" s="364">
        <v>-22.69</v>
      </c>
      <c r="AI140" s="364">
        <v>-22.69</v>
      </c>
      <c r="AJ140" s="362" t="s">
        <v>262</v>
      </c>
      <c r="AK140" s="362" t="s">
        <v>263</v>
      </c>
      <c r="AL140" s="361" t="s">
        <v>264</v>
      </c>
      <c r="AM140" s="362">
        <v>58203</v>
      </c>
      <c r="AN140" s="362">
        <v>76135</v>
      </c>
      <c r="AO140" s="361" t="s">
        <v>158</v>
      </c>
      <c r="AP140" s="361" t="s">
        <v>265</v>
      </c>
      <c r="AQ140" s="362" t="s">
        <v>520</v>
      </c>
      <c r="AR140" s="362"/>
      <c r="AS140" s="363"/>
      <c r="AT140" s="362"/>
      <c r="AU140" s="362"/>
      <c r="AV140" s="364"/>
      <c r="AW140" s="362"/>
      <c r="AX140" s="362"/>
      <c r="AY140" s="364"/>
      <c r="AZ140" s="362"/>
      <c r="BA140" s="362"/>
      <c r="BB140" s="362"/>
      <c r="BC140" s="362"/>
      <c r="BD140" s="362"/>
      <c r="BE140" s="363"/>
      <c r="BF140" s="362"/>
      <c r="BG140" s="364"/>
      <c r="BH140" s="362"/>
      <c r="BI140" s="362"/>
      <c r="BJ140" s="362"/>
      <c r="BK140" s="362"/>
      <c r="BL140" s="362"/>
      <c r="BM140" s="362"/>
      <c r="BN140" s="362"/>
      <c r="BO140" s="362"/>
      <c r="BP140" s="362"/>
      <c r="BQ140" s="362"/>
      <c r="BR140" s="362"/>
    </row>
    <row r="141" spans="1:70" ht="15.6">
      <c r="A141" s="361" t="s">
        <v>158</v>
      </c>
      <c r="B141" s="362" t="s">
        <v>2</v>
      </c>
      <c r="C141" s="362"/>
      <c r="D141" s="363" t="s">
        <v>243</v>
      </c>
      <c r="E141" s="363" t="s">
        <v>456</v>
      </c>
      <c r="F141" s="362" t="s">
        <v>245</v>
      </c>
      <c r="G141" s="362" t="s">
        <v>246</v>
      </c>
      <c r="H141" s="362" t="s">
        <v>247</v>
      </c>
      <c r="I141" s="362" t="s">
        <v>248</v>
      </c>
      <c r="J141" s="362" t="s">
        <v>249</v>
      </c>
      <c r="K141" s="362" t="s">
        <v>250</v>
      </c>
      <c r="L141" s="361" t="s">
        <v>251</v>
      </c>
      <c r="M141" s="362" t="s">
        <v>58</v>
      </c>
      <c r="N141" s="362" t="s">
        <v>59</v>
      </c>
      <c r="O141" s="362" t="s">
        <v>250</v>
      </c>
      <c r="P141" s="362" t="s">
        <v>247</v>
      </c>
      <c r="Q141" s="361" t="s">
        <v>157</v>
      </c>
      <c r="R141" s="362" t="s">
        <v>252</v>
      </c>
      <c r="S141" s="362" t="s">
        <v>253</v>
      </c>
      <c r="T141" s="362">
        <v>59171995</v>
      </c>
      <c r="U141" s="362"/>
      <c r="V141" s="362"/>
      <c r="W141" s="363" t="s">
        <v>726</v>
      </c>
      <c r="X141" s="362" t="s">
        <v>460</v>
      </c>
      <c r="Y141" s="362" t="s">
        <v>256</v>
      </c>
      <c r="Z141" s="362" t="s">
        <v>257</v>
      </c>
      <c r="AA141" s="362" t="s">
        <v>258</v>
      </c>
      <c r="AB141" s="362" t="s">
        <v>259</v>
      </c>
      <c r="AC141" s="362" t="s">
        <v>532</v>
      </c>
      <c r="AD141" s="364">
        <v>0</v>
      </c>
      <c r="AE141" s="364">
        <v>0</v>
      </c>
      <c r="AF141" s="362" t="s">
        <v>261</v>
      </c>
      <c r="AG141" s="362">
        <v>2.4009599999999999E-2</v>
      </c>
      <c r="AH141" s="364">
        <v>-53.1</v>
      </c>
      <c r="AI141" s="364">
        <v>-53.1</v>
      </c>
      <c r="AJ141" s="362" t="s">
        <v>262</v>
      </c>
      <c r="AK141" s="362" t="s">
        <v>263</v>
      </c>
      <c r="AL141" s="361" t="s">
        <v>264</v>
      </c>
      <c r="AM141" s="362">
        <v>58203</v>
      </c>
      <c r="AN141" s="362">
        <v>75709</v>
      </c>
      <c r="AO141" s="361" t="s">
        <v>158</v>
      </c>
      <c r="AP141" s="361" t="s">
        <v>265</v>
      </c>
      <c r="AQ141" s="362" t="s">
        <v>463</v>
      </c>
      <c r="AR141" s="362" t="s">
        <v>508</v>
      </c>
      <c r="AS141" s="363" t="s">
        <v>726</v>
      </c>
      <c r="AT141" s="362" t="s">
        <v>245</v>
      </c>
      <c r="AU141" s="362" t="s">
        <v>782</v>
      </c>
      <c r="AV141" s="364" t="s">
        <v>783</v>
      </c>
      <c r="AW141" s="362" t="s">
        <v>784</v>
      </c>
      <c r="AX141" s="362" t="s">
        <v>271</v>
      </c>
      <c r="AY141" s="364" t="s">
        <v>502</v>
      </c>
      <c r="AZ141" s="362">
        <v>1058619</v>
      </c>
      <c r="BA141" s="362" t="s">
        <v>464</v>
      </c>
      <c r="BB141" s="362" t="s">
        <v>292</v>
      </c>
      <c r="BC141" s="362" t="s">
        <v>275</v>
      </c>
      <c r="BD141" s="362" t="s">
        <v>785</v>
      </c>
      <c r="BE141" s="363" t="s">
        <v>733</v>
      </c>
      <c r="BF141" s="362" t="s">
        <v>261</v>
      </c>
      <c r="BG141" s="364" t="s">
        <v>783</v>
      </c>
      <c r="BH141" s="362">
        <v>10318980</v>
      </c>
      <c r="BI141" s="362">
        <v>1</v>
      </c>
      <c r="BJ141" s="362" t="s">
        <v>784</v>
      </c>
      <c r="BK141" s="362" t="s">
        <v>296</v>
      </c>
      <c r="BL141" s="362" t="s">
        <v>297</v>
      </c>
      <c r="BM141" s="362"/>
      <c r="BN141" s="362"/>
      <c r="BO141" s="362"/>
      <c r="BP141" s="362"/>
      <c r="BQ141" s="362"/>
      <c r="BR141" s="362"/>
    </row>
    <row r="142" spans="1:70" ht="15.6">
      <c r="A142" s="361" t="s">
        <v>158</v>
      </c>
      <c r="B142" s="362" t="s">
        <v>2</v>
      </c>
      <c r="C142" s="362"/>
      <c r="D142" s="363" t="s">
        <v>243</v>
      </c>
      <c r="E142" s="363" t="s">
        <v>456</v>
      </c>
      <c r="F142" s="362" t="s">
        <v>245</v>
      </c>
      <c r="G142" s="362" t="s">
        <v>246</v>
      </c>
      <c r="H142" s="362" t="s">
        <v>247</v>
      </c>
      <c r="I142" s="362" t="s">
        <v>248</v>
      </c>
      <c r="J142" s="362" t="s">
        <v>249</v>
      </c>
      <c r="K142" s="362" t="s">
        <v>250</v>
      </c>
      <c r="L142" s="361" t="s">
        <v>251</v>
      </c>
      <c r="M142" s="362" t="s">
        <v>58</v>
      </c>
      <c r="N142" s="362" t="s">
        <v>59</v>
      </c>
      <c r="O142" s="362" t="s">
        <v>250</v>
      </c>
      <c r="P142" s="362" t="s">
        <v>247</v>
      </c>
      <c r="Q142" s="361" t="s">
        <v>157</v>
      </c>
      <c r="R142" s="362" t="s">
        <v>252</v>
      </c>
      <c r="S142" s="362" t="s">
        <v>253</v>
      </c>
      <c r="T142" s="362">
        <v>59171997</v>
      </c>
      <c r="U142" s="362"/>
      <c r="V142" s="362"/>
      <c r="W142" s="363" t="s">
        <v>726</v>
      </c>
      <c r="X142" s="362" t="s">
        <v>460</v>
      </c>
      <c r="Y142" s="362" t="s">
        <v>256</v>
      </c>
      <c r="Z142" s="362" t="s">
        <v>257</v>
      </c>
      <c r="AA142" s="362" t="s">
        <v>258</v>
      </c>
      <c r="AB142" s="362" t="s">
        <v>259</v>
      </c>
      <c r="AC142" s="362" t="s">
        <v>260</v>
      </c>
      <c r="AD142" s="364">
        <v>611801.91</v>
      </c>
      <c r="AE142" s="364">
        <v>611801.91</v>
      </c>
      <c r="AF142" s="362" t="s">
        <v>261</v>
      </c>
      <c r="AG142" s="362">
        <v>2.4009599999999999E-2</v>
      </c>
      <c r="AH142" s="364">
        <v>14742.22</v>
      </c>
      <c r="AI142" s="364">
        <v>14742.22</v>
      </c>
      <c r="AJ142" s="362" t="s">
        <v>262</v>
      </c>
      <c r="AK142" s="362" t="s">
        <v>263</v>
      </c>
      <c r="AL142" s="361" t="s">
        <v>264</v>
      </c>
      <c r="AM142" s="362">
        <v>58203</v>
      </c>
      <c r="AN142" s="362">
        <v>75709</v>
      </c>
      <c r="AO142" s="361" t="s">
        <v>158</v>
      </c>
      <c r="AP142" s="361" t="s">
        <v>265</v>
      </c>
      <c r="AQ142" s="362" t="s">
        <v>463</v>
      </c>
      <c r="AR142" s="362" t="s">
        <v>508</v>
      </c>
      <c r="AS142" s="363" t="s">
        <v>726</v>
      </c>
      <c r="AT142" s="362" t="s">
        <v>245</v>
      </c>
      <c r="AU142" s="362" t="s">
        <v>782</v>
      </c>
      <c r="AV142" s="364" t="s">
        <v>783</v>
      </c>
      <c r="AW142" s="362" t="s">
        <v>784</v>
      </c>
      <c r="AX142" s="362" t="s">
        <v>271</v>
      </c>
      <c r="AY142" s="364" t="s">
        <v>786</v>
      </c>
      <c r="AZ142" s="362">
        <v>1058619</v>
      </c>
      <c r="BA142" s="362" t="s">
        <v>464</v>
      </c>
      <c r="BB142" s="362" t="s">
        <v>292</v>
      </c>
      <c r="BC142" s="362" t="s">
        <v>275</v>
      </c>
      <c r="BD142" s="362" t="s">
        <v>785</v>
      </c>
      <c r="BE142" s="363" t="s">
        <v>733</v>
      </c>
      <c r="BF142" s="362" t="s">
        <v>261</v>
      </c>
      <c r="BG142" s="364" t="s">
        <v>783</v>
      </c>
      <c r="BH142" s="362">
        <v>10318980</v>
      </c>
      <c r="BI142" s="362">
        <v>1</v>
      </c>
      <c r="BJ142" s="362" t="s">
        <v>784</v>
      </c>
      <c r="BK142" s="362" t="s">
        <v>296</v>
      </c>
      <c r="BL142" s="362" t="s">
        <v>297</v>
      </c>
      <c r="BM142" s="362"/>
      <c r="BN142" s="362"/>
      <c r="BO142" s="362"/>
      <c r="BP142" s="362"/>
      <c r="BQ142" s="362"/>
      <c r="BR142" s="362"/>
    </row>
    <row r="143" spans="1:70" ht="15.6">
      <c r="A143" s="361" t="s">
        <v>158</v>
      </c>
      <c r="B143" s="362" t="s">
        <v>2</v>
      </c>
      <c r="C143" s="362"/>
      <c r="D143" s="363" t="s">
        <v>243</v>
      </c>
      <c r="E143" s="363" t="s">
        <v>456</v>
      </c>
      <c r="F143" s="362" t="s">
        <v>245</v>
      </c>
      <c r="G143" s="362" t="s">
        <v>246</v>
      </c>
      <c r="H143" s="362" t="s">
        <v>247</v>
      </c>
      <c r="I143" s="362" t="s">
        <v>248</v>
      </c>
      <c r="J143" s="362" t="s">
        <v>249</v>
      </c>
      <c r="K143" s="362" t="s">
        <v>250</v>
      </c>
      <c r="L143" s="361" t="s">
        <v>251</v>
      </c>
      <c r="M143" s="362" t="s">
        <v>58</v>
      </c>
      <c r="N143" s="362" t="s">
        <v>59</v>
      </c>
      <c r="O143" s="362" t="s">
        <v>250</v>
      </c>
      <c r="P143" s="362" t="s">
        <v>247</v>
      </c>
      <c r="Q143" s="361" t="s">
        <v>157</v>
      </c>
      <c r="R143" s="362" t="s">
        <v>252</v>
      </c>
      <c r="S143" s="362" t="s">
        <v>253</v>
      </c>
      <c r="T143" s="362">
        <v>59224666</v>
      </c>
      <c r="U143" s="362"/>
      <c r="V143" s="362"/>
      <c r="W143" s="363" t="s">
        <v>726</v>
      </c>
      <c r="X143" s="362" t="s">
        <v>278</v>
      </c>
      <c r="Y143" s="362" t="s">
        <v>256</v>
      </c>
      <c r="Z143" s="362" t="s">
        <v>279</v>
      </c>
      <c r="AA143" s="362"/>
      <c r="AB143" s="362" t="s">
        <v>280</v>
      </c>
      <c r="AC143" s="362" t="s">
        <v>281</v>
      </c>
      <c r="AD143" s="364">
        <v>0</v>
      </c>
      <c r="AE143" s="364">
        <v>48944.15</v>
      </c>
      <c r="AF143" s="362" t="s">
        <v>261</v>
      </c>
      <c r="AG143" s="362">
        <v>2.4009599999999999E-2</v>
      </c>
      <c r="AH143" s="364">
        <v>0</v>
      </c>
      <c r="AI143" s="364">
        <v>1175.1300000000001</v>
      </c>
      <c r="AJ143" s="362"/>
      <c r="AK143" s="362"/>
      <c r="AL143" s="361"/>
      <c r="AM143" s="362"/>
      <c r="AN143" s="362"/>
      <c r="AO143" s="361"/>
      <c r="AP143" s="361"/>
      <c r="AQ143" s="362" t="s">
        <v>282</v>
      </c>
      <c r="AR143" s="362"/>
      <c r="AS143" s="363"/>
      <c r="AT143" s="362"/>
      <c r="AU143" s="362"/>
      <c r="AV143" s="364"/>
      <c r="AW143" s="362"/>
      <c r="AX143" s="362"/>
      <c r="AY143" s="364"/>
      <c r="AZ143" s="362"/>
      <c r="BA143" s="362"/>
      <c r="BB143" s="362"/>
      <c r="BC143" s="362"/>
      <c r="BD143" s="362"/>
      <c r="BE143" s="363"/>
      <c r="BF143" s="362"/>
      <c r="BG143" s="364"/>
      <c r="BH143" s="362"/>
      <c r="BI143" s="362"/>
      <c r="BJ143" s="362"/>
      <c r="BK143" s="362"/>
      <c r="BL143" s="362"/>
      <c r="BM143" s="362"/>
      <c r="BN143" s="362"/>
      <c r="BO143" s="362"/>
      <c r="BP143" s="362"/>
      <c r="BQ143" s="362"/>
      <c r="BR143" s="362"/>
    </row>
    <row r="144" spans="1:70" ht="15.6">
      <c r="A144" s="361" t="s">
        <v>158</v>
      </c>
      <c r="B144" s="362" t="s">
        <v>2</v>
      </c>
      <c r="C144" s="362"/>
      <c r="D144" s="363" t="s">
        <v>243</v>
      </c>
      <c r="E144" s="363" t="s">
        <v>456</v>
      </c>
      <c r="F144" s="362" t="s">
        <v>245</v>
      </c>
      <c r="G144" s="362" t="s">
        <v>246</v>
      </c>
      <c r="H144" s="362" t="s">
        <v>247</v>
      </c>
      <c r="I144" s="362" t="s">
        <v>248</v>
      </c>
      <c r="J144" s="362" t="s">
        <v>249</v>
      </c>
      <c r="K144" s="362" t="s">
        <v>250</v>
      </c>
      <c r="L144" s="361" t="s">
        <v>251</v>
      </c>
      <c r="M144" s="362" t="s">
        <v>65</v>
      </c>
      <c r="N144" s="362" t="s">
        <v>66</v>
      </c>
      <c r="O144" s="362" t="s">
        <v>250</v>
      </c>
      <c r="P144" s="362" t="s">
        <v>247</v>
      </c>
      <c r="Q144" s="361" t="s">
        <v>157</v>
      </c>
      <c r="R144" s="362" t="s">
        <v>252</v>
      </c>
      <c r="S144" s="362" t="s">
        <v>457</v>
      </c>
      <c r="T144" s="362">
        <v>101934481</v>
      </c>
      <c r="U144" s="362">
        <v>10291795</v>
      </c>
      <c r="V144" s="362" t="s">
        <v>458</v>
      </c>
      <c r="W144" s="363" t="s">
        <v>787</v>
      </c>
      <c r="X144" s="362" t="s">
        <v>544</v>
      </c>
      <c r="Y144" s="362" t="s">
        <v>256</v>
      </c>
      <c r="Z144" s="362" t="s">
        <v>461</v>
      </c>
      <c r="AA144" s="362"/>
      <c r="AB144" s="362" t="s">
        <v>462</v>
      </c>
      <c r="AC144" s="362" t="s">
        <v>260</v>
      </c>
      <c r="AD144" s="364">
        <v>99600</v>
      </c>
      <c r="AE144" s="364">
        <v>107568</v>
      </c>
      <c r="AF144" s="362" t="s">
        <v>261</v>
      </c>
      <c r="AG144" s="362">
        <v>2.4096389999999999E-2</v>
      </c>
      <c r="AH144" s="364">
        <v>2400</v>
      </c>
      <c r="AI144" s="364">
        <v>2592</v>
      </c>
      <c r="AJ144" s="362" t="s">
        <v>262</v>
      </c>
      <c r="AK144" s="362" t="s">
        <v>263</v>
      </c>
      <c r="AL144" s="361" t="s">
        <v>264</v>
      </c>
      <c r="AM144" s="362">
        <v>58203</v>
      </c>
      <c r="AN144" s="362">
        <v>71305</v>
      </c>
      <c r="AO144" s="361" t="s">
        <v>158</v>
      </c>
      <c r="AP144" s="361" t="s">
        <v>265</v>
      </c>
      <c r="AQ144" s="362" t="s">
        <v>545</v>
      </c>
      <c r="AR144" s="362"/>
      <c r="AS144" s="363"/>
      <c r="AT144" s="362"/>
      <c r="AU144" s="362"/>
      <c r="AV144" s="364"/>
      <c r="AW144" s="362"/>
      <c r="AX144" s="362"/>
      <c r="AY144" s="364"/>
      <c r="AZ144" s="362">
        <v>2162001</v>
      </c>
      <c r="BA144" s="362" t="s">
        <v>788</v>
      </c>
      <c r="BB144" s="362" t="s">
        <v>789</v>
      </c>
      <c r="BC144" s="362" t="s">
        <v>305</v>
      </c>
      <c r="BD144" s="362"/>
      <c r="BE144" s="363"/>
      <c r="BF144" s="362"/>
      <c r="BG144" s="364"/>
      <c r="BH144" s="362">
        <v>10291795</v>
      </c>
      <c r="BI144" s="362">
        <v>3</v>
      </c>
      <c r="BJ144" s="362" t="s">
        <v>573</v>
      </c>
      <c r="BK144" s="362" t="s">
        <v>466</v>
      </c>
      <c r="BL144" s="362" t="s">
        <v>475</v>
      </c>
      <c r="BM144" s="362"/>
      <c r="BN144" s="362"/>
      <c r="BO144" s="362"/>
      <c r="BP144" s="362"/>
      <c r="BQ144" s="362"/>
      <c r="BR144" s="362"/>
    </row>
    <row r="145" spans="1:70" ht="15.6">
      <c r="A145" s="361" t="s">
        <v>158</v>
      </c>
      <c r="B145" s="362" t="s">
        <v>2</v>
      </c>
      <c r="C145" s="362"/>
      <c r="D145" s="363" t="s">
        <v>243</v>
      </c>
      <c r="E145" s="363" t="s">
        <v>456</v>
      </c>
      <c r="F145" s="362" t="s">
        <v>245</v>
      </c>
      <c r="G145" s="362" t="s">
        <v>246</v>
      </c>
      <c r="H145" s="362" t="s">
        <v>247</v>
      </c>
      <c r="I145" s="362" t="s">
        <v>248</v>
      </c>
      <c r="J145" s="362" t="s">
        <v>249</v>
      </c>
      <c r="K145" s="362" t="s">
        <v>250</v>
      </c>
      <c r="L145" s="361" t="s">
        <v>251</v>
      </c>
      <c r="M145" s="362" t="s">
        <v>65</v>
      </c>
      <c r="N145" s="362" t="s">
        <v>66</v>
      </c>
      <c r="O145" s="362" t="s">
        <v>250</v>
      </c>
      <c r="P145" s="362" t="s">
        <v>247</v>
      </c>
      <c r="Q145" s="361" t="s">
        <v>157</v>
      </c>
      <c r="R145" s="362" t="s">
        <v>252</v>
      </c>
      <c r="S145" s="362" t="s">
        <v>253</v>
      </c>
      <c r="T145" s="362">
        <v>57402758</v>
      </c>
      <c r="U145" s="362"/>
      <c r="V145" s="362"/>
      <c r="W145" s="363" t="s">
        <v>790</v>
      </c>
      <c r="X145" s="362" t="s">
        <v>544</v>
      </c>
      <c r="Y145" s="362" t="s">
        <v>256</v>
      </c>
      <c r="Z145" s="362" t="s">
        <v>257</v>
      </c>
      <c r="AA145" s="362" t="s">
        <v>258</v>
      </c>
      <c r="AB145" s="362" t="s">
        <v>259</v>
      </c>
      <c r="AC145" s="362" t="s">
        <v>260</v>
      </c>
      <c r="AD145" s="364">
        <v>99600</v>
      </c>
      <c r="AE145" s="364">
        <v>99600</v>
      </c>
      <c r="AF145" s="362" t="s">
        <v>261</v>
      </c>
      <c r="AG145" s="362">
        <v>2.4096389999999999E-2</v>
      </c>
      <c r="AH145" s="364">
        <v>2400</v>
      </c>
      <c r="AI145" s="364">
        <v>2400</v>
      </c>
      <c r="AJ145" s="362" t="s">
        <v>262</v>
      </c>
      <c r="AK145" s="362" t="s">
        <v>263</v>
      </c>
      <c r="AL145" s="361" t="s">
        <v>264</v>
      </c>
      <c r="AM145" s="362">
        <v>58203</v>
      </c>
      <c r="AN145" s="362">
        <v>71305</v>
      </c>
      <c r="AO145" s="361" t="s">
        <v>158</v>
      </c>
      <c r="AP145" s="361" t="s">
        <v>265</v>
      </c>
      <c r="AQ145" s="362" t="s">
        <v>545</v>
      </c>
      <c r="AR145" s="362" t="s">
        <v>537</v>
      </c>
      <c r="AS145" s="363" t="s">
        <v>790</v>
      </c>
      <c r="AT145" s="362" t="s">
        <v>245</v>
      </c>
      <c r="AU145" s="362" t="s">
        <v>791</v>
      </c>
      <c r="AV145" s="364" t="s">
        <v>792</v>
      </c>
      <c r="AW145" s="362" t="s">
        <v>793</v>
      </c>
      <c r="AX145" s="362" t="s">
        <v>271</v>
      </c>
      <c r="AY145" s="364" t="s">
        <v>792</v>
      </c>
      <c r="AZ145" s="362">
        <v>2162001</v>
      </c>
      <c r="BA145" s="362" t="s">
        <v>788</v>
      </c>
      <c r="BB145" s="362" t="s">
        <v>789</v>
      </c>
      <c r="BC145" s="362" t="s">
        <v>305</v>
      </c>
      <c r="BD145" s="362" t="s">
        <v>794</v>
      </c>
      <c r="BE145" s="363" t="s">
        <v>770</v>
      </c>
      <c r="BF145" s="362" t="s">
        <v>261</v>
      </c>
      <c r="BG145" s="364" t="s">
        <v>792</v>
      </c>
      <c r="BH145" s="362">
        <v>10291795</v>
      </c>
      <c r="BI145" s="362">
        <v>1</v>
      </c>
      <c r="BJ145" s="362" t="s">
        <v>793</v>
      </c>
      <c r="BK145" s="362" t="s">
        <v>466</v>
      </c>
      <c r="BL145" s="362" t="s">
        <v>475</v>
      </c>
      <c r="BM145" s="362"/>
      <c r="BN145" s="362"/>
      <c r="BO145" s="362"/>
      <c r="BP145" s="362"/>
      <c r="BQ145" s="362"/>
      <c r="BR145" s="362"/>
    </row>
    <row r="146" spans="1:70" ht="15.6">
      <c r="A146" s="361" t="s">
        <v>158</v>
      </c>
      <c r="B146" s="362" t="s">
        <v>2</v>
      </c>
      <c r="C146" s="362"/>
      <c r="D146" s="363" t="s">
        <v>243</v>
      </c>
      <c r="E146" s="363" t="s">
        <v>456</v>
      </c>
      <c r="F146" s="362" t="s">
        <v>245</v>
      </c>
      <c r="G146" s="362" t="s">
        <v>246</v>
      </c>
      <c r="H146" s="362" t="s">
        <v>247</v>
      </c>
      <c r="I146" s="362" t="s">
        <v>248</v>
      </c>
      <c r="J146" s="362" t="s">
        <v>249</v>
      </c>
      <c r="K146" s="362" t="s">
        <v>250</v>
      </c>
      <c r="L146" s="361" t="s">
        <v>251</v>
      </c>
      <c r="M146" s="362" t="s">
        <v>65</v>
      </c>
      <c r="N146" s="362" t="s">
        <v>66</v>
      </c>
      <c r="O146" s="362" t="s">
        <v>250</v>
      </c>
      <c r="P146" s="362" t="s">
        <v>247</v>
      </c>
      <c r="Q146" s="361" t="s">
        <v>157</v>
      </c>
      <c r="R146" s="362" t="s">
        <v>252</v>
      </c>
      <c r="S146" s="362" t="s">
        <v>253</v>
      </c>
      <c r="T146" s="362">
        <v>57402759</v>
      </c>
      <c r="U146" s="362"/>
      <c r="V146" s="362"/>
      <c r="W146" s="363" t="s">
        <v>790</v>
      </c>
      <c r="X146" s="362" t="s">
        <v>544</v>
      </c>
      <c r="Y146" s="362" t="s">
        <v>256</v>
      </c>
      <c r="Z146" s="362" t="s">
        <v>257</v>
      </c>
      <c r="AA146" s="362" t="s">
        <v>258</v>
      </c>
      <c r="AB146" s="362" t="s">
        <v>259</v>
      </c>
      <c r="AC146" s="362" t="s">
        <v>496</v>
      </c>
      <c r="AD146" s="364">
        <v>0</v>
      </c>
      <c r="AE146" s="364">
        <v>0</v>
      </c>
      <c r="AF146" s="362" t="s">
        <v>261</v>
      </c>
      <c r="AG146" s="362">
        <v>2.4096389999999999E-2</v>
      </c>
      <c r="AH146" s="364">
        <v>0</v>
      </c>
      <c r="AI146" s="364">
        <v>0</v>
      </c>
      <c r="AJ146" s="362" t="s">
        <v>262</v>
      </c>
      <c r="AK146" s="362" t="s">
        <v>263</v>
      </c>
      <c r="AL146" s="361" t="s">
        <v>264</v>
      </c>
      <c r="AM146" s="362">
        <v>58203</v>
      </c>
      <c r="AN146" s="362">
        <v>71305</v>
      </c>
      <c r="AO146" s="361" t="s">
        <v>158</v>
      </c>
      <c r="AP146" s="361" t="s">
        <v>265</v>
      </c>
      <c r="AQ146" s="362" t="s">
        <v>545</v>
      </c>
      <c r="AR146" s="362" t="s">
        <v>537</v>
      </c>
      <c r="AS146" s="363" t="s">
        <v>790</v>
      </c>
      <c r="AT146" s="362" t="s">
        <v>245</v>
      </c>
      <c r="AU146" s="362" t="s">
        <v>791</v>
      </c>
      <c r="AV146" s="364" t="s">
        <v>792</v>
      </c>
      <c r="AW146" s="362" t="s">
        <v>795</v>
      </c>
      <c r="AX146" s="362" t="s">
        <v>501</v>
      </c>
      <c r="AY146" s="364" t="s">
        <v>502</v>
      </c>
      <c r="AZ146" s="362">
        <v>2162001</v>
      </c>
      <c r="BA146" s="362" t="s">
        <v>788</v>
      </c>
      <c r="BB146" s="362" t="s">
        <v>789</v>
      </c>
      <c r="BC146" s="362" t="s">
        <v>305</v>
      </c>
      <c r="BD146" s="362" t="s">
        <v>794</v>
      </c>
      <c r="BE146" s="363" t="s">
        <v>770</v>
      </c>
      <c r="BF146" s="362" t="s">
        <v>261</v>
      </c>
      <c r="BG146" s="364" t="s">
        <v>792</v>
      </c>
      <c r="BH146" s="362">
        <v>10291795</v>
      </c>
      <c r="BI146" s="362">
        <v>1</v>
      </c>
      <c r="BJ146" s="362" t="s">
        <v>793</v>
      </c>
      <c r="BK146" s="362" t="s">
        <v>466</v>
      </c>
      <c r="BL146" s="362" t="s">
        <v>475</v>
      </c>
      <c r="BM146" s="362"/>
      <c r="BN146" s="362"/>
      <c r="BO146" s="362"/>
      <c r="BP146" s="362"/>
      <c r="BQ146" s="362"/>
      <c r="BR146" s="362"/>
    </row>
    <row r="147" spans="1:70" ht="15.6">
      <c r="A147" s="361" t="s">
        <v>158</v>
      </c>
      <c r="B147" s="362" t="s">
        <v>2</v>
      </c>
      <c r="C147" s="362"/>
      <c r="D147" s="363" t="s">
        <v>243</v>
      </c>
      <c r="E147" s="363" t="s">
        <v>456</v>
      </c>
      <c r="F147" s="362" t="s">
        <v>245</v>
      </c>
      <c r="G147" s="362" t="s">
        <v>246</v>
      </c>
      <c r="H147" s="362" t="s">
        <v>247</v>
      </c>
      <c r="I147" s="362" t="s">
        <v>248</v>
      </c>
      <c r="J147" s="362" t="s">
        <v>249</v>
      </c>
      <c r="K147" s="362" t="s">
        <v>250</v>
      </c>
      <c r="L147" s="361" t="s">
        <v>251</v>
      </c>
      <c r="M147" s="362" t="s">
        <v>65</v>
      </c>
      <c r="N147" s="362" t="s">
        <v>66</v>
      </c>
      <c r="O147" s="362" t="s">
        <v>250</v>
      </c>
      <c r="P147" s="362" t="s">
        <v>247</v>
      </c>
      <c r="Q147" s="361" t="s">
        <v>157</v>
      </c>
      <c r="R147" s="362" t="s">
        <v>252</v>
      </c>
      <c r="S147" s="362" t="s">
        <v>253</v>
      </c>
      <c r="T147" s="362">
        <v>57447112</v>
      </c>
      <c r="U147" s="362"/>
      <c r="V147" s="362"/>
      <c r="W147" s="363" t="s">
        <v>790</v>
      </c>
      <c r="X147" s="362" t="s">
        <v>278</v>
      </c>
      <c r="Y147" s="362" t="s">
        <v>256</v>
      </c>
      <c r="Z147" s="362" t="s">
        <v>279</v>
      </c>
      <c r="AA147" s="362"/>
      <c r="AB147" s="362" t="s">
        <v>280</v>
      </c>
      <c r="AC147" s="362" t="s">
        <v>281</v>
      </c>
      <c r="AD147" s="364">
        <v>0</v>
      </c>
      <c r="AE147" s="364">
        <v>7968</v>
      </c>
      <c r="AF147" s="362" t="s">
        <v>261</v>
      </c>
      <c r="AG147" s="362">
        <v>2.4096389999999999E-2</v>
      </c>
      <c r="AH147" s="364">
        <v>0</v>
      </c>
      <c r="AI147" s="364">
        <v>192</v>
      </c>
      <c r="AJ147" s="362"/>
      <c r="AK147" s="362"/>
      <c r="AL147" s="361"/>
      <c r="AM147" s="362"/>
      <c r="AN147" s="362"/>
      <c r="AO147" s="361"/>
      <c r="AP147" s="361"/>
      <c r="AQ147" s="362" t="s">
        <v>282</v>
      </c>
      <c r="AR147" s="362"/>
      <c r="AS147" s="363"/>
      <c r="AT147" s="362"/>
      <c r="AU147" s="362"/>
      <c r="AV147" s="364"/>
      <c r="AW147" s="362"/>
      <c r="AX147" s="362"/>
      <c r="AY147" s="364"/>
      <c r="AZ147" s="362"/>
      <c r="BA147" s="362"/>
      <c r="BB147" s="362"/>
      <c r="BC147" s="362"/>
      <c r="BD147" s="362"/>
      <c r="BE147" s="363"/>
      <c r="BF147" s="362"/>
      <c r="BG147" s="364"/>
      <c r="BH147" s="362"/>
      <c r="BI147" s="362"/>
      <c r="BJ147" s="362"/>
      <c r="BK147" s="362"/>
      <c r="BL147" s="362"/>
      <c r="BM147" s="362"/>
      <c r="BN147" s="362"/>
      <c r="BO147" s="362"/>
      <c r="BP147" s="362"/>
      <c r="BQ147" s="362"/>
      <c r="BR147" s="362"/>
    </row>
    <row r="148" spans="1:70" ht="15.6">
      <c r="A148" s="361" t="s">
        <v>158</v>
      </c>
      <c r="B148" s="362" t="s">
        <v>2</v>
      </c>
      <c r="C148" s="362"/>
      <c r="D148" s="363" t="s">
        <v>243</v>
      </c>
      <c r="E148" s="363" t="s">
        <v>456</v>
      </c>
      <c r="F148" s="362" t="s">
        <v>245</v>
      </c>
      <c r="G148" s="362" t="s">
        <v>246</v>
      </c>
      <c r="H148" s="362" t="s">
        <v>247</v>
      </c>
      <c r="I148" s="362" t="s">
        <v>248</v>
      </c>
      <c r="J148" s="362" t="s">
        <v>249</v>
      </c>
      <c r="K148" s="362" t="s">
        <v>250</v>
      </c>
      <c r="L148" s="361" t="s">
        <v>251</v>
      </c>
      <c r="M148" s="362" t="s">
        <v>65</v>
      </c>
      <c r="N148" s="362" t="s">
        <v>66</v>
      </c>
      <c r="O148" s="362" t="s">
        <v>250</v>
      </c>
      <c r="P148" s="362" t="s">
        <v>247</v>
      </c>
      <c r="Q148" s="361" t="s">
        <v>157</v>
      </c>
      <c r="R148" s="362" t="s">
        <v>252</v>
      </c>
      <c r="S148" s="362" t="s">
        <v>253</v>
      </c>
      <c r="T148" s="362">
        <v>58442979</v>
      </c>
      <c r="U148" s="362"/>
      <c r="V148" s="362"/>
      <c r="W148" s="363" t="s">
        <v>796</v>
      </c>
      <c r="X148" s="362" t="s">
        <v>544</v>
      </c>
      <c r="Y148" s="362" t="s">
        <v>256</v>
      </c>
      <c r="Z148" s="362" t="s">
        <v>257</v>
      </c>
      <c r="AA148" s="362" t="s">
        <v>258</v>
      </c>
      <c r="AB148" s="362" t="s">
        <v>259</v>
      </c>
      <c r="AC148" s="362" t="s">
        <v>260</v>
      </c>
      <c r="AD148" s="364">
        <v>132800</v>
      </c>
      <c r="AE148" s="364">
        <v>132800</v>
      </c>
      <c r="AF148" s="362" t="s">
        <v>261</v>
      </c>
      <c r="AG148" s="362">
        <v>2.4096389999999999E-2</v>
      </c>
      <c r="AH148" s="364">
        <v>3200</v>
      </c>
      <c r="AI148" s="364">
        <v>3200</v>
      </c>
      <c r="AJ148" s="362" t="s">
        <v>262</v>
      </c>
      <c r="AK148" s="362" t="s">
        <v>263</v>
      </c>
      <c r="AL148" s="361" t="s">
        <v>264</v>
      </c>
      <c r="AM148" s="362">
        <v>58203</v>
      </c>
      <c r="AN148" s="362">
        <v>71305</v>
      </c>
      <c r="AO148" s="361" t="s">
        <v>158</v>
      </c>
      <c r="AP148" s="361" t="s">
        <v>265</v>
      </c>
      <c r="AQ148" s="362" t="s">
        <v>545</v>
      </c>
      <c r="AR148" s="362" t="s">
        <v>508</v>
      </c>
      <c r="AS148" s="363" t="s">
        <v>796</v>
      </c>
      <c r="AT148" s="362" t="s">
        <v>245</v>
      </c>
      <c r="AU148" s="362" t="s">
        <v>797</v>
      </c>
      <c r="AV148" s="364" t="s">
        <v>798</v>
      </c>
      <c r="AW148" s="362" t="s">
        <v>799</v>
      </c>
      <c r="AX148" s="362" t="s">
        <v>271</v>
      </c>
      <c r="AY148" s="364" t="s">
        <v>798</v>
      </c>
      <c r="AZ148" s="362">
        <v>2162001</v>
      </c>
      <c r="BA148" s="362" t="s">
        <v>788</v>
      </c>
      <c r="BB148" s="362" t="s">
        <v>789</v>
      </c>
      <c r="BC148" s="362" t="s">
        <v>305</v>
      </c>
      <c r="BD148" s="362" t="s">
        <v>800</v>
      </c>
      <c r="BE148" s="363" t="s">
        <v>602</v>
      </c>
      <c r="BF148" s="362" t="s">
        <v>261</v>
      </c>
      <c r="BG148" s="364" t="s">
        <v>798</v>
      </c>
      <c r="BH148" s="362">
        <v>10291795</v>
      </c>
      <c r="BI148" s="362">
        <v>2</v>
      </c>
      <c r="BJ148" s="362" t="s">
        <v>799</v>
      </c>
      <c r="BK148" s="362" t="s">
        <v>466</v>
      </c>
      <c r="BL148" s="362" t="s">
        <v>475</v>
      </c>
      <c r="BM148" s="362"/>
      <c r="BN148" s="362"/>
      <c r="BO148" s="362"/>
      <c r="BP148" s="362"/>
      <c r="BQ148" s="362"/>
      <c r="BR148" s="362"/>
    </row>
    <row r="149" spans="1:70" ht="15.6">
      <c r="A149" s="361" t="s">
        <v>158</v>
      </c>
      <c r="B149" s="362" t="s">
        <v>2</v>
      </c>
      <c r="C149" s="362"/>
      <c r="D149" s="363" t="s">
        <v>243</v>
      </c>
      <c r="E149" s="363" t="s">
        <v>456</v>
      </c>
      <c r="F149" s="362" t="s">
        <v>245</v>
      </c>
      <c r="G149" s="362" t="s">
        <v>246</v>
      </c>
      <c r="H149" s="362" t="s">
        <v>247</v>
      </c>
      <c r="I149" s="362" t="s">
        <v>248</v>
      </c>
      <c r="J149" s="362" t="s">
        <v>249</v>
      </c>
      <c r="K149" s="362" t="s">
        <v>250</v>
      </c>
      <c r="L149" s="361" t="s">
        <v>251</v>
      </c>
      <c r="M149" s="362" t="s">
        <v>65</v>
      </c>
      <c r="N149" s="362" t="s">
        <v>66</v>
      </c>
      <c r="O149" s="362" t="s">
        <v>250</v>
      </c>
      <c r="P149" s="362" t="s">
        <v>247</v>
      </c>
      <c r="Q149" s="361" t="s">
        <v>157</v>
      </c>
      <c r="R149" s="362" t="s">
        <v>252</v>
      </c>
      <c r="S149" s="362" t="s">
        <v>253</v>
      </c>
      <c r="T149" s="362">
        <v>58442980</v>
      </c>
      <c r="U149" s="362"/>
      <c r="V149" s="362"/>
      <c r="W149" s="363" t="s">
        <v>796</v>
      </c>
      <c r="X149" s="362" t="s">
        <v>544</v>
      </c>
      <c r="Y149" s="362" t="s">
        <v>256</v>
      </c>
      <c r="Z149" s="362" t="s">
        <v>257</v>
      </c>
      <c r="AA149" s="362" t="s">
        <v>258</v>
      </c>
      <c r="AB149" s="362" t="s">
        <v>259</v>
      </c>
      <c r="AC149" s="362" t="s">
        <v>496</v>
      </c>
      <c r="AD149" s="364">
        <v>0</v>
      </c>
      <c r="AE149" s="364">
        <v>0</v>
      </c>
      <c r="AF149" s="362" t="s">
        <v>261</v>
      </c>
      <c r="AG149" s="362">
        <v>2.4096389999999999E-2</v>
      </c>
      <c r="AH149" s="364">
        <v>0</v>
      </c>
      <c r="AI149" s="364">
        <v>0</v>
      </c>
      <c r="AJ149" s="362" t="s">
        <v>262</v>
      </c>
      <c r="AK149" s="362" t="s">
        <v>263</v>
      </c>
      <c r="AL149" s="361" t="s">
        <v>264</v>
      </c>
      <c r="AM149" s="362">
        <v>58203</v>
      </c>
      <c r="AN149" s="362">
        <v>71305</v>
      </c>
      <c r="AO149" s="361" t="s">
        <v>158</v>
      </c>
      <c r="AP149" s="361" t="s">
        <v>265</v>
      </c>
      <c r="AQ149" s="362" t="s">
        <v>545</v>
      </c>
      <c r="AR149" s="362" t="s">
        <v>508</v>
      </c>
      <c r="AS149" s="363" t="s">
        <v>796</v>
      </c>
      <c r="AT149" s="362" t="s">
        <v>245</v>
      </c>
      <c r="AU149" s="362" t="s">
        <v>797</v>
      </c>
      <c r="AV149" s="364" t="s">
        <v>798</v>
      </c>
      <c r="AW149" s="362" t="s">
        <v>801</v>
      </c>
      <c r="AX149" s="362" t="s">
        <v>501</v>
      </c>
      <c r="AY149" s="364" t="s">
        <v>502</v>
      </c>
      <c r="AZ149" s="362">
        <v>2162001</v>
      </c>
      <c r="BA149" s="362" t="s">
        <v>788</v>
      </c>
      <c r="BB149" s="362" t="s">
        <v>789</v>
      </c>
      <c r="BC149" s="362" t="s">
        <v>305</v>
      </c>
      <c r="BD149" s="362" t="s">
        <v>800</v>
      </c>
      <c r="BE149" s="363" t="s">
        <v>602</v>
      </c>
      <c r="BF149" s="362" t="s">
        <v>261</v>
      </c>
      <c r="BG149" s="364" t="s">
        <v>798</v>
      </c>
      <c r="BH149" s="362">
        <v>10291795</v>
      </c>
      <c r="BI149" s="362">
        <v>2</v>
      </c>
      <c r="BJ149" s="362" t="s">
        <v>799</v>
      </c>
      <c r="BK149" s="362" t="s">
        <v>466</v>
      </c>
      <c r="BL149" s="362" t="s">
        <v>475</v>
      </c>
      <c r="BM149" s="362"/>
      <c r="BN149" s="362"/>
      <c r="BO149" s="362"/>
      <c r="BP149" s="362"/>
      <c r="BQ149" s="362"/>
      <c r="BR149" s="362"/>
    </row>
    <row r="150" spans="1:70" ht="15.6">
      <c r="A150" s="361" t="s">
        <v>158</v>
      </c>
      <c r="B150" s="362" t="s">
        <v>2</v>
      </c>
      <c r="C150" s="362"/>
      <c r="D150" s="363" t="s">
        <v>243</v>
      </c>
      <c r="E150" s="363" t="s">
        <v>456</v>
      </c>
      <c r="F150" s="362" t="s">
        <v>245</v>
      </c>
      <c r="G150" s="362" t="s">
        <v>246</v>
      </c>
      <c r="H150" s="362" t="s">
        <v>247</v>
      </c>
      <c r="I150" s="362" t="s">
        <v>248</v>
      </c>
      <c r="J150" s="362" t="s">
        <v>249</v>
      </c>
      <c r="K150" s="362" t="s">
        <v>250</v>
      </c>
      <c r="L150" s="361" t="s">
        <v>251</v>
      </c>
      <c r="M150" s="362" t="s">
        <v>65</v>
      </c>
      <c r="N150" s="362" t="s">
        <v>66</v>
      </c>
      <c r="O150" s="362" t="s">
        <v>250</v>
      </c>
      <c r="P150" s="362" t="s">
        <v>247</v>
      </c>
      <c r="Q150" s="361" t="s">
        <v>157</v>
      </c>
      <c r="R150" s="362" t="s">
        <v>252</v>
      </c>
      <c r="S150" s="362" t="s">
        <v>253</v>
      </c>
      <c r="T150" s="362">
        <v>58495842</v>
      </c>
      <c r="U150" s="362"/>
      <c r="V150" s="362"/>
      <c r="W150" s="363" t="s">
        <v>796</v>
      </c>
      <c r="X150" s="362" t="s">
        <v>278</v>
      </c>
      <c r="Y150" s="362" t="s">
        <v>256</v>
      </c>
      <c r="Z150" s="362" t="s">
        <v>279</v>
      </c>
      <c r="AA150" s="362"/>
      <c r="AB150" s="362" t="s">
        <v>280</v>
      </c>
      <c r="AC150" s="362" t="s">
        <v>281</v>
      </c>
      <c r="AD150" s="364">
        <v>0</v>
      </c>
      <c r="AE150" s="364">
        <v>10624</v>
      </c>
      <c r="AF150" s="362" t="s">
        <v>261</v>
      </c>
      <c r="AG150" s="362">
        <v>2.4096389999999999E-2</v>
      </c>
      <c r="AH150" s="364">
        <v>0</v>
      </c>
      <c r="AI150" s="364">
        <v>256</v>
      </c>
      <c r="AJ150" s="362"/>
      <c r="AK150" s="362"/>
      <c r="AL150" s="361"/>
      <c r="AM150" s="362"/>
      <c r="AN150" s="362"/>
      <c r="AO150" s="361"/>
      <c r="AP150" s="361"/>
      <c r="AQ150" s="362" t="s">
        <v>282</v>
      </c>
      <c r="AR150" s="362"/>
      <c r="AS150" s="363"/>
      <c r="AT150" s="362"/>
      <c r="AU150" s="362"/>
      <c r="AV150" s="364"/>
      <c r="AW150" s="362"/>
      <c r="AX150" s="362"/>
      <c r="AY150" s="364"/>
      <c r="AZ150" s="362"/>
      <c r="BA150" s="362"/>
      <c r="BB150" s="362"/>
      <c r="BC150" s="362"/>
      <c r="BD150" s="362"/>
      <c r="BE150" s="363"/>
      <c r="BF150" s="362"/>
      <c r="BG150" s="364"/>
      <c r="BH150" s="362"/>
      <c r="BI150" s="362"/>
      <c r="BJ150" s="362"/>
      <c r="BK150" s="362"/>
      <c r="BL150" s="362"/>
      <c r="BM150" s="362"/>
      <c r="BN150" s="362"/>
      <c r="BO150" s="362"/>
      <c r="BP150" s="362"/>
      <c r="BQ150" s="362"/>
      <c r="BR150" s="362"/>
    </row>
    <row r="151" spans="1:70" ht="15.6">
      <c r="A151" s="361" t="s">
        <v>158</v>
      </c>
      <c r="B151" s="362" t="s">
        <v>2</v>
      </c>
      <c r="C151" s="362"/>
      <c r="D151" s="363" t="s">
        <v>243</v>
      </c>
      <c r="E151" s="363" t="s">
        <v>456</v>
      </c>
      <c r="F151" s="362" t="s">
        <v>245</v>
      </c>
      <c r="G151" s="362" t="s">
        <v>246</v>
      </c>
      <c r="H151" s="362" t="s">
        <v>247</v>
      </c>
      <c r="I151" s="362" t="s">
        <v>248</v>
      </c>
      <c r="J151" s="362" t="s">
        <v>249</v>
      </c>
      <c r="K151" s="362" t="s">
        <v>250</v>
      </c>
      <c r="L151" s="361" t="s">
        <v>251</v>
      </c>
      <c r="M151" s="362" t="s">
        <v>67</v>
      </c>
      <c r="N151" s="362" t="s">
        <v>68</v>
      </c>
      <c r="O151" s="362" t="s">
        <v>250</v>
      </c>
      <c r="P151" s="362" t="s">
        <v>247</v>
      </c>
      <c r="Q151" s="361" t="s">
        <v>157</v>
      </c>
      <c r="R151" s="362" t="s">
        <v>252</v>
      </c>
      <c r="S151" s="362" t="s">
        <v>457</v>
      </c>
      <c r="T151" s="362">
        <v>101934482</v>
      </c>
      <c r="U151" s="362">
        <v>10312039</v>
      </c>
      <c r="V151" s="362" t="s">
        <v>458</v>
      </c>
      <c r="W151" s="363" t="s">
        <v>733</v>
      </c>
      <c r="X151" s="362" t="s">
        <v>628</v>
      </c>
      <c r="Y151" s="362" t="s">
        <v>256</v>
      </c>
      <c r="Z151" s="362" t="s">
        <v>461</v>
      </c>
      <c r="AA151" s="362"/>
      <c r="AB151" s="362" t="s">
        <v>462</v>
      </c>
      <c r="AC151" s="362" t="s">
        <v>260</v>
      </c>
      <c r="AD151" s="364">
        <v>407650</v>
      </c>
      <c r="AE151" s="364">
        <v>407650</v>
      </c>
      <c r="AF151" s="362" t="s">
        <v>261</v>
      </c>
      <c r="AG151" s="362">
        <v>2.4096389999999999E-2</v>
      </c>
      <c r="AH151" s="364">
        <v>9822.89</v>
      </c>
      <c r="AI151" s="364">
        <v>9822.89</v>
      </c>
      <c r="AJ151" s="362" t="s">
        <v>262</v>
      </c>
      <c r="AK151" s="362" t="s">
        <v>263</v>
      </c>
      <c r="AL151" s="361" t="s">
        <v>264</v>
      </c>
      <c r="AM151" s="362">
        <v>58203</v>
      </c>
      <c r="AN151" s="362">
        <v>72410</v>
      </c>
      <c r="AO151" s="361" t="s">
        <v>158</v>
      </c>
      <c r="AP151" s="361" t="s">
        <v>265</v>
      </c>
      <c r="AQ151" s="362" t="s">
        <v>630</v>
      </c>
      <c r="AR151" s="362"/>
      <c r="AS151" s="363"/>
      <c r="AT151" s="362"/>
      <c r="AU151" s="362"/>
      <c r="AV151" s="364"/>
      <c r="AW151" s="362"/>
      <c r="AX151" s="362"/>
      <c r="AY151" s="364"/>
      <c r="AZ151" s="362">
        <v>1058881</v>
      </c>
      <c r="BA151" s="362" t="s">
        <v>802</v>
      </c>
      <c r="BB151" s="362" t="s">
        <v>803</v>
      </c>
      <c r="BC151" s="362" t="s">
        <v>804</v>
      </c>
      <c r="BD151" s="362"/>
      <c r="BE151" s="363"/>
      <c r="BF151" s="362"/>
      <c r="BG151" s="364"/>
      <c r="BH151" s="362">
        <v>10312039</v>
      </c>
      <c r="BI151" s="362">
        <v>1</v>
      </c>
      <c r="BJ151" s="362" t="s">
        <v>805</v>
      </c>
      <c r="BK151" s="362" t="s">
        <v>466</v>
      </c>
      <c r="BL151" s="362" t="s">
        <v>467</v>
      </c>
      <c r="BM151" s="362"/>
      <c r="BN151" s="362"/>
      <c r="BO151" s="362"/>
      <c r="BP151" s="362"/>
      <c r="BQ151" s="362"/>
      <c r="BR151" s="362"/>
    </row>
    <row r="152" spans="1:70" ht="15.6">
      <c r="A152" s="361" t="s">
        <v>158</v>
      </c>
      <c r="B152" s="362" t="s">
        <v>2</v>
      </c>
      <c r="C152" s="362"/>
      <c r="D152" s="363" t="s">
        <v>243</v>
      </c>
      <c r="E152" s="363" t="s">
        <v>456</v>
      </c>
      <c r="F152" s="362" t="s">
        <v>245</v>
      </c>
      <c r="G152" s="362" t="s">
        <v>246</v>
      </c>
      <c r="H152" s="362" t="s">
        <v>247</v>
      </c>
      <c r="I152" s="362" t="s">
        <v>248</v>
      </c>
      <c r="J152" s="362" t="s">
        <v>249</v>
      </c>
      <c r="K152" s="362" t="s">
        <v>250</v>
      </c>
      <c r="L152" s="361" t="s">
        <v>251</v>
      </c>
      <c r="M152" s="362" t="s">
        <v>67</v>
      </c>
      <c r="N152" s="362" t="s">
        <v>68</v>
      </c>
      <c r="O152" s="362" t="s">
        <v>250</v>
      </c>
      <c r="P152" s="362" t="s">
        <v>247</v>
      </c>
      <c r="Q152" s="361" t="s">
        <v>157</v>
      </c>
      <c r="R152" s="362" t="s">
        <v>252</v>
      </c>
      <c r="S152" s="362" t="s">
        <v>253</v>
      </c>
      <c r="T152" s="362">
        <v>29170747</v>
      </c>
      <c r="U152" s="362"/>
      <c r="V152" s="362"/>
      <c r="W152" s="363" t="s">
        <v>283</v>
      </c>
      <c r="X152" s="362" t="s">
        <v>284</v>
      </c>
      <c r="Y152" s="362" t="s">
        <v>256</v>
      </c>
      <c r="Z152" s="362" t="s">
        <v>257</v>
      </c>
      <c r="AA152" s="362" t="s">
        <v>258</v>
      </c>
      <c r="AB152" s="362" t="s">
        <v>259</v>
      </c>
      <c r="AC152" s="362" t="s">
        <v>260</v>
      </c>
      <c r="AD152" s="364">
        <v>581965.34</v>
      </c>
      <c r="AE152" s="364">
        <v>581965.34</v>
      </c>
      <c r="AF152" s="362" t="s">
        <v>261</v>
      </c>
      <c r="AG152" s="362">
        <v>2.702703E-2</v>
      </c>
      <c r="AH152" s="364">
        <v>15728.79</v>
      </c>
      <c r="AI152" s="364">
        <v>15728.79</v>
      </c>
      <c r="AJ152" s="362" t="s">
        <v>262</v>
      </c>
      <c r="AK152" s="362" t="s">
        <v>263</v>
      </c>
      <c r="AL152" s="361" t="s">
        <v>264</v>
      </c>
      <c r="AM152" s="362">
        <v>58203</v>
      </c>
      <c r="AN152" s="362">
        <v>72145</v>
      </c>
      <c r="AO152" s="361" t="s">
        <v>158</v>
      </c>
      <c r="AP152" s="361" t="s">
        <v>265</v>
      </c>
      <c r="AQ152" s="362" t="s">
        <v>285</v>
      </c>
      <c r="AR152" s="362" t="s">
        <v>286</v>
      </c>
      <c r="AS152" s="363" t="s">
        <v>287</v>
      </c>
      <c r="AT152" s="362" t="s">
        <v>245</v>
      </c>
      <c r="AU152" s="362" t="s">
        <v>288</v>
      </c>
      <c r="AV152" s="364" t="s">
        <v>289</v>
      </c>
      <c r="AW152" s="362" t="s">
        <v>290</v>
      </c>
      <c r="AX152" s="362" t="s">
        <v>271</v>
      </c>
      <c r="AY152" s="364" t="s">
        <v>291</v>
      </c>
      <c r="AZ152" s="362">
        <v>1058619</v>
      </c>
      <c r="BA152" s="362" t="s">
        <v>464</v>
      </c>
      <c r="BB152" s="362" t="s">
        <v>292</v>
      </c>
      <c r="BC152" s="362" t="s">
        <v>275</v>
      </c>
      <c r="BD152" s="362" t="s">
        <v>293</v>
      </c>
      <c r="BE152" s="363" t="s">
        <v>294</v>
      </c>
      <c r="BF152" s="362" t="s">
        <v>261</v>
      </c>
      <c r="BG152" s="364" t="s">
        <v>289</v>
      </c>
      <c r="BH152" s="362">
        <v>10130559</v>
      </c>
      <c r="BI152" s="362">
        <v>2</v>
      </c>
      <c r="BJ152" s="362" t="s">
        <v>295</v>
      </c>
      <c r="BK152" s="362" t="s">
        <v>296</v>
      </c>
      <c r="BL152" s="362" t="s">
        <v>297</v>
      </c>
      <c r="BM152" s="362"/>
      <c r="BN152" s="362"/>
      <c r="BO152" s="362"/>
      <c r="BP152" s="362"/>
      <c r="BQ152" s="362"/>
      <c r="BR152" s="362"/>
    </row>
    <row r="153" spans="1:70" ht="15.6">
      <c r="A153" s="361" t="s">
        <v>158</v>
      </c>
      <c r="B153" s="362" t="s">
        <v>2</v>
      </c>
      <c r="C153" s="362"/>
      <c r="D153" s="363" t="s">
        <v>243</v>
      </c>
      <c r="E153" s="363" t="s">
        <v>456</v>
      </c>
      <c r="F153" s="362" t="s">
        <v>245</v>
      </c>
      <c r="G153" s="362" t="s">
        <v>246</v>
      </c>
      <c r="H153" s="362" t="s">
        <v>247</v>
      </c>
      <c r="I153" s="362" t="s">
        <v>248</v>
      </c>
      <c r="J153" s="362" t="s">
        <v>249</v>
      </c>
      <c r="K153" s="362" t="s">
        <v>250</v>
      </c>
      <c r="L153" s="361" t="s">
        <v>251</v>
      </c>
      <c r="M153" s="362" t="s">
        <v>67</v>
      </c>
      <c r="N153" s="362" t="s">
        <v>68</v>
      </c>
      <c r="O153" s="362" t="s">
        <v>250</v>
      </c>
      <c r="P153" s="362" t="s">
        <v>247</v>
      </c>
      <c r="Q153" s="361" t="s">
        <v>157</v>
      </c>
      <c r="R153" s="362" t="s">
        <v>252</v>
      </c>
      <c r="S153" s="362" t="s">
        <v>253</v>
      </c>
      <c r="T153" s="362">
        <v>29310612</v>
      </c>
      <c r="U153" s="362"/>
      <c r="V153" s="362"/>
      <c r="W153" s="363" t="s">
        <v>283</v>
      </c>
      <c r="X153" s="362" t="s">
        <v>278</v>
      </c>
      <c r="Y153" s="362" t="s">
        <v>256</v>
      </c>
      <c r="Z153" s="362" t="s">
        <v>279</v>
      </c>
      <c r="AA153" s="362"/>
      <c r="AB153" s="362" t="s">
        <v>280</v>
      </c>
      <c r="AC153" s="362" t="s">
        <v>281</v>
      </c>
      <c r="AD153" s="364">
        <v>0</v>
      </c>
      <c r="AE153" s="364">
        <v>46557.23</v>
      </c>
      <c r="AF153" s="362" t="s">
        <v>261</v>
      </c>
      <c r="AG153" s="362">
        <v>2.702703E-2</v>
      </c>
      <c r="AH153" s="364">
        <v>0</v>
      </c>
      <c r="AI153" s="364">
        <v>1258.3</v>
      </c>
      <c r="AJ153" s="362"/>
      <c r="AK153" s="362"/>
      <c r="AL153" s="361"/>
      <c r="AM153" s="362"/>
      <c r="AN153" s="362"/>
      <c r="AO153" s="361"/>
      <c r="AP153" s="361"/>
      <c r="AQ153" s="362" t="s">
        <v>282</v>
      </c>
      <c r="AR153" s="362"/>
      <c r="AS153" s="363"/>
      <c r="AT153" s="362"/>
      <c r="AU153" s="362"/>
      <c r="AV153" s="364"/>
      <c r="AW153" s="362"/>
      <c r="AX153" s="362"/>
      <c r="AY153" s="364"/>
      <c r="AZ153" s="362"/>
      <c r="BA153" s="362"/>
      <c r="BB153" s="362"/>
      <c r="BC153" s="362"/>
      <c r="BD153" s="362"/>
      <c r="BE153" s="363"/>
      <c r="BF153" s="362"/>
      <c r="BG153" s="364"/>
      <c r="BH153" s="362"/>
      <c r="BI153" s="362"/>
      <c r="BJ153" s="362"/>
      <c r="BK153" s="362"/>
      <c r="BL153" s="362"/>
      <c r="BM153" s="362"/>
      <c r="BN153" s="362"/>
      <c r="BO153" s="362"/>
      <c r="BP153" s="362"/>
      <c r="BQ153" s="362"/>
      <c r="BR153" s="362"/>
    </row>
    <row r="154" spans="1:70" ht="15.6">
      <c r="A154" s="361" t="s">
        <v>158</v>
      </c>
      <c r="B154" s="362" t="s">
        <v>2</v>
      </c>
      <c r="C154" s="362"/>
      <c r="D154" s="363" t="s">
        <v>243</v>
      </c>
      <c r="E154" s="363" t="s">
        <v>456</v>
      </c>
      <c r="F154" s="362" t="s">
        <v>245</v>
      </c>
      <c r="G154" s="362" t="s">
        <v>246</v>
      </c>
      <c r="H154" s="362" t="s">
        <v>247</v>
      </c>
      <c r="I154" s="362" t="s">
        <v>248</v>
      </c>
      <c r="J154" s="362" t="s">
        <v>249</v>
      </c>
      <c r="K154" s="362" t="s">
        <v>250</v>
      </c>
      <c r="L154" s="361" t="s">
        <v>251</v>
      </c>
      <c r="M154" s="362" t="s">
        <v>67</v>
      </c>
      <c r="N154" s="362" t="s">
        <v>68</v>
      </c>
      <c r="O154" s="362" t="s">
        <v>250</v>
      </c>
      <c r="P154" s="362" t="s">
        <v>247</v>
      </c>
      <c r="Q154" s="361" t="s">
        <v>157</v>
      </c>
      <c r="R154" s="362" t="s">
        <v>252</v>
      </c>
      <c r="S154" s="362" t="s">
        <v>253</v>
      </c>
      <c r="T154" s="362">
        <v>54347636</v>
      </c>
      <c r="U154" s="362"/>
      <c r="V154" s="362"/>
      <c r="W154" s="363" t="s">
        <v>638</v>
      </c>
      <c r="X154" s="362" t="s">
        <v>639</v>
      </c>
      <c r="Y154" s="362" t="s">
        <v>256</v>
      </c>
      <c r="Z154" s="362" t="s">
        <v>279</v>
      </c>
      <c r="AA154" s="362"/>
      <c r="AB154" s="362" t="s">
        <v>640</v>
      </c>
      <c r="AC154" s="362" t="s">
        <v>641</v>
      </c>
      <c r="AD154" s="364">
        <v>4635.1099999999997</v>
      </c>
      <c r="AE154" s="364">
        <v>4635.1099999999997</v>
      </c>
      <c r="AF154" s="362" t="s">
        <v>154</v>
      </c>
      <c r="AG154" s="362">
        <v>1</v>
      </c>
      <c r="AH154" s="364">
        <v>4635.1099999999997</v>
      </c>
      <c r="AI154" s="364">
        <v>4635.1099999999997</v>
      </c>
      <c r="AJ154" s="362" t="s">
        <v>262</v>
      </c>
      <c r="AK154" s="362" t="s">
        <v>263</v>
      </c>
      <c r="AL154" s="361" t="s">
        <v>264</v>
      </c>
      <c r="AM154" s="362">
        <v>58203</v>
      </c>
      <c r="AN154" s="362">
        <v>71475</v>
      </c>
      <c r="AO154" s="361" t="s">
        <v>158</v>
      </c>
      <c r="AP154" s="361" t="s">
        <v>265</v>
      </c>
      <c r="AQ154" s="362" t="s">
        <v>642</v>
      </c>
      <c r="AR154" s="362"/>
      <c r="AS154" s="363"/>
      <c r="AT154" s="362"/>
      <c r="AU154" s="362"/>
      <c r="AV154" s="364"/>
      <c r="AW154" s="362"/>
      <c r="AX154" s="362"/>
      <c r="AY154" s="364"/>
      <c r="AZ154" s="362"/>
      <c r="BA154" s="362"/>
      <c r="BB154" s="362"/>
      <c r="BC154" s="362"/>
      <c r="BD154" s="362"/>
      <c r="BE154" s="363"/>
      <c r="BF154" s="362"/>
      <c r="BG154" s="364"/>
      <c r="BH154" s="362"/>
      <c r="BI154" s="362"/>
      <c r="BJ154" s="362"/>
      <c r="BK154" s="362"/>
      <c r="BL154" s="362"/>
      <c r="BM154" s="362" t="s">
        <v>806</v>
      </c>
      <c r="BN154" s="362" t="s">
        <v>807</v>
      </c>
      <c r="BO154" s="362" t="s">
        <v>645</v>
      </c>
      <c r="BP154" s="362" t="s">
        <v>522</v>
      </c>
      <c r="BQ154" s="362" t="s">
        <v>646</v>
      </c>
      <c r="BR154" s="362" t="s">
        <v>647</v>
      </c>
    </row>
    <row r="155" spans="1:70" ht="15.6">
      <c r="A155" s="361" t="s">
        <v>158</v>
      </c>
      <c r="B155" s="362" t="s">
        <v>2</v>
      </c>
      <c r="C155" s="362"/>
      <c r="D155" s="363" t="s">
        <v>243</v>
      </c>
      <c r="E155" s="363" t="s">
        <v>456</v>
      </c>
      <c r="F155" s="362" t="s">
        <v>245</v>
      </c>
      <c r="G155" s="362" t="s">
        <v>246</v>
      </c>
      <c r="H155" s="362" t="s">
        <v>247</v>
      </c>
      <c r="I155" s="362" t="s">
        <v>248</v>
      </c>
      <c r="J155" s="362" t="s">
        <v>249</v>
      </c>
      <c r="K155" s="362" t="s">
        <v>250</v>
      </c>
      <c r="L155" s="361" t="s">
        <v>251</v>
      </c>
      <c r="M155" s="362" t="s">
        <v>67</v>
      </c>
      <c r="N155" s="362" t="s">
        <v>68</v>
      </c>
      <c r="O155" s="362" t="s">
        <v>250</v>
      </c>
      <c r="P155" s="362" t="s">
        <v>247</v>
      </c>
      <c r="Q155" s="361" t="s">
        <v>157</v>
      </c>
      <c r="R155" s="362" t="s">
        <v>252</v>
      </c>
      <c r="S155" s="362" t="s">
        <v>253</v>
      </c>
      <c r="T155" s="362">
        <v>54384837</v>
      </c>
      <c r="U155" s="362"/>
      <c r="V155" s="362"/>
      <c r="W155" s="363" t="s">
        <v>638</v>
      </c>
      <c r="X155" s="362" t="s">
        <v>278</v>
      </c>
      <c r="Y155" s="362" t="s">
        <v>256</v>
      </c>
      <c r="Z155" s="362" t="s">
        <v>279</v>
      </c>
      <c r="AA155" s="362"/>
      <c r="AB155" s="362" t="s">
        <v>280</v>
      </c>
      <c r="AC155" s="362" t="s">
        <v>281</v>
      </c>
      <c r="AD155" s="364">
        <v>0</v>
      </c>
      <c r="AE155" s="364">
        <v>370.81</v>
      </c>
      <c r="AF155" s="362" t="s">
        <v>154</v>
      </c>
      <c r="AG155" s="362">
        <v>1</v>
      </c>
      <c r="AH155" s="364">
        <v>0</v>
      </c>
      <c r="AI155" s="364">
        <v>370.81</v>
      </c>
      <c r="AJ155" s="362"/>
      <c r="AK155" s="362"/>
      <c r="AL155" s="361"/>
      <c r="AM155" s="362"/>
      <c r="AN155" s="362"/>
      <c r="AO155" s="361"/>
      <c r="AP155" s="361"/>
      <c r="AQ155" s="362" t="s">
        <v>282</v>
      </c>
      <c r="AR155" s="362"/>
      <c r="AS155" s="363"/>
      <c r="AT155" s="362"/>
      <c r="AU155" s="362"/>
      <c r="AV155" s="364"/>
      <c r="AW155" s="362"/>
      <c r="AX155" s="362"/>
      <c r="AY155" s="364"/>
      <c r="AZ155" s="362"/>
      <c r="BA155" s="362"/>
      <c r="BB155" s="362"/>
      <c r="BC155" s="362"/>
      <c r="BD155" s="362"/>
      <c r="BE155" s="363"/>
      <c r="BF155" s="362"/>
      <c r="BG155" s="364"/>
      <c r="BH155" s="362"/>
      <c r="BI155" s="362"/>
      <c r="BJ155" s="362"/>
      <c r="BK155" s="362"/>
      <c r="BL155" s="362"/>
      <c r="BM155" s="362"/>
      <c r="BN155" s="362"/>
      <c r="BO155" s="362"/>
      <c r="BP155" s="362"/>
      <c r="BQ155" s="362"/>
      <c r="BR155" s="362"/>
    </row>
    <row r="156" spans="1:70" ht="15.6">
      <c r="A156" s="361" t="s">
        <v>158</v>
      </c>
      <c r="B156" s="362" t="s">
        <v>2</v>
      </c>
      <c r="C156" s="362"/>
      <c r="D156" s="363" t="s">
        <v>243</v>
      </c>
      <c r="E156" s="363" t="s">
        <v>456</v>
      </c>
      <c r="F156" s="362" t="s">
        <v>245</v>
      </c>
      <c r="G156" s="362" t="s">
        <v>246</v>
      </c>
      <c r="H156" s="362" t="s">
        <v>247</v>
      </c>
      <c r="I156" s="362" t="s">
        <v>248</v>
      </c>
      <c r="J156" s="362" t="s">
        <v>249</v>
      </c>
      <c r="K156" s="362" t="s">
        <v>250</v>
      </c>
      <c r="L156" s="361" t="s">
        <v>251</v>
      </c>
      <c r="M156" s="362" t="s">
        <v>67</v>
      </c>
      <c r="N156" s="362" t="s">
        <v>68</v>
      </c>
      <c r="O156" s="362" t="s">
        <v>250</v>
      </c>
      <c r="P156" s="362" t="s">
        <v>247</v>
      </c>
      <c r="Q156" s="361" t="s">
        <v>157</v>
      </c>
      <c r="R156" s="362" t="s">
        <v>252</v>
      </c>
      <c r="S156" s="362" t="s">
        <v>253</v>
      </c>
      <c r="T156" s="362">
        <v>56319850</v>
      </c>
      <c r="U156" s="362"/>
      <c r="V156" s="362"/>
      <c r="W156" s="363" t="s">
        <v>648</v>
      </c>
      <c r="X156" s="362" t="s">
        <v>639</v>
      </c>
      <c r="Y156" s="362" t="s">
        <v>256</v>
      </c>
      <c r="Z156" s="362" t="s">
        <v>279</v>
      </c>
      <c r="AA156" s="362"/>
      <c r="AB156" s="362" t="s">
        <v>640</v>
      </c>
      <c r="AC156" s="362" t="s">
        <v>641</v>
      </c>
      <c r="AD156" s="364">
        <v>4471.26</v>
      </c>
      <c r="AE156" s="364">
        <v>4471.26</v>
      </c>
      <c r="AF156" s="362" t="s">
        <v>154</v>
      </c>
      <c r="AG156" s="362">
        <v>1</v>
      </c>
      <c r="AH156" s="364">
        <v>4471.26</v>
      </c>
      <c r="AI156" s="364">
        <v>4471.26</v>
      </c>
      <c r="AJ156" s="362" t="s">
        <v>262</v>
      </c>
      <c r="AK156" s="362" t="s">
        <v>263</v>
      </c>
      <c r="AL156" s="361" t="s">
        <v>264</v>
      </c>
      <c r="AM156" s="362">
        <v>58203</v>
      </c>
      <c r="AN156" s="362">
        <v>71475</v>
      </c>
      <c r="AO156" s="361" t="s">
        <v>158</v>
      </c>
      <c r="AP156" s="361" t="s">
        <v>265</v>
      </c>
      <c r="AQ156" s="362" t="s">
        <v>642</v>
      </c>
      <c r="AR156" s="362"/>
      <c r="AS156" s="363"/>
      <c r="AT156" s="362"/>
      <c r="AU156" s="362"/>
      <c r="AV156" s="364"/>
      <c r="AW156" s="362"/>
      <c r="AX156" s="362"/>
      <c r="AY156" s="364"/>
      <c r="AZ156" s="362"/>
      <c r="BA156" s="362"/>
      <c r="BB156" s="362"/>
      <c r="BC156" s="362"/>
      <c r="BD156" s="362"/>
      <c r="BE156" s="363"/>
      <c r="BF156" s="362"/>
      <c r="BG156" s="364"/>
      <c r="BH156" s="362"/>
      <c r="BI156" s="362"/>
      <c r="BJ156" s="362"/>
      <c r="BK156" s="362"/>
      <c r="BL156" s="362"/>
      <c r="BM156" s="362" t="s">
        <v>806</v>
      </c>
      <c r="BN156" s="362" t="s">
        <v>807</v>
      </c>
      <c r="BO156" s="362" t="s">
        <v>645</v>
      </c>
      <c r="BP156" s="362" t="s">
        <v>522</v>
      </c>
      <c r="BQ156" s="362" t="s">
        <v>646</v>
      </c>
      <c r="BR156" s="362" t="s">
        <v>647</v>
      </c>
    </row>
    <row r="157" spans="1:70" ht="15.6">
      <c r="A157" s="361" t="s">
        <v>158</v>
      </c>
      <c r="B157" s="362" t="s">
        <v>2</v>
      </c>
      <c r="C157" s="362"/>
      <c r="D157" s="363" t="s">
        <v>243</v>
      </c>
      <c r="E157" s="363" t="s">
        <v>456</v>
      </c>
      <c r="F157" s="362" t="s">
        <v>245</v>
      </c>
      <c r="G157" s="362" t="s">
        <v>246</v>
      </c>
      <c r="H157" s="362" t="s">
        <v>247</v>
      </c>
      <c r="I157" s="362" t="s">
        <v>248</v>
      </c>
      <c r="J157" s="362" t="s">
        <v>249</v>
      </c>
      <c r="K157" s="362" t="s">
        <v>250</v>
      </c>
      <c r="L157" s="361" t="s">
        <v>251</v>
      </c>
      <c r="M157" s="362" t="s">
        <v>67</v>
      </c>
      <c r="N157" s="362" t="s">
        <v>68</v>
      </c>
      <c r="O157" s="362" t="s">
        <v>250</v>
      </c>
      <c r="P157" s="362" t="s">
        <v>247</v>
      </c>
      <c r="Q157" s="361" t="s">
        <v>157</v>
      </c>
      <c r="R157" s="362" t="s">
        <v>252</v>
      </c>
      <c r="S157" s="362" t="s">
        <v>253</v>
      </c>
      <c r="T157" s="362">
        <v>56417014</v>
      </c>
      <c r="U157" s="362"/>
      <c r="V157" s="362"/>
      <c r="W157" s="363" t="s">
        <v>648</v>
      </c>
      <c r="X157" s="362" t="s">
        <v>278</v>
      </c>
      <c r="Y157" s="362" t="s">
        <v>256</v>
      </c>
      <c r="Z157" s="362" t="s">
        <v>279</v>
      </c>
      <c r="AA157" s="362"/>
      <c r="AB157" s="362" t="s">
        <v>280</v>
      </c>
      <c r="AC157" s="362" t="s">
        <v>281</v>
      </c>
      <c r="AD157" s="364">
        <v>0</v>
      </c>
      <c r="AE157" s="364">
        <v>357.7</v>
      </c>
      <c r="AF157" s="362" t="s">
        <v>154</v>
      </c>
      <c r="AG157" s="362">
        <v>1</v>
      </c>
      <c r="AH157" s="364">
        <v>0</v>
      </c>
      <c r="AI157" s="364">
        <v>357.7</v>
      </c>
      <c r="AJ157" s="362"/>
      <c r="AK157" s="362"/>
      <c r="AL157" s="361"/>
      <c r="AM157" s="362"/>
      <c r="AN157" s="362"/>
      <c r="AO157" s="361"/>
      <c r="AP157" s="361"/>
      <c r="AQ157" s="362" t="s">
        <v>282</v>
      </c>
      <c r="AR157" s="362"/>
      <c r="AS157" s="363"/>
      <c r="AT157" s="362"/>
      <c r="AU157" s="362"/>
      <c r="AV157" s="364"/>
      <c r="AW157" s="362"/>
      <c r="AX157" s="362"/>
      <c r="AY157" s="364"/>
      <c r="AZ157" s="362"/>
      <c r="BA157" s="362"/>
      <c r="BB157" s="362"/>
      <c r="BC157" s="362"/>
      <c r="BD157" s="362"/>
      <c r="BE157" s="363"/>
      <c r="BF157" s="362"/>
      <c r="BG157" s="364"/>
      <c r="BH157" s="362"/>
      <c r="BI157" s="362"/>
      <c r="BJ157" s="362"/>
      <c r="BK157" s="362"/>
      <c r="BL157" s="362"/>
      <c r="BM157" s="362"/>
      <c r="BN157" s="362"/>
      <c r="BO157" s="362"/>
      <c r="BP157" s="362"/>
      <c r="BQ157" s="362"/>
      <c r="BR157" s="362"/>
    </row>
    <row r="158" spans="1:70" ht="15.6">
      <c r="A158" s="361" t="s">
        <v>158</v>
      </c>
      <c r="B158" s="362" t="s">
        <v>2</v>
      </c>
      <c r="C158" s="362"/>
      <c r="D158" s="363" t="s">
        <v>243</v>
      </c>
      <c r="E158" s="363" t="s">
        <v>456</v>
      </c>
      <c r="F158" s="362" t="s">
        <v>245</v>
      </c>
      <c r="G158" s="362" t="s">
        <v>246</v>
      </c>
      <c r="H158" s="362" t="s">
        <v>247</v>
      </c>
      <c r="I158" s="362" t="s">
        <v>248</v>
      </c>
      <c r="J158" s="362" t="s">
        <v>249</v>
      </c>
      <c r="K158" s="362" t="s">
        <v>250</v>
      </c>
      <c r="L158" s="361" t="s">
        <v>251</v>
      </c>
      <c r="M158" s="362" t="s">
        <v>67</v>
      </c>
      <c r="N158" s="362" t="s">
        <v>68</v>
      </c>
      <c r="O158" s="362" t="s">
        <v>250</v>
      </c>
      <c r="P158" s="362" t="s">
        <v>247</v>
      </c>
      <c r="Q158" s="361" t="s">
        <v>157</v>
      </c>
      <c r="R158" s="362" t="s">
        <v>252</v>
      </c>
      <c r="S158" s="362" t="s">
        <v>253</v>
      </c>
      <c r="T158" s="362">
        <v>57819400</v>
      </c>
      <c r="U158" s="362"/>
      <c r="V158" s="362"/>
      <c r="W158" s="363" t="s">
        <v>808</v>
      </c>
      <c r="X158" s="362" t="s">
        <v>460</v>
      </c>
      <c r="Y158" s="362" t="s">
        <v>256</v>
      </c>
      <c r="Z158" s="362" t="s">
        <v>257</v>
      </c>
      <c r="AA158" s="362" t="s">
        <v>258</v>
      </c>
      <c r="AB158" s="362" t="s">
        <v>259</v>
      </c>
      <c r="AC158" s="362" t="s">
        <v>260</v>
      </c>
      <c r="AD158" s="364">
        <v>208608</v>
      </c>
      <c r="AE158" s="364">
        <v>208608</v>
      </c>
      <c r="AF158" s="362" t="s">
        <v>261</v>
      </c>
      <c r="AG158" s="362">
        <v>2.4096389999999999E-2</v>
      </c>
      <c r="AH158" s="364">
        <v>5026.7</v>
      </c>
      <c r="AI158" s="364">
        <v>5026.7</v>
      </c>
      <c r="AJ158" s="362" t="s">
        <v>262</v>
      </c>
      <c r="AK158" s="362" t="s">
        <v>263</v>
      </c>
      <c r="AL158" s="361" t="s">
        <v>264</v>
      </c>
      <c r="AM158" s="362">
        <v>58203</v>
      </c>
      <c r="AN158" s="362">
        <v>75709</v>
      </c>
      <c r="AO158" s="361" t="s">
        <v>158</v>
      </c>
      <c r="AP158" s="361" t="s">
        <v>265</v>
      </c>
      <c r="AQ158" s="362" t="s">
        <v>463</v>
      </c>
      <c r="AR158" s="362" t="s">
        <v>508</v>
      </c>
      <c r="AS158" s="363" t="s">
        <v>808</v>
      </c>
      <c r="AT158" s="362" t="s">
        <v>245</v>
      </c>
      <c r="AU158" s="362" t="s">
        <v>809</v>
      </c>
      <c r="AV158" s="364" t="s">
        <v>810</v>
      </c>
      <c r="AW158" s="362" t="s">
        <v>811</v>
      </c>
      <c r="AX158" s="362" t="s">
        <v>271</v>
      </c>
      <c r="AY158" s="364" t="s">
        <v>810</v>
      </c>
      <c r="AZ158" s="362">
        <v>1058619</v>
      </c>
      <c r="BA158" s="362" t="s">
        <v>464</v>
      </c>
      <c r="BB158" s="362" t="s">
        <v>292</v>
      </c>
      <c r="BC158" s="362" t="s">
        <v>275</v>
      </c>
      <c r="BD158" s="362" t="s">
        <v>812</v>
      </c>
      <c r="BE158" s="363" t="s">
        <v>813</v>
      </c>
      <c r="BF158" s="362" t="s">
        <v>261</v>
      </c>
      <c r="BG158" s="364" t="s">
        <v>810</v>
      </c>
      <c r="BH158" s="362">
        <v>10307765</v>
      </c>
      <c r="BI158" s="362">
        <v>1</v>
      </c>
      <c r="BJ158" s="362" t="s">
        <v>811</v>
      </c>
      <c r="BK158" s="362" t="s">
        <v>553</v>
      </c>
      <c r="BL158" s="362" t="s">
        <v>297</v>
      </c>
      <c r="BM158" s="362"/>
      <c r="BN158" s="362"/>
      <c r="BO158" s="362"/>
      <c r="BP158" s="362"/>
      <c r="BQ158" s="362"/>
      <c r="BR158" s="362"/>
    </row>
    <row r="159" spans="1:70" ht="15.6">
      <c r="A159" s="361" t="s">
        <v>158</v>
      </c>
      <c r="B159" s="362" t="s">
        <v>2</v>
      </c>
      <c r="C159" s="362"/>
      <c r="D159" s="363" t="s">
        <v>243</v>
      </c>
      <c r="E159" s="363" t="s">
        <v>456</v>
      </c>
      <c r="F159" s="362" t="s">
        <v>245</v>
      </c>
      <c r="G159" s="362" t="s">
        <v>246</v>
      </c>
      <c r="H159" s="362" t="s">
        <v>247</v>
      </c>
      <c r="I159" s="362" t="s">
        <v>248</v>
      </c>
      <c r="J159" s="362" t="s">
        <v>249</v>
      </c>
      <c r="K159" s="362" t="s">
        <v>250</v>
      </c>
      <c r="L159" s="361" t="s">
        <v>251</v>
      </c>
      <c r="M159" s="362" t="s">
        <v>67</v>
      </c>
      <c r="N159" s="362" t="s">
        <v>68</v>
      </c>
      <c r="O159" s="362" t="s">
        <v>250</v>
      </c>
      <c r="P159" s="362" t="s">
        <v>247</v>
      </c>
      <c r="Q159" s="361" t="s">
        <v>157</v>
      </c>
      <c r="R159" s="362" t="s">
        <v>252</v>
      </c>
      <c r="S159" s="362" t="s">
        <v>253</v>
      </c>
      <c r="T159" s="362">
        <v>57870010</v>
      </c>
      <c r="U159" s="362"/>
      <c r="V159" s="362"/>
      <c r="W159" s="363" t="s">
        <v>808</v>
      </c>
      <c r="X159" s="362" t="s">
        <v>278</v>
      </c>
      <c r="Y159" s="362" t="s">
        <v>256</v>
      </c>
      <c r="Z159" s="362" t="s">
        <v>279</v>
      </c>
      <c r="AA159" s="362"/>
      <c r="AB159" s="362" t="s">
        <v>280</v>
      </c>
      <c r="AC159" s="362" t="s">
        <v>281</v>
      </c>
      <c r="AD159" s="364">
        <v>0</v>
      </c>
      <c r="AE159" s="364">
        <v>16688.64</v>
      </c>
      <c r="AF159" s="362" t="s">
        <v>261</v>
      </c>
      <c r="AG159" s="362">
        <v>2.4096389999999999E-2</v>
      </c>
      <c r="AH159" s="364">
        <v>0</v>
      </c>
      <c r="AI159" s="364">
        <v>402.14</v>
      </c>
      <c r="AJ159" s="362"/>
      <c r="AK159" s="362"/>
      <c r="AL159" s="361"/>
      <c r="AM159" s="362"/>
      <c r="AN159" s="362"/>
      <c r="AO159" s="361"/>
      <c r="AP159" s="361"/>
      <c r="AQ159" s="362" t="s">
        <v>282</v>
      </c>
      <c r="AR159" s="362"/>
      <c r="AS159" s="363"/>
      <c r="AT159" s="362"/>
      <c r="AU159" s="362"/>
      <c r="AV159" s="364"/>
      <c r="AW159" s="362"/>
      <c r="AX159" s="362"/>
      <c r="AY159" s="364"/>
      <c r="AZ159" s="362"/>
      <c r="BA159" s="362"/>
      <c r="BB159" s="362"/>
      <c r="BC159" s="362"/>
      <c r="BD159" s="362"/>
      <c r="BE159" s="363"/>
      <c r="BF159" s="362"/>
      <c r="BG159" s="364"/>
      <c r="BH159" s="362"/>
      <c r="BI159" s="362"/>
      <c r="BJ159" s="362"/>
      <c r="BK159" s="362"/>
      <c r="BL159" s="362"/>
      <c r="BM159" s="362"/>
      <c r="BN159" s="362"/>
      <c r="BO159" s="362"/>
      <c r="BP159" s="362"/>
      <c r="BQ159" s="362"/>
      <c r="BR159" s="362"/>
    </row>
    <row r="160" spans="1:70" ht="15.6">
      <c r="A160" s="361" t="s">
        <v>158</v>
      </c>
      <c r="B160" s="362" t="s">
        <v>2</v>
      </c>
      <c r="C160" s="362"/>
      <c r="D160" s="363" t="s">
        <v>243</v>
      </c>
      <c r="E160" s="363" t="s">
        <v>456</v>
      </c>
      <c r="F160" s="362" t="s">
        <v>245</v>
      </c>
      <c r="G160" s="362" t="s">
        <v>246</v>
      </c>
      <c r="H160" s="362" t="s">
        <v>247</v>
      </c>
      <c r="I160" s="362" t="s">
        <v>248</v>
      </c>
      <c r="J160" s="362" t="s">
        <v>249</v>
      </c>
      <c r="K160" s="362" t="s">
        <v>250</v>
      </c>
      <c r="L160" s="361" t="s">
        <v>251</v>
      </c>
      <c r="M160" s="362" t="s">
        <v>67</v>
      </c>
      <c r="N160" s="362" t="s">
        <v>68</v>
      </c>
      <c r="O160" s="362" t="s">
        <v>250</v>
      </c>
      <c r="P160" s="362" t="s">
        <v>247</v>
      </c>
      <c r="Q160" s="361" t="s">
        <v>157</v>
      </c>
      <c r="R160" s="362" t="s">
        <v>252</v>
      </c>
      <c r="S160" s="362" t="s">
        <v>253</v>
      </c>
      <c r="T160" s="362">
        <v>58366625</v>
      </c>
      <c r="U160" s="362"/>
      <c r="V160" s="362"/>
      <c r="W160" s="363" t="s">
        <v>649</v>
      </c>
      <c r="X160" s="362" t="s">
        <v>639</v>
      </c>
      <c r="Y160" s="362" t="s">
        <v>256</v>
      </c>
      <c r="Z160" s="362" t="s">
        <v>279</v>
      </c>
      <c r="AA160" s="362"/>
      <c r="AB160" s="362" t="s">
        <v>640</v>
      </c>
      <c r="AC160" s="362" t="s">
        <v>641</v>
      </c>
      <c r="AD160" s="364">
        <v>4766.54</v>
      </c>
      <c r="AE160" s="364">
        <v>4766.54</v>
      </c>
      <c r="AF160" s="362" t="s">
        <v>154</v>
      </c>
      <c r="AG160" s="362">
        <v>1</v>
      </c>
      <c r="AH160" s="364">
        <v>4766.54</v>
      </c>
      <c r="AI160" s="364">
        <v>4766.54</v>
      </c>
      <c r="AJ160" s="362" t="s">
        <v>262</v>
      </c>
      <c r="AK160" s="362" t="s">
        <v>263</v>
      </c>
      <c r="AL160" s="361" t="s">
        <v>264</v>
      </c>
      <c r="AM160" s="362">
        <v>58203</v>
      </c>
      <c r="AN160" s="362">
        <v>71475</v>
      </c>
      <c r="AO160" s="361" t="s">
        <v>158</v>
      </c>
      <c r="AP160" s="361" t="s">
        <v>265</v>
      </c>
      <c r="AQ160" s="362" t="s">
        <v>642</v>
      </c>
      <c r="AR160" s="362"/>
      <c r="AS160" s="363"/>
      <c r="AT160" s="362"/>
      <c r="AU160" s="362"/>
      <c r="AV160" s="364"/>
      <c r="AW160" s="362"/>
      <c r="AX160" s="362"/>
      <c r="AY160" s="364"/>
      <c r="AZ160" s="362"/>
      <c r="BA160" s="362"/>
      <c r="BB160" s="362"/>
      <c r="BC160" s="362"/>
      <c r="BD160" s="362"/>
      <c r="BE160" s="363"/>
      <c r="BF160" s="362"/>
      <c r="BG160" s="364"/>
      <c r="BH160" s="362"/>
      <c r="BI160" s="362"/>
      <c r="BJ160" s="362"/>
      <c r="BK160" s="362"/>
      <c r="BL160" s="362"/>
      <c r="BM160" s="362" t="s">
        <v>806</v>
      </c>
      <c r="BN160" s="362" t="s">
        <v>807</v>
      </c>
      <c r="BO160" s="362" t="s">
        <v>645</v>
      </c>
      <c r="BP160" s="362" t="s">
        <v>522</v>
      </c>
      <c r="BQ160" s="362" t="s">
        <v>646</v>
      </c>
      <c r="BR160" s="362" t="s">
        <v>647</v>
      </c>
    </row>
    <row r="161" spans="1:70" ht="15.6">
      <c r="A161" s="361" t="s">
        <v>158</v>
      </c>
      <c r="B161" s="362" t="s">
        <v>2</v>
      </c>
      <c r="C161" s="362"/>
      <c r="D161" s="363" t="s">
        <v>243</v>
      </c>
      <c r="E161" s="363" t="s">
        <v>456</v>
      </c>
      <c r="F161" s="362" t="s">
        <v>245</v>
      </c>
      <c r="G161" s="362" t="s">
        <v>246</v>
      </c>
      <c r="H161" s="362" t="s">
        <v>247</v>
      </c>
      <c r="I161" s="362" t="s">
        <v>248</v>
      </c>
      <c r="J161" s="362" t="s">
        <v>249</v>
      </c>
      <c r="K161" s="362" t="s">
        <v>250</v>
      </c>
      <c r="L161" s="361" t="s">
        <v>251</v>
      </c>
      <c r="M161" s="362" t="s">
        <v>67</v>
      </c>
      <c r="N161" s="362" t="s">
        <v>68</v>
      </c>
      <c r="O161" s="362" t="s">
        <v>250</v>
      </c>
      <c r="P161" s="362" t="s">
        <v>247</v>
      </c>
      <c r="Q161" s="361" t="s">
        <v>157</v>
      </c>
      <c r="R161" s="362" t="s">
        <v>252</v>
      </c>
      <c r="S161" s="362" t="s">
        <v>253</v>
      </c>
      <c r="T161" s="362">
        <v>58385032</v>
      </c>
      <c r="U161" s="362"/>
      <c r="V161" s="362"/>
      <c r="W161" s="363" t="s">
        <v>649</v>
      </c>
      <c r="X161" s="362" t="s">
        <v>278</v>
      </c>
      <c r="Y161" s="362" t="s">
        <v>256</v>
      </c>
      <c r="Z161" s="362" t="s">
        <v>279</v>
      </c>
      <c r="AA161" s="362"/>
      <c r="AB161" s="362" t="s">
        <v>280</v>
      </c>
      <c r="AC161" s="362" t="s">
        <v>281</v>
      </c>
      <c r="AD161" s="364">
        <v>0</v>
      </c>
      <c r="AE161" s="364">
        <v>381.32</v>
      </c>
      <c r="AF161" s="362" t="s">
        <v>154</v>
      </c>
      <c r="AG161" s="362">
        <v>1</v>
      </c>
      <c r="AH161" s="364">
        <v>0</v>
      </c>
      <c r="AI161" s="364">
        <v>381.32</v>
      </c>
      <c r="AJ161" s="362"/>
      <c r="AK161" s="362"/>
      <c r="AL161" s="361"/>
      <c r="AM161" s="362"/>
      <c r="AN161" s="362"/>
      <c r="AO161" s="361"/>
      <c r="AP161" s="361"/>
      <c r="AQ161" s="362" t="s">
        <v>282</v>
      </c>
      <c r="AR161" s="362"/>
      <c r="AS161" s="363"/>
      <c r="AT161" s="362"/>
      <c r="AU161" s="362"/>
      <c r="AV161" s="364"/>
      <c r="AW161" s="362"/>
      <c r="AX161" s="362"/>
      <c r="AY161" s="364"/>
      <c r="AZ161" s="362"/>
      <c r="BA161" s="362"/>
      <c r="BB161" s="362"/>
      <c r="BC161" s="362"/>
      <c r="BD161" s="362"/>
      <c r="BE161" s="363"/>
      <c r="BF161" s="362"/>
      <c r="BG161" s="364"/>
      <c r="BH161" s="362"/>
      <c r="BI161" s="362"/>
      <c r="BJ161" s="362"/>
      <c r="BK161" s="362"/>
      <c r="BL161" s="362"/>
      <c r="BM161" s="362"/>
      <c r="BN161" s="362"/>
      <c r="BO161" s="362"/>
      <c r="BP161" s="362"/>
      <c r="BQ161" s="362"/>
      <c r="BR161" s="362"/>
    </row>
    <row r="162" spans="1:70" ht="15.6">
      <c r="A162" s="361" t="s">
        <v>158</v>
      </c>
      <c r="B162" s="362" t="s">
        <v>2</v>
      </c>
      <c r="C162" s="362"/>
      <c r="D162" s="363" t="s">
        <v>243</v>
      </c>
      <c r="E162" s="363" t="s">
        <v>456</v>
      </c>
      <c r="F162" s="362" t="s">
        <v>245</v>
      </c>
      <c r="G162" s="362" t="s">
        <v>246</v>
      </c>
      <c r="H162" s="362" t="s">
        <v>247</v>
      </c>
      <c r="I162" s="362" t="s">
        <v>248</v>
      </c>
      <c r="J162" s="362" t="s">
        <v>249</v>
      </c>
      <c r="K162" s="362" t="s">
        <v>250</v>
      </c>
      <c r="L162" s="361" t="s">
        <v>251</v>
      </c>
      <c r="M162" s="362" t="s">
        <v>67</v>
      </c>
      <c r="N162" s="362" t="s">
        <v>68</v>
      </c>
      <c r="O162" s="362" t="s">
        <v>250</v>
      </c>
      <c r="P162" s="362" t="s">
        <v>247</v>
      </c>
      <c r="Q162" s="361" t="s">
        <v>157</v>
      </c>
      <c r="R162" s="362" t="s">
        <v>252</v>
      </c>
      <c r="S162" s="362" t="s">
        <v>253</v>
      </c>
      <c r="T162" s="362">
        <v>58784061</v>
      </c>
      <c r="U162" s="362"/>
      <c r="V162" s="362"/>
      <c r="W162" s="363" t="s">
        <v>704</v>
      </c>
      <c r="X162" s="362" t="s">
        <v>460</v>
      </c>
      <c r="Y162" s="362" t="s">
        <v>256</v>
      </c>
      <c r="Z162" s="362" t="s">
        <v>257</v>
      </c>
      <c r="AA162" s="362" t="s">
        <v>258</v>
      </c>
      <c r="AB162" s="362" t="s">
        <v>259</v>
      </c>
      <c r="AC162" s="362" t="s">
        <v>260</v>
      </c>
      <c r="AD162" s="364">
        <v>180957.32</v>
      </c>
      <c r="AE162" s="364">
        <v>180957.32</v>
      </c>
      <c r="AF162" s="362" t="s">
        <v>261</v>
      </c>
      <c r="AG162" s="362">
        <v>2.4096389999999999E-2</v>
      </c>
      <c r="AH162" s="364">
        <v>4360.42</v>
      </c>
      <c r="AI162" s="364">
        <v>4360.42</v>
      </c>
      <c r="AJ162" s="362" t="s">
        <v>262</v>
      </c>
      <c r="AK162" s="362" t="s">
        <v>263</v>
      </c>
      <c r="AL162" s="361" t="s">
        <v>264</v>
      </c>
      <c r="AM162" s="362">
        <v>58203</v>
      </c>
      <c r="AN162" s="362">
        <v>75709</v>
      </c>
      <c r="AO162" s="361" t="s">
        <v>158</v>
      </c>
      <c r="AP162" s="361" t="s">
        <v>265</v>
      </c>
      <c r="AQ162" s="362" t="s">
        <v>463</v>
      </c>
      <c r="AR162" s="362" t="s">
        <v>537</v>
      </c>
      <c r="AS162" s="363" t="s">
        <v>704</v>
      </c>
      <c r="AT162" s="362" t="s">
        <v>245</v>
      </c>
      <c r="AU162" s="362" t="s">
        <v>814</v>
      </c>
      <c r="AV162" s="364" t="s">
        <v>815</v>
      </c>
      <c r="AW162" s="362" t="s">
        <v>816</v>
      </c>
      <c r="AX162" s="362" t="s">
        <v>271</v>
      </c>
      <c r="AY162" s="364" t="s">
        <v>815</v>
      </c>
      <c r="AZ162" s="362">
        <v>1058619</v>
      </c>
      <c r="BA162" s="362" t="s">
        <v>464</v>
      </c>
      <c r="BB162" s="362" t="s">
        <v>292</v>
      </c>
      <c r="BC162" s="362" t="s">
        <v>275</v>
      </c>
      <c r="BD162" s="362" t="s">
        <v>817</v>
      </c>
      <c r="BE162" s="363" t="s">
        <v>513</v>
      </c>
      <c r="BF162" s="362" t="s">
        <v>261</v>
      </c>
      <c r="BG162" s="364" t="s">
        <v>815</v>
      </c>
      <c r="BH162" s="362"/>
      <c r="BI162" s="362"/>
      <c r="BJ162" s="362"/>
      <c r="BK162" s="362"/>
      <c r="BL162" s="362"/>
      <c r="BM162" s="362"/>
      <c r="BN162" s="362"/>
      <c r="BO162" s="362"/>
      <c r="BP162" s="362"/>
      <c r="BQ162" s="362"/>
      <c r="BR162" s="362"/>
    </row>
    <row r="163" spans="1:70" ht="15.6">
      <c r="A163" s="361" t="s">
        <v>158</v>
      </c>
      <c r="B163" s="362" t="s">
        <v>2</v>
      </c>
      <c r="C163" s="362"/>
      <c r="D163" s="363" t="s">
        <v>243</v>
      </c>
      <c r="E163" s="363" t="s">
        <v>456</v>
      </c>
      <c r="F163" s="362" t="s">
        <v>245</v>
      </c>
      <c r="G163" s="362" t="s">
        <v>246</v>
      </c>
      <c r="H163" s="362" t="s">
        <v>247</v>
      </c>
      <c r="I163" s="362" t="s">
        <v>248</v>
      </c>
      <c r="J163" s="362" t="s">
        <v>249</v>
      </c>
      <c r="K163" s="362" t="s">
        <v>250</v>
      </c>
      <c r="L163" s="361" t="s">
        <v>251</v>
      </c>
      <c r="M163" s="362" t="s">
        <v>67</v>
      </c>
      <c r="N163" s="362" t="s">
        <v>68</v>
      </c>
      <c r="O163" s="362" t="s">
        <v>250</v>
      </c>
      <c r="P163" s="362" t="s">
        <v>247</v>
      </c>
      <c r="Q163" s="361" t="s">
        <v>157</v>
      </c>
      <c r="R163" s="362" t="s">
        <v>252</v>
      </c>
      <c r="S163" s="362" t="s">
        <v>253</v>
      </c>
      <c r="T163" s="362">
        <v>58833885</v>
      </c>
      <c r="U163" s="362"/>
      <c r="V163" s="362"/>
      <c r="W163" s="363" t="s">
        <v>704</v>
      </c>
      <c r="X163" s="362" t="s">
        <v>278</v>
      </c>
      <c r="Y163" s="362" t="s">
        <v>256</v>
      </c>
      <c r="Z163" s="362" t="s">
        <v>279</v>
      </c>
      <c r="AA163" s="362"/>
      <c r="AB163" s="362" t="s">
        <v>280</v>
      </c>
      <c r="AC163" s="362" t="s">
        <v>281</v>
      </c>
      <c r="AD163" s="364">
        <v>0</v>
      </c>
      <c r="AE163" s="364">
        <v>14476.59</v>
      </c>
      <c r="AF163" s="362" t="s">
        <v>261</v>
      </c>
      <c r="AG163" s="362">
        <v>2.4096389999999999E-2</v>
      </c>
      <c r="AH163" s="364">
        <v>0</v>
      </c>
      <c r="AI163" s="364">
        <v>348.83</v>
      </c>
      <c r="AJ163" s="362"/>
      <c r="AK163" s="362"/>
      <c r="AL163" s="361"/>
      <c r="AM163" s="362"/>
      <c r="AN163" s="362"/>
      <c r="AO163" s="361"/>
      <c r="AP163" s="361"/>
      <c r="AQ163" s="362" t="s">
        <v>282</v>
      </c>
      <c r="AR163" s="362"/>
      <c r="AS163" s="363"/>
      <c r="AT163" s="362"/>
      <c r="AU163" s="362"/>
      <c r="AV163" s="364"/>
      <c r="AW163" s="362"/>
      <c r="AX163" s="362"/>
      <c r="AY163" s="364"/>
      <c r="AZ163" s="362"/>
      <c r="BA163" s="362"/>
      <c r="BB163" s="362"/>
      <c r="BC163" s="362"/>
      <c r="BD163" s="362"/>
      <c r="BE163" s="363"/>
      <c r="BF163" s="362"/>
      <c r="BG163" s="364"/>
      <c r="BH163" s="362"/>
      <c r="BI163" s="362"/>
      <c r="BJ163" s="362"/>
      <c r="BK163" s="362"/>
      <c r="BL163" s="362"/>
      <c r="BM163" s="362"/>
      <c r="BN163" s="362"/>
      <c r="BO163" s="362"/>
      <c r="BP163" s="362"/>
      <c r="BQ163" s="362"/>
      <c r="BR163" s="362"/>
    </row>
    <row r="164" spans="1:70" ht="15.6">
      <c r="A164" s="361" t="s">
        <v>158</v>
      </c>
      <c r="B164" s="362" t="s">
        <v>2</v>
      </c>
      <c r="C164" s="362"/>
      <c r="D164" s="363" t="s">
        <v>243</v>
      </c>
      <c r="E164" s="363" t="s">
        <v>456</v>
      </c>
      <c r="F164" s="362" t="s">
        <v>245</v>
      </c>
      <c r="G164" s="362" t="s">
        <v>246</v>
      </c>
      <c r="H164" s="362" t="s">
        <v>247</v>
      </c>
      <c r="I164" s="362" t="s">
        <v>248</v>
      </c>
      <c r="J164" s="362" t="s">
        <v>249</v>
      </c>
      <c r="K164" s="362" t="s">
        <v>250</v>
      </c>
      <c r="L164" s="361" t="s">
        <v>251</v>
      </c>
      <c r="M164" s="362" t="s">
        <v>67</v>
      </c>
      <c r="N164" s="362" t="s">
        <v>68</v>
      </c>
      <c r="O164" s="362" t="s">
        <v>250</v>
      </c>
      <c r="P164" s="362" t="s">
        <v>247</v>
      </c>
      <c r="Q164" s="361" t="s">
        <v>157</v>
      </c>
      <c r="R164" s="362" t="s">
        <v>252</v>
      </c>
      <c r="S164" s="362" t="s">
        <v>253</v>
      </c>
      <c r="T164" s="362">
        <v>59106254</v>
      </c>
      <c r="U164" s="362"/>
      <c r="V164" s="362"/>
      <c r="W164" s="363" t="s">
        <v>517</v>
      </c>
      <c r="X164" s="362" t="s">
        <v>518</v>
      </c>
      <c r="Y164" s="362" t="s">
        <v>256</v>
      </c>
      <c r="Z164" s="362" t="s">
        <v>519</v>
      </c>
      <c r="AA164" s="362"/>
      <c r="AB164" s="362" t="s">
        <v>519</v>
      </c>
      <c r="AC164" s="362" t="s">
        <v>519</v>
      </c>
      <c r="AD164" s="364">
        <v>-15.71</v>
      </c>
      <c r="AE164" s="364">
        <v>-15.71</v>
      </c>
      <c r="AF164" s="362" t="s">
        <v>154</v>
      </c>
      <c r="AG164" s="362">
        <v>1</v>
      </c>
      <c r="AH164" s="364">
        <v>-15.71</v>
      </c>
      <c r="AI164" s="364">
        <v>-15.71</v>
      </c>
      <c r="AJ164" s="362" t="s">
        <v>262</v>
      </c>
      <c r="AK164" s="362" t="s">
        <v>263</v>
      </c>
      <c r="AL164" s="361" t="s">
        <v>264</v>
      </c>
      <c r="AM164" s="362">
        <v>58203</v>
      </c>
      <c r="AN164" s="362">
        <v>76135</v>
      </c>
      <c r="AO164" s="361" t="s">
        <v>158</v>
      </c>
      <c r="AP164" s="361" t="s">
        <v>265</v>
      </c>
      <c r="AQ164" s="362" t="s">
        <v>520</v>
      </c>
      <c r="AR164" s="362"/>
      <c r="AS164" s="363"/>
      <c r="AT164" s="362"/>
      <c r="AU164" s="362"/>
      <c r="AV164" s="364"/>
      <c r="AW164" s="362"/>
      <c r="AX164" s="362"/>
      <c r="AY164" s="364"/>
      <c r="AZ164" s="362"/>
      <c r="BA164" s="362"/>
      <c r="BB164" s="362"/>
      <c r="BC164" s="362"/>
      <c r="BD164" s="362"/>
      <c r="BE164" s="363"/>
      <c r="BF164" s="362"/>
      <c r="BG164" s="364"/>
      <c r="BH164" s="362"/>
      <c r="BI164" s="362"/>
      <c r="BJ164" s="362"/>
      <c r="BK164" s="362"/>
      <c r="BL164" s="362"/>
      <c r="BM164" s="362"/>
      <c r="BN164" s="362"/>
      <c r="BO164" s="362"/>
      <c r="BP164" s="362"/>
      <c r="BQ164" s="362"/>
      <c r="BR164" s="362"/>
    </row>
    <row r="165" spans="1:70" ht="15.6">
      <c r="A165" s="361" t="s">
        <v>158</v>
      </c>
      <c r="B165" s="362" t="s">
        <v>2</v>
      </c>
      <c r="C165" s="362"/>
      <c r="D165" s="363" t="s">
        <v>243</v>
      </c>
      <c r="E165" s="363" t="s">
        <v>456</v>
      </c>
      <c r="F165" s="362" t="s">
        <v>245</v>
      </c>
      <c r="G165" s="362" t="s">
        <v>246</v>
      </c>
      <c r="H165" s="362" t="s">
        <v>247</v>
      </c>
      <c r="I165" s="362" t="s">
        <v>248</v>
      </c>
      <c r="J165" s="362" t="s">
        <v>249</v>
      </c>
      <c r="K165" s="362" t="s">
        <v>250</v>
      </c>
      <c r="L165" s="361" t="s">
        <v>251</v>
      </c>
      <c r="M165" s="362" t="s">
        <v>67</v>
      </c>
      <c r="N165" s="362" t="s">
        <v>68</v>
      </c>
      <c r="O165" s="362" t="s">
        <v>250</v>
      </c>
      <c r="P165" s="362" t="s">
        <v>247</v>
      </c>
      <c r="Q165" s="361" t="s">
        <v>157</v>
      </c>
      <c r="R165" s="362" t="s">
        <v>252</v>
      </c>
      <c r="S165" s="362" t="s">
        <v>253</v>
      </c>
      <c r="T165" s="362">
        <v>59636474</v>
      </c>
      <c r="U165" s="362"/>
      <c r="V165" s="362"/>
      <c r="W165" s="363" t="s">
        <v>627</v>
      </c>
      <c r="X165" s="362" t="s">
        <v>460</v>
      </c>
      <c r="Y165" s="362" t="s">
        <v>256</v>
      </c>
      <c r="Z165" s="362" t="s">
        <v>257</v>
      </c>
      <c r="AA165" s="362" t="s">
        <v>258</v>
      </c>
      <c r="AB165" s="362" t="s">
        <v>259</v>
      </c>
      <c r="AC165" s="362" t="s">
        <v>260</v>
      </c>
      <c r="AD165" s="364">
        <v>239468.4</v>
      </c>
      <c r="AE165" s="364">
        <v>239468.4</v>
      </c>
      <c r="AF165" s="362" t="s">
        <v>261</v>
      </c>
      <c r="AG165" s="362">
        <v>2.4009599999999999E-2</v>
      </c>
      <c r="AH165" s="364">
        <v>5770.32</v>
      </c>
      <c r="AI165" s="364">
        <v>5770.32</v>
      </c>
      <c r="AJ165" s="362" t="s">
        <v>262</v>
      </c>
      <c r="AK165" s="362" t="s">
        <v>263</v>
      </c>
      <c r="AL165" s="361" t="s">
        <v>264</v>
      </c>
      <c r="AM165" s="362">
        <v>58203</v>
      </c>
      <c r="AN165" s="362">
        <v>75709</v>
      </c>
      <c r="AO165" s="361" t="s">
        <v>158</v>
      </c>
      <c r="AP165" s="361" t="s">
        <v>265</v>
      </c>
      <c r="AQ165" s="362" t="s">
        <v>463</v>
      </c>
      <c r="AR165" s="362" t="s">
        <v>508</v>
      </c>
      <c r="AS165" s="363" t="s">
        <v>627</v>
      </c>
      <c r="AT165" s="362" t="s">
        <v>245</v>
      </c>
      <c r="AU165" s="362" t="s">
        <v>818</v>
      </c>
      <c r="AV165" s="364" t="s">
        <v>819</v>
      </c>
      <c r="AW165" s="362" t="s">
        <v>820</v>
      </c>
      <c r="AX165" s="362" t="s">
        <v>271</v>
      </c>
      <c r="AY165" s="364" t="s">
        <v>819</v>
      </c>
      <c r="AZ165" s="362">
        <v>1058619</v>
      </c>
      <c r="BA165" s="362" t="s">
        <v>464</v>
      </c>
      <c r="BB165" s="362" t="s">
        <v>292</v>
      </c>
      <c r="BC165" s="362" t="s">
        <v>275</v>
      </c>
      <c r="BD165" s="362" t="s">
        <v>821</v>
      </c>
      <c r="BE165" s="363" t="s">
        <v>822</v>
      </c>
      <c r="BF165" s="362" t="s">
        <v>261</v>
      </c>
      <c r="BG165" s="364" t="s">
        <v>819</v>
      </c>
      <c r="BH165" s="362">
        <v>10310269</v>
      </c>
      <c r="BI165" s="362">
        <v>1</v>
      </c>
      <c r="BJ165" s="362" t="s">
        <v>823</v>
      </c>
      <c r="BK165" s="362" t="s">
        <v>553</v>
      </c>
      <c r="BL165" s="362" t="s">
        <v>297</v>
      </c>
      <c r="BM165" s="362"/>
      <c r="BN165" s="362"/>
      <c r="BO165" s="362"/>
      <c r="BP165" s="362"/>
      <c r="BQ165" s="362"/>
      <c r="BR165" s="362"/>
    </row>
    <row r="166" spans="1:70" ht="15.6">
      <c r="A166" s="361" t="s">
        <v>158</v>
      </c>
      <c r="B166" s="362" t="s">
        <v>2</v>
      </c>
      <c r="C166" s="362"/>
      <c r="D166" s="363" t="s">
        <v>243</v>
      </c>
      <c r="E166" s="363" t="s">
        <v>456</v>
      </c>
      <c r="F166" s="362" t="s">
        <v>245</v>
      </c>
      <c r="G166" s="362" t="s">
        <v>246</v>
      </c>
      <c r="H166" s="362" t="s">
        <v>247</v>
      </c>
      <c r="I166" s="362" t="s">
        <v>248</v>
      </c>
      <c r="J166" s="362" t="s">
        <v>249</v>
      </c>
      <c r="K166" s="362" t="s">
        <v>250</v>
      </c>
      <c r="L166" s="361" t="s">
        <v>251</v>
      </c>
      <c r="M166" s="362" t="s">
        <v>67</v>
      </c>
      <c r="N166" s="362" t="s">
        <v>68</v>
      </c>
      <c r="O166" s="362" t="s">
        <v>250</v>
      </c>
      <c r="P166" s="362" t="s">
        <v>247</v>
      </c>
      <c r="Q166" s="361" t="s">
        <v>157</v>
      </c>
      <c r="R166" s="362" t="s">
        <v>252</v>
      </c>
      <c r="S166" s="362" t="s">
        <v>253</v>
      </c>
      <c r="T166" s="362">
        <v>59636475</v>
      </c>
      <c r="U166" s="362"/>
      <c r="V166" s="362"/>
      <c r="W166" s="363" t="s">
        <v>627</v>
      </c>
      <c r="X166" s="362" t="s">
        <v>460</v>
      </c>
      <c r="Y166" s="362" t="s">
        <v>256</v>
      </c>
      <c r="Z166" s="362" t="s">
        <v>257</v>
      </c>
      <c r="AA166" s="362" t="s">
        <v>258</v>
      </c>
      <c r="AB166" s="362" t="s">
        <v>259</v>
      </c>
      <c r="AC166" s="362" t="s">
        <v>532</v>
      </c>
      <c r="AD166" s="364">
        <v>0</v>
      </c>
      <c r="AE166" s="364">
        <v>0</v>
      </c>
      <c r="AF166" s="362" t="s">
        <v>261</v>
      </c>
      <c r="AG166" s="362">
        <v>2.4009599999999999E-2</v>
      </c>
      <c r="AH166" s="364">
        <v>-20.78</v>
      </c>
      <c r="AI166" s="364">
        <v>-20.78</v>
      </c>
      <c r="AJ166" s="362" t="s">
        <v>262</v>
      </c>
      <c r="AK166" s="362" t="s">
        <v>263</v>
      </c>
      <c r="AL166" s="361" t="s">
        <v>264</v>
      </c>
      <c r="AM166" s="362">
        <v>58203</v>
      </c>
      <c r="AN166" s="362">
        <v>75709</v>
      </c>
      <c r="AO166" s="361" t="s">
        <v>158</v>
      </c>
      <c r="AP166" s="361" t="s">
        <v>265</v>
      </c>
      <c r="AQ166" s="362" t="s">
        <v>463</v>
      </c>
      <c r="AR166" s="362" t="s">
        <v>508</v>
      </c>
      <c r="AS166" s="363" t="s">
        <v>627</v>
      </c>
      <c r="AT166" s="362" t="s">
        <v>245</v>
      </c>
      <c r="AU166" s="362" t="s">
        <v>818</v>
      </c>
      <c r="AV166" s="364" t="s">
        <v>819</v>
      </c>
      <c r="AW166" s="362" t="s">
        <v>820</v>
      </c>
      <c r="AX166" s="362" t="s">
        <v>271</v>
      </c>
      <c r="AY166" s="364" t="s">
        <v>502</v>
      </c>
      <c r="AZ166" s="362">
        <v>1058619</v>
      </c>
      <c r="BA166" s="362" t="s">
        <v>464</v>
      </c>
      <c r="BB166" s="362" t="s">
        <v>292</v>
      </c>
      <c r="BC166" s="362" t="s">
        <v>275</v>
      </c>
      <c r="BD166" s="362" t="s">
        <v>821</v>
      </c>
      <c r="BE166" s="363" t="s">
        <v>822</v>
      </c>
      <c r="BF166" s="362" t="s">
        <v>261</v>
      </c>
      <c r="BG166" s="364" t="s">
        <v>819</v>
      </c>
      <c r="BH166" s="362">
        <v>10310269</v>
      </c>
      <c r="BI166" s="362">
        <v>1</v>
      </c>
      <c r="BJ166" s="362" t="s">
        <v>823</v>
      </c>
      <c r="BK166" s="362" t="s">
        <v>553</v>
      </c>
      <c r="BL166" s="362" t="s">
        <v>297</v>
      </c>
      <c r="BM166" s="362"/>
      <c r="BN166" s="362"/>
      <c r="BO166" s="362"/>
      <c r="BP166" s="362"/>
      <c r="BQ166" s="362"/>
      <c r="BR166" s="362"/>
    </row>
    <row r="167" spans="1:70" ht="15.6">
      <c r="A167" s="361" t="s">
        <v>158</v>
      </c>
      <c r="B167" s="362" t="s">
        <v>2</v>
      </c>
      <c r="C167" s="362"/>
      <c r="D167" s="363" t="s">
        <v>243</v>
      </c>
      <c r="E167" s="363" t="s">
        <v>456</v>
      </c>
      <c r="F167" s="362" t="s">
        <v>245</v>
      </c>
      <c r="G167" s="362" t="s">
        <v>246</v>
      </c>
      <c r="H167" s="362" t="s">
        <v>247</v>
      </c>
      <c r="I167" s="362" t="s">
        <v>248</v>
      </c>
      <c r="J167" s="362" t="s">
        <v>249</v>
      </c>
      <c r="K167" s="362" t="s">
        <v>250</v>
      </c>
      <c r="L167" s="361" t="s">
        <v>251</v>
      </c>
      <c r="M167" s="362" t="s">
        <v>67</v>
      </c>
      <c r="N167" s="362" t="s">
        <v>68</v>
      </c>
      <c r="O167" s="362" t="s">
        <v>250</v>
      </c>
      <c r="P167" s="362" t="s">
        <v>247</v>
      </c>
      <c r="Q167" s="361" t="s">
        <v>157</v>
      </c>
      <c r="R167" s="362" t="s">
        <v>252</v>
      </c>
      <c r="S167" s="362" t="s">
        <v>253</v>
      </c>
      <c r="T167" s="362">
        <v>59659752</v>
      </c>
      <c r="U167" s="362"/>
      <c r="V167" s="362"/>
      <c r="W167" s="363" t="s">
        <v>627</v>
      </c>
      <c r="X167" s="362" t="s">
        <v>278</v>
      </c>
      <c r="Y167" s="362" t="s">
        <v>256</v>
      </c>
      <c r="Z167" s="362" t="s">
        <v>279</v>
      </c>
      <c r="AA167" s="362"/>
      <c r="AB167" s="362" t="s">
        <v>280</v>
      </c>
      <c r="AC167" s="362" t="s">
        <v>281</v>
      </c>
      <c r="AD167" s="364">
        <v>0</v>
      </c>
      <c r="AE167" s="364">
        <v>19157.47</v>
      </c>
      <c r="AF167" s="362" t="s">
        <v>261</v>
      </c>
      <c r="AG167" s="362">
        <v>2.4009599999999999E-2</v>
      </c>
      <c r="AH167" s="364">
        <v>0</v>
      </c>
      <c r="AI167" s="364">
        <v>459.96</v>
      </c>
      <c r="AJ167" s="362"/>
      <c r="AK167" s="362"/>
      <c r="AL167" s="361"/>
      <c r="AM167" s="362"/>
      <c r="AN167" s="362"/>
      <c r="AO167" s="361"/>
      <c r="AP167" s="361"/>
      <c r="AQ167" s="362" t="s">
        <v>282</v>
      </c>
      <c r="AR167" s="362"/>
      <c r="AS167" s="363"/>
      <c r="AT167" s="362"/>
      <c r="AU167" s="362"/>
      <c r="AV167" s="364"/>
      <c r="AW167" s="362"/>
      <c r="AX167" s="362"/>
      <c r="AY167" s="364"/>
      <c r="AZ167" s="362"/>
      <c r="BA167" s="362"/>
      <c r="BB167" s="362"/>
      <c r="BC167" s="362"/>
      <c r="BD167" s="362"/>
      <c r="BE167" s="363"/>
      <c r="BF167" s="362"/>
      <c r="BG167" s="364"/>
      <c r="BH167" s="362"/>
      <c r="BI167" s="362"/>
      <c r="BJ167" s="362"/>
      <c r="BK167" s="362"/>
      <c r="BL167" s="362"/>
      <c r="BM167" s="362"/>
      <c r="BN167" s="362"/>
      <c r="BO167" s="362"/>
      <c r="BP167" s="362"/>
      <c r="BQ167" s="362"/>
      <c r="BR167" s="362"/>
    </row>
    <row r="168" spans="1:70" ht="15.6">
      <c r="A168" s="361" t="s">
        <v>158</v>
      </c>
      <c r="B168" s="362" t="s">
        <v>2</v>
      </c>
      <c r="C168" s="362"/>
      <c r="D168" s="363" t="s">
        <v>243</v>
      </c>
      <c r="E168" s="363" t="s">
        <v>456</v>
      </c>
      <c r="F168" s="362" t="s">
        <v>245</v>
      </c>
      <c r="G168" s="362" t="s">
        <v>246</v>
      </c>
      <c r="H168" s="362" t="s">
        <v>247</v>
      </c>
      <c r="I168" s="362" t="s">
        <v>248</v>
      </c>
      <c r="J168" s="362" t="s">
        <v>249</v>
      </c>
      <c r="K168" s="362" t="s">
        <v>250</v>
      </c>
      <c r="L168" s="361" t="s">
        <v>251</v>
      </c>
      <c r="M168" s="362" t="s">
        <v>67</v>
      </c>
      <c r="N168" s="362" t="s">
        <v>68</v>
      </c>
      <c r="O168" s="362" t="s">
        <v>250</v>
      </c>
      <c r="P168" s="362" t="s">
        <v>247</v>
      </c>
      <c r="Q168" s="361" t="s">
        <v>157</v>
      </c>
      <c r="R168" s="362" t="s">
        <v>252</v>
      </c>
      <c r="S168" s="362" t="s">
        <v>253</v>
      </c>
      <c r="T168" s="362">
        <v>60289230</v>
      </c>
      <c r="U168" s="362"/>
      <c r="V168" s="362"/>
      <c r="W168" s="363" t="s">
        <v>650</v>
      </c>
      <c r="X168" s="362" t="s">
        <v>639</v>
      </c>
      <c r="Y168" s="362" t="s">
        <v>256</v>
      </c>
      <c r="Z168" s="362" t="s">
        <v>279</v>
      </c>
      <c r="AA168" s="362"/>
      <c r="AB168" s="362" t="s">
        <v>640</v>
      </c>
      <c r="AC168" s="362" t="s">
        <v>641</v>
      </c>
      <c r="AD168" s="364">
        <v>4766.54</v>
      </c>
      <c r="AE168" s="364">
        <v>4766.54</v>
      </c>
      <c r="AF168" s="362" t="s">
        <v>154</v>
      </c>
      <c r="AG168" s="362">
        <v>1</v>
      </c>
      <c r="AH168" s="364">
        <v>4766.54</v>
      </c>
      <c r="AI168" s="364">
        <v>4766.54</v>
      </c>
      <c r="AJ168" s="362" t="s">
        <v>262</v>
      </c>
      <c r="AK168" s="362" t="s">
        <v>263</v>
      </c>
      <c r="AL168" s="361" t="s">
        <v>264</v>
      </c>
      <c r="AM168" s="362">
        <v>58203</v>
      </c>
      <c r="AN168" s="362">
        <v>71475</v>
      </c>
      <c r="AO168" s="361" t="s">
        <v>158</v>
      </c>
      <c r="AP168" s="361" t="s">
        <v>265</v>
      </c>
      <c r="AQ168" s="362" t="s">
        <v>642</v>
      </c>
      <c r="AR168" s="362"/>
      <c r="AS168" s="363"/>
      <c r="AT168" s="362"/>
      <c r="AU168" s="362"/>
      <c r="AV168" s="364"/>
      <c r="AW168" s="362"/>
      <c r="AX168" s="362"/>
      <c r="AY168" s="364"/>
      <c r="AZ168" s="362"/>
      <c r="BA168" s="362"/>
      <c r="BB168" s="362"/>
      <c r="BC168" s="362"/>
      <c r="BD168" s="362"/>
      <c r="BE168" s="363"/>
      <c r="BF168" s="362"/>
      <c r="BG168" s="364"/>
      <c r="BH168" s="362"/>
      <c r="BI168" s="362"/>
      <c r="BJ168" s="362"/>
      <c r="BK168" s="362"/>
      <c r="BL168" s="362"/>
      <c r="BM168" s="362" t="s">
        <v>806</v>
      </c>
      <c r="BN168" s="362" t="s">
        <v>807</v>
      </c>
      <c r="BO168" s="362" t="s">
        <v>645</v>
      </c>
      <c r="BP168" s="362" t="s">
        <v>522</v>
      </c>
      <c r="BQ168" s="362" t="s">
        <v>646</v>
      </c>
      <c r="BR168" s="362" t="s">
        <v>647</v>
      </c>
    </row>
    <row r="169" spans="1:70" ht="15.6">
      <c r="A169" s="361" t="s">
        <v>158</v>
      </c>
      <c r="B169" s="362" t="s">
        <v>2</v>
      </c>
      <c r="C169" s="362"/>
      <c r="D169" s="363" t="s">
        <v>243</v>
      </c>
      <c r="E169" s="363" t="s">
        <v>456</v>
      </c>
      <c r="F169" s="362" t="s">
        <v>245</v>
      </c>
      <c r="G169" s="362" t="s">
        <v>246</v>
      </c>
      <c r="H169" s="362" t="s">
        <v>247</v>
      </c>
      <c r="I169" s="362" t="s">
        <v>248</v>
      </c>
      <c r="J169" s="362" t="s">
        <v>249</v>
      </c>
      <c r="K169" s="362" t="s">
        <v>250</v>
      </c>
      <c r="L169" s="361" t="s">
        <v>251</v>
      </c>
      <c r="M169" s="362" t="s">
        <v>67</v>
      </c>
      <c r="N169" s="362" t="s">
        <v>68</v>
      </c>
      <c r="O169" s="362" t="s">
        <v>250</v>
      </c>
      <c r="P169" s="362" t="s">
        <v>247</v>
      </c>
      <c r="Q169" s="361" t="s">
        <v>157</v>
      </c>
      <c r="R169" s="362" t="s">
        <v>252</v>
      </c>
      <c r="S169" s="362" t="s">
        <v>253</v>
      </c>
      <c r="T169" s="362">
        <v>60474766</v>
      </c>
      <c r="U169" s="362"/>
      <c r="V169" s="362"/>
      <c r="W169" s="363" t="s">
        <v>650</v>
      </c>
      <c r="X169" s="362" t="s">
        <v>278</v>
      </c>
      <c r="Y169" s="362" t="s">
        <v>256</v>
      </c>
      <c r="Z169" s="362" t="s">
        <v>279</v>
      </c>
      <c r="AA169" s="362"/>
      <c r="AB169" s="362" t="s">
        <v>280</v>
      </c>
      <c r="AC169" s="362" t="s">
        <v>281</v>
      </c>
      <c r="AD169" s="364">
        <v>0</v>
      </c>
      <c r="AE169" s="364">
        <v>381.32</v>
      </c>
      <c r="AF169" s="362" t="s">
        <v>154</v>
      </c>
      <c r="AG169" s="362">
        <v>1</v>
      </c>
      <c r="AH169" s="364">
        <v>0</v>
      </c>
      <c r="AI169" s="364">
        <v>381.32</v>
      </c>
      <c r="AJ169" s="362"/>
      <c r="AK169" s="362"/>
      <c r="AL169" s="361"/>
      <c r="AM169" s="362"/>
      <c r="AN169" s="362"/>
      <c r="AO169" s="361"/>
      <c r="AP169" s="361"/>
      <c r="AQ169" s="362" t="s">
        <v>282</v>
      </c>
      <c r="AR169" s="362"/>
      <c r="AS169" s="363"/>
      <c r="AT169" s="362"/>
      <c r="AU169" s="362"/>
      <c r="AV169" s="364"/>
      <c r="AW169" s="362"/>
      <c r="AX169" s="362"/>
      <c r="AY169" s="364"/>
      <c r="AZ169" s="362"/>
      <c r="BA169" s="362"/>
      <c r="BB169" s="362"/>
      <c r="BC169" s="362"/>
      <c r="BD169" s="362"/>
      <c r="BE169" s="363"/>
      <c r="BF169" s="362"/>
      <c r="BG169" s="364"/>
      <c r="BH169" s="362"/>
      <c r="BI169" s="362"/>
      <c r="BJ169" s="362"/>
      <c r="BK169" s="362"/>
      <c r="BL169" s="362"/>
      <c r="BM169" s="362"/>
      <c r="BN169" s="362"/>
      <c r="BO169" s="362"/>
      <c r="BP169" s="362"/>
      <c r="BQ169" s="362"/>
      <c r="BR169" s="362"/>
    </row>
    <row r="170" spans="1:70" ht="15.6">
      <c r="A170" s="361" t="s">
        <v>158</v>
      </c>
      <c r="B170" s="362" t="s">
        <v>2</v>
      </c>
      <c r="C170" s="362"/>
      <c r="D170" s="363" t="s">
        <v>243</v>
      </c>
      <c r="E170" s="363" t="s">
        <v>456</v>
      </c>
      <c r="F170" s="362" t="s">
        <v>245</v>
      </c>
      <c r="G170" s="362" t="s">
        <v>246</v>
      </c>
      <c r="H170" s="362" t="s">
        <v>247</v>
      </c>
      <c r="I170" s="362" t="s">
        <v>248</v>
      </c>
      <c r="J170" s="362" t="s">
        <v>249</v>
      </c>
      <c r="K170" s="362" t="s">
        <v>250</v>
      </c>
      <c r="L170" s="361" t="s">
        <v>251</v>
      </c>
      <c r="M170" s="362" t="s">
        <v>67</v>
      </c>
      <c r="N170" s="362" t="s">
        <v>68</v>
      </c>
      <c r="O170" s="362" t="s">
        <v>250</v>
      </c>
      <c r="P170" s="362" t="s">
        <v>247</v>
      </c>
      <c r="Q170" s="361" t="s">
        <v>157</v>
      </c>
      <c r="R170" s="362" t="s">
        <v>252</v>
      </c>
      <c r="S170" s="362" t="s">
        <v>253</v>
      </c>
      <c r="T170" s="362">
        <v>61413381</v>
      </c>
      <c r="U170" s="362"/>
      <c r="V170" s="362"/>
      <c r="W170" s="363" t="s">
        <v>824</v>
      </c>
      <c r="X170" s="362" t="s">
        <v>695</v>
      </c>
      <c r="Y170" s="362" t="s">
        <v>256</v>
      </c>
      <c r="Z170" s="362" t="s">
        <v>257</v>
      </c>
      <c r="AA170" s="362" t="s">
        <v>258</v>
      </c>
      <c r="AB170" s="362" t="s">
        <v>259</v>
      </c>
      <c r="AC170" s="362" t="s">
        <v>496</v>
      </c>
      <c r="AD170" s="364">
        <v>0</v>
      </c>
      <c r="AE170" s="364">
        <v>0</v>
      </c>
      <c r="AF170" s="362" t="s">
        <v>261</v>
      </c>
      <c r="AG170" s="362">
        <v>2.3809520000000001E-2</v>
      </c>
      <c r="AH170" s="364">
        <v>0</v>
      </c>
      <c r="AI170" s="364">
        <v>0</v>
      </c>
      <c r="AJ170" s="362" t="s">
        <v>262</v>
      </c>
      <c r="AK170" s="362" t="s">
        <v>263</v>
      </c>
      <c r="AL170" s="361" t="s">
        <v>264</v>
      </c>
      <c r="AM170" s="362">
        <v>58203</v>
      </c>
      <c r="AN170" s="362">
        <v>72220</v>
      </c>
      <c r="AO170" s="361" t="s">
        <v>158</v>
      </c>
      <c r="AP170" s="361" t="s">
        <v>265</v>
      </c>
      <c r="AQ170" s="362" t="s">
        <v>696</v>
      </c>
      <c r="AR170" s="362" t="s">
        <v>825</v>
      </c>
      <c r="AS170" s="363" t="s">
        <v>824</v>
      </c>
      <c r="AT170" s="362" t="s">
        <v>245</v>
      </c>
      <c r="AU170" s="362" t="s">
        <v>826</v>
      </c>
      <c r="AV170" s="364" t="s">
        <v>502</v>
      </c>
      <c r="AW170" s="362" t="s">
        <v>827</v>
      </c>
      <c r="AX170" s="362" t="s">
        <v>501</v>
      </c>
      <c r="AY170" s="364" t="s">
        <v>502</v>
      </c>
      <c r="AZ170" s="362">
        <v>2157501</v>
      </c>
      <c r="BA170" s="362" t="s">
        <v>734</v>
      </c>
      <c r="BB170" s="362" t="s">
        <v>735</v>
      </c>
      <c r="BC170" s="362" t="s">
        <v>736</v>
      </c>
      <c r="BD170" s="362"/>
      <c r="BE170" s="363"/>
      <c r="BF170" s="362"/>
      <c r="BG170" s="364"/>
      <c r="BH170" s="362">
        <v>10309117</v>
      </c>
      <c r="BI170" s="362">
        <v>1</v>
      </c>
      <c r="BJ170" s="362" t="s">
        <v>828</v>
      </c>
      <c r="BK170" s="362" t="s">
        <v>829</v>
      </c>
      <c r="BL170" s="362" t="s">
        <v>467</v>
      </c>
      <c r="BM170" s="362"/>
      <c r="BN170" s="362"/>
      <c r="BO170" s="362"/>
      <c r="BP170" s="362"/>
      <c r="BQ170" s="362"/>
      <c r="BR170" s="362"/>
    </row>
    <row r="171" spans="1:70" ht="15.6">
      <c r="A171" s="361" t="s">
        <v>158</v>
      </c>
      <c r="B171" s="362" t="s">
        <v>2</v>
      </c>
      <c r="C171" s="362"/>
      <c r="D171" s="363" t="s">
        <v>243</v>
      </c>
      <c r="E171" s="363" t="s">
        <v>456</v>
      </c>
      <c r="F171" s="362" t="s">
        <v>245</v>
      </c>
      <c r="G171" s="362" t="s">
        <v>246</v>
      </c>
      <c r="H171" s="362" t="s">
        <v>247</v>
      </c>
      <c r="I171" s="362" t="s">
        <v>248</v>
      </c>
      <c r="J171" s="362" t="s">
        <v>249</v>
      </c>
      <c r="K171" s="362" t="s">
        <v>250</v>
      </c>
      <c r="L171" s="361" t="s">
        <v>251</v>
      </c>
      <c r="M171" s="362" t="s">
        <v>67</v>
      </c>
      <c r="N171" s="362" t="s">
        <v>68</v>
      </c>
      <c r="O171" s="362" t="s">
        <v>250</v>
      </c>
      <c r="P171" s="362" t="s">
        <v>247</v>
      </c>
      <c r="Q171" s="361" t="s">
        <v>157</v>
      </c>
      <c r="R171" s="362" t="s">
        <v>252</v>
      </c>
      <c r="S171" s="362" t="s">
        <v>253</v>
      </c>
      <c r="T171" s="362">
        <v>61413382</v>
      </c>
      <c r="U171" s="362"/>
      <c r="V171" s="362"/>
      <c r="W171" s="363" t="s">
        <v>824</v>
      </c>
      <c r="X171" s="362" t="s">
        <v>695</v>
      </c>
      <c r="Y171" s="362" t="s">
        <v>256</v>
      </c>
      <c r="Z171" s="362" t="s">
        <v>257</v>
      </c>
      <c r="AA171" s="362" t="s">
        <v>258</v>
      </c>
      <c r="AB171" s="362" t="s">
        <v>259</v>
      </c>
      <c r="AC171" s="362" t="s">
        <v>532</v>
      </c>
      <c r="AD171" s="364">
        <v>0</v>
      </c>
      <c r="AE171" s="364">
        <v>0</v>
      </c>
      <c r="AF171" s="362" t="s">
        <v>261</v>
      </c>
      <c r="AG171" s="362">
        <v>2.3809520000000001E-2</v>
      </c>
      <c r="AH171" s="364">
        <v>-116.96</v>
      </c>
      <c r="AI171" s="364">
        <v>-116.96</v>
      </c>
      <c r="AJ171" s="362" t="s">
        <v>262</v>
      </c>
      <c r="AK171" s="362" t="s">
        <v>263</v>
      </c>
      <c r="AL171" s="361" t="s">
        <v>264</v>
      </c>
      <c r="AM171" s="362">
        <v>58203</v>
      </c>
      <c r="AN171" s="362">
        <v>72220</v>
      </c>
      <c r="AO171" s="361" t="s">
        <v>158</v>
      </c>
      <c r="AP171" s="361" t="s">
        <v>265</v>
      </c>
      <c r="AQ171" s="362" t="s">
        <v>696</v>
      </c>
      <c r="AR171" s="362" t="s">
        <v>825</v>
      </c>
      <c r="AS171" s="363" t="s">
        <v>824</v>
      </c>
      <c r="AT171" s="362" t="s">
        <v>245</v>
      </c>
      <c r="AU171" s="362" t="s">
        <v>826</v>
      </c>
      <c r="AV171" s="364" t="s">
        <v>502</v>
      </c>
      <c r="AW171" s="362" t="s">
        <v>828</v>
      </c>
      <c r="AX171" s="362" t="s">
        <v>271</v>
      </c>
      <c r="AY171" s="364" t="s">
        <v>502</v>
      </c>
      <c r="AZ171" s="362">
        <v>2157501</v>
      </c>
      <c r="BA171" s="362" t="s">
        <v>734</v>
      </c>
      <c r="BB171" s="362" t="s">
        <v>735</v>
      </c>
      <c r="BC171" s="362" t="s">
        <v>736</v>
      </c>
      <c r="BD171" s="362"/>
      <c r="BE171" s="363"/>
      <c r="BF171" s="362"/>
      <c r="BG171" s="364"/>
      <c r="BH171" s="362">
        <v>10309117</v>
      </c>
      <c r="BI171" s="362">
        <v>1</v>
      </c>
      <c r="BJ171" s="362" t="s">
        <v>828</v>
      </c>
      <c r="BK171" s="362" t="s">
        <v>829</v>
      </c>
      <c r="BL171" s="362" t="s">
        <v>467</v>
      </c>
      <c r="BM171" s="362"/>
      <c r="BN171" s="362"/>
      <c r="BO171" s="362"/>
      <c r="BP171" s="362"/>
      <c r="BQ171" s="362"/>
      <c r="BR171" s="362"/>
    </row>
    <row r="172" spans="1:70" ht="15.6">
      <c r="A172" s="361" t="s">
        <v>158</v>
      </c>
      <c r="B172" s="362" t="s">
        <v>2</v>
      </c>
      <c r="C172" s="362"/>
      <c r="D172" s="363" t="s">
        <v>243</v>
      </c>
      <c r="E172" s="363" t="s">
        <v>456</v>
      </c>
      <c r="F172" s="362" t="s">
        <v>245</v>
      </c>
      <c r="G172" s="362" t="s">
        <v>246</v>
      </c>
      <c r="H172" s="362" t="s">
        <v>247</v>
      </c>
      <c r="I172" s="362" t="s">
        <v>248</v>
      </c>
      <c r="J172" s="362" t="s">
        <v>249</v>
      </c>
      <c r="K172" s="362" t="s">
        <v>250</v>
      </c>
      <c r="L172" s="361" t="s">
        <v>251</v>
      </c>
      <c r="M172" s="362" t="s">
        <v>67</v>
      </c>
      <c r="N172" s="362" t="s">
        <v>68</v>
      </c>
      <c r="O172" s="362" t="s">
        <v>250</v>
      </c>
      <c r="P172" s="362" t="s">
        <v>247</v>
      </c>
      <c r="Q172" s="361" t="s">
        <v>157</v>
      </c>
      <c r="R172" s="362" t="s">
        <v>252</v>
      </c>
      <c r="S172" s="362" t="s">
        <v>253</v>
      </c>
      <c r="T172" s="362">
        <v>61413383</v>
      </c>
      <c r="U172" s="362"/>
      <c r="V172" s="362"/>
      <c r="W172" s="363" t="s">
        <v>824</v>
      </c>
      <c r="X172" s="362" t="s">
        <v>695</v>
      </c>
      <c r="Y172" s="362" t="s">
        <v>256</v>
      </c>
      <c r="Z172" s="362" t="s">
        <v>257</v>
      </c>
      <c r="AA172" s="362" t="s">
        <v>258</v>
      </c>
      <c r="AB172" s="362" t="s">
        <v>259</v>
      </c>
      <c r="AC172" s="362" t="s">
        <v>260</v>
      </c>
      <c r="AD172" s="364">
        <v>407730</v>
      </c>
      <c r="AE172" s="364">
        <v>407730</v>
      </c>
      <c r="AF172" s="362" t="s">
        <v>261</v>
      </c>
      <c r="AG172" s="362">
        <v>2.3809520000000001E-2</v>
      </c>
      <c r="AH172" s="364">
        <v>9824.82</v>
      </c>
      <c r="AI172" s="364">
        <v>9824.82</v>
      </c>
      <c r="AJ172" s="362" t="s">
        <v>262</v>
      </c>
      <c r="AK172" s="362" t="s">
        <v>263</v>
      </c>
      <c r="AL172" s="361" t="s">
        <v>264</v>
      </c>
      <c r="AM172" s="362">
        <v>58203</v>
      </c>
      <c r="AN172" s="362">
        <v>72220</v>
      </c>
      <c r="AO172" s="361" t="s">
        <v>158</v>
      </c>
      <c r="AP172" s="361" t="s">
        <v>265</v>
      </c>
      <c r="AQ172" s="362" t="s">
        <v>696</v>
      </c>
      <c r="AR172" s="362" t="s">
        <v>825</v>
      </c>
      <c r="AS172" s="363" t="s">
        <v>824</v>
      </c>
      <c r="AT172" s="362" t="s">
        <v>245</v>
      </c>
      <c r="AU172" s="362" t="s">
        <v>826</v>
      </c>
      <c r="AV172" s="364" t="s">
        <v>502</v>
      </c>
      <c r="AW172" s="362" t="s">
        <v>828</v>
      </c>
      <c r="AX172" s="362" t="s">
        <v>271</v>
      </c>
      <c r="AY172" s="364" t="s">
        <v>830</v>
      </c>
      <c r="AZ172" s="362">
        <v>2157501</v>
      </c>
      <c r="BA172" s="362" t="s">
        <v>734</v>
      </c>
      <c r="BB172" s="362" t="s">
        <v>735</v>
      </c>
      <c r="BC172" s="362" t="s">
        <v>736</v>
      </c>
      <c r="BD172" s="362"/>
      <c r="BE172" s="363"/>
      <c r="BF172" s="362"/>
      <c r="BG172" s="364"/>
      <c r="BH172" s="362">
        <v>10309117</v>
      </c>
      <c r="BI172" s="362">
        <v>1</v>
      </c>
      <c r="BJ172" s="362" t="s">
        <v>828</v>
      </c>
      <c r="BK172" s="362" t="s">
        <v>829</v>
      </c>
      <c r="BL172" s="362" t="s">
        <v>467</v>
      </c>
      <c r="BM172" s="362"/>
      <c r="BN172" s="362"/>
      <c r="BO172" s="362"/>
      <c r="BP172" s="362"/>
      <c r="BQ172" s="362"/>
      <c r="BR172" s="362"/>
    </row>
    <row r="173" spans="1:70" ht="15.6">
      <c r="A173" s="361" t="s">
        <v>158</v>
      </c>
      <c r="B173" s="362" t="s">
        <v>2</v>
      </c>
      <c r="C173" s="362"/>
      <c r="D173" s="363" t="s">
        <v>243</v>
      </c>
      <c r="E173" s="363" t="s">
        <v>456</v>
      </c>
      <c r="F173" s="362" t="s">
        <v>245</v>
      </c>
      <c r="G173" s="362" t="s">
        <v>246</v>
      </c>
      <c r="H173" s="362" t="s">
        <v>247</v>
      </c>
      <c r="I173" s="362" t="s">
        <v>248</v>
      </c>
      <c r="J173" s="362" t="s">
        <v>249</v>
      </c>
      <c r="K173" s="362" t="s">
        <v>250</v>
      </c>
      <c r="L173" s="361" t="s">
        <v>251</v>
      </c>
      <c r="M173" s="362" t="s">
        <v>67</v>
      </c>
      <c r="N173" s="362" t="s">
        <v>68</v>
      </c>
      <c r="O173" s="362" t="s">
        <v>250</v>
      </c>
      <c r="P173" s="362" t="s">
        <v>247</v>
      </c>
      <c r="Q173" s="361" t="s">
        <v>157</v>
      </c>
      <c r="R173" s="362" t="s">
        <v>252</v>
      </c>
      <c r="S173" s="362" t="s">
        <v>253</v>
      </c>
      <c r="T173" s="362">
        <v>61413492</v>
      </c>
      <c r="U173" s="362"/>
      <c r="V173" s="362"/>
      <c r="W173" s="363" t="s">
        <v>244</v>
      </c>
      <c r="X173" s="362" t="s">
        <v>278</v>
      </c>
      <c r="Y173" s="362" t="s">
        <v>256</v>
      </c>
      <c r="Z173" s="362" t="s">
        <v>653</v>
      </c>
      <c r="AA173" s="362"/>
      <c r="AB173" s="362" t="s">
        <v>653</v>
      </c>
      <c r="AC173" s="362" t="s">
        <v>654</v>
      </c>
      <c r="AD173" s="364">
        <v>0</v>
      </c>
      <c r="AE173" s="364">
        <v>785.98559999999998</v>
      </c>
      <c r="AF173" s="362" t="s">
        <v>154</v>
      </c>
      <c r="AG173" s="362">
        <v>1</v>
      </c>
      <c r="AH173" s="364">
        <v>0</v>
      </c>
      <c r="AI173" s="364">
        <v>785.98559999999998</v>
      </c>
      <c r="AJ173" s="362" t="s">
        <v>262</v>
      </c>
      <c r="AK173" s="362" t="s">
        <v>263</v>
      </c>
      <c r="AL173" s="361" t="s">
        <v>264</v>
      </c>
      <c r="AM173" s="362">
        <v>58203</v>
      </c>
      <c r="AN173" s="362">
        <v>75105</v>
      </c>
      <c r="AO173" s="361" t="s">
        <v>158</v>
      </c>
      <c r="AP173" s="361" t="s">
        <v>265</v>
      </c>
      <c r="AQ173" s="362" t="s">
        <v>655</v>
      </c>
      <c r="AR173" s="362"/>
      <c r="AS173" s="363"/>
      <c r="AT173" s="362"/>
      <c r="AU173" s="362"/>
      <c r="AV173" s="364"/>
      <c r="AW173" s="362"/>
      <c r="AX173" s="362"/>
      <c r="AY173" s="364"/>
      <c r="AZ173" s="362"/>
      <c r="BA173" s="362"/>
      <c r="BB173" s="362"/>
      <c r="BC173" s="362"/>
      <c r="BD173" s="362"/>
      <c r="BE173" s="363"/>
      <c r="BF173" s="362"/>
      <c r="BG173" s="364"/>
      <c r="BH173" s="362"/>
      <c r="BI173" s="362"/>
      <c r="BJ173" s="362"/>
      <c r="BK173" s="362"/>
      <c r="BL173" s="362"/>
      <c r="BM173" s="362"/>
      <c r="BN173" s="362"/>
      <c r="BO173" s="362"/>
      <c r="BP173" s="362"/>
      <c r="BQ173" s="362"/>
      <c r="BR173" s="362"/>
    </row>
    <row r="174" spans="1:70" ht="15.6">
      <c r="A174" s="361" t="s">
        <v>158</v>
      </c>
      <c r="B174" s="362" t="s">
        <v>2</v>
      </c>
      <c r="C174" s="362"/>
      <c r="D174" s="363" t="s">
        <v>243</v>
      </c>
      <c r="E174" s="363" t="s">
        <v>456</v>
      </c>
      <c r="F174" s="362" t="s">
        <v>245</v>
      </c>
      <c r="G174" s="362" t="s">
        <v>246</v>
      </c>
      <c r="H174" s="362" t="s">
        <v>247</v>
      </c>
      <c r="I174" s="362" t="s">
        <v>248</v>
      </c>
      <c r="J174" s="362" t="s">
        <v>249</v>
      </c>
      <c r="K174" s="362" t="s">
        <v>250</v>
      </c>
      <c r="L174" s="361" t="s">
        <v>251</v>
      </c>
      <c r="M174" s="362" t="s">
        <v>447</v>
      </c>
      <c r="N174" s="362" t="s">
        <v>831</v>
      </c>
      <c r="O174" s="362" t="s">
        <v>832</v>
      </c>
      <c r="P174" s="362" t="s">
        <v>247</v>
      </c>
      <c r="Q174" s="361" t="s">
        <v>157</v>
      </c>
      <c r="R174" s="362" t="s">
        <v>252</v>
      </c>
      <c r="S174" s="362" t="s">
        <v>253</v>
      </c>
      <c r="T174" s="362">
        <v>55766031</v>
      </c>
      <c r="U174" s="362"/>
      <c r="V174" s="362"/>
      <c r="W174" s="363" t="s">
        <v>468</v>
      </c>
      <c r="X174" s="362" t="s">
        <v>833</v>
      </c>
      <c r="Y174" s="362" t="s">
        <v>256</v>
      </c>
      <c r="Z174" s="362" t="s">
        <v>257</v>
      </c>
      <c r="AA174" s="362" t="s">
        <v>258</v>
      </c>
      <c r="AB174" s="362" t="s">
        <v>259</v>
      </c>
      <c r="AC174" s="362" t="s">
        <v>260</v>
      </c>
      <c r="AD174" s="364">
        <v>311250</v>
      </c>
      <c r="AE174" s="364">
        <v>311250</v>
      </c>
      <c r="AF174" s="362" t="s">
        <v>261</v>
      </c>
      <c r="AG174" s="362">
        <v>2.4096389999999999E-2</v>
      </c>
      <c r="AH174" s="364">
        <v>7500</v>
      </c>
      <c r="AI174" s="364">
        <v>7500</v>
      </c>
      <c r="AJ174" s="362" t="s">
        <v>262</v>
      </c>
      <c r="AK174" s="362" t="s">
        <v>263</v>
      </c>
      <c r="AL174" s="361" t="s">
        <v>264</v>
      </c>
      <c r="AM174" s="362">
        <v>58203</v>
      </c>
      <c r="AN174" s="362">
        <v>72635</v>
      </c>
      <c r="AO174" s="361" t="s">
        <v>158</v>
      </c>
      <c r="AP174" s="361" t="s">
        <v>265</v>
      </c>
      <c r="AQ174" s="362" t="s">
        <v>834</v>
      </c>
      <c r="AR174" s="362" t="s">
        <v>497</v>
      </c>
      <c r="AS174" s="363" t="s">
        <v>835</v>
      </c>
      <c r="AT174" s="362" t="s">
        <v>245</v>
      </c>
      <c r="AU174" s="362" t="s">
        <v>836</v>
      </c>
      <c r="AV174" s="364" t="s">
        <v>837</v>
      </c>
      <c r="AW174" s="362" t="s">
        <v>838</v>
      </c>
      <c r="AX174" s="362" t="s">
        <v>839</v>
      </c>
      <c r="AY174" s="364" t="s">
        <v>840</v>
      </c>
      <c r="AZ174" s="362">
        <v>2052132</v>
      </c>
      <c r="BA174" s="362" t="s">
        <v>841</v>
      </c>
      <c r="BB174" s="362" t="s">
        <v>842</v>
      </c>
      <c r="BC174" s="362" t="s">
        <v>305</v>
      </c>
      <c r="BD174" s="362"/>
      <c r="BE174" s="363"/>
      <c r="BF174" s="362"/>
      <c r="BG174" s="364"/>
      <c r="BH174" s="362"/>
      <c r="BI174" s="362"/>
      <c r="BJ174" s="362"/>
      <c r="BK174" s="362"/>
      <c r="BL174" s="362"/>
      <c r="BM174" s="362"/>
      <c r="BN174" s="362"/>
      <c r="BO174" s="362"/>
      <c r="BP174" s="362"/>
      <c r="BQ174" s="362"/>
      <c r="BR174" s="362"/>
    </row>
    <row r="175" spans="1:70" ht="15.6">
      <c r="A175" s="361" t="s">
        <v>158</v>
      </c>
      <c r="B175" s="362" t="s">
        <v>2</v>
      </c>
      <c r="C175" s="362"/>
      <c r="D175" s="363" t="s">
        <v>243</v>
      </c>
      <c r="E175" s="363" t="s">
        <v>456</v>
      </c>
      <c r="F175" s="362" t="s">
        <v>245</v>
      </c>
      <c r="G175" s="362" t="s">
        <v>246</v>
      </c>
      <c r="H175" s="362" t="s">
        <v>247</v>
      </c>
      <c r="I175" s="362" t="s">
        <v>248</v>
      </c>
      <c r="J175" s="362" t="s">
        <v>249</v>
      </c>
      <c r="K175" s="362" t="s">
        <v>250</v>
      </c>
      <c r="L175" s="361" t="s">
        <v>251</v>
      </c>
      <c r="M175" s="362" t="s">
        <v>447</v>
      </c>
      <c r="N175" s="362" t="s">
        <v>831</v>
      </c>
      <c r="O175" s="362" t="s">
        <v>832</v>
      </c>
      <c r="P175" s="362" t="s">
        <v>247</v>
      </c>
      <c r="Q175" s="361" t="s">
        <v>157</v>
      </c>
      <c r="R175" s="362" t="s">
        <v>252</v>
      </c>
      <c r="S175" s="362" t="s">
        <v>253</v>
      </c>
      <c r="T175" s="362">
        <v>55795135</v>
      </c>
      <c r="U175" s="362"/>
      <c r="V175" s="362"/>
      <c r="W175" s="363" t="s">
        <v>468</v>
      </c>
      <c r="X175" s="362" t="s">
        <v>278</v>
      </c>
      <c r="Y175" s="362" t="s">
        <v>256</v>
      </c>
      <c r="Z175" s="362" t="s">
        <v>279</v>
      </c>
      <c r="AA175" s="362"/>
      <c r="AB175" s="362" t="s">
        <v>280</v>
      </c>
      <c r="AC175" s="362" t="s">
        <v>281</v>
      </c>
      <c r="AD175" s="364">
        <v>0</v>
      </c>
      <c r="AE175" s="364">
        <v>24900</v>
      </c>
      <c r="AF175" s="362" t="s">
        <v>261</v>
      </c>
      <c r="AG175" s="362">
        <v>2.4096389999999999E-2</v>
      </c>
      <c r="AH175" s="364">
        <v>0</v>
      </c>
      <c r="AI175" s="364">
        <v>600</v>
      </c>
      <c r="AJ175" s="362"/>
      <c r="AK175" s="362"/>
      <c r="AL175" s="361"/>
      <c r="AM175" s="362"/>
      <c r="AN175" s="362"/>
      <c r="AO175" s="361"/>
      <c r="AP175" s="361"/>
      <c r="AQ175" s="362" t="s">
        <v>282</v>
      </c>
      <c r="AR175" s="362"/>
      <c r="AS175" s="363"/>
      <c r="AT175" s="362"/>
      <c r="AU175" s="362"/>
      <c r="AV175" s="364"/>
      <c r="AW175" s="362"/>
      <c r="AX175" s="362"/>
      <c r="AY175" s="364"/>
      <c r="AZ175" s="362"/>
      <c r="BA175" s="362"/>
      <c r="BB175" s="362"/>
      <c r="BC175" s="362"/>
      <c r="BD175" s="362"/>
      <c r="BE175" s="363"/>
      <c r="BF175" s="362"/>
      <c r="BG175" s="364"/>
      <c r="BH175" s="362"/>
      <c r="BI175" s="362"/>
      <c r="BJ175" s="362"/>
      <c r="BK175" s="362"/>
      <c r="BL175" s="362"/>
      <c r="BM175" s="362"/>
      <c r="BN175" s="362"/>
      <c r="BO175" s="362"/>
      <c r="BP175" s="362"/>
      <c r="BQ175" s="362"/>
      <c r="BR175" s="362"/>
    </row>
    <row r="176" spans="1:70" ht="15.6">
      <c r="A176" s="361" t="s">
        <v>158</v>
      </c>
      <c r="B176" s="362" t="s">
        <v>2</v>
      </c>
      <c r="C176" s="362"/>
      <c r="D176" s="363" t="s">
        <v>243</v>
      </c>
      <c r="E176" s="363" t="s">
        <v>456</v>
      </c>
      <c r="F176" s="362" t="s">
        <v>245</v>
      </c>
      <c r="G176" s="362" t="s">
        <v>246</v>
      </c>
      <c r="H176" s="362" t="s">
        <v>247</v>
      </c>
      <c r="I176" s="362" t="s">
        <v>248</v>
      </c>
      <c r="J176" s="362" t="s">
        <v>249</v>
      </c>
      <c r="K176" s="362" t="s">
        <v>250</v>
      </c>
      <c r="L176" s="361" t="s">
        <v>251</v>
      </c>
      <c r="M176" s="362" t="s">
        <v>447</v>
      </c>
      <c r="N176" s="362" t="s">
        <v>831</v>
      </c>
      <c r="O176" s="362" t="s">
        <v>832</v>
      </c>
      <c r="P176" s="362" t="s">
        <v>247</v>
      </c>
      <c r="Q176" s="361" t="s">
        <v>157</v>
      </c>
      <c r="R176" s="362" t="s">
        <v>252</v>
      </c>
      <c r="S176" s="362" t="s">
        <v>253</v>
      </c>
      <c r="T176" s="362">
        <v>57402741</v>
      </c>
      <c r="U176" s="362"/>
      <c r="V176" s="362"/>
      <c r="W176" s="363" t="s">
        <v>843</v>
      </c>
      <c r="X176" s="362" t="s">
        <v>833</v>
      </c>
      <c r="Y176" s="362" t="s">
        <v>256</v>
      </c>
      <c r="Z176" s="362" t="s">
        <v>257</v>
      </c>
      <c r="AA176" s="362" t="s">
        <v>258</v>
      </c>
      <c r="AB176" s="362" t="s">
        <v>259</v>
      </c>
      <c r="AC176" s="362" t="s">
        <v>260</v>
      </c>
      <c r="AD176" s="364">
        <v>456500</v>
      </c>
      <c r="AE176" s="364">
        <v>456500</v>
      </c>
      <c r="AF176" s="362" t="s">
        <v>261</v>
      </c>
      <c r="AG176" s="362">
        <v>2.4096389999999999E-2</v>
      </c>
      <c r="AH176" s="364">
        <v>11000</v>
      </c>
      <c r="AI176" s="364">
        <v>11000</v>
      </c>
      <c r="AJ176" s="362" t="s">
        <v>262</v>
      </c>
      <c r="AK176" s="362" t="s">
        <v>263</v>
      </c>
      <c r="AL176" s="361" t="s">
        <v>264</v>
      </c>
      <c r="AM176" s="362">
        <v>58203</v>
      </c>
      <c r="AN176" s="362">
        <v>72635</v>
      </c>
      <c r="AO176" s="361" t="s">
        <v>158</v>
      </c>
      <c r="AP176" s="361" t="s">
        <v>265</v>
      </c>
      <c r="AQ176" s="362" t="s">
        <v>834</v>
      </c>
      <c r="AR176" s="362" t="s">
        <v>537</v>
      </c>
      <c r="AS176" s="363" t="s">
        <v>843</v>
      </c>
      <c r="AT176" s="362" t="s">
        <v>245</v>
      </c>
      <c r="AU176" s="362" t="s">
        <v>844</v>
      </c>
      <c r="AV176" s="364" t="s">
        <v>845</v>
      </c>
      <c r="AW176" s="362" t="s">
        <v>846</v>
      </c>
      <c r="AX176" s="362" t="s">
        <v>847</v>
      </c>
      <c r="AY176" s="364" t="s">
        <v>848</v>
      </c>
      <c r="AZ176" s="362">
        <v>2052132</v>
      </c>
      <c r="BA176" s="362" t="s">
        <v>841</v>
      </c>
      <c r="BB176" s="362" t="s">
        <v>842</v>
      </c>
      <c r="BC176" s="362" t="s">
        <v>305</v>
      </c>
      <c r="BD176" s="362"/>
      <c r="BE176" s="363"/>
      <c r="BF176" s="362"/>
      <c r="BG176" s="364"/>
      <c r="BH176" s="362"/>
      <c r="BI176" s="362"/>
      <c r="BJ176" s="362"/>
      <c r="BK176" s="362"/>
      <c r="BL176" s="362"/>
      <c r="BM176" s="362"/>
      <c r="BN176" s="362"/>
      <c r="BO176" s="362"/>
      <c r="BP176" s="362"/>
      <c r="BQ176" s="362"/>
      <c r="BR176" s="362"/>
    </row>
    <row r="177" spans="1:70" ht="15.6">
      <c r="A177" s="361" t="s">
        <v>158</v>
      </c>
      <c r="B177" s="362" t="s">
        <v>2</v>
      </c>
      <c r="C177" s="362"/>
      <c r="D177" s="363" t="s">
        <v>243</v>
      </c>
      <c r="E177" s="363" t="s">
        <v>456</v>
      </c>
      <c r="F177" s="362" t="s">
        <v>245</v>
      </c>
      <c r="G177" s="362" t="s">
        <v>246</v>
      </c>
      <c r="H177" s="362" t="s">
        <v>247</v>
      </c>
      <c r="I177" s="362" t="s">
        <v>248</v>
      </c>
      <c r="J177" s="362" t="s">
        <v>249</v>
      </c>
      <c r="K177" s="362" t="s">
        <v>250</v>
      </c>
      <c r="L177" s="361" t="s">
        <v>251</v>
      </c>
      <c r="M177" s="362" t="s">
        <v>447</v>
      </c>
      <c r="N177" s="362" t="s">
        <v>831</v>
      </c>
      <c r="O177" s="362" t="s">
        <v>832</v>
      </c>
      <c r="P177" s="362" t="s">
        <v>247</v>
      </c>
      <c r="Q177" s="361" t="s">
        <v>157</v>
      </c>
      <c r="R177" s="362" t="s">
        <v>252</v>
      </c>
      <c r="S177" s="362" t="s">
        <v>253</v>
      </c>
      <c r="T177" s="362">
        <v>57447113</v>
      </c>
      <c r="U177" s="362"/>
      <c r="V177" s="362"/>
      <c r="W177" s="363" t="s">
        <v>843</v>
      </c>
      <c r="X177" s="362" t="s">
        <v>278</v>
      </c>
      <c r="Y177" s="362" t="s">
        <v>256</v>
      </c>
      <c r="Z177" s="362" t="s">
        <v>279</v>
      </c>
      <c r="AA177" s="362"/>
      <c r="AB177" s="362" t="s">
        <v>280</v>
      </c>
      <c r="AC177" s="362" t="s">
        <v>281</v>
      </c>
      <c r="AD177" s="364">
        <v>0</v>
      </c>
      <c r="AE177" s="364">
        <v>36520</v>
      </c>
      <c r="AF177" s="362" t="s">
        <v>261</v>
      </c>
      <c r="AG177" s="362">
        <v>2.4096389999999999E-2</v>
      </c>
      <c r="AH177" s="364">
        <v>0</v>
      </c>
      <c r="AI177" s="364">
        <v>880</v>
      </c>
      <c r="AJ177" s="362"/>
      <c r="AK177" s="362"/>
      <c r="AL177" s="361"/>
      <c r="AM177" s="362"/>
      <c r="AN177" s="362"/>
      <c r="AO177" s="361"/>
      <c r="AP177" s="361"/>
      <c r="AQ177" s="362" t="s">
        <v>282</v>
      </c>
      <c r="AR177" s="362"/>
      <c r="AS177" s="363"/>
      <c r="AT177" s="362"/>
      <c r="AU177" s="362"/>
      <c r="AV177" s="364"/>
      <c r="AW177" s="362"/>
      <c r="AX177" s="362"/>
      <c r="AY177" s="364"/>
      <c r="AZ177" s="362"/>
      <c r="BA177" s="362"/>
      <c r="BB177" s="362"/>
      <c r="BC177" s="362"/>
      <c r="BD177" s="362"/>
      <c r="BE177" s="363"/>
      <c r="BF177" s="362"/>
      <c r="BG177" s="364"/>
      <c r="BH177" s="362"/>
      <c r="BI177" s="362"/>
      <c r="BJ177" s="362"/>
      <c r="BK177" s="362"/>
      <c r="BL177" s="362"/>
      <c r="BM177" s="362"/>
      <c r="BN177" s="362"/>
      <c r="BO177" s="362"/>
      <c r="BP177" s="362"/>
      <c r="BQ177" s="362"/>
      <c r="BR177" s="362"/>
    </row>
    <row r="178" spans="1:70" ht="15.6">
      <c r="A178" s="361" t="s">
        <v>158</v>
      </c>
      <c r="B178" s="362" t="s">
        <v>2</v>
      </c>
      <c r="C178" s="362"/>
      <c r="D178" s="363" t="s">
        <v>243</v>
      </c>
      <c r="E178" s="363" t="s">
        <v>456</v>
      </c>
      <c r="F178" s="362" t="s">
        <v>245</v>
      </c>
      <c r="G178" s="362" t="s">
        <v>246</v>
      </c>
      <c r="H178" s="362" t="s">
        <v>247</v>
      </c>
      <c r="I178" s="362" t="s">
        <v>248</v>
      </c>
      <c r="J178" s="362" t="s">
        <v>249</v>
      </c>
      <c r="K178" s="362" t="s">
        <v>250</v>
      </c>
      <c r="L178" s="361" t="s">
        <v>251</v>
      </c>
      <c r="M178" s="362" t="s">
        <v>447</v>
      </c>
      <c r="N178" s="362" t="s">
        <v>831</v>
      </c>
      <c r="O178" s="362" t="s">
        <v>832</v>
      </c>
      <c r="P178" s="362" t="s">
        <v>247</v>
      </c>
      <c r="Q178" s="361" t="s">
        <v>157</v>
      </c>
      <c r="R178" s="362" t="s">
        <v>252</v>
      </c>
      <c r="S178" s="362" t="s">
        <v>253</v>
      </c>
      <c r="T178" s="362">
        <v>61201334</v>
      </c>
      <c r="U178" s="362"/>
      <c r="V178" s="362"/>
      <c r="W178" s="363" t="s">
        <v>849</v>
      </c>
      <c r="X178" s="362" t="s">
        <v>833</v>
      </c>
      <c r="Y178" s="362" t="s">
        <v>256</v>
      </c>
      <c r="Z178" s="362" t="s">
        <v>257</v>
      </c>
      <c r="AA178" s="362" t="s">
        <v>258</v>
      </c>
      <c r="AB178" s="362" t="s">
        <v>259</v>
      </c>
      <c r="AC178" s="362" t="s">
        <v>260</v>
      </c>
      <c r="AD178" s="364">
        <v>201973.31</v>
      </c>
      <c r="AE178" s="364">
        <v>201973.31</v>
      </c>
      <c r="AF178" s="362" t="s">
        <v>261</v>
      </c>
      <c r="AG178" s="362">
        <v>2.4009599999999999E-2</v>
      </c>
      <c r="AH178" s="364">
        <v>4849.3</v>
      </c>
      <c r="AI178" s="364">
        <v>4849.3</v>
      </c>
      <c r="AJ178" s="362" t="s">
        <v>262</v>
      </c>
      <c r="AK178" s="362" t="s">
        <v>263</v>
      </c>
      <c r="AL178" s="361" t="s">
        <v>264</v>
      </c>
      <c r="AM178" s="362">
        <v>58203</v>
      </c>
      <c r="AN178" s="362">
        <v>72635</v>
      </c>
      <c r="AO178" s="361" t="s">
        <v>158</v>
      </c>
      <c r="AP178" s="361" t="s">
        <v>265</v>
      </c>
      <c r="AQ178" s="362" t="s">
        <v>834</v>
      </c>
      <c r="AR178" s="362" t="s">
        <v>508</v>
      </c>
      <c r="AS178" s="363" t="s">
        <v>849</v>
      </c>
      <c r="AT178" s="362" t="s">
        <v>245</v>
      </c>
      <c r="AU178" s="362" t="s">
        <v>850</v>
      </c>
      <c r="AV178" s="364" t="s">
        <v>851</v>
      </c>
      <c r="AW178" s="362" t="s">
        <v>852</v>
      </c>
      <c r="AX178" s="362" t="s">
        <v>847</v>
      </c>
      <c r="AY178" s="364" t="s">
        <v>853</v>
      </c>
      <c r="AZ178" s="362">
        <v>2052132</v>
      </c>
      <c r="BA178" s="362" t="s">
        <v>841</v>
      </c>
      <c r="BB178" s="362" t="s">
        <v>842</v>
      </c>
      <c r="BC178" s="362" t="s">
        <v>305</v>
      </c>
      <c r="BD178" s="362"/>
      <c r="BE178" s="363"/>
      <c r="BF178" s="362"/>
      <c r="BG178" s="364"/>
      <c r="BH178" s="362"/>
      <c r="BI178" s="362"/>
      <c r="BJ178" s="362"/>
      <c r="BK178" s="362"/>
      <c r="BL178" s="362"/>
      <c r="BM178" s="362"/>
      <c r="BN178" s="362"/>
      <c r="BO178" s="362"/>
      <c r="BP178" s="362"/>
      <c r="BQ178" s="362"/>
      <c r="BR178" s="362"/>
    </row>
    <row r="179" spans="1:70" ht="15.6">
      <c r="A179" s="361" t="s">
        <v>158</v>
      </c>
      <c r="B179" s="362" t="s">
        <v>2</v>
      </c>
      <c r="C179" s="362"/>
      <c r="D179" s="363" t="s">
        <v>243</v>
      </c>
      <c r="E179" s="363" t="s">
        <v>456</v>
      </c>
      <c r="F179" s="362" t="s">
        <v>245</v>
      </c>
      <c r="G179" s="362" t="s">
        <v>246</v>
      </c>
      <c r="H179" s="362" t="s">
        <v>247</v>
      </c>
      <c r="I179" s="362" t="s">
        <v>248</v>
      </c>
      <c r="J179" s="362" t="s">
        <v>249</v>
      </c>
      <c r="K179" s="362" t="s">
        <v>250</v>
      </c>
      <c r="L179" s="361" t="s">
        <v>251</v>
      </c>
      <c r="M179" s="362" t="s">
        <v>447</v>
      </c>
      <c r="N179" s="362" t="s">
        <v>831</v>
      </c>
      <c r="O179" s="362" t="s">
        <v>832</v>
      </c>
      <c r="P179" s="362" t="s">
        <v>247</v>
      </c>
      <c r="Q179" s="361" t="s">
        <v>157</v>
      </c>
      <c r="R179" s="362" t="s">
        <v>252</v>
      </c>
      <c r="S179" s="362" t="s">
        <v>253</v>
      </c>
      <c r="T179" s="362">
        <v>61237128</v>
      </c>
      <c r="U179" s="362"/>
      <c r="V179" s="362"/>
      <c r="W179" s="363" t="s">
        <v>849</v>
      </c>
      <c r="X179" s="362" t="s">
        <v>278</v>
      </c>
      <c r="Y179" s="362" t="s">
        <v>256</v>
      </c>
      <c r="Z179" s="362" t="s">
        <v>279</v>
      </c>
      <c r="AA179" s="362"/>
      <c r="AB179" s="362" t="s">
        <v>280</v>
      </c>
      <c r="AC179" s="362" t="s">
        <v>281</v>
      </c>
      <c r="AD179" s="364">
        <v>0</v>
      </c>
      <c r="AE179" s="364">
        <v>16157.86</v>
      </c>
      <c r="AF179" s="362" t="s">
        <v>261</v>
      </c>
      <c r="AG179" s="362">
        <v>2.4009599999999999E-2</v>
      </c>
      <c r="AH179" s="364">
        <v>0</v>
      </c>
      <c r="AI179" s="364">
        <v>387.94</v>
      </c>
      <c r="AJ179" s="362"/>
      <c r="AK179" s="362"/>
      <c r="AL179" s="361"/>
      <c r="AM179" s="362"/>
      <c r="AN179" s="362"/>
      <c r="AO179" s="361"/>
      <c r="AP179" s="361"/>
      <c r="AQ179" s="362" t="s">
        <v>282</v>
      </c>
      <c r="AR179" s="362"/>
      <c r="AS179" s="363"/>
      <c r="AT179" s="362"/>
      <c r="AU179" s="362"/>
      <c r="AV179" s="364"/>
      <c r="AW179" s="362"/>
      <c r="AX179" s="362"/>
      <c r="AY179" s="364"/>
      <c r="AZ179" s="362"/>
      <c r="BA179" s="362"/>
      <c r="BB179" s="362"/>
      <c r="BC179" s="362"/>
      <c r="BD179" s="362"/>
      <c r="BE179" s="363"/>
      <c r="BF179" s="362"/>
      <c r="BG179" s="364"/>
      <c r="BH179" s="362"/>
      <c r="BI179" s="362"/>
      <c r="BJ179" s="362"/>
      <c r="BK179" s="362"/>
      <c r="BL179" s="362"/>
      <c r="BM179" s="362"/>
      <c r="BN179" s="362"/>
      <c r="BO179" s="362"/>
      <c r="BP179" s="362"/>
      <c r="BQ179" s="362"/>
      <c r="BR179" s="362"/>
    </row>
    <row r="180" spans="1:70" ht="15.6">
      <c r="A180" s="361" t="s">
        <v>158</v>
      </c>
      <c r="B180" s="362" t="s">
        <v>2</v>
      </c>
      <c r="C180" s="362"/>
      <c r="D180" s="363" t="s">
        <v>243</v>
      </c>
      <c r="E180" s="363" t="s">
        <v>456</v>
      </c>
      <c r="F180" s="362" t="s">
        <v>245</v>
      </c>
      <c r="G180" s="362" t="s">
        <v>246</v>
      </c>
      <c r="H180" s="362" t="s">
        <v>247</v>
      </c>
      <c r="I180" s="362" t="s">
        <v>248</v>
      </c>
      <c r="J180" s="362" t="s">
        <v>249</v>
      </c>
      <c r="K180" s="362" t="s">
        <v>250</v>
      </c>
      <c r="L180" s="361" t="s">
        <v>251</v>
      </c>
      <c r="M180" s="362" t="s">
        <v>448</v>
      </c>
      <c r="N180" s="362" t="s">
        <v>854</v>
      </c>
      <c r="O180" s="362" t="s">
        <v>832</v>
      </c>
      <c r="P180" s="362" t="s">
        <v>247</v>
      </c>
      <c r="Q180" s="361" t="s">
        <v>157</v>
      </c>
      <c r="R180" s="362" t="s">
        <v>252</v>
      </c>
      <c r="S180" s="362" t="s">
        <v>457</v>
      </c>
      <c r="T180" s="362">
        <v>101934490</v>
      </c>
      <c r="U180" s="362" t="s">
        <v>855</v>
      </c>
      <c r="V180" s="362" t="s">
        <v>458</v>
      </c>
      <c r="W180" s="363" t="s">
        <v>579</v>
      </c>
      <c r="X180" s="362" t="s">
        <v>856</v>
      </c>
      <c r="Y180" s="362" t="s">
        <v>256</v>
      </c>
      <c r="Z180" s="362" t="s">
        <v>257</v>
      </c>
      <c r="AA180" s="362"/>
      <c r="AB180" s="362" t="s">
        <v>629</v>
      </c>
      <c r="AC180" s="362" t="s">
        <v>260</v>
      </c>
      <c r="AD180" s="364">
        <v>66147.66</v>
      </c>
      <c r="AE180" s="364">
        <v>66147.66</v>
      </c>
      <c r="AF180" s="362" t="s">
        <v>261</v>
      </c>
      <c r="AG180" s="362">
        <v>2.4096389999999999E-2</v>
      </c>
      <c r="AH180" s="364">
        <v>1593.92</v>
      </c>
      <c r="AI180" s="364">
        <v>1593.92</v>
      </c>
      <c r="AJ180" s="362" t="s">
        <v>262</v>
      </c>
      <c r="AK180" s="362" t="s">
        <v>263</v>
      </c>
      <c r="AL180" s="361" t="s">
        <v>264</v>
      </c>
      <c r="AM180" s="362">
        <v>58203</v>
      </c>
      <c r="AN180" s="362">
        <v>16005</v>
      </c>
      <c r="AO180" s="361" t="s">
        <v>158</v>
      </c>
      <c r="AP180" s="361" t="s">
        <v>265</v>
      </c>
      <c r="AQ180" s="362" t="s">
        <v>857</v>
      </c>
      <c r="AR180" s="362" t="s">
        <v>537</v>
      </c>
      <c r="AS180" s="363" t="s">
        <v>858</v>
      </c>
      <c r="AT180" s="362" t="s">
        <v>245</v>
      </c>
      <c r="AU180" s="362" t="s">
        <v>855</v>
      </c>
      <c r="AV180" s="364" t="s">
        <v>859</v>
      </c>
      <c r="AW180" s="362" t="s">
        <v>860</v>
      </c>
      <c r="AX180" s="362" t="s">
        <v>861</v>
      </c>
      <c r="AY180" s="364" t="s">
        <v>798</v>
      </c>
      <c r="AZ180" s="362">
        <v>2052132</v>
      </c>
      <c r="BA180" s="362" t="s">
        <v>841</v>
      </c>
      <c r="BB180" s="362" t="s">
        <v>842</v>
      </c>
      <c r="BC180" s="362" t="s">
        <v>305</v>
      </c>
      <c r="BD180" s="362" t="s">
        <v>862</v>
      </c>
      <c r="BE180" s="363" t="s">
        <v>796</v>
      </c>
      <c r="BF180" s="362" t="s">
        <v>261</v>
      </c>
      <c r="BG180" s="364" t="s">
        <v>859</v>
      </c>
      <c r="BH180" s="362"/>
      <c r="BI180" s="362"/>
      <c r="BJ180" s="362"/>
      <c r="BK180" s="362"/>
      <c r="BL180" s="362"/>
      <c r="BM180" s="362"/>
      <c r="BN180" s="362"/>
      <c r="BO180" s="362"/>
      <c r="BP180" s="362"/>
      <c r="BQ180" s="362"/>
      <c r="BR180" s="362"/>
    </row>
    <row r="181" spans="1:70" ht="15.6">
      <c r="A181" s="361" t="s">
        <v>158</v>
      </c>
      <c r="B181" s="362" t="s">
        <v>2</v>
      </c>
      <c r="C181" s="362"/>
      <c r="D181" s="363" t="s">
        <v>243</v>
      </c>
      <c r="E181" s="363" t="s">
        <v>456</v>
      </c>
      <c r="F181" s="362" t="s">
        <v>245</v>
      </c>
      <c r="G181" s="362" t="s">
        <v>246</v>
      </c>
      <c r="H181" s="362" t="s">
        <v>247</v>
      </c>
      <c r="I181" s="362" t="s">
        <v>248</v>
      </c>
      <c r="J181" s="362" t="s">
        <v>249</v>
      </c>
      <c r="K181" s="362" t="s">
        <v>250</v>
      </c>
      <c r="L181" s="361" t="s">
        <v>251</v>
      </c>
      <c r="M181" s="362" t="s">
        <v>448</v>
      </c>
      <c r="N181" s="362" t="s">
        <v>854</v>
      </c>
      <c r="O181" s="362" t="s">
        <v>832</v>
      </c>
      <c r="P181" s="362" t="s">
        <v>247</v>
      </c>
      <c r="Q181" s="361" t="s">
        <v>157</v>
      </c>
      <c r="R181" s="362" t="s">
        <v>252</v>
      </c>
      <c r="S181" s="362" t="s">
        <v>253</v>
      </c>
      <c r="T181" s="362">
        <v>52476030</v>
      </c>
      <c r="U181" s="362"/>
      <c r="V181" s="362"/>
      <c r="W181" s="363" t="s">
        <v>863</v>
      </c>
      <c r="X181" s="362" t="s">
        <v>833</v>
      </c>
      <c r="Y181" s="362" t="s">
        <v>256</v>
      </c>
      <c r="Z181" s="362" t="s">
        <v>257</v>
      </c>
      <c r="AA181" s="362" t="s">
        <v>258</v>
      </c>
      <c r="AB181" s="362" t="s">
        <v>259</v>
      </c>
      <c r="AC181" s="362" t="s">
        <v>260</v>
      </c>
      <c r="AD181" s="364">
        <v>415837.8</v>
      </c>
      <c r="AE181" s="364">
        <v>415837.8</v>
      </c>
      <c r="AF181" s="362" t="s">
        <v>261</v>
      </c>
      <c r="AG181" s="362">
        <v>2.4691359999999999E-2</v>
      </c>
      <c r="AH181" s="364">
        <v>10267.6</v>
      </c>
      <c r="AI181" s="364">
        <v>10267.6</v>
      </c>
      <c r="AJ181" s="362" t="s">
        <v>262</v>
      </c>
      <c r="AK181" s="362" t="s">
        <v>263</v>
      </c>
      <c r="AL181" s="361" t="s">
        <v>264</v>
      </c>
      <c r="AM181" s="362">
        <v>58203</v>
      </c>
      <c r="AN181" s="362">
        <v>72635</v>
      </c>
      <c r="AO181" s="361" t="s">
        <v>158</v>
      </c>
      <c r="AP181" s="361" t="s">
        <v>265</v>
      </c>
      <c r="AQ181" s="362" t="s">
        <v>834</v>
      </c>
      <c r="AR181" s="362" t="s">
        <v>479</v>
      </c>
      <c r="AS181" s="363" t="s">
        <v>864</v>
      </c>
      <c r="AT181" s="362" t="s">
        <v>245</v>
      </c>
      <c r="AU181" s="362" t="s">
        <v>865</v>
      </c>
      <c r="AV181" s="364" t="s">
        <v>866</v>
      </c>
      <c r="AW181" s="362" t="s">
        <v>867</v>
      </c>
      <c r="AX181" s="362" t="s">
        <v>839</v>
      </c>
      <c r="AY181" s="364" t="s">
        <v>868</v>
      </c>
      <c r="AZ181" s="362">
        <v>2052132</v>
      </c>
      <c r="BA181" s="362" t="s">
        <v>841</v>
      </c>
      <c r="BB181" s="362" t="s">
        <v>842</v>
      </c>
      <c r="BC181" s="362" t="s">
        <v>305</v>
      </c>
      <c r="BD181" s="362"/>
      <c r="BE181" s="363"/>
      <c r="BF181" s="362"/>
      <c r="BG181" s="364"/>
      <c r="BH181" s="362"/>
      <c r="BI181" s="362"/>
      <c r="BJ181" s="362"/>
      <c r="BK181" s="362"/>
      <c r="BL181" s="362"/>
      <c r="BM181" s="362"/>
      <c r="BN181" s="362"/>
      <c r="BO181" s="362"/>
      <c r="BP181" s="362"/>
      <c r="BQ181" s="362"/>
      <c r="BR181" s="362"/>
    </row>
    <row r="182" spans="1:70" ht="15.6">
      <c r="A182" s="361" t="s">
        <v>158</v>
      </c>
      <c r="B182" s="362" t="s">
        <v>2</v>
      </c>
      <c r="C182" s="362"/>
      <c r="D182" s="363" t="s">
        <v>243</v>
      </c>
      <c r="E182" s="363" t="s">
        <v>456</v>
      </c>
      <c r="F182" s="362" t="s">
        <v>245</v>
      </c>
      <c r="G182" s="362" t="s">
        <v>246</v>
      </c>
      <c r="H182" s="362" t="s">
        <v>247</v>
      </c>
      <c r="I182" s="362" t="s">
        <v>248</v>
      </c>
      <c r="J182" s="362" t="s">
        <v>249</v>
      </c>
      <c r="K182" s="362" t="s">
        <v>250</v>
      </c>
      <c r="L182" s="361" t="s">
        <v>251</v>
      </c>
      <c r="M182" s="362" t="s">
        <v>448</v>
      </c>
      <c r="N182" s="362" t="s">
        <v>854</v>
      </c>
      <c r="O182" s="362" t="s">
        <v>832</v>
      </c>
      <c r="P182" s="362" t="s">
        <v>247</v>
      </c>
      <c r="Q182" s="361" t="s">
        <v>157</v>
      </c>
      <c r="R182" s="362" t="s">
        <v>252</v>
      </c>
      <c r="S182" s="362" t="s">
        <v>253</v>
      </c>
      <c r="T182" s="362">
        <v>52506054</v>
      </c>
      <c r="U182" s="362"/>
      <c r="V182" s="362"/>
      <c r="W182" s="363" t="s">
        <v>863</v>
      </c>
      <c r="X182" s="362" t="s">
        <v>278</v>
      </c>
      <c r="Y182" s="362" t="s">
        <v>256</v>
      </c>
      <c r="Z182" s="362" t="s">
        <v>279</v>
      </c>
      <c r="AA182" s="362"/>
      <c r="AB182" s="362" t="s">
        <v>280</v>
      </c>
      <c r="AC182" s="362" t="s">
        <v>281</v>
      </c>
      <c r="AD182" s="364">
        <v>0</v>
      </c>
      <c r="AE182" s="364">
        <v>33267.019999999997</v>
      </c>
      <c r="AF182" s="362" t="s">
        <v>261</v>
      </c>
      <c r="AG182" s="362">
        <v>2.4691359999999999E-2</v>
      </c>
      <c r="AH182" s="364">
        <v>0</v>
      </c>
      <c r="AI182" s="364">
        <v>821.41</v>
      </c>
      <c r="AJ182" s="362"/>
      <c r="AK182" s="362"/>
      <c r="AL182" s="361"/>
      <c r="AM182" s="362"/>
      <c r="AN182" s="362"/>
      <c r="AO182" s="361"/>
      <c r="AP182" s="361"/>
      <c r="AQ182" s="362" t="s">
        <v>282</v>
      </c>
      <c r="AR182" s="362"/>
      <c r="AS182" s="363"/>
      <c r="AT182" s="362"/>
      <c r="AU182" s="362"/>
      <c r="AV182" s="364"/>
      <c r="AW182" s="362"/>
      <c r="AX182" s="362"/>
      <c r="AY182" s="364"/>
      <c r="AZ182" s="362"/>
      <c r="BA182" s="362"/>
      <c r="BB182" s="362"/>
      <c r="BC182" s="362"/>
      <c r="BD182" s="362"/>
      <c r="BE182" s="363"/>
      <c r="BF182" s="362"/>
      <c r="BG182" s="364"/>
      <c r="BH182" s="362"/>
      <c r="BI182" s="362"/>
      <c r="BJ182" s="362"/>
      <c r="BK182" s="362"/>
      <c r="BL182" s="362"/>
      <c r="BM182" s="362"/>
      <c r="BN182" s="362"/>
      <c r="BO182" s="362"/>
      <c r="BP182" s="362"/>
      <c r="BQ182" s="362"/>
      <c r="BR182" s="362"/>
    </row>
    <row r="183" spans="1:70" ht="15.6">
      <c r="A183" s="361" t="s">
        <v>158</v>
      </c>
      <c r="B183" s="362" t="s">
        <v>2</v>
      </c>
      <c r="C183" s="362"/>
      <c r="D183" s="363" t="s">
        <v>243</v>
      </c>
      <c r="E183" s="363" t="s">
        <v>456</v>
      </c>
      <c r="F183" s="362" t="s">
        <v>245</v>
      </c>
      <c r="G183" s="362" t="s">
        <v>246</v>
      </c>
      <c r="H183" s="362" t="s">
        <v>247</v>
      </c>
      <c r="I183" s="362" t="s">
        <v>248</v>
      </c>
      <c r="J183" s="362" t="s">
        <v>249</v>
      </c>
      <c r="K183" s="362" t="s">
        <v>250</v>
      </c>
      <c r="L183" s="361" t="s">
        <v>251</v>
      </c>
      <c r="M183" s="362" t="s">
        <v>448</v>
      </c>
      <c r="N183" s="362" t="s">
        <v>854</v>
      </c>
      <c r="O183" s="362" t="s">
        <v>832</v>
      </c>
      <c r="P183" s="362" t="s">
        <v>247</v>
      </c>
      <c r="Q183" s="361" t="s">
        <v>157</v>
      </c>
      <c r="R183" s="362" t="s">
        <v>252</v>
      </c>
      <c r="S183" s="362" t="s">
        <v>253</v>
      </c>
      <c r="T183" s="362">
        <v>52774864</v>
      </c>
      <c r="U183" s="362"/>
      <c r="V183" s="362"/>
      <c r="W183" s="363" t="s">
        <v>869</v>
      </c>
      <c r="X183" s="362" t="s">
        <v>833</v>
      </c>
      <c r="Y183" s="362" t="s">
        <v>256</v>
      </c>
      <c r="Z183" s="362" t="s">
        <v>257</v>
      </c>
      <c r="AA183" s="362" t="s">
        <v>258</v>
      </c>
      <c r="AB183" s="362" t="s">
        <v>259</v>
      </c>
      <c r="AC183" s="362" t="s">
        <v>260</v>
      </c>
      <c r="AD183" s="364">
        <v>227886</v>
      </c>
      <c r="AE183" s="364">
        <v>227886</v>
      </c>
      <c r="AF183" s="362" t="s">
        <v>261</v>
      </c>
      <c r="AG183" s="362">
        <v>2.4096389999999999E-2</v>
      </c>
      <c r="AH183" s="364">
        <v>5491.23</v>
      </c>
      <c r="AI183" s="364">
        <v>5491.23</v>
      </c>
      <c r="AJ183" s="362" t="s">
        <v>262</v>
      </c>
      <c r="AK183" s="362" t="s">
        <v>263</v>
      </c>
      <c r="AL183" s="361" t="s">
        <v>264</v>
      </c>
      <c r="AM183" s="362">
        <v>58203</v>
      </c>
      <c r="AN183" s="362">
        <v>72635</v>
      </c>
      <c r="AO183" s="361" t="s">
        <v>158</v>
      </c>
      <c r="AP183" s="361" t="s">
        <v>265</v>
      </c>
      <c r="AQ183" s="362" t="s">
        <v>834</v>
      </c>
      <c r="AR183" s="362" t="s">
        <v>479</v>
      </c>
      <c r="AS183" s="363" t="s">
        <v>869</v>
      </c>
      <c r="AT183" s="362" t="s">
        <v>245</v>
      </c>
      <c r="AU183" s="362" t="s">
        <v>870</v>
      </c>
      <c r="AV183" s="364" t="s">
        <v>871</v>
      </c>
      <c r="AW183" s="362" t="s">
        <v>872</v>
      </c>
      <c r="AX183" s="362" t="s">
        <v>839</v>
      </c>
      <c r="AY183" s="364" t="s">
        <v>873</v>
      </c>
      <c r="AZ183" s="362">
        <v>2052132</v>
      </c>
      <c r="BA183" s="362" t="s">
        <v>841</v>
      </c>
      <c r="BB183" s="362" t="s">
        <v>842</v>
      </c>
      <c r="BC183" s="362" t="s">
        <v>305</v>
      </c>
      <c r="BD183" s="362" t="s">
        <v>874</v>
      </c>
      <c r="BE183" s="363" t="s">
        <v>875</v>
      </c>
      <c r="BF183" s="362" t="s">
        <v>261</v>
      </c>
      <c r="BG183" s="364" t="s">
        <v>876</v>
      </c>
      <c r="BH183" s="362"/>
      <c r="BI183" s="362"/>
      <c r="BJ183" s="362"/>
      <c r="BK183" s="362"/>
      <c r="BL183" s="362"/>
      <c r="BM183" s="362"/>
      <c r="BN183" s="362"/>
      <c r="BO183" s="362"/>
      <c r="BP183" s="362"/>
      <c r="BQ183" s="362"/>
      <c r="BR183" s="362"/>
    </row>
    <row r="184" spans="1:70" ht="15.6">
      <c r="A184" s="361" t="s">
        <v>158</v>
      </c>
      <c r="B184" s="362" t="s">
        <v>2</v>
      </c>
      <c r="C184" s="362"/>
      <c r="D184" s="363" t="s">
        <v>243</v>
      </c>
      <c r="E184" s="363" t="s">
        <v>456</v>
      </c>
      <c r="F184" s="362" t="s">
        <v>245</v>
      </c>
      <c r="G184" s="362" t="s">
        <v>246</v>
      </c>
      <c r="H184" s="362" t="s">
        <v>247</v>
      </c>
      <c r="I184" s="362" t="s">
        <v>248</v>
      </c>
      <c r="J184" s="362" t="s">
        <v>249</v>
      </c>
      <c r="K184" s="362" t="s">
        <v>250</v>
      </c>
      <c r="L184" s="361" t="s">
        <v>251</v>
      </c>
      <c r="M184" s="362" t="s">
        <v>448</v>
      </c>
      <c r="N184" s="362" t="s">
        <v>854</v>
      </c>
      <c r="O184" s="362" t="s">
        <v>832</v>
      </c>
      <c r="P184" s="362" t="s">
        <v>247</v>
      </c>
      <c r="Q184" s="361" t="s">
        <v>157</v>
      </c>
      <c r="R184" s="362" t="s">
        <v>252</v>
      </c>
      <c r="S184" s="362" t="s">
        <v>253</v>
      </c>
      <c r="T184" s="362">
        <v>52796008</v>
      </c>
      <c r="U184" s="362"/>
      <c r="V184" s="362"/>
      <c r="W184" s="363" t="s">
        <v>869</v>
      </c>
      <c r="X184" s="362" t="s">
        <v>278</v>
      </c>
      <c r="Y184" s="362" t="s">
        <v>256</v>
      </c>
      <c r="Z184" s="362" t="s">
        <v>279</v>
      </c>
      <c r="AA184" s="362"/>
      <c r="AB184" s="362" t="s">
        <v>280</v>
      </c>
      <c r="AC184" s="362" t="s">
        <v>281</v>
      </c>
      <c r="AD184" s="364">
        <v>0</v>
      </c>
      <c r="AE184" s="364">
        <v>18230.88</v>
      </c>
      <c r="AF184" s="362" t="s">
        <v>261</v>
      </c>
      <c r="AG184" s="362">
        <v>2.4096389999999999E-2</v>
      </c>
      <c r="AH184" s="364">
        <v>0</v>
      </c>
      <c r="AI184" s="364">
        <v>439.3</v>
      </c>
      <c r="AJ184" s="362"/>
      <c r="AK184" s="362"/>
      <c r="AL184" s="361"/>
      <c r="AM184" s="362"/>
      <c r="AN184" s="362"/>
      <c r="AO184" s="361"/>
      <c r="AP184" s="361"/>
      <c r="AQ184" s="362" t="s">
        <v>282</v>
      </c>
      <c r="AR184" s="362"/>
      <c r="AS184" s="363"/>
      <c r="AT184" s="362"/>
      <c r="AU184" s="362"/>
      <c r="AV184" s="364"/>
      <c r="AW184" s="362"/>
      <c r="AX184" s="362"/>
      <c r="AY184" s="364"/>
      <c r="AZ184" s="362"/>
      <c r="BA184" s="362"/>
      <c r="BB184" s="362"/>
      <c r="BC184" s="362"/>
      <c r="BD184" s="362"/>
      <c r="BE184" s="363"/>
      <c r="BF184" s="362"/>
      <c r="BG184" s="364"/>
      <c r="BH184" s="362"/>
      <c r="BI184" s="362"/>
      <c r="BJ184" s="362"/>
      <c r="BK184" s="362"/>
      <c r="BL184" s="362"/>
      <c r="BM184" s="362"/>
      <c r="BN184" s="362"/>
      <c r="BO184" s="362"/>
      <c r="BP184" s="362"/>
      <c r="BQ184" s="362"/>
      <c r="BR184" s="362"/>
    </row>
    <row r="185" spans="1:70" ht="15.6">
      <c r="A185" s="361" t="s">
        <v>158</v>
      </c>
      <c r="B185" s="362" t="s">
        <v>2</v>
      </c>
      <c r="C185" s="362"/>
      <c r="D185" s="363" t="s">
        <v>243</v>
      </c>
      <c r="E185" s="363" t="s">
        <v>456</v>
      </c>
      <c r="F185" s="362" t="s">
        <v>245</v>
      </c>
      <c r="G185" s="362" t="s">
        <v>246</v>
      </c>
      <c r="H185" s="362" t="s">
        <v>247</v>
      </c>
      <c r="I185" s="362" t="s">
        <v>248</v>
      </c>
      <c r="J185" s="362" t="s">
        <v>249</v>
      </c>
      <c r="K185" s="362" t="s">
        <v>250</v>
      </c>
      <c r="L185" s="361" t="s">
        <v>251</v>
      </c>
      <c r="M185" s="362" t="s">
        <v>448</v>
      </c>
      <c r="N185" s="362" t="s">
        <v>854</v>
      </c>
      <c r="O185" s="362" t="s">
        <v>832</v>
      </c>
      <c r="P185" s="362" t="s">
        <v>247</v>
      </c>
      <c r="Q185" s="361" t="s">
        <v>157</v>
      </c>
      <c r="R185" s="362" t="s">
        <v>252</v>
      </c>
      <c r="S185" s="362" t="s">
        <v>253</v>
      </c>
      <c r="T185" s="362">
        <v>55766039</v>
      </c>
      <c r="U185" s="362"/>
      <c r="V185" s="362"/>
      <c r="W185" s="363" t="s">
        <v>468</v>
      </c>
      <c r="X185" s="362" t="s">
        <v>833</v>
      </c>
      <c r="Y185" s="362" t="s">
        <v>256</v>
      </c>
      <c r="Z185" s="362" t="s">
        <v>257</v>
      </c>
      <c r="AA185" s="362" t="s">
        <v>258</v>
      </c>
      <c r="AB185" s="362" t="s">
        <v>259</v>
      </c>
      <c r="AC185" s="362" t="s">
        <v>260</v>
      </c>
      <c r="AD185" s="364">
        <v>453781.75</v>
      </c>
      <c r="AE185" s="364">
        <v>453781.75</v>
      </c>
      <c r="AF185" s="362" t="s">
        <v>261</v>
      </c>
      <c r="AG185" s="362">
        <v>2.4096389999999999E-2</v>
      </c>
      <c r="AH185" s="364">
        <v>10934.5</v>
      </c>
      <c r="AI185" s="364">
        <v>10934.5</v>
      </c>
      <c r="AJ185" s="362" t="s">
        <v>262</v>
      </c>
      <c r="AK185" s="362" t="s">
        <v>263</v>
      </c>
      <c r="AL185" s="361" t="s">
        <v>264</v>
      </c>
      <c r="AM185" s="362">
        <v>58203</v>
      </c>
      <c r="AN185" s="362">
        <v>72635</v>
      </c>
      <c r="AO185" s="361" t="s">
        <v>158</v>
      </c>
      <c r="AP185" s="361" t="s">
        <v>265</v>
      </c>
      <c r="AQ185" s="362" t="s">
        <v>834</v>
      </c>
      <c r="AR185" s="362" t="s">
        <v>497</v>
      </c>
      <c r="AS185" s="363" t="s">
        <v>835</v>
      </c>
      <c r="AT185" s="362" t="s">
        <v>245</v>
      </c>
      <c r="AU185" s="362" t="s">
        <v>836</v>
      </c>
      <c r="AV185" s="364" t="s">
        <v>837</v>
      </c>
      <c r="AW185" s="362" t="s">
        <v>838</v>
      </c>
      <c r="AX185" s="362" t="s">
        <v>847</v>
      </c>
      <c r="AY185" s="364" t="s">
        <v>877</v>
      </c>
      <c r="AZ185" s="362">
        <v>2052132</v>
      </c>
      <c r="BA185" s="362" t="s">
        <v>841</v>
      </c>
      <c r="BB185" s="362" t="s">
        <v>842</v>
      </c>
      <c r="BC185" s="362" t="s">
        <v>305</v>
      </c>
      <c r="BD185" s="362"/>
      <c r="BE185" s="363"/>
      <c r="BF185" s="362"/>
      <c r="BG185" s="364"/>
      <c r="BH185" s="362"/>
      <c r="BI185" s="362"/>
      <c r="BJ185" s="362"/>
      <c r="BK185" s="362"/>
      <c r="BL185" s="362"/>
      <c r="BM185" s="362"/>
      <c r="BN185" s="362"/>
      <c r="BO185" s="362"/>
      <c r="BP185" s="362"/>
      <c r="BQ185" s="362"/>
      <c r="BR185" s="362"/>
    </row>
    <row r="186" spans="1:70" ht="15.6">
      <c r="A186" s="361" t="s">
        <v>158</v>
      </c>
      <c r="B186" s="362" t="s">
        <v>2</v>
      </c>
      <c r="C186" s="362"/>
      <c r="D186" s="363" t="s">
        <v>243</v>
      </c>
      <c r="E186" s="363" t="s">
        <v>456</v>
      </c>
      <c r="F186" s="362" t="s">
        <v>245</v>
      </c>
      <c r="G186" s="362" t="s">
        <v>246</v>
      </c>
      <c r="H186" s="362" t="s">
        <v>247</v>
      </c>
      <c r="I186" s="362" t="s">
        <v>248</v>
      </c>
      <c r="J186" s="362" t="s">
        <v>249</v>
      </c>
      <c r="K186" s="362" t="s">
        <v>250</v>
      </c>
      <c r="L186" s="361" t="s">
        <v>251</v>
      </c>
      <c r="M186" s="362" t="s">
        <v>448</v>
      </c>
      <c r="N186" s="362" t="s">
        <v>854</v>
      </c>
      <c r="O186" s="362" t="s">
        <v>832</v>
      </c>
      <c r="P186" s="362" t="s">
        <v>247</v>
      </c>
      <c r="Q186" s="361" t="s">
        <v>157</v>
      </c>
      <c r="R186" s="362" t="s">
        <v>252</v>
      </c>
      <c r="S186" s="362" t="s">
        <v>253</v>
      </c>
      <c r="T186" s="362">
        <v>55795136</v>
      </c>
      <c r="U186" s="362"/>
      <c r="V186" s="362"/>
      <c r="W186" s="363" t="s">
        <v>468</v>
      </c>
      <c r="X186" s="362" t="s">
        <v>278</v>
      </c>
      <c r="Y186" s="362" t="s">
        <v>256</v>
      </c>
      <c r="Z186" s="362" t="s">
        <v>279</v>
      </c>
      <c r="AA186" s="362"/>
      <c r="AB186" s="362" t="s">
        <v>280</v>
      </c>
      <c r="AC186" s="362" t="s">
        <v>281</v>
      </c>
      <c r="AD186" s="364">
        <v>0</v>
      </c>
      <c r="AE186" s="364">
        <v>36302.54</v>
      </c>
      <c r="AF186" s="362" t="s">
        <v>261</v>
      </c>
      <c r="AG186" s="362">
        <v>2.4096389999999999E-2</v>
      </c>
      <c r="AH186" s="364">
        <v>0</v>
      </c>
      <c r="AI186" s="364">
        <v>874.76</v>
      </c>
      <c r="AJ186" s="362"/>
      <c r="AK186" s="362"/>
      <c r="AL186" s="361"/>
      <c r="AM186" s="362"/>
      <c r="AN186" s="362"/>
      <c r="AO186" s="361"/>
      <c r="AP186" s="361"/>
      <c r="AQ186" s="362" t="s">
        <v>282</v>
      </c>
      <c r="AR186" s="362"/>
      <c r="AS186" s="363"/>
      <c r="AT186" s="362"/>
      <c r="AU186" s="362"/>
      <c r="AV186" s="364"/>
      <c r="AW186" s="362"/>
      <c r="AX186" s="362"/>
      <c r="AY186" s="364"/>
      <c r="AZ186" s="362"/>
      <c r="BA186" s="362"/>
      <c r="BB186" s="362"/>
      <c r="BC186" s="362"/>
      <c r="BD186" s="362"/>
      <c r="BE186" s="363"/>
      <c r="BF186" s="362"/>
      <c r="BG186" s="364"/>
      <c r="BH186" s="362"/>
      <c r="BI186" s="362"/>
      <c r="BJ186" s="362"/>
      <c r="BK186" s="362"/>
      <c r="BL186" s="362"/>
      <c r="BM186" s="362"/>
      <c r="BN186" s="362"/>
      <c r="BO186" s="362"/>
      <c r="BP186" s="362"/>
      <c r="BQ186" s="362"/>
      <c r="BR186" s="362"/>
    </row>
    <row r="187" spans="1:70" ht="15.6">
      <c r="A187" s="361" t="s">
        <v>158</v>
      </c>
      <c r="B187" s="362" t="s">
        <v>2</v>
      </c>
      <c r="C187" s="362"/>
      <c r="D187" s="363" t="s">
        <v>243</v>
      </c>
      <c r="E187" s="363" t="s">
        <v>456</v>
      </c>
      <c r="F187" s="362" t="s">
        <v>245</v>
      </c>
      <c r="G187" s="362" t="s">
        <v>246</v>
      </c>
      <c r="H187" s="362" t="s">
        <v>247</v>
      </c>
      <c r="I187" s="362" t="s">
        <v>248</v>
      </c>
      <c r="J187" s="362" t="s">
        <v>249</v>
      </c>
      <c r="K187" s="362" t="s">
        <v>250</v>
      </c>
      <c r="L187" s="361" t="s">
        <v>251</v>
      </c>
      <c r="M187" s="362" t="s">
        <v>448</v>
      </c>
      <c r="N187" s="362" t="s">
        <v>854</v>
      </c>
      <c r="O187" s="362" t="s">
        <v>832</v>
      </c>
      <c r="P187" s="362" t="s">
        <v>247</v>
      </c>
      <c r="Q187" s="361" t="s">
        <v>157</v>
      </c>
      <c r="R187" s="362" t="s">
        <v>252</v>
      </c>
      <c r="S187" s="362" t="s">
        <v>253</v>
      </c>
      <c r="T187" s="362">
        <v>57402744</v>
      </c>
      <c r="U187" s="362"/>
      <c r="V187" s="362"/>
      <c r="W187" s="363" t="s">
        <v>843</v>
      </c>
      <c r="X187" s="362" t="s">
        <v>833</v>
      </c>
      <c r="Y187" s="362" t="s">
        <v>256</v>
      </c>
      <c r="Z187" s="362" t="s">
        <v>257</v>
      </c>
      <c r="AA187" s="362" t="s">
        <v>258</v>
      </c>
      <c r="AB187" s="362" t="s">
        <v>259</v>
      </c>
      <c r="AC187" s="362" t="s">
        <v>260</v>
      </c>
      <c r="AD187" s="364">
        <v>123541.35</v>
      </c>
      <c r="AE187" s="364">
        <v>123541.35</v>
      </c>
      <c r="AF187" s="362" t="s">
        <v>261</v>
      </c>
      <c r="AG187" s="362">
        <v>2.4096389999999999E-2</v>
      </c>
      <c r="AH187" s="364">
        <v>2976.9</v>
      </c>
      <c r="AI187" s="364">
        <v>2976.9</v>
      </c>
      <c r="AJ187" s="362" t="s">
        <v>262</v>
      </c>
      <c r="AK187" s="362" t="s">
        <v>263</v>
      </c>
      <c r="AL187" s="361" t="s">
        <v>264</v>
      </c>
      <c r="AM187" s="362">
        <v>58203</v>
      </c>
      <c r="AN187" s="362">
        <v>72635</v>
      </c>
      <c r="AO187" s="361" t="s">
        <v>158</v>
      </c>
      <c r="AP187" s="361" t="s">
        <v>265</v>
      </c>
      <c r="AQ187" s="362" t="s">
        <v>834</v>
      </c>
      <c r="AR187" s="362" t="s">
        <v>537</v>
      </c>
      <c r="AS187" s="363" t="s">
        <v>843</v>
      </c>
      <c r="AT187" s="362" t="s">
        <v>245</v>
      </c>
      <c r="AU187" s="362" t="s">
        <v>844</v>
      </c>
      <c r="AV187" s="364" t="s">
        <v>845</v>
      </c>
      <c r="AW187" s="362" t="s">
        <v>846</v>
      </c>
      <c r="AX187" s="362" t="s">
        <v>878</v>
      </c>
      <c r="AY187" s="364" t="s">
        <v>879</v>
      </c>
      <c r="AZ187" s="362">
        <v>2052132</v>
      </c>
      <c r="BA187" s="362" t="s">
        <v>841</v>
      </c>
      <c r="BB187" s="362" t="s">
        <v>842</v>
      </c>
      <c r="BC187" s="362" t="s">
        <v>305</v>
      </c>
      <c r="BD187" s="362"/>
      <c r="BE187" s="363"/>
      <c r="BF187" s="362"/>
      <c r="BG187" s="364"/>
      <c r="BH187" s="362"/>
      <c r="BI187" s="362"/>
      <c r="BJ187" s="362"/>
      <c r="BK187" s="362"/>
      <c r="BL187" s="362"/>
      <c r="BM187" s="362"/>
      <c r="BN187" s="362"/>
      <c r="BO187" s="362"/>
      <c r="BP187" s="362"/>
      <c r="BQ187" s="362"/>
      <c r="BR187" s="362"/>
    </row>
    <row r="188" spans="1:70" ht="15.6">
      <c r="A188" s="361" t="s">
        <v>158</v>
      </c>
      <c r="B188" s="362" t="s">
        <v>2</v>
      </c>
      <c r="C188" s="362"/>
      <c r="D188" s="363" t="s">
        <v>243</v>
      </c>
      <c r="E188" s="363" t="s">
        <v>456</v>
      </c>
      <c r="F188" s="362" t="s">
        <v>245</v>
      </c>
      <c r="G188" s="362" t="s">
        <v>246</v>
      </c>
      <c r="H188" s="362" t="s">
        <v>247</v>
      </c>
      <c r="I188" s="362" t="s">
        <v>248</v>
      </c>
      <c r="J188" s="362" t="s">
        <v>249</v>
      </c>
      <c r="K188" s="362" t="s">
        <v>250</v>
      </c>
      <c r="L188" s="361" t="s">
        <v>251</v>
      </c>
      <c r="M188" s="362" t="s">
        <v>448</v>
      </c>
      <c r="N188" s="362" t="s">
        <v>854</v>
      </c>
      <c r="O188" s="362" t="s">
        <v>832</v>
      </c>
      <c r="P188" s="362" t="s">
        <v>247</v>
      </c>
      <c r="Q188" s="361" t="s">
        <v>157</v>
      </c>
      <c r="R188" s="362" t="s">
        <v>252</v>
      </c>
      <c r="S188" s="362" t="s">
        <v>253</v>
      </c>
      <c r="T188" s="362">
        <v>57447114</v>
      </c>
      <c r="U188" s="362"/>
      <c r="V188" s="362"/>
      <c r="W188" s="363" t="s">
        <v>843</v>
      </c>
      <c r="X188" s="362" t="s">
        <v>278</v>
      </c>
      <c r="Y188" s="362" t="s">
        <v>256</v>
      </c>
      <c r="Z188" s="362" t="s">
        <v>279</v>
      </c>
      <c r="AA188" s="362"/>
      <c r="AB188" s="362" t="s">
        <v>280</v>
      </c>
      <c r="AC188" s="362" t="s">
        <v>281</v>
      </c>
      <c r="AD188" s="364">
        <v>0</v>
      </c>
      <c r="AE188" s="364">
        <v>9883.31</v>
      </c>
      <c r="AF188" s="362" t="s">
        <v>261</v>
      </c>
      <c r="AG188" s="362">
        <v>2.4096389999999999E-2</v>
      </c>
      <c r="AH188" s="364">
        <v>0</v>
      </c>
      <c r="AI188" s="364">
        <v>238.15</v>
      </c>
      <c r="AJ188" s="362"/>
      <c r="AK188" s="362"/>
      <c r="AL188" s="361"/>
      <c r="AM188" s="362"/>
      <c r="AN188" s="362"/>
      <c r="AO188" s="361"/>
      <c r="AP188" s="361"/>
      <c r="AQ188" s="362" t="s">
        <v>282</v>
      </c>
      <c r="AR188" s="362"/>
      <c r="AS188" s="363"/>
      <c r="AT188" s="362"/>
      <c r="AU188" s="362"/>
      <c r="AV188" s="364"/>
      <c r="AW188" s="362"/>
      <c r="AX188" s="362"/>
      <c r="AY188" s="364"/>
      <c r="AZ188" s="362"/>
      <c r="BA188" s="362"/>
      <c r="BB188" s="362"/>
      <c r="BC188" s="362"/>
      <c r="BD188" s="362"/>
      <c r="BE188" s="363"/>
      <c r="BF188" s="362"/>
      <c r="BG188" s="364"/>
      <c r="BH188" s="362"/>
      <c r="BI188" s="362"/>
      <c r="BJ188" s="362"/>
      <c r="BK188" s="362"/>
      <c r="BL188" s="362"/>
      <c r="BM188" s="362"/>
      <c r="BN188" s="362"/>
      <c r="BO188" s="362"/>
      <c r="BP188" s="362"/>
      <c r="BQ188" s="362"/>
      <c r="BR188" s="362"/>
    </row>
    <row r="189" spans="1:70" ht="15.6">
      <c r="A189" s="361" t="s">
        <v>158</v>
      </c>
      <c r="B189" s="362" t="s">
        <v>2</v>
      </c>
      <c r="C189" s="362"/>
      <c r="D189" s="363" t="s">
        <v>243</v>
      </c>
      <c r="E189" s="363" t="s">
        <v>456</v>
      </c>
      <c r="F189" s="362" t="s">
        <v>245</v>
      </c>
      <c r="G189" s="362" t="s">
        <v>246</v>
      </c>
      <c r="H189" s="362" t="s">
        <v>247</v>
      </c>
      <c r="I189" s="362" t="s">
        <v>248</v>
      </c>
      <c r="J189" s="362" t="s">
        <v>249</v>
      </c>
      <c r="K189" s="362" t="s">
        <v>250</v>
      </c>
      <c r="L189" s="361" t="s">
        <v>251</v>
      </c>
      <c r="M189" s="362" t="s">
        <v>880</v>
      </c>
      <c r="N189" s="362" t="s">
        <v>881</v>
      </c>
      <c r="O189" s="362" t="s">
        <v>882</v>
      </c>
      <c r="P189" s="362" t="s">
        <v>247</v>
      </c>
      <c r="Q189" s="361" t="s">
        <v>157</v>
      </c>
      <c r="R189" s="362" t="s">
        <v>252</v>
      </c>
      <c r="S189" s="362" t="s">
        <v>457</v>
      </c>
      <c r="T189" s="362">
        <v>101934491</v>
      </c>
      <c r="U189" s="362" t="s">
        <v>883</v>
      </c>
      <c r="V189" s="362" t="s">
        <v>458</v>
      </c>
      <c r="W189" s="363" t="s">
        <v>884</v>
      </c>
      <c r="X189" s="362" t="s">
        <v>856</v>
      </c>
      <c r="Y189" s="362" t="s">
        <v>256</v>
      </c>
      <c r="Z189" s="362" t="s">
        <v>257</v>
      </c>
      <c r="AA189" s="362"/>
      <c r="AB189" s="362" t="s">
        <v>629</v>
      </c>
      <c r="AC189" s="362" t="s">
        <v>260</v>
      </c>
      <c r="AD189" s="364">
        <v>551326</v>
      </c>
      <c r="AE189" s="364">
        <v>551326</v>
      </c>
      <c r="AF189" s="362" t="s">
        <v>261</v>
      </c>
      <c r="AG189" s="362">
        <v>2.4096389999999999E-2</v>
      </c>
      <c r="AH189" s="364">
        <v>13284.97</v>
      </c>
      <c r="AI189" s="364">
        <v>13284.97</v>
      </c>
      <c r="AJ189" s="362" t="s">
        <v>262</v>
      </c>
      <c r="AK189" s="362" t="s">
        <v>263</v>
      </c>
      <c r="AL189" s="361" t="s">
        <v>264</v>
      </c>
      <c r="AM189" s="362">
        <v>58203</v>
      </c>
      <c r="AN189" s="362">
        <v>16005</v>
      </c>
      <c r="AO189" s="361" t="s">
        <v>158</v>
      </c>
      <c r="AP189" s="361" t="s">
        <v>265</v>
      </c>
      <c r="AQ189" s="362" t="s">
        <v>857</v>
      </c>
      <c r="AR189" s="362" t="s">
        <v>497</v>
      </c>
      <c r="AS189" s="363" t="s">
        <v>884</v>
      </c>
      <c r="AT189" s="362" t="s">
        <v>245</v>
      </c>
      <c r="AU189" s="362" t="s">
        <v>883</v>
      </c>
      <c r="AV189" s="364" t="s">
        <v>885</v>
      </c>
      <c r="AW189" s="362" t="s">
        <v>886</v>
      </c>
      <c r="AX189" s="362" t="s">
        <v>887</v>
      </c>
      <c r="AY189" s="364" t="s">
        <v>888</v>
      </c>
      <c r="AZ189" s="362">
        <v>1058892</v>
      </c>
      <c r="BA189" s="362" t="s">
        <v>889</v>
      </c>
      <c r="BB189" s="362" t="s">
        <v>890</v>
      </c>
      <c r="BC189" s="362" t="s">
        <v>804</v>
      </c>
      <c r="BD189" s="362" t="s">
        <v>891</v>
      </c>
      <c r="BE189" s="363" t="s">
        <v>675</v>
      </c>
      <c r="BF189" s="362" t="s">
        <v>261</v>
      </c>
      <c r="BG189" s="364" t="s">
        <v>885</v>
      </c>
      <c r="BH189" s="362"/>
      <c r="BI189" s="362"/>
      <c r="BJ189" s="362"/>
      <c r="BK189" s="362"/>
      <c r="BL189" s="362"/>
      <c r="BM189" s="362"/>
      <c r="BN189" s="362"/>
      <c r="BO189" s="362"/>
      <c r="BP189" s="362"/>
      <c r="BQ189" s="362"/>
      <c r="BR189" s="362"/>
    </row>
    <row r="190" spans="1:70" ht="15.6">
      <c r="A190" s="361" t="s">
        <v>158</v>
      </c>
      <c r="B190" s="362" t="s">
        <v>2</v>
      </c>
      <c r="C190" s="362"/>
      <c r="D190" s="363" t="s">
        <v>243</v>
      </c>
      <c r="E190" s="363" t="s">
        <v>456</v>
      </c>
      <c r="F190" s="362" t="s">
        <v>245</v>
      </c>
      <c r="G190" s="362" t="s">
        <v>246</v>
      </c>
      <c r="H190" s="362" t="s">
        <v>247</v>
      </c>
      <c r="I190" s="362" t="s">
        <v>248</v>
      </c>
      <c r="J190" s="362" t="s">
        <v>249</v>
      </c>
      <c r="K190" s="362" t="s">
        <v>250</v>
      </c>
      <c r="L190" s="361" t="s">
        <v>251</v>
      </c>
      <c r="M190" s="362" t="s">
        <v>880</v>
      </c>
      <c r="N190" s="362" t="s">
        <v>881</v>
      </c>
      <c r="O190" s="362" t="s">
        <v>882</v>
      </c>
      <c r="P190" s="362" t="s">
        <v>247</v>
      </c>
      <c r="Q190" s="361" t="s">
        <v>157</v>
      </c>
      <c r="R190" s="362" t="s">
        <v>252</v>
      </c>
      <c r="S190" s="362" t="s">
        <v>253</v>
      </c>
      <c r="T190" s="362">
        <v>57850983</v>
      </c>
      <c r="U190" s="362"/>
      <c r="V190" s="362"/>
      <c r="W190" s="363" t="s">
        <v>704</v>
      </c>
      <c r="X190" s="362" t="s">
        <v>518</v>
      </c>
      <c r="Y190" s="362" t="s">
        <v>256</v>
      </c>
      <c r="Z190" s="362" t="s">
        <v>519</v>
      </c>
      <c r="AA190" s="362"/>
      <c r="AB190" s="362" t="s">
        <v>519</v>
      </c>
      <c r="AC190" s="362" t="s">
        <v>519</v>
      </c>
      <c r="AD190" s="364">
        <v>-0.03</v>
      </c>
      <c r="AE190" s="364">
        <v>-0.03</v>
      </c>
      <c r="AF190" s="362" t="s">
        <v>154</v>
      </c>
      <c r="AG190" s="362">
        <v>1</v>
      </c>
      <c r="AH190" s="364">
        <v>-0.03</v>
      </c>
      <c r="AI190" s="364">
        <v>-0.03</v>
      </c>
      <c r="AJ190" s="362" t="s">
        <v>262</v>
      </c>
      <c r="AK190" s="362" t="s">
        <v>263</v>
      </c>
      <c r="AL190" s="361" t="s">
        <v>264</v>
      </c>
      <c r="AM190" s="362">
        <v>58203</v>
      </c>
      <c r="AN190" s="362">
        <v>76135</v>
      </c>
      <c r="AO190" s="361" t="s">
        <v>158</v>
      </c>
      <c r="AP190" s="361" t="s">
        <v>265</v>
      </c>
      <c r="AQ190" s="362" t="s">
        <v>520</v>
      </c>
      <c r="AR190" s="362"/>
      <c r="AS190" s="363"/>
      <c r="AT190" s="362"/>
      <c r="AU190" s="362"/>
      <c r="AV190" s="364"/>
      <c r="AW190" s="362"/>
      <c r="AX190" s="362"/>
      <c r="AY190" s="364"/>
      <c r="AZ190" s="362"/>
      <c r="BA190" s="362"/>
      <c r="BB190" s="362"/>
      <c r="BC190" s="362"/>
      <c r="BD190" s="362"/>
      <c r="BE190" s="363"/>
      <c r="BF190" s="362"/>
      <c r="BG190" s="364"/>
      <c r="BH190" s="362"/>
      <c r="BI190" s="362"/>
      <c r="BJ190" s="362"/>
      <c r="BK190" s="362"/>
      <c r="BL190" s="362"/>
      <c r="BM190" s="362"/>
      <c r="BN190" s="362"/>
      <c r="BO190" s="362"/>
      <c r="BP190" s="362"/>
      <c r="BQ190" s="362"/>
      <c r="BR190" s="362"/>
    </row>
    <row r="191" spans="1:70" ht="15.6">
      <c r="A191" s="361" t="s">
        <v>158</v>
      </c>
      <c r="B191" s="362" t="s">
        <v>2</v>
      </c>
      <c r="C191" s="362"/>
      <c r="D191" s="363" t="s">
        <v>243</v>
      </c>
      <c r="E191" s="363" t="s">
        <v>456</v>
      </c>
      <c r="F191" s="362" t="s">
        <v>245</v>
      </c>
      <c r="G191" s="362" t="s">
        <v>246</v>
      </c>
      <c r="H191" s="362" t="s">
        <v>247</v>
      </c>
      <c r="I191" s="362" t="s">
        <v>248</v>
      </c>
      <c r="J191" s="362" t="s">
        <v>249</v>
      </c>
      <c r="K191" s="362" t="s">
        <v>250</v>
      </c>
      <c r="L191" s="361" t="s">
        <v>251</v>
      </c>
      <c r="M191" s="362" t="s">
        <v>880</v>
      </c>
      <c r="N191" s="362" t="s">
        <v>881</v>
      </c>
      <c r="O191" s="362" t="s">
        <v>882</v>
      </c>
      <c r="P191" s="362" t="s">
        <v>247</v>
      </c>
      <c r="Q191" s="361" t="s">
        <v>157</v>
      </c>
      <c r="R191" s="362" t="s">
        <v>252</v>
      </c>
      <c r="S191" s="362" t="s">
        <v>253</v>
      </c>
      <c r="T191" s="362">
        <v>61290314</v>
      </c>
      <c r="U191" s="362"/>
      <c r="V191" s="362"/>
      <c r="W191" s="363" t="s">
        <v>849</v>
      </c>
      <c r="X191" s="362" t="s">
        <v>892</v>
      </c>
      <c r="Y191" s="362" t="s">
        <v>256</v>
      </c>
      <c r="Z191" s="362" t="s">
        <v>257</v>
      </c>
      <c r="AA191" s="362" t="s">
        <v>258</v>
      </c>
      <c r="AB191" s="362" t="s">
        <v>259</v>
      </c>
      <c r="AC191" s="362" t="s">
        <v>260</v>
      </c>
      <c r="AD191" s="364">
        <v>20750</v>
      </c>
      <c r="AE191" s="364">
        <v>20750</v>
      </c>
      <c r="AF191" s="362" t="s">
        <v>261</v>
      </c>
      <c r="AG191" s="362">
        <v>2.4009599999999999E-2</v>
      </c>
      <c r="AH191" s="364">
        <v>498.2</v>
      </c>
      <c r="AI191" s="364">
        <v>498.2</v>
      </c>
      <c r="AJ191" s="362" t="s">
        <v>262</v>
      </c>
      <c r="AK191" s="362" t="s">
        <v>263</v>
      </c>
      <c r="AL191" s="361" t="s">
        <v>264</v>
      </c>
      <c r="AM191" s="362">
        <v>58203</v>
      </c>
      <c r="AN191" s="362">
        <v>71810</v>
      </c>
      <c r="AO191" s="361" t="s">
        <v>158</v>
      </c>
      <c r="AP191" s="361" t="s">
        <v>265</v>
      </c>
      <c r="AQ191" s="362" t="s">
        <v>893</v>
      </c>
      <c r="AR191" s="362" t="s">
        <v>508</v>
      </c>
      <c r="AS191" s="363" t="s">
        <v>849</v>
      </c>
      <c r="AT191" s="362" t="s">
        <v>245</v>
      </c>
      <c r="AU191" s="362" t="s">
        <v>894</v>
      </c>
      <c r="AV191" s="364" t="s">
        <v>895</v>
      </c>
      <c r="AW191" s="362" t="s">
        <v>896</v>
      </c>
      <c r="AX191" s="362" t="s">
        <v>897</v>
      </c>
      <c r="AY191" s="364" t="s">
        <v>898</v>
      </c>
      <c r="AZ191" s="362">
        <v>1058892</v>
      </c>
      <c r="BA191" s="362" t="s">
        <v>889</v>
      </c>
      <c r="BB191" s="362" t="s">
        <v>890</v>
      </c>
      <c r="BC191" s="362" t="s">
        <v>804</v>
      </c>
      <c r="BD191" s="362"/>
      <c r="BE191" s="363"/>
      <c r="BF191" s="362"/>
      <c r="BG191" s="364"/>
      <c r="BH191" s="362"/>
      <c r="BI191" s="362"/>
      <c r="BJ191" s="362"/>
      <c r="BK191" s="362"/>
      <c r="BL191" s="362"/>
      <c r="BM191" s="362"/>
      <c r="BN191" s="362"/>
      <c r="BO191" s="362"/>
      <c r="BP191" s="362"/>
      <c r="BQ191" s="362"/>
      <c r="BR191" s="362"/>
    </row>
    <row r="192" spans="1:70" ht="15.6">
      <c r="A192" s="361" t="s">
        <v>158</v>
      </c>
      <c r="B192" s="362" t="s">
        <v>2</v>
      </c>
      <c r="C192" s="362"/>
      <c r="D192" s="363" t="s">
        <v>243</v>
      </c>
      <c r="E192" s="363" t="s">
        <v>456</v>
      </c>
      <c r="F192" s="362" t="s">
        <v>245</v>
      </c>
      <c r="G192" s="362" t="s">
        <v>246</v>
      </c>
      <c r="H192" s="362" t="s">
        <v>247</v>
      </c>
      <c r="I192" s="362" t="s">
        <v>248</v>
      </c>
      <c r="J192" s="362" t="s">
        <v>249</v>
      </c>
      <c r="K192" s="362" t="s">
        <v>250</v>
      </c>
      <c r="L192" s="361" t="s">
        <v>251</v>
      </c>
      <c r="M192" s="362" t="s">
        <v>880</v>
      </c>
      <c r="N192" s="362" t="s">
        <v>881</v>
      </c>
      <c r="O192" s="362" t="s">
        <v>882</v>
      </c>
      <c r="P192" s="362" t="s">
        <v>247</v>
      </c>
      <c r="Q192" s="361" t="s">
        <v>157</v>
      </c>
      <c r="R192" s="362" t="s">
        <v>252</v>
      </c>
      <c r="S192" s="362" t="s">
        <v>253</v>
      </c>
      <c r="T192" s="362">
        <v>61290315</v>
      </c>
      <c r="U192" s="362"/>
      <c r="V192" s="362"/>
      <c r="W192" s="363" t="s">
        <v>849</v>
      </c>
      <c r="X192" s="362" t="s">
        <v>544</v>
      </c>
      <c r="Y192" s="362" t="s">
        <v>256</v>
      </c>
      <c r="Z192" s="362" t="s">
        <v>257</v>
      </c>
      <c r="AA192" s="362" t="s">
        <v>258</v>
      </c>
      <c r="AB192" s="362" t="s">
        <v>259</v>
      </c>
      <c r="AC192" s="362" t="s">
        <v>260</v>
      </c>
      <c r="AD192" s="364">
        <v>103750</v>
      </c>
      <c r="AE192" s="364">
        <v>103750</v>
      </c>
      <c r="AF192" s="362" t="s">
        <v>261</v>
      </c>
      <c r="AG192" s="362">
        <v>2.4009599999999999E-2</v>
      </c>
      <c r="AH192" s="364">
        <v>2491</v>
      </c>
      <c r="AI192" s="364">
        <v>2491</v>
      </c>
      <c r="AJ192" s="362" t="s">
        <v>262</v>
      </c>
      <c r="AK192" s="362" t="s">
        <v>263</v>
      </c>
      <c r="AL192" s="361" t="s">
        <v>264</v>
      </c>
      <c r="AM192" s="362">
        <v>58203</v>
      </c>
      <c r="AN192" s="362">
        <v>71305</v>
      </c>
      <c r="AO192" s="361" t="s">
        <v>158</v>
      </c>
      <c r="AP192" s="361" t="s">
        <v>265</v>
      </c>
      <c r="AQ192" s="362" t="s">
        <v>545</v>
      </c>
      <c r="AR192" s="362" t="s">
        <v>508</v>
      </c>
      <c r="AS192" s="363" t="s">
        <v>849</v>
      </c>
      <c r="AT192" s="362" t="s">
        <v>245</v>
      </c>
      <c r="AU192" s="362" t="s">
        <v>894</v>
      </c>
      <c r="AV192" s="364" t="s">
        <v>895</v>
      </c>
      <c r="AW192" s="362" t="s">
        <v>896</v>
      </c>
      <c r="AX192" s="362" t="s">
        <v>899</v>
      </c>
      <c r="AY192" s="364" t="s">
        <v>900</v>
      </c>
      <c r="AZ192" s="362">
        <v>1058892</v>
      </c>
      <c r="BA192" s="362" t="s">
        <v>889</v>
      </c>
      <c r="BB192" s="362" t="s">
        <v>890</v>
      </c>
      <c r="BC192" s="362" t="s">
        <v>804</v>
      </c>
      <c r="BD192" s="362"/>
      <c r="BE192" s="363"/>
      <c r="BF192" s="362"/>
      <c r="BG192" s="364"/>
      <c r="BH192" s="362"/>
      <c r="BI192" s="362"/>
      <c r="BJ192" s="362"/>
      <c r="BK192" s="362"/>
      <c r="BL192" s="362"/>
      <c r="BM192" s="362"/>
      <c r="BN192" s="362"/>
      <c r="BO192" s="362"/>
      <c r="BP192" s="362"/>
      <c r="BQ192" s="362"/>
      <c r="BR192" s="362"/>
    </row>
    <row r="193" spans="1:70" ht="15.6">
      <c r="A193" s="361" t="s">
        <v>158</v>
      </c>
      <c r="B193" s="362" t="s">
        <v>2</v>
      </c>
      <c r="C193" s="362"/>
      <c r="D193" s="363" t="s">
        <v>243</v>
      </c>
      <c r="E193" s="363" t="s">
        <v>456</v>
      </c>
      <c r="F193" s="362" t="s">
        <v>245</v>
      </c>
      <c r="G193" s="362" t="s">
        <v>246</v>
      </c>
      <c r="H193" s="362" t="s">
        <v>247</v>
      </c>
      <c r="I193" s="362" t="s">
        <v>248</v>
      </c>
      <c r="J193" s="362" t="s">
        <v>249</v>
      </c>
      <c r="K193" s="362" t="s">
        <v>250</v>
      </c>
      <c r="L193" s="361" t="s">
        <v>251</v>
      </c>
      <c r="M193" s="362" t="s">
        <v>880</v>
      </c>
      <c r="N193" s="362" t="s">
        <v>881</v>
      </c>
      <c r="O193" s="362" t="s">
        <v>882</v>
      </c>
      <c r="P193" s="362" t="s">
        <v>247</v>
      </c>
      <c r="Q193" s="361" t="s">
        <v>157</v>
      </c>
      <c r="R193" s="362" t="s">
        <v>252</v>
      </c>
      <c r="S193" s="362" t="s">
        <v>253</v>
      </c>
      <c r="T193" s="362">
        <v>61290316</v>
      </c>
      <c r="U193" s="362"/>
      <c r="V193" s="362"/>
      <c r="W193" s="363" t="s">
        <v>849</v>
      </c>
      <c r="X193" s="362" t="s">
        <v>901</v>
      </c>
      <c r="Y193" s="362" t="s">
        <v>256</v>
      </c>
      <c r="Z193" s="362" t="s">
        <v>257</v>
      </c>
      <c r="AA193" s="362" t="s">
        <v>258</v>
      </c>
      <c r="AB193" s="362" t="s">
        <v>259</v>
      </c>
      <c r="AC193" s="362" t="s">
        <v>260</v>
      </c>
      <c r="AD193" s="364">
        <v>193545</v>
      </c>
      <c r="AE193" s="364">
        <v>193545</v>
      </c>
      <c r="AF193" s="362" t="s">
        <v>261</v>
      </c>
      <c r="AG193" s="362">
        <v>2.4009599999999999E-2</v>
      </c>
      <c r="AH193" s="364">
        <v>4646.9399999999996</v>
      </c>
      <c r="AI193" s="364">
        <v>4646.9399999999996</v>
      </c>
      <c r="AJ193" s="362" t="s">
        <v>262</v>
      </c>
      <c r="AK193" s="362" t="s">
        <v>263</v>
      </c>
      <c r="AL193" s="361" t="s">
        <v>264</v>
      </c>
      <c r="AM193" s="362">
        <v>58203</v>
      </c>
      <c r="AN193" s="362">
        <v>72210</v>
      </c>
      <c r="AO193" s="361" t="s">
        <v>158</v>
      </c>
      <c r="AP193" s="361" t="s">
        <v>265</v>
      </c>
      <c r="AQ193" s="362" t="s">
        <v>902</v>
      </c>
      <c r="AR193" s="362" t="s">
        <v>508</v>
      </c>
      <c r="AS193" s="363" t="s">
        <v>849</v>
      </c>
      <c r="AT193" s="362" t="s">
        <v>245</v>
      </c>
      <c r="AU193" s="362" t="s">
        <v>894</v>
      </c>
      <c r="AV193" s="364" t="s">
        <v>895</v>
      </c>
      <c r="AW193" s="362" t="s">
        <v>896</v>
      </c>
      <c r="AX193" s="362" t="s">
        <v>903</v>
      </c>
      <c r="AY193" s="364" t="s">
        <v>904</v>
      </c>
      <c r="AZ193" s="362">
        <v>1058892</v>
      </c>
      <c r="BA193" s="362" t="s">
        <v>889</v>
      </c>
      <c r="BB193" s="362" t="s">
        <v>890</v>
      </c>
      <c r="BC193" s="362" t="s">
        <v>804</v>
      </c>
      <c r="BD193" s="362"/>
      <c r="BE193" s="363"/>
      <c r="BF193" s="362"/>
      <c r="BG193" s="364"/>
      <c r="BH193" s="362"/>
      <c r="BI193" s="362"/>
      <c r="BJ193" s="362"/>
      <c r="BK193" s="362"/>
      <c r="BL193" s="362"/>
      <c r="BM193" s="362"/>
      <c r="BN193" s="362"/>
      <c r="BO193" s="362"/>
      <c r="BP193" s="362"/>
      <c r="BQ193" s="362"/>
      <c r="BR193" s="362"/>
    </row>
    <row r="194" spans="1:70" ht="15.6">
      <c r="A194" s="361" t="s">
        <v>158</v>
      </c>
      <c r="B194" s="362" t="s">
        <v>2</v>
      </c>
      <c r="C194" s="362"/>
      <c r="D194" s="363" t="s">
        <v>243</v>
      </c>
      <c r="E194" s="363" t="s">
        <v>456</v>
      </c>
      <c r="F194" s="362" t="s">
        <v>245</v>
      </c>
      <c r="G194" s="362" t="s">
        <v>246</v>
      </c>
      <c r="H194" s="362" t="s">
        <v>247</v>
      </c>
      <c r="I194" s="362" t="s">
        <v>248</v>
      </c>
      <c r="J194" s="362" t="s">
        <v>249</v>
      </c>
      <c r="K194" s="362" t="s">
        <v>250</v>
      </c>
      <c r="L194" s="361" t="s">
        <v>251</v>
      </c>
      <c r="M194" s="362" t="s">
        <v>880</v>
      </c>
      <c r="N194" s="362" t="s">
        <v>881</v>
      </c>
      <c r="O194" s="362" t="s">
        <v>882</v>
      </c>
      <c r="P194" s="362" t="s">
        <v>247</v>
      </c>
      <c r="Q194" s="361" t="s">
        <v>157</v>
      </c>
      <c r="R194" s="362" t="s">
        <v>252</v>
      </c>
      <c r="S194" s="362" t="s">
        <v>253</v>
      </c>
      <c r="T194" s="362">
        <v>61290317</v>
      </c>
      <c r="U194" s="362"/>
      <c r="V194" s="362"/>
      <c r="W194" s="363" t="s">
        <v>849</v>
      </c>
      <c r="X194" s="362" t="s">
        <v>905</v>
      </c>
      <c r="Y194" s="362" t="s">
        <v>256</v>
      </c>
      <c r="Z194" s="362" t="s">
        <v>257</v>
      </c>
      <c r="AA194" s="362" t="s">
        <v>258</v>
      </c>
      <c r="AB194" s="362" t="s">
        <v>259</v>
      </c>
      <c r="AC194" s="362" t="s">
        <v>260</v>
      </c>
      <c r="AD194" s="364">
        <v>205195</v>
      </c>
      <c r="AE194" s="364">
        <v>205195</v>
      </c>
      <c r="AF194" s="362" t="s">
        <v>261</v>
      </c>
      <c r="AG194" s="362">
        <v>2.4009599999999999E-2</v>
      </c>
      <c r="AH194" s="364">
        <v>4926.6499999999996</v>
      </c>
      <c r="AI194" s="364">
        <v>4926.6499999999996</v>
      </c>
      <c r="AJ194" s="362" t="s">
        <v>262</v>
      </c>
      <c r="AK194" s="362" t="s">
        <v>263</v>
      </c>
      <c r="AL194" s="361" t="s">
        <v>264</v>
      </c>
      <c r="AM194" s="362">
        <v>58203</v>
      </c>
      <c r="AN194" s="362">
        <v>72399</v>
      </c>
      <c r="AO194" s="361" t="s">
        <v>158</v>
      </c>
      <c r="AP194" s="361" t="s">
        <v>265</v>
      </c>
      <c r="AQ194" s="362" t="s">
        <v>906</v>
      </c>
      <c r="AR194" s="362" t="s">
        <v>508</v>
      </c>
      <c r="AS194" s="363" t="s">
        <v>849</v>
      </c>
      <c r="AT194" s="362" t="s">
        <v>245</v>
      </c>
      <c r="AU194" s="362" t="s">
        <v>894</v>
      </c>
      <c r="AV194" s="364" t="s">
        <v>895</v>
      </c>
      <c r="AW194" s="362" t="s">
        <v>896</v>
      </c>
      <c r="AX194" s="362" t="s">
        <v>907</v>
      </c>
      <c r="AY194" s="364" t="s">
        <v>908</v>
      </c>
      <c r="AZ194" s="362">
        <v>1058892</v>
      </c>
      <c r="BA194" s="362" t="s">
        <v>889</v>
      </c>
      <c r="BB194" s="362" t="s">
        <v>890</v>
      </c>
      <c r="BC194" s="362" t="s">
        <v>804</v>
      </c>
      <c r="BD194" s="362"/>
      <c r="BE194" s="363"/>
      <c r="BF194" s="362"/>
      <c r="BG194" s="364"/>
      <c r="BH194" s="362"/>
      <c r="BI194" s="362"/>
      <c r="BJ194" s="362"/>
      <c r="BK194" s="362"/>
      <c r="BL194" s="362"/>
      <c r="BM194" s="362"/>
      <c r="BN194" s="362"/>
      <c r="BO194" s="362"/>
      <c r="BP194" s="362"/>
      <c r="BQ194" s="362"/>
      <c r="BR194" s="362"/>
    </row>
    <row r="195" spans="1:70" ht="15.6">
      <c r="A195" s="361" t="s">
        <v>158</v>
      </c>
      <c r="B195" s="362" t="s">
        <v>2</v>
      </c>
      <c r="C195" s="362"/>
      <c r="D195" s="363" t="s">
        <v>243</v>
      </c>
      <c r="E195" s="363" t="s">
        <v>456</v>
      </c>
      <c r="F195" s="362" t="s">
        <v>245</v>
      </c>
      <c r="G195" s="362" t="s">
        <v>246</v>
      </c>
      <c r="H195" s="362" t="s">
        <v>247</v>
      </c>
      <c r="I195" s="362" t="s">
        <v>248</v>
      </c>
      <c r="J195" s="362" t="s">
        <v>249</v>
      </c>
      <c r="K195" s="362" t="s">
        <v>250</v>
      </c>
      <c r="L195" s="361" t="s">
        <v>251</v>
      </c>
      <c r="M195" s="362" t="s">
        <v>880</v>
      </c>
      <c r="N195" s="362" t="s">
        <v>881</v>
      </c>
      <c r="O195" s="362" t="s">
        <v>882</v>
      </c>
      <c r="P195" s="362" t="s">
        <v>247</v>
      </c>
      <c r="Q195" s="361" t="s">
        <v>157</v>
      </c>
      <c r="R195" s="362" t="s">
        <v>252</v>
      </c>
      <c r="S195" s="362" t="s">
        <v>253</v>
      </c>
      <c r="T195" s="362">
        <v>61290318</v>
      </c>
      <c r="U195" s="362"/>
      <c r="V195" s="362"/>
      <c r="W195" s="363" t="s">
        <v>849</v>
      </c>
      <c r="X195" s="362" t="s">
        <v>909</v>
      </c>
      <c r="Y195" s="362" t="s">
        <v>256</v>
      </c>
      <c r="Z195" s="362" t="s">
        <v>257</v>
      </c>
      <c r="AA195" s="362" t="s">
        <v>258</v>
      </c>
      <c r="AB195" s="362" t="s">
        <v>259</v>
      </c>
      <c r="AC195" s="362" t="s">
        <v>260</v>
      </c>
      <c r="AD195" s="364">
        <v>211934</v>
      </c>
      <c r="AE195" s="364">
        <v>211934</v>
      </c>
      <c r="AF195" s="362" t="s">
        <v>261</v>
      </c>
      <c r="AG195" s="362">
        <v>2.4009599999999999E-2</v>
      </c>
      <c r="AH195" s="364">
        <v>5088.45</v>
      </c>
      <c r="AI195" s="364">
        <v>5088.45</v>
      </c>
      <c r="AJ195" s="362" t="s">
        <v>262</v>
      </c>
      <c r="AK195" s="362" t="s">
        <v>263</v>
      </c>
      <c r="AL195" s="361" t="s">
        <v>264</v>
      </c>
      <c r="AM195" s="362">
        <v>58203</v>
      </c>
      <c r="AN195" s="362">
        <v>72215</v>
      </c>
      <c r="AO195" s="361" t="s">
        <v>158</v>
      </c>
      <c r="AP195" s="361" t="s">
        <v>265</v>
      </c>
      <c r="AQ195" s="362" t="s">
        <v>910</v>
      </c>
      <c r="AR195" s="362" t="s">
        <v>508</v>
      </c>
      <c r="AS195" s="363" t="s">
        <v>849</v>
      </c>
      <c r="AT195" s="362" t="s">
        <v>245</v>
      </c>
      <c r="AU195" s="362" t="s">
        <v>894</v>
      </c>
      <c r="AV195" s="364" t="s">
        <v>895</v>
      </c>
      <c r="AW195" s="362" t="s">
        <v>896</v>
      </c>
      <c r="AX195" s="362" t="s">
        <v>911</v>
      </c>
      <c r="AY195" s="364" t="s">
        <v>912</v>
      </c>
      <c r="AZ195" s="362">
        <v>1058892</v>
      </c>
      <c r="BA195" s="362" t="s">
        <v>889</v>
      </c>
      <c r="BB195" s="362" t="s">
        <v>890</v>
      </c>
      <c r="BC195" s="362" t="s">
        <v>804</v>
      </c>
      <c r="BD195" s="362"/>
      <c r="BE195" s="363"/>
      <c r="BF195" s="362"/>
      <c r="BG195" s="364"/>
      <c r="BH195" s="362"/>
      <c r="BI195" s="362"/>
      <c r="BJ195" s="362"/>
      <c r="BK195" s="362"/>
      <c r="BL195" s="362"/>
      <c r="BM195" s="362"/>
      <c r="BN195" s="362"/>
      <c r="BO195" s="362"/>
      <c r="BP195" s="362"/>
      <c r="BQ195" s="362"/>
      <c r="BR195" s="362"/>
    </row>
    <row r="196" spans="1:70" ht="15.6">
      <c r="A196" s="361" t="s">
        <v>158</v>
      </c>
      <c r="B196" s="362" t="s">
        <v>2</v>
      </c>
      <c r="C196" s="362"/>
      <c r="D196" s="363" t="s">
        <v>243</v>
      </c>
      <c r="E196" s="363" t="s">
        <v>456</v>
      </c>
      <c r="F196" s="362" t="s">
        <v>245</v>
      </c>
      <c r="G196" s="362" t="s">
        <v>246</v>
      </c>
      <c r="H196" s="362" t="s">
        <v>247</v>
      </c>
      <c r="I196" s="362" t="s">
        <v>248</v>
      </c>
      <c r="J196" s="362" t="s">
        <v>249</v>
      </c>
      <c r="K196" s="362" t="s">
        <v>250</v>
      </c>
      <c r="L196" s="361" t="s">
        <v>251</v>
      </c>
      <c r="M196" s="362" t="s">
        <v>880</v>
      </c>
      <c r="N196" s="362" t="s">
        <v>881</v>
      </c>
      <c r="O196" s="362" t="s">
        <v>882</v>
      </c>
      <c r="P196" s="362" t="s">
        <v>247</v>
      </c>
      <c r="Q196" s="361" t="s">
        <v>157</v>
      </c>
      <c r="R196" s="362" t="s">
        <v>252</v>
      </c>
      <c r="S196" s="362" t="s">
        <v>253</v>
      </c>
      <c r="T196" s="362">
        <v>61326731</v>
      </c>
      <c r="U196" s="362"/>
      <c r="V196" s="362"/>
      <c r="W196" s="363" t="s">
        <v>517</v>
      </c>
      <c r="X196" s="362" t="s">
        <v>278</v>
      </c>
      <c r="Y196" s="362" t="s">
        <v>256</v>
      </c>
      <c r="Z196" s="362" t="s">
        <v>653</v>
      </c>
      <c r="AA196" s="362"/>
      <c r="AB196" s="362" t="s">
        <v>653</v>
      </c>
      <c r="AC196" s="362" t="s">
        <v>654</v>
      </c>
      <c r="AD196" s="364">
        <v>0</v>
      </c>
      <c r="AE196" s="364">
        <v>371.7552</v>
      </c>
      <c r="AF196" s="362" t="s">
        <v>154</v>
      </c>
      <c r="AG196" s="362">
        <v>1</v>
      </c>
      <c r="AH196" s="364">
        <v>0</v>
      </c>
      <c r="AI196" s="364">
        <v>371.7552</v>
      </c>
      <c r="AJ196" s="362" t="s">
        <v>262</v>
      </c>
      <c r="AK196" s="362" t="s">
        <v>263</v>
      </c>
      <c r="AL196" s="361" t="s">
        <v>264</v>
      </c>
      <c r="AM196" s="362">
        <v>58203</v>
      </c>
      <c r="AN196" s="362">
        <v>75105</v>
      </c>
      <c r="AO196" s="361" t="s">
        <v>158</v>
      </c>
      <c r="AP196" s="361" t="s">
        <v>265</v>
      </c>
      <c r="AQ196" s="362" t="s">
        <v>655</v>
      </c>
      <c r="AR196" s="362"/>
      <c r="AS196" s="363"/>
      <c r="AT196" s="362"/>
      <c r="AU196" s="362"/>
      <c r="AV196" s="364"/>
      <c r="AW196" s="362"/>
      <c r="AX196" s="362"/>
      <c r="AY196" s="364"/>
      <c r="AZ196" s="362"/>
      <c r="BA196" s="362"/>
      <c r="BB196" s="362"/>
      <c r="BC196" s="362"/>
      <c r="BD196" s="362"/>
      <c r="BE196" s="363"/>
      <c r="BF196" s="362"/>
      <c r="BG196" s="364"/>
      <c r="BH196" s="362"/>
      <c r="BI196" s="362"/>
      <c r="BJ196" s="362"/>
      <c r="BK196" s="362"/>
      <c r="BL196" s="362"/>
      <c r="BM196" s="362"/>
      <c r="BN196" s="362"/>
      <c r="BO196" s="362"/>
      <c r="BP196" s="362"/>
      <c r="BQ196" s="362"/>
      <c r="BR196" s="362"/>
    </row>
    <row r="197" spans="1:70" ht="15.6">
      <c r="A197" s="361" t="s">
        <v>158</v>
      </c>
      <c r="B197" s="362" t="s">
        <v>2</v>
      </c>
      <c r="C197" s="362"/>
      <c r="D197" s="363" t="s">
        <v>243</v>
      </c>
      <c r="E197" s="363" t="s">
        <v>456</v>
      </c>
      <c r="F197" s="362" t="s">
        <v>245</v>
      </c>
      <c r="G197" s="362" t="s">
        <v>246</v>
      </c>
      <c r="H197" s="362" t="s">
        <v>247</v>
      </c>
      <c r="I197" s="362" t="s">
        <v>248</v>
      </c>
      <c r="J197" s="362" t="s">
        <v>249</v>
      </c>
      <c r="K197" s="362" t="s">
        <v>250</v>
      </c>
      <c r="L197" s="361" t="s">
        <v>251</v>
      </c>
      <c r="M197" s="362" t="s">
        <v>880</v>
      </c>
      <c r="N197" s="362" t="s">
        <v>881</v>
      </c>
      <c r="O197" s="362" t="s">
        <v>882</v>
      </c>
      <c r="P197" s="362" t="s">
        <v>247</v>
      </c>
      <c r="Q197" s="361" t="s">
        <v>157</v>
      </c>
      <c r="R197" s="362" t="s">
        <v>252</v>
      </c>
      <c r="S197" s="362" t="s">
        <v>253</v>
      </c>
      <c r="T197" s="362">
        <v>61326736</v>
      </c>
      <c r="U197" s="362"/>
      <c r="V197" s="362"/>
      <c r="W197" s="363" t="s">
        <v>517</v>
      </c>
      <c r="X197" s="362" t="s">
        <v>278</v>
      </c>
      <c r="Y197" s="362" t="s">
        <v>256</v>
      </c>
      <c r="Z197" s="362" t="s">
        <v>653</v>
      </c>
      <c r="AA197" s="362"/>
      <c r="AB197" s="362" t="s">
        <v>653</v>
      </c>
      <c r="AC197" s="362" t="s">
        <v>654</v>
      </c>
      <c r="AD197" s="364">
        <v>0</v>
      </c>
      <c r="AE197" s="364">
        <v>407.07600000000002</v>
      </c>
      <c r="AF197" s="362" t="s">
        <v>154</v>
      </c>
      <c r="AG197" s="362">
        <v>1</v>
      </c>
      <c r="AH197" s="364">
        <v>0</v>
      </c>
      <c r="AI197" s="364">
        <v>407.07600000000002</v>
      </c>
      <c r="AJ197" s="362" t="s">
        <v>262</v>
      </c>
      <c r="AK197" s="362" t="s">
        <v>263</v>
      </c>
      <c r="AL197" s="361" t="s">
        <v>264</v>
      </c>
      <c r="AM197" s="362">
        <v>58203</v>
      </c>
      <c r="AN197" s="362">
        <v>75105</v>
      </c>
      <c r="AO197" s="361" t="s">
        <v>158</v>
      </c>
      <c r="AP197" s="361" t="s">
        <v>265</v>
      </c>
      <c r="AQ197" s="362" t="s">
        <v>655</v>
      </c>
      <c r="AR197" s="362"/>
      <c r="AS197" s="363"/>
      <c r="AT197" s="362"/>
      <c r="AU197" s="362"/>
      <c r="AV197" s="364"/>
      <c r="AW197" s="362"/>
      <c r="AX197" s="362"/>
      <c r="AY197" s="364"/>
      <c r="AZ197" s="362"/>
      <c r="BA197" s="362"/>
      <c r="BB197" s="362"/>
      <c r="BC197" s="362"/>
      <c r="BD197" s="362"/>
      <c r="BE197" s="363"/>
      <c r="BF197" s="362"/>
      <c r="BG197" s="364"/>
      <c r="BH197" s="362"/>
      <c r="BI197" s="362"/>
      <c r="BJ197" s="362"/>
      <c r="BK197" s="362"/>
      <c r="BL197" s="362"/>
      <c r="BM197" s="362"/>
      <c r="BN197" s="362"/>
      <c r="BO197" s="362"/>
      <c r="BP197" s="362"/>
      <c r="BQ197" s="362"/>
      <c r="BR197" s="362"/>
    </row>
    <row r="198" spans="1:70" ht="15.6">
      <c r="A198" s="361" t="s">
        <v>158</v>
      </c>
      <c r="B198" s="362" t="s">
        <v>2</v>
      </c>
      <c r="C198" s="362"/>
      <c r="D198" s="363" t="s">
        <v>243</v>
      </c>
      <c r="E198" s="363" t="s">
        <v>456</v>
      </c>
      <c r="F198" s="362" t="s">
        <v>245</v>
      </c>
      <c r="G198" s="362" t="s">
        <v>246</v>
      </c>
      <c r="H198" s="362" t="s">
        <v>247</v>
      </c>
      <c r="I198" s="362" t="s">
        <v>248</v>
      </c>
      <c r="J198" s="362" t="s">
        <v>249</v>
      </c>
      <c r="K198" s="362" t="s">
        <v>250</v>
      </c>
      <c r="L198" s="361" t="s">
        <v>251</v>
      </c>
      <c r="M198" s="362" t="s">
        <v>880</v>
      </c>
      <c r="N198" s="362" t="s">
        <v>881</v>
      </c>
      <c r="O198" s="362" t="s">
        <v>882</v>
      </c>
      <c r="P198" s="362" t="s">
        <v>247</v>
      </c>
      <c r="Q198" s="361" t="s">
        <v>157</v>
      </c>
      <c r="R198" s="362" t="s">
        <v>252</v>
      </c>
      <c r="S198" s="362" t="s">
        <v>253</v>
      </c>
      <c r="T198" s="362">
        <v>61342669</v>
      </c>
      <c r="U198" s="362"/>
      <c r="V198" s="362"/>
      <c r="W198" s="363" t="s">
        <v>849</v>
      </c>
      <c r="X198" s="362" t="s">
        <v>278</v>
      </c>
      <c r="Y198" s="362" t="s">
        <v>256</v>
      </c>
      <c r="Z198" s="362" t="s">
        <v>279</v>
      </c>
      <c r="AA198" s="362"/>
      <c r="AB198" s="362" t="s">
        <v>280</v>
      </c>
      <c r="AC198" s="362" t="s">
        <v>281</v>
      </c>
      <c r="AD198" s="364">
        <v>0</v>
      </c>
      <c r="AE198" s="364">
        <v>26375.599999999999</v>
      </c>
      <c r="AF198" s="362" t="s">
        <v>261</v>
      </c>
      <c r="AG198" s="362">
        <v>2.4009599999999999E-2</v>
      </c>
      <c r="AH198" s="364">
        <v>0</v>
      </c>
      <c r="AI198" s="364">
        <v>633.27</v>
      </c>
      <c r="AJ198" s="362"/>
      <c r="AK198" s="362"/>
      <c r="AL198" s="361"/>
      <c r="AM198" s="362"/>
      <c r="AN198" s="362"/>
      <c r="AO198" s="361"/>
      <c r="AP198" s="361"/>
      <c r="AQ198" s="362" t="s">
        <v>282</v>
      </c>
      <c r="AR198" s="362"/>
      <c r="AS198" s="363"/>
      <c r="AT198" s="362"/>
      <c r="AU198" s="362"/>
      <c r="AV198" s="364"/>
      <c r="AW198" s="362"/>
      <c r="AX198" s="362"/>
      <c r="AY198" s="364"/>
      <c r="AZ198" s="362"/>
      <c r="BA198" s="362"/>
      <c r="BB198" s="362"/>
      <c r="BC198" s="362"/>
      <c r="BD198" s="362"/>
      <c r="BE198" s="363"/>
      <c r="BF198" s="362"/>
      <c r="BG198" s="364"/>
      <c r="BH198" s="362"/>
      <c r="BI198" s="362"/>
      <c r="BJ198" s="362"/>
      <c r="BK198" s="362"/>
      <c r="BL198" s="362"/>
      <c r="BM198" s="362"/>
      <c r="BN198" s="362"/>
      <c r="BO198" s="362"/>
      <c r="BP198" s="362"/>
      <c r="BQ198" s="362"/>
      <c r="BR198" s="362"/>
    </row>
    <row r="199" spans="1:70" ht="15.6">
      <c r="A199" s="361" t="s">
        <v>158</v>
      </c>
      <c r="B199" s="362" t="s">
        <v>2</v>
      </c>
      <c r="C199" s="362"/>
      <c r="D199" s="363" t="s">
        <v>243</v>
      </c>
      <c r="E199" s="363" t="s">
        <v>456</v>
      </c>
      <c r="F199" s="362" t="s">
        <v>245</v>
      </c>
      <c r="G199" s="362" t="s">
        <v>246</v>
      </c>
      <c r="H199" s="362" t="s">
        <v>247</v>
      </c>
      <c r="I199" s="362" t="s">
        <v>248</v>
      </c>
      <c r="J199" s="362" t="s">
        <v>249</v>
      </c>
      <c r="K199" s="362" t="s">
        <v>250</v>
      </c>
      <c r="L199" s="361" t="s">
        <v>298</v>
      </c>
      <c r="M199" s="362" t="s">
        <v>73</v>
      </c>
      <c r="N199" s="362" t="s">
        <v>74</v>
      </c>
      <c r="O199" s="362" t="s">
        <v>250</v>
      </c>
      <c r="P199" s="362" t="s">
        <v>247</v>
      </c>
      <c r="Q199" s="361" t="s">
        <v>157</v>
      </c>
      <c r="R199" s="362" t="s">
        <v>252</v>
      </c>
      <c r="S199" s="362" t="s">
        <v>253</v>
      </c>
      <c r="T199" s="362">
        <v>56623275</v>
      </c>
      <c r="U199" s="362"/>
      <c r="V199" s="362"/>
      <c r="W199" s="363" t="s">
        <v>884</v>
      </c>
      <c r="X199" s="362" t="s">
        <v>460</v>
      </c>
      <c r="Y199" s="362" t="s">
        <v>256</v>
      </c>
      <c r="Z199" s="362" t="s">
        <v>257</v>
      </c>
      <c r="AA199" s="362" t="s">
        <v>258</v>
      </c>
      <c r="AB199" s="362" t="s">
        <v>259</v>
      </c>
      <c r="AC199" s="362" t="s">
        <v>260</v>
      </c>
      <c r="AD199" s="364">
        <v>83000.02</v>
      </c>
      <c r="AE199" s="364">
        <v>83000.02</v>
      </c>
      <c r="AF199" s="362" t="s">
        <v>261</v>
      </c>
      <c r="AG199" s="362">
        <v>2.4096389999999999E-2</v>
      </c>
      <c r="AH199" s="364">
        <v>2000</v>
      </c>
      <c r="AI199" s="364">
        <v>2000</v>
      </c>
      <c r="AJ199" s="362" t="s">
        <v>262</v>
      </c>
      <c r="AK199" s="362" t="s">
        <v>263</v>
      </c>
      <c r="AL199" s="361" t="s">
        <v>264</v>
      </c>
      <c r="AM199" s="362">
        <v>58203</v>
      </c>
      <c r="AN199" s="362">
        <v>75709</v>
      </c>
      <c r="AO199" s="361" t="s">
        <v>158</v>
      </c>
      <c r="AP199" s="361" t="s">
        <v>265</v>
      </c>
      <c r="AQ199" s="362" t="s">
        <v>463</v>
      </c>
      <c r="AR199" s="362" t="s">
        <v>497</v>
      </c>
      <c r="AS199" s="363" t="s">
        <v>884</v>
      </c>
      <c r="AT199" s="362" t="s">
        <v>245</v>
      </c>
      <c r="AU199" s="362" t="s">
        <v>913</v>
      </c>
      <c r="AV199" s="364" t="s">
        <v>914</v>
      </c>
      <c r="AW199" s="362" t="s">
        <v>915</v>
      </c>
      <c r="AX199" s="362" t="s">
        <v>271</v>
      </c>
      <c r="AY199" s="364" t="s">
        <v>916</v>
      </c>
      <c r="AZ199" s="362">
        <v>1058619</v>
      </c>
      <c r="BA199" s="362" t="s">
        <v>464</v>
      </c>
      <c r="BB199" s="362" t="s">
        <v>292</v>
      </c>
      <c r="BC199" s="362" t="s">
        <v>275</v>
      </c>
      <c r="BD199" s="362" t="s">
        <v>917</v>
      </c>
      <c r="BE199" s="363" t="s">
        <v>705</v>
      </c>
      <c r="BF199" s="362" t="s">
        <v>261</v>
      </c>
      <c r="BG199" s="364" t="s">
        <v>914</v>
      </c>
      <c r="BH199" s="362">
        <v>10278914</v>
      </c>
      <c r="BI199" s="362">
        <v>1</v>
      </c>
      <c r="BJ199" s="362" t="s">
        <v>915</v>
      </c>
      <c r="BK199" s="362" t="s">
        <v>296</v>
      </c>
      <c r="BL199" s="362" t="s">
        <v>297</v>
      </c>
      <c r="BM199" s="362"/>
      <c r="BN199" s="362"/>
      <c r="BO199" s="362"/>
      <c r="BP199" s="362"/>
      <c r="BQ199" s="362"/>
      <c r="BR199" s="362"/>
    </row>
    <row r="200" spans="1:70" ht="15.6">
      <c r="A200" s="361" t="s">
        <v>158</v>
      </c>
      <c r="B200" s="362" t="s">
        <v>2</v>
      </c>
      <c r="C200" s="362"/>
      <c r="D200" s="363" t="s">
        <v>243</v>
      </c>
      <c r="E200" s="363" t="s">
        <v>456</v>
      </c>
      <c r="F200" s="362" t="s">
        <v>245</v>
      </c>
      <c r="G200" s="362" t="s">
        <v>246</v>
      </c>
      <c r="H200" s="362" t="s">
        <v>247</v>
      </c>
      <c r="I200" s="362" t="s">
        <v>248</v>
      </c>
      <c r="J200" s="362" t="s">
        <v>249</v>
      </c>
      <c r="K200" s="362" t="s">
        <v>250</v>
      </c>
      <c r="L200" s="361" t="s">
        <v>298</v>
      </c>
      <c r="M200" s="362" t="s">
        <v>73</v>
      </c>
      <c r="N200" s="362" t="s">
        <v>74</v>
      </c>
      <c r="O200" s="362" t="s">
        <v>250</v>
      </c>
      <c r="P200" s="362" t="s">
        <v>247</v>
      </c>
      <c r="Q200" s="361" t="s">
        <v>157</v>
      </c>
      <c r="R200" s="362" t="s">
        <v>252</v>
      </c>
      <c r="S200" s="362" t="s">
        <v>253</v>
      </c>
      <c r="T200" s="362">
        <v>56660822</v>
      </c>
      <c r="U200" s="362"/>
      <c r="V200" s="362"/>
      <c r="W200" s="363" t="s">
        <v>884</v>
      </c>
      <c r="X200" s="362" t="s">
        <v>278</v>
      </c>
      <c r="Y200" s="362" t="s">
        <v>256</v>
      </c>
      <c r="Z200" s="362" t="s">
        <v>279</v>
      </c>
      <c r="AA200" s="362"/>
      <c r="AB200" s="362" t="s">
        <v>280</v>
      </c>
      <c r="AC200" s="362" t="s">
        <v>281</v>
      </c>
      <c r="AD200" s="364">
        <v>0</v>
      </c>
      <c r="AE200" s="364">
        <v>6640</v>
      </c>
      <c r="AF200" s="362" t="s">
        <v>261</v>
      </c>
      <c r="AG200" s="362">
        <v>2.4096389999999999E-2</v>
      </c>
      <c r="AH200" s="364">
        <v>0</v>
      </c>
      <c r="AI200" s="364">
        <v>160</v>
      </c>
      <c r="AJ200" s="362"/>
      <c r="AK200" s="362"/>
      <c r="AL200" s="361"/>
      <c r="AM200" s="362"/>
      <c r="AN200" s="362"/>
      <c r="AO200" s="361"/>
      <c r="AP200" s="361"/>
      <c r="AQ200" s="362" t="s">
        <v>282</v>
      </c>
      <c r="AR200" s="362"/>
      <c r="AS200" s="363"/>
      <c r="AT200" s="362"/>
      <c r="AU200" s="362"/>
      <c r="AV200" s="364"/>
      <c r="AW200" s="362"/>
      <c r="AX200" s="362"/>
      <c r="AY200" s="364"/>
      <c r="AZ200" s="362"/>
      <c r="BA200" s="362"/>
      <c r="BB200" s="362"/>
      <c r="BC200" s="362"/>
      <c r="BD200" s="362"/>
      <c r="BE200" s="363"/>
      <c r="BF200" s="362"/>
      <c r="BG200" s="364"/>
      <c r="BH200" s="362"/>
      <c r="BI200" s="362"/>
      <c r="BJ200" s="362"/>
      <c r="BK200" s="362"/>
      <c r="BL200" s="362"/>
      <c r="BM200" s="362"/>
      <c r="BN200" s="362"/>
      <c r="BO200" s="362"/>
      <c r="BP200" s="362"/>
      <c r="BQ200" s="362"/>
      <c r="BR200" s="362"/>
    </row>
    <row r="201" spans="1:70" ht="15.6">
      <c r="A201" s="361" t="s">
        <v>158</v>
      </c>
      <c r="B201" s="362" t="s">
        <v>2</v>
      </c>
      <c r="C201" s="362"/>
      <c r="D201" s="363" t="s">
        <v>243</v>
      </c>
      <c r="E201" s="363" t="s">
        <v>456</v>
      </c>
      <c r="F201" s="362" t="s">
        <v>245</v>
      </c>
      <c r="G201" s="362" t="s">
        <v>246</v>
      </c>
      <c r="H201" s="362" t="s">
        <v>247</v>
      </c>
      <c r="I201" s="362" t="s">
        <v>248</v>
      </c>
      <c r="J201" s="362" t="s">
        <v>249</v>
      </c>
      <c r="K201" s="362" t="s">
        <v>250</v>
      </c>
      <c r="L201" s="361" t="s">
        <v>298</v>
      </c>
      <c r="M201" s="362" t="s">
        <v>73</v>
      </c>
      <c r="N201" s="362" t="s">
        <v>74</v>
      </c>
      <c r="O201" s="362" t="s">
        <v>250</v>
      </c>
      <c r="P201" s="362" t="s">
        <v>247</v>
      </c>
      <c r="Q201" s="361" t="s">
        <v>157</v>
      </c>
      <c r="R201" s="362" t="s">
        <v>252</v>
      </c>
      <c r="S201" s="362" t="s">
        <v>253</v>
      </c>
      <c r="T201" s="362">
        <v>58207368</v>
      </c>
      <c r="U201" s="362"/>
      <c r="V201" s="362"/>
      <c r="W201" s="363" t="s">
        <v>721</v>
      </c>
      <c r="X201" s="362" t="s">
        <v>460</v>
      </c>
      <c r="Y201" s="362" t="s">
        <v>256</v>
      </c>
      <c r="Z201" s="362" t="s">
        <v>257</v>
      </c>
      <c r="AA201" s="362" t="s">
        <v>258</v>
      </c>
      <c r="AB201" s="362" t="s">
        <v>259</v>
      </c>
      <c r="AC201" s="362" t="s">
        <v>260</v>
      </c>
      <c r="AD201" s="364">
        <v>299529.68</v>
      </c>
      <c r="AE201" s="364">
        <v>299529.68</v>
      </c>
      <c r="AF201" s="362" t="s">
        <v>261</v>
      </c>
      <c r="AG201" s="362">
        <v>2.4096389999999999E-2</v>
      </c>
      <c r="AH201" s="364">
        <v>7217.58</v>
      </c>
      <c r="AI201" s="364">
        <v>7217.58</v>
      </c>
      <c r="AJ201" s="362" t="s">
        <v>262</v>
      </c>
      <c r="AK201" s="362" t="s">
        <v>263</v>
      </c>
      <c r="AL201" s="361" t="s">
        <v>264</v>
      </c>
      <c r="AM201" s="362">
        <v>58203</v>
      </c>
      <c r="AN201" s="362">
        <v>75709</v>
      </c>
      <c r="AO201" s="361" t="s">
        <v>158</v>
      </c>
      <c r="AP201" s="361" t="s">
        <v>265</v>
      </c>
      <c r="AQ201" s="362" t="s">
        <v>463</v>
      </c>
      <c r="AR201" s="362" t="s">
        <v>537</v>
      </c>
      <c r="AS201" s="363" t="s">
        <v>721</v>
      </c>
      <c r="AT201" s="362" t="s">
        <v>245</v>
      </c>
      <c r="AU201" s="362" t="s">
        <v>918</v>
      </c>
      <c r="AV201" s="364" t="s">
        <v>919</v>
      </c>
      <c r="AW201" s="362" t="s">
        <v>920</v>
      </c>
      <c r="AX201" s="362" t="s">
        <v>501</v>
      </c>
      <c r="AY201" s="364" t="s">
        <v>921</v>
      </c>
      <c r="AZ201" s="362">
        <v>1058619</v>
      </c>
      <c r="BA201" s="362" t="s">
        <v>464</v>
      </c>
      <c r="BB201" s="362" t="s">
        <v>292</v>
      </c>
      <c r="BC201" s="362" t="s">
        <v>275</v>
      </c>
      <c r="BD201" s="362" t="s">
        <v>922</v>
      </c>
      <c r="BE201" s="363" t="s">
        <v>597</v>
      </c>
      <c r="BF201" s="362" t="s">
        <v>261</v>
      </c>
      <c r="BG201" s="364" t="s">
        <v>919</v>
      </c>
      <c r="BH201" s="362">
        <v>10293557</v>
      </c>
      <c r="BI201" s="362">
        <v>1</v>
      </c>
      <c r="BJ201" s="362" t="s">
        <v>920</v>
      </c>
      <c r="BK201" s="362" t="s">
        <v>296</v>
      </c>
      <c r="BL201" s="362" t="s">
        <v>297</v>
      </c>
      <c r="BM201" s="362"/>
      <c r="BN201" s="362"/>
      <c r="BO201" s="362"/>
      <c r="BP201" s="362"/>
      <c r="BQ201" s="362"/>
      <c r="BR201" s="362"/>
    </row>
    <row r="202" spans="1:70" ht="15.6">
      <c r="A202" s="361" t="s">
        <v>158</v>
      </c>
      <c r="B202" s="362" t="s">
        <v>2</v>
      </c>
      <c r="C202" s="362"/>
      <c r="D202" s="363" t="s">
        <v>243</v>
      </c>
      <c r="E202" s="363" t="s">
        <v>456</v>
      </c>
      <c r="F202" s="362" t="s">
        <v>245</v>
      </c>
      <c r="G202" s="362" t="s">
        <v>246</v>
      </c>
      <c r="H202" s="362" t="s">
        <v>247</v>
      </c>
      <c r="I202" s="362" t="s">
        <v>248</v>
      </c>
      <c r="J202" s="362" t="s">
        <v>249</v>
      </c>
      <c r="K202" s="362" t="s">
        <v>250</v>
      </c>
      <c r="L202" s="361" t="s">
        <v>298</v>
      </c>
      <c r="M202" s="362" t="s">
        <v>73</v>
      </c>
      <c r="N202" s="362" t="s">
        <v>74</v>
      </c>
      <c r="O202" s="362" t="s">
        <v>250</v>
      </c>
      <c r="P202" s="362" t="s">
        <v>247</v>
      </c>
      <c r="Q202" s="361" t="s">
        <v>157</v>
      </c>
      <c r="R202" s="362" t="s">
        <v>252</v>
      </c>
      <c r="S202" s="362" t="s">
        <v>253</v>
      </c>
      <c r="T202" s="362">
        <v>58237153</v>
      </c>
      <c r="U202" s="362"/>
      <c r="V202" s="362"/>
      <c r="W202" s="363" t="s">
        <v>721</v>
      </c>
      <c r="X202" s="362" t="s">
        <v>278</v>
      </c>
      <c r="Y202" s="362" t="s">
        <v>256</v>
      </c>
      <c r="Z202" s="362" t="s">
        <v>279</v>
      </c>
      <c r="AA202" s="362"/>
      <c r="AB202" s="362" t="s">
        <v>280</v>
      </c>
      <c r="AC202" s="362" t="s">
        <v>281</v>
      </c>
      <c r="AD202" s="364">
        <v>0</v>
      </c>
      <c r="AE202" s="364">
        <v>23962.37</v>
      </c>
      <c r="AF202" s="362" t="s">
        <v>261</v>
      </c>
      <c r="AG202" s="362">
        <v>2.4096389999999999E-2</v>
      </c>
      <c r="AH202" s="364">
        <v>0</v>
      </c>
      <c r="AI202" s="364">
        <v>577.41</v>
      </c>
      <c r="AJ202" s="362"/>
      <c r="AK202" s="362"/>
      <c r="AL202" s="361"/>
      <c r="AM202" s="362"/>
      <c r="AN202" s="362"/>
      <c r="AO202" s="361"/>
      <c r="AP202" s="361"/>
      <c r="AQ202" s="362" t="s">
        <v>282</v>
      </c>
      <c r="AR202" s="362"/>
      <c r="AS202" s="363"/>
      <c r="AT202" s="362"/>
      <c r="AU202" s="362"/>
      <c r="AV202" s="364"/>
      <c r="AW202" s="362"/>
      <c r="AX202" s="362"/>
      <c r="AY202" s="364"/>
      <c r="AZ202" s="362"/>
      <c r="BA202" s="362"/>
      <c r="BB202" s="362"/>
      <c r="BC202" s="362"/>
      <c r="BD202" s="362"/>
      <c r="BE202" s="363"/>
      <c r="BF202" s="362"/>
      <c r="BG202" s="364"/>
      <c r="BH202" s="362"/>
      <c r="BI202" s="362"/>
      <c r="BJ202" s="362"/>
      <c r="BK202" s="362"/>
      <c r="BL202" s="362"/>
      <c r="BM202" s="362"/>
      <c r="BN202" s="362"/>
      <c r="BO202" s="362"/>
      <c r="BP202" s="362"/>
      <c r="BQ202" s="362"/>
      <c r="BR202" s="362"/>
    </row>
    <row r="203" spans="1:70" ht="15.6">
      <c r="A203" s="361" t="s">
        <v>158</v>
      </c>
      <c r="B203" s="362" t="s">
        <v>2</v>
      </c>
      <c r="C203" s="362"/>
      <c r="D203" s="363" t="s">
        <v>243</v>
      </c>
      <c r="E203" s="363" t="s">
        <v>456</v>
      </c>
      <c r="F203" s="362" t="s">
        <v>245</v>
      </c>
      <c r="G203" s="362" t="s">
        <v>246</v>
      </c>
      <c r="H203" s="362" t="s">
        <v>247</v>
      </c>
      <c r="I203" s="362" t="s">
        <v>248</v>
      </c>
      <c r="J203" s="362" t="s">
        <v>249</v>
      </c>
      <c r="K203" s="362" t="s">
        <v>250</v>
      </c>
      <c r="L203" s="361" t="s">
        <v>298</v>
      </c>
      <c r="M203" s="362" t="s">
        <v>73</v>
      </c>
      <c r="N203" s="362" t="s">
        <v>74</v>
      </c>
      <c r="O203" s="362" t="s">
        <v>250</v>
      </c>
      <c r="P203" s="362" t="s">
        <v>247</v>
      </c>
      <c r="Q203" s="361" t="s">
        <v>157</v>
      </c>
      <c r="R203" s="362" t="s">
        <v>252</v>
      </c>
      <c r="S203" s="362" t="s">
        <v>253</v>
      </c>
      <c r="T203" s="362">
        <v>58974100</v>
      </c>
      <c r="U203" s="362"/>
      <c r="V203" s="362"/>
      <c r="W203" s="363" t="s">
        <v>726</v>
      </c>
      <c r="X203" s="362" t="s">
        <v>460</v>
      </c>
      <c r="Y203" s="362" t="s">
        <v>256</v>
      </c>
      <c r="Z203" s="362" t="s">
        <v>257</v>
      </c>
      <c r="AA203" s="362" t="s">
        <v>258</v>
      </c>
      <c r="AB203" s="362" t="s">
        <v>259</v>
      </c>
      <c r="AC203" s="362" t="s">
        <v>260</v>
      </c>
      <c r="AD203" s="364">
        <v>109974.99</v>
      </c>
      <c r="AE203" s="364">
        <v>109974.99</v>
      </c>
      <c r="AF203" s="362" t="s">
        <v>261</v>
      </c>
      <c r="AG203" s="362">
        <v>2.4096389999999999E-2</v>
      </c>
      <c r="AH203" s="364">
        <v>2650</v>
      </c>
      <c r="AI203" s="364">
        <v>2650</v>
      </c>
      <c r="AJ203" s="362" t="s">
        <v>262</v>
      </c>
      <c r="AK203" s="362" t="s">
        <v>263</v>
      </c>
      <c r="AL203" s="361" t="s">
        <v>264</v>
      </c>
      <c r="AM203" s="362">
        <v>58203</v>
      </c>
      <c r="AN203" s="362">
        <v>75709</v>
      </c>
      <c r="AO203" s="361" t="s">
        <v>158</v>
      </c>
      <c r="AP203" s="361" t="s">
        <v>265</v>
      </c>
      <c r="AQ203" s="362" t="s">
        <v>463</v>
      </c>
      <c r="AR203" s="362" t="s">
        <v>508</v>
      </c>
      <c r="AS203" s="363" t="s">
        <v>726</v>
      </c>
      <c r="AT203" s="362" t="s">
        <v>245</v>
      </c>
      <c r="AU203" s="362" t="s">
        <v>923</v>
      </c>
      <c r="AV203" s="364" t="s">
        <v>924</v>
      </c>
      <c r="AW203" s="362" t="s">
        <v>925</v>
      </c>
      <c r="AX203" s="362" t="s">
        <v>271</v>
      </c>
      <c r="AY203" s="364" t="s">
        <v>926</v>
      </c>
      <c r="AZ203" s="362">
        <v>1058777</v>
      </c>
      <c r="BA203" s="362" t="s">
        <v>718</v>
      </c>
      <c r="BB203" s="362" t="s">
        <v>719</v>
      </c>
      <c r="BC203" s="362" t="s">
        <v>275</v>
      </c>
      <c r="BD203" s="362" t="s">
        <v>927</v>
      </c>
      <c r="BE203" s="363" t="s">
        <v>780</v>
      </c>
      <c r="BF203" s="362" t="s">
        <v>261</v>
      </c>
      <c r="BG203" s="364" t="s">
        <v>924</v>
      </c>
      <c r="BH203" s="362">
        <v>10307741</v>
      </c>
      <c r="BI203" s="362">
        <v>1</v>
      </c>
      <c r="BJ203" s="362" t="s">
        <v>925</v>
      </c>
      <c r="BK203" s="362" t="s">
        <v>296</v>
      </c>
      <c r="BL203" s="362" t="s">
        <v>297</v>
      </c>
      <c r="BM203" s="362"/>
      <c r="BN203" s="362"/>
      <c r="BO203" s="362"/>
      <c r="BP203" s="362"/>
      <c r="BQ203" s="362"/>
      <c r="BR203" s="362"/>
    </row>
    <row r="204" spans="1:70" ht="15.6">
      <c r="A204" s="361" t="s">
        <v>158</v>
      </c>
      <c r="B204" s="362" t="s">
        <v>2</v>
      </c>
      <c r="C204" s="362"/>
      <c r="D204" s="363" t="s">
        <v>243</v>
      </c>
      <c r="E204" s="363" t="s">
        <v>456</v>
      </c>
      <c r="F204" s="362" t="s">
        <v>245</v>
      </c>
      <c r="G204" s="362" t="s">
        <v>246</v>
      </c>
      <c r="H204" s="362" t="s">
        <v>247</v>
      </c>
      <c r="I204" s="362" t="s">
        <v>248</v>
      </c>
      <c r="J204" s="362" t="s">
        <v>249</v>
      </c>
      <c r="K204" s="362" t="s">
        <v>250</v>
      </c>
      <c r="L204" s="361" t="s">
        <v>298</v>
      </c>
      <c r="M204" s="362" t="s">
        <v>73</v>
      </c>
      <c r="N204" s="362" t="s">
        <v>74</v>
      </c>
      <c r="O204" s="362" t="s">
        <v>250</v>
      </c>
      <c r="P204" s="362" t="s">
        <v>247</v>
      </c>
      <c r="Q204" s="361" t="s">
        <v>157</v>
      </c>
      <c r="R204" s="362" t="s">
        <v>252</v>
      </c>
      <c r="S204" s="362" t="s">
        <v>253</v>
      </c>
      <c r="T204" s="362">
        <v>59105133</v>
      </c>
      <c r="U204" s="362"/>
      <c r="V204" s="362"/>
      <c r="W204" s="363" t="s">
        <v>726</v>
      </c>
      <c r="X204" s="362" t="s">
        <v>278</v>
      </c>
      <c r="Y204" s="362" t="s">
        <v>256</v>
      </c>
      <c r="Z204" s="362" t="s">
        <v>279</v>
      </c>
      <c r="AA204" s="362"/>
      <c r="AB204" s="362" t="s">
        <v>280</v>
      </c>
      <c r="AC204" s="362" t="s">
        <v>281</v>
      </c>
      <c r="AD204" s="364">
        <v>0</v>
      </c>
      <c r="AE204" s="364">
        <v>8798</v>
      </c>
      <c r="AF204" s="362" t="s">
        <v>261</v>
      </c>
      <c r="AG204" s="362">
        <v>2.4009599999999999E-2</v>
      </c>
      <c r="AH204" s="364">
        <v>0</v>
      </c>
      <c r="AI204" s="364">
        <v>211.24</v>
      </c>
      <c r="AJ204" s="362"/>
      <c r="AK204" s="362"/>
      <c r="AL204" s="361"/>
      <c r="AM204" s="362"/>
      <c r="AN204" s="362"/>
      <c r="AO204" s="361"/>
      <c r="AP204" s="361"/>
      <c r="AQ204" s="362" t="s">
        <v>282</v>
      </c>
      <c r="AR204" s="362"/>
      <c r="AS204" s="363"/>
      <c r="AT204" s="362"/>
      <c r="AU204" s="362"/>
      <c r="AV204" s="364"/>
      <c r="AW204" s="362"/>
      <c r="AX204" s="362"/>
      <c r="AY204" s="364"/>
      <c r="AZ204" s="362"/>
      <c r="BA204" s="362"/>
      <c r="BB204" s="362"/>
      <c r="BC204" s="362"/>
      <c r="BD204" s="362"/>
      <c r="BE204" s="363"/>
      <c r="BF204" s="362"/>
      <c r="BG204" s="364"/>
      <c r="BH204" s="362"/>
      <c r="BI204" s="362"/>
      <c r="BJ204" s="362"/>
      <c r="BK204" s="362"/>
      <c r="BL204" s="362"/>
      <c r="BM204" s="362"/>
      <c r="BN204" s="362"/>
      <c r="BO204" s="362"/>
      <c r="BP204" s="362"/>
      <c r="BQ204" s="362"/>
      <c r="BR204" s="362"/>
    </row>
    <row r="205" spans="1:70" ht="15.6">
      <c r="A205" s="361" t="s">
        <v>158</v>
      </c>
      <c r="B205" s="362" t="s">
        <v>2</v>
      </c>
      <c r="C205" s="362"/>
      <c r="D205" s="363" t="s">
        <v>243</v>
      </c>
      <c r="E205" s="363" t="s">
        <v>456</v>
      </c>
      <c r="F205" s="362" t="s">
        <v>245</v>
      </c>
      <c r="G205" s="362" t="s">
        <v>246</v>
      </c>
      <c r="H205" s="362" t="s">
        <v>247</v>
      </c>
      <c r="I205" s="362" t="s">
        <v>248</v>
      </c>
      <c r="J205" s="362" t="s">
        <v>249</v>
      </c>
      <c r="K205" s="362" t="s">
        <v>250</v>
      </c>
      <c r="L205" s="361" t="s">
        <v>298</v>
      </c>
      <c r="M205" s="362" t="s">
        <v>73</v>
      </c>
      <c r="N205" s="362" t="s">
        <v>74</v>
      </c>
      <c r="O205" s="362" t="s">
        <v>250</v>
      </c>
      <c r="P205" s="362" t="s">
        <v>247</v>
      </c>
      <c r="Q205" s="361" t="s">
        <v>157</v>
      </c>
      <c r="R205" s="362" t="s">
        <v>252</v>
      </c>
      <c r="S205" s="362" t="s">
        <v>253</v>
      </c>
      <c r="T205" s="362">
        <v>59162476</v>
      </c>
      <c r="U205" s="362"/>
      <c r="V205" s="362"/>
      <c r="W205" s="363" t="s">
        <v>517</v>
      </c>
      <c r="X205" s="362" t="s">
        <v>518</v>
      </c>
      <c r="Y205" s="362" t="s">
        <v>256</v>
      </c>
      <c r="Z205" s="362" t="s">
        <v>519</v>
      </c>
      <c r="AA205" s="362"/>
      <c r="AB205" s="362" t="s">
        <v>519</v>
      </c>
      <c r="AC205" s="362" t="s">
        <v>519</v>
      </c>
      <c r="AD205" s="364">
        <v>-24.66</v>
      </c>
      <c r="AE205" s="364">
        <v>-24.66</v>
      </c>
      <c r="AF205" s="362" t="s">
        <v>154</v>
      </c>
      <c r="AG205" s="362">
        <v>1</v>
      </c>
      <c r="AH205" s="364">
        <v>-24.66</v>
      </c>
      <c r="AI205" s="364">
        <v>-24.66</v>
      </c>
      <c r="AJ205" s="362" t="s">
        <v>262</v>
      </c>
      <c r="AK205" s="362" t="s">
        <v>263</v>
      </c>
      <c r="AL205" s="361" t="s">
        <v>264</v>
      </c>
      <c r="AM205" s="362">
        <v>58203</v>
      </c>
      <c r="AN205" s="362">
        <v>76135</v>
      </c>
      <c r="AO205" s="361" t="s">
        <v>158</v>
      </c>
      <c r="AP205" s="361" t="s">
        <v>265</v>
      </c>
      <c r="AQ205" s="362" t="s">
        <v>520</v>
      </c>
      <c r="AR205" s="362"/>
      <c r="AS205" s="363"/>
      <c r="AT205" s="362"/>
      <c r="AU205" s="362"/>
      <c r="AV205" s="364"/>
      <c r="AW205" s="362"/>
      <c r="AX205" s="362"/>
      <c r="AY205" s="364"/>
      <c r="AZ205" s="362"/>
      <c r="BA205" s="362"/>
      <c r="BB205" s="362"/>
      <c r="BC205" s="362"/>
      <c r="BD205" s="362"/>
      <c r="BE205" s="363"/>
      <c r="BF205" s="362"/>
      <c r="BG205" s="364"/>
      <c r="BH205" s="362"/>
      <c r="BI205" s="362"/>
      <c r="BJ205" s="362"/>
      <c r="BK205" s="362"/>
      <c r="BL205" s="362"/>
      <c r="BM205" s="362"/>
      <c r="BN205" s="362"/>
      <c r="BO205" s="362"/>
      <c r="BP205" s="362"/>
      <c r="BQ205" s="362"/>
      <c r="BR205" s="362"/>
    </row>
    <row r="206" spans="1:70" ht="15.6">
      <c r="A206" s="361" t="s">
        <v>158</v>
      </c>
      <c r="B206" s="362" t="s">
        <v>2</v>
      </c>
      <c r="C206" s="362"/>
      <c r="D206" s="363" t="s">
        <v>243</v>
      </c>
      <c r="E206" s="363" t="s">
        <v>456</v>
      </c>
      <c r="F206" s="362" t="s">
        <v>245</v>
      </c>
      <c r="G206" s="362" t="s">
        <v>246</v>
      </c>
      <c r="H206" s="362" t="s">
        <v>247</v>
      </c>
      <c r="I206" s="362" t="s">
        <v>248</v>
      </c>
      <c r="J206" s="362" t="s">
        <v>249</v>
      </c>
      <c r="K206" s="362" t="s">
        <v>250</v>
      </c>
      <c r="L206" s="361" t="s">
        <v>298</v>
      </c>
      <c r="M206" s="362" t="s">
        <v>75</v>
      </c>
      <c r="N206" s="362" t="s">
        <v>76</v>
      </c>
      <c r="O206" s="362" t="s">
        <v>250</v>
      </c>
      <c r="P206" s="362" t="s">
        <v>247</v>
      </c>
      <c r="Q206" s="361" t="s">
        <v>157</v>
      </c>
      <c r="R206" s="362" t="s">
        <v>252</v>
      </c>
      <c r="S206" s="362" t="s">
        <v>253</v>
      </c>
      <c r="T206" s="362">
        <v>40335241</v>
      </c>
      <c r="U206" s="362"/>
      <c r="V206" s="362"/>
      <c r="W206" s="363" t="s">
        <v>682</v>
      </c>
      <c r="X206" s="362" t="s">
        <v>284</v>
      </c>
      <c r="Y206" s="362" t="s">
        <v>256</v>
      </c>
      <c r="Z206" s="362" t="s">
        <v>257</v>
      </c>
      <c r="AA206" s="362" t="s">
        <v>258</v>
      </c>
      <c r="AB206" s="362" t="s">
        <v>259</v>
      </c>
      <c r="AC206" s="362" t="s">
        <v>260</v>
      </c>
      <c r="AD206" s="364">
        <v>427992.64</v>
      </c>
      <c r="AE206" s="364">
        <v>427992.64</v>
      </c>
      <c r="AF206" s="362" t="s">
        <v>261</v>
      </c>
      <c r="AG206" s="362">
        <v>2.6315789999999999E-2</v>
      </c>
      <c r="AH206" s="364">
        <v>11262.96</v>
      </c>
      <c r="AI206" s="364">
        <v>11262.96</v>
      </c>
      <c r="AJ206" s="362" t="s">
        <v>262</v>
      </c>
      <c r="AK206" s="362" t="s">
        <v>263</v>
      </c>
      <c r="AL206" s="361" t="s">
        <v>264</v>
      </c>
      <c r="AM206" s="362">
        <v>58203</v>
      </c>
      <c r="AN206" s="362">
        <v>72145</v>
      </c>
      <c r="AO206" s="361" t="s">
        <v>158</v>
      </c>
      <c r="AP206" s="361" t="s">
        <v>265</v>
      </c>
      <c r="AQ206" s="362" t="s">
        <v>285</v>
      </c>
      <c r="AR206" s="362" t="s">
        <v>928</v>
      </c>
      <c r="AS206" s="363" t="s">
        <v>682</v>
      </c>
      <c r="AT206" s="362" t="s">
        <v>245</v>
      </c>
      <c r="AU206" s="362" t="s">
        <v>929</v>
      </c>
      <c r="AV206" s="364" t="s">
        <v>930</v>
      </c>
      <c r="AW206" s="362" t="s">
        <v>931</v>
      </c>
      <c r="AX206" s="362" t="s">
        <v>271</v>
      </c>
      <c r="AY206" s="364" t="s">
        <v>930</v>
      </c>
      <c r="AZ206" s="362">
        <v>1078762</v>
      </c>
      <c r="BA206" s="362" t="s">
        <v>932</v>
      </c>
      <c r="BB206" s="362" t="s">
        <v>933</v>
      </c>
      <c r="BC206" s="362" t="s">
        <v>275</v>
      </c>
      <c r="BD206" s="362" t="s">
        <v>934</v>
      </c>
      <c r="BE206" s="363" t="s">
        <v>935</v>
      </c>
      <c r="BF206" s="362" t="s">
        <v>261</v>
      </c>
      <c r="BG206" s="364" t="s">
        <v>930</v>
      </c>
      <c r="BH206" s="362">
        <v>10173988</v>
      </c>
      <c r="BI206" s="362">
        <v>1</v>
      </c>
      <c r="BJ206" s="362" t="s">
        <v>931</v>
      </c>
      <c r="BK206" s="362" t="s">
        <v>296</v>
      </c>
      <c r="BL206" s="362" t="s">
        <v>297</v>
      </c>
      <c r="BM206" s="362"/>
      <c r="BN206" s="362"/>
      <c r="BO206" s="362"/>
      <c r="BP206" s="362"/>
      <c r="BQ206" s="362"/>
      <c r="BR206" s="362"/>
    </row>
    <row r="207" spans="1:70" ht="15.6">
      <c r="A207" s="361" t="s">
        <v>158</v>
      </c>
      <c r="B207" s="362" t="s">
        <v>2</v>
      </c>
      <c r="C207" s="362"/>
      <c r="D207" s="363" t="s">
        <v>243</v>
      </c>
      <c r="E207" s="363" t="s">
        <v>456</v>
      </c>
      <c r="F207" s="362" t="s">
        <v>245</v>
      </c>
      <c r="G207" s="362" t="s">
        <v>246</v>
      </c>
      <c r="H207" s="362" t="s">
        <v>247</v>
      </c>
      <c r="I207" s="362" t="s">
        <v>248</v>
      </c>
      <c r="J207" s="362" t="s">
        <v>249</v>
      </c>
      <c r="K207" s="362" t="s">
        <v>250</v>
      </c>
      <c r="L207" s="361" t="s">
        <v>298</v>
      </c>
      <c r="M207" s="362" t="s">
        <v>75</v>
      </c>
      <c r="N207" s="362" t="s">
        <v>76</v>
      </c>
      <c r="O207" s="362" t="s">
        <v>250</v>
      </c>
      <c r="P207" s="362" t="s">
        <v>247</v>
      </c>
      <c r="Q207" s="361" t="s">
        <v>157</v>
      </c>
      <c r="R207" s="362" t="s">
        <v>252</v>
      </c>
      <c r="S207" s="362" t="s">
        <v>253</v>
      </c>
      <c r="T207" s="362">
        <v>40335242</v>
      </c>
      <c r="U207" s="362"/>
      <c r="V207" s="362"/>
      <c r="W207" s="363" t="s">
        <v>682</v>
      </c>
      <c r="X207" s="362" t="s">
        <v>284</v>
      </c>
      <c r="Y207" s="362" t="s">
        <v>256</v>
      </c>
      <c r="Z207" s="362" t="s">
        <v>257</v>
      </c>
      <c r="AA207" s="362" t="s">
        <v>258</v>
      </c>
      <c r="AB207" s="362" t="s">
        <v>259</v>
      </c>
      <c r="AC207" s="362" t="s">
        <v>496</v>
      </c>
      <c r="AD207" s="364">
        <v>0</v>
      </c>
      <c r="AE207" s="364">
        <v>0</v>
      </c>
      <c r="AF207" s="362" t="s">
        <v>261</v>
      </c>
      <c r="AG207" s="362">
        <v>2.6315789999999999E-2</v>
      </c>
      <c r="AH207" s="364">
        <v>0</v>
      </c>
      <c r="AI207" s="364">
        <v>0</v>
      </c>
      <c r="AJ207" s="362" t="s">
        <v>262</v>
      </c>
      <c r="AK207" s="362" t="s">
        <v>263</v>
      </c>
      <c r="AL207" s="361" t="s">
        <v>264</v>
      </c>
      <c r="AM207" s="362">
        <v>58203</v>
      </c>
      <c r="AN207" s="362">
        <v>72145</v>
      </c>
      <c r="AO207" s="361" t="s">
        <v>158</v>
      </c>
      <c r="AP207" s="361" t="s">
        <v>265</v>
      </c>
      <c r="AQ207" s="362" t="s">
        <v>285</v>
      </c>
      <c r="AR207" s="362" t="s">
        <v>928</v>
      </c>
      <c r="AS207" s="363" t="s">
        <v>682</v>
      </c>
      <c r="AT207" s="362" t="s">
        <v>245</v>
      </c>
      <c r="AU207" s="362" t="s">
        <v>929</v>
      </c>
      <c r="AV207" s="364" t="s">
        <v>930</v>
      </c>
      <c r="AW207" s="362" t="s">
        <v>936</v>
      </c>
      <c r="AX207" s="362" t="s">
        <v>501</v>
      </c>
      <c r="AY207" s="364" t="s">
        <v>502</v>
      </c>
      <c r="AZ207" s="362">
        <v>1078762</v>
      </c>
      <c r="BA207" s="362" t="s">
        <v>932</v>
      </c>
      <c r="BB207" s="362" t="s">
        <v>933</v>
      </c>
      <c r="BC207" s="362" t="s">
        <v>275</v>
      </c>
      <c r="BD207" s="362" t="s">
        <v>934</v>
      </c>
      <c r="BE207" s="363" t="s">
        <v>935</v>
      </c>
      <c r="BF207" s="362" t="s">
        <v>261</v>
      </c>
      <c r="BG207" s="364" t="s">
        <v>930</v>
      </c>
      <c r="BH207" s="362">
        <v>10173988</v>
      </c>
      <c r="BI207" s="362">
        <v>1</v>
      </c>
      <c r="BJ207" s="362" t="s">
        <v>931</v>
      </c>
      <c r="BK207" s="362" t="s">
        <v>296</v>
      </c>
      <c r="BL207" s="362" t="s">
        <v>297</v>
      </c>
      <c r="BM207" s="362"/>
      <c r="BN207" s="362"/>
      <c r="BO207" s="362"/>
      <c r="BP207" s="362"/>
      <c r="BQ207" s="362"/>
      <c r="BR207" s="362"/>
    </row>
    <row r="208" spans="1:70" ht="15.6">
      <c r="A208" s="361" t="s">
        <v>158</v>
      </c>
      <c r="B208" s="362" t="s">
        <v>2</v>
      </c>
      <c r="C208" s="362"/>
      <c r="D208" s="363" t="s">
        <v>243</v>
      </c>
      <c r="E208" s="363" t="s">
        <v>456</v>
      </c>
      <c r="F208" s="362" t="s">
        <v>245</v>
      </c>
      <c r="G208" s="362" t="s">
        <v>246</v>
      </c>
      <c r="H208" s="362" t="s">
        <v>247</v>
      </c>
      <c r="I208" s="362" t="s">
        <v>248</v>
      </c>
      <c r="J208" s="362" t="s">
        <v>249</v>
      </c>
      <c r="K208" s="362" t="s">
        <v>250</v>
      </c>
      <c r="L208" s="361" t="s">
        <v>298</v>
      </c>
      <c r="M208" s="362" t="s">
        <v>75</v>
      </c>
      <c r="N208" s="362" t="s">
        <v>76</v>
      </c>
      <c r="O208" s="362" t="s">
        <v>250</v>
      </c>
      <c r="P208" s="362" t="s">
        <v>247</v>
      </c>
      <c r="Q208" s="361" t="s">
        <v>157</v>
      </c>
      <c r="R208" s="362" t="s">
        <v>252</v>
      </c>
      <c r="S208" s="362" t="s">
        <v>253</v>
      </c>
      <c r="T208" s="362">
        <v>40359284</v>
      </c>
      <c r="U208" s="362"/>
      <c r="V208" s="362"/>
      <c r="W208" s="363" t="s">
        <v>682</v>
      </c>
      <c r="X208" s="362" t="s">
        <v>278</v>
      </c>
      <c r="Y208" s="362" t="s">
        <v>256</v>
      </c>
      <c r="Z208" s="362" t="s">
        <v>279</v>
      </c>
      <c r="AA208" s="362"/>
      <c r="AB208" s="362" t="s">
        <v>280</v>
      </c>
      <c r="AC208" s="362" t="s">
        <v>281</v>
      </c>
      <c r="AD208" s="364">
        <v>0</v>
      </c>
      <c r="AE208" s="364">
        <v>34239.410000000003</v>
      </c>
      <c r="AF208" s="362" t="s">
        <v>261</v>
      </c>
      <c r="AG208" s="362">
        <v>2.5974029999999999E-2</v>
      </c>
      <c r="AH208" s="364">
        <v>0</v>
      </c>
      <c r="AI208" s="364">
        <v>889.34</v>
      </c>
      <c r="AJ208" s="362"/>
      <c r="AK208" s="362"/>
      <c r="AL208" s="361"/>
      <c r="AM208" s="362"/>
      <c r="AN208" s="362"/>
      <c r="AO208" s="361"/>
      <c r="AP208" s="361"/>
      <c r="AQ208" s="362" t="s">
        <v>282</v>
      </c>
      <c r="AR208" s="362"/>
      <c r="AS208" s="363"/>
      <c r="AT208" s="362"/>
      <c r="AU208" s="362"/>
      <c r="AV208" s="364"/>
      <c r="AW208" s="362"/>
      <c r="AX208" s="362"/>
      <c r="AY208" s="364"/>
      <c r="AZ208" s="362"/>
      <c r="BA208" s="362"/>
      <c r="BB208" s="362"/>
      <c r="BC208" s="362"/>
      <c r="BD208" s="362"/>
      <c r="BE208" s="363"/>
      <c r="BF208" s="362"/>
      <c r="BG208" s="364"/>
      <c r="BH208" s="362"/>
      <c r="BI208" s="362"/>
      <c r="BJ208" s="362"/>
      <c r="BK208" s="362"/>
      <c r="BL208" s="362"/>
      <c r="BM208" s="362"/>
      <c r="BN208" s="362"/>
      <c r="BO208" s="362"/>
      <c r="BP208" s="362"/>
      <c r="BQ208" s="362"/>
      <c r="BR208" s="362"/>
    </row>
    <row r="209" spans="1:70" ht="15.6">
      <c r="A209" s="361" t="s">
        <v>158</v>
      </c>
      <c r="B209" s="362" t="s">
        <v>2</v>
      </c>
      <c r="C209" s="362"/>
      <c r="D209" s="363" t="s">
        <v>243</v>
      </c>
      <c r="E209" s="363" t="s">
        <v>456</v>
      </c>
      <c r="F209" s="362" t="s">
        <v>245</v>
      </c>
      <c r="G209" s="362" t="s">
        <v>246</v>
      </c>
      <c r="H209" s="362" t="s">
        <v>247</v>
      </c>
      <c r="I209" s="362" t="s">
        <v>248</v>
      </c>
      <c r="J209" s="362" t="s">
        <v>249</v>
      </c>
      <c r="K209" s="362" t="s">
        <v>250</v>
      </c>
      <c r="L209" s="361" t="s">
        <v>298</v>
      </c>
      <c r="M209" s="362" t="s">
        <v>75</v>
      </c>
      <c r="N209" s="362" t="s">
        <v>76</v>
      </c>
      <c r="O209" s="362" t="s">
        <v>250</v>
      </c>
      <c r="P209" s="362" t="s">
        <v>247</v>
      </c>
      <c r="Q209" s="361" t="s">
        <v>157</v>
      </c>
      <c r="R209" s="362" t="s">
        <v>252</v>
      </c>
      <c r="S209" s="362" t="s">
        <v>253</v>
      </c>
      <c r="T209" s="362">
        <v>40418361</v>
      </c>
      <c r="U209" s="362"/>
      <c r="V209" s="362"/>
      <c r="W209" s="363" t="s">
        <v>937</v>
      </c>
      <c r="X209" s="362" t="s">
        <v>518</v>
      </c>
      <c r="Y209" s="362" t="s">
        <v>256</v>
      </c>
      <c r="Z209" s="362" t="s">
        <v>519</v>
      </c>
      <c r="AA209" s="362"/>
      <c r="AB209" s="362" t="s">
        <v>519</v>
      </c>
      <c r="AC209" s="362" t="s">
        <v>519</v>
      </c>
      <c r="AD209" s="364">
        <v>-146.27000000000001</v>
      </c>
      <c r="AE209" s="364">
        <v>-146.27000000000001</v>
      </c>
      <c r="AF209" s="362" t="s">
        <v>154</v>
      </c>
      <c r="AG209" s="362">
        <v>1</v>
      </c>
      <c r="AH209" s="364">
        <v>-146.27000000000001</v>
      </c>
      <c r="AI209" s="364">
        <v>-146.27000000000001</v>
      </c>
      <c r="AJ209" s="362" t="s">
        <v>262</v>
      </c>
      <c r="AK209" s="362" t="s">
        <v>263</v>
      </c>
      <c r="AL209" s="361" t="s">
        <v>264</v>
      </c>
      <c r="AM209" s="362">
        <v>58203</v>
      </c>
      <c r="AN209" s="362">
        <v>76135</v>
      </c>
      <c r="AO209" s="361" t="s">
        <v>158</v>
      </c>
      <c r="AP209" s="361" t="s">
        <v>265</v>
      </c>
      <c r="AQ209" s="362" t="s">
        <v>520</v>
      </c>
      <c r="AR209" s="362"/>
      <c r="AS209" s="363"/>
      <c r="AT209" s="362"/>
      <c r="AU209" s="362"/>
      <c r="AV209" s="364"/>
      <c r="AW209" s="362"/>
      <c r="AX209" s="362"/>
      <c r="AY209" s="364"/>
      <c r="AZ209" s="362"/>
      <c r="BA209" s="362"/>
      <c r="BB209" s="362"/>
      <c r="BC209" s="362"/>
      <c r="BD209" s="362"/>
      <c r="BE209" s="363"/>
      <c r="BF209" s="362"/>
      <c r="BG209" s="364"/>
      <c r="BH209" s="362"/>
      <c r="BI209" s="362"/>
      <c r="BJ209" s="362"/>
      <c r="BK209" s="362"/>
      <c r="BL209" s="362"/>
      <c r="BM209" s="362"/>
      <c r="BN209" s="362"/>
      <c r="BO209" s="362"/>
      <c r="BP209" s="362"/>
      <c r="BQ209" s="362"/>
      <c r="BR209" s="362"/>
    </row>
    <row r="210" spans="1:70" ht="15.6">
      <c r="A210" s="361" t="s">
        <v>158</v>
      </c>
      <c r="B210" s="362" t="s">
        <v>2</v>
      </c>
      <c r="C210" s="362"/>
      <c r="D210" s="363" t="s">
        <v>243</v>
      </c>
      <c r="E210" s="363" t="s">
        <v>456</v>
      </c>
      <c r="F210" s="362" t="s">
        <v>245</v>
      </c>
      <c r="G210" s="362" t="s">
        <v>246</v>
      </c>
      <c r="H210" s="362" t="s">
        <v>247</v>
      </c>
      <c r="I210" s="362" t="s">
        <v>248</v>
      </c>
      <c r="J210" s="362" t="s">
        <v>249</v>
      </c>
      <c r="K210" s="362" t="s">
        <v>250</v>
      </c>
      <c r="L210" s="361" t="s">
        <v>298</v>
      </c>
      <c r="M210" s="362" t="s">
        <v>75</v>
      </c>
      <c r="N210" s="362" t="s">
        <v>76</v>
      </c>
      <c r="O210" s="362" t="s">
        <v>250</v>
      </c>
      <c r="P210" s="362" t="s">
        <v>247</v>
      </c>
      <c r="Q210" s="361" t="s">
        <v>157</v>
      </c>
      <c r="R210" s="362" t="s">
        <v>252</v>
      </c>
      <c r="S210" s="362" t="s">
        <v>253</v>
      </c>
      <c r="T210" s="362">
        <v>53036734</v>
      </c>
      <c r="U210" s="362"/>
      <c r="V210" s="362"/>
      <c r="W210" s="363" t="s">
        <v>938</v>
      </c>
      <c r="X210" s="362" t="s">
        <v>460</v>
      </c>
      <c r="Y210" s="362" t="s">
        <v>256</v>
      </c>
      <c r="Z210" s="362" t="s">
        <v>257</v>
      </c>
      <c r="AA210" s="362" t="s">
        <v>258</v>
      </c>
      <c r="AB210" s="362" t="s">
        <v>259</v>
      </c>
      <c r="AC210" s="362" t="s">
        <v>532</v>
      </c>
      <c r="AD210" s="364">
        <v>0</v>
      </c>
      <c r="AE210" s="364">
        <v>0</v>
      </c>
      <c r="AF210" s="362" t="s">
        <v>261</v>
      </c>
      <c r="AG210" s="362">
        <v>2.4096389999999999E-2</v>
      </c>
      <c r="AH210" s="364">
        <v>-168.67</v>
      </c>
      <c r="AI210" s="364">
        <v>-168.67</v>
      </c>
      <c r="AJ210" s="362" t="s">
        <v>262</v>
      </c>
      <c r="AK210" s="362" t="s">
        <v>263</v>
      </c>
      <c r="AL210" s="361" t="s">
        <v>264</v>
      </c>
      <c r="AM210" s="362">
        <v>58203</v>
      </c>
      <c r="AN210" s="362">
        <v>75709</v>
      </c>
      <c r="AO210" s="361" t="s">
        <v>158</v>
      </c>
      <c r="AP210" s="361" t="s">
        <v>265</v>
      </c>
      <c r="AQ210" s="362" t="s">
        <v>463</v>
      </c>
      <c r="AR210" s="362" t="s">
        <v>488</v>
      </c>
      <c r="AS210" s="363" t="s">
        <v>938</v>
      </c>
      <c r="AT210" s="362" t="s">
        <v>245</v>
      </c>
      <c r="AU210" s="362" t="s">
        <v>939</v>
      </c>
      <c r="AV210" s="364" t="s">
        <v>940</v>
      </c>
      <c r="AW210" s="362" t="s">
        <v>941</v>
      </c>
      <c r="AX210" s="362" t="s">
        <v>271</v>
      </c>
      <c r="AY210" s="364" t="s">
        <v>502</v>
      </c>
      <c r="AZ210" s="362">
        <v>1058630</v>
      </c>
      <c r="BA210" s="362" t="s">
        <v>528</v>
      </c>
      <c r="BB210" s="362" t="s">
        <v>529</v>
      </c>
      <c r="BC210" s="362" t="s">
        <v>275</v>
      </c>
      <c r="BD210" s="362" t="s">
        <v>942</v>
      </c>
      <c r="BE210" s="363" t="s">
        <v>552</v>
      </c>
      <c r="BF210" s="362" t="s">
        <v>261</v>
      </c>
      <c r="BG210" s="364" t="s">
        <v>940</v>
      </c>
      <c r="BH210" s="362">
        <v>10243979</v>
      </c>
      <c r="BI210" s="362">
        <v>1</v>
      </c>
      <c r="BJ210" s="362" t="s">
        <v>941</v>
      </c>
      <c r="BK210" s="362" t="s">
        <v>296</v>
      </c>
      <c r="BL210" s="362" t="s">
        <v>297</v>
      </c>
      <c r="BM210" s="362"/>
      <c r="BN210" s="362"/>
      <c r="BO210" s="362"/>
      <c r="BP210" s="362"/>
      <c r="BQ210" s="362"/>
      <c r="BR210" s="362"/>
    </row>
    <row r="211" spans="1:70" ht="15.6">
      <c r="A211" s="361" t="s">
        <v>158</v>
      </c>
      <c r="B211" s="362" t="s">
        <v>2</v>
      </c>
      <c r="C211" s="362"/>
      <c r="D211" s="363" t="s">
        <v>243</v>
      </c>
      <c r="E211" s="363" t="s">
        <v>456</v>
      </c>
      <c r="F211" s="362" t="s">
        <v>245</v>
      </c>
      <c r="G211" s="362" t="s">
        <v>246</v>
      </c>
      <c r="H211" s="362" t="s">
        <v>247</v>
      </c>
      <c r="I211" s="362" t="s">
        <v>248</v>
      </c>
      <c r="J211" s="362" t="s">
        <v>249</v>
      </c>
      <c r="K211" s="362" t="s">
        <v>250</v>
      </c>
      <c r="L211" s="361" t="s">
        <v>298</v>
      </c>
      <c r="M211" s="362" t="s">
        <v>75</v>
      </c>
      <c r="N211" s="362" t="s">
        <v>76</v>
      </c>
      <c r="O211" s="362" t="s">
        <v>250</v>
      </c>
      <c r="P211" s="362" t="s">
        <v>247</v>
      </c>
      <c r="Q211" s="361" t="s">
        <v>157</v>
      </c>
      <c r="R211" s="362" t="s">
        <v>252</v>
      </c>
      <c r="S211" s="362" t="s">
        <v>253</v>
      </c>
      <c r="T211" s="362">
        <v>53036736</v>
      </c>
      <c r="U211" s="362"/>
      <c r="V211" s="362"/>
      <c r="W211" s="363" t="s">
        <v>938</v>
      </c>
      <c r="X211" s="362" t="s">
        <v>460</v>
      </c>
      <c r="Y211" s="362" t="s">
        <v>256</v>
      </c>
      <c r="Z211" s="362" t="s">
        <v>257</v>
      </c>
      <c r="AA211" s="362" t="s">
        <v>258</v>
      </c>
      <c r="AB211" s="362" t="s">
        <v>259</v>
      </c>
      <c r="AC211" s="362" t="s">
        <v>260</v>
      </c>
      <c r="AD211" s="364">
        <v>283499.96000000002</v>
      </c>
      <c r="AE211" s="364">
        <v>283499.96000000002</v>
      </c>
      <c r="AF211" s="362" t="s">
        <v>261</v>
      </c>
      <c r="AG211" s="362">
        <v>2.4096389999999999E-2</v>
      </c>
      <c r="AH211" s="364">
        <v>7000</v>
      </c>
      <c r="AI211" s="364">
        <v>7000</v>
      </c>
      <c r="AJ211" s="362" t="s">
        <v>262</v>
      </c>
      <c r="AK211" s="362" t="s">
        <v>263</v>
      </c>
      <c r="AL211" s="361" t="s">
        <v>264</v>
      </c>
      <c r="AM211" s="362">
        <v>58203</v>
      </c>
      <c r="AN211" s="362">
        <v>75709</v>
      </c>
      <c r="AO211" s="361" t="s">
        <v>158</v>
      </c>
      <c r="AP211" s="361" t="s">
        <v>265</v>
      </c>
      <c r="AQ211" s="362" t="s">
        <v>463</v>
      </c>
      <c r="AR211" s="362" t="s">
        <v>488</v>
      </c>
      <c r="AS211" s="363" t="s">
        <v>938</v>
      </c>
      <c r="AT211" s="362" t="s">
        <v>245</v>
      </c>
      <c r="AU211" s="362" t="s">
        <v>939</v>
      </c>
      <c r="AV211" s="364" t="s">
        <v>940</v>
      </c>
      <c r="AW211" s="362" t="s">
        <v>941</v>
      </c>
      <c r="AX211" s="362" t="s">
        <v>271</v>
      </c>
      <c r="AY211" s="364" t="s">
        <v>943</v>
      </c>
      <c r="AZ211" s="362">
        <v>1058630</v>
      </c>
      <c r="BA211" s="362" t="s">
        <v>528</v>
      </c>
      <c r="BB211" s="362" t="s">
        <v>529</v>
      </c>
      <c r="BC211" s="362" t="s">
        <v>275</v>
      </c>
      <c r="BD211" s="362" t="s">
        <v>942</v>
      </c>
      <c r="BE211" s="363" t="s">
        <v>552</v>
      </c>
      <c r="BF211" s="362" t="s">
        <v>261</v>
      </c>
      <c r="BG211" s="364" t="s">
        <v>940</v>
      </c>
      <c r="BH211" s="362">
        <v>10243979</v>
      </c>
      <c r="BI211" s="362">
        <v>1</v>
      </c>
      <c r="BJ211" s="362" t="s">
        <v>941</v>
      </c>
      <c r="BK211" s="362" t="s">
        <v>296</v>
      </c>
      <c r="BL211" s="362" t="s">
        <v>297</v>
      </c>
      <c r="BM211" s="362"/>
      <c r="BN211" s="362"/>
      <c r="BO211" s="362"/>
      <c r="BP211" s="362"/>
      <c r="BQ211" s="362"/>
      <c r="BR211" s="362"/>
    </row>
    <row r="212" spans="1:70" ht="15.6">
      <c r="A212" s="361" t="s">
        <v>158</v>
      </c>
      <c r="B212" s="362" t="s">
        <v>2</v>
      </c>
      <c r="C212" s="362"/>
      <c r="D212" s="363" t="s">
        <v>243</v>
      </c>
      <c r="E212" s="363" t="s">
        <v>456</v>
      </c>
      <c r="F212" s="362" t="s">
        <v>245</v>
      </c>
      <c r="G212" s="362" t="s">
        <v>246</v>
      </c>
      <c r="H212" s="362" t="s">
        <v>247</v>
      </c>
      <c r="I212" s="362" t="s">
        <v>248</v>
      </c>
      <c r="J212" s="362" t="s">
        <v>249</v>
      </c>
      <c r="K212" s="362" t="s">
        <v>250</v>
      </c>
      <c r="L212" s="361" t="s">
        <v>298</v>
      </c>
      <c r="M212" s="362" t="s">
        <v>75</v>
      </c>
      <c r="N212" s="362" t="s">
        <v>76</v>
      </c>
      <c r="O212" s="362" t="s">
        <v>250</v>
      </c>
      <c r="P212" s="362" t="s">
        <v>247</v>
      </c>
      <c r="Q212" s="361" t="s">
        <v>157</v>
      </c>
      <c r="R212" s="362" t="s">
        <v>252</v>
      </c>
      <c r="S212" s="362" t="s">
        <v>253</v>
      </c>
      <c r="T212" s="362">
        <v>53084279</v>
      </c>
      <c r="U212" s="362"/>
      <c r="V212" s="362"/>
      <c r="W212" s="363" t="s">
        <v>938</v>
      </c>
      <c r="X212" s="362" t="s">
        <v>278</v>
      </c>
      <c r="Y212" s="362" t="s">
        <v>256</v>
      </c>
      <c r="Z212" s="362" t="s">
        <v>279</v>
      </c>
      <c r="AA212" s="362"/>
      <c r="AB212" s="362" t="s">
        <v>280</v>
      </c>
      <c r="AC212" s="362" t="s">
        <v>281</v>
      </c>
      <c r="AD212" s="364">
        <v>0</v>
      </c>
      <c r="AE212" s="364">
        <v>22680</v>
      </c>
      <c r="AF212" s="362" t="s">
        <v>261</v>
      </c>
      <c r="AG212" s="362">
        <v>2.4096389999999999E-2</v>
      </c>
      <c r="AH212" s="364">
        <v>0</v>
      </c>
      <c r="AI212" s="364">
        <v>546.51</v>
      </c>
      <c r="AJ212" s="362"/>
      <c r="AK212" s="362"/>
      <c r="AL212" s="361"/>
      <c r="AM212" s="362"/>
      <c r="AN212" s="362"/>
      <c r="AO212" s="361"/>
      <c r="AP212" s="361"/>
      <c r="AQ212" s="362" t="s">
        <v>282</v>
      </c>
      <c r="AR212" s="362"/>
      <c r="AS212" s="363"/>
      <c r="AT212" s="362"/>
      <c r="AU212" s="362"/>
      <c r="AV212" s="364"/>
      <c r="AW212" s="362"/>
      <c r="AX212" s="362"/>
      <c r="AY212" s="364"/>
      <c r="AZ212" s="362"/>
      <c r="BA212" s="362"/>
      <c r="BB212" s="362"/>
      <c r="BC212" s="362"/>
      <c r="BD212" s="362"/>
      <c r="BE212" s="363"/>
      <c r="BF212" s="362"/>
      <c r="BG212" s="364"/>
      <c r="BH212" s="362"/>
      <c r="BI212" s="362"/>
      <c r="BJ212" s="362"/>
      <c r="BK212" s="362"/>
      <c r="BL212" s="362"/>
      <c r="BM212" s="362"/>
      <c r="BN212" s="362"/>
      <c r="BO212" s="362"/>
      <c r="BP212" s="362"/>
      <c r="BQ212" s="362"/>
      <c r="BR212" s="362"/>
    </row>
    <row r="213" spans="1:70" ht="15.6">
      <c r="A213" s="361" t="s">
        <v>158</v>
      </c>
      <c r="B213" s="362" t="s">
        <v>2</v>
      </c>
      <c r="C213" s="362"/>
      <c r="D213" s="363" t="s">
        <v>243</v>
      </c>
      <c r="E213" s="363" t="s">
        <v>456</v>
      </c>
      <c r="F213" s="362" t="s">
        <v>245</v>
      </c>
      <c r="G213" s="362" t="s">
        <v>246</v>
      </c>
      <c r="H213" s="362" t="s">
        <v>247</v>
      </c>
      <c r="I213" s="362" t="s">
        <v>248</v>
      </c>
      <c r="J213" s="362" t="s">
        <v>249</v>
      </c>
      <c r="K213" s="362" t="s">
        <v>250</v>
      </c>
      <c r="L213" s="361" t="s">
        <v>298</v>
      </c>
      <c r="M213" s="362" t="s">
        <v>75</v>
      </c>
      <c r="N213" s="362" t="s">
        <v>76</v>
      </c>
      <c r="O213" s="362" t="s">
        <v>250</v>
      </c>
      <c r="P213" s="362" t="s">
        <v>247</v>
      </c>
      <c r="Q213" s="361" t="s">
        <v>157</v>
      </c>
      <c r="R213" s="362" t="s">
        <v>252</v>
      </c>
      <c r="S213" s="362" t="s">
        <v>253</v>
      </c>
      <c r="T213" s="362">
        <v>56011934</v>
      </c>
      <c r="U213" s="362"/>
      <c r="V213" s="362"/>
      <c r="W213" s="363" t="s">
        <v>944</v>
      </c>
      <c r="X213" s="362" t="s">
        <v>460</v>
      </c>
      <c r="Y213" s="362" t="s">
        <v>256</v>
      </c>
      <c r="Z213" s="362" t="s">
        <v>257</v>
      </c>
      <c r="AA213" s="362" t="s">
        <v>258</v>
      </c>
      <c r="AB213" s="362" t="s">
        <v>259</v>
      </c>
      <c r="AC213" s="362" t="s">
        <v>532</v>
      </c>
      <c r="AD213" s="364">
        <v>0</v>
      </c>
      <c r="AE213" s="364">
        <v>0</v>
      </c>
      <c r="AF213" s="362" t="s">
        <v>261</v>
      </c>
      <c r="AG213" s="362">
        <v>2.4096389999999999E-2</v>
      </c>
      <c r="AH213" s="364">
        <v>-43.37</v>
      </c>
      <c r="AI213" s="364">
        <v>-43.37</v>
      </c>
      <c r="AJ213" s="362" t="s">
        <v>262</v>
      </c>
      <c r="AK213" s="362" t="s">
        <v>263</v>
      </c>
      <c r="AL213" s="361" t="s">
        <v>264</v>
      </c>
      <c r="AM213" s="362">
        <v>58203</v>
      </c>
      <c r="AN213" s="362">
        <v>75709</v>
      </c>
      <c r="AO213" s="361" t="s">
        <v>158</v>
      </c>
      <c r="AP213" s="361" t="s">
        <v>265</v>
      </c>
      <c r="AQ213" s="362" t="s">
        <v>463</v>
      </c>
      <c r="AR213" s="362" t="s">
        <v>537</v>
      </c>
      <c r="AS213" s="363" t="s">
        <v>944</v>
      </c>
      <c r="AT213" s="362" t="s">
        <v>245</v>
      </c>
      <c r="AU213" s="362" t="s">
        <v>945</v>
      </c>
      <c r="AV213" s="364" t="s">
        <v>946</v>
      </c>
      <c r="AW213" s="362" t="s">
        <v>947</v>
      </c>
      <c r="AX213" s="362" t="s">
        <v>271</v>
      </c>
      <c r="AY213" s="364" t="s">
        <v>502</v>
      </c>
      <c r="AZ213" s="362">
        <v>1058619</v>
      </c>
      <c r="BA213" s="362" t="s">
        <v>464</v>
      </c>
      <c r="BB213" s="362" t="s">
        <v>292</v>
      </c>
      <c r="BC213" s="362" t="s">
        <v>275</v>
      </c>
      <c r="BD213" s="362" t="s">
        <v>948</v>
      </c>
      <c r="BE213" s="363" t="s">
        <v>675</v>
      </c>
      <c r="BF213" s="362" t="s">
        <v>261</v>
      </c>
      <c r="BG213" s="364" t="s">
        <v>946</v>
      </c>
      <c r="BH213" s="362">
        <v>10250829</v>
      </c>
      <c r="BI213" s="362">
        <v>1</v>
      </c>
      <c r="BJ213" s="362" t="s">
        <v>947</v>
      </c>
      <c r="BK213" s="362" t="s">
        <v>296</v>
      </c>
      <c r="BL213" s="362" t="s">
        <v>297</v>
      </c>
      <c r="BM213" s="362"/>
      <c r="BN213" s="362"/>
      <c r="BO213" s="362"/>
      <c r="BP213" s="362"/>
      <c r="BQ213" s="362"/>
      <c r="BR213" s="362"/>
    </row>
    <row r="214" spans="1:70" ht="15.6">
      <c r="A214" s="361" t="s">
        <v>158</v>
      </c>
      <c r="B214" s="362" t="s">
        <v>2</v>
      </c>
      <c r="C214" s="362"/>
      <c r="D214" s="363" t="s">
        <v>243</v>
      </c>
      <c r="E214" s="363" t="s">
        <v>456</v>
      </c>
      <c r="F214" s="362" t="s">
        <v>245</v>
      </c>
      <c r="G214" s="362" t="s">
        <v>246</v>
      </c>
      <c r="H214" s="362" t="s">
        <v>247</v>
      </c>
      <c r="I214" s="362" t="s">
        <v>248</v>
      </c>
      <c r="J214" s="362" t="s">
        <v>249</v>
      </c>
      <c r="K214" s="362" t="s">
        <v>250</v>
      </c>
      <c r="L214" s="361" t="s">
        <v>298</v>
      </c>
      <c r="M214" s="362" t="s">
        <v>75</v>
      </c>
      <c r="N214" s="362" t="s">
        <v>76</v>
      </c>
      <c r="O214" s="362" t="s">
        <v>250</v>
      </c>
      <c r="P214" s="362" t="s">
        <v>247</v>
      </c>
      <c r="Q214" s="361" t="s">
        <v>157</v>
      </c>
      <c r="R214" s="362" t="s">
        <v>252</v>
      </c>
      <c r="S214" s="362" t="s">
        <v>253</v>
      </c>
      <c r="T214" s="362">
        <v>56011937</v>
      </c>
      <c r="U214" s="362"/>
      <c r="V214" s="362"/>
      <c r="W214" s="363" t="s">
        <v>944</v>
      </c>
      <c r="X214" s="362" t="s">
        <v>460</v>
      </c>
      <c r="Y214" s="362" t="s">
        <v>256</v>
      </c>
      <c r="Z214" s="362" t="s">
        <v>257</v>
      </c>
      <c r="AA214" s="362" t="s">
        <v>258</v>
      </c>
      <c r="AB214" s="362" t="s">
        <v>259</v>
      </c>
      <c r="AC214" s="362" t="s">
        <v>260</v>
      </c>
      <c r="AD214" s="364">
        <v>81200.02</v>
      </c>
      <c r="AE214" s="364">
        <v>81200.02</v>
      </c>
      <c r="AF214" s="362" t="s">
        <v>261</v>
      </c>
      <c r="AG214" s="362">
        <v>2.4096389999999999E-2</v>
      </c>
      <c r="AH214" s="364">
        <v>2000</v>
      </c>
      <c r="AI214" s="364">
        <v>2000</v>
      </c>
      <c r="AJ214" s="362" t="s">
        <v>262</v>
      </c>
      <c r="AK214" s="362" t="s">
        <v>263</v>
      </c>
      <c r="AL214" s="361" t="s">
        <v>264</v>
      </c>
      <c r="AM214" s="362">
        <v>58203</v>
      </c>
      <c r="AN214" s="362">
        <v>75709</v>
      </c>
      <c r="AO214" s="361" t="s">
        <v>158</v>
      </c>
      <c r="AP214" s="361" t="s">
        <v>265</v>
      </c>
      <c r="AQ214" s="362" t="s">
        <v>463</v>
      </c>
      <c r="AR214" s="362" t="s">
        <v>537</v>
      </c>
      <c r="AS214" s="363" t="s">
        <v>944</v>
      </c>
      <c r="AT214" s="362" t="s">
        <v>245</v>
      </c>
      <c r="AU214" s="362" t="s">
        <v>945</v>
      </c>
      <c r="AV214" s="364" t="s">
        <v>946</v>
      </c>
      <c r="AW214" s="362" t="s">
        <v>947</v>
      </c>
      <c r="AX214" s="362" t="s">
        <v>271</v>
      </c>
      <c r="AY214" s="364" t="s">
        <v>949</v>
      </c>
      <c r="AZ214" s="362">
        <v>1058619</v>
      </c>
      <c r="BA214" s="362" t="s">
        <v>464</v>
      </c>
      <c r="BB214" s="362" t="s">
        <v>292</v>
      </c>
      <c r="BC214" s="362" t="s">
        <v>275</v>
      </c>
      <c r="BD214" s="362" t="s">
        <v>948</v>
      </c>
      <c r="BE214" s="363" t="s">
        <v>675</v>
      </c>
      <c r="BF214" s="362" t="s">
        <v>261</v>
      </c>
      <c r="BG214" s="364" t="s">
        <v>946</v>
      </c>
      <c r="BH214" s="362">
        <v>10250829</v>
      </c>
      <c r="BI214" s="362">
        <v>1</v>
      </c>
      <c r="BJ214" s="362" t="s">
        <v>947</v>
      </c>
      <c r="BK214" s="362" t="s">
        <v>296</v>
      </c>
      <c r="BL214" s="362" t="s">
        <v>297</v>
      </c>
      <c r="BM214" s="362"/>
      <c r="BN214" s="362"/>
      <c r="BO214" s="362"/>
      <c r="BP214" s="362"/>
      <c r="BQ214" s="362"/>
      <c r="BR214" s="362"/>
    </row>
    <row r="215" spans="1:70" ht="15.6">
      <c r="A215" s="361" t="s">
        <v>158</v>
      </c>
      <c r="B215" s="362" t="s">
        <v>2</v>
      </c>
      <c r="C215" s="362"/>
      <c r="D215" s="363" t="s">
        <v>243</v>
      </c>
      <c r="E215" s="363" t="s">
        <v>456</v>
      </c>
      <c r="F215" s="362" t="s">
        <v>245</v>
      </c>
      <c r="G215" s="362" t="s">
        <v>246</v>
      </c>
      <c r="H215" s="362" t="s">
        <v>247</v>
      </c>
      <c r="I215" s="362" t="s">
        <v>248</v>
      </c>
      <c r="J215" s="362" t="s">
        <v>249</v>
      </c>
      <c r="K215" s="362" t="s">
        <v>250</v>
      </c>
      <c r="L215" s="361" t="s">
        <v>298</v>
      </c>
      <c r="M215" s="362" t="s">
        <v>75</v>
      </c>
      <c r="N215" s="362" t="s">
        <v>76</v>
      </c>
      <c r="O215" s="362" t="s">
        <v>250</v>
      </c>
      <c r="P215" s="362" t="s">
        <v>247</v>
      </c>
      <c r="Q215" s="361" t="s">
        <v>157</v>
      </c>
      <c r="R215" s="362" t="s">
        <v>252</v>
      </c>
      <c r="S215" s="362" t="s">
        <v>253</v>
      </c>
      <c r="T215" s="362">
        <v>56048662</v>
      </c>
      <c r="U215" s="362"/>
      <c r="V215" s="362"/>
      <c r="W215" s="363" t="s">
        <v>944</v>
      </c>
      <c r="X215" s="362" t="s">
        <v>278</v>
      </c>
      <c r="Y215" s="362" t="s">
        <v>256</v>
      </c>
      <c r="Z215" s="362" t="s">
        <v>279</v>
      </c>
      <c r="AA215" s="362"/>
      <c r="AB215" s="362" t="s">
        <v>280</v>
      </c>
      <c r="AC215" s="362" t="s">
        <v>281</v>
      </c>
      <c r="AD215" s="364">
        <v>0</v>
      </c>
      <c r="AE215" s="364">
        <v>6496</v>
      </c>
      <c r="AF215" s="362" t="s">
        <v>261</v>
      </c>
      <c r="AG215" s="362">
        <v>2.4096385542168676E-2</v>
      </c>
      <c r="AH215" s="364">
        <v>0</v>
      </c>
      <c r="AI215" s="364">
        <v>156.53</v>
      </c>
      <c r="AJ215" s="362"/>
      <c r="AK215" s="362"/>
      <c r="AL215" s="361"/>
      <c r="AM215" s="362"/>
      <c r="AN215" s="362"/>
      <c r="AO215" s="361"/>
      <c r="AP215" s="361"/>
      <c r="AQ215" s="362" t="s">
        <v>282</v>
      </c>
      <c r="AR215" s="362"/>
      <c r="AS215" s="363"/>
      <c r="AT215" s="362"/>
      <c r="AU215" s="362"/>
      <c r="AV215" s="364"/>
      <c r="AW215" s="362"/>
      <c r="AX215" s="362"/>
      <c r="AY215" s="364"/>
      <c r="AZ215" s="362"/>
      <c r="BA215" s="362"/>
      <c r="BB215" s="362"/>
      <c r="BC215" s="362"/>
      <c r="BD215" s="362"/>
      <c r="BE215" s="363"/>
      <c r="BF215" s="362"/>
      <c r="BG215" s="364"/>
      <c r="BH215" s="362"/>
      <c r="BI215" s="362"/>
      <c r="BJ215" s="362"/>
      <c r="BK215" s="362"/>
      <c r="BL215" s="362"/>
      <c r="BM215" s="362"/>
      <c r="BN215" s="362"/>
      <c r="BO215" s="362"/>
      <c r="BP215" s="362"/>
      <c r="BQ215" s="362"/>
      <c r="BR215" s="362"/>
    </row>
    <row r="216" spans="1:70" ht="15.6">
      <c r="A216" s="361" t="s">
        <v>158</v>
      </c>
      <c r="B216" s="362" t="s">
        <v>2</v>
      </c>
      <c r="C216" s="362"/>
      <c r="D216" s="363" t="s">
        <v>243</v>
      </c>
      <c r="E216" s="363" t="s">
        <v>456</v>
      </c>
      <c r="F216" s="362" t="s">
        <v>245</v>
      </c>
      <c r="G216" s="362" t="s">
        <v>246</v>
      </c>
      <c r="H216" s="362" t="s">
        <v>247</v>
      </c>
      <c r="I216" s="362" t="s">
        <v>248</v>
      </c>
      <c r="J216" s="362" t="s">
        <v>249</v>
      </c>
      <c r="K216" s="362" t="s">
        <v>250</v>
      </c>
      <c r="L216" s="361" t="s">
        <v>298</v>
      </c>
      <c r="M216" s="362" t="s">
        <v>75</v>
      </c>
      <c r="N216" s="362" t="s">
        <v>76</v>
      </c>
      <c r="O216" s="362" t="s">
        <v>250</v>
      </c>
      <c r="P216" s="362" t="s">
        <v>247</v>
      </c>
      <c r="Q216" s="361" t="s">
        <v>157</v>
      </c>
      <c r="R216" s="362" t="s">
        <v>252</v>
      </c>
      <c r="S216" s="362" t="s">
        <v>253</v>
      </c>
      <c r="T216" s="362">
        <v>58974102</v>
      </c>
      <c r="U216" s="362"/>
      <c r="V216" s="362"/>
      <c r="W216" s="363" t="s">
        <v>726</v>
      </c>
      <c r="X216" s="362" t="s">
        <v>460</v>
      </c>
      <c r="Y216" s="362" t="s">
        <v>256</v>
      </c>
      <c r="Z216" s="362" t="s">
        <v>257</v>
      </c>
      <c r="AA216" s="362" t="s">
        <v>258</v>
      </c>
      <c r="AB216" s="362" t="s">
        <v>259</v>
      </c>
      <c r="AC216" s="362" t="s">
        <v>260</v>
      </c>
      <c r="AD216" s="364">
        <v>76774.990000000005</v>
      </c>
      <c r="AE216" s="364">
        <v>76774.990000000005</v>
      </c>
      <c r="AF216" s="362" t="s">
        <v>261</v>
      </c>
      <c r="AG216" s="362">
        <v>2.4096389999999999E-2</v>
      </c>
      <c r="AH216" s="364">
        <v>1850</v>
      </c>
      <c r="AI216" s="364">
        <v>1850</v>
      </c>
      <c r="AJ216" s="362" t="s">
        <v>262</v>
      </c>
      <c r="AK216" s="362" t="s">
        <v>263</v>
      </c>
      <c r="AL216" s="361" t="s">
        <v>264</v>
      </c>
      <c r="AM216" s="362">
        <v>58203</v>
      </c>
      <c r="AN216" s="362">
        <v>75709</v>
      </c>
      <c r="AO216" s="361" t="s">
        <v>158</v>
      </c>
      <c r="AP216" s="361" t="s">
        <v>265</v>
      </c>
      <c r="AQ216" s="362" t="s">
        <v>463</v>
      </c>
      <c r="AR216" s="362" t="s">
        <v>508</v>
      </c>
      <c r="AS216" s="363" t="s">
        <v>726</v>
      </c>
      <c r="AT216" s="362" t="s">
        <v>245</v>
      </c>
      <c r="AU216" s="362" t="s">
        <v>923</v>
      </c>
      <c r="AV216" s="364" t="s">
        <v>924</v>
      </c>
      <c r="AW216" s="362" t="s">
        <v>925</v>
      </c>
      <c r="AX216" s="362" t="s">
        <v>271</v>
      </c>
      <c r="AY216" s="364" t="s">
        <v>950</v>
      </c>
      <c r="AZ216" s="362">
        <v>1058777</v>
      </c>
      <c r="BA216" s="362" t="s">
        <v>718</v>
      </c>
      <c r="BB216" s="362" t="s">
        <v>719</v>
      </c>
      <c r="BC216" s="362" t="s">
        <v>275</v>
      </c>
      <c r="BD216" s="362" t="s">
        <v>927</v>
      </c>
      <c r="BE216" s="363" t="s">
        <v>780</v>
      </c>
      <c r="BF216" s="362" t="s">
        <v>261</v>
      </c>
      <c r="BG216" s="364" t="s">
        <v>924</v>
      </c>
      <c r="BH216" s="362">
        <v>10307741</v>
      </c>
      <c r="BI216" s="362">
        <v>1</v>
      </c>
      <c r="BJ216" s="362" t="s">
        <v>925</v>
      </c>
      <c r="BK216" s="362" t="s">
        <v>296</v>
      </c>
      <c r="BL216" s="362" t="s">
        <v>297</v>
      </c>
      <c r="BM216" s="362"/>
      <c r="BN216" s="362"/>
      <c r="BO216" s="362"/>
      <c r="BP216" s="362"/>
      <c r="BQ216" s="362"/>
      <c r="BR216" s="362"/>
    </row>
    <row r="217" spans="1:70" ht="15.6">
      <c r="A217" s="361" t="s">
        <v>158</v>
      </c>
      <c r="B217" s="362" t="s">
        <v>2</v>
      </c>
      <c r="C217" s="362"/>
      <c r="D217" s="363" t="s">
        <v>243</v>
      </c>
      <c r="E217" s="363" t="s">
        <v>456</v>
      </c>
      <c r="F217" s="362" t="s">
        <v>245</v>
      </c>
      <c r="G217" s="362" t="s">
        <v>246</v>
      </c>
      <c r="H217" s="362" t="s">
        <v>247</v>
      </c>
      <c r="I217" s="362" t="s">
        <v>248</v>
      </c>
      <c r="J217" s="362" t="s">
        <v>249</v>
      </c>
      <c r="K217" s="362" t="s">
        <v>250</v>
      </c>
      <c r="L217" s="361" t="s">
        <v>298</v>
      </c>
      <c r="M217" s="362" t="s">
        <v>75</v>
      </c>
      <c r="N217" s="362" t="s">
        <v>76</v>
      </c>
      <c r="O217" s="362" t="s">
        <v>250</v>
      </c>
      <c r="P217" s="362" t="s">
        <v>247</v>
      </c>
      <c r="Q217" s="361" t="s">
        <v>157</v>
      </c>
      <c r="R217" s="362" t="s">
        <v>252</v>
      </c>
      <c r="S217" s="362" t="s">
        <v>253</v>
      </c>
      <c r="T217" s="362">
        <v>59105134</v>
      </c>
      <c r="U217" s="362"/>
      <c r="V217" s="362"/>
      <c r="W217" s="363" t="s">
        <v>726</v>
      </c>
      <c r="X217" s="362" t="s">
        <v>278</v>
      </c>
      <c r="Y217" s="362" t="s">
        <v>256</v>
      </c>
      <c r="Z217" s="362" t="s">
        <v>279</v>
      </c>
      <c r="AA217" s="362"/>
      <c r="AB217" s="362" t="s">
        <v>280</v>
      </c>
      <c r="AC217" s="362" t="s">
        <v>281</v>
      </c>
      <c r="AD217" s="364">
        <v>0</v>
      </c>
      <c r="AE217" s="364">
        <v>6142</v>
      </c>
      <c r="AF217" s="362" t="s">
        <v>261</v>
      </c>
      <c r="AG217" s="362">
        <v>2.4009599999999999E-2</v>
      </c>
      <c r="AH217" s="364">
        <v>0</v>
      </c>
      <c r="AI217" s="364">
        <v>147.47</v>
      </c>
      <c r="AJ217" s="362"/>
      <c r="AK217" s="362"/>
      <c r="AL217" s="361"/>
      <c r="AM217" s="362"/>
      <c r="AN217" s="362"/>
      <c r="AO217" s="361"/>
      <c r="AP217" s="361"/>
      <c r="AQ217" s="362" t="s">
        <v>282</v>
      </c>
      <c r="AR217" s="362"/>
      <c r="AS217" s="363"/>
      <c r="AT217" s="362"/>
      <c r="AU217" s="362"/>
      <c r="AV217" s="364"/>
      <c r="AW217" s="362"/>
      <c r="AX217" s="362"/>
      <c r="AY217" s="364"/>
      <c r="AZ217" s="362"/>
      <c r="BA217" s="362"/>
      <c r="BB217" s="362"/>
      <c r="BC217" s="362"/>
      <c r="BD217" s="362"/>
      <c r="BE217" s="363"/>
      <c r="BF217" s="362"/>
      <c r="BG217" s="364"/>
      <c r="BH217" s="362"/>
      <c r="BI217" s="362"/>
      <c r="BJ217" s="362"/>
      <c r="BK217" s="362"/>
      <c r="BL217" s="362"/>
      <c r="BM217" s="362"/>
      <c r="BN217" s="362"/>
      <c r="BO217" s="362"/>
      <c r="BP217" s="362"/>
      <c r="BQ217" s="362"/>
      <c r="BR217" s="362"/>
    </row>
    <row r="218" spans="1:70" ht="15.6">
      <c r="A218" s="361" t="s">
        <v>158</v>
      </c>
      <c r="B218" s="362" t="s">
        <v>2</v>
      </c>
      <c r="C218" s="362"/>
      <c r="D218" s="363" t="s">
        <v>243</v>
      </c>
      <c r="E218" s="363" t="s">
        <v>456</v>
      </c>
      <c r="F218" s="362" t="s">
        <v>245</v>
      </c>
      <c r="G218" s="362" t="s">
        <v>246</v>
      </c>
      <c r="H218" s="362" t="s">
        <v>247</v>
      </c>
      <c r="I218" s="362" t="s">
        <v>248</v>
      </c>
      <c r="J218" s="362" t="s">
        <v>249</v>
      </c>
      <c r="K218" s="362" t="s">
        <v>250</v>
      </c>
      <c r="L218" s="361" t="s">
        <v>298</v>
      </c>
      <c r="M218" s="362" t="s">
        <v>77</v>
      </c>
      <c r="N218" s="362" t="s">
        <v>78</v>
      </c>
      <c r="O218" s="362" t="s">
        <v>250</v>
      </c>
      <c r="P218" s="362" t="s">
        <v>247</v>
      </c>
      <c r="Q218" s="361" t="s">
        <v>157</v>
      </c>
      <c r="R218" s="362" t="s">
        <v>252</v>
      </c>
      <c r="S218" s="362" t="s">
        <v>253</v>
      </c>
      <c r="T218" s="362">
        <v>41210587</v>
      </c>
      <c r="U218" s="362"/>
      <c r="V218" s="362"/>
      <c r="W218" s="363" t="s">
        <v>951</v>
      </c>
      <c r="X218" s="362" t="s">
        <v>695</v>
      </c>
      <c r="Y218" s="362" t="s">
        <v>256</v>
      </c>
      <c r="Z218" s="362" t="s">
        <v>257</v>
      </c>
      <c r="AA218" s="362" t="s">
        <v>258</v>
      </c>
      <c r="AB218" s="362" t="s">
        <v>259</v>
      </c>
      <c r="AC218" s="362" t="s">
        <v>532</v>
      </c>
      <c r="AD218" s="364">
        <v>0</v>
      </c>
      <c r="AE218" s="364">
        <v>0</v>
      </c>
      <c r="AF218" s="362" t="s">
        <v>261</v>
      </c>
      <c r="AG218" s="362">
        <v>2.5974029999999999E-2</v>
      </c>
      <c r="AH218" s="364">
        <v>-96.19</v>
      </c>
      <c r="AI218" s="364">
        <v>-96.19</v>
      </c>
      <c r="AJ218" s="362" t="s">
        <v>262</v>
      </c>
      <c r="AK218" s="362" t="s">
        <v>263</v>
      </c>
      <c r="AL218" s="361" t="s">
        <v>264</v>
      </c>
      <c r="AM218" s="362">
        <v>58203</v>
      </c>
      <c r="AN218" s="362">
        <v>72220</v>
      </c>
      <c r="AO218" s="361" t="s">
        <v>158</v>
      </c>
      <c r="AP218" s="361" t="s">
        <v>265</v>
      </c>
      <c r="AQ218" s="362" t="s">
        <v>696</v>
      </c>
      <c r="AR218" s="362" t="s">
        <v>928</v>
      </c>
      <c r="AS218" s="363" t="s">
        <v>951</v>
      </c>
      <c r="AT218" s="362" t="s">
        <v>245</v>
      </c>
      <c r="AU218" s="362" t="s">
        <v>952</v>
      </c>
      <c r="AV218" s="364" t="s">
        <v>953</v>
      </c>
      <c r="AW218" s="362" t="s">
        <v>954</v>
      </c>
      <c r="AX218" s="362" t="s">
        <v>271</v>
      </c>
      <c r="AY218" s="364" t="s">
        <v>502</v>
      </c>
      <c r="AZ218" s="362">
        <v>2009297</v>
      </c>
      <c r="BA218" s="362" t="s">
        <v>955</v>
      </c>
      <c r="BB218" s="362" t="s">
        <v>956</v>
      </c>
      <c r="BC218" s="362" t="s">
        <v>305</v>
      </c>
      <c r="BD218" s="362" t="s">
        <v>957</v>
      </c>
      <c r="BE218" s="363" t="s">
        <v>958</v>
      </c>
      <c r="BF218" s="362" t="s">
        <v>261</v>
      </c>
      <c r="BG218" s="364" t="s">
        <v>953</v>
      </c>
      <c r="BH218" s="362">
        <v>10173392</v>
      </c>
      <c r="BI218" s="362">
        <v>1</v>
      </c>
      <c r="BJ218" s="362" t="s">
        <v>954</v>
      </c>
      <c r="BK218" s="362" t="s">
        <v>553</v>
      </c>
      <c r="BL218" s="362" t="s">
        <v>297</v>
      </c>
      <c r="BM218" s="362"/>
      <c r="BN218" s="362"/>
      <c r="BO218" s="362"/>
      <c r="BP218" s="362"/>
      <c r="BQ218" s="362"/>
      <c r="BR218" s="362"/>
    </row>
    <row r="219" spans="1:70" ht="15.6">
      <c r="A219" s="361" t="s">
        <v>158</v>
      </c>
      <c r="B219" s="362" t="s">
        <v>2</v>
      </c>
      <c r="C219" s="362"/>
      <c r="D219" s="363" t="s">
        <v>243</v>
      </c>
      <c r="E219" s="363" t="s">
        <v>456</v>
      </c>
      <c r="F219" s="362" t="s">
        <v>245</v>
      </c>
      <c r="G219" s="362" t="s">
        <v>246</v>
      </c>
      <c r="H219" s="362" t="s">
        <v>247</v>
      </c>
      <c r="I219" s="362" t="s">
        <v>248</v>
      </c>
      <c r="J219" s="362" t="s">
        <v>249</v>
      </c>
      <c r="K219" s="362" t="s">
        <v>250</v>
      </c>
      <c r="L219" s="361" t="s">
        <v>298</v>
      </c>
      <c r="M219" s="362" t="s">
        <v>77</v>
      </c>
      <c r="N219" s="362" t="s">
        <v>78</v>
      </c>
      <c r="O219" s="362" t="s">
        <v>250</v>
      </c>
      <c r="P219" s="362" t="s">
        <v>247</v>
      </c>
      <c r="Q219" s="361" t="s">
        <v>157</v>
      </c>
      <c r="R219" s="362" t="s">
        <v>252</v>
      </c>
      <c r="S219" s="362" t="s">
        <v>253</v>
      </c>
      <c r="T219" s="362">
        <v>41210588</v>
      </c>
      <c r="U219" s="362"/>
      <c r="V219" s="362"/>
      <c r="W219" s="363" t="s">
        <v>951</v>
      </c>
      <c r="X219" s="362" t="s">
        <v>695</v>
      </c>
      <c r="Y219" s="362" t="s">
        <v>256</v>
      </c>
      <c r="Z219" s="362" t="s">
        <v>257</v>
      </c>
      <c r="AA219" s="362" t="s">
        <v>258</v>
      </c>
      <c r="AB219" s="362" t="s">
        <v>259</v>
      </c>
      <c r="AC219" s="362" t="s">
        <v>260</v>
      </c>
      <c r="AD219" s="364">
        <v>281453</v>
      </c>
      <c r="AE219" s="364">
        <v>281453</v>
      </c>
      <c r="AF219" s="362" t="s">
        <v>261</v>
      </c>
      <c r="AG219" s="362">
        <v>2.5974029999999999E-2</v>
      </c>
      <c r="AH219" s="364">
        <v>7406.66</v>
      </c>
      <c r="AI219" s="364">
        <v>7406.66</v>
      </c>
      <c r="AJ219" s="362" t="s">
        <v>262</v>
      </c>
      <c r="AK219" s="362" t="s">
        <v>263</v>
      </c>
      <c r="AL219" s="361" t="s">
        <v>264</v>
      </c>
      <c r="AM219" s="362">
        <v>58203</v>
      </c>
      <c r="AN219" s="362">
        <v>72220</v>
      </c>
      <c r="AO219" s="361" t="s">
        <v>158</v>
      </c>
      <c r="AP219" s="361" t="s">
        <v>265</v>
      </c>
      <c r="AQ219" s="362" t="s">
        <v>696</v>
      </c>
      <c r="AR219" s="362" t="s">
        <v>928</v>
      </c>
      <c r="AS219" s="363" t="s">
        <v>951</v>
      </c>
      <c r="AT219" s="362" t="s">
        <v>245</v>
      </c>
      <c r="AU219" s="362" t="s">
        <v>952</v>
      </c>
      <c r="AV219" s="364" t="s">
        <v>953</v>
      </c>
      <c r="AW219" s="362" t="s">
        <v>954</v>
      </c>
      <c r="AX219" s="362" t="s">
        <v>271</v>
      </c>
      <c r="AY219" s="364" t="s">
        <v>953</v>
      </c>
      <c r="AZ219" s="362">
        <v>2009297</v>
      </c>
      <c r="BA219" s="362" t="s">
        <v>955</v>
      </c>
      <c r="BB219" s="362" t="s">
        <v>956</v>
      </c>
      <c r="BC219" s="362" t="s">
        <v>305</v>
      </c>
      <c r="BD219" s="362" t="s">
        <v>957</v>
      </c>
      <c r="BE219" s="363" t="s">
        <v>958</v>
      </c>
      <c r="BF219" s="362" t="s">
        <v>261</v>
      </c>
      <c r="BG219" s="364" t="s">
        <v>953</v>
      </c>
      <c r="BH219" s="362">
        <v>10173392</v>
      </c>
      <c r="BI219" s="362">
        <v>1</v>
      </c>
      <c r="BJ219" s="362" t="s">
        <v>954</v>
      </c>
      <c r="BK219" s="362" t="s">
        <v>553</v>
      </c>
      <c r="BL219" s="362" t="s">
        <v>297</v>
      </c>
      <c r="BM219" s="362"/>
      <c r="BN219" s="362"/>
      <c r="BO219" s="362"/>
      <c r="BP219" s="362"/>
      <c r="BQ219" s="362"/>
      <c r="BR219" s="362"/>
    </row>
    <row r="220" spans="1:70" ht="15.6">
      <c r="A220" s="361" t="s">
        <v>158</v>
      </c>
      <c r="B220" s="362" t="s">
        <v>2</v>
      </c>
      <c r="C220" s="362"/>
      <c r="D220" s="363" t="s">
        <v>243</v>
      </c>
      <c r="E220" s="363" t="s">
        <v>456</v>
      </c>
      <c r="F220" s="362" t="s">
        <v>245</v>
      </c>
      <c r="G220" s="362" t="s">
        <v>246</v>
      </c>
      <c r="H220" s="362" t="s">
        <v>247</v>
      </c>
      <c r="I220" s="362" t="s">
        <v>248</v>
      </c>
      <c r="J220" s="362" t="s">
        <v>249</v>
      </c>
      <c r="K220" s="362" t="s">
        <v>250</v>
      </c>
      <c r="L220" s="361" t="s">
        <v>298</v>
      </c>
      <c r="M220" s="362" t="s">
        <v>77</v>
      </c>
      <c r="N220" s="362" t="s">
        <v>78</v>
      </c>
      <c r="O220" s="362" t="s">
        <v>250</v>
      </c>
      <c r="P220" s="362" t="s">
        <v>247</v>
      </c>
      <c r="Q220" s="361" t="s">
        <v>157</v>
      </c>
      <c r="R220" s="362" t="s">
        <v>252</v>
      </c>
      <c r="S220" s="362" t="s">
        <v>253</v>
      </c>
      <c r="T220" s="362">
        <v>41210610</v>
      </c>
      <c r="U220" s="362"/>
      <c r="V220" s="362"/>
      <c r="W220" s="363" t="s">
        <v>951</v>
      </c>
      <c r="X220" s="362" t="s">
        <v>695</v>
      </c>
      <c r="Y220" s="362" t="s">
        <v>256</v>
      </c>
      <c r="Z220" s="362" t="s">
        <v>257</v>
      </c>
      <c r="AA220" s="362" t="s">
        <v>258</v>
      </c>
      <c r="AB220" s="362" t="s">
        <v>259</v>
      </c>
      <c r="AC220" s="362" t="s">
        <v>496</v>
      </c>
      <c r="AD220" s="364">
        <v>0</v>
      </c>
      <c r="AE220" s="364">
        <v>0</v>
      </c>
      <c r="AF220" s="362" t="s">
        <v>261</v>
      </c>
      <c r="AG220" s="362">
        <v>2.5974029999999999E-2</v>
      </c>
      <c r="AH220" s="364">
        <v>0</v>
      </c>
      <c r="AI220" s="364">
        <v>0</v>
      </c>
      <c r="AJ220" s="362" t="s">
        <v>262</v>
      </c>
      <c r="AK220" s="362" t="s">
        <v>263</v>
      </c>
      <c r="AL220" s="361" t="s">
        <v>264</v>
      </c>
      <c r="AM220" s="362">
        <v>58203</v>
      </c>
      <c r="AN220" s="362">
        <v>72220</v>
      </c>
      <c r="AO220" s="361" t="s">
        <v>158</v>
      </c>
      <c r="AP220" s="361" t="s">
        <v>265</v>
      </c>
      <c r="AQ220" s="362" t="s">
        <v>696</v>
      </c>
      <c r="AR220" s="362" t="s">
        <v>928</v>
      </c>
      <c r="AS220" s="363" t="s">
        <v>951</v>
      </c>
      <c r="AT220" s="362" t="s">
        <v>245</v>
      </c>
      <c r="AU220" s="362" t="s">
        <v>952</v>
      </c>
      <c r="AV220" s="364" t="s">
        <v>953</v>
      </c>
      <c r="AW220" s="362" t="s">
        <v>959</v>
      </c>
      <c r="AX220" s="362" t="s">
        <v>501</v>
      </c>
      <c r="AY220" s="364" t="s">
        <v>502</v>
      </c>
      <c r="AZ220" s="362">
        <v>2009297</v>
      </c>
      <c r="BA220" s="362" t="s">
        <v>955</v>
      </c>
      <c r="BB220" s="362" t="s">
        <v>956</v>
      </c>
      <c r="BC220" s="362" t="s">
        <v>305</v>
      </c>
      <c r="BD220" s="362" t="s">
        <v>957</v>
      </c>
      <c r="BE220" s="363" t="s">
        <v>958</v>
      </c>
      <c r="BF220" s="362" t="s">
        <v>261</v>
      </c>
      <c r="BG220" s="364" t="s">
        <v>953</v>
      </c>
      <c r="BH220" s="362">
        <v>10173392</v>
      </c>
      <c r="BI220" s="362">
        <v>1</v>
      </c>
      <c r="BJ220" s="362" t="s">
        <v>954</v>
      </c>
      <c r="BK220" s="362" t="s">
        <v>553</v>
      </c>
      <c r="BL220" s="362" t="s">
        <v>297</v>
      </c>
      <c r="BM220" s="362"/>
      <c r="BN220" s="362"/>
      <c r="BO220" s="362"/>
      <c r="BP220" s="362"/>
      <c r="BQ220" s="362"/>
      <c r="BR220" s="362"/>
    </row>
    <row r="221" spans="1:70" ht="15.6">
      <c r="A221" s="361" t="s">
        <v>158</v>
      </c>
      <c r="B221" s="362" t="s">
        <v>2</v>
      </c>
      <c r="C221" s="362"/>
      <c r="D221" s="363" t="s">
        <v>243</v>
      </c>
      <c r="E221" s="363" t="s">
        <v>456</v>
      </c>
      <c r="F221" s="362" t="s">
        <v>245</v>
      </c>
      <c r="G221" s="362" t="s">
        <v>246</v>
      </c>
      <c r="H221" s="362" t="s">
        <v>247</v>
      </c>
      <c r="I221" s="362" t="s">
        <v>248</v>
      </c>
      <c r="J221" s="362" t="s">
        <v>249</v>
      </c>
      <c r="K221" s="362" t="s">
        <v>250</v>
      </c>
      <c r="L221" s="361" t="s">
        <v>298</v>
      </c>
      <c r="M221" s="362" t="s">
        <v>77</v>
      </c>
      <c r="N221" s="362" t="s">
        <v>78</v>
      </c>
      <c r="O221" s="362" t="s">
        <v>250</v>
      </c>
      <c r="P221" s="362" t="s">
        <v>247</v>
      </c>
      <c r="Q221" s="361" t="s">
        <v>157</v>
      </c>
      <c r="R221" s="362" t="s">
        <v>252</v>
      </c>
      <c r="S221" s="362" t="s">
        <v>253</v>
      </c>
      <c r="T221" s="362">
        <v>41297344</v>
      </c>
      <c r="U221" s="362"/>
      <c r="V221" s="362"/>
      <c r="W221" s="363" t="s">
        <v>937</v>
      </c>
      <c r="X221" s="362" t="s">
        <v>278</v>
      </c>
      <c r="Y221" s="362" t="s">
        <v>256</v>
      </c>
      <c r="Z221" s="362" t="s">
        <v>653</v>
      </c>
      <c r="AA221" s="362"/>
      <c r="AB221" s="362" t="s">
        <v>653</v>
      </c>
      <c r="AC221" s="362" t="s">
        <v>654</v>
      </c>
      <c r="AD221" s="364">
        <v>0</v>
      </c>
      <c r="AE221" s="364">
        <v>592.53279999999995</v>
      </c>
      <c r="AF221" s="362" t="s">
        <v>154</v>
      </c>
      <c r="AG221" s="362">
        <v>1</v>
      </c>
      <c r="AH221" s="364">
        <v>0</v>
      </c>
      <c r="AI221" s="364">
        <v>592.53279999999995</v>
      </c>
      <c r="AJ221" s="362" t="s">
        <v>262</v>
      </c>
      <c r="AK221" s="362" t="s">
        <v>263</v>
      </c>
      <c r="AL221" s="361" t="s">
        <v>264</v>
      </c>
      <c r="AM221" s="362">
        <v>58203</v>
      </c>
      <c r="AN221" s="362">
        <v>75105</v>
      </c>
      <c r="AO221" s="361" t="s">
        <v>158</v>
      </c>
      <c r="AP221" s="361" t="s">
        <v>265</v>
      </c>
      <c r="AQ221" s="362" t="s">
        <v>655</v>
      </c>
      <c r="AR221" s="362"/>
      <c r="AS221" s="363"/>
      <c r="AT221" s="362"/>
      <c r="AU221" s="362"/>
      <c r="AV221" s="364"/>
      <c r="AW221" s="362"/>
      <c r="AX221" s="362"/>
      <c r="AY221" s="364"/>
      <c r="AZ221" s="362"/>
      <c r="BA221" s="362"/>
      <c r="BB221" s="362"/>
      <c r="BC221" s="362"/>
      <c r="BD221" s="362"/>
      <c r="BE221" s="363"/>
      <c r="BF221" s="362"/>
      <c r="BG221" s="364"/>
      <c r="BH221" s="362"/>
      <c r="BI221" s="362"/>
      <c r="BJ221" s="362"/>
      <c r="BK221" s="362"/>
      <c r="BL221" s="362"/>
      <c r="BM221" s="362"/>
      <c r="BN221" s="362"/>
      <c r="BO221" s="362"/>
      <c r="BP221" s="362"/>
      <c r="BQ221" s="362"/>
      <c r="BR221" s="362"/>
    </row>
    <row r="222" spans="1:70" ht="15.6">
      <c r="A222" s="361" t="s">
        <v>158</v>
      </c>
      <c r="B222" s="362" t="s">
        <v>2</v>
      </c>
      <c r="C222" s="362"/>
      <c r="D222" s="363" t="s">
        <v>243</v>
      </c>
      <c r="E222" s="363" t="s">
        <v>456</v>
      </c>
      <c r="F222" s="362" t="s">
        <v>245</v>
      </c>
      <c r="G222" s="362" t="s">
        <v>246</v>
      </c>
      <c r="H222" s="362" t="s">
        <v>247</v>
      </c>
      <c r="I222" s="362" t="s">
        <v>248</v>
      </c>
      <c r="J222" s="362" t="s">
        <v>249</v>
      </c>
      <c r="K222" s="362" t="s">
        <v>250</v>
      </c>
      <c r="L222" s="361" t="s">
        <v>298</v>
      </c>
      <c r="M222" s="362" t="s">
        <v>77</v>
      </c>
      <c r="N222" s="362" t="s">
        <v>78</v>
      </c>
      <c r="O222" s="362" t="s">
        <v>250</v>
      </c>
      <c r="P222" s="362" t="s">
        <v>247</v>
      </c>
      <c r="Q222" s="361" t="s">
        <v>157</v>
      </c>
      <c r="R222" s="362" t="s">
        <v>252</v>
      </c>
      <c r="S222" s="362" t="s">
        <v>253</v>
      </c>
      <c r="T222" s="362">
        <v>58770112</v>
      </c>
      <c r="U222" s="362"/>
      <c r="V222" s="362"/>
      <c r="W222" s="363" t="s">
        <v>597</v>
      </c>
      <c r="X222" s="362" t="s">
        <v>460</v>
      </c>
      <c r="Y222" s="362" t="s">
        <v>256</v>
      </c>
      <c r="Z222" s="362" t="s">
        <v>257</v>
      </c>
      <c r="AA222" s="362" t="s">
        <v>258</v>
      </c>
      <c r="AB222" s="362" t="s">
        <v>259</v>
      </c>
      <c r="AC222" s="362" t="s">
        <v>260</v>
      </c>
      <c r="AD222" s="364">
        <v>256855.59</v>
      </c>
      <c r="AE222" s="364">
        <v>256855.59</v>
      </c>
      <c r="AF222" s="362" t="s">
        <v>261</v>
      </c>
      <c r="AG222" s="362">
        <v>2.4096389999999999E-2</v>
      </c>
      <c r="AH222" s="364">
        <v>6189.29</v>
      </c>
      <c r="AI222" s="364">
        <v>6189.29</v>
      </c>
      <c r="AJ222" s="362" t="s">
        <v>262</v>
      </c>
      <c r="AK222" s="362" t="s">
        <v>263</v>
      </c>
      <c r="AL222" s="361" t="s">
        <v>264</v>
      </c>
      <c r="AM222" s="362">
        <v>58203</v>
      </c>
      <c r="AN222" s="362">
        <v>75709</v>
      </c>
      <c r="AO222" s="361" t="s">
        <v>158</v>
      </c>
      <c r="AP222" s="361" t="s">
        <v>265</v>
      </c>
      <c r="AQ222" s="362" t="s">
        <v>463</v>
      </c>
      <c r="AR222" s="362" t="s">
        <v>508</v>
      </c>
      <c r="AS222" s="363" t="s">
        <v>597</v>
      </c>
      <c r="AT222" s="362" t="s">
        <v>245</v>
      </c>
      <c r="AU222" s="362" t="s">
        <v>960</v>
      </c>
      <c r="AV222" s="364" t="s">
        <v>961</v>
      </c>
      <c r="AW222" s="362" t="s">
        <v>962</v>
      </c>
      <c r="AX222" s="362" t="s">
        <v>271</v>
      </c>
      <c r="AY222" s="364" t="s">
        <v>963</v>
      </c>
      <c r="AZ222" s="362">
        <v>1058777</v>
      </c>
      <c r="BA222" s="362" t="s">
        <v>718</v>
      </c>
      <c r="BB222" s="362" t="s">
        <v>719</v>
      </c>
      <c r="BC222" s="362" t="s">
        <v>275</v>
      </c>
      <c r="BD222" s="362" t="s">
        <v>964</v>
      </c>
      <c r="BE222" s="363" t="s">
        <v>513</v>
      </c>
      <c r="BF222" s="362" t="s">
        <v>261</v>
      </c>
      <c r="BG222" s="364" t="s">
        <v>961</v>
      </c>
      <c r="BH222" s="362">
        <v>10273626</v>
      </c>
      <c r="BI222" s="362">
        <v>1</v>
      </c>
      <c r="BJ222" s="362" t="s">
        <v>962</v>
      </c>
      <c r="BK222" s="362" t="s">
        <v>296</v>
      </c>
      <c r="BL222" s="362" t="s">
        <v>297</v>
      </c>
      <c r="BM222" s="362"/>
      <c r="BN222" s="362"/>
      <c r="BO222" s="362"/>
      <c r="BP222" s="362"/>
      <c r="BQ222" s="362"/>
      <c r="BR222" s="362"/>
    </row>
    <row r="223" spans="1:70" ht="15.6">
      <c r="A223" s="361" t="s">
        <v>158</v>
      </c>
      <c r="B223" s="362" t="s">
        <v>2</v>
      </c>
      <c r="C223" s="362"/>
      <c r="D223" s="363" t="s">
        <v>243</v>
      </c>
      <c r="E223" s="363" t="s">
        <v>456</v>
      </c>
      <c r="F223" s="362" t="s">
        <v>245</v>
      </c>
      <c r="G223" s="362" t="s">
        <v>246</v>
      </c>
      <c r="H223" s="362" t="s">
        <v>247</v>
      </c>
      <c r="I223" s="362" t="s">
        <v>248</v>
      </c>
      <c r="J223" s="362" t="s">
        <v>249</v>
      </c>
      <c r="K223" s="362" t="s">
        <v>250</v>
      </c>
      <c r="L223" s="361" t="s">
        <v>298</v>
      </c>
      <c r="M223" s="362" t="s">
        <v>77</v>
      </c>
      <c r="N223" s="362" t="s">
        <v>78</v>
      </c>
      <c r="O223" s="362" t="s">
        <v>250</v>
      </c>
      <c r="P223" s="362" t="s">
        <v>247</v>
      </c>
      <c r="Q223" s="361" t="s">
        <v>157</v>
      </c>
      <c r="R223" s="362" t="s">
        <v>252</v>
      </c>
      <c r="S223" s="362" t="s">
        <v>253</v>
      </c>
      <c r="T223" s="362">
        <v>58833886</v>
      </c>
      <c r="U223" s="362"/>
      <c r="V223" s="362"/>
      <c r="W223" s="363" t="s">
        <v>597</v>
      </c>
      <c r="X223" s="362" t="s">
        <v>278</v>
      </c>
      <c r="Y223" s="362" t="s">
        <v>256</v>
      </c>
      <c r="Z223" s="362" t="s">
        <v>279</v>
      </c>
      <c r="AA223" s="362"/>
      <c r="AB223" s="362" t="s">
        <v>280</v>
      </c>
      <c r="AC223" s="362" t="s">
        <v>281</v>
      </c>
      <c r="AD223" s="364">
        <v>0</v>
      </c>
      <c r="AE223" s="364">
        <v>20548.45</v>
      </c>
      <c r="AF223" s="362" t="s">
        <v>261</v>
      </c>
      <c r="AG223" s="362">
        <v>2.4096389999999999E-2</v>
      </c>
      <c r="AH223" s="364">
        <v>0</v>
      </c>
      <c r="AI223" s="364">
        <v>495.14</v>
      </c>
      <c r="AJ223" s="362"/>
      <c r="AK223" s="362"/>
      <c r="AL223" s="361"/>
      <c r="AM223" s="362"/>
      <c r="AN223" s="362"/>
      <c r="AO223" s="361"/>
      <c r="AP223" s="361"/>
      <c r="AQ223" s="362" t="s">
        <v>282</v>
      </c>
      <c r="AR223" s="362"/>
      <c r="AS223" s="363"/>
      <c r="AT223" s="362"/>
      <c r="AU223" s="362"/>
      <c r="AV223" s="364"/>
      <c r="AW223" s="362"/>
      <c r="AX223" s="362"/>
      <c r="AY223" s="364"/>
      <c r="AZ223" s="362"/>
      <c r="BA223" s="362"/>
      <c r="BB223" s="362"/>
      <c r="BC223" s="362"/>
      <c r="BD223" s="362"/>
      <c r="BE223" s="363"/>
      <c r="BF223" s="362"/>
      <c r="BG223" s="364"/>
      <c r="BH223" s="362"/>
      <c r="BI223" s="362"/>
      <c r="BJ223" s="362"/>
      <c r="BK223" s="362"/>
      <c r="BL223" s="362"/>
      <c r="BM223" s="362"/>
      <c r="BN223" s="362"/>
      <c r="BO223" s="362"/>
      <c r="BP223" s="362"/>
      <c r="BQ223" s="362"/>
      <c r="BR223" s="362"/>
    </row>
    <row r="224" spans="1:70" ht="15.6">
      <c r="A224" s="361" t="s">
        <v>158</v>
      </c>
      <c r="B224" s="362" t="s">
        <v>2</v>
      </c>
      <c r="C224" s="362"/>
      <c r="D224" s="363" t="s">
        <v>243</v>
      </c>
      <c r="E224" s="363" t="s">
        <v>456</v>
      </c>
      <c r="F224" s="362" t="s">
        <v>245</v>
      </c>
      <c r="G224" s="362" t="s">
        <v>246</v>
      </c>
      <c r="H224" s="362" t="s">
        <v>247</v>
      </c>
      <c r="I224" s="362" t="s">
        <v>248</v>
      </c>
      <c r="J224" s="362" t="s">
        <v>249</v>
      </c>
      <c r="K224" s="362" t="s">
        <v>250</v>
      </c>
      <c r="L224" s="361" t="s">
        <v>298</v>
      </c>
      <c r="M224" s="362" t="s">
        <v>77</v>
      </c>
      <c r="N224" s="362" t="s">
        <v>78</v>
      </c>
      <c r="O224" s="362" t="s">
        <v>250</v>
      </c>
      <c r="P224" s="362" t="s">
        <v>247</v>
      </c>
      <c r="Q224" s="361" t="s">
        <v>157</v>
      </c>
      <c r="R224" s="362" t="s">
        <v>252</v>
      </c>
      <c r="S224" s="362" t="s">
        <v>253</v>
      </c>
      <c r="T224" s="362">
        <v>58974106</v>
      </c>
      <c r="U224" s="362"/>
      <c r="V224" s="362"/>
      <c r="W224" s="363" t="s">
        <v>726</v>
      </c>
      <c r="X224" s="362" t="s">
        <v>460</v>
      </c>
      <c r="Y224" s="362" t="s">
        <v>256</v>
      </c>
      <c r="Z224" s="362" t="s">
        <v>257</v>
      </c>
      <c r="AA224" s="362" t="s">
        <v>258</v>
      </c>
      <c r="AB224" s="362" t="s">
        <v>259</v>
      </c>
      <c r="AC224" s="362" t="s">
        <v>260</v>
      </c>
      <c r="AD224" s="364">
        <v>97524.99</v>
      </c>
      <c r="AE224" s="364">
        <v>97524.99</v>
      </c>
      <c r="AF224" s="362" t="s">
        <v>261</v>
      </c>
      <c r="AG224" s="362">
        <v>2.4096389999999999E-2</v>
      </c>
      <c r="AH224" s="364">
        <v>2350</v>
      </c>
      <c r="AI224" s="364">
        <v>2350</v>
      </c>
      <c r="AJ224" s="362" t="s">
        <v>262</v>
      </c>
      <c r="AK224" s="362" t="s">
        <v>263</v>
      </c>
      <c r="AL224" s="361" t="s">
        <v>264</v>
      </c>
      <c r="AM224" s="362">
        <v>58203</v>
      </c>
      <c r="AN224" s="362">
        <v>75709</v>
      </c>
      <c r="AO224" s="361" t="s">
        <v>158</v>
      </c>
      <c r="AP224" s="361" t="s">
        <v>265</v>
      </c>
      <c r="AQ224" s="362" t="s">
        <v>463</v>
      </c>
      <c r="AR224" s="362" t="s">
        <v>508</v>
      </c>
      <c r="AS224" s="363" t="s">
        <v>726</v>
      </c>
      <c r="AT224" s="362" t="s">
        <v>245</v>
      </c>
      <c r="AU224" s="362" t="s">
        <v>923</v>
      </c>
      <c r="AV224" s="364" t="s">
        <v>924</v>
      </c>
      <c r="AW224" s="362" t="s">
        <v>925</v>
      </c>
      <c r="AX224" s="362" t="s">
        <v>271</v>
      </c>
      <c r="AY224" s="364" t="s">
        <v>965</v>
      </c>
      <c r="AZ224" s="362">
        <v>1058777</v>
      </c>
      <c r="BA224" s="362" t="s">
        <v>718</v>
      </c>
      <c r="BB224" s="362" t="s">
        <v>719</v>
      </c>
      <c r="BC224" s="362" t="s">
        <v>275</v>
      </c>
      <c r="BD224" s="362" t="s">
        <v>927</v>
      </c>
      <c r="BE224" s="363" t="s">
        <v>780</v>
      </c>
      <c r="BF224" s="362" t="s">
        <v>261</v>
      </c>
      <c r="BG224" s="364" t="s">
        <v>924</v>
      </c>
      <c r="BH224" s="362">
        <v>10307741</v>
      </c>
      <c r="BI224" s="362">
        <v>1</v>
      </c>
      <c r="BJ224" s="362" t="s">
        <v>925</v>
      </c>
      <c r="BK224" s="362" t="s">
        <v>296</v>
      </c>
      <c r="BL224" s="362" t="s">
        <v>297</v>
      </c>
      <c r="BM224" s="362"/>
      <c r="BN224" s="362"/>
      <c r="BO224" s="362"/>
      <c r="BP224" s="362"/>
      <c r="BQ224" s="362"/>
      <c r="BR224" s="362"/>
    </row>
    <row r="225" spans="1:70" ht="15.6">
      <c r="A225" s="361" t="s">
        <v>158</v>
      </c>
      <c r="B225" s="362" t="s">
        <v>2</v>
      </c>
      <c r="C225" s="362"/>
      <c r="D225" s="363" t="s">
        <v>243</v>
      </c>
      <c r="E225" s="363" t="s">
        <v>456</v>
      </c>
      <c r="F225" s="362" t="s">
        <v>245</v>
      </c>
      <c r="G225" s="362" t="s">
        <v>246</v>
      </c>
      <c r="H225" s="362" t="s">
        <v>247</v>
      </c>
      <c r="I225" s="362" t="s">
        <v>248</v>
      </c>
      <c r="J225" s="362" t="s">
        <v>249</v>
      </c>
      <c r="K225" s="362" t="s">
        <v>250</v>
      </c>
      <c r="L225" s="361" t="s">
        <v>298</v>
      </c>
      <c r="M225" s="362" t="s">
        <v>77</v>
      </c>
      <c r="N225" s="362" t="s">
        <v>78</v>
      </c>
      <c r="O225" s="362" t="s">
        <v>250</v>
      </c>
      <c r="P225" s="362" t="s">
        <v>247</v>
      </c>
      <c r="Q225" s="361" t="s">
        <v>157</v>
      </c>
      <c r="R225" s="362" t="s">
        <v>252</v>
      </c>
      <c r="S225" s="362" t="s">
        <v>253</v>
      </c>
      <c r="T225" s="362">
        <v>59105135</v>
      </c>
      <c r="U225" s="362"/>
      <c r="V225" s="362"/>
      <c r="W225" s="363" t="s">
        <v>726</v>
      </c>
      <c r="X225" s="362" t="s">
        <v>278</v>
      </c>
      <c r="Y225" s="362" t="s">
        <v>256</v>
      </c>
      <c r="Z225" s="362" t="s">
        <v>279</v>
      </c>
      <c r="AA225" s="362"/>
      <c r="AB225" s="362" t="s">
        <v>280</v>
      </c>
      <c r="AC225" s="362" t="s">
        <v>281</v>
      </c>
      <c r="AD225" s="364">
        <v>0</v>
      </c>
      <c r="AE225" s="364">
        <v>7802</v>
      </c>
      <c r="AF225" s="362" t="s">
        <v>261</v>
      </c>
      <c r="AG225" s="362">
        <v>2.4009599999999999E-2</v>
      </c>
      <c r="AH225" s="364">
        <v>0</v>
      </c>
      <c r="AI225" s="364">
        <v>187.32</v>
      </c>
      <c r="AJ225" s="362"/>
      <c r="AK225" s="362"/>
      <c r="AL225" s="361"/>
      <c r="AM225" s="362"/>
      <c r="AN225" s="362"/>
      <c r="AO225" s="361"/>
      <c r="AP225" s="361"/>
      <c r="AQ225" s="362" t="s">
        <v>282</v>
      </c>
      <c r="AR225" s="362"/>
      <c r="AS225" s="363"/>
      <c r="AT225" s="362"/>
      <c r="AU225" s="362"/>
      <c r="AV225" s="364"/>
      <c r="AW225" s="362"/>
      <c r="AX225" s="362"/>
      <c r="AY225" s="364"/>
      <c r="AZ225" s="362"/>
      <c r="BA225" s="362"/>
      <c r="BB225" s="362"/>
      <c r="BC225" s="362"/>
      <c r="BD225" s="362"/>
      <c r="BE225" s="363"/>
      <c r="BF225" s="362"/>
      <c r="BG225" s="364"/>
      <c r="BH225" s="362"/>
      <c r="BI225" s="362"/>
      <c r="BJ225" s="362"/>
      <c r="BK225" s="362"/>
      <c r="BL225" s="362"/>
      <c r="BM225" s="362"/>
      <c r="BN225" s="362"/>
      <c r="BO225" s="362"/>
      <c r="BP225" s="362"/>
      <c r="BQ225" s="362"/>
      <c r="BR225" s="362"/>
    </row>
    <row r="226" spans="1:70" ht="15.6">
      <c r="A226" s="361" t="s">
        <v>158</v>
      </c>
      <c r="B226" s="362" t="s">
        <v>2</v>
      </c>
      <c r="C226" s="362"/>
      <c r="D226" s="363" t="s">
        <v>243</v>
      </c>
      <c r="E226" s="363" t="s">
        <v>456</v>
      </c>
      <c r="F226" s="362" t="s">
        <v>245</v>
      </c>
      <c r="G226" s="362" t="s">
        <v>246</v>
      </c>
      <c r="H226" s="362" t="s">
        <v>247</v>
      </c>
      <c r="I226" s="362" t="s">
        <v>248</v>
      </c>
      <c r="J226" s="362" t="s">
        <v>249</v>
      </c>
      <c r="K226" s="362" t="s">
        <v>250</v>
      </c>
      <c r="L226" s="361" t="s">
        <v>298</v>
      </c>
      <c r="M226" s="362" t="s">
        <v>77</v>
      </c>
      <c r="N226" s="362" t="s">
        <v>78</v>
      </c>
      <c r="O226" s="362" t="s">
        <v>250</v>
      </c>
      <c r="P226" s="362" t="s">
        <v>247</v>
      </c>
      <c r="Q226" s="361" t="s">
        <v>157</v>
      </c>
      <c r="R226" s="362" t="s">
        <v>252</v>
      </c>
      <c r="S226" s="362" t="s">
        <v>253</v>
      </c>
      <c r="T226" s="362">
        <v>59106298</v>
      </c>
      <c r="U226" s="362"/>
      <c r="V226" s="362"/>
      <c r="W226" s="363" t="s">
        <v>517</v>
      </c>
      <c r="X226" s="362" t="s">
        <v>518</v>
      </c>
      <c r="Y226" s="362" t="s">
        <v>256</v>
      </c>
      <c r="Z226" s="362" t="s">
        <v>519</v>
      </c>
      <c r="AA226" s="362"/>
      <c r="AB226" s="362" t="s">
        <v>519</v>
      </c>
      <c r="AC226" s="362" t="s">
        <v>519</v>
      </c>
      <c r="AD226" s="364">
        <v>-22.29</v>
      </c>
      <c r="AE226" s="364">
        <v>-22.29</v>
      </c>
      <c r="AF226" s="362" t="s">
        <v>154</v>
      </c>
      <c r="AG226" s="362">
        <v>1</v>
      </c>
      <c r="AH226" s="364">
        <v>-22.29</v>
      </c>
      <c r="AI226" s="364">
        <v>-22.29</v>
      </c>
      <c r="AJ226" s="362" t="s">
        <v>262</v>
      </c>
      <c r="AK226" s="362" t="s">
        <v>263</v>
      </c>
      <c r="AL226" s="361" t="s">
        <v>264</v>
      </c>
      <c r="AM226" s="362">
        <v>58203</v>
      </c>
      <c r="AN226" s="362">
        <v>76135</v>
      </c>
      <c r="AO226" s="361" t="s">
        <v>158</v>
      </c>
      <c r="AP226" s="361" t="s">
        <v>265</v>
      </c>
      <c r="AQ226" s="362" t="s">
        <v>520</v>
      </c>
      <c r="AR226" s="362"/>
      <c r="AS226" s="363"/>
      <c r="AT226" s="362"/>
      <c r="AU226" s="362"/>
      <c r="AV226" s="364"/>
      <c r="AW226" s="362"/>
      <c r="AX226" s="362"/>
      <c r="AY226" s="364"/>
      <c r="AZ226" s="362"/>
      <c r="BA226" s="362"/>
      <c r="BB226" s="362"/>
      <c r="BC226" s="362"/>
      <c r="BD226" s="362"/>
      <c r="BE226" s="363"/>
      <c r="BF226" s="362"/>
      <c r="BG226" s="364"/>
      <c r="BH226" s="362"/>
      <c r="BI226" s="362"/>
      <c r="BJ226" s="362"/>
      <c r="BK226" s="362"/>
      <c r="BL226" s="362"/>
      <c r="BM226" s="362"/>
      <c r="BN226" s="362"/>
      <c r="BO226" s="362"/>
      <c r="BP226" s="362"/>
      <c r="BQ226" s="362"/>
      <c r="BR226" s="362"/>
    </row>
    <row r="227" spans="1:70" ht="15.6">
      <c r="A227" s="361" t="s">
        <v>158</v>
      </c>
      <c r="B227" s="362" t="s">
        <v>2</v>
      </c>
      <c r="C227" s="362"/>
      <c r="D227" s="363" t="s">
        <v>243</v>
      </c>
      <c r="E227" s="363" t="s">
        <v>456</v>
      </c>
      <c r="F227" s="362" t="s">
        <v>245</v>
      </c>
      <c r="G227" s="362" t="s">
        <v>246</v>
      </c>
      <c r="H227" s="362" t="s">
        <v>247</v>
      </c>
      <c r="I227" s="362" t="s">
        <v>248</v>
      </c>
      <c r="J227" s="362" t="s">
        <v>249</v>
      </c>
      <c r="K227" s="362" t="s">
        <v>250</v>
      </c>
      <c r="L227" s="361" t="s">
        <v>298</v>
      </c>
      <c r="M227" s="362" t="s">
        <v>80</v>
      </c>
      <c r="N227" s="362" t="s">
        <v>81</v>
      </c>
      <c r="O227" s="362" t="s">
        <v>250</v>
      </c>
      <c r="P227" s="362" t="s">
        <v>247</v>
      </c>
      <c r="Q227" s="361" t="s">
        <v>157</v>
      </c>
      <c r="R227" s="362" t="s">
        <v>252</v>
      </c>
      <c r="S227" s="362" t="s">
        <v>457</v>
      </c>
      <c r="T227" s="362">
        <v>101934483</v>
      </c>
      <c r="U227" s="362">
        <v>10337819</v>
      </c>
      <c r="V227" s="362" t="s">
        <v>458</v>
      </c>
      <c r="W227" s="363" t="s">
        <v>244</v>
      </c>
      <c r="X227" s="362" t="s">
        <v>460</v>
      </c>
      <c r="Y227" s="362" t="s">
        <v>256</v>
      </c>
      <c r="Z227" s="362" t="s">
        <v>461</v>
      </c>
      <c r="AA227" s="362"/>
      <c r="AB227" s="362" t="s">
        <v>462</v>
      </c>
      <c r="AC227" s="362" t="s">
        <v>260</v>
      </c>
      <c r="AD227" s="364">
        <v>9704.4500000000007</v>
      </c>
      <c r="AE227" s="364">
        <v>10480.806</v>
      </c>
      <c r="AF227" s="362" t="s">
        <v>261</v>
      </c>
      <c r="AG227" s="362">
        <v>2.4009599999999999E-2</v>
      </c>
      <c r="AH227" s="364">
        <v>233</v>
      </c>
      <c r="AI227" s="364">
        <v>251.64</v>
      </c>
      <c r="AJ227" s="362" t="s">
        <v>262</v>
      </c>
      <c r="AK227" s="362" t="s">
        <v>263</v>
      </c>
      <c r="AL227" s="361" t="s">
        <v>264</v>
      </c>
      <c r="AM227" s="362">
        <v>58203</v>
      </c>
      <c r="AN227" s="362">
        <v>75709</v>
      </c>
      <c r="AO227" s="361" t="s">
        <v>158</v>
      </c>
      <c r="AP227" s="361" t="s">
        <v>265</v>
      </c>
      <c r="AQ227" s="362" t="s">
        <v>463</v>
      </c>
      <c r="AR227" s="362"/>
      <c r="AS227" s="363"/>
      <c r="AT227" s="362"/>
      <c r="AU227" s="362"/>
      <c r="AV227" s="364"/>
      <c r="AW227" s="362"/>
      <c r="AX227" s="362"/>
      <c r="AY227" s="364"/>
      <c r="AZ227" s="362">
        <v>1058619</v>
      </c>
      <c r="BA227" s="362" t="s">
        <v>464</v>
      </c>
      <c r="BB227" s="362" t="s">
        <v>292</v>
      </c>
      <c r="BC227" s="362" t="s">
        <v>275</v>
      </c>
      <c r="BD227" s="362"/>
      <c r="BE227" s="363"/>
      <c r="BF227" s="362"/>
      <c r="BG227" s="364"/>
      <c r="BH227" s="362">
        <v>10337819</v>
      </c>
      <c r="BI227" s="362">
        <v>1</v>
      </c>
      <c r="BJ227" s="362" t="s">
        <v>681</v>
      </c>
      <c r="BK227" s="362" t="s">
        <v>466</v>
      </c>
      <c r="BL227" s="362" t="s">
        <v>467</v>
      </c>
      <c r="BM227" s="362"/>
      <c r="BN227" s="362"/>
      <c r="BO227" s="362"/>
      <c r="BP227" s="362"/>
      <c r="BQ227" s="362"/>
      <c r="BR227" s="362"/>
    </row>
    <row r="228" spans="1:70" ht="15.6">
      <c r="A228" s="361" t="s">
        <v>158</v>
      </c>
      <c r="B228" s="362" t="s">
        <v>2</v>
      </c>
      <c r="C228" s="362"/>
      <c r="D228" s="363" t="s">
        <v>243</v>
      </c>
      <c r="E228" s="363" t="s">
        <v>456</v>
      </c>
      <c r="F228" s="362" t="s">
        <v>245</v>
      </c>
      <c r="G228" s="362" t="s">
        <v>246</v>
      </c>
      <c r="H228" s="362" t="s">
        <v>247</v>
      </c>
      <c r="I228" s="362" t="s">
        <v>248</v>
      </c>
      <c r="J228" s="362" t="s">
        <v>249</v>
      </c>
      <c r="K228" s="362" t="s">
        <v>250</v>
      </c>
      <c r="L228" s="361" t="s">
        <v>298</v>
      </c>
      <c r="M228" s="362" t="s">
        <v>80</v>
      </c>
      <c r="N228" s="362" t="s">
        <v>81</v>
      </c>
      <c r="O228" s="362" t="s">
        <v>250</v>
      </c>
      <c r="P228" s="362" t="s">
        <v>247</v>
      </c>
      <c r="Q228" s="361" t="s">
        <v>157</v>
      </c>
      <c r="R228" s="362" t="s">
        <v>252</v>
      </c>
      <c r="S228" s="362" t="s">
        <v>253</v>
      </c>
      <c r="T228" s="362">
        <v>47015119</v>
      </c>
      <c r="U228" s="362"/>
      <c r="V228" s="362"/>
      <c r="W228" s="363" t="s">
        <v>966</v>
      </c>
      <c r="X228" s="362" t="s">
        <v>460</v>
      </c>
      <c r="Y228" s="362" t="s">
        <v>256</v>
      </c>
      <c r="Z228" s="362" t="s">
        <v>257</v>
      </c>
      <c r="AA228" s="362" t="s">
        <v>258</v>
      </c>
      <c r="AB228" s="362" t="s">
        <v>259</v>
      </c>
      <c r="AC228" s="362" t="s">
        <v>260</v>
      </c>
      <c r="AD228" s="364">
        <v>609065.76</v>
      </c>
      <c r="AE228" s="364">
        <v>609065.76</v>
      </c>
      <c r="AF228" s="362" t="s">
        <v>261</v>
      </c>
      <c r="AG228" s="362">
        <v>2.5316459999999999E-2</v>
      </c>
      <c r="AH228" s="364">
        <v>15577.13</v>
      </c>
      <c r="AI228" s="364">
        <v>15577.13</v>
      </c>
      <c r="AJ228" s="362" t="s">
        <v>262</v>
      </c>
      <c r="AK228" s="362" t="s">
        <v>263</v>
      </c>
      <c r="AL228" s="361" t="s">
        <v>264</v>
      </c>
      <c r="AM228" s="362">
        <v>58203</v>
      </c>
      <c r="AN228" s="362">
        <v>75709</v>
      </c>
      <c r="AO228" s="361" t="s">
        <v>158</v>
      </c>
      <c r="AP228" s="361" t="s">
        <v>265</v>
      </c>
      <c r="AQ228" s="362" t="s">
        <v>463</v>
      </c>
      <c r="AR228" s="362" t="s">
        <v>967</v>
      </c>
      <c r="AS228" s="363" t="s">
        <v>966</v>
      </c>
      <c r="AT228" s="362" t="s">
        <v>245</v>
      </c>
      <c r="AU228" s="362" t="s">
        <v>968</v>
      </c>
      <c r="AV228" s="364" t="s">
        <v>969</v>
      </c>
      <c r="AW228" s="362" t="s">
        <v>970</v>
      </c>
      <c r="AX228" s="362" t="s">
        <v>271</v>
      </c>
      <c r="AY228" s="364" t="s">
        <v>969</v>
      </c>
      <c r="AZ228" s="362">
        <v>1058619</v>
      </c>
      <c r="BA228" s="362" t="s">
        <v>464</v>
      </c>
      <c r="BB228" s="362" t="s">
        <v>292</v>
      </c>
      <c r="BC228" s="362" t="s">
        <v>275</v>
      </c>
      <c r="BD228" s="362" t="s">
        <v>971</v>
      </c>
      <c r="BE228" s="363" t="s">
        <v>972</v>
      </c>
      <c r="BF228" s="362" t="s">
        <v>261</v>
      </c>
      <c r="BG228" s="364" t="s">
        <v>969</v>
      </c>
      <c r="BH228" s="362">
        <v>10207105</v>
      </c>
      <c r="BI228" s="362">
        <v>1</v>
      </c>
      <c r="BJ228" s="362" t="s">
        <v>970</v>
      </c>
      <c r="BK228" s="362" t="s">
        <v>296</v>
      </c>
      <c r="BL228" s="362" t="s">
        <v>297</v>
      </c>
      <c r="BM228" s="362"/>
      <c r="BN228" s="362"/>
      <c r="BO228" s="362"/>
      <c r="BP228" s="362"/>
      <c r="BQ228" s="362"/>
      <c r="BR228" s="362"/>
    </row>
    <row r="229" spans="1:70" ht="15.6">
      <c r="A229" s="361" t="s">
        <v>158</v>
      </c>
      <c r="B229" s="362" t="s">
        <v>2</v>
      </c>
      <c r="C229" s="362"/>
      <c r="D229" s="363" t="s">
        <v>243</v>
      </c>
      <c r="E229" s="363" t="s">
        <v>456</v>
      </c>
      <c r="F229" s="362" t="s">
        <v>245</v>
      </c>
      <c r="G229" s="362" t="s">
        <v>246</v>
      </c>
      <c r="H229" s="362" t="s">
        <v>247</v>
      </c>
      <c r="I229" s="362" t="s">
        <v>248</v>
      </c>
      <c r="J229" s="362" t="s">
        <v>249</v>
      </c>
      <c r="K229" s="362" t="s">
        <v>250</v>
      </c>
      <c r="L229" s="361" t="s">
        <v>298</v>
      </c>
      <c r="M229" s="362" t="s">
        <v>80</v>
      </c>
      <c r="N229" s="362" t="s">
        <v>81</v>
      </c>
      <c r="O229" s="362" t="s">
        <v>250</v>
      </c>
      <c r="P229" s="362" t="s">
        <v>247</v>
      </c>
      <c r="Q229" s="361" t="s">
        <v>157</v>
      </c>
      <c r="R229" s="362" t="s">
        <v>252</v>
      </c>
      <c r="S229" s="362" t="s">
        <v>253</v>
      </c>
      <c r="T229" s="362">
        <v>47015129</v>
      </c>
      <c r="U229" s="362"/>
      <c r="V229" s="362"/>
      <c r="W229" s="363" t="s">
        <v>966</v>
      </c>
      <c r="X229" s="362" t="s">
        <v>460</v>
      </c>
      <c r="Y229" s="362" t="s">
        <v>256</v>
      </c>
      <c r="Z229" s="362" t="s">
        <v>257</v>
      </c>
      <c r="AA229" s="362" t="s">
        <v>258</v>
      </c>
      <c r="AB229" s="362" t="s">
        <v>259</v>
      </c>
      <c r="AC229" s="362" t="s">
        <v>532</v>
      </c>
      <c r="AD229" s="364">
        <v>0</v>
      </c>
      <c r="AE229" s="364">
        <v>0</v>
      </c>
      <c r="AF229" s="362" t="s">
        <v>261</v>
      </c>
      <c r="AG229" s="362">
        <v>2.5316459999999999E-2</v>
      </c>
      <c r="AH229" s="364">
        <v>-157.74</v>
      </c>
      <c r="AI229" s="364">
        <v>-157.74</v>
      </c>
      <c r="AJ229" s="362" t="s">
        <v>262</v>
      </c>
      <c r="AK229" s="362" t="s">
        <v>263</v>
      </c>
      <c r="AL229" s="361" t="s">
        <v>264</v>
      </c>
      <c r="AM229" s="362">
        <v>58203</v>
      </c>
      <c r="AN229" s="362">
        <v>75709</v>
      </c>
      <c r="AO229" s="361" t="s">
        <v>158</v>
      </c>
      <c r="AP229" s="361" t="s">
        <v>265</v>
      </c>
      <c r="AQ229" s="362" t="s">
        <v>463</v>
      </c>
      <c r="AR229" s="362" t="s">
        <v>967</v>
      </c>
      <c r="AS229" s="363" t="s">
        <v>966</v>
      </c>
      <c r="AT229" s="362" t="s">
        <v>245</v>
      </c>
      <c r="AU229" s="362" t="s">
        <v>968</v>
      </c>
      <c r="AV229" s="364" t="s">
        <v>969</v>
      </c>
      <c r="AW229" s="362" t="s">
        <v>970</v>
      </c>
      <c r="AX229" s="362" t="s">
        <v>271</v>
      </c>
      <c r="AY229" s="364" t="s">
        <v>502</v>
      </c>
      <c r="AZ229" s="362">
        <v>1058619</v>
      </c>
      <c r="BA229" s="362" t="s">
        <v>464</v>
      </c>
      <c r="BB229" s="362" t="s">
        <v>292</v>
      </c>
      <c r="BC229" s="362" t="s">
        <v>275</v>
      </c>
      <c r="BD229" s="362" t="s">
        <v>971</v>
      </c>
      <c r="BE229" s="363" t="s">
        <v>972</v>
      </c>
      <c r="BF229" s="362" t="s">
        <v>261</v>
      </c>
      <c r="BG229" s="364" t="s">
        <v>969</v>
      </c>
      <c r="BH229" s="362">
        <v>10207105</v>
      </c>
      <c r="BI229" s="362">
        <v>1</v>
      </c>
      <c r="BJ229" s="362" t="s">
        <v>970</v>
      </c>
      <c r="BK229" s="362" t="s">
        <v>296</v>
      </c>
      <c r="BL229" s="362" t="s">
        <v>297</v>
      </c>
      <c r="BM229" s="362"/>
      <c r="BN229" s="362"/>
      <c r="BO229" s="362"/>
      <c r="BP229" s="362"/>
      <c r="BQ229" s="362"/>
      <c r="BR229" s="362"/>
    </row>
    <row r="230" spans="1:70" ht="15.6">
      <c r="A230" s="361" t="s">
        <v>158</v>
      </c>
      <c r="B230" s="362" t="s">
        <v>2</v>
      </c>
      <c r="C230" s="362"/>
      <c r="D230" s="363" t="s">
        <v>243</v>
      </c>
      <c r="E230" s="363" t="s">
        <v>456</v>
      </c>
      <c r="F230" s="362" t="s">
        <v>245</v>
      </c>
      <c r="G230" s="362" t="s">
        <v>246</v>
      </c>
      <c r="H230" s="362" t="s">
        <v>247</v>
      </c>
      <c r="I230" s="362" t="s">
        <v>248</v>
      </c>
      <c r="J230" s="362" t="s">
        <v>249</v>
      </c>
      <c r="K230" s="362" t="s">
        <v>250</v>
      </c>
      <c r="L230" s="361" t="s">
        <v>298</v>
      </c>
      <c r="M230" s="362" t="s">
        <v>80</v>
      </c>
      <c r="N230" s="362" t="s">
        <v>81</v>
      </c>
      <c r="O230" s="362" t="s">
        <v>250</v>
      </c>
      <c r="P230" s="362" t="s">
        <v>247</v>
      </c>
      <c r="Q230" s="361" t="s">
        <v>157</v>
      </c>
      <c r="R230" s="362" t="s">
        <v>252</v>
      </c>
      <c r="S230" s="362" t="s">
        <v>253</v>
      </c>
      <c r="T230" s="362">
        <v>47052665</v>
      </c>
      <c r="U230" s="362"/>
      <c r="V230" s="362"/>
      <c r="W230" s="363" t="s">
        <v>966</v>
      </c>
      <c r="X230" s="362" t="s">
        <v>278</v>
      </c>
      <c r="Y230" s="362" t="s">
        <v>256</v>
      </c>
      <c r="Z230" s="362" t="s">
        <v>279</v>
      </c>
      <c r="AA230" s="362"/>
      <c r="AB230" s="362" t="s">
        <v>280</v>
      </c>
      <c r="AC230" s="362" t="s">
        <v>281</v>
      </c>
      <c r="AD230" s="364">
        <v>0</v>
      </c>
      <c r="AE230" s="364">
        <v>48725.26</v>
      </c>
      <c r="AF230" s="362" t="s">
        <v>261</v>
      </c>
      <c r="AG230" s="362">
        <v>2.5316459999999999E-2</v>
      </c>
      <c r="AH230" s="364">
        <v>0</v>
      </c>
      <c r="AI230" s="364">
        <v>1233.55</v>
      </c>
      <c r="AJ230" s="362"/>
      <c r="AK230" s="362"/>
      <c r="AL230" s="361"/>
      <c r="AM230" s="362"/>
      <c r="AN230" s="362"/>
      <c r="AO230" s="361"/>
      <c r="AP230" s="361"/>
      <c r="AQ230" s="362" t="s">
        <v>282</v>
      </c>
      <c r="AR230" s="362"/>
      <c r="AS230" s="363"/>
      <c r="AT230" s="362"/>
      <c r="AU230" s="362"/>
      <c r="AV230" s="364"/>
      <c r="AW230" s="362"/>
      <c r="AX230" s="362"/>
      <c r="AY230" s="364"/>
      <c r="AZ230" s="362"/>
      <c r="BA230" s="362"/>
      <c r="BB230" s="362"/>
      <c r="BC230" s="362"/>
      <c r="BD230" s="362"/>
      <c r="BE230" s="363"/>
      <c r="BF230" s="362"/>
      <c r="BG230" s="364"/>
      <c r="BH230" s="362"/>
      <c r="BI230" s="362"/>
      <c r="BJ230" s="362"/>
      <c r="BK230" s="362"/>
      <c r="BL230" s="362"/>
      <c r="BM230" s="362"/>
      <c r="BN230" s="362"/>
      <c r="BO230" s="362"/>
      <c r="BP230" s="362"/>
      <c r="BQ230" s="362"/>
      <c r="BR230" s="362"/>
    </row>
    <row r="231" spans="1:70" ht="15.6">
      <c r="A231" s="361" t="s">
        <v>158</v>
      </c>
      <c r="B231" s="362" t="s">
        <v>2</v>
      </c>
      <c r="C231" s="362"/>
      <c r="D231" s="363" t="s">
        <v>243</v>
      </c>
      <c r="E231" s="363" t="s">
        <v>456</v>
      </c>
      <c r="F231" s="362" t="s">
        <v>245</v>
      </c>
      <c r="G231" s="362" t="s">
        <v>246</v>
      </c>
      <c r="H231" s="362" t="s">
        <v>247</v>
      </c>
      <c r="I231" s="362" t="s">
        <v>248</v>
      </c>
      <c r="J231" s="362" t="s">
        <v>249</v>
      </c>
      <c r="K231" s="362" t="s">
        <v>250</v>
      </c>
      <c r="L231" s="361" t="s">
        <v>298</v>
      </c>
      <c r="M231" s="362" t="s">
        <v>80</v>
      </c>
      <c r="N231" s="362" t="s">
        <v>81</v>
      </c>
      <c r="O231" s="362" t="s">
        <v>250</v>
      </c>
      <c r="P231" s="362" t="s">
        <v>247</v>
      </c>
      <c r="Q231" s="361" t="s">
        <v>157</v>
      </c>
      <c r="R231" s="362" t="s">
        <v>252</v>
      </c>
      <c r="S231" s="362" t="s">
        <v>253</v>
      </c>
      <c r="T231" s="362">
        <v>52042118</v>
      </c>
      <c r="U231" s="362"/>
      <c r="V231" s="362"/>
      <c r="W231" s="363" t="s">
        <v>973</v>
      </c>
      <c r="X231" s="362" t="s">
        <v>974</v>
      </c>
      <c r="Y231" s="362" t="s">
        <v>256</v>
      </c>
      <c r="Z231" s="362" t="s">
        <v>257</v>
      </c>
      <c r="AA231" s="362" t="s">
        <v>258</v>
      </c>
      <c r="AB231" s="362" t="s">
        <v>259</v>
      </c>
      <c r="AC231" s="362" t="s">
        <v>260</v>
      </c>
      <c r="AD231" s="364">
        <v>3672</v>
      </c>
      <c r="AE231" s="364">
        <v>3672</v>
      </c>
      <c r="AF231" s="362" t="s">
        <v>261</v>
      </c>
      <c r="AG231" s="362">
        <v>2.4509800000000002E-2</v>
      </c>
      <c r="AH231" s="364">
        <v>90</v>
      </c>
      <c r="AI231" s="364">
        <v>90</v>
      </c>
      <c r="AJ231" s="362" t="s">
        <v>262</v>
      </c>
      <c r="AK231" s="362" t="s">
        <v>263</v>
      </c>
      <c r="AL231" s="361" t="s">
        <v>264</v>
      </c>
      <c r="AM231" s="362">
        <v>58203</v>
      </c>
      <c r="AN231" s="362">
        <v>74110</v>
      </c>
      <c r="AO231" s="361" t="s">
        <v>158</v>
      </c>
      <c r="AP231" s="361" t="s">
        <v>265</v>
      </c>
      <c r="AQ231" s="362" t="s">
        <v>975</v>
      </c>
      <c r="AR231" s="362" t="s">
        <v>524</v>
      </c>
      <c r="AS231" s="363" t="s">
        <v>973</v>
      </c>
      <c r="AT231" s="362" t="s">
        <v>245</v>
      </c>
      <c r="AU231" s="362" t="s">
        <v>976</v>
      </c>
      <c r="AV231" s="364" t="s">
        <v>977</v>
      </c>
      <c r="AW231" s="362" t="s">
        <v>978</v>
      </c>
      <c r="AX231" s="362" t="s">
        <v>633</v>
      </c>
      <c r="AY231" s="364" t="s">
        <v>979</v>
      </c>
      <c r="AZ231" s="362">
        <v>2030968</v>
      </c>
      <c r="BA231" s="362" t="s">
        <v>980</v>
      </c>
      <c r="BB231" s="362" t="s">
        <v>981</v>
      </c>
      <c r="BC231" s="362" t="s">
        <v>305</v>
      </c>
      <c r="BD231" s="362" t="s">
        <v>982</v>
      </c>
      <c r="BE231" s="363" t="s">
        <v>983</v>
      </c>
      <c r="BF231" s="362" t="s">
        <v>261</v>
      </c>
      <c r="BG231" s="364" t="s">
        <v>977</v>
      </c>
      <c r="BH231" s="362"/>
      <c r="BI231" s="362"/>
      <c r="BJ231" s="362"/>
      <c r="BK231" s="362"/>
      <c r="BL231" s="362"/>
      <c r="BM231" s="362"/>
      <c r="BN231" s="362"/>
      <c r="BO231" s="362"/>
      <c r="BP231" s="362"/>
      <c r="BQ231" s="362"/>
      <c r="BR231" s="362"/>
    </row>
    <row r="232" spans="1:70" ht="15.6">
      <c r="A232" s="361" t="s">
        <v>158</v>
      </c>
      <c r="B232" s="362" t="s">
        <v>2</v>
      </c>
      <c r="C232" s="362"/>
      <c r="D232" s="363" t="s">
        <v>243</v>
      </c>
      <c r="E232" s="363" t="s">
        <v>456</v>
      </c>
      <c r="F232" s="362" t="s">
        <v>245</v>
      </c>
      <c r="G232" s="362" t="s">
        <v>246</v>
      </c>
      <c r="H232" s="362" t="s">
        <v>247</v>
      </c>
      <c r="I232" s="362" t="s">
        <v>248</v>
      </c>
      <c r="J232" s="362" t="s">
        <v>249</v>
      </c>
      <c r="K232" s="362" t="s">
        <v>250</v>
      </c>
      <c r="L232" s="361" t="s">
        <v>298</v>
      </c>
      <c r="M232" s="362" t="s">
        <v>80</v>
      </c>
      <c r="N232" s="362" t="s">
        <v>81</v>
      </c>
      <c r="O232" s="362" t="s">
        <v>250</v>
      </c>
      <c r="P232" s="362" t="s">
        <v>247</v>
      </c>
      <c r="Q232" s="361" t="s">
        <v>157</v>
      </c>
      <c r="R232" s="362" t="s">
        <v>252</v>
      </c>
      <c r="S232" s="362" t="s">
        <v>253</v>
      </c>
      <c r="T232" s="362">
        <v>52063573</v>
      </c>
      <c r="U232" s="362"/>
      <c r="V232" s="362"/>
      <c r="W232" s="363" t="s">
        <v>973</v>
      </c>
      <c r="X232" s="362" t="s">
        <v>278</v>
      </c>
      <c r="Y232" s="362" t="s">
        <v>256</v>
      </c>
      <c r="Z232" s="362" t="s">
        <v>279</v>
      </c>
      <c r="AA232" s="362"/>
      <c r="AB232" s="362" t="s">
        <v>280</v>
      </c>
      <c r="AC232" s="362" t="s">
        <v>281</v>
      </c>
      <c r="AD232" s="364">
        <v>0</v>
      </c>
      <c r="AE232" s="364">
        <v>293.76</v>
      </c>
      <c r="AF232" s="362" t="s">
        <v>261</v>
      </c>
      <c r="AG232" s="362">
        <v>2.4509800000000002E-2</v>
      </c>
      <c r="AH232" s="364">
        <v>0</v>
      </c>
      <c r="AI232" s="364">
        <v>7.2</v>
      </c>
      <c r="AJ232" s="362"/>
      <c r="AK232" s="362"/>
      <c r="AL232" s="361"/>
      <c r="AM232" s="362"/>
      <c r="AN232" s="362"/>
      <c r="AO232" s="361"/>
      <c r="AP232" s="361"/>
      <c r="AQ232" s="362" t="s">
        <v>282</v>
      </c>
      <c r="AR232" s="362"/>
      <c r="AS232" s="363"/>
      <c r="AT232" s="362"/>
      <c r="AU232" s="362"/>
      <c r="AV232" s="364"/>
      <c r="AW232" s="362"/>
      <c r="AX232" s="362"/>
      <c r="AY232" s="364"/>
      <c r="AZ232" s="362"/>
      <c r="BA232" s="362"/>
      <c r="BB232" s="362"/>
      <c r="BC232" s="362"/>
      <c r="BD232" s="362"/>
      <c r="BE232" s="363"/>
      <c r="BF232" s="362"/>
      <c r="BG232" s="364"/>
      <c r="BH232" s="362"/>
      <c r="BI232" s="362"/>
      <c r="BJ232" s="362"/>
      <c r="BK232" s="362"/>
      <c r="BL232" s="362"/>
      <c r="BM232" s="362"/>
      <c r="BN232" s="362"/>
      <c r="BO232" s="362"/>
      <c r="BP232" s="362"/>
      <c r="BQ232" s="362"/>
      <c r="BR232" s="362"/>
    </row>
    <row r="233" spans="1:70" ht="15.6">
      <c r="A233" s="361" t="s">
        <v>158</v>
      </c>
      <c r="B233" s="362" t="s">
        <v>2</v>
      </c>
      <c r="C233" s="362"/>
      <c r="D233" s="363" t="s">
        <v>243</v>
      </c>
      <c r="E233" s="363" t="s">
        <v>456</v>
      </c>
      <c r="F233" s="362" t="s">
        <v>245</v>
      </c>
      <c r="G233" s="362" t="s">
        <v>246</v>
      </c>
      <c r="H233" s="362" t="s">
        <v>247</v>
      </c>
      <c r="I233" s="362" t="s">
        <v>248</v>
      </c>
      <c r="J233" s="362" t="s">
        <v>249</v>
      </c>
      <c r="K233" s="362" t="s">
        <v>250</v>
      </c>
      <c r="L233" s="361" t="s">
        <v>298</v>
      </c>
      <c r="M233" s="362" t="s">
        <v>80</v>
      </c>
      <c r="N233" s="362" t="s">
        <v>81</v>
      </c>
      <c r="O233" s="362" t="s">
        <v>250</v>
      </c>
      <c r="P233" s="362" t="s">
        <v>247</v>
      </c>
      <c r="Q233" s="361" t="s">
        <v>157</v>
      </c>
      <c r="R233" s="362" t="s">
        <v>252</v>
      </c>
      <c r="S233" s="362" t="s">
        <v>253</v>
      </c>
      <c r="T233" s="362">
        <v>52173804</v>
      </c>
      <c r="U233" s="362"/>
      <c r="V233" s="362"/>
      <c r="W233" s="363" t="s">
        <v>533</v>
      </c>
      <c r="X233" s="362" t="s">
        <v>518</v>
      </c>
      <c r="Y233" s="362" t="s">
        <v>256</v>
      </c>
      <c r="Z233" s="362" t="s">
        <v>519</v>
      </c>
      <c r="AA233" s="362"/>
      <c r="AB233" s="362" t="s">
        <v>519</v>
      </c>
      <c r="AC233" s="362" t="s">
        <v>519</v>
      </c>
      <c r="AD233" s="364">
        <v>-1.52</v>
      </c>
      <c r="AE233" s="364">
        <v>-1.52</v>
      </c>
      <c r="AF233" s="362" t="s">
        <v>154</v>
      </c>
      <c r="AG233" s="362">
        <v>1</v>
      </c>
      <c r="AH233" s="364">
        <v>-1.52</v>
      </c>
      <c r="AI233" s="364">
        <v>-1.52</v>
      </c>
      <c r="AJ233" s="362" t="s">
        <v>262</v>
      </c>
      <c r="AK233" s="362" t="s">
        <v>263</v>
      </c>
      <c r="AL233" s="361" t="s">
        <v>264</v>
      </c>
      <c r="AM233" s="362">
        <v>58203</v>
      </c>
      <c r="AN233" s="362">
        <v>76135</v>
      </c>
      <c r="AO233" s="361" t="s">
        <v>158</v>
      </c>
      <c r="AP233" s="361" t="s">
        <v>265</v>
      </c>
      <c r="AQ233" s="362" t="s">
        <v>520</v>
      </c>
      <c r="AR233" s="362"/>
      <c r="AS233" s="363"/>
      <c r="AT233" s="362"/>
      <c r="AU233" s="362"/>
      <c r="AV233" s="364"/>
      <c r="AW233" s="362"/>
      <c r="AX233" s="362"/>
      <c r="AY233" s="364"/>
      <c r="AZ233" s="362"/>
      <c r="BA233" s="362"/>
      <c r="BB233" s="362"/>
      <c r="BC233" s="362"/>
      <c r="BD233" s="362"/>
      <c r="BE233" s="363"/>
      <c r="BF233" s="362"/>
      <c r="BG233" s="364"/>
      <c r="BH233" s="362"/>
      <c r="BI233" s="362"/>
      <c r="BJ233" s="362"/>
      <c r="BK233" s="362"/>
      <c r="BL233" s="362"/>
      <c r="BM233" s="362"/>
      <c r="BN233" s="362"/>
      <c r="BO233" s="362"/>
      <c r="BP233" s="362"/>
      <c r="BQ233" s="362"/>
      <c r="BR233" s="362"/>
    </row>
    <row r="234" spans="1:70" ht="15.6">
      <c r="A234" s="361" t="s">
        <v>158</v>
      </c>
      <c r="B234" s="362" t="s">
        <v>2</v>
      </c>
      <c r="C234" s="362"/>
      <c r="D234" s="363" t="s">
        <v>243</v>
      </c>
      <c r="E234" s="363" t="s">
        <v>456</v>
      </c>
      <c r="F234" s="362" t="s">
        <v>245</v>
      </c>
      <c r="G234" s="362" t="s">
        <v>246</v>
      </c>
      <c r="H234" s="362" t="s">
        <v>247</v>
      </c>
      <c r="I234" s="362" t="s">
        <v>248</v>
      </c>
      <c r="J234" s="362" t="s">
        <v>249</v>
      </c>
      <c r="K234" s="362" t="s">
        <v>250</v>
      </c>
      <c r="L234" s="361" t="s">
        <v>298</v>
      </c>
      <c r="M234" s="362" t="s">
        <v>80</v>
      </c>
      <c r="N234" s="362" t="s">
        <v>81</v>
      </c>
      <c r="O234" s="362" t="s">
        <v>250</v>
      </c>
      <c r="P234" s="362" t="s">
        <v>247</v>
      </c>
      <c r="Q234" s="361" t="s">
        <v>157</v>
      </c>
      <c r="R234" s="362" t="s">
        <v>252</v>
      </c>
      <c r="S234" s="362" t="s">
        <v>253</v>
      </c>
      <c r="T234" s="362">
        <v>58406167</v>
      </c>
      <c r="U234" s="362"/>
      <c r="V234" s="362"/>
      <c r="W234" s="363" t="s">
        <v>790</v>
      </c>
      <c r="X234" s="362" t="s">
        <v>460</v>
      </c>
      <c r="Y234" s="362" t="s">
        <v>256</v>
      </c>
      <c r="Z234" s="362" t="s">
        <v>257</v>
      </c>
      <c r="AA234" s="362" t="s">
        <v>258</v>
      </c>
      <c r="AB234" s="362" t="s">
        <v>259</v>
      </c>
      <c r="AC234" s="362" t="s">
        <v>260</v>
      </c>
      <c r="AD234" s="364">
        <v>211670.49</v>
      </c>
      <c r="AE234" s="364">
        <v>211670.49</v>
      </c>
      <c r="AF234" s="362" t="s">
        <v>261</v>
      </c>
      <c r="AG234" s="362">
        <v>2.4096389999999999E-2</v>
      </c>
      <c r="AH234" s="364">
        <v>5100.49</v>
      </c>
      <c r="AI234" s="364">
        <v>5100.49</v>
      </c>
      <c r="AJ234" s="362" t="s">
        <v>262</v>
      </c>
      <c r="AK234" s="362" t="s">
        <v>263</v>
      </c>
      <c r="AL234" s="361" t="s">
        <v>264</v>
      </c>
      <c r="AM234" s="362">
        <v>58203</v>
      </c>
      <c r="AN234" s="362">
        <v>75709</v>
      </c>
      <c r="AO234" s="361" t="s">
        <v>158</v>
      </c>
      <c r="AP234" s="361" t="s">
        <v>265</v>
      </c>
      <c r="AQ234" s="362" t="s">
        <v>463</v>
      </c>
      <c r="AR234" s="362" t="s">
        <v>537</v>
      </c>
      <c r="AS234" s="363" t="s">
        <v>790</v>
      </c>
      <c r="AT234" s="362" t="s">
        <v>245</v>
      </c>
      <c r="AU234" s="362" t="s">
        <v>984</v>
      </c>
      <c r="AV234" s="364" t="s">
        <v>985</v>
      </c>
      <c r="AW234" s="362" t="s">
        <v>986</v>
      </c>
      <c r="AX234" s="362" t="s">
        <v>271</v>
      </c>
      <c r="AY234" s="364" t="s">
        <v>985</v>
      </c>
      <c r="AZ234" s="362">
        <v>1058619</v>
      </c>
      <c r="BA234" s="362" t="s">
        <v>464</v>
      </c>
      <c r="BB234" s="362" t="s">
        <v>292</v>
      </c>
      <c r="BC234" s="362" t="s">
        <v>275</v>
      </c>
      <c r="BD234" s="362" t="s">
        <v>987</v>
      </c>
      <c r="BE234" s="363" t="s">
        <v>602</v>
      </c>
      <c r="BF234" s="362" t="s">
        <v>261</v>
      </c>
      <c r="BG234" s="364" t="s">
        <v>985</v>
      </c>
      <c r="BH234" s="362">
        <v>10301754</v>
      </c>
      <c r="BI234" s="362">
        <v>1</v>
      </c>
      <c r="BJ234" s="362" t="s">
        <v>986</v>
      </c>
      <c r="BK234" s="362" t="s">
        <v>296</v>
      </c>
      <c r="BL234" s="362" t="s">
        <v>297</v>
      </c>
      <c r="BM234" s="362"/>
      <c r="BN234" s="362"/>
      <c r="BO234" s="362"/>
      <c r="BP234" s="362"/>
      <c r="BQ234" s="362"/>
      <c r="BR234" s="362"/>
    </row>
    <row r="235" spans="1:70" ht="15.6">
      <c r="A235" s="361" t="s">
        <v>158</v>
      </c>
      <c r="B235" s="362" t="s">
        <v>2</v>
      </c>
      <c r="C235" s="362"/>
      <c r="D235" s="363" t="s">
        <v>243</v>
      </c>
      <c r="E235" s="363" t="s">
        <v>456</v>
      </c>
      <c r="F235" s="362" t="s">
        <v>245</v>
      </c>
      <c r="G235" s="362" t="s">
        <v>246</v>
      </c>
      <c r="H235" s="362" t="s">
        <v>247</v>
      </c>
      <c r="I235" s="362" t="s">
        <v>248</v>
      </c>
      <c r="J235" s="362" t="s">
        <v>249</v>
      </c>
      <c r="K235" s="362" t="s">
        <v>250</v>
      </c>
      <c r="L235" s="361" t="s">
        <v>298</v>
      </c>
      <c r="M235" s="362" t="s">
        <v>80</v>
      </c>
      <c r="N235" s="362" t="s">
        <v>81</v>
      </c>
      <c r="O235" s="362" t="s">
        <v>250</v>
      </c>
      <c r="P235" s="362" t="s">
        <v>247</v>
      </c>
      <c r="Q235" s="361" t="s">
        <v>157</v>
      </c>
      <c r="R235" s="362" t="s">
        <v>252</v>
      </c>
      <c r="S235" s="362" t="s">
        <v>253</v>
      </c>
      <c r="T235" s="362">
        <v>58495844</v>
      </c>
      <c r="U235" s="362"/>
      <c r="V235" s="362"/>
      <c r="W235" s="363" t="s">
        <v>790</v>
      </c>
      <c r="X235" s="362" t="s">
        <v>278</v>
      </c>
      <c r="Y235" s="362" t="s">
        <v>256</v>
      </c>
      <c r="Z235" s="362" t="s">
        <v>279</v>
      </c>
      <c r="AA235" s="362"/>
      <c r="AB235" s="362" t="s">
        <v>280</v>
      </c>
      <c r="AC235" s="362" t="s">
        <v>281</v>
      </c>
      <c r="AD235" s="364">
        <v>0</v>
      </c>
      <c r="AE235" s="364">
        <v>16933.64</v>
      </c>
      <c r="AF235" s="362" t="s">
        <v>261</v>
      </c>
      <c r="AG235" s="362">
        <v>2.4096389999999999E-2</v>
      </c>
      <c r="AH235" s="364">
        <v>0</v>
      </c>
      <c r="AI235" s="364">
        <v>408.04</v>
      </c>
      <c r="AJ235" s="362"/>
      <c r="AK235" s="362"/>
      <c r="AL235" s="361"/>
      <c r="AM235" s="362"/>
      <c r="AN235" s="362"/>
      <c r="AO235" s="361"/>
      <c r="AP235" s="361"/>
      <c r="AQ235" s="362" t="s">
        <v>282</v>
      </c>
      <c r="AR235" s="362"/>
      <c r="AS235" s="363"/>
      <c r="AT235" s="362"/>
      <c r="AU235" s="362"/>
      <c r="AV235" s="364"/>
      <c r="AW235" s="362"/>
      <c r="AX235" s="362"/>
      <c r="AY235" s="364"/>
      <c r="AZ235" s="362"/>
      <c r="BA235" s="362"/>
      <c r="BB235" s="362"/>
      <c r="BC235" s="362"/>
      <c r="BD235" s="362"/>
      <c r="BE235" s="363"/>
      <c r="BF235" s="362"/>
      <c r="BG235" s="364"/>
      <c r="BH235" s="362"/>
      <c r="BI235" s="362"/>
      <c r="BJ235" s="362"/>
      <c r="BK235" s="362"/>
      <c r="BL235" s="362"/>
      <c r="BM235" s="362"/>
      <c r="BN235" s="362"/>
      <c r="BO235" s="362"/>
      <c r="BP235" s="362"/>
      <c r="BQ235" s="362"/>
      <c r="BR235" s="362"/>
    </row>
    <row r="236" spans="1:70" ht="15.6">
      <c r="A236" s="361" t="s">
        <v>158</v>
      </c>
      <c r="B236" s="362" t="s">
        <v>2</v>
      </c>
      <c r="C236" s="362"/>
      <c r="D236" s="363" t="s">
        <v>243</v>
      </c>
      <c r="E236" s="363" t="s">
        <v>456</v>
      </c>
      <c r="F236" s="362" t="s">
        <v>245</v>
      </c>
      <c r="G236" s="362" t="s">
        <v>246</v>
      </c>
      <c r="H236" s="362" t="s">
        <v>247</v>
      </c>
      <c r="I236" s="362" t="s">
        <v>248</v>
      </c>
      <c r="J236" s="362" t="s">
        <v>249</v>
      </c>
      <c r="K236" s="362" t="s">
        <v>250</v>
      </c>
      <c r="L236" s="361" t="s">
        <v>298</v>
      </c>
      <c r="M236" s="362" t="s">
        <v>82</v>
      </c>
      <c r="N236" s="362" t="s">
        <v>83</v>
      </c>
      <c r="O236" s="362" t="s">
        <v>250</v>
      </c>
      <c r="P236" s="362" t="s">
        <v>247</v>
      </c>
      <c r="Q236" s="361" t="s">
        <v>157</v>
      </c>
      <c r="R236" s="362" t="s">
        <v>252</v>
      </c>
      <c r="S236" s="362" t="s">
        <v>457</v>
      </c>
      <c r="T236" s="362">
        <v>101934484</v>
      </c>
      <c r="U236" s="362">
        <v>10264305</v>
      </c>
      <c r="V236" s="362" t="s">
        <v>458</v>
      </c>
      <c r="W236" s="363" t="s">
        <v>988</v>
      </c>
      <c r="X236" s="362" t="s">
        <v>989</v>
      </c>
      <c r="Y236" s="362" t="s">
        <v>256</v>
      </c>
      <c r="Z236" s="362" t="s">
        <v>461</v>
      </c>
      <c r="AA236" s="362"/>
      <c r="AB236" s="362" t="s">
        <v>462</v>
      </c>
      <c r="AC236" s="362" t="s">
        <v>260</v>
      </c>
      <c r="AD236" s="364">
        <v>855</v>
      </c>
      <c r="AE236" s="364">
        <v>923.4</v>
      </c>
      <c r="AF236" s="362" t="s">
        <v>154</v>
      </c>
      <c r="AG236" s="362">
        <v>1</v>
      </c>
      <c r="AH236" s="364">
        <v>855</v>
      </c>
      <c r="AI236" s="364">
        <v>923.4</v>
      </c>
      <c r="AJ236" s="362" t="s">
        <v>262</v>
      </c>
      <c r="AK236" s="362" t="s">
        <v>263</v>
      </c>
      <c r="AL236" s="361" t="s">
        <v>264</v>
      </c>
      <c r="AM236" s="362">
        <v>58203</v>
      </c>
      <c r="AN236" s="362">
        <v>74120</v>
      </c>
      <c r="AO236" s="361" t="s">
        <v>158</v>
      </c>
      <c r="AP236" s="361" t="s">
        <v>265</v>
      </c>
      <c r="AQ236" s="362" t="s">
        <v>990</v>
      </c>
      <c r="AR236" s="362"/>
      <c r="AS236" s="363"/>
      <c r="AT236" s="362"/>
      <c r="AU236" s="362"/>
      <c r="AV236" s="364"/>
      <c r="AW236" s="362"/>
      <c r="AX236" s="362"/>
      <c r="AY236" s="364"/>
      <c r="AZ236" s="362">
        <v>1000760</v>
      </c>
      <c r="BA236" s="362" t="s">
        <v>991</v>
      </c>
      <c r="BB236" s="362" t="s">
        <v>992</v>
      </c>
      <c r="BC236" s="362" t="s">
        <v>993</v>
      </c>
      <c r="BD236" s="362"/>
      <c r="BE236" s="363"/>
      <c r="BF236" s="362"/>
      <c r="BG236" s="364"/>
      <c r="BH236" s="362">
        <v>10264305</v>
      </c>
      <c r="BI236" s="362">
        <v>16</v>
      </c>
      <c r="BJ236" s="362" t="s">
        <v>994</v>
      </c>
      <c r="BK236" s="362" t="s">
        <v>466</v>
      </c>
      <c r="BL236" s="362" t="s">
        <v>467</v>
      </c>
      <c r="BM236" s="362"/>
      <c r="BN236" s="362"/>
      <c r="BO236" s="362"/>
      <c r="BP236" s="362"/>
      <c r="BQ236" s="362"/>
      <c r="BR236" s="362"/>
    </row>
    <row r="237" spans="1:70" ht="15.6">
      <c r="A237" s="361" t="s">
        <v>158</v>
      </c>
      <c r="B237" s="362" t="s">
        <v>2</v>
      </c>
      <c r="C237" s="362"/>
      <c r="D237" s="363" t="s">
        <v>243</v>
      </c>
      <c r="E237" s="363" t="s">
        <v>456</v>
      </c>
      <c r="F237" s="362" t="s">
        <v>245</v>
      </c>
      <c r="G237" s="362" t="s">
        <v>246</v>
      </c>
      <c r="H237" s="362" t="s">
        <v>247</v>
      </c>
      <c r="I237" s="362" t="s">
        <v>248</v>
      </c>
      <c r="J237" s="362" t="s">
        <v>249</v>
      </c>
      <c r="K237" s="362" t="s">
        <v>250</v>
      </c>
      <c r="L237" s="361" t="s">
        <v>298</v>
      </c>
      <c r="M237" s="362" t="s">
        <v>82</v>
      </c>
      <c r="N237" s="362" t="s">
        <v>83</v>
      </c>
      <c r="O237" s="362" t="s">
        <v>250</v>
      </c>
      <c r="P237" s="362" t="s">
        <v>247</v>
      </c>
      <c r="Q237" s="361" t="s">
        <v>157</v>
      </c>
      <c r="R237" s="362" t="s">
        <v>252</v>
      </c>
      <c r="S237" s="362" t="s">
        <v>253</v>
      </c>
      <c r="T237" s="362">
        <v>54347340</v>
      </c>
      <c r="U237" s="362"/>
      <c r="V237" s="362"/>
      <c r="W237" s="363" t="s">
        <v>638</v>
      </c>
      <c r="X237" s="362" t="s">
        <v>639</v>
      </c>
      <c r="Y237" s="362" t="s">
        <v>256</v>
      </c>
      <c r="Z237" s="362" t="s">
        <v>279</v>
      </c>
      <c r="AA237" s="362"/>
      <c r="AB237" s="362" t="s">
        <v>640</v>
      </c>
      <c r="AC237" s="362" t="s">
        <v>641</v>
      </c>
      <c r="AD237" s="364">
        <v>5078.71</v>
      </c>
      <c r="AE237" s="364">
        <v>5078.71</v>
      </c>
      <c r="AF237" s="362" t="s">
        <v>154</v>
      </c>
      <c r="AG237" s="362">
        <v>1</v>
      </c>
      <c r="AH237" s="364">
        <v>5078.71</v>
      </c>
      <c r="AI237" s="364">
        <v>5078.71</v>
      </c>
      <c r="AJ237" s="362" t="s">
        <v>262</v>
      </c>
      <c r="AK237" s="362" t="s">
        <v>263</v>
      </c>
      <c r="AL237" s="361" t="s">
        <v>264</v>
      </c>
      <c r="AM237" s="362">
        <v>58203</v>
      </c>
      <c r="AN237" s="362">
        <v>71475</v>
      </c>
      <c r="AO237" s="361" t="s">
        <v>158</v>
      </c>
      <c r="AP237" s="361" t="s">
        <v>265</v>
      </c>
      <c r="AQ237" s="362" t="s">
        <v>642</v>
      </c>
      <c r="AR237" s="362"/>
      <c r="AS237" s="363"/>
      <c r="AT237" s="362"/>
      <c r="AU237" s="362"/>
      <c r="AV237" s="364"/>
      <c r="AW237" s="362"/>
      <c r="AX237" s="362"/>
      <c r="AY237" s="364"/>
      <c r="AZ237" s="362"/>
      <c r="BA237" s="362"/>
      <c r="BB237" s="362"/>
      <c r="BC237" s="362"/>
      <c r="BD237" s="362"/>
      <c r="BE237" s="363"/>
      <c r="BF237" s="362"/>
      <c r="BG237" s="364"/>
      <c r="BH237" s="362"/>
      <c r="BI237" s="362"/>
      <c r="BJ237" s="362"/>
      <c r="BK237" s="362"/>
      <c r="BL237" s="362"/>
      <c r="BM237" s="362" t="s">
        <v>995</v>
      </c>
      <c r="BN237" s="362" t="s">
        <v>996</v>
      </c>
      <c r="BO237" s="362" t="s">
        <v>645</v>
      </c>
      <c r="BP237" s="362" t="s">
        <v>522</v>
      </c>
      <c r="BQ237" s="362" t="s">
        <v>646</v>
      </c>
      <c r="BR237" s="362" t="s">
        <v>647</v>
      </c>
    </row>
    <row r="238" spans="1:70" ht="15.6">
      <c r="A238" s="361" t="s">
        <v>158</v>
      </c>
      <c r="B238" s="362" t="s">
        <v>2</v>
      </c>
      <c r="C238" s="362"/>
      <c r="D238" s="363" t="s">
        <v>243</v>
      </c>
      <c r="E238" s="363" t="s">
        <v>456</v>
      </c>
      <c r="F238" s="362" t="s">
        <v>245</v>
      </c>
      <c r="G238" s="362" t="s">
        <v>246</v>
      </c>
      <c r="H238" s="362" t="s">
        <v>247</v>
      </c>
      <c r="I238" s="362" t="s">
        <v>248</v>
      </c>
      <c r="J238" s="362" t="s">
        <v>249</v>
      </c>
      <c r="K238" s="362" t="s">
        <v>250</v>
      </c>
      <c r="L238" s="361" t="s">
        <v>298</v>
      </c>
      <c r="M238" s="362" t="s">
        <v>82</v>
      </c>
      <c r="N238" s="362" t="s">
        <v>83</v>
      </c>
      <c r="O238" s="362" t="s">
        <v>250</v>
      </c>
      <c r="P238" s="362" t="s">
        <v>247</v>
      </c>
      <c r="Q238" s="361" t="s">
        <v>157</v>
      </c>
      <c r="R238" s="362" t="s">
        <v>252</v>
      </c>
      <c r="S238" s="362" t="s">
        <v>253</v>
      </c>
      <c r="T238" s="362">
        <v>54384838</v>
      </c>
      <c r="U238" s="362"/>
      <c r="V238" s="362"/>
      <c r="W238" s="363" t="s">
        <v>638</v>
      </c>
      <c r="X238" s="362" t="s">
        <v>278</v>
      </c>
      <c r="Y238" s="362" t="s">
        <v>256</v>
      </c>
      <c r="Z238" s="362" t="s">
        <v>279</v>
      </c>
      <c r="AA238" s="362"/>
      <c r="AB238" s="362" t="s">
        <v>280</v>
      </c>
      <c r="AC238" s="362" t="s">
        <v>281</v>
      </c>
      <c r="AD238" s="364">
        <v>0</v>
      </c>
      <c r="AE238" s="364">
        <v>406.3</v>
      </c>
      <c r="AF238" s="362" t="s">
        <v>154</v>
      </c>
      <c r="AG238" s="362">
        <v>1</v>
      </c>
      <c r="AH238" s="364">
        <v>0</v>
      </c>
      <c r="AI238" s="364">
        <v>406.3</v>
      </c>
      <c r="AJ238" s="362"/>
      <c r="AK238" s="362"/>
      <c r="AL238" s="361"/>
      <c r="AM238" s="362"/>
      <c r="AN238" s="362"/>
      <c r="AO238" s="361"/>
      <c r="AP238" s="361"/>
      <c r="AQ238" s="362" t="s">
        <v>282</v>
      </c>
      <c r="AR238" s="362"/>
      <c r="AS238" s="363"/>
      <c r="AT238" s="362"/>
      <c r="AU238" s="362"/>
      <c r="AV238" s="364"/>
      <c r="AW238" s="362"/>
      <c r="AX238" s="362"/>
      <c r="AY238" s="364"/>
      <c r="AZ238" s="362"/>
      <c r="BA238" s="362"/>
      <c r="BB238" s="362"/>
      <c r="BC238" s="362"/>
      <c r="BD238" s="362"/>
      <c r="BE238" s="363"/>
      <c r="BF238" s="362"/>
      <c r="BG238" s="364"/>
      <c r="BH238" s="362"/>
      <c r="BI238" s="362"/>
      <c r="BJ238" s="362"/>
      <c r="BK238" s="362"/>
      <c r="BL238" s="362"/>
      <c r="BM238" s="362"/>
      <c r="BN238" s="362"/>
      <c r="BO238" s="362"/>
      <c r="BP238" s="362"/>
      <c r="BQ238" s="362"/>
      <c r="BR238" s="362"/>
    </row>
    <row r="239" spans="1:70" ht="15.6">
      <c r="A239" s="361" t="s">
        <v>158</v>
      </c>
      <c r="B239" s="362" t="s">
        <v>2</v>
      </c>
      <c r="C239" s="362"/>
      <c r="D239" s="363" t="s">
        <v>243</v>
      </c>
      <c r="E239" s="363" t="s">
        <v>456</v>
      </c>
      <c r="F239" s="362" t="s">
        <v>245</v>
      </c>
      <c r="G239" s="362" t="s">
        <v>246</v>
      </c>
      <c r="H239" s="362" t="s">
        <v>247</v>
      </c>
      <c r="I239" s="362" t="s">
        <v>248</v>
      </c>
      <c r="J239" s="362" t="s">
        <v>249</v>
      </c>
      <c r="K239" s="362" t="s">
        <v>250</v>
      </c>
      <c r="L239" s="361" t="s">
        <v>298</v>
      </c>
      <c r="M239" s="362" t="s">
        <v>82</v>
      </c>
      <c r="N239" s="362" t="s">
        <v>83</v>
      </c>
      <c r="O239" s="362" t="s">
        <v>250</v>
      </c>
      <c r="P239" s="362" t="s">
        <v>247</v>
      </c>
      <c r="Q239" s="361" t="s">
        <v>157</v>
      </c>
      <c r="R239" s="362" t="s">
        <v>252</v>
      </c>
      <c r="S239" s="362" t="s">
        <v>253</v>
      </c>
      <c r="T239" s="362">
        <v>56320280</v>
      </c>
      <c r="U239" s="362"/>
      <c r="V239" s="362"/>
      <c r="W239" s="363" t="s">
        <v>648</v>
      </c>
      <c r="X239" s="362" t="s">
        <v>639</v>
      </c>
      <c r="Y239" s="362" t="s">
        <v>256</v>
      </c>
      <c r="Z239" s="362" t="s">
        <v>279</v>
      </c>
      <c r="AA239" s="362"/>
      <c r="AB239" s="362" t="s">
        <v>640</v>
      </c>
      <c r="AC239" s="362" t="s">
        <v>641</v>
      </c>
      <c r="AD239" s="364">
        <v>4844.87</v>
      </c>
      <c r="AE239" s="364">
        <v>4844.87</v>
      </c>
      <c r="AF239" s="362" t="s">
        <v>154</v>
      </c>
      <c r="AG239" s="362">
        <v>1</v>
      </c>
      <c r="AH239" s="364">
        <v>4844.87</v>
      </c>
      <c r="AI239" s="364">
        <v>4844.87</v>
      </c>
      <c r="AJ239" s="362" t="s">
        <v>262</v>
      </c>
      <c r="AK239" s="362" t="s">
        <v>263</v>
      </c>
      <c r="AL239" s="361" t="s">
        <v>264</v>
      </c>
      <c r="AM239" s="362">
        <v>58203</v>
      </c>
      <c r="AN239" s="362">
        <v>71475</v>
      </c>
      <c r="AO239" s="361" t="s">
        <v>158</v>
      </c>
      <c r="AP239" s="361" t="s">
        <v>265</v>
      </c>
      <c r="AQ239" s="362" t="s">
        <v>642</v>
      </c>
      <c r="AR239" s="362"/>
      <c r="AS239" s="363"/>
      <c r="AT239" s="362"/>
      <c r="AU239" s="362"/>
      <c r="AV239" s="364"/>
      <c r="AW239" s="362"/>
      <c r="AX239" s="362"/>
      <c r="AY239" s="364"/>
      <c r="AZ239" s="362"/>
      <c r="BA239" s="362"/>
      <c r="BB239" s="362"/>
      <c r="BC239" s="362"/>
      <c r="BD239" s="362"/>
      <c r="BE239" s="363"/>
      <c r="BF239" s="362"/>
      <c r="BG239" s="364"/>
      <c r="BH239" s="362"/>
      <c r="BI239" s="362"/>
      <c r="BJ239" s="362"/>
      <c r="BK239" s="362"/>
      <c r="BL239" s="362"/>
      <c r="BM239" s="362" t="s">
        <v>995</v>
      </c>
      <c r="BN239" s="362" t="s">
        <v>996</v>
      </c>
      <c r="BO239" s="362" t="s">
        <v>645</v>
      </c>
      <c r="BP239" s="362" t="s">
        <v>522</v>
      </c>
      <c r="BQ239" s="362" t="s">
        <v>646</v>
      </c>
      <c r="BR239" s="362" t="s">
        <v>647</v>
      </c>
    </row>
    <row r="240" spans="1:70" ht="15.6">
      <c r="A240" s="361" t="s">
        <v>158</v>
      </c>
      <c r="B240" s="362" t="s">
        <v>2</v>
      </c>
      <c r="C240" s="362"/>
      <c r="D240" s="363" t="s">
        <v>243</v>
      </c>
      <c r="E240" s="363" t="s">
        <v>456</v>
      </c>
      <c r="F240" s="362" t="s">
        <v>245</v>
      </c>
      <c r="G240" s="362" t="s">
        <v>246</v>
      </c>
      <c r="H240" s="362" t="s">
        <v>247</v>
      </c>
      <c r="I240" s="362" t="s">
        <v>248</v>
      </c>
      <c r="J240" s="362" t="s">
        <v>249</v>
      </c>
      <c r="K240" s="362" t="s">
        <v>250</v>
      </c>
      <c r="L240" s="361" t="s">
        <v>298</v>
      </c>
      <c r="M240" s="362" t="s">
        <v>82</v>
      </c>
      <c r="N240" s="362" t="s">
        <v>83</v>
      </c>
      <c r="O240" s="362" t="s">
        <v>250</v>
      </c>
      <c r="P240" s="362" t="s">
        <v>247</v>
      </c>
      <c r="Q240" s="361" t="s">
        <v>157</v>
      </c>
      <c r="R240" s="362" t="s">
        <v>252</v>
      </c>
      <c r="S240" s="362" t="s">
        <v>253</v>
      </c>
      <c r="T240" s="362">
        <v>56417015</v>
      </c>
      <c r="U240" s="362"/>
      <c r="V240" s="362"/>
      <c r="W240" s="363" t="s">
        <v>648</v>
      </c>
      <c r="X240" s="362" t="s">
        <v>278</v>
      </c>
      <c r="Y240" s="362" t="s">
        <v>256</v>
      </c>
      <c r="Z240" s="362" t="s">
        <v>279</v>
      </c>
      <c r="AA240" s="362"/>
      <c r="AB240" s="362" t="s">
        <v>280</v>
      </c>
      <c r="AC240" s="362" t="s">
        <v>281</v>
      </c>
      <c r="AD240" s="364">
        <v>0</v>
      </c>
      <c r="AE240" s="364">
        <v>387.59</v>
      </c>
      <c r="AF240" s="362" t="s">
        <v>154</v>
      </c>
      <c r="AG240" s="362">
        <v>1</v>
      </c>
      <c r="AH240" s="364">
        <v>0</v>
      </c>
      <c r="AI240" s="364">
        <v>387.59</v>
      </c>
      <c r="AJ240" s="362"/>
      <c r="AK240" s="362"/>
      <c r="AL240" s="361"/>
      <c r="AM240" s="362"/>
      <c r="AN240" s="362"/>
      <c r="AO240" s="361"/>
      <c r="AP240" s="361"/>
      <c r="AQ240" s="362" t="s">
        <v>282</v>
      </c>
      <c r="AR240" s="362"/>
      <c r="AS240" s="363"/>
      <c r="AT240" s="362"/>
      <c r="AU240" s="362"/>
      <c r="AV240" s="364"/>
      <c r="AW240" s="362"/>
      <c r="AX240" s="362"/>
      <c r="AY240" s="364"/>
      <c r="AZ240" s="362"/>
      <c r="BA240" s="362"/>
      <c r="BB240" s="362"/>
      <c r="BC240" s="362"/>
      <c r="BD240" s="362"/>
      <c r="BE240" s="363"/>
      <c r="BF240" s="362"/>
      <c r="BG240" s="364"/>
      <c r="BH240" s="362"/>
      <c r="BI240" s="362"/>
      <c r="BJ240" s="362"/>
      <c r="BK240" s="362"/>
      <c r="BL240" s="362"/>
      <c r="BM240" s="362"/>
      <c r="BN240" s="362"/>
      <c r="BO240" s="362"/>
      <c r="BP240" s="362"/>
      <c r="BQ240" s="362"/>
      <c r="BR240" s="362"/>
    </row>
    <row r="241" spans="1:70" ht="15.6">
      <c r="A241" s="361" t="s">
        <v>158</v>
      </c>
      <c r="B241" s="362" t="s">
        <v>2</v>
      </c>
      <c r="C241" s="362"/>
      <c r="D241" s="363" t="s">
        <v>243</v>
      </c>
      <c r="E241" s="363" t="s">
        <v>456</v>
      </c>
      <c r="F241" s="362" t="s">
        <v>245</v>
      </c>
      <c r="G241" s="362" t="s">
        <v>246</v>
      </c>
      <c r="H241" s="362" t="s">
        <v>247</v>
      </c>
      <c r="I241" s="362" t="s">
        <v>248</v>
      </c>
      <c r="J241" s="362" t="s">
        <v>249</v>
      </c>
      <c r="K241" s="362" t="s">
        <v>250</v>
      </c>
      <c r="L241" s="361" t="s">
        <v>298</v>
      </c>
      <c r="M241" s="362" t="s">
        <v>82</v>
      </c>
      <c r="N241" s="362" t="s">
        <v>83</v>
      </c>
      <c r="O241" s="362" t="s">
        <v>250</v>
      </c>
      <c r="P241" s="362" t="s">
        <v>247</v>
      </c>
      <c r="Q241" s="361" t="s">
        <v>157</v>
      </c>
      <c r="R241" s="362" t="s">
        <v>252</v>
      </c>
      <c r="S241" s="362" t="s">
        <v>253</v>
      </c>
      <c r="T241" s="362">
        <v>58366909</v>
      </c>
      <c r="U241" s="362"/>
      <c r="V241" s="362"/>
      <c r="W241" s="363" t="s">
        <v>649</v>
      </c>
      <c r="X241" s="362" t="s">
        <v>639</v>
      </c>
      <c r="Y241" s="362" t="s">
        <v>256</v>
      </c>
      <c r="Z241" s="362" t="s">
        <v>279</v>
      </c>
      <c r="AA241" s="362"/>
      <c r="AB241" s="362" t="s">
        <v>640</v>
      </c>
      <c r="AC241" s="362" t="s">
        <v>641</v>
      </c>
      <c r="AD241" s="364">
        <v>5078.71</v>
      </c>
      <c r="AE241" s="364">
        <v>5078.71</v>
      </c>
      <c r="AF241" s="362" t="s">
        <v>154</v>
      </c>
      <c r="AG241" s="362">
        <v>1</v>
      </c>
      <c r="AH241" s="364">
        <v>5078.71</v>
      </c>
      <c r="AI241" s="364">
        <v>5078.71</v>
      </c>
      <c r="AJ241" s="362" t="s">
        <v>262</v>
      </c>
      <c r="AK241" s="362" t="s">
        <v>263</v>
      </c>
      <c r="AL241" s="361" t="s">
        <v>264</v>
      </c>
      <c r="AM241" s="362">
        <v>58203</v>
      </c>
      <c r="AN241" s="362">
        <v>71475</v>
      </c>
      <c r="AO241" s="361" t="s">
        <v>158</v>
      </c>
      <c r="AP241" s="361" t="s">
        <v>265</v>
      </c>
      <c r="AQ241" s="362" t="s">
        <v>642</v>
      </c>
      <c r="AR241" s="362"/>
      <c r="AS241" s="363"/>
      <c r="AT241" s="362"/>
      <c r="AU241" s="362"/>
      <c r="AV241" s="364"/>
      <c r="AW241" s="362"/>
      <c r="AX241" s="362"/>
      <c r="AY241" s="364"/>
      <c r="AZ241" s="362"/>
      <c r="BA241" s="362"/>
      <c r="BB241" s="362"/>
      <c r="BC241" s="362"/>
      <c r="BD241" s="362"/>
      <c r="BE241" s="363"/>
      <c r="BF241" s="362"/>
      <c r="BG241" s="364"/>
      <c r="BH241" s="362"/>
      <c r="BI241" s="362"/>
      <c r="BJ241" s="362"/>
      <c r="BK241" s="362"/>
      <c r="BL241" s="362"/>
      <c r="BM241" s="362" t="s">
        <v>995</v>
      </c>
      <c r="BN241" s="362" t="s">
        <v>996</v>
      </c>
      <c r="BO241" s="362" t="s">
        <v>645</v>
      </c>
      <c r="BP241" s="362" t="s">
        <v>522</v>
      </c>
      <c r="BQ241" s="362" t="s">
        <v>646</v>
      </c>
      <c r="BR241" s="362" t="s">
        <v>647</v>
      </c>
    </row>
    <row r="242" spans="1:70" ht="15.6">
      <c r="A242" s="361" t="s">
        <v>158</v>
      </c>
      <c r="B242" s="362" t="s">
        <v>2</v>
      </c>
      <c r="C242" s="362"/>
      <c r="D242" s="363" t="s">
        <v>243</v>
      </c>
      <c r="E242" s="363" t="s">
        <v>456</v>
      </c>
      <c r="F242" s="362" t="s">
        <v>245</v>
      </c>
      <c r="G242" s="362" t="s">
        <v>246</v>
      </c>
      <c r="H242" s="362" t="s">
        <v>247</v>
      </c>
      <c r="I242" s="362" t="s">
        <v>248</v>
      </c>
      <c r="J242" s="362" t="s">
        <v>249</v>
      </c>
      <c r="K242" s="362" t="s">
        <v>250</v>
      </c>
      <c r="L242" s="361" t="s">
        <v>298</v>
      </c>
      <c r="M242" s="362" t="s">
        <v>82</v>
      </c>
      <c r="N242" s="362" t="s">
        <v>83</v>
      </c>
      <c r="O242" s="362" t="s">
        <v>250</v>
      </c>
      <c r="P242" s="362" t="s">
        <v>247</v>
      </c>
      <c r="Q242" s="361" t="s">
        <v>157</v>
      </c>
      <c r="R242" s="362" t="s">
        <v>252</v>
      </c>
      <c r="S242" s="362" t="s">
        <v>253</v>
      </c>
      <c r="T242" s="362">
        <v>58385033</v>
      </c>
      <c r="U242" s="362"/>
      <c r="V242" s="362"/>
      <c r="W242" s="363" t="s">
        <v>649</v>
      </c>
      <c r="X242" s="362" t="s">
        <v>278</v>
      </c>
      <c r="Y242" s="362" t="s">
        <v>256</v>
      </c>
      <c r="Z242" s="362" t="s">
        <v>279</v>
      </c>
      <c r="AA242" s="362"/>
      <c r="AB242" s="362" t="s">
        <v>280</v>
      </c>
      <c r="AC242" s="362" t="s">
        <v>281</v>
      </c>
      <c r="AD242" s="364">
        <v>0</v>
      </c>
      <c r="AE242" s="364">
        <v>406.3</v>
      </c>
      <c r="AF242" s="362" t="s">
        <v>154</v>
      </c>
      <c r="AG242" s="362">
        <v>1</v>
      </c>
      <c r="AH242" s="364">
        <v>0</v>
      </c>
      <c r="AI242" s="364">
        <v>406.3</v>
      </c>
      <c r="AJ242" s="362"/>
      <c r="AK242" s="362"/>
      <c r="AL242" s="361"/>
      <c r="AM242" s="362"/>
      <c r="AN242" s="362"/>
      <c r="AO242" s="361"/>
      <c r="AP242" s="361"/>
      <c r="AQ242" s="362" t="s">
        <v>282</v>
      </c>
      <c r="AR242" s="362"/>
      <c r="AS242" s="363"/>
      <c r="AT242" s="362"/>
      <c r="AU242" s="362"/>
      <c r="AV242" s="364"/>
      <c r="AW242" s="362"/>
      <c r="AX242" s="362"/>
      <c r="AY242" s="364"/>
      <c r="AZ242" s="362"/>
      <c r="BA242" s="362"/>
      <c r="BB242" s="362"/>
      <c r="BC242" s="362"/>
      <c r="BD242" s="362"/>
      <c r="BE242" s="363"/>
      <c r="BF242" s="362"/>
      <c r="BG242" s="364"/>
      <c r="BH242" s="362"/>
      <c r="BI242" s="362"/>
      <c r="BJ242" s="362"/>
      <c r="BK242" s="362"/>
      <c r="BL242" s="362"/>
      <c r="BM242" s="362"/>
      <c r="BN242" s="362"/>
      <c r="BO242" s="362"/>
      <c r="BP242" s="362"/>
      <c r="BQ242" s="362"/>
      <c r="BR242" s="362"/>
    </row>
    <row r="243" spans="1:70" ht="15.6">
      <c r="A243" s="361" t="s">
        <v>158</v>
      </c>
      <c r="B243" s="362" t="s">
        <v>2</v>
      </c>
      <c r="C243" s="362"/>
      <c r="D243" s="363" t="s">
        <v>243</v>
      </c>
      <c r="E243" s="363" t="s">
        <v>456</v>
      </c>
      <c r="F243" s="362" t="s">
        <v>245</v>
      </c>
      <c r="G243" s="362" t="s">
        <v>246</v>
      </c>
      <c r="H243" s="362" t="s">
        <v>247</v>
      </c>
      <c r="I243" s="362" t="s">
        <v>248</v>
      </c>
      <c r="J243" s="362" t="s">
        <v>249</v>
      </c>
      <c r="K243" s="362" t="s">
        <v>250</v>
      </c>
      <c r="L243" s="361" t="s">
        <v>298</v>
      </c>
      <c r="M243" s="362" t="s">
        <v>82</v>
      </c>
      <c r="N243" s="362" t="s">
        <v>83</v>
      </c>
      <c r="O243" s="362" t="s">
        <v>250</v>
      </c>
      <c r="P243" s="362" t="s">
        <v>247</v>
      </c>
      <c r="Q243" s="361" t="s">
        <v>157</v>
      </c>
      <c r="R243" s="362" t="s">
        <v>252</v>
      </c>
      <c r="S243" s="362" t="s">
        <v>253</v>
      </c>
      <c r="T243" s="362">
        <v>60289951</v>
      </c>
      <c r="U243" s="362"/>
      <c r="V243" s="362"/>
      <c r="W243" s="363" t="s">
        <v>650</v>
      </c>
      <c r="X243" s="362" t="s">
        <v>639</v>
      </c>
      <c r="Y243" s="362" t="s">
        <v>256</v>
      </c>
      <c r="Z243" s="362" t="s">
        <v>279</v>
      </c>
      <c r="AA243" s="362"/>
      <c r="AB243" s="362" t="s">
        <v>640</v>
      </c>
      <c r="AC243" s="362" t="s">
        <v>641</v>
      </c>
      <c r="AD243" s="364">
        <v>5078.71</v>
      </c>
      <c r="AE243" s="364">
        <v>5078.71</v>
      </c>
      <c r="AF243" s="362" t="s">
        <v>154</v>
      </c>
      <c r="AG243" s="362">
        <v>1</v>
      </c>
      <c r="AH243" s="364">
        <v>5078.71</v>
      </c>
      <c r="AI243" s="364">
        <v>5078.71</v>
      </c>
      <c r="AJ243" s="362" t="s">
        <v>262</v>
      </c>
      <c r="AK243" s="362" t="s">
        <v>263</v>
      </c>
      <c r="AL243" s="361" t="s">
        <v>264</v>
      </c>
      <c r="AM243" s="362">
        <v>58203</v>
      </c>
      <c r="AN243" s="362">
        <v>71475</v>
      </c>
      <c r="AO243" s="361" t="s">
        <v>158</v>
      </c>
      <c r="AP243" s="361" t="s">
        <v>265</v>
      </c>
      <c r="AQ243" s="362" t="s">
        <v>642</v>
      </c>
      <c r="AR243" s="362"/>
      <c r="AS243" s="363"/>
      <c r="AT243" s="362"/>
      <c r="AU243" s="362"/>
      <c r="AV243" s="364"/>
      <c r="AW243" s="362"/>
      <c r="AX243" s="362"/>
      <c r="AY243" s="364"/>
      <c r="AZ243" s="362"/>
      <c r="BA243" s="362"/>
      <c r="BB243" s="362"/>
      <c r="BC243" s="362"/>
      <c r="BD243" s="362"/>
      <c r="BE243" s="363"/>
      <c r="BF243" s="362"/>
      <c r="BG243" s="364"/>
      <c r="BH243" s="362"/>
      <c r="BI243" s="362"/>
      <c r="BJ243" s="362"/>
      <c r="BK243" s="362"/>
      <c r="BL243" s="362"/>
      <c r="BM243" s="362" t="s">
        <v>995</v>
      </c>
      <c r="BN243" s="362" t="s">
        <v>996</v>
      </c>
      <c r="BO243" s="362" t="s">
        <v>645</v>
      </c>
      <c r="BP243" s="362" t="s">
        <v>522</v>
      </c>
      <c r="BQ243" s="362" t="s">
        <v>646</v>
      </c>
      <c r="BR243" s="362" t="s">
        <v>647</v>
      </c>
    </row>
    <row r="244" spans="1:70" ht="15.6">
      <c r="A244" s="361" t="s">
        <v>158</v>
      </c>
      <c r="B244" s="362" t="s">
        <v>2</v>
      </c>
      <c r="C244" s="362"/>
      <c r="D244" s="363" t="s">
        <v>243</v>
      </c>
      <c r="E244" s="363" t="s">
        <v>456</v>
      </c>
      <c r="F244" s="362" t="s">
        <v>245</v>
      </c>
      <c r="G244" s="362" t="s">
        <v>246</v>
      </c>
      <c r="H244" s="362" t="s">
        <v>247</v>
      </c>
      <c r="I244" s="362" t="s">
        <v>248</v>
      </c>
      <c r="J244" s="362" t="s">
        <v>249</v>
      </c>
      <c r="K244" s="362" t="s">
        <v>250</v>
      </c>
      <c r="L244" s="361" t="s">
        <v>298</v>
      </c>
      <c r="M244" s="362" t="s">
        <v>82</v>
      </c>
      <c r="N244" s="362" t="s">
        <v>83</v>
      </c>
      <c r="O244" s="362" t="s">
        <v>250</v>
      </c>
      <c r="P244" s="362" t="s">
        <v>247</v>
      </c>
      <c r="Q244" s="361" t="s">
        <v>157</v>
      </c>
      <c r="R244" s="362" t="s">
        <v>252</v>
      </c>
      <c r="S244" s="362" t="s">
        <v>253</v>
      </c>
      <c r="T244" s="362">
        <v>60474767</v>
      </c>
      <c r="U244" s="362"/>
      <c r="V244" s="362"/>
      <c r="W244" s="363" t="s">
        <v>650</v>
      </c>
      <c r="X244" s="362" t="s">
        <v>278</v>
      </c>
      <c r="Y244" s="362" t="s">
        <v>256</v>
      </c>
      <c r="Z244" s="362" t="s">
        <v>279</v>
      </c>
      <c r="AA244" s="362"/>
      <c r="AB244" s="362" t="s">
        <v>280</v>
      </c>
      <c r="AC244" s="362" t="s">
        <v>281</v>
      </c>
      <c r="AD244" s="364">
        <v>0</v>
      </c>
      <c r="AE244" s="364">
        <v>406.3</v>
      </c>
      <c r="AF244" s="362" t="s">
        <v>154</v>
      </c>
      <c r="AG244" s="362">
        <v>1</v>
      </c>
      <c r="AH244" s="364">
        <v>0</v>
      </c>
      <c r="AI244" s="364">
        <v>406.3</v>
      </c>
      <c r="AJ244" s="362"/>
      <c r="AK244" s="362"/>
      <c r="AL244" s="361"/>
      <c r="AM244" s="362"/>
      <c r="AN244" s="362"/>
      <c r="AO244" s="361"/>
      <c r="AP244" s="361"/>
      <c r="AQ244" s="362" t="s">
        <v>282</v>
      </c>
      <c r="AR244" s="362"/>
      <c r="AS244" s="363"/>
      <c r="AT244" s="362"/>
      <c r="AU244" s="362"/>
      <c r="AV244" s="364"/>
      <c r="AW244" s="362"/>
      <c r="AX244" s="362"/>
      <c r="AY244" s="364"/>
      <c r="AZ244" s="362"/>
      <c r="BA244" s="362"/>
      <c r="BB244" s="362"/>
      <c r="BC244" s="362"/>
      <c r="BD244" s="362"/>
      <c r="BE244" s="363"/>
      <c r="BF244" s="362"/>
      <c r="BG244" s="364"/>
      <c r="BH244" s="362"/>
      <c r="BI244" s="362"/>
      <c r="BJ244" s="362"/>
      <c r="BK244" s="362"/>
      <c r="BL244" s="362"/>
      <c r="BM244" s="362"/>
      <c r="BN244" s="362"/>
      <c r="BO244" s="362"/>
      <c r="BP244" s="362"/>
      <c r="BQ244" s="362"/>
      <c r="BR244" s="362"/>
    </row>
    <row r="245" spans="1:70" ht="15.6">
      <c r="A245" s="361" t="s">
        <v>158</v>
      </c>
      <c r="B245" s="362" t="s">
        <v>2</v>
      </c>
      <c r="C245" s="362"/>
      <c r="D245" s="363" t="s">
        <v>243</v>
      </c>
      <c r="E245" s="363" t="s">
        <v>456</v>
      </c>
      <c r="F245" s="362" t="s">
        <v>245</v>
      </c>
      <c r="G245" s="362" t="s">
        <v>246</v>
      </c>
      <c r="H245" s="362" t="s">
        <v>247</v>
      </c>
      <c r="I245" s="362" t="s">
        <v>248</v>
      </c>
      <c r="J245" s="362" t="s">
        <v>249</v>
      </c>
      <c r="K245" s="362" t="s">
        <v>250</v>
      </c>
      <c r="L245" s="361" t="s">
        <v>298</v>
      </c>
      <c r="M245" s="362" t="s">
        <v>85</v>
      </c>
      <c r="N245" s="362" t="s">
        <v>86</v>
      </c>
      <c r="O245" s="362" t="s">
        <v>250</v>
      </c>
      <c r="P245" s="362" t="s">
        <v>247</v>
      </c>
      <c r="Q245" s="361" t="s">
        <v>157</v>
      </c>
      <c r="R245" s="362" t="s">
        <v>252</v>
      </c>
      <c r="S245" s="362" t="s">
        <v>253</v>
      </c>
      <c r="T245" s="362">
        <v>50380767</v>
      </c>
      <c r="U245" s="362"/>
      <c r="V245" s="362"/>
      <c r="W245" s="363" t="s">
        <v>997</v>
      </c>
      <c r="X245" s="362" t="s">
        <v>255</v>
      </c>
      <c r="Y245" s="362" t="s">
        <v>256</v>
      </c>
      <c r="Z245" s="362" t="s">
        <v>257</v>
      </c>
      <c r="AA245" s="362" t="s">
        <v>258</v>
      </c>
      <c r="AB245" s="362" t="s">
        <v>259</v>
      </c>
      <c r="AC245" s="362" t="s">
        <v>260</v>
      </c>
      <c r="AD245" s="364">
        <v>40610</v>
      </c>
      <c r="AE245" s="364">
        <v>40610</v>
      </c>
      <c r="AF245" s="362" t="s">
        <v>261</v>
      </c>
      <c r="AG245" s="362">
        <v>2.4691359999999999E-2</v>
      </c>
      <c r="AH245" s="364">
        <v>1002.72</v>
      </c>
      <c r="AI245" s="364">
        <v>1002.72</v>
      </c>
      <c r="AJ245" s="362" t="s">
        <v>262</v>
      </c>
      <c r="AK245" s="362" t="s">
        <v>263</v>
      </c>
      <c r="AL245" s="361" t="s">
        <v>264</v>
      </c>
      <c r="AM245" s="362">
        <v>58203</v>
      </c>
      <c r="AN245" s="362">
        <v>74215</v>
      </c>
      <c r="AO245" s="361" t="s">
        <v>158</v>
      </c>
      <c r="AP245" s="361" t="s">
        <v>265</v>
      </c>
      <c r="AQ245" s="362" t="s">
        <v>266</v>
      </c>
      <c r="AR245" s="362" t="s">
        <v>605</v>
      </c>
      <c r="AS245" s="363" t="s">
        <v>998</v>
      </c>
      <c r="AT245" s="362" t="s">
        <v>245</v>
      </c>
      <c r="AU245" s="362" t="s">
        <v>999</v>
      </c>
      <c r="AV245" s="364" t="s">
        <v>1000</v>
      </c>
      <c r="AW245" s="362" t="s">
        <v>1001</v>
      </c>
      <c r="AX245" s="362" t="s">
        <v>271</v>
      </c>
      <c r="AY245" s="364" t="s">
        <v>1000</v>
      </c>
      <c r="AZ245" s="362">
        <v>1058609</v>
      </c>
      <c r="BA245" s="362" t="s">
        <v>273</v>
      </c>
      <c r="BB245" s="362" t="s">
        <v>274</v>
      </c>
      <c r="BC245" s="362" t="s">
        <v>275</v>
      </c>
      <c r="BD245" s="362" t="s">
        <v>1002</v>
      </c>
      <c r="BE245" s="363" t="s">
        <v>1003</v>
      </c>
      <c r="BF245" s="362" t="s">
        <v>261</v>
      </c>
      <c r="BG245" s="364" t="s">
        <v>1000</v>
      </c>
      <c r="BH245" s="362"/>
      <c r="BI245" s="362"/>
      <c r="BJ245" s="362"/>
      <c r="BK245" s="362"/>
      <c r="BL245" s="362"/>
      <c r="BM245" s="362"/>
      <c r="BN245" s="362"/>
      <c r="BO245" s="362"/>
      <c r="BP245" s="362"/>
      <c r="BQ245" s="362"/>
      <c r="BR245" s="362"/>
    </row>
    <row r="246" spans="1:70" ht="15.6">
      <c r="A246" s="361" t="s">
        <v>158</v>
      </c>
      <c r="B246" s="362" t="s">
        <v>2</v>
      </c>
      <c r="C246" s="362"/>
      <c r="D246" s="363" t="s">
        <v>243</v>
      </c>
      <c r="E246" s="363" t="s">
        <v>456</v>
      </c>
      <c r="F246" s="362" t="s">
        <v>245</v>
      </c>
      <c r="G246" s="362" t="s">
        <v>246</v>
      </c>
      <c r="H246" s="362" t="s">
        <v>247</v>
      </c>
      <c r="I246" s="362" t="s">
        <v>248</v>
      </c>
      <c r="J246" s="362" t="s">
        <v>249</v>
      </c>
      <c r="K246" s="362" t="s">
        <v>250</v>
      </c>
      <c r="L246" s="361" t="s">
        <v>298</v>
      </c>
      <c r="M246" s="362" t="s">
        <v>85</v>
      </c>
      <c r="N246" s="362" t="s">
        <v>86</v>
      </c>
      <c r="O246" s="362" t="s">
        <v>250</v>
      </c>
      <c r="P246" s="362" t="s">
        <v>247</v>
      </c>
      <c r="Q246" s="361" t="s">
        <v>157</v>
      </c>
      <c r="R246" s="362" t="s">
        <v>252</v>
      </c>
      <c r="S246" s="362" t="s">
        <v>253</v>
      </c>
      <c r="T246" s="362">
        <v>50416854</v>
      </c>
      <c r="U246" s="362"/>
      <c r="V246" s="362"/>
      <c r="W246" s="363" t="s">
        <v>997</v>
      </c>
      <c r="X246" s="362" t="s">
        <v>278</v>
      </c>
      <c r="Y246" s="362" t="s">
        <v>256</v>
      </c>
      <c r="Z246" s="362" t="s">
        <v>279</v>
      </c>
      <c r="AA246" s="362"/>
      <c r="AB246" s="362" t="s">
        <v>280</v>
      </c>
      <c r="AC246" s="362" t="s">
        <v>281</v>
      </c>
      <c r="AD246" s="364">
        <v>0</v>
      </c>
      <c r="AE246" s="364">
        <v>3248.8</v>
      </c>
      <c r="AF246" s="362" t="s">
        <v>261</v>
      </c>
      <c r="AG246" s="362">
        <v>2.4630539999999999E-2</v>
      </c>
      <c r="AH246" s="364">
        <v>0</v>
      </c>
      <c r="AI246" s="364">
        <v>80.02</v>
      </c>
      <c r="AJ246" s="362"/>
      <c r="AK246" s="362"/>
      <c r="AL246" s="361"/>
      <c r="AM246" s="362"/>
      <c r="AN246" s="362"/>
      <c r="AO246" s="361"/>
      <c r="AP246" s="361"/>
      <c r="AQ246" s="362" t="s">
        <v>282</v>
      </c>
      <c r="AR246" s="362"/>
      <c r="AS246" s="363"/>
      <c r="AT246" s="362"/>
      <c r="AU246" s="362"/>
      <c r="AV246" s="364"/>
      <c r="AW246" s="362"/>
      <c r="AX246" s="362"/>
      <c r="AY246" s="364"/>
      <c r="AZ246" s="362"/>
      <c r="BA246" s="362"/>
      <c r="BB246" s="362"/>
      <c r="BC246" s="362"/>
      <c r="BD246" s="362"/>
      <c r="BE246" s="363"/>
      <c r="BF246" s="362"/>
      <c r="BG246" s="364"/>
      <c r="BH246" s="362"/>
      <c r="BI246" s="362"/>
      <c r="BJ246" s="362"/>
      <c r="BK246" s="362"/>
      <c r="BL246" s="362"/>
      <c r="BM246" s="362"/>
      <c r="BN246" s="362"/>
      <c r="BO246" s="362"/>
      <c r="BP246" s="362"/>
      <c r="BQ246" s="362"/>
      <c r="BR246" s="362"/>
    </row>
    <row r="247" spans="1:70" ht="15.6">
      <c r="A247" s="361" t="s">
        <v>158</v>
      </c>
      <c r="B247" s="362" t="s">
        <v>2</v>
      </c>
      <c r="C247" s="362"/>
      <c r="D247" s="363" t="s">
        <v>243</v>
      </c>
      <c r="E247" s="363" t="s">
        <v>456</v>
      </c>
      <c r="F247" s="362" t="s">
        <v>245</v>
      </c>
      <c r="G247" s="362" t="s">
        <v>246</v>
      </c>
      <c r="H247" s="362" t="s">
        <v>247</v>
      </c>
      <c r="I247" s="362" t="s">
        <v>248</v>
      </c>
      <c r="J247" s="362" t="s">
        <v>249</v>
      </c>
      <c r="K247" s="362" t="s">
        <v>250</v>
      </c>
      <c r="L247" s="361" t="s">
        <v>298</v>
      </c>
      <c r="M247" s="362" t="s">
        <v>85</v>
      </c>
      <c r="N247" s="362" t="s">
        <v>86</v>
      </c>
      <c r="O247" s="362" t="s">
        <v>250</v>
      </c>
      <c r="P247" s="362" t="s">
        <v>247</v>
      </c>
      <c r="Q247" s="361" t="s">
        <v>157</v>
      </c>
      <c r="R247" s="362" t="s">
        <v>252</v>
      </c>
      <c r="S247" s="362" t="s">
        <v>253</v>
      </c>
      <c r="T247" s="362">
        <v>50440139</v>
      </c>
      <c r="U247" s="362"/>
      <c r="V247" s="362"/>
      <c r="W247" s="363" t="s">
        <v>748</v>
      </c>
      <c r="X247" s="362" t="s">
        <v>518</v>
      </c>
      <c r="Y247" s="362" t="s">
        <v>256</v>
      </c>
      <c r="Z247" s="362" t="s">
        <v>519</v>
      </c>
      <c r="AA247" s="362"/>
      <c r="AB247" s="362" t="s">
        <v>519</v>
      </c>
      <c r="AC247" s="362" t="s">
        <v>519</v>
      </c>
      <c r="AD247" s="364">
        <v>-2.4700000000000002</v>
      </c>
      <c r="AE247" s="364">
        <v>-2.4700000000000002</v>
      </c>
      <c r="AF247" s="362" t="s">
        <v>154</v>
      </c>
      <c r="AG247" s="362">
        <v>1</v>
      </c>
      <c r="AH247" s="364">
        <v>-2.4700000000000002</v>
      </c>
      <c r="AI247" s="364">
        <v>-2.4700000000000002</v>
      </c>
      <c r="AJ247" s="362" t="s">
        <v>262</v>
      </c>
      <c r="AK247" s="362" t="s">
        <v>263</v>
      </c>
      <c r="AL247" s="361" t="s">
        <v>264</v>
      </c>
      <c r="AM247" s="362">
        <v>58203</v>
      </c>
      <c r="AN247" s="362">
        <v>76135</v>
      </c>
      <c r="AO247" s="361" t="s">
        <v>158</v>
      </c>
      <c r="AP247" s="361" t="s">
        <v>265</v>
      </c>
      <c r="AQ247" s="362" t="s">
        <v>520</v>
      </c>
      <c r="AR247" s="362"/>
      <c r="AS247" s="363"/>
      <c r="AT247" s="362"/>
      <c r="AU247" s="362"/>
      <c r="AV247" s="364"/>
      <c r="AW247" s="362"/>
      <c r="AX247" s="362"/>
      <c r="AY247" s="364"/>
      <c r="AZ247" s="362"/>
      <c r="BA247" s="362"/>
      <c r="BB247" s="362"/>
      <c r="BC247" s="362"/>
      <c r="BD247" s="362"/>
      <c r="BE247" s="363"/>
      <c r="BF247" s="362"/>
      <c r="BG247" s="364"/>
      <c r="BH247" s="362"/>
      <c r="BI247" s="362"/>
      <c r="BJ247" s="362"/>
      <c r="BK247" s="362"/>
      <c r="BL247" s="362"/>
      <c r="BM247" s="362"/>
      <c r="BN247" s="362"/>
      <c r="BO247" s="362"/>
      <c r="BP247" s="362"/>
      <c r="BQ247" s="362"/>
      <c r="BR247" s="362"/>
    </row>
    <row r="248" spans="1:70" ht="15.6">
      <c r="A248" s="361" t="s">
        <v>158</v>
      </c>
      <c r="B248" s="362" t="s">
        <v>2</v>
      </c>
      <c r="C248" s="362"/>
      <c r="D248" s="363" t="s">
        <v>243</v>
      </c>
      <c r="E248" s="363" t="s">
        <v>456</v>
      </c>
      <c r="F248" s="362" t="s">
        <v>245</v>
      </c>
      <c r="G248" s="362" t="s">
        <v>246</v>
      </c>
      <c r="H248" s="362" t="s">
        <v>247</v>
      </c>
      <c r="I248" s="362" t="s">
        <v>248</v>
      </c>
      <c r="J248" s="362" t="s">
        <v>249</v>
      </c>
      <c r="K248" s="362" t="s">
        <v>250</v>
      </c>
      <c r="L248" s="361" t="s">
        <v>298</v>
      </c>
      <c r="M248" s="362" t="s">
        <v>85</v>
      </c>
      <c r="N248" s="362" t="s">
        <v>86</v>
      </c>
      <c r="O248" s="362" t="s">
        <v>250</v>
      </c>
      <c r="P248" s="362" t="s">
        <v>247</v>
      </c>
      <c r="Q248" s="361" t="s">
        <v>157</v>
      </c>
      <c r="R248" s="362" t="s">
        <v>252</v>
      </c>
      <c r="S248" s="362" t="s">
        <v>253</v>
      </c>
      <c r="T248" s="362">
        <v>51261187</v>
      </c>
      <c r="U248" s="362"/>
      <c r="V248" s="362"/>
      <c r="W248" s="363" t="s">
        <v>1004</v>
      </c>
      <c r="X248" s="362" t="s">
        <v>460</v>
      </c>
      <c r="Y248" s="362" t="s">
        <v>256</v>
      </c>
      <c r="Z248" s="362" t="s">
        <v>257</v>
      </c>
      <c r="AA248" s="362" t="s">
        <v>258</v>
      </c>
      <c r="AB248" s="362" t="s">
        <v>259</v>
      </c>
      <c r="AC248" s="362" t="s">
        <v>532</v>
      </c>
      <c r="AD248" s="364">
        <v>0</v>
      </c>
      <c r="AE248" s="364">
        <v>0</v>
      </c>
      <c r="AF248" s="362" t="s">
        <v>261</v>
      </c>
      <c r="AG248" s="362">
        <v>2.4509800000000002E-2</v>
      </c>
      <c r="AH248" s="364">
        <v>-292.32</v>
      </c>
      <c r="AI248" s="364">
        <v>-292.32</v>
      </c>
      <c r="AJ248" s="362" t="s">
        <v>262</v>
      </c>
      <c r="AK248" s="362" t="s">
        <v>263</v>
      </c>
      <c r="AL248" s="361" t="s">
        <v>264</v>
      </c>
      <c r="AM248" s="362">
        <v>58203</v>
      </c>
      <c r="AN248" s="362">
        <v>75709</v>
      </c>
      <c r="AO248" s="361" t="s">
        <v>158</v>
      </c>
      <c r="AP248" s="361" t="s">
        <v>265</v>
      </c>
      <c r="AQ248" s="362" t="s">
        <v>463</v>
      </c>
      <c r="AR248" s="362" t="s">
        <v>524</v>
      </c>
      <c r="AS248" s="363" t="s">
        <v>1004</v>
      </c>
      <c r="AT248" s="362" t="s">
        <v>245</v>
      </c>
      <c r="AU248" s="362" t="s">
        <v>1005</v>
      </c>
      <c r="AV248" s="364" t="s">
        <v>1006</v>
      </c>
      <c r="AW248" s="362" t="s">
        <v>1007</v>
      </c>
      <c r="AX248" s="362" t="s">
        <v>271</v>
      </c>
      <c r="AY248" s="364" t="s">
        <v>502</v>
      </c>
      <c r="AZ248" s="362">
        <v>1058619</v>
      </c>
      <c r="BA248" s="362" t="s">
        <v>464</v>
      </c>
      <c r="BB248" s="362" t="s">
        <v>292</v>
      </c>
      <c r="BC248" s="362" t="s">
        <v>275</v>
      </c>
      <c r="BD248" s="362" t="s">
        <v>1008</v>
      </c>
      <c r="BE248" s="363" t="s">
        <v>1009</v>
      </c>
      <c r="BF248" s="362" t="s">
        <v>261</v>
      </c>
      <c r="BG248" s="364" t="s">
        <v>1006</v>
      </c>
      <c r="BH248" s="362">
        <v>10225741</v>
      </c>
      <c r="BI248" s="362">
        <v>1</v>
      </c>
      <c r="BJ248" s="362" t="s">
        <v>1007</v>
      </c>
      <c r="BK248" s="362" t="s">
        <v>296</v>
      </c>
      <c r="BL248" s="362" t="s">
        <v>297</v>
      </c>
      <c r="BM248" s="362"/>
      <c r="BN248" s="362"/>
      <c r="BO248" s="362"/>
      <c r="BP248" s="362"/>
      <c r="BQ248" s="362"/>
      <c r="BR248" s="362"/>
    </row>
    <row r="249" spans="1:70" ht="15.6">
      <c r="A249" s="361" t="s">
        <v>158</v>
      </c>
      <c r="B249" s="362" t="s">
        <v>2</v>
      </c>
      <c r="C249" s="362"/>
      <c r="D249" s="363" t="s">
        <v>243</v>
      </c>
      <c r="E249" s="363" t="s">
        <v>456</v>
      </c>
      <c r="F249" s="362" t="s">
        <v>245</v>
      </c>
      <c r="G249" s="362" t="s">
        <v>246</v>
      </c>
      <c r="H249" s="362" t="s">
        <v>247</v>
      </c>
      <c r="I249" s="362" t="s">
        <v>248</v>
      </c>
      <c r="J249" s="362" t="s">
        <v>249</v>
      </c>
      <c r="K249" s="362" t="s">
        <v>250</v>
      </c>
      <c r="L249" s="361" t="s">
        <v>298</v>
      </c>
      <c r="M249" s="362" t="s">
        <v>85</v>
      </c>
      <c r="N249" s="362" t="s">
        <v>86</v>
      </c>
      <c r="O249" s="362" t="s">
        <v>250</v>
      </c>
      <c r="P249" s="362" t="s">
        <v>247</v>
      </c>
      <c r="Q249" s="361" t="s">
        <v>157</v>
      </c>
      <c r="R249" s="362" t="s">
        <v>252</v>
      </c>
      <c r="S249" s="362" t="s">
        <v>253</v>
      </c>
      <c r="T249" s="362">
        <v>51261188</v>
      </c>
      <c r="U249" s="362"/>
      <c r="V249" s="362"/>
      <c r="W249" s="363" t="s">
        <v>1004</v>
      </c>
      <c r="X249" s="362" t="s">
        <v>460</v>
      </c>
      <c r="Y249" s="362" t="s">
        <v>256</v>
      </c>
      <c r="Z249" s="362" t="s">
        <v>257</v>
      </c>
      <c r="AA249" s="362" t="s">
        <v>258</v>
      </c>
      <c r="AB249" s="362" t="s">
        <v>259</v>
      </c>
      <c r="AC249" s="362" t="s">
        <v>260</v>
      </c>
      <c r="AD249" s="364">
        <v>362381.11</v>
      </c>
      <c r="AE249" s="364">
        <v>362381.11</v>
      </c>
      <c r="AF249" s="362" t="s">
        <v>261</v>
      </c>
      <c r="AG249" s="362">
        <v>2.4509800000000002E-2</v>
      </c>
      <c r="AH249" s="364">
        <v>9174.2099999999991</v>
      </c>
      <c r="AI249" s="364">
        <v>9174.2099999999991</v>
      </c>
      <c r="AJ249" s="362" t="s">
        <v>262</v>
      </c>
      <c r="AK249" s="362" t="s">
        <v>263</v>
      </c>
      <c r="AL249" s="361" t="s">
        <v>264</v>
      </c>
      <c r="AM249" s="362">
        <v>58203</v>
      </c>
      <c r="AN249" s="362">
        <v>75709</v>
      </c>
      <c r="AO249" s="361" t="s">
        <v>158</v>
      </c>
      <c r="AP249" s="361" t="s">
        <v>265</v>
      </c>
      <c r="AQ249" s="362" t="s">
        <v>463</v>
      </c>
      <c r="AR249" s="362" t="s">
        <v>524</v>
      </c>
      <c r="AS249" s="363" t="s">
        <v>1004</v>
      </c>
      <c r="AT249" s="362" t="s">
        <v>245</v>
      </c>
      <c r="AU249" s="362" t="s">
        <v>1005</v>
      </c>
      <c r="AV249" s="364" t="s">
        <v>1006</v>
      </c>
      <c r="AW249" s="362" t="s">
        <v>1007</v>
      </c>
      <c r="AX249" s="362" t="s">
        <v>271</v>
      </c>
      <c r="AY249" s="364" t="s">
        <v>1006</v>
      </c>
      <c r="AZ249" s="362">
        <v>1058619</v>
      </c>
      <c r="BA249" s="362" t="s">
        <v>464</v>
      </c>
      <c r="BB249" s="362" t="s">
        <v>292</v>
      </c>
      <c r="BC249" s="362" t="s">
        <v>275</v>
      </c>
      <c r="BD249" s="362" t="s">
        <v>1008</v>
      </c>
      <c r="BE249" s="363" t="s">
        <v>1009</v>
      </c>
      <c r="BF249" s="362" t="s">
        <v>261</v>
      </c>
      <c r="BG249" s="364" t="s">
        <v>1006</v>
      </c>
      <c r="BH249" s="362">
        <v>10225741</v>
      </c>
      <c r="BI249" s="362">
        <v>1</v>
      </c>
      <c r="BJ249" s="362" t="s">
        <v>1007</v>
      </c>
      <c r="BK249" s="362" t="s">
        <v>296</v>
      </c>
      <c r="BL249" s="362" t="s">
        <v>297</v>
      </c>
      <c r="BM249" s="362"/>
      <c r="BN249" s="362"/>
      <c r="BO249" s="362"/>
      <c r="BP249" s="362"/>
      <c r="BQ249" s="362"/>
      <c r="BR249" s="362"/>
    </row>
    <row r="250" spans="1:70" ht="15.6">
      <c r="A250" s="361" t="s">
        <v>158</v>
      </c>
      <c r="B250" s="362" t="s">
        <v>2</v>
      </c>
      <c r="C250" s="362"/>
      <c r="D250" s="363" t="s">
        <v>243</v>
      </c>
      <c r="E250" s="363" t="s">
        <v>456</v>
      </c>
      <c r="F250" s="362" t="s">
        <v>245</v>
      </c>
      <c r="G250" s="362" t="s">
        <v>246</v>
      </c>
      <c r="H250" s="362" t="s">
        <v>247</v>
      </c>
      <c r="I250" s="362" t="s">
        <v>248</v>
      </c>
      <c r="J250" s="362" t="s">
        <v>249</v>
      </c>
      <c r="K250" s="362" t="s">
        <v>250</v>
      </c>
      <c r="L250" s="361" t="s">
        <v>298</v>
      </c>
      <c r="M250" s="362" t="s">
        <v>85</v>
      </c>
      <c r="N250" s="362" t="s">
        <v>86</v>
      </c>
      <c r="O250" s="362" t="s">
        <v>250</v>
      </c>
      <c r="P250" s="362" t="s">
        <v>247</v>
      </c>
      <c r="Q250" s="361" t="s">
        <v>157</v>
      </c>
      <c r="R250" s="362" t="s">
        <v>252</v>
      </c>
      <c r="S250" s="362" t="s">
        <v>253</v>
      </c>
      <c r="T250" s="362">
        <v>51268452</v>
      </c>
      <c r="U250" s="362"/>
      <c r="V250" s="362"/>
      <c r="W250" s="363" t="s">
        <v>1004</v>
      </c>
      <c r="X250" s="362" t="s">
        <v>278</v>
      </c>
      <c r="Y250" s="362" t="s">
        <v>256</v>
      </c>
      <c r="Z250" s="362" t="s">
        <v>279</v>
      </c>
      <c r="AA250" s="362"/>
      <c r="AB250" s="362" t="s">
        <v>280</v>
      </c>
      <c r="AC250" s="362" t="s">
        <v>281</v>
      </c>
      <c r="AD250" s="364">
        <v>0</v>
      </c>
      <c r="AE250" s="364">
        <v>28990.49</v>
      </c>
      <c r="AF250" s="362" t="s">
        <v>261</v>
      </c>
      <c r="AG250" s="362">
        <v>2.4509800000000002E-2</v>
      </c>
      <c r="AH250" s="364">
        <v>0</v>
      </c>
      <c r="AI250" s="364">
        <v>710.55</v>
      </c>
      <c r="AJ250" s="362"/>
      <c r="AK250" s="362"/>
      <c r="AL250" s="361"/>
      <c r="AM250" s="362"/>
      <c r="AN250" s="362"/>
      <c r="AO250" s="361"/>
      <c r="AP250" s="361"/>
      <c r="AQ250" s="362" t="s">
        <v>282</v>
      </c>
      <c r="AR250" s="362"/>
      <c r="AS250" s="363"/>
      <c r="AT250" s="362"/>
      <c r="AU250" s="362"/>
      <c r="AV250" s="364"/>
      <c r="AW250" s="362"/>
      <c r="AX250" s="362"/>
      <c r="AY250" s="364"/>
      <c r="AZ250" s="362"/>
      <c r="BA250" s="362"/>
      <c r="BB250" s="362"/>
      <c r="BC250" s="362"/>
      <c r="BD250" s="362"/>
      <c r="BE250" s="363"/>
      <c r="BF250" s="362"/>
      <c r="BG250" s="364"/>
      <c r="BH250" s="362"/>
      <c r="BI250" s="362"/>
      <c r="BJ250" s="362"/>
      <c r="BK250" s="362"/>
      <c r="BL250" s="362"/>
      <c r="BM250" s="362"/>
      <c r="BN250" s="362"/>
      <c r="BO250" s="362"/>
      <c r="BP250" s="362"/>
      <c r="BQ250" s="362"/>
      <c r="BR250" s="362"/>
    </row>
    <row r="251" spans="1:70" ht="15.6">
      <c r="A251" s="361" t="s">
        <v>158</v>
      </c>
      <c r="B251" s="362" t="s">
        <v>2</v>
      </c>
      <c r="C251" s="362"/>
      <c r="D251" s="363" t="s">
        <v>243</v>
      </c>
      <c r="E251" s="363" t="s">
        <v>456</v>
      </c>
      <c r="F251" s="362" t="s">
        <v>245</v>
      </c>
      <c r="G251" s="362" t="s">
        <v>246</v>
      </c>
      <c r="H251" s="362" t="s">
        <v>247</v>
      </c>
      <c r="I251" s="362" t="s">
        <v>248</v>
      </c>
      <c r="J251" s="362" t="s">
        <v>249</v>
      </c>
      <c r="K251" s="362" t="s">
        <v>250</v>
      </c>
      <c r="L251" s="361" t="s">
        <v>298</v>
      </c>
      <c r="M251" s="362" t="s">
        <v>85</v>
      </c>
      <c r="N251" s="362" t="s">
        <v>86</v>
      </c>
      <c r="O251" s="362" t="s">
        <v>250</v>
      </c>
      <c r="P251" s="362" t="s">
        <v>247</v>
      </c>
      <c r="Q251" s="361" t="s">
        <v>157</v>
      </c>
      <c r="R251" s="362" t="s">
        <v>252</v>
      </c>
      <c r="S251" s="362" t="s">
        <v>253</v>
      </c>
      <c r="T251" s="362">
        <v>52537623</v>
      </c>
      <c r="U251" s="362"/>
      <c r="V251" s="362"/>
      <c r="W251" s="363" t="s">
        <v>486</v>
      </c>
      <c r="X251" s="362" t="s">
        <v>477</v>
      </c>
      <c r="Y251" s="362" t="s">
        <v>256</v>
      </c>
      <c r="Z251" s="362" t="s">
        <v>257</v>
      </c>
      <c r="AA251" s="362" t="s">
        <v>258</v>
      </c>
      <c r="AB251" s="362" t="s">
        <v>259</v>
      </c>
      <c r="AC251" s="362" t="s">
        <v>260</v>
      </c>
      <c r="AD251" s="364">
        <v>207500</v>
      </c>
      <c r="AE251" s="364">
        <v>207500</v>
      </c>
      <c r="AF251" s="362" t="s">
        <v>261</v>
      </c>
      <c r="AG251" s="362">
        <v>2.4096389999999999E-2</v>
      </c>
      <c r="AH251" s="364">
        <v>5000</v>
      </c>
      <c r="AI251" s="364">
        <v>5000</v>
      </c>
      <c r="AJ251" s="362" t="s">
        <v>262</v>
      </c>
      <c r="AK251" s="362" t="s">
        <v>263</v>
      </c>
      <c r="AL251" s="361" t="s">
        <v>264</v>
      </c>
      <c r="AM251" s="362">
        <v>58203</v>
      </c>
      <c r="AN251" s="362">
        <v>72605</v>
      </c>
      <c r="AO251" s="361" t="s">
        <v>158</v>
      </c>
      <c r="AP251" s="361" t="s">
        <v>265</v>
      </c>
      <c r="AQ251" s="362" t="s">
        <v>478</v>
      </c>
      <c r="AR251" s="362" t="s">
        <v>479</v>
      </c>
      <c r="AS251" s="363" t="s">
        <v>486</v>
      </c>
      <c r="AT251" s="362" t="s">
        <v>245</v>
      </c>
      <c r="AU251" s="362" t="s">
        <v>1010</v>
      </c>
      <c r="AV251" s="364" t="s">
        <v>1011</v>
      </c>
      <c r="AW251" s="362" t="s">
        <v>1012</v>
      </c>
      <c r="AX251" s="362" t="s">
        <v>515</v>
      </c>
      <c r="AY251" s="364" t="s">
        <v>1013</v>
      </c>
      <c r="AZ251" s="362">
        <v>1013798</v>
      </c>
      <c r="BA251" s="362" t="s">
        <v>1014</v>
      </c>
      <c r="BB251" s="362" t="s">
        <v>1015</v>
      </c>
      <c r="BC251" s="362" t="s">
        <v>305</v>
      </c>
      <c r="BD251" s="362" t="s">
        <v>1016</v>
      </c>
      <c r="BE251" s="363" t="s">
        <v>1017</v>
      </c>
      <c r="BF251" s="362" t="s">
        <v>261</v>
      </c>
      <c r="BG251" s="364" t="s">
        <v>1011</v>
      </c>
      <c r="BH251" s="362"/>
      <c r="BI251" s="362"/>
      <c r="BJ251" s="362"/>
      <c r="BK251" s="362"/>
      <c r="BL251" s="362"/>
      <c r="BM251" s="362"/>
      <c r="BN251" s="362"/>
      <c r="BO251" s="362"/>
      <c r="BP251" s="362"/>
      <c r="BQ251" s="362"/>
      <c r="BR251" s="362"/>
    </row>
    <row r="252" spans="1:70" ht="15.6">
      <c r="A252" s="361" t="s">
        <v>158</v>
      </c>
      <c r="B252" s="362" t="s">
        <v>2</v>
      </c>
      <c r="C252" s="362"/>
      <c r="D252" s="363" t="s">
        <v>243</v>
      </c>
      <c r="E252" s="363" t="s">
        <v>456</v>
      </c>
      <c r="F252" s="362" t="s">
        <v>245</v>
      </c>
      <c r="G252" s="362" t="s">
        <v>246</v>
      </c>
      <c r="H252" s="362" t="s">
        <v>247</v>
      </c>
      <c r="I252" s="362" t="s">
        <v>248</v>
      </c>
      <c r="J252" s="362" t="s">
        <v>249</v>
      </c>
      <c r="K252" s="362" t="s">
        <v>250</v>
      </c>
      <c r="L252" s="361" t="s">
        <v>298</v>
      </c>
      <c r="M252" s="362" t="s">
        <v>85</v>
      </c>
      <c r="N252" s="362" t="s">
        <v>86</v>
      </c>
      <c r="O252" s="362" t="s">
        <v>250</v>
      </c>
      <c r="P252" s="362" t="s">
        <v>247</v>
      </c>
      <c r="Q252" s="361" t="s">
        <v>157</v>
      </c>
      <c r="R252" s="362" t="s">
        <v>252</v>
      </c>
      <c r="S252" s="362" t="s">
        <v>253</v>
      </c>
      <c r="T252" s="362">
        <v>52575921</v>
      </c>
      <c r="U252" s="362"/>
      <c r="V252" s="362"/>
      <c r="W252" s="363" t="s">
        <v>486</v>
      </c>
      <c r="X252" s="362" t="s">
        <v>278</v>
      </c>
      <c r="Y252" s="362" t="s">
        <v>256</v>
      </c>
      <c r="Z252" s="362" t="s">
        <v>279</v>
      </c>
      <c r="AA252" s="362"/>
      <c r="AB252" s="362" t="s">
        <v>280</v>
      </c>
      <c r="AC252" s="362" t="s">
        <v>281</v>
      </c>
      <c r="AD252" s="364">
        <v>0</v>
      </c>
      <c r="AE252" s="364">
        <v>16600</v>
      </c>
      <c r="AF252" s="362" t="s">
        <v>261</v>
      </c>
      <c r="AG252" s="362">
        <v>2.4096389999999999E-2</v>
      </c>
      <c r="AH252" s="364">
        <v>0</v>
      </c>
      <c r="AI252" s="364">
        <v>400</v>
      </c>
      <c r="AJ252" s="362"/>
      <c r="AK252" s="362"/>
      <c r="AL252" s="361"/>
      <c r="AM252" s="362"/>
      <c r="AN252" s="362"/>
      <c r="AO252" s="361"/>
      <c r="AP252" s="361"/>
      <c r="AQ252" s="362" t="s">
        <v>282</v>
      </c>
      <c r="AR252" s="362"/>
      <c r="AS252" s="363"/>
      <c r="AT252" s="362"/>
      <c r="AU252" s="362"/>
      <c r="AV252" s="364"/>
      <c r="AW252" s="362"/>
      <c r="AX252" s="362"/>
      <c r="AY252" s="364"/>
      <c r="AZ252" s="362"/>
      <c r="BA252" s="362"/>
      <c r="BB252" s="362"/>
      <c r="BC252" s="362"/>
      <c r="BD252" s="362"/>
      <c r="BE252" s="363"/>
      <c r="BF252" s="362"/>
      <c r="BG252" s="364"/>
      <c r="BH252" s="362"/>
      <c r="BI252" s="362"/>
      <c r="BJ252" s="362"/>
      <c r="BK252" s="362"/>
      <c r="BL252" s="362"/>
      <c r="BM252" s="362"/>
      <c r="BN252" s="362"/>
      <c r="BO252" s="362"/>
      <c r="BP252" s="362"/>
      <c r="BQ252" s="362"/>
      <c r="BR252" s="362"/>
    </row>
    <row r="253" spans="1:70" ht="15.6">
      <c r="A253" s="361" t="s">
        <v>158</v>
      </c>
      <c r="B253" s="362" t="s">
        <v>2</v>
      </c>
      <c r="C253" s="362"/>
      <c r="D253" s="363" t="s">
        <v>243</v>
      </c>
      <c r="E253" s="363" t="s">
        <v>456</v>
      </c>
      <c r="F253" s="362" t="s">
        <v>245</v>
      </c>
      <c r="G253" s="362" t="s">
        <v>246</v>
      </c>
      <c r="H253" s="362" t="s">
        <v>247</v>
      </c>
      <c r="I253" s="362" t="s">
        <v>248</v>
      </c>
      <c r="J253" s="362" t="s">
        <v>249</v>
      </c>
      <c r="K253" s="362" t="s">
        <v>250</v>
      </c>
      <c r="L253" s="361" t="s">
        <v>298</v>
      </c>
      <c r="M253" s="362" t="s">
        <v>85</v>
      </c>
      <c r="N253" s="362" t="s">
        <v>86</v>
      </c>
      <c r="O253" s="362" t="s">
        <v>250</v>
      </c>
      <c r="P253" s="362" t="s">
        <v>247</v>
      </c>
      <c r="Q253" s="361" t="s">
        <v>157</v>
      </c>
      <c r="R253" s="362" t="s">
        <v>252</v>
      </c>
      <c r="S253" s="362" t="s">
        <v>253</v>
      </c>
      <c r="T253" s="362">
        <v>53916175</v>
      </c>
      <c r="U253" s="362"/>
      <c r="V253" s="362"/>
      <c r="W253" s="363" t="s">
        <v>495</v>
      </c>
      <c r="X253" s="362" t="s">
        <v>905</v>
      </c>
      <c r="Y253" s="362" t="s">
        <v>256</v>
      </c>
      <c r="Z253" s="362" t="s">
        <v>257</v>
      </c>
      <c r="AA253" s="362" t="s">
        <v>258</v>
      </c>
      <c r="AB253" s="362" t="s">
        <v>259</v>
      </c>
      <c r="AC253" s="362" t="s">
        <v>260</v>
      </c>
      <c r="AD253" s="364">
        <v>129050</v>
      </c>
      <c r="AE253" s="364">
        <v>129050</v>
      </c>
      <c r="AF253" s="362" t="s">
        <v>261</v>
      </c>
      <c r="AG253" s="362">
        <v>2.4096389999999999E-2</v>
      </c>
      <c r="AH253" s="364">
        <v>3109.64</v>
      </c>
      <c r="AI253" s="364">
        <v>3109.64</v>
      </c>
      <c r="AJ253" s="362" t="s">
        <v>262</v>
      </c>
      <c r="AK253" s="362" t="s">
        <v>263</v>
      </c>
      <c r="AL253" s="361" t="s">
        <v>264</v>
      </c>
      <c r="AM253" s="362">
        <v>58203</v>
      </c>
      <c r="AN253" s="362">
        <v>72399</v>
      </c>
      <c r="AO253" s="361" t="s">
        <v>158</v>
      </c>
      <c r="AP253" s="361" t="s">
        <v>265</v>
      </c>
      <c r="AQ253" s="362" t="s">
        <v>906</v>
      </c>
      <c r="AR253" s="362" t="s">
        <v>497</v>
      </c>
      <c r="AS253" s="363" t="s">
        <v>495</v>
      </c>
      <c r="AT253" s="362" t="s">
        <v>245</v>
      </c>
      <c r="AU253" s="362" t="s">
        <v>1018</v>
      </c>
      <c r="AV253" s="364" t="s">
        <v>1019</v>
      </c>
      <c r="AW253" s="362" t="s">
        <v>1020</v>
      </c>
      <c r="AX253" s="362" t="s">
        <v>271</v>
      </c>
      <c r="AY253" s="364" t="s">
        <v>1019</v>
      </c>
      <c r="AZ253" s="362">
        <v>2164803</v>
      </c>
      <c r="BA253" s="362" t="s">
        <v>1021</v>
      </c>
      <c r="BB253" s="362" t="s">
        <v>1022</v>
      </c>
      <c r="BC253" s="362" t="s">
        <v>305</v>
      </c>
      <c r="BD253" s="362" t="s">
        <v>1023</v>
      </c>
      <c r="BE253" s="363" t="s">
        <v>1024</v>
      </c>
      <c r="BF253" s="362" t="s">
        <v>261</v>
      </c>
      <c r="BG253" s="364" t="s">
        <v>1019</v>
      </c>
      <c r="BH253" s="362">
        <v>10276906</v>
      </c>
      <c r="BI253" s="362">
        <v>1</v>
      </c>
      <c r="BJ253" s="362" t="s">
        <v>1020</v>
      </c>
      <c r="BK253" s="362" t="s">
        <v>553</v>
      </c>
      <c r="BL253" s="362" t="s">
        <v>297</v>
      </c>
      <c r="BM253" s="362"/>
      <c r="BN253" s="362"/>
      <c r="BO253" s="362"/>
      <c r="BP253" s="362"/>
      <c r="BQ253" s="362"/>
      <c r="BR253" s="362"/>
    </row>
    <row r="254" spans="1:70" ht="15.6">
      <c r="A254" s="361" t="s">
        <v>158</v>
      </c>
      <c r="B254" s="362" t="s">
        <v>2</v>
      </c>
      <c r="C254" s="362"/>
      <c r="D254" s="363" t="s">
        <v>243</v>
      </c>
      <c r="E254" s="363" t="s">
        <v>456</v>
      </c>
      <c r="F254" s="362" t="s">
        <v>245</v>
      </c>
      <c r="G254" s="362" t="s">
        <v>246</v>
      </c>
      <c r="H254" s="362" t="s">
        <v>247</v>
      </c>
      <c r="I254" s="362" t="s">
        <v>248</v>
      </c>
      <c r="J254" s="362" t="s">
        <v>249</v>
      </c>
      <c r="K254" s="362" t="s">
        <v>250</v>
      </c>
      <c r="L254" s="361" t="s">
        <v>298</v>
      </c>
      <c r="M254" s="362" t="s">
        <v>85</v>
      </c>
      <c r="N254" s="362" t="s">
        <v>86</v>
      </c>
      <c r="O254" s="362" t="s">
        <v>250</v>
      </c>
      <c r="P254" s="362" t="s">
        <v>247</v>
      </c>
      <c r="Q254" s="361" t="s">
        <v>157</v>
      </c>
      <c r="R254" s="362" t="s">
        <v>252</v>
      </c>
      <c r="S254" s="362" t="s">
        <v>253</v>
      </c>
      <c r="T254" s="362">
        <v>53916176</v>
      </c>
      <c r="U254" s="362"/>
      <c r="V254" s="362"/>
      <c r="W254" s="363" t="s">
        <v>495</v>
      </c>
      <c r="X254" s="362" t="s">
        <v>905</v>
      </c>
      <c r="Y254" s="362" t="s">
        <v>256</v>
      </c>
      <c r="Z254" s="362" t="s">
        <v>257</v>
      </c>
      <c r="AA254" s="362" t="s">
        <v>258</v>
      </c>
      <c r="AB254" s="362" t="s">
        <v>259</v>
      </c>
      <c r="AC254" s="362" t="s">
        <v>496</v>
      </c>
      <c r="AD254" s="364">
        <v>0</v>
      </c>
      <c r="AE254" s="364">
        <v>0</v>
      </c>
      <c r="AF254" s="362" t="s">
        <v>261</v>
      </c>
      <c r="AG254" s="362">
        <v>2.4096389999999999E-2</v>
      </c>
      <c r="AH254" s="364">
        <v>0</v>
      </c>
      <c r="AI254" s="364">
        <v>0</v>
      </c>
      <c r="AJ254" s="362" t="s">
        <v>262</v>
      </c>
      <c r="AK254" s="362" t="s">
        <v>263</v>
      </c>
      <c r="AL254" s="361" t="s">
        <v>264</v>
      </c>
      <c r="AM254" s="362">
        <v>58203</v>
      </c>
      <c r="AN254" s="362">
        <v>72399</v>
      </c>
      <c r="AO254" s="361" t="s">
        <v>158</v>
      </c>
      <c r="AP254" s="361" t="s">
        <v>265</v>
      </c>
      <c r="AQ254" s="362" t="s">
        <v>906</v>
      </c>
      <c r="AR254" s="362" t="s">
        <v>497</v>
      </c>
      <c r="AS254" s="363" t="s">
        <v>495</v>
      </c>
      <c r="AT254" s="362" t="s">
        <v>245</v>
      </c>
      <c r="AU254" s="362" t="s">
        <v>1018</v>
      </c>
      <c r="AV254" s="364" t="s">
        <v>1019</v>
      </c>
      <c r="AW254" s="362" t="s">
        <v>1025</v>
      </c>
      <c r="AX254" s="362" t="s">
        <v>501</v>
      </c>
      <c r="AY254" s="364" t="s">
        <v>502</v>
      </c>
      <c r="AZ254" s="362">
        <v>2164803</v>
      </c>
      <c r="BA254" s="362" t="s">
        <v>1021</v>
      </c>
      <c r="BB254" s="362" t="s">
        <v>1022</v>
      </c>
      <c r="BC254" s="362" t="s">
        <v>305</v>
      </c>
      <c r="BD254" s="362" t="s">
        <v>1023</v>
      </c>
      <c r="BE254" s="363" t="s">
        <v>1024</v>
      </c>
      <c r="BF254" s="362" t="s">
        <v>261</v>
      </c>
      <c r="BG254" s="364" t="s">
        <v>1019</v>
      </c>
      <c r="BH254" s="362">
        <v>10276906</v>
      </c>
      <c r="BI254" s="362">
        <v>1</v>
      </c>
      <c r="BJ254" s="362" t="s">
        <v>1020</v>
      </c>
      <c r="BK254" s="362" t="s">
        <v>553</v>
      </c>
      <c r="BL254" s="362" t="s">
        <v>297</v>
      </c>
      <c r="BM254" s="362"/>
      <c r="BN254" s="362"/>
      <c r="BO254" s="362"/>
      <c r="BP254" s="362"/>
      <c r="BQ254" s="362"/>
      <c r="BR254" s="362"/>
    </row>
    <row r="255" spans="1:70" ht="15.6">
      <c r="A255" s="361" t="s">
        <v>158</v>
      </c>
      <c r="B255" s="362" t="s">
        <v>2</v>
      </c>
      <c r="C255" s="362"/>
      <c r="D255" s="363" t="s">
        <v>243</v>
      </c>
      <c r="E255" s="363" t="s">
        <v>456</v>
      </c>
      <c r="F255" s="362" t="s">
        <v>245</v>
      </c>
      <c r="G255" s="362" t="s">
        <v>246</v>
      </c>
      <c r="H255" s="362" t="s">
        <v>247</v>
      </c>
      <c r="I255" s="362" t="s">
        <v>248</v>
      </c>
      <c r="J255" s="362" t="s">
        <v>249</v>
      </c>
      <c r="K255" s="362" t="s">
        <v>250</v>
      </c>
      <c r="L255" s="361" t="s">
        <v>298</v>
      </c>
      <c r="M255" s="362" t="s">
        <v>85</v>
      </c>
      <c r="N255" s="362" t="s">
        <v>86</v>
      </c>
      <c r="O255" s="362" t="s">
        <v>250</v>
      </c>
      <c r="P255" s="362" t="s">
        <v>247</v>
      </c>
      <c r="Q255" s="361" t="s">
        <v>157</v>
      </c>
      <c r="R255" s="362" t="s">
        <v>252</v>
      </c>
      <c r="S255" s="362" t="s">
        <v>253</v>
      </c>
      <c r="T255" s="362">
        <v>53943470</v>
      </c>
      <c r="U255" s="362"/>
      <c r="V255" s="362"/>
      <c r="W255" s="363" t="s">
        <v>495</v>
      </c>
      <c r="X255" s="362" t="s">
        <v>278</v>
      </c>
      <c r="Y255" s="362" t="s">
        <v>256</v>
      </c>
      <c r="Z255" s="362" t="s">
        <v>279</v>
      </c>
      <c r="AA255" s="362"/>
      <c r="AB255" s="362" t="s">
        <v>280</v>
      </c>
      <c r="AC255" s="362" t="s">
        <v>281</v>
      </c>
      <c r="AD255" s="364">
        <v>0</v>
      </c>
      <c r="AE255" s="364">
        <v>10324</v>
      </c>
      <c r="AF255" s="362" t="s">
        <v>261</v>
      </c>
      <c r="AG255" s="362">
        <v>2.4096389999999999E-2</v>
      </c>
      <c r="AH255" s="364">
        <v>0</v>
      </c>
      <c r="AI255" s="364">
        <v>248.77</v>
      </c>
      <c r="AJ255" s="362"/>
      <c r="AK255" s="362"/>
      <c r="AL255" s="361"/>
      <c r="AM255" s="362"/>
      <c r="AN255" s="362"/>
      <c r="AO255" s="361"/>
      <c r="AP255" s="361"/>
      <c r="AQ255" s="362" t="s">
        <v>282</v>
      </c>
      <c r="AR255" s="362"/>
      <c r="AS255" s="363"/>
      <c r="AT255" s="362"/>
      <c r="AU255" s="362"/>
      <c r="AV255" s="364"/>
      <c r="AW255" s="362"/>
      <c r="AX255" s="362"/>
      <c r="AY255" s="364"/>
      <c r="AZ255" s="362"/>
      <c r="BA255" s="362"/>
      <c r="BB255" s="362"/>
      <c r="BC255" s="362"/>
      <c r="BD255" s="362"/>
      <c r="BE255" s="363"/>
      <c r="BF255" s="362"/>
      <c r="BG255" s="364"/>
      <c r="BH255" s="362"/>
      <c r="BI255" s="362"/>
      <c r="BJ255" s="362"/>
      <c r="BK255" s="362"/>
      <c r="BL255" s="362"/>
      <c r="BM255" s="362"/>
      <c r="BN255" s="362"/>
      <c r="BO255" s="362"/>
      <c r="BP255" s="362"/>
      <c r="BQ255" s="362"/>
      <c r="BR255" s="362"/>
    </row>
    <row r="256" spans="1:70" ht="15.6">
      <c r="A256" s="361" t="s">
        <v>158</v>
      </c>
      <c r="B256" s="362" t="s">
        <v>2</v>
      </c>
      <c r="C256" s="362"/>
      <c r="D256" s="363" t="s">
        <v>243</v>
      </c>
      <c r="E256" s="363" t="s">
        <v>456</v>
      </c>
      <c r="F256" s="362" t="s">
        <v>245</v>
      </c>
      <c r="G256" s="362" t="s">
        <v>246</v>
      </c>
      <c r="H256" s="362" t="s">
        <v>247</v>
      </c>
      <c r="I256" s="362" t="s">
        <v>248</v>
      </c>
      <c r="J256" s="362" t="s">
        <v>249</v>
      </c>
      <c r="K256" s="362" t="s">
        <v>250</v>
      </c>
      <c r="L256" s="361" t="s">
        <v>298</v>
      </c>
      <c r="M256" s="362" t="s">
        <v>85</v>
      </c>
      <c r="N256" s="362" t="s">
        <v>86</v>
      </c>
      <c r="O256" s="362" t="s">
        <v>250</v>
      </c>
      <c r="P256" s="362" t="s">
        <v>247</v>
      </c>
      <c r="Q256" s="361" t="s">
        <v>157</v>
      </c>
      <c r="R256" s="362" t="s">
        <v>252</v>
      </c>
      <c r="S256" s="362" t="s">
        <v>253</v>
      </c>
      <c r="T256" s="362">
        <v>53987319</v>
      </c>
      <c r="U256" s="362"/>
      <c r="V256" s="362"/>
      <c r="W256" s="363" t="s">
        <v>638</v>
      </c>
      <c r="X256" s="362" t="s">
        <v>639</v>
      </c>
      <c r="Y256" s="362" t="s">
        <v>256</v>
      </c>
      <c r="Z256" s="362" t="s">
        <v>279</v>
      </c>
      <c r="AA256" s="362"/>
      <c r="AB256" s="362" t="s">
        <v>640</v>
      </c>
      <c r="AC256" s="362" t="s">
        <v>641</v>
      </c>
      <c r="AD256" s="364">
        <v>5078.71</v>
      </c>
      <c r="AE256" s="364">
        <v>5078.71</v>
      </c>
      <c r="AF256" s="362" t="s">
        <v>154</v>
      </c>
      <c r="AG256" s="362">
        <v>1</v>
      </c>
      <c r="AH256" s="364">
        <v>5078.71</v>
      </c>
      <c r="AI256" s="364">
        <v>5078.71</v>
      </c>
      <c r="AJ256" s="362" t="s">
        <v>262</v>
      </c>
      <c r="AK256" s="362" t="s">
        <v>263</v>
      </c>
      <c r="AL256" s="361" t="s">
        <v>264</v>
      </c>
      <c r="AM256" s="362">
        <v>58203</v>
      </c>
      <c r="AN256" s="362">
        <v>71475</v>
      </c>
      <c r="AO256" s="361" t="s">
        <v>158</v>
      </c>
      <c r="AP256" s="361" t="s">
        <v>265</v>
      </c>
      <c r="AQ256" s="362" t="s">
        <v>642</v>
      </c>
      <c r="AR256" s="362"/>
      <c r="AS256" s="363"/>
      <c r="AT256" s="362"/>
      <c r="AU256" s="362"/>
      <c r="AV256" s="364"/>
      <c r="AW256" s="362"/>
      <c r="AX256" s="362"/>
      <c r="AY256" s="364"/>
      <c r="AZ256" s="362"/>
      <c r="BA256" s="362"/>
      <c r="BB256" s="362"/>
      <c r="BC256" s="362"/>
      <c r="BD256" s="362"/>
      <c r="BE256" s="363"/>
      <c r="BF256" s="362"/>
      <c r="BG256" s="364"/>
      <c r="BH256" s="362"/>
      <c r="BI256" s="362"/>
      <c r="BJ256" s="362"/>
      <c r="BK256" s="362"/>
      <c r="BL256" s="362"/>
      <c r="BM256" s="362" t="s">
        <v>995</v>
      </c>
      <c r="BN256" s="362" t="s">
        <v>996</v>
      </c>
      <c r="BO256" s="362" t="s">
        <v>645</v>
      </c>
      <c r="BP256" s="362" t="s">
        <v>522</v>
      </c>
      <c r="BQ256" s="362" t="s">
        <v>646</v>
      </c>
      <c r="BR256" s="362" t="s">
        <v>647</v>
      </c>
    </row>
    <row r="257" spans="1:70" ht="15.6">
      <c r="A257" s="361" t="s">
        <v>158</v>
      </c>
      <c r="B257" s="362" t="s">
        <v>2</v>
      </c>
      <c r="C257" s="362"/>
      <c r="D257" s="363" t="s">
        <v>243</v>
      </c>
      <c r="E257" s="363" t="s">
        <v>456</v>
      </c>
      <c r="F257" s="362" t="s">
        <v>245</v>
      </c>
      <c r="G257" s="362" t="s">
        <v>246</v>
      </c>
      <c r="H257" s="362" t="s">
        <v>247</v>
      </c>
      <c r="I257" s="362" t="s">
        <v>248</v>
      </c>
      <c r="J257" s="362" t="s">
        <v>249</v>
      </c>
      <c r="K257" s="362" t="s">
        <v>250</v>
      </c>
      <c r="L257" s="361" t="s">
        <v>298</v>
      </c>
      <c r="M257" s="362" t="s">
        <v>85</v>
      </c>
      <c r="N257" s="362" t="s">
        <v>86</v>
      </c>
      <c r="O257" s="362" t="s">
        <v>250</v>
      </c>
      <c r="P257" s="362" t="s">
        <v>247</v>
      </c>
      <c r="Q257" s="361" t="s">
        <v>157</v>
      </c>
      <c r="R257" s="362" t="s">
        <v>252</v>
      </c>
      <c r="S257" s="362" t="s">
        <v>253</v>
      </c>
      <c r="T257" s="362">
        <v>54084197</v>
      </c>
      <c r="U257" s="362"/>
      <c r="V257" s="362"/>
      <c r="W257" s="363" t="s">
        <v>638</v>
      </c>
      <c r="X257" s="362" t="s">
        <v>278</v>
      </c>
      <c r="Y257" s="362" t="s">
        <v>256</v>
      </c>
      <c r="Z257" s="362" t="s">
        <v>279</v>
      </c>
      <c r="AA257" s="362"/>
      <c r="AB257" s="362" t="s">
        <v>280</v>
      </c>
      <c r="AC257" s="362" t="s">
        <v>281</v>
      </c>
      <c r="AD257" s="364">
        <v>0</v>
      </c>
      <c r="AE257" s="364">
        <v>406.3</v>
      </c>
      <c r="AF257" s="362" t="s">
        <v>154</v>
      </c>
      <c r="AG257" s="362">
        <v>1</v>
      </c>
      <c r="AH257" s="364">
        <v>0</v>
      </c>
      <c r="AI257" s="364">
        <v>406.3</v>
      </c>
      <c r="AJ257" s="362"/>
      <c r="AK257" s="362"/>
      <c r="AL257" s="361"/>
      <c r="AM257" s="362"/>
      <c r="AN257" s="362"/>
      <c r="AO257" s="361"/>
      <c r="AP257" s="361"/>
      <c r="AQ257" s="362" t="s">
        <v>282</v>
      </c>
      <c r="AR257" s="362"/>
      <c r="AS257" s="363"/>
      <c r="AT257" s="362"/>
      <c r="AU257" s="362"/>
      <c r="AV257" s="364"/>
      <c r="AW257" s="362"/>
      <c r="AX257" s="362"/>
      <c r="AY257" s="364"/>
      <c r="AZ257" s="362"/>
      <c r="BA257" s="362"/>
      <c r="BB257" s="362"/>
      <c r="BC257" s="362"/>
      <c r="BD257" s="362"/>
      <c r="BE257" s="363"/>
      <c r="BF257" s="362"/>
      <c r="BG257" s="364"/>
      <c r="BH257" s="362"/>
      <c r="BI257" s="362"/>
      <c r="BJ257" s="362"/>
      <c r="BK257" s="362"/>
      <c r="BL257" s="362"/>
      <c r="BM257" s="362"/>
      <c r="BN257" s="362"/>
      <c r="BO257" s="362"/>
      <c r="BP257" s="362"/>
      <c r="BQ257" s="362"/>
      <c r="BR257" s="362"/>
    </row>
    <row r="258" spans="1:70" ht="15.6">
      <c r="A258" s="361" t="s">
        <v>158</v>
      </c>
      <c r="B258" s="362" t="s">
        <v>2</v>
      </c>
      <c r="C258" s="362"/>
      <c r="D258" s="363" t="s">
        <v>243</v>
      </c>
      <c r="E258" s="363" t="s">
        <v>456</v>
      </c>
      <c r="F258" s="362" t="s">
        <v>245</v>
      </c>
      <c r="G258" s="362" t="s">
        <v>246</v>
      </c>
      <c r="H258" s="362" t="s">
        <v>247</v>
      </c>
      <c r="I258" s="362" t="s">
        <v>248</v>
      </c>
      <c r="J258" s="362" t="s">
        <v>249</v>
      </c>
      <c r="K258" s="362" t="s">
        <v>250</v>
      </c>
      <c r="L258" s="361" t="s">
        <v>298</v>
      </c>
      <c r="M258" s="362" t="s">
        <v>85</v>
      </c>
      <c r="N258" s="362" t="s">
        <v>86</v>
      </c>
      <c r="O258" s="362" t="s">
        <v>250</v>
      </c>
      <c r="P258" s="362" t="s">
        <v>247</v>
      </c>
      <c r="Q258" s="361" t="s">
        <v>157</v>
      </c>
      <c r="R258" s="362" t="s">
        <v>252</v>
      </c>
      <c r="S258" s="362" t="s">
        <v>253</v>
      </c>
      <c r="T258" s="362">
        <v>54347339</v>
      </c>
      <c r="U258" s="362"/>
      <c r="V258" s="362"/>
      <c r="W258" s="363" t="s">
        <v>638</v>
      </c>
      <c r="X258" s="362" t="s">
        <v>639</v>
      </c>
      <c r="Y258" s="362" t="s">
        <v>256</v>
      </c>
      <c r="Z258" s="362" t="s">
        <v>279</v>
      </c>
      <c r="AA258" s="362"/>
      <c r="AB258" s="362" t="s">
        <v>640</v>
      </c>
      <c r="AC258" s="362" t="s">
        <v>641</v>
      </c>
      <c r="AD258" s="364">
        <v>-5078.71</v>
      </c>
      <c r="AE258" s="364">
        <v>-5078.71</v>
      </c>
      <c r="AF258" s="362" t="s">
        <v>154</v>
      </c>
      <c r="AG258" s="362">
        <v>1</v>
      </c>
      <c r="AH258" s="364">
        <v>-5078.71</v>
      </c>
      <c r="AI258" s="364">
        <v>-5078.71</v>
      </c>
      <c r="AJ258" s="362" t="s">
        <v>262</v>
      </c>
      <c r="AK258" s="362" t="s">
        <v>263</v>
      </c>
      <c r="AL258" s="361" t="s">
        <v>264</v>
      </c>
      <c r="AM258" s="362">
        <v>58203</v>
      </c>
      <c r="AN258" s="362">
        <v>71475</v>
      </c>
      <c r="AO258" s="361" t="s">
        <v>158</v>
      </c>
      <c r="AP258" s="361" t="s">
        <v>265</v>
      </c>
      <c r="AQ258" s="362" t="s">
        <v>642</v>
      </c>
      <c r="AR258" s="362"/>
      <c r="AS258" s="363"/>
      <c r="AT258" s="362"/>
      <c r="AU258" s="362"/>
      <c r="AV258" s="364"/>
      <c r="AW258" s="362"/>
      <c r="AX258" s="362"/>
      <c r="AY258" s="364"/>
      <c r="AZ258" s="362"/>
      <c r="BA258" s="362"/>
      <c r="BB258" s="362"/>
      <c r="BC258" s="362"/>
      <c r="BD258" s="362"/>
      <c r="BE258" s="363"/>
      <c r="BF258" s="362"/>
      <c r="BG258" s="364"/>
      <c r="BH258" s="362"/>
      <c r="BI258" s="362"/>
      <c r="BJ258" s="362"/>
      <c r="BK258" s="362"/>
      <c r="BL258" s="362"/>
      <c r="BM258" s="362" t="s">
        <v>995</v>
      </c>
      <c r="BN258" s="362" t="s">
        <v>996</v>
      </c>
      <c r="BO258" s="362" t="s">
        <v>645</v>
      </c>
      <c r="BP258" s="362" t="s">
        <v>522</v>
      </c>
      <c r="BQ258" s="362" t="s">
        <v>646</v>
      </c>
      <c r="BR258" s="362" t="s">
        <v>647</v>
      </c>
    </row>
    <row r="259" spans="1:70" ht="15.6">
      <c r="A259" s="361" t="s">
        <v>158</v>
      </c>
      <c r="B259" s="362" t="s">
        <v>2</v>
      </c>
      <c r="C259" s="362"/>
      <c r="D259" s="363" t="s">
        <v>243</v>
      </c>
      <c r="E259" s="363" t="s">
        <v>456</v>
      </c>
      <c r="F259" s="362" t="s">
        <v>245</v>
      </c>
      <c r="G259" s="362" t="s">
        <v>246</v>
      </c>
      <c r="H259" s="362" t="s">
        <v>247</v>
      </c>
      <c r="I259" s="362" t="s">
        <v>248</v>
      </c>
      <c r="J259" s="362" t="s">
        <v>249</v>
      </c>
      <c r="K259" s="362" t="s">
        <v>250</v>
      </c>
      <c r="L259" s="361" t="s">
        <v>298</v>
      </c>
      <c r="M259" s="362" t="s">
        <v>85</v>
      </c>
      <c r="N259" s="362" t="s">
        <v>86</v>
      </c>
      <c r="O259" s="362" t="s">
        <v>250</v>
      </c>
      <c r="P259" s="362" t="s">
        <v>247</v>
      </c>
      <c r="Q259" s="361" t="s">
        <v>157</v>
      </c>
      <c r="R259" s="362" t="s">
        <v>252</v>
      </c>
      <c r="S259" s="362" t="s">
        <v>253</v>
      </c>
      <c r="T259" s="362">
        <v>54384834</v>
      </c>
      <c r="U259" s="362"/>
      <c r="V259" s="362"/>
      <c r="W259" s="363" t="s">
        <v>638</v>
      </c>
      <c r="X259" s="362" t="s">
        <v>278</v>
      </c>
      <c r="Y259" s="362" t="s">
        <v>256</v>
      </c>
      <c r="Z259" s="362" t="s">
        <v>279</v>
      </c>
      <c r="AA259" s="362"/>
      <c r="AB259" s="362" t="s">
        <v>280</v>
      </c>
      <c r="AC259" s="362" t="s">
        <v>281</v>
      </c>
      <c r="AD259" s="364">
        <v>0</v>
      </c>
      <c r="AE259" s="364">
        <v>-406.3</v>
      </c>
      <c r="AF259" s="362" t="s">
        <v>154</v>
      </c>
      <c r="AG259" s="362">
        <v>1</v>
      </c>
      <c r="AH259" s="364">
        <v>0</v>
      </c>
      <c r="AI259" s="364">
        <v>-406.3</v>
      </c>
      <c r="AJ259" s="362"/>
      <c r="AK259" s="362"/>
      <c r="AL259" s="361"/>
      <c r="AM259" s="362"/>
      <c r="AN259" s="362"/>
      <c r="AO259" s="361"/>
      <c r="AP259" s="361"/>
      <c r="AQ259" s="362" t="s">
        <v>282</v>
      </c>
      <c r="AR259" s="362"/>
      <c r="AS259" s="363"/>
      <c r="AT259" s="362"/>
      <c r="AU259" s="362"/>
      <c r="AV259" s="364"/>
      <c r="AW259" s="362"/>
      <c r="AX259" s="362"/>
      <c r="AY259" s="364"/>
      <c r="AZ259" s="362"/>
      <c r="BA259" s="362"/>
      <c r="BB259" s="362"/>
      <c r="BC259" s="362"/>
      <c r="BD259" s="362"/>
      <c r="BE259" s="363"/>
      <c r="BF259" s="362"/>
      <c r="BG259" s="364"/>
      <c r="BH259" s="362"/>
      <c r="BI259" s="362"/>
      <c r="BJ259" s="362"/>
      <c r="BK259" s="362"/>
      <c r="BL259" s="362"/>
      <c r="BM259" s="362"/>
      <c r="BN259" s="362"/>
      <c r="BO259" s="362"/>
      <c r="BP259" s="362"/>
      <c r="BQ259" s="362"/>
      <c r="BR259" s="362"/>
    </row>
    <row r="260" spans="1:70" ht="15.6">
      <c r="A260" s="361" t="s">
        <v>158</v>
      </c>
      <c r="B260" s="362" t="s">
        <v>2</v>
      </c>
      <c r="C260" s="362"/>
      <c r="D260" s="363" t="s">
        <v>243</v>
      </c>
      <c r="E260" s="363" t="s">
        <v>456</v>
      </c>
      <c r="F260" s="362" t="s">
        <v>245</v>
      </c>
      <c r="G260" s="362" t="s">
        <v>246</v>
      </c>
      <c r="H260" s="362" t="s">
        <v>247</v>
      </c>
      <c r="I260" s="362" t="s">
        <v>248</v>
      </c>
      <c r="J260" s="362" t="s">
        <v>249</v>
      </c>
      <c r="K260" s="362" t="s">
        <v>250</v>
      </c>
      <c r="L260" s="361" t="s">
        <v>298</v>
      </c>
      <c r="M260" s="362" t="s">
        <v>89</v>
      </c>
      <c r="N260" s="362" t="s">
        <v>91</v>
      </c>
      <c r="O260" s="362" t="s">
        <v>250</v>
      </c>
      <c r="P260" s="362" t="s">
        <v>247</v>
      </c>
      <c r="Q260" s="361" t="s">
        <v>157</v>
      </c>
      <c r="R260" s="362" t="s">
        <v>252</v>
      </c>
      <c r="S260" s="362" t="s">
        <v>457</v>
      </c>
      <c r="T260" s="362">
        <v>101934475</v>
      </c>
      <c r="U260" s="362">
        <v>10341125</v>
      </c>
      <c r="V260" s="362" t="s">
        <v>458</v>
      </c>
      <c r="W260" s="363" t="s">
        <v>1026</v>
      </c>
      <c r="X260" s="362" t="s">
        <v>1027</v>
      </c>
      <c r="Y260" s="362" t="s">
        <v>256</v>
      </c>
      <c r="Z260" s="362" t="s">
        <v>461</v>
      </c>
      <c r="AA260" s="362"/>
      <c r="AB260" s="362" t="s">
        <v>462</v>
      </c>
      <c r="AC260" s="362" t="s">
        <v>260</v>
      </c>
      <c r="AD260" s="364">
        <v>350000</v>
      </c>
      <c r="AE260" s="364">
        <v>378000</v>
      </c>
      <c r="AF260" s="362" t="s">
        <v>261</v>
      </c>
      <c r="AG260" s="362">
        <v>2.3809520000000001E-2</v>
      </c>
      <c r="AH260" s="364">
        <v>8333.33</v>
      </c>
      <c r="AI260" s="364">
        <v>9000</v>
      </c>
      <c r="AJ260" s="362" t="s">
        <v>262</v>
      </c>
      <c r="AK260" s="362" t="s">
        <v>263</v>
      </c>
      <c r="AL260" s="361" t="s">
        <v>264</v>
      </c>
      <c r="AM260" s="362">
        <v>58203</v>
      </c>
      <c r="AN260" s="362">
        <v>72311</v>
      </c>
      <c r="AO260" s="361" t="s">
        <v>158</v>
      </c>
      <c r="AP260" s="361" t="s">
        <v>265</v>
      </c>
      <c r="AQ260" s="362" t="s">
        <v>1028</v>
      </c>
      <c r="AR260" s="362"/>
      <c r="AS260" s="363"/>
      <c r="AT260" s="362"/>
      <c r="AU260" s="362"/>
      <c r="AV260" s="364"/>
      <c r="AW260" s="362"/>
      <c r="AX260" s="362"/>
      <c r="AY260" s="364"/>
      <c r="AZ260" s="362">
        <v>2026363</v>
      </c>
      <c r="BA260" s="362" t="s">
        <v>1029</v>
      </c>
      <c r="BB260" s="362" t="s">
        <v>1030</v>
      </c>
      <c r="BC260" s="362" t="s">
        <v>1031</v>
      </c>
      <c r="BD260" s="362"/>
      <c r="BE260" s="363"/>
      <c r="BF260" s="362"/>
      <c r="BG260" s="364"/>
      <c r="BH260" s="362">
        <v>10341125</v>
      </c>
      <c r="BI260" s="362">
        <v>1</v>
      </c>
      <c r="BJ260" s="362" t="s">
        <v>1032</v>
      </c>
      <c r="BK260" s="362" t="s">
        <v>466</v>
      </c>
      <c r="BL260" s="362" t="s">
        <v>467</v>
      </c>
      <c r="BM260" s="362"/>
      <c r="BN260" s="362"/>
      <c r="BO260" s="362"/>
      <c r="BP260" s="362"/>
      <c r="BQ260" s="362"/>
      <c r="BR260" s="362"/>
    </row>
    <row r="261" spans="1:70" ht="15.6">
      <c r="A261" s="361" t="s">
        <v>158</v>
      </c>
      <c r="B261" s="362" t="s">
        <v>2</v>
      </c>
      <c r="C261" s="362"/>
      <c r="D261" s="363" t="s">
        <v>243</v>
      </c>
      <c r="E261" s="363" t="s">
        <v>456</v>
      </c>
      <c r="F261" s="362" t="s">
        <v>245</v>
      </c>
      <c r="G261" s="362" t="s">
        <v>246</v>
      </c>
      <c r="H261" s="362" t="s">
        <v>247</v>
      </c>
      <c r="I261" s="362" t="s">
        <v>248</v>
      </c>
      <c r="J261" s="362" t="s">
        <v>249</v>
      </c>
      <c r="K261" s="362" t="s">
        <v>250</v>
      </c>
      <c r="L261" s="361" t="s">
        <v>298</v>
      </c>
      <c r="M261" s="362" t="s">
        <v>89</v>
      </c>
      <c r="N261" s="362" t="s">
        <v>91</v>
      </c>
      <c r="O261" s="362" t="s">
        <v>250</v>
      </c>
      <c r="P261" s="362" t="s">
        <v>247</v>
      </c>
      <c r="Q261" s="361" t="s">
        <v>157</v>
      </c>
      <c r="R261" s="362" t="s">
        <v>252</v>
      </c>
      <c r="S261" s="362" t="s">
        <v>457</v>
      </c>
      <c r="T261" s="362">
        <v>101934485</v>
      </c>
      <c r="U261" s="362" t="s">
        <v>1033</v>
      </c>
      <c r="V261" s="362" t="s">
        <v>458</v>
      </c>
      <c r="W261" s="363" t="s">
        <v>738</v>
      </c>
      <c r="X261" s="362" t="s">
        <v>1034</v>
      </c>
      <c r="Y261" s="362" t="s">
        <v>256</v>
      </c>
      <c r="Z261" s="362" t="s">
        <v>257</v>
      </c>
      <c r="AA261" s="362"/>
      <c r="AB261" s="362" t="s">
        <v>629</v>
      </c>
      <c r="AC261" s="362" t="s">
        <v>260</v>
      </c>
      <c r="AD261" s="364">
        <v>19008</v>
      </c>
      <c r="AE261" s="364">
        <v>20528.64</v>
      </c>
      <c r="AF261" s="362" t="s">
        <v>261</v>
      </c>
      <c r="AG261" s="362">
        <v>2.3529410000000001E-2</v>
      </c>
      <c r="AH261" s="364">
        <v>447.25</v>
      </c>
      <c r="AI261" s="364">
        <v>483.03</v>
      </c>
      <c r="AJ261" s="362" t="s">
        <v>262</v>
      </c>
      <c r="AK261" s="362" t="s">
        <v>263</v>
      </c>
      <c r="AL261" s="361" t="s">
        <v>264</v>
      </c>
      <c r="AM261" s="362">
        <v>58203</v>
      </c>
      <c r="AN261" s="362">
        <v>73410</v>
      </c>
      <c r="AO261" s="361" t="s">
        <v>158</v>
      </c>
      <c r="AP261" s="361" t="s">
        <v>265</v>
      </c>
      <c r="AQ261" s="362" t="s">
        <v>1035</v>
      </c>
      <c r="AR261" s="362" t="s">
        <v>825</v>
      </c>
      <c r="AS261" s="363" t="s">
        <v>738</v>
      </c>
      <c r="AT261" s="362" t="s">
        <v>245</v>
      </c>
      <c r="AU261" s="362" t="s">
        <v>1033</v>
      </c>
      <c r="AV261" s="364" t="s">
        <v>1036</v>
      </c>
      <c r="AW261" s="362" t="s">
        <v>1037</v>
      </c>
      <c r="AX261" s="362" t="s">
        <v>271</v>
      </c>
      <c r="AY261" s="364" t="s">
        <v>1036</v>
      </c>
      <c r="AZ261" s="362">
        <v>1059137</v>
      </c>
      <c r="BA261" s="362" t="s">
        <v>1038</v>
      </c>
      <c r="BB261" s="362" t="s">
        <v>1039</v>
      </c>
      <c r="BC261" s="362" t="s">
        <v>1040</v>
      </c>
      <c r="BD261" s="362" t="s">
        <v>637</v>
      </c>
      <c r="BE261" s="363"/>
      <c r="BF261" s="362"/>
      <c r="BG261" s="364"/>
      <c r="BH261" s="362"/>
      <c r="BI261" s="362"/>
      <c r="BJ261" s="362"/>
      <c r="BK261" s="362"/>
      <c r="BL261" s="362"/>
      <c r="BM261" s="362"/>
      <c r="BN261" s="362"/>
      <c r="BO261" s="362"/>
      <c r="BP261" s="362"/>
      <c r="BQ261" s="362"/>
      <c r="BR261" s="362"/>
    </row>
    <row r="262" spans="1:70" ht="15.6">
      <c r="A262" s="361" t="s">
        <v>158</v>
      </c>
      <c r="B262" s="362" t="s">
        <v>2</v>
      </c>
      <c r="C262" s="362"/>
      <c r="D262" s="363" t="s">
        <v>243</v>
      </c>
      <c r="E262" s="363" t="s">
        <v>456</v>
      </c>
      <c r="F262" s="362" t="s">
        <v>245</v>
      </c>
      <c r="G262" s="362" t="s">
        <v>246</v>
      </c>
      <c r="H262" s="362" t="s">
        <v>247</v>
      </c>
      <c r="I262" s="362" t="s">
        <v>248</v>
      </c>
      <c r="J262" s="362" t="s">
        <v>249</v>
      </c>
      <c r="K262" s="362" t="s">
        <v>250</v>
      </c>
      <c r="L262" s="361" t="s">
        <v>298</v>
      </c>
      <c r="M262" s="362" t="s">
        <v>89</v>
      </c>
      <c r="N262" s="362" t="s">
        <v>91</v>
      </c>
      <c r="O262" s="362" t="s">
        <v>250</v>
      </c>
      <c r="P262" s="362" t="s">
        <v>247</v>
      </c>
      <c r="Q262" s="361" t="s">
        <v>157</v>
      </c>
      <c r="R262" s="362" t="s">
        <v>252</v>
      </c>
      <c r="S262" s="362" t="s">
        <v>457</v>
      </c>
      <c r="T262" s="362">
        <v>101934486</v>
      </c>
      <c r="U262" s="362" t="s">
        <v>1041</v>
      </c>
      <c r="V262" s="362" t="s">
        <v>458</v>
      </c>
      <c r="W262" s="363" t="s">
        <v>1042</v>
      </c>
      <c r="X262" s="362" t="s">
        <v>1043</v>
      </c>
      <c r="Y262" s="362" t="s">
        <v>256</v>
      </c>
      <c r="Z262" s="362" t="s">
        <v>257</v>
      </c>
      <c r="AA262" s="362"/>
      <c r="AB262" s="362" t="s">
        <v>629</v>
      </c>
      <c r="AC262" s="362" t="s">
        <v>260</v>
      </c>
      <c r="AD262" s="364">
        <v>720.97</v>
      </c>
      <c r="AE262" s="364">
        <v>778.64760000000001</v>
      </c>
      <c r="AF262" s="362" t="s">
        <v>261</v>
      </c>
      <c r="AG262" s="362">
        <v>2.3529410000000001E-2</v>
      </c>
      <c r="AH262" s="364">
        <v>16.96</v>
      </c>
      <c r="AI262" s="364">
        <v>18.32</v>
      </c>
      <c r="AJ262" s="362" t="s">
        <v>262</v>
      </c>
      <c r="AK262" s="362" t="s">
        <v>263</v>
      </c>
      <c r="AL262" s="361" t="s">
        <v>264</v>
      </c>
      <c r="AM262" s="362">
        <v>58203</v>
      </c>
      <c r="AN262" s="362">
        <v>71635</v>
      </c>
      <c r="AO262" s="361" t="s">
        <v>158</v>
      </c>
      <c r="AP262" s="361" t="s">
        <v>265</v>
      </c>
      <c r="AQ262" s="362" t="s">
        <v>1044</v>
      </c>
      <c r="AR262" s="362" t="s">
        <v>825</v>
      </c>
      <c r="AS262" s="363" t="s">
        <v>1045</v>
      </c>
      <c r="AT262" s="362" t="s">
        <v>245</v>
      </c>
      <c r="AU262" s="362" t="s">
        <v>1041</v>
      </c>
      <c r="AV262" s="364" t="s">
        <v>1046</v>
      </c>
      <c r="AW262" s="362" t="s">
        <v>1047</v>
      </c>
      <c r="AX262" s="362" t="s">
        <v>271</v>
      </c>
      <c r="AY262" s="364" t="s">
        <v>1046</v>
      </c>
      <c r="AZ262" s="362" t="s">
        <v>1048</v>
      </c>
      <c r="BA262" s="362" t="s">
        <v>1049</v>
      </c>
      <c r="BB262" s="362" t="s">
        <v>1050</v>
      </c>
      <c r="BC262" s="362" t="s">
        <v>736</v>
      </c>
      <c r="BD262" s="362" t="s">
        <v>637</v>
      </c>
      <c r="BE262" s="363"/>
      <c r="BF262" s="362"/>
      <c r="BG262" s="364"/>
      <c r="BH262" s="362"/>
      <c r="BI262" s="362"/>
      <c r="BJ262" s="362"/>
      <c r="BK262" s="362"/>
      <c r="BL262" s="362"/>
      <c r="BM262" s="362"/>
      <c r="BN262" s="362"/>
      <c r="BO262" s="362"/>
      <c r="BP262" s="362"/>
      <c r="BQ262" s="362"/>
      <c r="BR262" s="362"/>
    </row>
    <row r="263" spans="1:70" ht="15.6">
      <c r="A263" s="361" t="s">
        <v>158</v>
      </c>
      <c r="B263" s="362" t="s">
        <v>2</v>
      </c>
      <c r="C263" s="362"/>
      <c r="D263" s="363" t="s">
        <v>243</v>
      </c>
      <c r="E263" s="363" t="s">
        <v>456</v>
      </c>
      <c r="F263" s="362" t="s">
        <v>245</v>
      </c>
      <c r="G263" s="362" t="s">
        <v>246</v>
      </c>
      <c r="H263" s="362" t="s">
        <v>247</v>
      </c>
      <c r="I263" s="362" t="s">
        <v>248</v>
      </c>
      <c r="J263" s="362" t="s">
        <v>249</v>
      </c>
      <c r="K263" s="362" t="s">
        <v>250</v>
      </c>
      <c r="L263" s="361" t="s">
        <v>298</v>
      </c>
      <c r="M263" s="362" t="s">
        <v>89</v>
      </c>
      <c r="N263" s="362" t="s">
        <v>91</v>
      </c>
      <c r="O263" s="362" t="s">
        <v>250</v>
      </c>
      <c r="P263" s="362" t="s">
        <v>247</v>
      </c>
      <c r="Q263" s="361" t="s">
        <v>157</v>
      </c>
      <c r="R263" s="362" t="s">
        <v>252</v>
      </c>
      <c r="S263" s="362" t="s">
        <v>253</v>
      </c>
      <c r="T263" s="362">
        <v>29945508</v>
      </c>
      <c r="U263" s="362"/>
      <c r="V263" s="362"/>
      <c r="W263" s="363" t="s">
        <v>287</v>
      </c>
      <c r="X263" s="362" t="s">
        <v>299</v>
      </c>
      <c r="Y263" s="362" t="s">
        <v>256</v>
      </c>
      <c r="Z263" s="362" t="s">
        <v>257</v>
      </c>
      <c r="AA263" s="362" t="s">
        <v>258</v>
      </c>
      <c r="AB263" s="362" t="s">
        <v>259</v>
      </c>
      <c r="AC263" s="362" t="s">
        <v>260</v>
      </c>
      <c r="AD263" s="364">
        <v>11400</v>
      </c>
      <c r="AE263" s="364">
        <v>11400</v>
      </c>
      <c r="AF263" s="362" t="s">
        <v>261</v>
      </c>
      <c r="AG263" s="362">
        <v>2.702703E-2</v>
      </c>
      <c r="AH263" s="364">
        <v>308.11</v>
      </c>
      <c r="AI263" s="364">
        <v>308.11</v>
      </c>
      <c r="AJ263" s="362" t="s">
        <v>262</v>
      </c>
      <c r="AK263" s="362" t="s">
        <v>263</v>
      </c>
      <c r="AL263" s="361" t="s">
        <v>264</v>
      </c>
      <c r="AM263" s="362">
        <v>58203</v>
      </c>
      <c r="AN263" s="362">
        <v>74220</v>
      </c>
      <c r="AO263" s="361" t="s">
        <v>158</v>
      </c>
      <c r="AP263" s="361" t="s">
        <v>265</v>
      </c>
      <c r="AQ263" s="362" t="s">
        <v>300</v>
      </c>
      <c r="AR263" s="362" t="s">
        <v>286</v>
      </c>
      <c r="AS263" s="363" t="s">
        <v>287</v>
      </c>
      <c r="AT263" s="362" t="s">
        <v>245</v>
      </c>
      <c r="AU263" s="362" t="s">
        <v>301</v>
      </c>
      <c r="AV263" s="364" t="s">
        <v>302</v>
      </c>
      <c r="AW263" s="362" t="s">
        <v>303</v>
      </c>
      <c r="AX263" s="362" t="s">
        <v>271</v>
      </c>
      <c r="AY263" s="364" t="s">
        <v>302</v>
      </c>
      <c r="AZ263" s="362">
        <v>1161084</v>
      </c>
      <c r="BA263" s="362" t="s">
        <v>1051</v>
      </c>
      <c r="BB263" s="362" t="s">
        <v>304</v>
      </c>
      <c r="BC263" s="362" t="s">
        <v>305</v>
      </c>
      <c r="BD263" s="362" t="s">
        <v>306</v>
      </c>
      <c r="BE263" s="363" t="s">
        <v>307</v>
      </c>
      <c r="BF263" s="362" t="s">
        <v>261</v>
      </c>
      <c r="BG263" s="364" t="s">
        <v>302</v>
      </c>
      <c r="BH263" s="362"/>
      <c r="BI263" s="362"/>
      <c r="BJ263" s="362"/>
      <c r="BK263" s="362"/>
      <c r="BL263" s="362"/>
      <c r="BM263" s="362"/>
      <c r="BN263" s="362"/>
      <c r="BO263" s="362"/>
      <c r="BP263" s="362"/>
      <c r="BQ263" s="362"/>
      <c r="BR263" s="362"/>
    </row>
    <row r="264" spans="1:70" ht="15.6">
      <c r="A264" s="361" t="s">
        <v>158</v>
      </c>
      <c r="B264" s="362" t="s">
        <v>2</v>
      </c>
      <c r="C264" s="362"/>
      <c r="D264" s="363" t="s">
        <v>243</v>
      </c>
      <c r="E264" s="363" t="s">
        <v>456</v>
      </c>
      <c r="F264" s="362" t="s">
        <v>245</v>
      </c>
      <c r="G264" s="362" t="s">
        <v>246</v>
      </c>
      <c r="H264" s="362" t="s">
        <v>247</v>
      </c>
      <c r="I264" s="362" t="s">
        <v>248</v>
      </c>
      <c r="J264" s="362" t="s">
        <v>249</v>
      </c>
      <c r="K264" s="362" t="s">
        <v>250</v>
      </c>
      <c r="L264" s="361" t="s">
        <v>298</v>
      </c>
      <c r="M264" s="362" t="s">
        <v>89</v>
      </c>
      <c r="N264" s="362" t="s">
        <v>91</v>
      </c>
      <c r="O264" s="362" t="s">
        <v>250</v>
      </c>
      <c r="P264" s="362" t="s">
        <v>247</v>
      </c>
      <c r="Q264" s="361" t="s">
        <v>157</v>
      </c>
      <c r="R264" s="362" t="s">
        <v>252</v>
      </c>
      <c r="S264" s="362" t="s">
        <v>253</v>
      </c>
      <c r="T264" s="362">
        <v>30062644</v>
      </c>
      <c r="U264" s="362"/>
      <c r="V264" s="362"/>
      <c r="W264" s="363" t="s">
        <v>287</v>
      </c>
      <c r="X264" s="362" t="s">
        <v>278</v>
      </c>
      <c r="Y264" s="362" t="s">
        <v>256</v>
      </c>
      <c r="Z264" s="362" t="s">
        <v>279</v>
      </c>
      <c r="AA264" s="362"/>
      <c r="AB264" s="362" t="s">
        <v>280</v>
      </c>
      <c r="AC264" s="362" t="s">
        <v>281</v>
      </c>
      <c r="AD264" s="364">
        <v>0</v>
      </c>
      <c r="AE264" s="364">
        <v>912</v>
      </c>
      <c r="AF264" s="362" t="s">
        <v>261</v>
      </c>
      <c r="AG264" s="362">
        <v>2.702703E-2</v>
      </c>
      <c r="AH264" s="364">
        <v>0</v>
      </c>
      <c r="AI264" s="364">
        <v>24.65</v>
      </c>
      <c r="AJ264" s="362"/>
      <c r="AK264" s="362"/>
      <c r="AL264" s="361"/>
      <c r="AM264" s="362"/>
      <c r="AN264" s="362"/>
      <c r="AO264" s="361"/>
      <c r="AP264" s="361"/>
      <c r="AQ264" s="362" t="s">
        <v>282</v>
      </c>
      <c r="AR264" s="362"/>
      <c r="AS264" s="363"/>
      <c r="AT264" s="362"/>
      <c r="AU264" s="362"/>
      <c r="AV264" s="364"/>
      <c r="AW264" s="362"/>
      <c r="AX264" s="362"/>
      <c r="AY264" s="364"/>
      <c r="AZ264" s="362"/>
      <c r="BA264" s="362"/>
      <c r="BB264" s="362"/>
      <c r="BC264" s="362"/>
      <c r="BD264" s="362"/>
      <c r="BE264" s="363"/>
      <c r="BF264" s="362"/>
      <c r="BG264" s="364"/>
      <c r="BH264" s="362"/>
      <c r="BI264" s="362"/>
      <c r="BJ264" s="362"/>
      <c r="BK264" s="362"/>
      <c r="BL264" s="362"/>
      <c r="BM264" s="362"/>
      <c r="BN264" s="362"/>
      <c r="BO264" s="362"/>
      <c r="BP264" s="362"/>
      <c r="BQ264" s="362"/>
      <c r="BR264" s="362"/>
    </row>
    <row r="265" spans="1:70" ht="15.6">
      <c r="A265" s="361" t="s">
        <v>158</v>
      </c>
      <c r="B265" s="362" t="s">
        <v>2</v>
      </c>
      <c r="C265" s="362"/>
      <c r="D265" s="363" t="s">
        <v>243</v>
      </c>
      <c r="E265" s="363" t="s">
        <v>456</v>
      </c>
      <c r="F265" s="362" t="s">
        <v>245</v>
      </c>
      <c r="G265" s="362" t="s">
        <v>246</v>
      </c>
      <c r="H265" s="362" t="s">
        <v>247</v>
      </c>
      <c r="I265" s="362" t="s">
        <v>248</v>
      </c>
      <c r="J265" s="362" t="s">
        <v>249</v>
      </c>
      <c r="K265" s="362" t="s">
        <v>250</v>
      </c>
      <c r="L265" s="361" t="s">
        <v>298</v>
      </c>
      <c r="M265" s="362" t="s">
        <v>89</v>
      </c>
      <c r="N265" s="362" t="s">
        <v>91</v>
      </c>
      <c r="O265" s="362" t="s">
        <v>250</v>
      </c>
      <c r="P265" s="362" t="s">
        <v>247</v>
      </c>
      <c r="Q265" s="361" t="s">
        <v>157</v>
      </c>
      <c r="R265" s="362" t="s">
        <v>252</v>
      </c>
      <c r="S265" s="362" t="s">
        <v>253</v>
      </c>
      <c r="T265" s="362">
        <v>40465373</v>
      </c>
      <c r="U265" s="362"/>
      <c r="V265" s="362"/>
      <c r="W265" s="363" t="s">
        <v>1052</v>
      </c>
      <c r="X265" s="362" t="s">
        <v>589</v>
      </c>
      <c r="Y265" s="362" t="s">
        <v>256</v>
      </c>
      <c r="Z265" s="362" t="s">
        <v>257</v>
      </c>
      <c r="AA265" s="362" t="s">
        <v>258</v>
      </c>
      <c r="AB265" s="362" t="s">
        <v>259</v>
      </c>
      <c r="AC265" s="362" t="s">
        <v>260</v>
      </c>
      <c r="AD265" s="364">
        <v>14400</v>
      </c>
      <c r="AE265" s="364">
        <v>14400</v>
      </c>
      <c r="AF265" s="362" t="s">
        <v>261</v>
      </c>
      <c r="AG265" s="362">
        <v>2.6315789999999999E-2</v>
      </c>
      <c r="AH265" s="364">
        <v>378.95</v>
      </c>
      <c r="AI265" s="364">
        <v>378.95</v>
      </c>
      <c r="AJ265" s="362" t="s">
        <v>262</v>
      </c>
      <c r="AK265" s="362" t="s">
        <v>263</v>
      </c>
      <c r="AL265" s="361" t="s">
        <v>264</v>
      </c>
      <c r="AM265" s="362">
        <v>58203</v>
      </c>
      <c r="AN265" s="362">
        <v>74225</v>
      </c>
      <c r="AO265" s="361" t="s">
        <v>158</v>
      </c>
      <c r="AP265" s="361" t="s">
        <v>265</v>
      </c>
      <c r="AQ265" s="362" t="s">
        <v>590</v>
      </c>
      <c r="AR265" s="362" t="s">
        <v>1053</v>
      </c>
      <c r="AS265" s="363" t="s">
        <v>1052</v>
      </c>
      <c r="AT265" s="362" t="s">
        <v>245</v>
      </c>
      <c r="AU265" s="362" t="s">
        <v>1054</v>
      </c>
      <c r="AV265" s="364" t="s">
        <v>1055</v>
      </c>
      <c r="AW265" s="362" t="s">
        <v>1056</v>
      </c>
      <c r="AX265" s="362" t="s">
        <v>271</v>
      </c>
      <c r="AY265" s="364" t="s">
        <v>1055</v>
      </c>
      <c r="AZ265" s="362">
        <v>1931668</v>
      </c>
      <c r="BA265" s="362" t="s">
        <v>1057</v>
      </c>
      <c r="BB265" s="362" t="s">
        <v>1058</v>
      </c>
      <c r="BC265" s="362" t="s">
        <v>305</v>
      </c>
      <c r="BD265" s="362" t="s">
        <v>1059</v>
      </c>
      <c r="BE265" s="363" t="s">
        <v>1060</v>
      </c>
      <c r="BF265" s="362" t="s">
        <v>261</v>
      </c>
      <c r="BG265" s="364" t="s">
        <v>1055</v>
      </c>
      <c r="BH265" s="362"/>
      <c r="BI265" s="362"/>
      <c r="BJ265" s="362"/>
      <c r="BK265" s="362"/>
      <c r="BL265" s="362"/>
      <c r="BM265" s="362"/>
      <c r="BN265" s="362"/>
      <c r="BO265" s="362"/>
      <c r="BP265" s="362"/>
      <c r="BQ265" s="362"/>
      <c r="BR265" s="362"/>
    </row>
    <row r="266" spans="1:70" ht="15.6">
      <c r="A266" s="361" t="s">
        <v>158</v>
      </c>
      <c r="B266" s="362" t="s">
        <v>2</v>
      </c>
      <c r="C266" s="362"/>
      <c r="D266" s="363" t="s">
        <v>243</v>
      </c>
      <c r="E266" s="363" t="s">
        <v>456</v>
      </c>
      <c r="F266" s="362" t="s">
        <v>245</v>
      </c>
      <c r="G266" s="362" t="s">
        <v>246</v>
      </c>
      <c r="H266" s="362" t="s">
        <v>247</v>
      </c>
      <c r="I266" s="362" t="s">
        <v>248</v>
      </c>
      <c r="J266" s="362" t="s">
        <v>249</v>
      </c>
      <c r="K266" s="362" t="s">
        <v>250</v>
      </c>
      <c r="L266" s="361" t="s">
        <v>298</v>
      </c>
      <c r="M266" s="362" t="s">
        <v>89</v>
      </c>
      <c r="N266" s="362" t="s">
        <v>91</v>
      </c>
      <c r="O266" s="362" t="s">
        <v>250</v>
      </c>
      <c r="P266" s="362" t="s">
        <v>247</v>
      </c>
      <c r="Q266" s="361" t="s">
        <v>157</v>
      </c>
      <c r="R266" s="362" t="s">
        <v>252</v>
      </c>
      <c r="S266" s="362" t="s">
        <v>253</v>
      </c>
      <c r="T266" s="362">
        <v>40476820</v>
      </c>
      <c r="U266" s="362"/>
      <c r="V266" s="362"/>
      <c r="W266" s="363" t="s">
        <v>1052</v>
      </c>
      <c r="X266" s="362" t="s">
        <v>278</v>
      </c>
      <c r="Y266" s="362" t="s">
        <v>256</v>
      </c>
      <c r="Z266" s="362" t="s">
        <v>279</v>
      </c>
      <c r="AA266" s="362"/>
      <c r="AB266" s="362" t="s">
        <v>280</v>
      </c>
      <c r="AC266" s="362" t="s">
        <v>281</v>
      </c>
      <c r="AD266" s="364">
        <v>0</v>
      </c>
      <c r="AE266" s="364">
        <v>1152</v>
      </c>
      <c r="AF266" s="362" t="s">
        <v>261</v>
      </c>
      <c r="AG266" s="362">
        <v>2.6315789999999999E-2</v>
      </c>
      <c r="AH266" s="364">
        <v>0</v>
      </c>
      <c r="AI266" s="364">
        <v>30.32</v>
      </c>
      <c r="AJ266" s="362"/>
      <c r="AK266" s="362"/>
      <c r="AL266" s="361"/>
      <c r="AM266" s="362"/>
      <c r="AN266" s="362"/>
      <c r="AO266" s="361"/>
      <c r="AP266" s="361"/>
      <c r="AQ266" s="362" t="s">
        <v>282</v>
      </c>
      <c r="AR266" s="362"/>
      <c r="AS266" s="363"/>
      <c r="AT266" s="362"/>
      <c r="AU266" s="362"/>
      <c r="AV266" s="364"/>
      <c r="AW266" s="362"/>
      <c r="AX266" s="362"/>
      <c r="AY266" s="364"/>
      <c r="AZ266" s="362"/>
      <c r="BA266" s="362"/>
      <c r="BB266" s="362"/>
      <c r="BC266" s="362"/>
      <c r="BD266" s="362"/>
      <c r="BE266" s="363"/>
      <c r="BF266" s="362"/>
      <c r="BG266" s="364"/>
      <c r="BH266" s="362"/>
      <c r="BI266" s="362"/>
      <c r="BJ266" s="362"/>
      <c r="BK266" s="362"/>
      <c r="BL266" s="362"/>
      <c r="BM266" s="362"/>
      <c r="BN266" s="362"/>
      <c r="BO266" s="362"/>
      <c r="BP266" s="362"/>
      <c r="BQ266" s="362"/>
      <c r="BR266" s="362"/>
    </row>
    <row r="267" spans="1:70" ht="15.6">
      <c r="A267" s="361" t="s">
        <v>158</v>
      </c>
      <c r="B267" s="362" t="s">
        <v>2</v>
      </c>
      <c r="C267" s="362"/>
      <c r="D267" s="363" t="s">
        <v>243</v>
      </c>
      <c r="E267" s="363" t="s">
        <v>456</v>
      </c>
      <c r="F267" s="362" t="s">
        <v>245</v>
      </c>
      <c r="G267" s="362" t="s">
        <v>246</v>
      </c>
      <c r="H267" s="362" t="s">
        <v>247</v>
      </c>
      <c r="I267" s="362" t="s">
        <v>248</v>
      </c>
      <c r="J267" s="362" t="s">
        <v>249</v>
      </c>
      <c r="K267" s="362" t="s">
        <v>250</v>
      </c>
      <c r="L267" s="361" t="s">
        <v>298</v>
      </c>
      <c r="M267" s="362" t="s">
        <v>89</v>
      </c>
      <c r="N267" s="362" t="s">
        <v>91</v>
      </c>
      <c r="O267" s="362" t="s">
        <v>250</v>
      </c>
      <c r="P267" s="362" t="s">
        <v>247</v>
      </c>
      <c r="Q267" s="361" t="s">
        <v>157</v>
      </c>
      <c r="R267" s="362" t="s">
        <v>252</v>
      </c>
      <c r="S267" s="362" t="s">
        <v>253</v>
      </c>
      <c r="T267" s="362">
        <v>40565028</v>
      </c>
      <c r="U267" s="362"/>
      <c r="V267" s="362"/>
      <c r="W267" s="363" t="s">
        <v>937</v>
      </c>
      <c r="X267" s="362" t="s">
        <v>518</v>
      </c>
      <c r="Y267" s="362" t="s">
        <v>256</v>
      </c>
      <c r="Z267" s="362" t="s">
        <v>519</v>
      </c>
      <c r="AA267" s="362"/>
      <c r="AB267" s="362" t="s">
        <v>519</v>
      </c>
      <c r="AC267" s="362" t="s">
        <v>519</v>
      </c>
      <c r="AD267" s="364">
        <v>-4.92</v>
      </c>
      <c r="AE267" s="364">
        <v>-4.92</v>
      </c>
      <c r="AF267" s="362" t="s">
        <v>154</v>
      </c>
      <c r="AG267" s="362">
        <v>1</v>
      </c>
      <c r="AH267" s="364">
        <v>-4.92</v>
      </c>
      <c r="AI267" s="364">
        <v>-4.92</v>
      </c>
      <c r="AJ267" s="362" t="s">
        <v>262</v>
      </c>
      <c r="AK267" s="362" t="s">
        <v>263</v>
      </c>
      <c r="AL267" s="361" t="s">
        <v>264</v>
      </c>
      <c r="AM267" s="362">
        <v>58203</v>
      </c>
      <c r="AN267" s="362">
        <v>76135</v>
      </c>
      <c r="AO267" s="361" t="s">
        <v>158</v>
      </c>
      <c r="AP267" s="361" t="s">
        <v>265</v>
      </c>
      <c r="AQ267" s="362" t="s">
        <v>520</v>
      </c>
      <c r="AR267" s="362"/>
      <c r="AS267" s="363"/>
      <c r="AT267" s="362"/>
      <c r="AU267" s="362"/>
      <c r="AV267" s="364"/>
      <c r="AW267" s="362"/>
      <c r="AX267" s="362"/>
      <c r="AY267" s="364"/>
      <c r="AZ267" s="362"/>
      <c r="BA267" s="362"/>
      <c r="BB267" s="362"/>
      <c r="BC267" s="362"/>
      <c r="BD267" s="362"/>
      <c r="BE267" s="363"/>
      <c r="BF267" s="362"/>
      <c r="BG267" s="364"/>
      <c r="BH267" s="362"/>
      <c r="BI267" s="362"/>
      <c r="BJ267" s="362"/>
      <c r="BK267" s="362"/>
      <c r="BL267" s="362"/>
      <c r="BM267" s="362"/>
      <c r="BN267" s="362"/>
      <c r="BO267" s="362"/>
      <c r="BP267" s="362"/>
      <c r="BQ267" s="362"/>
      <c r="BR267" s="362"/>
    </row>
    <row r="268" spans="1:70" ht="15.6">
      <c r="A268" s="361" t="s">
        <v>158</v>
      </c>
      <c r="B268" s="362" t="s">
        <v>2</v>
      </c>
      <c r="C268" s="362"/>
      <c r="D268" s="363" t="s">
        <v>243</v>
      </c>
      <c r="E268" s="363" t="s">
        <v>456</v>
      </c>
      <c r="F268" s="362" t="s">
        <v>245</v>
      </c>
      <c r="G268" s="362" t="s">
        <v>246</v>
      </c>
      <c r="H268" s="362" t="s">
        <v>247</v>
      </c>
      <c r="I268" s="362" t="s">
        <v>248</v>
      </c>
      <c r="J268" s="362" t="s">
        <v>249</v>
      </c>
      <c r="K268" s="362" t="s">
        <v>250</v>
      </c>
      <c r="L268" s="361" t="s">
        <v>298</v>
      </c>
      <c r="M268" s="362" t="s">
        <v>89</v>
      </c>
      <c r="N268" s="362" t="s">
        <v>91</v>
      </c>
      <c r="O268" s="362" t="s">
        <v>250</v>
      </c>
      <c r="P268" s="362" t="s">
        <v>247</v>
      </c>
      <c r="Q268" s="361" t="s">
        <v>157</v>
      </c>
      <c r="R268" s="362" t="s">
        <v>252</v>
      </c>
      <c r="S268" s="362" t="s">
        <v>253</v>
      </c>
      <c r="T268" s="362">
        <v>45378850</v>
      </c>
      <c r="U268" s="362"/>
      <c r="V268" s="362"/>
      <c r="W268" s="363" t="s">
        <v>686</v>
      </c>
      <c r="X268" s="362" t="s">
        <v>255</v>
      </c>
      <c r="Y268" s="362" t="s">
        <v>256</v>
      </c>
      <c r="Z268" s="362" t="s">
        <v>257</v>
      </c>
      <c r="AA268" s="362" t="s">
        <v>258</v>
      </c>
      <c r="AB268" s="362" t="s">
        <v>259</v>
      </c>
      <c r="AC268" s="362" t="s">
        <v>260</v>
      </c>
      <c r="AD268" s="364">
        <v>8600</v>
      </c>
      <c r="AE268" s="364">
        <v>8600</v>
      </c>
      <c r="AF268" s="362" t="s">
        <v>261</v>
      </c>
      <c r="AG268" s="362">
        <v>2.557545E-2</v>
      </c>
      <c r="AH268" s="364">
        <v>219.95</v>
      </c>
      <c r="AI268" s="364">
        <v>219.95</v>
      </c>
      <c r="AJ268" s="362" t="s">
        <v>262</v>
      </c>
      <c r="AK268" s="362" t="s">
        <v>263</v>
      </c>
      <c r="AL268" s="361" t="s">
        <v>264</v>
      </c>
      <c r="AM268" s="362">
        <v>58203</v>
      </c>
      <c r="AN268" s="362">
        <v>74215</v>
      </c>
      <c r="AO268" s="361" t="s">
        <v>158</v>
      </c>
      <c r="AP268" s="361" t="s">
        <v>265</v>
      </c>
      <c r="AQ268" s="362" t="s">
        <v>266</v>
      </c>
      <c r="AR268" s="362" t="s">
        <v>657</v>
      </c>
      <c r="AS268" s="363" t="s">
        <v>686</v>
      </c>
      <c r="AT268" s="362" t="s">
        <v>245</v>
      </c>
      <c r="AU268" s="362" t="s">
        <v>1061</v>
      </c>
      <c r="AV268" s="364" t="s">
        <v>1062</v>
      </c>
      <c r="AW268" s="362" t="s">
        <v>1063</v>
      </c>
      <c r="AX268" s="362" t="s">
        <v>271</v>
      </c>
      <c r="AY268" s="364" t="s">
        <v>1062</v>
      </c>
      <c r="AZ268" s="362">
        <v>1058590</v>
      </c>
      <c r="BA268" s="362" t="s">
        <v>1064</v>
      </c>
      <c r="BB268" s="362" t="s">
        <v>1065</v>
      </c>
      <c r="BC268" s="362" t="s">
        <v>275</v>
      </c>
      <c r="BD268" s="362" t="s">
        <v>1066</v>
      </c>
      <c r="BE268" s="363" t="s">
        <v>1067</v>
      </c>
      <c r="BF268" s="362" t="s">
        <v>261</v>
      </c>
      <c r="BG268" s="364" t="s">
        <v>1062</v>
      </c>
      <c r="BH268" s="362"/>
      <c r="BI268" s="362"/>
      <c r="BJ268" s="362"/>
      <c r="BK268" s="362"/>
      <c r="BL268" s="362"/>
      <c r="BM268" s="362"/>
      <c r="BN268" s="362"/>
      <c r="BO268" s="362"/>
      <c r="BP268" s="362"/>
      <c r="BQ268" s="362"/>
      <c r="BR268" s="362"/>
    </row>
    <row r="269" spans="1:70" ht="15.6">
      <c r="A269" s="361" t="s">
        <v>158</v>
      </c>
      <c r="B269" s="362" t="s">
        <v>2</v>
      </c>
      <c r="C269" s="362"/>
      <c r="D269" s="363" t="s">
        <v>243</v>
      </c>
      <c r="E269" s="363" t="s">
        <v>456</v>
      </c>
      <c r="F269" s="362" t="s">
        <v>245</v>
      </c>
      <c r="G269" s="362" t="s">
        <v>246</v>
      </c>
      <c r="H269" s="362" t="s">
        <v>247</v>
      </c>
      <c r="I269" s="362" t="s">
        <v>248</v>
      </c>
      <c r="J269" s="362" t="s">
        <v>249</v>
      </c>
      <c r="K269" s="362" t="s">
        <v>250</v>
      </c>
      <c r="L269" s="361" t="s">
        <v>298</v>
      </c>
      <c r="M269" s="362" t="s">
        <v>89</v>
      </c>
      <c r="N269" s="362" t="s">
        <v>91</v>
      </c>
      <c r="O269" s="362" t="s">
        <v>250</v>
      </c>
      <c r="P269" s="362" t="s">
        <v>247</v>
      </c>
      <c r="Q269" s="361" t="s">
        <v>157</v>
      </c>
      <c r="R269" s="362" t="s">
        <v>252</v>
      </c>
      <c r="S269" s="362" t="s">
        <v>253</v>
      </c>
      <c r="T269" s="362">
        <v>45409716</v>
      </c>
      <c r="U269" s="362"/>
      <c r="V269" s="362"/>
      <c r="W269" s="363" t="s">
        <v>686</v>
      </c>
      <c r="X269" s="362" t="s">
        <v>278</v>
      </c>
      <c r="Y269" s="362" t="s">
        <v>256</v>
      </c>
      <c r="Z269" s="362" t="s">
        <v>279</v>
      </c>
      <c r="AA269" s="362"/>
      <c r="AB269" s="362" t="s">
        <v>280</v>
      </c>
      <c r="AC269" s="362" t="s">
        <v>281</v>
      </c>
      <c r="AD269" s="364">
        <v>0</v>
      </c>
      <c r="AE269" s="364">
        <v>688</v>
      </c>
      <c r="AF269" s="362" t="s">
        <v>261</v>
      </c>
      <c r="AG269" s="362">
        <v>2.557545E-2</v>
      </c>
      <c r="AH269" s="364">
        <v>0</v>
      </c>
      <c r="AI269" s="364">
        <v>17.600000000000001</v>
      </c>
      <c r="AJ269" s="362"/>
      <c r="AK269" s="362"/>
      <c r="AL269" s="361"/>
      <c r="AM269" s="362"/>
      <c r="AN269" s="362"/>
      <c r="AO269" s="361"/>
      <c r="AP269" s="361"/>
      <c r="AQ269" s="362" t="s">
        <v>282</v>
      </c>
      <c r="AR269" s="362"/>
      <c r="AS269" s="363"/>
      <c r="AT269" s="362"/>
      <c r="AU269" s="362"/>
      <c r="AV269" s="364"/>
      <c r="AW269" s="362"/>
      <c r="AX269" s="362"/>
      <c r="AY269" s="364"/>
      <c r="AZ269" s="362"/>
      <c r="BA269" s="362"/>
      <c r="BB269" s="362"/>
      <c r="BC269" s="362"/>
      <c r="BD269" s="362"/>
      <c r="BE269" s="363"/>
      <c r="BF269" s="362"/>
      <c r="BG269" s="364"/>
      <c r="BH269" s="362"/>
      <c r="BI269" s="362"/>
      <c r="BJ269" s="362"/>
      <c r="BK269" s="362"/>
      <c r="BL269" s="362"/>
      <c r="BM269" s="362"/>
      <c r="BN269" s="362"/>
      <c r="BO269" s="362"/>
      <c r="BP269" s="362"/>
      <c r="BQ269" s="362"/>
      <c r="BR269" s="362"/>
    </row>
    <row r="270" spans="1:70" ht="15.6">
      <c r="A270" s="361" t="s">
        <v>158</v>
      </c>
      <c r="B270" s="362" t="s">
        <v>2</v>
      </c>
      <c r="C270" s="362"/>
      <c r="D270" s="363" t="s">
        <v>243</v>
      </c>
      <c r="E270" s="363" t="s">
        <v>456</v>
      </c>
      <c r="F270" s="362" t="s">
        <v>245</v>
      </c>
      <c r="G270" s="362" t="s">
        <v>246</v>
      </c>
      <c r="H270" s="362" t="s">
        <v>247</v>
      </c>
      <c r="I270" s="362" t="s">
        <v>248</v>
      </c>
      <c r="J270" s="362" t="s">
        <v>249</v>
      </c>
      <c r="K270" s="362" t="s">
        <v>250</v>
      </c>
      <c r="L270" s="361" t="s">
        <v>298</v>
      </c>
      <c r="M270" s="362" t="s">
        <v>89</v>
      </c>
      <c r="N270" s="362" t="s">
        <v>91</v>
      </c>
      <c r="O270" s="362" t="s">
        <v>250</v>
      </c>
      <c r="P270" s="362" t="s">
        <v>247</v>
      </c>
      <c r="Q270" s="361" t="s">
        <v>157</v>
      </c>
      <c r="R270" s="362" t="s">
        <v>252</v>
      </c>
      <c r="S270" s="362" t="s">
        <v>253</v>
      </c>
      <c r="T270" s="362">
        <v>48426087</v>
      </c>
      <c r="U270" s="362"/>
      <c r="V270" s="362"/>
      <c r="W270" s="363" t="s">
        <v>1068</v>
      </c>
      <c r="X270" s="362" t="s">
        <v>1069</v>
      </c>
      <c r="Y270" s="362" t="s">
        <v>256</v>
      </c>
      <c r="Z270" s="362" t="s">
        <v>257</v>
      </c>
      <c r="AA270" s="362" t="s">
        <v>258</v>
      </c>
      <c r="AB270" s="362" t="s">
        <v>259</v>
      </c>
      <c r="AC270" s="362" t="s">
        <v>260</v>
      </c>
      <c r="AD270" s="364">
        <v>13015</v>
      </c>
      <c r="AE270" s="364">
        <v>13015</v>
      </c>
      <c r="AF270" s="362" t="s">
        <v>154</v>
      </c>
      <c r="AG270" s="362">
        <v>1</v>
      </c>
      <c r="AH270" s="364">
        <v>13015</v>
      </c>
      <c r="AI270" s="364">
        <v>13015</v>
      </c>
      <c r="AJ270" s="362" t="s">
        <v>262</v>
      </c>
      <c r="AK270" s="362" t="s">
        <v>263</v>
      </c>
      <c r="AL270" s="361" t="s">
        <v>264</v>
      </c>
      <c r="AM270" s="362">
        <v>58203</v>
      </c>
      <c r="AN270" s="362">
        <v>74325</v>
      </c>
      <c r="AO270" s="361" t="s">
        <v>158</v>
      </c>
      <c r="AP270" s="361" t="s">
        <v>265</v>
      </c>
      <c r="AQ270" s="362" t="s">
        <v>1070</v>
      </c>
      <c r="AR270" s="362" t="s">
        <v>605</v>
      </c>
      <c r="AS270" s="363" t="s">
        <v>1068</v>
      </c>
      <c r="AT270" s="362" t="s">
        <v>245</v>
      </c>
      <c r="AU270" s="362" t="s">
        <v>1071</v>
      </c>
      <c r="AV270" s="364" t="s">
        <v>502</v>
      </c>
      <c r="AW270" s="362" t="s">
        <v>1071</v>
      </c>
      <c r="AX270" s="362" t="s">
        <v>271</v>
      </c>
      <c r="AY270" s="364" t="s">
        <v>1072</v>
      </c>
      <c r="AZ270" s="362" t="s">
        <v>1073</v>
      </c>
      <c r="BA270" s="362" t="s">
        <v>1073</v>
      </c>
      <c r="BB270" s="362" t="s">
        <v>1074</v>
      </c>
      <c r="BC270" s="362" t="s">
        <v>1075</v>
      </c>
      <c r="BD270" s="362" t="s">
        <v>1076</v>
      </c>
      <c r="BE270" s="363" t="s">
        <v>1077</v>
      </c>
      <c r="BF270" s="362" t="s">
        <v>154</v>
      </c>
      <c r="BG270" s="364" t="s">
        <v>502</v>
      </c>
      <c r="BH270" s="362"/>
      <c r="BI270" s="362"/>
      <c r="BJ270" s="362"/>
      <c r="BK270" s="362"/>
      <c r="BL270" s="362"/>
      <c r="BM270" s="362"/>
      <c r="BN270" s="362"/>
      <c r="BO270" s="362"/>
      <c r="BP270" s="362"/>
      <c r="BQ270" s="362"/>
      <c r="BR270" s="362"/>
    </row>
    <row r="271" spans="1:70" ht="15.6">
      <c r="A271" s="361" t="s">
        <v>158</v>
      </c>
      <c r="B271" s="362" t="s">
        <v>2</v>
      </c>
      <c r="C271" s="362"/>
      <c r="D271" s="363" t="s">
        <v>243</v>
      </c>
      <c r="E271" s="363" t="s">
        <v>456</v>
      </c>
      <c r="F271" s="362" t="s">
        <v>245</v>
      </c>
      <c r="G271" s="362" t="s">
        <v>246</v>
      </c>
      <c r="H271" s="362" t="s">
        <v>247</v>
      </c>
      <c r="I271" s="362" t="s">
        <v>248</v>
      </c>
      <c r="J271" s="362" t="s">
        <v>249</v>
      </c>
      <c r="K271" s="362" t="s">
        <v>250</v>
      </c>
      <c r="L271" s="361" t="s">
        <v>298</v>
      </c>
      <c r="M271" s="362" t="s">
        <v>89</v>
      </c>
      <c r="N271" s="362" t="s">
        <v>91</v>
      </c>
      <c r="O271" s="362" t="s">
        <v>250</v>
      </c>
      <c r="P271" s="362" t="s">
        <v>247</v>
      </c>
      <c r="Q271" s="361" t="s">
        <v>157</v>
      </c>
      <c r="R271" s="362" t="s">
        <v>252</v>
      </c>
      <c r="S271" s="362" t="s">
        <v>253</v>
      </c>
      <c r="T271" s="362">
        <v>48483189</v>
      </c>
      <c r="U271" s="362"/>
      <c r="V271" s="362"/>
      <c r="W271" s="363" t="s">
        <v>1068</v>
      </c>
      <c r="X271" s="362" t="s">
        <v>278</v>
      </c>
      <c r="Y271" s="362" t="s">
        <v>256</v>
      </c>
      <c r="Z271" s="362" t="s">
        <v>279</v>
      </c>
      <c r="AA271" s="362"/>
      <c r="AB271" s="362" t="s">
        <v>280</v>
      </c>
      <c r="AC271" s="362" t="s">
        <v>281</v>
      </c>
      <c r="AD271" s="364">
        <v>0</v>
      </c>
      <c r="AE271" s="364">
        <v>1041.2</v>
      </c>
      <c r="AF271" s="362" t="s">
        <v>154</v>
      </c>
      <c r="AG271" s="362">
        <v>1</v>
      </c>
      <c r="AH271" s="364">
        <v>0</v>
      </c>
      <c r="AI271" s="364">
        <v>1041.2</v>
      </c>
      <c r="AJ271" s="362"/>
      <c r="AK271" s="362"/>
      <c r="AL271" s="361"/>
      <c r="AM271" s="362"/>
      <c r="AN271" s="362"/>
      <c r="AO271" s="361"/>
      <c r="AP271" s="361"/>
      <c r="AQ271" s="362" t="s">
        <v>282</v>
      </c>
      <c r="AR271" s="362"/>
      <c r="AS271" s="363"/>
      <c r="AT271" s="362"/>
      <c r="AU271" s="362"/>
      <c r="AV271" s="364"/>
      <c r="AW271" s="362"/>
      <c r="AX271" s="362"/>
      <c r="AY271" s="364"/>
      <c r="AZ271" s="362"/>
      <c r="BA271" s="362"/>
      <c r="BB271" s="362"/>
      <c r="BC271" s="362"/>
      <c r="BD271" s="362"/>
      <c r="BE271" s="363"/>
      <c r="BF271" s="362"/>
      <c r="BG271" s="364"/>
      <c r="BH271" s="362"/>
      <c r="BI271" s="362"/>
      <c r="BJ271" s="362"/>
      <c r="BK271" s="362"/>
      <c r="BL271" s="362"/>
      <c r="BM271" s="362"/>
      <c r="BN271" s="362"/>
      <c r="BO271" s="362"/>
      <c r="BP271" s="362"/>
      <c r="BQ271" s="362"/>
      <c r="BR271" s="362"/>
    </row>
    <row r="272" spans="1:70" ht="15.6">
      <c r="A272" s="361" t="s">
        <v>158</v>
      </c>
      <c r="B272" s="362" t="s">
        <v>2</v>
      </c>
      <c r="C272" s="362"/>
      <c r="D272" s="363" t="s">
        <v>243</v>
      </c>
      <c r="E272" s="363" t="s">
        <v>456</v>
      </c>
      <c r="F272" s="362" t="s">
        <v>245</v>
      </c>
      <c r="G272" s="362" t="s">
        <v>246</v>
      </c>
      <c r="H272" s="362" t="s">
        <v>247</v>
      </c>
      <c r="I272" s="362" t="s">
        <v>248</v>
      </c>
      <c r="J272" s="362" t="s">
        <v>249</v>
      </c>
      <c r="K272" s="362" t="s">
        <v>250</v>
      </c>
      <c r="L272" s="361" t="s">
        <v>298</v>
      </c>
      <c r="M272" s="362" t="s">
        <v>89</v>
      </c>
      <c r="N272" s="362" t="s">
        <v>91</v>
      </c>
      <c r="O272" s="362" t="s">
        <v>250</v>
      </c>
      <c r="P272" s="362" t="s">
        <v>247</v>
      </c>
      <c r="Q272" s="361" t="s">
        <v>157</v>
      </c>
      <c r="R272" s="362" t="s">
        <v>252</v>
      </c>
      <c r="S272" s="362" t="s">
        <v>253</v>
      </c>
      <c r="T272" s="362">
        <v>48566482</v>
      </c>
      <c r="U272" s="362"/>
      <c r="V272" s="362"/>
      <c r="W272" s="363" t="s">
        <v>687</v>
      </c>
      <c r="X272" s="362" t="s">
        <v>639</v>
      </c>
      <c r="Y272" s="362" t="s">
        <v>256</v>
      </c>
      <c r="Z272" s="362" t="s">
        <v>279</v>
      </c>
      <c r="AA272" s="362"/>
      <c r="AB272" s="362" t="s">
        <v>640</v>
      </c>
      <c r="AC272" s="362" t="s">
        <v>641</v>
      </c>
      <c r="AD272" s="364">
        <v>1030.95</v>
      </c>
      <c r="AE272" s="364">
        <v>1030.95</v>
      </c>
      <c r="AF272" s="362" t="s">
        <v>154</v>
      </c>
      <c r="AG272" s="362">
        <v>1</v>
      </c>
      <c r="AH272" s="364">
        <v>1030.95</v>
      </c>
      <c r="AI272" s="364">
        <v>1030.95</v>
      </c>
      <c r="AJ272" s="362" t="s">
        <v>262</v>
      </c>
      <c r="AK272" s="362" t="s">
        <v>263</v>
      </c>
      <c r="AL272" s="361" t="s">
        <v>264</v>
      </c>
      <c r="AM272" s="362">
        <v>58203</v>
      </c>
      <c r="AN272" s="362">
        <v>71475</v>
      </c>
      <c r="AO272" s="361" t="s">
        <v>158</v>
      </c>
      <c r="AP272" s="361" t="s">
        <v>265</v>
      </c>
      <c r="AQ272" s="362" t="s">
        <v>642</v>
      </c>
      <c r="AR272" s="362"/>
      <c r="AS272" s="363"/>
      <c r="AT272" s="362"/>
      <c r="AU272" s="362"/>
      <c r="AV272" s="364"/>
      <c r="AW272" s="362"/>
      <c r="AX272" s="362"/>
      <c r="AY272" s="364"/>
      <c r="AZ272" s="362"/>
      <c r="BA272" s="362"/>
      <c r="BB272" s="362"/>
      <c r="BC272" s="362"/>
      <c r="BD272" s="362"/>
      <c r="BE272" s="363"/>
      <c r="BF272" s="362"/>
      <c r="BG272" s="364"/>
      <c r="BH272" s="362"/>
      <c r="BI272" s="362"/>
      <c r="BJ272" s="362"/>
      <c r="BK272" s="362"/>
      <c r="BL272" s="362"/>
      <c r="BM272" s="362" t="s">
        <v>1078</v>
      </c>
      <c r="BN272" s="362" t="s">
        <v>1079</v>
      </c>
      <c r="BO272" s="362" t="s">
        <v>685</v>
      </c>
      <c r="BP272" s="362" t="s">
        <v>256</v>
      </c>
      <c r="BQ272" s="362" t="s">
        <v>646</v>
      </c>
      <c r="BR272" s="362" t="s">
        <v>647</v>
      </c>
    </row>
    <row r="273" spans="1:70" ht="15.6">
      <c r="A273" s="361" t="s">
        <v>158</v>
      </c>
      <c r="B273" s="362" t="s">
        <v>2</v>
      </c>
      <c r="C273" s="362"/>
      <c r="D273" s="363" t="s">
        <v>243</v>
      </c>
      <c r="E273" s="363" t="s">
        <v>456</v>
      </c>
      <c r="F273" s="362" t="s">
        <v>245</v>
      </c>
      <c r="G273" s="362" t="s">
        <v>246</v>
      </c>
      <c r="H273" s="362" t="s">
        <v>247</v>
      </c>
      <c r="I273" s="362" t="s">
        <v>248</v>
      </c>
      <c r="J273" s="362" t="s">
        <v>249</v>
      </c>
      <c r="K273" s="362" t="s">
        <v>250</v>
      </c>
      <c r="L273" s="361" t="s">
        <v>298</v>
      </c>
      <c r="M273" s="362" t="s">
        <v>89</v>
      </c>
      <c r="N273" s="362" t="s">
        <v>91</v>
      </c>
      <c r="O273" s="362" t="s">
        <v>250</v>
      </c>
      <c r="P273" s="362" t="s">
        <v>247</v>
      </c>
      <c r="Q273" s="361" t="s">
        <v>157</v>
      </c>
      <c r="R273" s="362" t="s">
        <v>252</v>
      </c>
      <c r="S273" s="362" t="s">
        <v>253</v>
      </c>
      <c r="T273" s="362">
        <v>48731479</v>
      </c>
      <c r="U273" s="362"/>
      <c r="V273" s="362"/>
      <c r="W273" s="363" t="s">
        <v>687</v>
      </c>
      <c r="X273" s="362" t="s">
        <v>278</v>
      </c>
      <c r="Y273" s="362" t="s">
        <v>256</v>
      </c>
      <c r="Z273" s="362" t="s">
        <v>279</v>
      </c>
      <c r="AA273" s="362"/>
      <c r="AB273" s="362" t="s">
        <v>280</v>
      </c>
      <c r="AC273" s="362" t="s">
        <v>281</v>
      </c>
      <c r="AD273" s="364">
        <v>0</v>
      </c>
      <c r="AE273" s="364">
        <v>82.48</v>
      </c>
      <c r="AF273" s="362" t="s">
        <v>154</v>
      </c>
      <c r="AG273" s="362">
        <v>1</v>
      </c>
      <c r="AH273" s="364">
        <v>0</v>
      </c>
      <c r="AI273" s="364">
        <v>82.48</v>
      </c>
      <c r="AJ273" s="362"/>
      <c r="AK273" s="362"/>
      <c r="AL273" s="361"/>
      <c r="AM273" s="362"/>
      <c r="AN273" s="362"/>
      <c r="AO273" s="361"/>
      <c r="AP273" s="361"/>
      <c r="AQ273" s="362" t="s">
        <v>282</v>
      </c>
      <c r="AR273" s="362"/>
      <c r="AS273" s="363"/>
      <c r="AT273" s="362"/>
      <c r="AU273" s="362"/>
      <c r="AV273" s="364"/>
      <c r="AW273" s="362"/>
      <c r="AX273" s="362"/>
      <c r="AY273" s="364"/>
      <c r="AZ273" s="362"/>
      <c r="BA273" s="362"/>
      <c r="BB273" s="362"/>
      <c r="BC273" s="362"/>
      <c r="BD273" s="362"/>
      <c r="BE273" s="363"/>
      <c r="BF273" s="362"/>
      <c r="BG273" s="364"/>
      <c r="BH273" s="362"/>
      <c r="BI273" s="362"/>
      <c r="BJ273" s="362"/>
      <c r="BK273" s="362"/>
      <c r="BL273" s="362"/>
      <c r="BM273" s="362"/>
      <c r="BN273" s="362"/>
      <c r="BO273" s="362"/>
      <c r="BP273" s="362"/>
      <c r="BQ273" s="362"/>
      <c r="BR273" s="362"/>
    </row>
    <row r="274" spans="1:70" ht="15.6">
      <c r="A274" s="361" t="s">
        <v>158</v>
      </c>
      <c r="B274" s="362" t="s">
        <v>2</v>
      </c>
      <c r="C274" s="362"/>
      <c r="D274" s="363" t="s">
        <v>243</v>
      </c>
      <c r="E274" s="363" t="s">
        <v>456</v>
      </c>
      <c r="F274" s="362" t="s">
        <v>245</v>
      </c>
      <c r="G274" s="362" t="s">
        <v>246</v>
      </c>
      <c r="H274" s="362" t="s">
        <v>247</v>
      </c>
      <c r="I274" s="362" t="s">
        <v>248</v>
      </c>
      <c r="J274" s="362" t="s">
        <v>249</v>
      </c>
      <c r="K274" s="362" t="s">
        <v>250</v>
      </c>
      <c r="L274" s="361" t="s">
        <v>298</v>
      </c>
      <c r="M274" s="362" t="s">
        <v>89</v>
      </c>
      <c r="N274" s="362" t="s">
        <v>91</v>
      </c>
      <c r="O274" s="362" t="s">
        <v>250</v>
      </c>
      <c r="P274" s="362" t="s">
        <v>247</v>
      </c>
      <c r="Q274" s="361" t="s">
        <v>157</v>
      </c>
      <c r="R274" s="362" t="s">
        <v>252</v>
      </c>
      <c r="S274" s="362" t="s">
        <v>253</v>
      </c>
      <c r="T274" s="362">
        <v>49504097</v>
      </c>
      <c r="U274" s="362"/>
      <c r="V274" s="362"/>
      <c r="W274" s="363" t="s">
        <v>1080</v>
      </c>
      <c r="X274" s="362" t="s">
        <v>1043</v>
      </c>
      <c r="Y274" s="362" t="s">
        <v>256</v>
      </c>
      <c r="Z274" s="362" t="s">
        <v>257</v>
      </c>
      <c r="AA274" s="362" t="s">
        <v>258</v>
      </c>
      <c r="AB274" s="362" t="s">
        <v>259</v>
      </c>
      <c r="AC274" s="362" t="s">
        <v>260</v>
      </c>
      <c r="AD274" s="364">
        <v>2520</v>
      </c>
      <c r="AE274" s="364">
        <v>2520</v>
      </c>
      <c r="AF274" s="362" t="s">
        <v>261</v>
      </c>
      <c r="AG274" s="362">
        <v>2.5000000000000001E-2</v>
      </c>
      <c r="AH274" s="364">
        <v>63</v>
      </c>
      <c r="AI274" s="364">
        <v>63</v>
      </c>
      <c r="AJ274" s="362" t="s">
        <v>262</v>
      </c>
      <c r="AK274" s="362" t="s">
        <v>263</v>
      </c>
      <c r="AL274" s="361" t="s">
        <v>264</v>
      </c>
      <c r="AM274" s="362">
        <v>58203</v>
      </c>
      <c r="AN274" s="362">
        <v>71635</v>
      </c>
      <c r="AO274" s="361" t="s">
        <v>158</v>
      </c>
      <c r="AP274" s="361" t="s">
        <v>265</v>
      </c>
      <c r="AQ274" s="362" t="s">
        <v>1044</v>
      </c>
      <c r="AR274" s="362" t="s">
        <v>605</v>
      </c>
      <c r="AS274" s="363" t="s">
        <v>1080</v>
      </c>
      <c r="AT274" s="362" t="s">
        <v>245</v>
      </c>
      <c r="AU274" s="362" t="s">
        <v>1081</v>
      </c>
      <c r="AV274" s="364" t="s">
        <v>1082</v>
      </c>
      <c r="AW274" s="362" t="s">
        <v>1083</v>
      </c>
      <c r="AX274" s="362" t="s">
        <v>501</v>
      </c>
      <c r="AY274" s="364" t="s">
        <v>1084</v>
      </c>
      <c r="AZ274" s="362" t="s">
        <v>1085</v>
      </c>
      <c r="BA274" s="362" t="s">
        <v>1086</v>
      </c>
      <c r="BB274" s="362" t="s">
        <v>1087</v>
      </c>
      <c r="BC274" s="362" t="s">
        <v>736</v>
      </c>
      <c r="BD274" s="362" t="s">
        <v>1088</v>
      </c>
      <c r="BE274" s="363" t="s">
        <v>1089</v>
      </c>
      <c r="BF274" s="362" t="s">
        <v>261</v>
      </c>
      <c r="BG274" s="364" t="s">
        <v>1082</v>
      </c>
      <c r="BH274" s="362"/>
      <c r="BI274" s="362"/>
      <c r="BJ274" s="362"/>
      <c r="BK274" s="362"/>
      <c r="BL274" s="362"/>
      <c r="BM274" s="362"/>
      <c r="BN274" s="362"/>
      <c r="BO274" s="362"/>
      <c r="BP274" s="362"/>
      <c r="BQ274" s="362"/>
      <c r="BR274" s="362"/>
    </row>
    <row r="275" spans="1:70" ht="15.6">
      <c r="A275" s="361" t="s">
        <v>158</v>
      </c>
      <c r="B275" s="362" t="s">
        <v>2</v>
      </c>
      <c r="C275" s="362"/>
      <c r="D275" s="363" t="s">
        <v>243</v>
      </c>
      <c r="E275" s="363" t="s">
        <v>456</v>
      </c>
      <c r="F275" s="362" t="s">
        <v>245</v>
      </c>
      <c r="G275" s="362" t="s">
        <v>246</v>
      </c>
      <c r="H275" s="362" t="s">
        <v>247</v>
      </c>
      <c r="I275" s="362" t="s">
        <v>248</v>
      </c>
      <c r="J275" s="362" t="s">
        <v>249</v>
      </c>
      <c r="K275" s="362" t="s">
        <v>250</v>
      </c>
      <c r="L275" s="361" t="s">
        <v>298</v>
      </c>
      <c r="M275" s="362" t="s">
        <v>89</v>
      </c>
      <c r="N275" s="362" t="s">
        <v>91</v>
      </c>
      <c r="O275" s="362" t="s">
        <v>250</v>
      </c>
      <c r="P275" s="362" t="s">
        <v>247</v>
      </c>
      <c r="Q275" s="361" t="s">
        <v>157</v>
      </c>
      <c r="R275" s="362" t="s">
        <v>252</v>
      </c>
      <c r="S275" s="362" t="s">
        <v>253</v>
      </c>
      <c r="T275" s="362">
        <v>49504102</v>
      </c>
      <c r="U275" s="362"/>
      <c r="V275" s="362"/>
      <c r="W275" s="363" t="s">
        <v>1080</v>
      </c>
      <c r="X275" s="362" t="s">
        <v>1090</v>
      </c>
      <c r="Y275" s="362" t="s">
        <v>256</v>
      </c>
      <c r="Z275" s="362" t="s">
        <v>257</v>
      </c>
      <c r="AA275" s="362" t="s">
        <v>258</v>
      </c>
      <c r="AB275" s="362" t="s">
        <v>259</v>
      </c>
      <c r="AC275" s="362" t="s">
        <v>260</v>
      </c>
      <c r="AD275" s="364">
        <v>1780</v>
      </c>
      <c r="AE275" s="364">
        <v>1780</v>
      </c>
      <c r="AF275" s="362" t="s">
        <v>261</v>
      </c>
      <c r="AG275" s="362">
        <v>2.5000000000000001E-2</v>
      </c>
      <c r="AH275" s="364">
        <v>44.5</v>
      </c>
      <c r="AI275" s="364">
        <v>44.5</v>
      </c>
      <c r="AJ275" s="362" t="s">
        <v>262</v>
      </c>
      <c r="AK275" s="362" t="s">
        <v>263</v>
      </c>
      <c r="AL275" s="361" t="s">
        <v>264</v>
      </c>
      <c r="AM275" s="362">
        <v>58203</v>
      </c>
      <c r="AN275" s="362">
        <v>71620</v>
      </c>
      <c r="AO275" s="361" t="s">
        <v>158</v>
      </c>
      <c r="AP275" s="361" t="s">
        <v>265</v>
      </c>
      <c r="AQ275" s="362" t="s">
        <v>1091</v>
      </c>
      <c r="AR275" s="362" t="s">
        <v>605</v>
      </c>
      <c r="AS275" s="363" t="s">
        <v>1080</v>
      </c>
      <c r="AT275" s="362" t="s">
        <v>245</v>
      </c>
      <c r="AU275" s="362" t="s">
        <v>1081</v>
      </c>
      <c r="AV275" s="364" t="s">
        <v>1082</v>
      </c>
      <c r="AW275" s="362" t="s">
        <v>1092</v>
      </c>
      <c r="AX275" s="362" t="s">
        <v>271</v>
      </c>
      <c r="AY275" s="364" t="s">
        <v>1093</v>
      </c>
      <c r="AZ275" s="362" t="s">
        <v>1085</v>
      </c>
      <c r="BA275" s="362" t="s">
        <v>1086</v>
      </c>
      <c r="BB275" s="362" t="s">
        <v>1087</v>
      </c>
      <c r="BC275" s="362" t="s">
        <v>736</v>
      </c>
      <c r="BD275" s="362" t="s">
        <v>1088</v>
      </c>
      <c r="BE275" s="363" t="s">
        <v>1089</v>
      </c>
      <c r="BF275" s="362" t="s">
        <v>261</v>
      </c>
      <c r="BG275" s="364" t="s">
        <v>1082</v>
      </c>
      <c r="BH275" s="362"/>
      <c r="BI275" s="362"/>
      <c r="BJ275" s="362"/>
      <c r="BK275" s="362"/>
      <c r="BL275" s="362"/>
      <c r="BM275" s="362"/>
      <c r="BN275" s="362"/>
      <c r="BO275" s="362"/>
      <c r="BP275" s="362"/>
      <c r="BQ275" s="362"/>
      <c r="BR275" s="362"/>
    </row>
    <row r="276" spans="1:70" ht="15.6">
      <c r="A276" s="361" t="s">
        <v>158</v>
      </c>
      <c r="B276" s="362" t="s">
        <v>2</v>
      </c>
      <c r="C276" s="362"/>
      <c r="D276" s="363" t="s">
        <v>243</v>
      </c>
      <c r="E276" s="363" t="s">
        <v>456</v>
      </c>
      <c r="F276" s="362" t="s">
        <v>245</v>
      </c>
      <c r="G276" s="362" t="s">
        <v>246</v>
      </c>
      <c r="H276" s="362" t="s">
        <v>247</v>
      </c>
      <c r="I276" s="362" t="s">
        <v>248</v>
      </c>
      <c r="J276" s="362" t="s">
        <v>249</v>
      </c>
      <c r="K276" s="362" t="s">
        <v>250</v>
      </c>
      <c r="L276" s="361" t="s">
        <v>298</v>
      </c>
      <c r="M276" s="362" t="s">
        <v>89</v>
      </c>
      <c r="N276" s="362" t="s">
        <v>91</v>
      </c>
      <c r="O276" s="362" t="s">
        <v>250</v>
      </c>
      <c r="P276" s="362" t="s">
        <v>247</v>
      </c>
      <c r="Q276" s="361" t="s">
        <v>157</v>
      </c>
      <c r="R276" s="362" t="s">
        <v>252</v>
      </c>
      <c r="S276" s="362" t="s">
        <v>253</v>
      </c>
      <c r="T276" s="362">
        <v>49558720</v>
      </c>
      <c r="U276" s="362"/>
      <c r="V276" s="362"/>
      <c r="W276" s="363" t="s">
        <v>1080</v>
      </c>
      <c r="X276" s="362" t="s">
        <v>278</v>
      </c>
      <c r="Y276" s="362" t="s">
        <v>256</v>
      </c>
      <c r="Z276" s="362" t="s">
        <v>279</v>
      </c>
      <c r="AA276" s="362"/>
      <c r="AB276" s="362" t="s">
        <v>280</v>
      </c>
      <c r="AC276" s="362" t="s">
        <v>281</v>
      </c>
      <c r="AD276" s="364">
        <v>0</v>
      </c>
      <c r="AE276" s="364">
        <v>344</v>
      </c>
      <c r="AF276" s="362" t="s">
        <v>261</v>
      </c>
      <c r="AG276" s="362">
        <v>2.5000000000000001E-2</v>
      </c>
      <c r="AH276" s="364">
        <v>0</v>
      </c>
      <c r="AI276" s="364">
        <v>8.6</v>
      </c>
      <c r="AJ276" s="362"/>
      <c r="AK276" s="362"/>
      <c r="AL276" s="361"/>
      <c r="AM276" s="362"/>
      <c r="AN276" s="362"/>
      <c r="AO276" s="361"/>
      <c r="AP276" s="361"/>
      <c r="AQ276" s="362" t="s">
        <v>282</v>
      </c>
      <c r="AR276" s="362"/>
      <c r="AS276" s="363"/>
      <c r="AT276" s="362"/>
      <c r="AU276" s="362"/>
      <c r="AV276" s="364"/>
      <c r="AW276" s="362"/>
      <c r="AX276" s="362"/>
      <c r="AY276" s="364"/>
      <c r="AZ276" s="362"/>
      <c r="BA276" s="362"/>
      <c r="BB276" s="362"/>
      <c r="BC276" s="362"/>
      <c r="BD276" s="362"/>
      <c r="BE276" s="363"/>
      <c r="BF276" s="362"/>
      <c r="BG276" s="364"/>
      <c r="BH276" s="362"/>
      <c r="BI276" s="362"/>
      <c r="BJ276" s="362"/>
      <c r="BK276" s="362"/>
      <c r="BL276" s="362"/>
      <c r="BM276" s="362"/>
      <c r="BN276" s="362"/>
      <c r="BO276" s="362"/>
      <c r="BP276" s="362"/>
      <c r="BQ276" s="362"/>
      <c r="BR276" s="362"/>
    </row>
    <row r="277" spans="1:70" ht="15.6">
      <c r="A277" s="361" t="s">
        <v>158</v>
      </c>
      <c r="B277" s="362" t="s">
        <v>2</v>
      </c>
      <c r="C277" s="362"/>
      <c r="D277" s="363" t="s">
        <v>243</v>
      </c>
      <c r="E277" s="363" t="s">
        <v>456</v>
      </c>
      <c r="F277" s="362" t="s">
        <v>245</v>
      </c>
      <c r="G277" s="362" t="s">
        <v>246</v>
      </c>
      <c r="H277" s="362" t="s">
        <v>247</v>
      </c>
      <c r="I277" s="362" t="s">
        <v>248</v>
      </c>
      <c r="J277" s="362" t="s">
        <v>249</v>
      </c>
      <c r="K277" s="362" t="s">
        <v>250</v>
      </c>
      <c r="L277" s="361" t="s">
        <v>298</v>
      </c>
      <c r="M277" s="362" t="s">
        <v>89</v>
      </c>
      <c r="N277" s="362" t="s">
        <v>91</v>
      </c>
      <c r="O277" s="362" t="s">
        <v>250</v>
      </c>
      <c r="P277" s="362" t="s">
        <v>247</v>
      </c>
      <c r="Q277" s="361" t="s">
        <v>157</v>
      </c>
      <c r="R277" s="362" t="s">
        <v>252</v>
      </c>
      <c r="S277" s="362" t="s">
        <v>253</v>
      </c>
      <c r="T277" s="362">
        <v>49685103</v>
      </c>
      <c r="U277" s="362"/>
      <c r="V277" s="362"/>
      <c r="W277" s="363" t="s">
        <v>1094</v>
      </c>
      <c r="X277" s="362" t="s">
        <v>518</v>
      </c>
      <c r="Y277" s="362" t="s">
        <v>256</v>
      </c>
      <c r="Z277" s="362" t="s">
        <v>519</v>
      </c>
      <c r="AA277" s="362"/>
      <c r="AB277" s="362" t="s">
        <v>519</v>
      </c>
      <c r="AC277" s="362" t="s">
        <v>519</v>
      </c>
      <c r="AD277" s="364">
        <v>-1.33</v>
      </c>
      <c r="AE277" s="364">
        <v>-1.33</v>
      </c>
      <c r="AF277" s="362" t="s">
        <v>154</v>
      </c>
      <c r="AG277" s="362">
        <v>1</v>
      </c>
      <c r="AH277" s="364">
        <v>-1.33</v>
      </c>
      <c r="AI277" s="364">
        <v>-1.33</v>
      </c>
      <c r="AJ277" s="362" t="s">
        <v>262</v>
      </c>
      <c r="AK277" s="362" t="s">
        <v>263</v>
      </c>
      <c r="AL277" s="361" t="s">
        <v>264</v>
      </c>
      <c r="AM277" s="362">
        <v>58203</v>
      </c>
      <c r="AN277" s="362">
        <v>76135</v>
      </c>
      <c r="AO277" s="361" t="s">
        <v>158</v>
      </c>
      <c r="AP277" s="361" t="s">
        <v>265</v>
      </c>
      <c r="AQ277" s="362" t="s">
        <v>520</v>
      </c>
      <c r="AR277" s="362"/>
      <c r="AS277" s="363"/>
      <c r="AT277" s="362"/>
      <c r="AU277" s="362"/>
      <c r="AV277" s="364"/>
      <c r="AW277" s="362"/>
      <c r="AX277" s="362"/>
      <c r="AY277" s="364"/>
      <c r="AZ277" s="362"/>
      <c r="BA277" s="362"/>
      <c r="BB277" s="362"/>
      <c r="BC277" s="362"/>
      <c r="BD277" s="362"/>
      <c r="BE277" s="363"/>
      <c r="BF277" s="362"/>
      <c r="BG277" s="364"/>
      <c r="BH277" s="362"/>
      <c r="BI277" s="362"/>
      <c r="BJ277" s="362"/>
      <c r="BK277" s="362"/>
      <c r="BL277" s="362"/>
      <c r="BM277" s="362"/>
      <c r="BN277" s="362"/>
      <c r="BO277" s="362"/>
      <c r="BP277" s="362"/>
      <c r="BQ277" s="362"/>
      <c r="BR277" s="362"/>
    </row>
    <row r="278" spans="1:70" ht="15.6">
      <c r="A278" s="361" t="s">
        <v>158</v>
      </c>
      <c r="B278" s="362" t="s">
        <v>2</v>
      </c>
      <c r="C278" s="362"/>
      <c r="D278" s="363" t="s">
        <v>243</v>
      </c>
      <c r="E278" s="363" t="s">
        <v>456</v>
      </c>
      <c r="F278" s="362" t="s">
        <v>245</v>
      </c>
      <c r="G278" s="362" t="s">
        <v>246</v>
      </c>
      <c r="H278" s="362" t="s">
        <v>247</v>
      </c>
      <c r="I278" s="362" t="s">
        <v>248</v>
      </c>
      <c r="J278" s="362" t="s">
        <v>249</v>
      </c>
      <c r="K278" s="362" t="s">
        <v>250</v>
      </c>
      <c r="L278" s="361" t="s">
        <v>298</v>
      </c>
      <c r="M278" s="362" t="s">
        <v>89</v>
      </c>
      <c r="N278" s="362" t="s">
        <v>91</v>
      </c>
      <c r="O278" s="362" t="s">
        <v>250</v>
      </c>
      <c r="P278" s="362" t="s">
        <v>247</v>
      </c>
      <c r="Q278" s="361" t="s">
        <v>157</v>
      </c>
      <c r="R278" s="362" t="s">
        <v>252</v>
      </c>
      <c r="S278" s="362" t="s">
        <v>253</v>
      </c>
      <c r="T278" s="362">
        <v>49908849</v>
      </c>
      <c r="U278" s="362"/>
      <c r="V278" s="362"/>
      <c r="W278" s="363" t="s">
        <v>1095</v>
      </c>
      <c r="X278" s="362" t="s">
        <v>1096</v>
      </c>
      <c r="Y278" s="362" t="s">
        <v>256</v>
      </c>
      <c r="Z278" s="362" t="s">
        <v>257</v>
      </c>
      <c r="AA278" s="362" t="s">
        <v>258</v>
      </c>
      <c r="AB278" s="362" t="s">
        <v>259</v>
      </c>
      <c r="AC278" s="362" t="s">
        <v>260</v>
      </c>
      <c r="AD278" s="364">
        <v>1300</v>
      </c>
      <c r="AE278" s="364">
        <v>1300</v>
      </c>
      <c r="AF278" s="362" t="s">
        <v>261</v>
      </c>
      <c r="AG278" s="362">
        <v>2.5000000000000001E-2</v>
      </c>
      <c r="AH278" s="364">
        <v>32.5</v>
      </c>
      <c r="AI278" s="364">
        <v>32.5</v>
      </c>
      <c r="AJ278" s="362" t="s">
        <v>262</v>
      </c>
      <c r="AK278" s="362" t="s">
        <v>263</v>
      </c>
      <c r="AL278" s="361" t="s">
        <v>264</v>
      </c>
      <c r="AM278" s="362">
        <v>58203</v>
      </c>
      <c r="AN278" s="362">
        <v>74205</v>
      </c>
      <c r="AO278" s="361" t="s">
        <v>158</v>
      </c>
      <c r="AP278" s="361" t="s">
        <v>265</v>
      </c>
      <c r="AQ278" s="362" t="s">
        <v>1097</v>
      </c>
      <c r="AR278" s="362" t="s">
        <v>605</v>
      </c>
      <c r="AS278" s="363" t="s">
        <v>1095</v>
      </c>
      <c r="AT278" s="362" t="s">
        <v>245</v>
      </c>
      <c r="AU278" s="362" t="s">
        <v>1098</v>
      </c>
      <c r="AV278" s="364" t="s">
        <v>1099</v>
      </c>
      <c r="AW278" s="362" t="s">
        <v>1100</v>
      </c>
      <c r="AX278" s="362" t="s">
        <v>633</v>
      </c>
      <c r="AY278" s="364" t="s">
        <v>1101</v>
      </c>
      <c r="AZ278" s="362">
        <v>1262007</v>
      </c>
      <c r="BA278" s="362" t="s">
        <v>594</v>
      </c>
      <c r="BB278" s="362" t="s">
        <v>595</v>
      </c>
      <c r="BC278" s="362" t="s">
        <v>305</v>
      </c>
      <c r="BD278" s="362" t="s">
        <v>1102</v>
      </c>
      <c r="BE278" s="363" t="s">
        <v>1103</v>
      </c>
      <c r="BF278" s="362" t="s">
        <v>261</v>
      </c>
      <c r="BG278" s="364" t="s">
        <v>1099</v>
      </c>
      <c r="BH278" s="362"/>
      <c r="BI278" s="362"/>
      <c r="BJ278" s="362"/>
      <c r="BK278" s="362"/>
      <c r="BL278" s="362"/>
      <c r="BM278" s="362"/>
      <c r="BN278" s="362"/>
      <c r="BO278" s="362"/>
      <c r="BP278" s="362"/>
      <c r="BQ278" s="362"/>
      <c r="BR278" s="362"/>
    </row>
    <row r="279" spans="1:70" ht="15.6">
      <c r="A279" s="361" t="s">
        <v>158</v>
      </c>
      <c r="B279" s="362" t="s">
        <v>2</v>
      </c>
      <c r="C279" s="362"/>
      <c r="D279" s="363" t="s">
        <v>243</v>
      </c>
      <c r="E279" s="363" t="s">
        <v>456</v>
      </c>
      <c r="F279" s="362" t="s">
        <v>245</v>
      </c>
      <c r="G279" s="362" t="s">
        <v>246</v>
      </c>
      <c r="H279" s="362" t="s">
        <v>247</v>
      </c>
      <c r="I279" s="362" t="s">
        <v>248</v>
      </c>
      <c r="J279" s="362" t="s">
        <v>249</v>
      </c>
      <c r="K279" s="362" t="s">
        <v>250</v>
      </c>
      <c r="L279" s="361" t="s">
        <v>298</v>
      </c>
      <c r="M279" s="362" t="s">
        <v>89</v>
      </c>
      <c r="N279" s="362" t="s">
        <v>91</v>
      </c>
      <c r="O279" s="362" t="s">
        <v>250</v>
      </c>
      <c r="P279" s="362" t="s">
        <v>247</v>
      </c>
      <c r="Q279" s="361" t="s">
        <v>157</v>
      </c>
      <c r="R279" s="362" t="s">
        <v>252</v>
      </c>
      <c r="S279" s="362" t="s">
        <v>253</v>
      </c>
      <c r="T279" s="362">
        <v>49908853</v>
      </c>
      <c r="U279" s="362"/>
      <c r="V279" s="362"/>
      <c r="W279" s="363" t="s">
        <v>1080</v>
      </c>
      <c r="X279" s="362" t="s">
        <v>589</v>
      </c>
      <c r="Y279" s="362" t="s">
        <v>522</v>
      </c>
      <c r="Z279" s="362" t="s">
        <v>257</v>
      </c>
      <c r="AA279" s="362" t="s">
        <v>258</v>
      </c>
      <c r="AB279" s="362" t="s">
        <v>259</v>
      </c>
      <c r="AC279" s="362" t="s">
        <v>260</v>
      </c>
      <c r="AD279" s="364">
        <v>1500</v>
      </c>
      <c r="AE279" s="364">
        <v>1500</v>
      </c>
      <c r="AF279" s="362" t="s">
        <v>261</v>
      </c>
      <c r="AG279" s="362">
        <v>2.5000000000000001E-2</v>
      </c>
      <c r="AH279" s="364">
        <v>37.5</v>
      </c>
      <c r="AI279" s="364">
        <v>37.5</v>
      </c>
      <c r="AJ279" s="362" t="s">
        <v>262</v>
      </c>
      <c r="AK279" s="362" t="s">
        <v>263</v>
      </c>
      <c r="AL279" s="361" t="s">
        <v>264</v>
      </c>
      <c r="AM279" s="362">
        <v>58204</v>
      </c>
      <c r="AN279" s="362">
        <v>74225</v>
      </c>
      <c r="AO279" s="361" t="s">
        <v>158</v>
      </c>
      <c r="AP279" s="361" t="s">
        <v>265</v>
      </c>
      <c r="AQ279" s="362" t="s">
        <v>1104</v>
      </c>
      <c r="AR279" s="362" t="s">
        <v>605</v>
      </c>
      <c r="AS279" s="363" t="s">
        <v>1080</v>
      </c>
      <c r="AT279" s="362" t="s">
        <v>245</v>
      </c>
      <c r="AU279" s="362" t="s">
        <v>1105</v>
      </c>
      <c r="AV279" s="364" t="s">
        <v>1106</v>
      </c>
      <c r="AW279" s="362" t="s">
        <v>1107</v>
      </c>
      <c r="AX279" s="362" t="s">
        <v>633</v>
      </c>
      <c r="AY279" s="364" t="s">
        <v>1108</v>
      </c>
      <c r="AZ279" s="362">
        <v>2033367</v>
      </c>
      <c r="BA279" s="362" t="s">
        <v>1109</v>
      </c>
      <c r="BB279" s="362" t="s">
        <v>1110</v>
      </c>
      <c r="BC279" s="362" t="s">
        <v>305</v>
      </c>
      <c r="BD279" s="362" t="s">
        <v>1111</v>
      </c>
      <c r="BE279" s="363" t="s">
        <v>1103</v>
      </c>
      <c r="BF279" s="362" t="s">
        <v>261</v>
      </c>
      <c r="BG279" s="364" t="s">
        <v>1106</v>
      </c>
      <c r="BH279" s="362"/>
      <c r="BI279" s="362"/>
      <c r="BJ279" s="362"/>
      <c r="BK279" s="362"/>
      <c r="BL279" s="362"/>
      <c r="BM279" s="362"/>
      <c r="BN279" s="362"/>
      <c r="BO279" s="362"/>
      <c r="BP279" s="362"/>
      <c r="BQ279" s="362"/>
      <c r="BR279" s="362"/>
    </row>
    <row r="280" spans="1:70" ht="15.6">
      <c r="A280" s="361" t="s">
        <v>158</v>
      </c>
      <c r="B280" s="362" t="s">
        <v>2</v>
      </c>
      <c r="C280" s="362"/>
      <c r="D280" s="363" t="s">
        <v>243</v>
      </c>
      <c r="E280" s="363" t="s">
        <v>456</v>
      </c>
      <c r="F280" s="362" t="s">
        <v>245</v>
      </c>
      <c r="G280" s="362" t="s">
        <v>246</v>
      </c>
      <c r="H280" s="362" t="s">
        <v>247</v>
      </c>
      <c r="I280" s="362" t="s">
        <v>248</v>
      </c>
      <c r="J280" s="362" t="s">
        <v>249</v>
      </c>
      <c r="K280" s="362" t="s">
        <v>250</v>
      </c>
      <c r="L280" s="361" t="s">
        <v>298</v>
      </c>
      <c r="M280" s="362" t="s">
        <v>89</v>
      </c>
      <c r="N280" s="362" t="s">
        <v>91</v>
      </c>
      <c r="O280" s="362" t="s">
        <v>250</v>
      </c>
      <c r="P280" s="362" t="s">
        <v>247</v>
      </c>
      <c r="Q280" s="361" t="s">
        <v>157</v>
      </c>
      <c r="R280" s="362" t="s">
        <v>252</v>
      </c>
      <c r="S280" s="362" t="s">
        <v>253</v>
      </c>
      <c r="T280" s="362">
        <v>49957078</v>
      </c>
      <c r="U280" s="362"/>
      <c r="V280" s="362"/>
      <c r="W280" s="363" t="s">
        <v>1095</v>
      </c>
      <c r="X280" s="362" t="s">
        <v>278</v>
      </c>
      <c r="Y280" s="362" t="s">
        <v>256</v>
      </c>
      <c r="Z280" s="362" t="s">
        <v>279</v>
      </c>
      <c r="AA280" s="362"/>
      <c r="AB280" s="362" t="s">
        <v>280</v>
      </c>
      <c r="AC280" s="362" t="s">
        <v>281</v>
      </c>
      <c r="AD280" s="364">
        <v>0</v>
      </c>
      <c r="AE280" s="364">
        <v>104</v>
      </c>
      <c r="AF280" s="362" t="s">
        <v>261</v>
      </c>
      <c r="AG280" s="362">
        <v>2.5000000000000001E-2</v>
      </c>
      <c r="AH280" s="364">
        <v>0</v>
      </c>
      <c r="AI280" s="364">
        <v>2.6</v>
      </c>
      <c r="AJ280" s="362"/>
      <c r="AK280" s="362"/>
      <c r="AL280" s="361"/>
      <c r="AM280" s="362"/>
      <c r="AN280" s="362"/>
      <c r="AO280" s="361"/>
      <c r="AP280" s="361"/>
      <c r="AQ280" s="362" t="s">
        <v>282</v>
      </c>
      <c r="AR280" s="362"/>
      <c r="AS280" s="363"/>
      <c r="AT280" s="362"/>
      <c r="AU280" s="362"/>
      <c r="AV280" s="364"/>
      <c r="AW280" s="362"/>
      <c r="AX280" s="362"/>
      <c r="AY280" s="364"/>
      <c r="AZ280" s="362"/>
      <c r="BA280" s="362"/>
      <c r="BB280" s="362"/>
      <c r="BC280" s="362"/>
      <c r="BD280" s="362"/>
      <c r="BE280" s="363"/>
      <c r="BF280" s="362"/>
      <c r="BG280" s="364"/>
      <c r="BH280" s="362"/>
      <c r="BI280" s="362"/>
      <c r="BJ280" s="362"/>
      <c r="BK280" s="362"/>
      <c r="BL280" s="362"/>
      <c r="BM280" s="362"/>
      <c r="BN280" s="362"/>
      <c r="BO280" s="362"/>
      <c r="BP280" s="362"/>
      <c r="BQ280" s="362"/>
      <c r="BR280" s="362"/>
    </row>
    <row r="281" spans="1:70" ht="15.6">
      <c r="A281" s="361" t="s">
        <v>158</v>
      </c>
      <c r="B281" s="362" t="s">
        <v>2</v>
      </c>
      <c r="C281" s="362"/>
      <c r="D281" s="363" t="s">
        <v>243</v>
      </c>
      <c r="E281" s="363" t="s">
        <v>456</v>
      </c>
      <c r="F281" s="362" t="s">
        <v>245</v>
      </c>
      <c r="G281" s="362" t="s">
        <v>246</v>
      </c>
      <c r="H281" s="362" t="s">
        <v>247</v>
      </c>
      <c r="I281" s="362" t="s">
        <v>248</v>
      </c>
      <c r="J281" s="362" t="s">
        <v>249</v>
      </c>
      <c r="K281" s="362" t="s">
        <v>250</v>
      </c>
      <c r="L281" s="361" t="s">
        <v>298</v>
      </c>
      <c r="M281" s="362" t="s">
        <v>89</v>
      </c>
      <c r="N281" s="362" t="s">
        <v>91</v>
      </c>
      <c r="O281" s="362" t="s">
        <v>250</v>
      </c>
      <c r="P281" s="362" t="s">
        <v>247</v>
      </c>
      <c r="Q281" s="361" t="s">
        <v>157</v>
      </c>
      <c r="R281" s="362" t="s">
        <v>252</v>
      </c>
      <c r="S281" s="362" t="s">
        <v>253</v>
      </c>
      <c r="T281" s="362">
        <v>49957080</v>
      </c>
      <c r="U281" s="362"/>
      <c r="V281" s="362"/>
      <c r="W281" s="363" t="s">
        <v>1080</v>
      </c>
      <c r="X281" s="362" t="s">
        <v>278</v>
      </c>
      <c r="Y281" s="362" t="s">
        <v>522</v>
      </c>
      <c r="Z281" s="362" t="s">
        <v>279</v>
      </c>
      <c r="AA281" s="362"/>
      <c r="AB281" s="362" t="s">
        <v>280</v>
      </c>
      <c r="AC281" s="362" t="s">
        <v>281</v>
      </c>
      <c r="AD281" s="364">
        <v>0</v>
      </c>
      <c r="AE281" s="364">
        <v>120</v>
      </c>
      <c r="AF281" s="362" t="s">
        <v>261</v>
      </c>
      <c r="AG281" s="362">
        <v>2.5000000000000001E-2</v>
      </c>
      <c r="AH281" s="364">
        <v>0</v>
      </c>
      <c r="AI281" s="364">
        <v>3</v>
      </c>
      <c r="AJ281" s="362"/>
      <c r="AK281" s="362"/>
      <c r="AL281" s="361"/>
      <c r="AM281" s="362"/>
      <c r="AN281" s="362"/>
      <c r="AO281" s="361"/>
      <c r="AP281" s="361"/>
      <c r="AQ281" s="362" t="s">
        <v>282</v>
      </c>
      <c r="AR281" s="362"/>
      <c r="AS281" s="363"/>
      <c r="AT281" s="362"/>
      <c r="AU281" s="362"/>
      <c r="AV281" s="364"/>
      <c r="AW281" s="362"/>
      <c r="AX281" s="362"/>
      <c r="AY281" s="364"/>
      <c r="AZ281" s="362"/>
      <c r="BA281" s="362"/>
      <c r="BB281" s="362"/>
      <c r="BC281" s="362"/>
      <c r="BD281" s="362"/>
      <c r="BE281" s="363"/>
      <c r="BF281" s="362"/>
      <c r="BG281" s="364"/>
      <c r="BH281" s="362"/>
      <c r="BI281" s="362"/>
      <c r="BJ281" s="362"/>
      <c r="BK281" s="362"/>
      <c r="BL281" s="362"/>
      <c r="BM281" s="362"/>
      <c r="BN281" s="362"/>
      <c r="BO281" s="362"/>
      <c r="BP281" s="362"/>
      <c r="BQ281" s="362"/>
      <c r="BR281" s="362"/>
    </row>
    <row r="282" spans="1:70" ht="15.6">
      <c r="A282" s="361" t="s">
        <v>158</v>
      </c>
      <c r="B282" s="362" t="s">
        <v>2</v>
      </c>
      <c r="C282" s="362"/>
      <c r="D282" s="363" t="s">
        <v>243</v>
      </c>
      <c r="E282" s="363" t="s">
        <v>456</v>
      </c>
      <c r="F282" s="362" t="s">
        <v>245</v>
      </c>
      <c r="G282" s="362" t="s">
        <v>246</v>
      </c>
      <c r="H282" s="362" t="s">
        <v>247</v>
      </c>
      <c r="I282" s="362" t="s">
        <v>248</v>
      </c>
      <c r="J282" s="362" t="s">
        <v>249</v>
      </c>
      <c r="K282" s="362" t="s">
        <v>250</v>
      </c>
      <c r="L282" s="361" t="s">
        <v>298</v>
      </c>
      <c r="M282" s="362" t="s">
        <v>89</v>
      </c>
      <c r="N282" s="362" t="s">
        <v>91</v>
      </c>
      <c r="O282" s="362" t="s">
        <v>250</v>
      </c>
      <c r="P282" s="362" t="s">
        <v>247</v>
      </c>
      <c r="Q282" s="361" t="s">
        <v>157</v>
      </c>
      <c r="R282" s="362" t="s">
        <v>252</v>
      </c>
      <c r="S282" s="362" t="s">
        <v>253</v>
      </c>
      <c r="T282" s="362">
        <v>50055423</v>
      </c>
      <c r="U282" s="362"/>
      <c r="V282" s="362"/>
      <c r="W282" s="363" t="s">
        <v>1112</v>
      </c>
      <c r="X282" s="362" t="s">
        <v>1027</v>
      </c>
      <c r="Y282" s="362" t="s">
        <v>256</v>
      </c>
      <c r="Z282" s="362" t="s">
        <v>257</v>
      </c>
      <c r="AA282" s="362" t="s">
        <v>258</v>
      </c>
      <c r="AB282" s="362" t="s">
        <v>259</v>
      </c>
      <c r="AC282" s="362" t="s">
        <v>260</v>
      </c>
      <c r="AD282" s="364">
        <v>370000</v>
      </c>
      <c r="AE282" s="364">
        <v>370000</v>
      </c>
      <c r="AF282" s="362" t="s">
        <v>261</v>
      </c>
      <c r="AG282" s="362">
        <v>2.4691359999999999E-2</v>
      </c>
      <c r="AH282" s="364">
        <v>9135.7999999999993</v>
      </c>
      <c r="AI282" s="364">
        <v>9135.7999999999993</v>
      </c>
      <c r="AJ282" s="362" t="s">
        <v>262</v>
      </c>
      <c r="AK282" s="362" t="s">
        <v>263</v>
      </c>
      <c r="AL282" s="361" t="s">
        <v>264</v>
      </c>
      <c r="AM282" s="362">
        <v>58203</v>
      </c>
      <c r="AN282" s="362">
        <v>72311</v>
      </c>
      <c r="AO282" s="361" t="s">
        <v>158</v>
      </c>
      <c r="AP282" s="361" t="s">
        <v>265</v>
      </c>
      <c r="AQ282" s="362" t="s">
        <v>1028</v>
      </c>
      <c r="AR282" s="362" t="s">
        <v>605</v>
      </c>
      <c r="AS282" s="363" t="s">
        <v>1112</v>
      </c>
      <c r="AT282" s="362" t="s">
        <v>245</v>
      </c>
      <c r="AU282" s="362" t="s">
        <v>1113</v>
      </c>
      <c r="AV282" s="364" t="s">
        <v>1114</v>
      </c>
      <c r="AW282" s="362" t="s">
        <v>1115</v>
      </c>
      <c r="AX282" s="362" t="s">
        <v>271</v>
      </c>
      <c r="AY282" s="364" t="s">
        <v>1114</v>
      </c>
      <c r="AZ282" s="362">
        <v>2026363</v>
      </c>
      <c r="BA282" s="362" t="s">
        <v>1029</v>
      </c>
      <c r="BB282" s="362" t="s">
        <v>1030</v>
      </c>
      <c r="BC282" s="362" t="s">
        <v>1031</v>
      </c>
      <c r="BD282" s="362" t="s">
        <v>1116</v>
      </c>
      <c r="BE282" s="363" t="s">
        <v>998</v>
      </c>
      <c r="BF282" s="362" t="s">
        <v>261</v>
      </c>
      <c r="BG282" s="364" t="s">
        <v>1114</v>
      </c>
      <c r="BH282" s="362">
        <v>10239586</v>
      </c>
      <c r="BI282" s="362">
        <v>1</v>
      </c>
      <c r="BJ282" s="362" t="s">
        <v>1115</v>
      </c>
      <c r="BK282" s="362" t="s">
        <v>553</v>
      </c>
      <c r="BL282" s="362" t="s">
        <v>297</v>
      </c>
      <c r="BM282" s="362"/>
      <c r="BN282" s="362"/>
      <c r="BO282" s="362"/>
      <c r="BP282" s="362"/>
      <c r="BQ282" s="362"/>
      <c r="BR282" s="362"/>
    </row>
    <row r="283" spans="1:70" ht="15.6">
      <c r="A283" s="361" t="s">
        <v>158</v>
      </c>
      <c r="B283" s="362" t="s">
        <v>2</v>
      </c>
      <c r="C283" s="362"/>
      <c r="D283" s="363" t="s">
        <v>243</v>
      </c>
      <c r="E283" s="363" t="s">
        <v>456</v>
      </c>
      <c r="F283" s="362" t="s">
        <v>245</v>
      </c>
      <c r="G283" s="362" t="s">
        <v>246</v>
      </c>
      <c r="H283" s="362" t="s">
        <v>247</v>
      </c>
      <c r="I283" s="362" t="s">
        <v>248</v>
      </c>
      <c r="J283" s="362" t="s">
        <v>249</v>
      </c>
      <c r="K283" s="362" t="s">
        <v>250</v>
      </c>
      <c r="L283" s="361" t="s">
        <v>298</v>
      </c>
      <c r="M283" s="362" t="s">
        <v>89</v>
      </c>
      <c r="N283" s="362" t="s">
        <v>91</v>
      </c>
      <c r="O283" s="362" t="s">
        <v>250</v>
      </c>
      <c r="P283" s="362" t="s">
        <v>247</v>
      </c>
      <c r="Q283" s="361" t="s">
        <v>157</v>
      </c>
      <c r="R283" s="362" t="s">
        <v>252</v>
      </c>
      <c r="S283" s="362" t="s">
        <v>253</v>
      </c>
      <c r="T283" s="362">
        <v>50055424</v>
      </c>
      <c r="U283" s="362"/>
      <c r="V283" s="362"/>
      <c r="W283" s="363" t="s">
        <v>1112</v>
      </c>
      <c r="X283" s="362" t="s">
        <v>1027</v>
      </c>
      <c r="Y283" s="362" t="s">
        <v>256</v>
      </c>
      <c r="Z283" s="362" t="s">
        <v>257</v>
      </c>
      <c r="AA283" s="362" t="s">
        <v>258</v>
      </c>
      <c r="AB283" s="362" t="s">
        <v>259</v>
      </c>
      <c r="AC283" s="362" t="s">
        <v>496</v>
      </c>
      <c r="AD283" s="364">
        <v>0</v>
      </c>
      <c r="AE283" s="364">
        <v>0</v>
      </c>
      <c r="AF283" s="362" t="s">
        <v>261</v>
      </c>
      <c r="AG283" s="362">
        <v>2.4691359999999999E-2</v>
      </c>
      <c r="AH283" s="364">
        <v>0</v>
      </c>
      <c r="AI283" s="364">
        <v>0</v>
      </c>
      <c r="AJ283" s="362" t="s">
        <v>262</v>
      </c>
      <c r="AK283" s="362" t="s">
        <v>263</v>
      </c>
      <c r="AL283" s="361" t="s">
        <v>264</v>
      </c>
      <c r="AM283" s="362">
        <v>58203</v>
      </c>
      <c r="AN283" s="362">
        <v>72311</v>
      </c>
      <c r="AO283" s="361" t="s">
        <v>158</v>
      </c>
      <c r="AP283" s="361" t="s">
        <v>265</v>
      </c>
      <c r="AQ283" s="362" t="s">
        <v>1028</v>
      </c>
      <c r="AR283" s="362" t="s">
        <v>605</v>
      </c>
      <c r="AS283" s="363" t="s">
        <v>1112</v>
      </c>
      <c r="AT283" s="362" t="s">
        <v>245</v>
      </c>
      <c r="AU283" s="362" t="s">
        <v>1113</v>
      </c>
      <c r="AV283" s="364" t="s">
        <v>1114</v>
      </c>
      <c r="AW283" s="362" t="s">
        <v>1117</v>
      </c>
      <c r="AX283" s="362" t="s">
        <v>501</v>
      </c>
      <c r="AY283" s="364" t="s">
        <v>502</v>
      </c>
      <c r="AZ283" s="362">
        <v>2026363</v>
      </c>
      <c r="BA283" s="362" t="s">
        <v>1029</v>
      </c>
      <c r="BB283" s="362" t="s">
        <v>1030</v>
      </c>
      <c r="BC283" s="362" t="s">
        <v>1031</v>
      </c>
      <c r="BD283" s="362" t="s">
        <v>1116</v>
      </c>
      <c r="BE283" s="363" t="s">
        <v>998</v>
      </c>
      <c r="BF283" s="362" t="s">
        <v>261</v>
      </c>
      <c r="BG283" s="364" t="s">
        <v>1114</v>
      </c>
      <c r="BH283" s="362">
        <v>10239586</v>
      </c>
      <c r="BI283" s="362">
        <v>1</v>
      </c>
      <c r="BJ283" s="362" t="s">
        <v>1115</v>
      </c>
      <c r="BK283" s="362" t="s">
        <v>553</v>
      </c>
      <c r="BL283" s="362" t="s">
        <v>297</v>
      </c>
      <c r="BM283" s="362"/>
      <c r="BN283" s="362"/>
      <c r="BO283" s="362"/>
      <c r="BP283" s="362"/>
      <c r="BQ283" s="362"/>
      <c r="BR283" s="362"/>
    </row>
    <row r="284" spans="1:70" ht="15.6">
      <c r="A284" s="361" t="s">
        <v>158</v>
      </c>
      <c r="B284" s="362" t="s">
        <v>2</v>
      </c>
      <c r="C284" s="362"/>
      <c r="D284" s="363" t="s">
        <v>243</v>
      </c>
      <c r="E284" s="363" t="s">
        <v>456</v>
      </c>
      <c r="F284" s="362" t="s">
        <v>245</v>
      </c>
      <c r="G284" s="362" t="s">
        <v>246</v>
      </c>
      <c r="H284" s="362" t="s">
        <v>247</v>
      </c>
      <c r="I284" s="362" t="s">
        <v>248</v>
      </c>
      <c r="J284" s="362" t="s">
        <v>249</v>
      </c>
      <c r="K284" s="362" t="s">
        <v>250</v>
      </c>
      <c r="L284" s="361" t="s">
        <v>298</v>
      </c>
      <c r="M284" s="362" t="s">
        <v>89</v>
      </c>
      <c r="N284" s="362" t="s">
        <v>91</v>
      </c>
      <c r="O284" s="362" t="s">
        <v>250</v>
      </c>
      <c r="P284" s="362" t="s">
        <v>247</v>
      </c>
      <c r="Q284" s="361" t="s">
        <v>157</v>
      </c>
      <c r="R284" s="362" t="s">
        <v>252</v>
      </c>
      <c r="S284" s="362" t="s">
        <v>253</v>
      </c>
      <c r="T284" s="362">
        <v>50097546</v>
      </c>
      <c r="U284" s="362"/>
      <c r="V284" s="362"/>
      <c r="W284" s="363" t="s">
        <v>1112</v>
      </c>
      <c r="X284" s="362" t="s">
        <v>278</v>
      </c>
      <c r="Y284" s="362" t="s">
        <v>256</v>
      </c>
      <c r="Z284" s="362" t="s">
        <v>279</v>
      </c>
      <c r="AA284" s="362"/>
      <c r="AB284" s="362" t="s">
        <v>280</v>
      </c>
      <c r="AC284" s="362" t="s">
        <v>281</v>
      </c>
      <c r="AD284" s="364">
        <v>0</v>
      </c>
      <c r="AE284" s="364">
        <v>29600</v>
      </c>
      <c r="AF284" s="362" t="s">
        <v>261</v>
      </c>
      <c r="AG284" s="362">
        <v>2.4691359999999999E-2</v>
      </c>
      <c r="AH284" s="364">
        <v>0</v>
      </c>
      <c r="AI284" s="364">
        <v>730.86</v>
      </c>
      <c r="AJ284" s="362"/>
      <c r="AK284" s="362"/>
      <c r="AL284" s="361"/>
      <c r="AM284" s="362"/>
      <c r="AN284" s="362"/>
      <c r="AO284" s="361"/>
      <c r="AP284" s="361"/>
      <c r="AQ284" s="362" t="s">
        <v>282</v>
      </c>
      <c r="AR284" s="362"/>
      <c r="AS284" s="363"/>
      <c r="AT284" s="362"/>
      <c r="AU284" s="362"/>
      <c r="AV284" s="364"/>
      <c r="AW284" s="362"/>
      <c r="AX284" s="362"/>
      <c r="AY284" s="364"/>
      <c r="AZ284" s="362"/>
      <c r="BA284" s="362"/>
      <c r="BB284" s="362"/>
      <c r="BC284" s="362"/>
      <c r="BD284" s="362"/>
      <c r="BE284" s="363"/>
      <c r="BF284" s="362"/>
      <c r="BG284" s="364"/>
      <c r="BH284" s="362"/>
      <c r="BI284" s="362"/>
      <c r="BJ284" s="362"/>
      <c r="BK284" s="362"/>
      <c r="BL284" s="362"/>
      <c r="BM284" s="362"/>
      <c r="BN284" s="362"/>
      <c r="BO284" s="362"/>
      <c r="BP284" s="362"/>
      <c r="BQ284" s="362"/>
      <c r="BR284" s="362"/>
    </row>
    <row r="285" spans="1:70" ht="15.6">
      <c r="A285" s="361" t="s">
        <v>158</v>
      </c>
      <c r="B285" s="362" t="s">
        <v>2</v>
      </c>
      <c r="C285" s="362"/>
      <c r="D285" s="363" t="s">
        <v>243</v>
      </c>
      <c r="E285" s="363" t="s">
        <v>456</v>
      </c>
      <c r="F285" s="362" t="s">
        <v>245</v>
      </c>
      <c r="G285" s="362" t="s">
        <v>246</v>
      </c>
      <c r="H285" s="362" t="s">
        <v>247</v>
      </c>
      <c r="I285" s="362" t="s">
        <v>248</v>
      </c>
      <c r="J285" s="362" t="s">
        <v>249</v>
      </c>
      <c r="K285" s="362" t="s">
        <v>250</v>
      </c>
      <c r="L285" s="361" t="s">
        <v>298</v>
      </c>
      <c r="M285" s="362" t="s">
        <v>89</v>
      </c>
      <c r="N285" s="362" t="s">
        <v>91</v>
      </c>
      <c r="O285" s="362" t="s">
        <v>250</v>
      </c>
      <c r="P285" s="362" t="s">
        <v>247</v>
      </c>
      <c r="Q285" s="361" t="s">
        <v>157</v>
      </c>
      <c r="R285" s="362" t="s">
        <v>252</v>
      </c>
      <c r="S285" s="362" t="s">
        <v>253</v>
      </c>
      <c r="T285" s="362">
        <v>50142257</v>
      </c>
      <c r="U285" s="362"/>
      <c r="V285" s="362"/>
      <c r="W285" s="363" t="s">
        <v>1094</v>
      </c>
      <c r="X285" s="362" t="s">
        <v>518</v>
      </c>
      <c r="Y285" s="362" t="s">
        <v>522</v>
      </c>
      <c r="Z285" s="362" t="s">
        <v>519</v>
      </c>
      <c r="AA285" s="362"/>
      <c r="AB285" s="362" t="s">
        <v>519</v>
      </c>
      <c r="AC285" s="362" t="s">
        <v>519</v>
      </c>
      <c r="AD285" s="364">
        <v>-0.47</v>
      </c>
      <c r="AE285" s="364">
        <v>-0.47</v>
      </c>
      <c r="AF285" s="362" t="s">
        <v>154</v>
      </c>
      <c r="AG285" s="362">
        <v>1</v>
      </c>
      <c r="AH285" s="364">
        <v>-0.47</v>
      </c>
      <c r="AI285" s="364">
        <v>-0.47</v>
      </c>
      <c r="AJ285" s="362" t="s">
        <v>262</v>
      </c>
      <c r="AK285" s="362" t="s">
        <v>263</v>
      </c>
      <c r="AL285" s="361" t="s">
        <v>264</v>
      </c>
      <c r="AM285" s="362">
        <v>58204</v>
      </c>
      <c r="AN285" s="362">
        <v>76135</v>
      </c>
      <c r="AO285" s="361" t="s">
        <v>158</v>
      </c>
      <c r="AP285" s="361" t="s">
        <v>265</v>
      </c>
      <c r="AQ285" s="362" t="s">
        <v>534</v>
      </c>
      <c r="AR285" s="362"/>
      <c r="AS285" s="363"/>
      <c r="AT285" s="362"/>
      <c r="AU285" s="362"/>
      <c r="AV285" s="364"/>
      <c r="AW285" s="362"/>
      <c r="AX285" s="362"/>
      <c r="AY285" s="364"/>
      <c r="AZ285" s="362"/>
      <c r="BA285" s="362"/>
      <c r="BB285" s="362"/>
      <c r="BC285" s="362"/>
      <c r="BD285" s="362"/>
      <c r="BE285" s="363"/>
      <c r="BF285" s="362"/>
      <c r="BG285" s="364"/>
      <c r="BH285" s="362"/>
      <c r="BI285" s="362"/>
      <c r="BJ285" s="362"/>
      <c r="BK285" s="362"/>
      <c r="BL285" s="362"/>
      <c r="BM285" s="362"/>
      <c r="BN285" s="362"/>
      <c r="BO285" s="362"/>
      <c r="BP285" s="362"/>
      <c r="BQ285" s="362"/>
      <c r="BR285" s="362"/>
    </row>
    <row r="286" spans="1:70" ht="15.6">
      <c r="A286" s="361" t="s">
        <v>158</v>
      </c>
      <c r="B286" s="362" t="s">
        <v>2</v>
      </c>
      <c r="C286" s="362"/>
      <c r="D286" s="363" t="s">
        <v>243</v>
      </c>
      <c r="E286" s="363" t="s">
        <v>456</v>
      </c>
      <c r="F286" s="362" t="s">
        <v>245</v>
      </c>
      <c r="G286" s="362" t="s">
        <v>246</v>
      </c>
      <c r="H286" s="362" t="s">
        <v>247</v>
      </c>
      <c r="I286" s="362" t="s">
        <v>248</v>
      </c>
      <c r="J286" s="362" t="s">
        <v>249</v>
      </c>
      <c r="K286" s="362" t="s">
        <v>250</v>
      </c>
      <c r="L286" s="361" t="s">
        <v>298</v>
      </c>
      <c r="M286" s="362" t="s">
        <v>89</v>
      </c>
      <c r="N286" s="362" t="s">
        <v>91</v>
      </c>
      <c r="O286" s="362" t="s">
        <v>250</v>
      </c>
      <c r="P286" s="362" t="s">
        <v>247</v>
      </c>
      <c r="Q286" s="361" t="s">
        <v>157</v>
      </c>
      <c r="R286" s="362" t="s">
        <v>252</v>
      </c>
      <c r="S286" s="362" t="s">
        <v>253</v>
      </c>
      <c r="T286" s="362">
        <v>50142260</v>
      </c>
      <c r="U286" s="362"/>
      <c r="V286" s="362"/>
      <c r="W286" s="363" t="s">
        <v>1094</v>
      </c>
      <c r="X286" s="362" t="s">
        <v>518</v>
      </c>
      <c r="Y286" s="362" t="s">
        <v>256</v>
      </c>
      <c r="Z286" s="362" t="s">
        <v>519</v>
      </c>
      <c r="AA286" s="362"/>
      <c r="AB286" s="362" t="s">
        <v>519</v>
      </c>
      <c r="AC286" s="362" t="s">
        <v>519</v>
      </c>
      <c r="AD286" s="364">
        <v>-0.4</v>
      </c>
      <c r="AE286" s="364">
        <v>-0.4</v>
      </c>
      <c r="AF286" s="362" t="s">
        <v>154</v>
      </c>
      <c r="AG286" s="362">
        <v>1</v>
      </c>
      <c r="AH286" s="364">
        <v>-0.4</v>
      </c>
      <c r="AI286" s="364">
        <v>-0.4</v>
      </c>
      <c r="AJ286" s="362" t="s">
        <v>262</v>
      </c>
      <c r="AK286" s="362" t="s">
        <v>263</v>
      </c>
      <c r="AL286" s="361" t="s">
        <v>264</v>
      </c>
      <c r="AM286" s="362">
        <v>58203</v>
      </c>
      <c r="AN286" s="362">
        <v>76135</v>
      </c>
      <c r="AO286" s="361" t="s">
        <v>158</v>
      </c>
      <c r="AP286" s="361" t="s">
        <v>265</v>
      </c>
      <c r="AQ286" s="362" t="s">
        <v>520</v>
      </c>
      <c r="AR286" s="362"/>
      <c r="AS286" s="363"/>
      <c r="AT286" s="362"/>
      <c r="AU286" s="362"/>
      <c r="AV286" s="364"/>
      <c r="AW286" s="362"/>
      <c r="AX286" s="362"/>
      <c r="AY286" s="364"/>
      <c r="AZ286" s="362"/>
      <c r="BA286" s="362"/>
      <c r="BB286" s="362"/>
      <c r="BC286" s="362"/>
      <c r="BD286" s="362"/>
      <c r="BE286" s="363"/>
      <c r="BF286" s="362"/>
      <c r="BG286" s="364"/>
      <c r="BH286" s="362"/>
      <c r="BI286" s="362"/>
      <c r="BJ286" s="362"/>
      <c r="BK286" s="362"/>
      <c r="BL286" s="362"/>
      <c r="BM286" s="362"/>
      <c r="BN286" s="362"/>
      <c r="BO286" s="362"/>
      <c r="BP286" s="362"/>
      <c r="BQ286" s="362"/>
      <c r="BR286" s="362"/>
    </row>
    <row r="287" spans="1:70" ht="15.6">
      <c r="A287" s="361" t="s">
        <v>158</v>
      </c>
      <c r="B287" s="362" t="s">
        <v>2</v>
      </c>
      <c r="C287" s="362"/>
      <c r="D287" s="363" t="s">
        <v>243</v>
      </c>
      <c r="E287" s="363" t="s">
        <v>456</v>
      </c>
      <c r="F287" s="362" t="s">
        <v>245</v>
      </c>
      <c r="G287" s="362" t="s">
        <v>246</v>
      </c>
      <c r="H287" s="362" t="s">
        <v>247</v>
      </c>
      <c r="I287" s="362" t="s">
        <v>248</v>
      </c>
      <c r="J287" s="362" t="s">
        <v>249</v>
      </c>
      <c r="K287" s="362" t="s">
        <v>250</v>
      </c>
      <c r="L287" s="361" t="s">
        <v>298</v>
      </c>
      <c r="M287" s="362" t="s">
        <v>89</v>
      </c>
      <c r="N287" s="362" t="s">
        <v>91</v>
      </c>
      <c r="O287" s="362" t="s">
        <v>250</v>
      </c>
      <c r="P287" s="362" t="s">
        <v>247</v>
      </c>
      <c r="Q287" s="361" t="s">
        <v>157</v>
      </c>
      <c r="R287" s="362" t="s">
        <v>252</v>
      </c>
      <c r="S287" s="362" t="s">
        <v>253</v>
      </c>
      <c r="T287" s="362">
        <v>50273945</v>
      </c>
      <c r="U287" s="362"/>
      <c r="V287" s="362"/>
      <c r="W287" s="363" t="s">
        <v>689</v>
      </c>
      <c r="X287" s="362" t="s">
        <v>1034</v>
      </c>
      <c r="Y287" s="362" t="s">
        <v>256</v>
      </c>
      <c r="Z287" s="362" t="s">
        <v>257</v>
      </c>
      <c r="AA287" s="362" t="s">
        <v>258</v>
      </c>
      <c r="AB287" s="362" t="s">
        <v>259</v>
      </c>
      <c r="AC287" s="362" t="s">
        <v>260</v>
      </c>
      <c r="AD287" s="364">
        <v>99944</v>
      </c>
      <c r="AE287" s="364">
        <v>99944</v>
      </c>
      <c r="AF287" s="362" t="s">
        <v>261</v>
      </c>
      <c r="AG287" s="362">
        <v>2.4691359999999999E-2</v>
      </c>
      <c r="AH287" s="364">
        <v>2467.75</v>
      </c>
      <c r="AI287" s="364">
        <v>2467.75</v>
      </c>
      <c r="AJ287" s="362" t="s">
        <v>262</v>
      </c>
      <c r="AK287" s="362" t="s">
        <v>263</v>
      </c>
      <c r="AL287" s="361" t="s">
        <v>264</v>
      </c>
      <c r="AM287" s="362">
        <v>58203</v>
      </c>
      <c r="AN287" s="362">
        <v>73410</v>
      </c>
      <c r="AO287" s="361" t="s">
        <v>158</v>
      </c>
      <c r="AP287" s="361" t="s">
        <v>265</v>
      </c>
      <c r="AQ287" s="362" t="s">
        <v>1035</v>
      </c>
      <c r="AR287" s="362" t="s">
        <v>524</v>
      </c>
      <c r="AS287" s="363" t="s">
        <v>689</v>
      </c>
      <c r="AT287" s="362" t="s">
        <v>245</v>
      </c>
      <c r="AU287" s="362" t="s">
        <v>1118</v>
      </c>
      <c r="AV287" s="364" t="s">
        <v>1119</v>
      </c>
      <c r="AW287" s="362" t="s">
        <v>1120</v>
      </c>
      <c r="AX287" s="362" t="s">
        <v>271</v>
      </c>
      <c r="AY287" s="364" t="s">
        <v>1119</v>
      </c>
      <c r="AZ287" s="362">
        <v>1059137</v>
      </c>
      <c r="BA287" s="362" t="s">
        <v>1038</v>
      </c>
      <c r="BB287" s="362" t="s">
        <v>1039</v>
      </c>
      <c r="BC287" s="362" t="s">
        <v>1040</v>
      </c>
      <c r="BD287" s="362" t="s">
        <v>1121</v>
      </c>
      <c r="BE287" s="363" t="s">
        <v>997</v>
      </c>
      <c r="BF287" s="362" t="s">
        <v>261</v>
      </c>
      <c r="BG287" s="364" t="s">
        <v>1119</v>
      </c>
      <c r="BH287" s="362">
        <v>10239415</v>
      </c>
      <c r="BI287" s="362">
        <v>1</v>
      </c>
      <c r="BJ287" s="362" t="s">
        <v>1120</v>
      </c>
      <c r="BK287" s="362" t="s">
        <v>553</v>
      </c>
      <c r="BL287" s="362" t="s">
        <v>297</v>
      </c>
      <c r="BM287" s="362"/>
      <c r="BN287" s="362"/>
      <c r="BO287" s="362"/>
      <c r="BP287" s="362"/>
      <c r="BQ287" s="362"/>
      <c r="BR287" s="362"/>
    </row>
    <row r="288" spans="1:70" ht="15.6">
      <c r="A288" s="361" t="s">
        <v>158</v>
      </c>
      <c r="B288" s="362" t="s">
        <v>2</v>
      </c>
      <c r="C288" s="362"/>
      <c r="D288" s="363" t="s">
        <v>243</v>
      </c>
      <c r="E288" s="363" t="s">
        <v>456</v>
      </c>
      <c r="F288" s="362" t="s">
        <v>245</v>
      </c>
      <c r="G288" s="362" t="s">
        <v>246</v>
      </c>
      <c r="H288" s="362" t="s">
        <v>247</v>
      </c>
      <c r="I288" s="362" t="s">
        <v>248</v>
      </c>
      <c r="J288" s="362" t="s">
        <v>249</v>
      </c>
      <c r="K288" s="362" t="s">
        <v>250</v>
      </c>
      <c r="L288" s="361" t="s">
        <v>298</v>
      </c>
      <c r="M288" s="362" t="s">
        <v>89</v>
      </c>
      <c r="N288" s="362" t="s">
        <v>91</v>
      </c>
      <c r="O288" s="362" t="s">
        <v>250</v>
      </c>
      <c r="P288" s="362" t="s">
        <v>247</v>
      </c>
      <c r="Q288" s="361" t="s">
        <v>157</v>
      </c>
      <c r="R288" s="362" t="s">
        <v>252</v>
      </c>
      <c r="S288" s="362" t="s">
        <v>253</v>
      </c>
      <c r="T288" s="362">
        <v>50273946</v>
      </c>
      <c r="U288" s="362"/>
      <c r="V288" s="362"/>
      <c r="W288" s="363" t="s">
        <v>689</v>
      </c>
      <c r="X288" s="362" t="s">
        <v>1034</v>
      </c>
      <c r="Y288" s="362" t="s">
        <v>256</v>
      </c>
      <c r="Z288" s="362" t="s">
        <v>257</v>
      </c>
      <c r="AA288" s="362" t="s">
        <v>258</v>
      </c>
      <c r="AB288" s="362" t="s">
        <v>259</v>
      </c>
      <c r="AC288" s="362" t="s">
        <v>496</v>
      </c>
      <c r="AD288" s="364">
        <v>0</v>
      </c>
      <c r="AE288" s="364">
        <v>0</v>
      </c>
      <c r="AF288" s="362" t="s">
        <v>261</v>
      </c>
      <c r="AG288" s="362">
        <v>2.4691359999999999E-2</v>
      </c>
      <c r="AH288" s="364">
        <v>0</v>
      </c>
      <c r="AI288" s="364">
        <v>0</v>
      </c>
      <c r="AJ288" s="362" t="s">
        <v>262</v>
      </c>
      <c r="AK288" s="362" t="s">
        <v>263</v>
      </c>
      <c r="AL288" s="361" t="s">
        <v>264</v>
      </c>
      <c r="AM288" s="362">
        <v>58203</v>
      </c>
      <c r="AN288" s="362">
        <v>73410</v>
      </c>
      <c r="AO288" s="361" t="s">
        <v>158</v>
      </c>
      <c r="AP288" s="361" t="s">
        <v>265</v>
      </c>
      <c r="AQ288" s="362" t="s">
        <v>1035</v>
      </c>
      <c r="AR288" s="362" t="s">
        <v>524</v>
      </c>
      <c r="AS288" s="363" t="s">
        <v>689</v>
      </c>
      <c r="AT288" s="362" t="s">
        <v>245</v>
      </c>
      <c r="AU288" s="362" t="s">
        <v>1118</v>
      </c>
      <c r="AV288" s="364" t="s">
        <v>1119</v>
      </c>
      <c r="AW288" s="362" t="s">
        <v>1122</v>
      </c>
      <c r="AX288" s="362" t="s">
        <v>501</v>
      </c>
      <c r="AY288" s="364" t="s">
        <v>502</v>
      </c>
      <c r="AZ288" s="362">
        <v>1059137</v>
      </c>
      <c r="BA288" s="362" t="s">
        <v>1038</v>
      </c>
      <c r="BB288" s="362" t="s">
        <v>1039</v>
      </c>
      <c r="BC288" s="362" t="s">
        <v>1040</v>
      </c>
      <c r="BD288" s="362" t="s">
        <v>1121</v>
      </c>
      <c r="BE288" s="363" t="s">
        <v>997</v>
      </c>
      <c r="BF288" s="362" t="s">
        <v>261</v>
      </c>
      <c r="BG288" s="364" t="s">
        <v>1119</v>
      </c>
      <c r="BH288" s="362">
        <v>10239415</v>
      </c>
      <c r="BI288" s="362">
        <v>1</v>
      </c>
      <c r="BJ288" s="362" t="s">
        <v>1120</v>
      </c>
      <c r="BK288" s="362" t="s">
        <v>553</v>
      </c>
      <c r="BL288" s="362" t="s">
        <v>297</v>
      </c>
      <c r="BM288" s="362"/>
      <c r="BN288" s="362"/>
      <c r="BO288" s="362"/>
      <c r="BP288" s="362"/>
      <c r="BQ288" s="362"/>
      <c r="BR288" s="362"/>
    </row>
    <row r="289" spans="1:70" ht="15.6">
      <c r="A289" s="361" t="s">
        <v>158</v>
      </c>
      <c r="B289" s="362" t="s">
        <v>2</v>
      </c>
      <c r="C289" s="362"/>
      <c r="D289" s="363" t="s">
        <v>243</v>
      </c>
      <c r="E289" s="363" t="s">
        <v>456</v>
      </c>
      <c r="F289" s="362" t="s">
        <v>245</v>
      </c>
      <c r="G289" s="362" t="s">
        <v>246</v>
      </c>
      <c r="H289" s="362" t="s">
        <v>247</v>
      </c>
      <c r="I289" s="362" t="s">
        <v>248</v>
      </c>
      <c r="J289" s="362" t="s">
        <v>249</v>
      </c>
      <c r="K289" s="362" t="s">
        <v>250</v>
      </c>
      <c r="L289" s="361" t="s">
        <v>298</v>
      </c>
      <c r="M289" s="362" t="s">
        <v>89</v>
      </c>
      <c r="N289" s="362" t="s">
        <v>91</v>
      </c>
      <c r="O289" s="362" t="s">
        <v>250</v>
      </c>
      <c r="P289" s="362" t="s">
        <v>247</v>
      </c>
      <c r="Q289" s="361" t="s">
        <v>157</v>
      </c>
      <c r="R289" s="362" t="s">
        <v>252</v>
      </c>
      <c r="S289" s="362" t="s">
        <v>253</v>
      </c>
      <c r="T289" s="362">
        <v>50286761</v>
      </c>
      <c r="U289" s="362"/>
      <c r="V289" s="362"/>
      <c r="W289" s="363" t="s">
        <v>689</v>
      </c>
      <c r="X289" s="362" t="s">
        <v>278</v>
      </c>
      <c r="Y289" s="362" t="s">
        <v>256</v>
      </c>
      <c r="Z289" s="362" t="s">
        <v>279</v>
      </c>
      <c r="AA289" s="362"/>
      <c r="AB289" s="362" t="s">
        <v>280</v>
      </c>
      <c r="AC289" s="362" t="s">
        <v>281</v>
      </c>
      <c r="AD289" s="364">
        <v>0</v>
      </c>
      <c r="AE289" s="364">
        <v>7995.52</v>
      </c>
      <c r="AF289" s="362" t="s">
        <v>261</v>
      </c>
      <c r="AG289" s="362">
        <v>2.4630539999999999E-2</v>
      </c>
      <c r="AH289" s="364">
        <v>0</v>
      </c>
      <c r="AI289" s="364">
        <v>196.93</v>
      </c>
      <c r="AJ289" s="362"/>
      <c r="AK289" s="362"/>
      <c r="AL289" s="361"/>
      <c r="AM289" s="362"/>
      <c r="AN289" s="362"/>
      <c r="AO289" s="361"/>
      <c r="AP289" s="361"/>
      <c r="AQ289" s="362" t="s">
        <v>282</v>
      </c>
      <c r="AR289" s="362"/>
      <c r="AS289" s="363"/>
      <c r="AT289" s="362"/>
      <c r="AU289" s="362"/>
      <c r="AV289" s="364"/>
      <c r="AW289" s="362"/>
      <c r="AX289" s="362"/>
      <c r="AY289" s="364"/>
      <c r="AZ289" s="362"/>
      <c r="BA289" s="362"/>
      <c r="BB289" s="362"/>
      <c r="BC289" s="362"/>
      <c r="BD289" s="362"/>
      <c r="BE289" s="363"/>
      <c r="BF289" s="362"/>
      <c r="BG289" s="364"/>
      <c r="BH289" s="362"/>
      <c r="BI289" s="362"/>
      <c r="BJ289" s="362"/>
      <c r="BK289" s="362"/>
      <c r="BL289" s="362"/>
      <c r="BM289" s="362"/>
      <c r="BN289" s="362"/>
      <c r="BO289" s="362"/>
      <c r="BP289" s="362"/>
      <c r="BQ289" s="362"/>
      <c r="BR289" s="362"/>
    </row>
    <row r="290" spans="1:70" ht="15.6">
      <c r="A290" s="361" t="s">
        <v>158</v>
      </c>
      <c r="B290" s="362" t="s">
        <v>2</v>
      </c>
      <c r="C290" s="362"/>
      <c r="D290" s="363" t="s">
        <v>243</v>
      </c>
      <c r="E290" s="363" t="s">
        <v>456</v>
      </c>
      <c r="F290" s="362" t="s">
        <v>245</v>
      </c>
      <c r="G290" s="362" t="s">
        <v>246</v>
      </c>
      <c r="H290" s="362" t="s">
        <v>247</v>
      </c>
      <c r="I290" s="362" t="s">
        <v>248</v>
      </c>
      <c r="J290" s="362" t="s">
        <v>249</v>
      </c>
      <c r="K290" s="362" t="s">
        <v>250</v>
      </c>
      <c r="L290" s="361" t="s">
        <v>298</v>
      </c>
      <c r="M290" s="362" t="s">
        <v>89</v>
      </c>
      <c r="N290" s="362" t="s">
        <v>91</v>
      </c>
      <c r="O290" s="362" t="s">
        <v>250</v>
      </c>
      <c r="P290" s="362" t="s">
        <v>247</v>
      </c>
      <c r="Q290" s="361" t="s">
        <v>157</v>
      </c>
      <c r="R290" s="362" t="s">
        <v>252</v>
      </c>
      <c r="S290" s="362" t="s">
        <v>253</v>
      </c>
      <c r="T290" s="362">
        <v>50311162</v>
      </c>
      <c r="U290" s="362"/>
      <c r="V290" s="362"/>
      <c r="W290" s="363" t="s">
        <v>1103</v>
      </c>
      <c r="X290" s="362" t="s">
        <v>1090</v>
      </c>
      <c r="Y290" s="362" t="s">
        <v>256</v>
      </c>
      <c r="Z290" s="362" t="s">
        <v>257</v>
      </c>
      <c r="AA290" s="362" t="s">
        <v>258</v>
      </c>
      <c r="AB290" s="362" t="s">
        <v>259</v>
      </c>
      <c r="AC290" s="362" t="s">
        <v>260</v>
      </c>
      <c r="AD290" s="364">
        <v>4580</v>
      </c>
      <c r="AE290" s="364">
        <v>4580</v>
      </c>
      <c r="AF290" s="362" t="s">
        <v>261</v>
      </c>
      <c r="AG290" s="362">
        <v>2.4691359999999999E-2</v>
      </c>
      <c r="AH290" s="364">
        <v>113.09</v>
      </c>
      <c r="AI290" s="364">
        <v>113.09</v>
      </c>
      <c r="AJ290" s="362" t="s">
        <v>262</v>
      </c>
      <c r="AK290" s="362" t="s">
        <v>263</v>
      </c>
      <c r="AL290" s="361" t="s">
        <v>264</v>
      </c>
      <c r="AM290" s="362">
        <v>58203</v>
      </c>
      <c r="AN290" s="362">
        <v>71620</v>
      </c>
      <c r="AO290" s="361" t="s">
        <v>158</v>
      </c>
      <c r="AP290" s="361" t="s">
        <v>265</v>
      </c>
      <c r="AQ290" s="362" t="s">
        <v>1091</v>
      </c>
      <c r="AR290" s="362" t="s">
        <v>605</v>
      </c>
      <c r="AS290" s="363" t="s">
        <v>1103</v>
      </c>
      <c r="AT290" s="362" t="s">
        <v>245</v>
      </c>
      <c r="AU290" s="362" t="s">
        <v>1123</v>
      </c>
      <c r="AV290" s="364" t="s">
        <v>1124</v>
      </c>
      <c r="AW290" s="362" t="s">
        <v>1092</v>
      </c>
      <c r="AX290" s="362" t="s">
        <v>271</v>
      </c>
      <c r="AY290" s="364" t="s">
        <v>1124</v>
      </c>
      <c r="AZ290" s="362" t="s">
        <v>1125</v>
      </c>
      <c r="BA290" s="362" t="s">
        <v>1126</v>
      </c>
      <c r="BB290" s="362" t="s">
        <v>1127</v>
      </c>
      <c r="BC290" s="362" t="s">
        <v>736</v>
      </c>
      <c r="BD290" s="362" t="s">
        <v>1128</v>
      </c>
      <c r="BE290" s="363" t="s">
        <v>741</v>
      </c>
      <c r="BF290" s="362" t="s">
        <v>261</v>
      </c>
      <c r="BG290" s="364" t="s">
        <v>1124</v>
      </c>
      <c r="BH290" s="362"/>
      <c r="BI290" s="362"/>
      <c r="BJ290" s="362"/>
      <c r="BK290" s="362"/>
      <c r="BL290" s="362"/>
      <c r="BM290" s="362"/>
      <c r="BN290" s="362"/>
      <c r="BO290" s="362"/>
      <c r="BP290" s="362"/>
      <c r="BQ290" s="362"/>
      <c r="BR290" s="362"/>
    </row>
    <row r="291" spans="1:70" ht="15.6">
      <c r="A291" s="361" t="s">
        <v>158</v>
      </c>
      <c r="B291" s="362" t="s">
        <v>2</v>
      </c>
      <c r="C291" s="362"/>
      <c r="D291" s="363" t="s">
        <v>243</v>
      </c>
      <c r="E291" s="363" t="s">
        <v>456</v>
      </c>
      <c r="F291" s="362" t="s">
        <v>245</v>
      </c>
      <c r="G291" s="362" t="s">
        <v>246</v>
      </c>
      <c r="H291" s="362" t="s">
        <v>247</v>
      </c>
      <c r="I291" s="362" t="s">
        <v>248</v>
      </c>
      <c r="J291" s="362" t="s">
        <v>249</v>
      </c>
      <c r="K291" s="362" t="s">
        <v>250</v>
      </c>
      <c r="L291" s="361" t="s">
        <v>298</v>
      </c>
      <c r="M291" s="362" t="s">
        <v>89</v>
      </c>
      <c r="N291" s="362" t="s">
        <v>91</v>
      </c>
      <c r="O291" s="362" t="s">
        <v>250</v>
      </c>
      <c r="P291" s="362" t="s">
        <v>247</v>
      </c>
      <c r="Q291" s="361" t="s">
        <v>157</v>
      </c>
      <c r="R291" s="362" t="s">
        <v>252</v>
      </c>
      <c r="S291" s="362" t="s">
        <v>253</v>
      </c>
      <c r="T291" s="362">
        <v>50321365</v>
      </c>
      <c r="U291" s="362"/>
      <c r="V291" s="362"/>
      <c r="W291" s="363" t="s">
        <v>1103</v>
      </c>
      <c r="X291" s="362" t="s">
        <v>278</v>
      </c>
      <c r="Y291" s="362" t="s">
        <v>256</v>
      </c>
      <c r="Z291" s="362" t="s">
        <v>279</v>
      </c>
      <c r="AA291" s="362"/>
      <c r="AB291" s="362" t="s">
        <v>280</v>
      </c>
      <c r="AC291" s="362" t="s">
        <v>281</v>
      </c>
      <c r="AD291" s="364">
        <v>0</v>
      </c>
      <c r="AE291" s="364">
        <v>366.4</v>
      </c>
      <c r="AF291" s="362" t="s">
        <v>261</v>
      </c>
      <c r="AG291" s="362">
        <v>2.4691359999999999E-2</v>
      </c>
      <c r="AH291" s="364">
        <v>0</v>
      </c>
      <c r="AI291" s="364">
        <v>9.0500000000000007</v>
      </c>
      <c r="AJ291" s="362"/>
      <c r="AK291" s="362"/>
      <c r="AL291" s="361"/>
      <c r="AM291" s="362"/>
      <c r="AN291" s="362"/>
      <c r="AO291" s="361"/>
      <c r="AP291" s="361"/>
      <c r="AQ291" s="362" t="s">
        <v>282</v>
      </c>
      <c r="AR291" s="362"/>
      <c r="AS291" s="363"/>
      <c r="AT291" s="362"/>
      <c r="AU291" s="362"/>
      <c r="AV291" s="364"/>
      <c r="AW291" s="362"/>
      <c r="AX291" s="362"/>
      <c r="AY291" s="364"/>
      <c r="AZ291" s="362"/>
      <c r="BA291" s="362"/>
      <c r="BB291" s="362"/>
      <c r="BC291" s="362"/>
      <c r="BD291" s="362"/>
      <c r="BE291" s="363"/>
      <c r="BF291" s="362"/>
      <c r="BG291" s="364"/>
      <c r="BH291" s="362"/>
      <c r="BI291" s="362"/>
      <c r="BJ291" s="362"/>
      <c r="BK291" s="362"/>
      <c r="BL291" s="362"/>
      <c r="BM291" s="362"/>
      <c r="BN291" s="362"/>
      <c r="BO291" s="362"/>
      <c r="BP291" s="362"/>
      <c r="BQ291" s="362"/>
      <c r="BR291" s="362"/>
    </row>
    <row r="292" spans="1:70" ht="15.6">
      <c r="A292" s="361" t="s">
        <v>158</v>
      </c>
      <c r="B292" s="362" t="s">
        <v>2</v>
      </c>
      <c r="C292" s="362"/>
      <c r="D292" s="363" t="s">
        <v>243</v>
      </c>
      <c r="E292" s="363" t="s">
        <v>456</v>
      </c>
      <c r="F292" s="362" t="s">
        <v>245</v>
      </c>
      <c r="G292" s="362" t="s">
        <v>246</v>
      </c>
      <c r="H292" s="362" t="s">
        <v>247</v>
      </c>
      <c r="I292" s="362" t="s">
        <v>248</v>
      </c>
      <c r="J292" s="362" t="s">
        <v>249</v>
      </c>
      <c r="K292" s="362" t="s">
        <v>250</v>
      </c>
      <c r="L292" s="361" t="s">
        <v>298</v>
      </c>
      <c r="M292" s="362" t="s">
        <v>89</v>
      </c>
      <c r="N292" s="362" t="s">
        <v>91</v>
      </c>
      <c r="O292" s="362" t="s">
        <v>250</v>
      </c>
      <c r="P292" s="362" t="s">
        <v>247</v>
      </c>
      <c r="Q292" s="361" t="s">
        <v>157</v>
      </c>
      <c r="R292" s="362" t="s">
        <v>252</v>
      </c>
      <c r="S292" s="362" t="s">
        <v>253</v>
      </c>
      <c r="T292" s="362">
        <v>50324239</v>
      </c>
      <c r="U292" s="362"/>
      <c r="V292" s="362"/>
      <c r="W292" s="363" t="s">
        <v>748</v>
      </c>
      <c r="X292" s="362" t="s">
        <v>518</v>
      </c>
      <c r="Y292" s="362" t="s">
        <v>256</v>
      </c>
      <c r="Z292" s="362" t="s">
        <v>519</v>
      </c>
      <c r="AA292" s="362"/>
      <c r="AB292" s="362" t="s">
        <v>519</v>
      </c>
      <c r="AC292" s="362" t="s">
        <v>519</v>
      </c>
      <c r="AD292" s="364">
        <v>-6.08</v>
      </c>
      <c r="AE292" s="364">
        <v>-6.08</v>
      </c>
      <c r="AF292" s="362" t="s">
        <v>154</v>
      </c>
      <c r="AG292" s="362">
        <v>1</v>
      </c>
      <c r="AH292" s="364">
        <v>-6.08</v>
      </c>
      <c r="AI292" s="364">
        <v>-6.08</v>
      </c>
      <c r="AJ292" s="362" t="s">
        <v>262</v>
      </c>
      <c r="AK292" s="362" t="s">
        <v>263</v>
      </c>
      <c r="AL292" s="361" t="s">
        <v>264</v>
      </c>
      <c r="AM292" s="362">
        <v>58203</v>
      </c>
      <c r="AN292" s="362">
        <v>76135</v>
      </c>
      <c r="AO292" s="361" t="s">
        <v>158</v>
      </c>
      <c r="AP292" s="361" t="s">
        <v>265</v>
      </c>
      <c r="AQ292" s="362" t="s">
        <v>520</v>
      </c>
      <c r="AR292" s="362"/>
      <c r="AS292" s="363"/>
      <c r="AT292" s="362"/>
      <c r="AU292" s="362"/>
      <c r="AV292" s="364"/>
      <c r="AW292" s="362"/>
      <c r="AX292" s="362"/>
      <c r="AY292" s="364"/>
      <c r="AZ292" s="362"/>
      <c r="BA292" s="362"/>
      <c r="BB292" s="362"/>
      <c r="BC292" s="362"/>
      <c r="BD292" s="362"/>
      <c r="BE292" s="363"/>
      <c r="BF292" s="362"/>
      <c r="BG292" s="364"/>
      <c r="BH292" s="362"/>
      <c r="BI292" s="362"/>
      <c r="BJ292" s="362"/>
      <c r="BK292" s="362"/>
      <c r="BL292" s="362"/>
      <c r="BM292" s="362"/>
      <c r="BN292" s="362"/>
      <c r="BO292" s="362"/>
      <c r="BP292" s="362"/>
      <c r="BQ292" s="362"/>
      <c r="BR292" s="362"/>
    </row>
    <row r="293" spans="1:70" ht="15.6">
      <c r="A293" s="361" t="s">
        <v>158</v>
      </c>
      <c r="B293" s="362" t="s">
        <v>2</v>
      </c>
      <c r="C293" s="362"/>
      <c r="D293" s="363" t="s">
        <v>243</v>
      </c>
      <c r="E293" s="363" t="s">
        <v>456</v>
      </c>
      <c r="F293" s="362" t="s">
        <v>245</v>
      </c>
      <c r="G293" s="362" t="s">
        <v>246</v>
      </c>
      <c r="H293" s="362" t="s">
        <v>247</v>
      </c>
      <c r="I293" s="362" t="s">
        <v>248</v>
      </c>
      <c r="J293" s="362" t="s">
        <v>249</v>
      </c>
      <c r="K293" s="362" t="s">
        <v>250</v>
      </c>
      <c r="L293" s="361" t="s">
        <v>298</v>
      </c>
      <c r="M293" s="362" t="s">
        <v>89</v>
      </c>
      <c r="N293" s="362" t="s">
        <v>91</v>
      </c>
      <c r="O293" s="362" t="s">
        <v>250</v>
      </c>
      <c r="P293" s="362" t="s">
        <v>247</v>
      </c>
      <c r="Q293" s="361" t="s">
        <v>157</v>
      </c>
      <c r="R293" s="362" t="s">
        <v>252</v>
      </c>
      <c r="S293" s="362" t="s">
        <v>253</v>
      </c>
      <c r="T293" s="362">
        <v>50342477</v>
      </c>
      <c r="U293" s="362"/>
      <c r="V293" s="362"/>
      <c r="W293" s="363" t="s">
        <v>1129</v>
      </c>
      <c r="X293" s="362" t="s">
        <v>284</v>
      </c>
      <c r="Y293" s="362" t="s">
        <v>522</v>
      </c>
      <c r="Z293" s="362" t="s">
        <v>257</v>
      </c>
      <c r="AA293" s="362" t="s">
        <v>258</v>
      </c>
      <c r="AB293" s="362" t="s">
        <v>259</v>
      </c>
      <c r="AC293" s="362" t="s">
        <v>260</v>
      </c>
      <c r="AD293" s="364">
        <v>31639.5</v>
      </c>
      <c r="AE293" s="364">
        <v>31639.5</v>
      </c>
      <c r="AF293" s="362" t="s">
        <v>261</v>
      </c>
      <c r="AG293" s="362">
        <v>2.4691359999999999E-2</v>
      </c>
      <c r="AH293" s="364">
        <v>781.22</v>
      </c>
      <c r="AI293" s="364">
        <v>781.22</v>
      </c>
      <c r="AJ293" s="362" t="s">
        <v>262</v>
      </c>
      <c r="AK293" s="362" t="s">
        <v>263</v>
      </c>
      <c r="AL293" s="361" t="s">
        <v>264</v>
      </c>
      <c r="AM293" s="362">
        <v>58204</v>
      </c>
      <c r="AN293" s="362">
        <v>72145</v>
      </c>
      <c r="AO293" s="361" t="s">
        <v>158</v>
      </c>
      <c r="AP293" s="361" t="s">
        <v>265</v>
      </c>
      <c r="AQ293" s="362" t="s">
        <v>1130</v>
      </c>
      <c r="AR293" s="362" t="s">
        <v>605</v>
      </c>
      <c r="AS293" s="363" t="s">
        <v>1129</v>
      </c>
      <c r="AT293" s="362" t="s">
        <v>245</v>
      </c>
      <c r="AU293" s="362" t="s">
        <v>1131</v>
      </c>
      <c r="AV293" s="364" t="s">
        <v>1132</v>
      </c>
      <c r="AW293" s="362" t="s">
        <v>1133</v>
      </c>
      <c r="AX293" s="362" t="s">
        <v>633</v>
      </c>
      <c r="AY293" s="364" t="s">
        <v>1134</v>
      </c>
      <c r="AZ293" s="362">
        <v>1058619</v>
      </c>
      <c r="BA293" s="362" t="s">
        <v>464</v>
      </c>
      <c r="BB293" s="362" t="s">
        <v>292</v>
      </c>
      <c r="BC293" s="362" t="s">
        <v>275</v>
      </c>
      <c r="BD293" s="362" t="s">
        <v>1135</v>
      </c>
      <c r="BE293" s="363" t="s">
        <v>741</v>
      </c>
      <c r="BF293" s="362" t="s">
        <v>261</v>
      </c>
      <c r="BG293" s="364" t="s">
        <v>1132</v>
      </c>
      <c r="BH293" s="362"/>
      <c r="BI293" s="362"/>
      <c r="BJ293" s="362"/>
      <c r="BK293" s="362"/>
      <c r="BL293" s="362"/>
      <c r="BM293" s="362"/>
      <c r="BN293" s="362"/>
      <c r="BO293" s="362"/>
      <c r="BP293" s="362"/>
      <c r="BQ293" s="362"/>
      <c r="BR293" s="362"/>
    </row>
    <row r="294" spans="1:70" ht="15.6">
      <c r="A294" s="361" t="s">
        <v>158</v>
      </c>
      <c r="B294" s="362" t="s">
        <v>2</v>
      </c>
      <c r="C294" s="362"/>
      <c r="D294" s="363" t="s">
        <v>243</v>
      </c>
      <c r="E294" s="363" t="s">
        <v>456</v>
      </c>
      <c r="F294" s="362" t="s">
        <v>245</v>
      </c>
      <c r="G294" s="362" t="s">
        <v>246</v>
      </c>
      <c r="H294" s="362" t="s">
        <v>247</v>
      </c>
      <c r="I294" s="362" t="s">
        <v>248</v>
      </c>
      <c r="J294" s="362" t="s">
        <v>249</v>
      </c>
      <c r="K294" s="362" t="s">
        <v>250</v>
      </c>
      <c r="L294" s="361" t="s">
        <v>298</v>
      </c>
      <c r="M294" s="362" t="s">
        <v>89</v>
      </c>
      <c r="N294" s="362" t="s">
        <v>91</v>
      </c>
      <c r="O294" s="362" t="s">
        <v>250</v>
      </c>
      <c r="P294" s="362" t="s">
        <v>247</v>
      </c>
      <c r="Q294" s="361" t="s">
        <v>157</v>
      </c>
      <c r="R294" s="362" t="s">
        <v>252</v>
      </c>
      <c r="S294" s="362" t="s">
        <v>253</v>
      </c>
      <c r="T294" s="362">
        <v>50359238</v>
      </c>
      <c r="U294" s="362"/>
      <c r="V294" s="362"/>
      <c r="W294" s="363" t="s">
        <v>1129</v>
      </c>
      <c r="X294" s="362" t="s">
        <v>278</v>
      </c>
      <c r="Y294" s="362" t="s">
        <v>522</v>
      </c>
      <c r="Z294" s="362" t="s">
        <v>279</v>
      </c>
      <c r="AA294" s="362"/>
      <c r="AB294" s="362" t="s">
        <v>280</v>
      </c>
      <c r="AC294" s="362" t="s">
        <v>281</v>
      </c>
      <c r="AD294" s="364">
        <v>0</v>
      </c>
      <c r="AE294" s="364">
        <v>2531.16</v>
      </c>
      <c r="AF294" s="362" t="s">
        <v>261</v>
      </c>
      <c r="AG294" s="362">
        <v>2.4691359999999999E-2</v>
      </c>
      <c r="AH294" s="364">
        <v>0</v>
      </c>
      <c r="AI294" s="364">
        <v>62.5</v>
      </c>
      <c r="AJ294" s="362"/>
      <c r="AK294" s="362"/>
      <c r="AL294" s="361"/>
      <c r="AM294" s="362"/>
      <c r="AN294" s="362"/>
      <c r="AO294" s="361"/>
      <c r="AP294" s="361"/>
      <c r="AQ294" s="362" t="s">
        <v>282</v>
      </c>
      <c r="AR294" s="362"/>
      <c r="AS294" s="363"/>
      <c r="AT294" s="362"/>
      <c r="AU294" s="362"/>
      <c r="AV294" s="364"/>
      <c r="AW294" s="362"/>
      <c r="AX294" s="362"/>
      <c r="AY294" s="364"/>
      <c r="AZ294" s="362"/>
      <c r="BA294" s="362"/>
      <c r="BB294" s="362"/>
      <c r="BC294" s="362"/>
      <c r="BD294" s="362"/>
      <c r="BE294" s="363"/>
      <c r="BF294" s="362"/>
      <c r="BG294" s="364"/>
      <c r="BH294" s="362"/>
      <c r="BI294" s="362"/>
      <c r="BJ294" s="362"/>
      <c r="BK294" s="362"/>
      <c r="BL294" s="362"/>
      <c r="BM294" s="362"/>
      <c r="BN294" s="362"/>
      <c r="BO294" s="362"/>
      <c r="BP294" s="362"/>
      <c r="BQ294" s="362"/>
      <c r="BR294" s="362"/>
    </row>
    <row r="295" spans="1:70" ht="15.6">
      <c r="A295" s="361" t="s">
        <v>158</v>
      </c>
      <c r="B295" s="362" t="s">
        <v>2</v>
      </c>
      <c r="C295" s="362"/>
      <c r="D295" s="363" t="s">
        <v>243</v>
      </c>
      <c r="E295" s="363" t="s">
        <v>456</v>
      </c>
      <c r="F295" s="362" t="s">
        <v>245</v>
      </c>
      <c r="G295" s="362" t="s">
        <v>246</v>
      </c>
      <c r="H295" s="362" t="s">
        <v>247</v>
      </c>
      <c r="I295" s="362" t="s">
        <v>248</v>
      </c>
      <c r="J295" s="362" t="s">
        <v>249</v>
      </c>
      <c r="K295" s="362" t="s">
        <v>250</v>
      </c>
      <c r="L295" s="361" t="s">
        <v>298</v>
      </c>
      <c r="M295" s="362" t="s">
        <v>89</v>
      </c>
      <c r="N295" s="362" t="s">
        <v>91</v>
      </c>
      <c r="O295" s="362" t="s">
        <v>250</v>
      </c>
      <c r="P295" s="362" t="s">
        <v>247</v>
      </c>
      <c r="Q295" s="361" t="s">
        <v>157</v>
      </c>
      <c r="R295" s="362" t="s">
        <v>252</v>
      </c>
      <c r="S295" s="362" t="s">
        <v>253</v>
      </c>
      <c r="T295" s="362">
        <v>50372259</v>
      </c>
      <c r="U295" s="362"/>
      <c r="V295" s="362"/>
      <c r="W295" s="363" t="s">
        <v>748</v>
      </c>
      <c r="X295" s="362" t="s">
        <v>518</v>
      </c>
      <c r="Y295" s="362" t="s">
        <v>522</v>
      </c>
      <c r="Z295" s="362" t="s">
        <v>519</v>
      </c>
      <c r="AA295" s="362"/>
      <c r="AB295" s="362" t="s">
        <v>519</v>
      </c>
      <c r="AC295" s="362" t="s">
        <v>519</v>
      </c>
      <c r="AD295" s="364">
        <v>-1.94</v>
      </c>
      <c r="AE295" s="364">
        <v>-1.94</v>
      </c>
      <c r="AF295" s="362" t="s">
        <v>154</v>
      </c>
      <c r="AG295" s="362">
        <v>1</v>
      </c>
      <c r="AH295" s="364">
        <v>-1.94</v>
      </c>
      <c r="AI295" s="364">
        <v>-1.94</v>
      </c>
      <c r="AJ295" s="362" t="s">
        <v>262</v>
      </c>
      <c r="AK295" s="362" t="s">
        <v>263</v>
      </c>
      <c r="AL295" s="361" t="s">
        <v>264</v>
      </c>
      <c r="AM295" s="362">
        <v>58204</v>
      </c>
      <c r="AN295" s="362">
        <v>76135</v>
      </c>
      <c r="AO295" s="361" t="s">
        <v>158</v>
      </c>
      <c r="AP295" s="361" t="s">
        <v>265</v>
      </c>
      <c r="AQ295" s="362" t="s">
        <v>534</v>
      </c>
      <c r="AR295" s="362"/>
      <c r="AS295" s="363"/>
      <c r="AT295" s="362"/>
      <c r="AU295" s="362"/>
      <c r="AV295" s="364"/>
      <c r="AW295" s="362"/>
      <c r="AX295" s="362"/>
      <c r="AY295" s="364"/>
      <c r="AZ295" s="362"/>
      <c r="BA295" s="362"/>
      <c r="BB295" s="362"/>
      <c r="BC295" s="362"/>
      <c r="BD295" s="362"/>
      <c r="BE295" s="363"/>
      <c r="BF295" s="362"/>
      <c r="BG295" s="364"/>
      <c r="BH295" s="362"/>
      <c r="BI295" s="362"/>
      <c r="BJ295" s="362"/>
      <c r="BK295" s="362"/>
      <c r="BL295" s="362"/>
      <c r="BM295" s="362"/>
      <c r="BN295" s="362"/>
      <c r="BO295" s="362"/>
      <c r="BP295" s="362"/>
      <c r="BQ295" s="362"/>
      <c r="BR295" s="362"/>
    </row>
    <row r="296" spans="1:70" ht="15.6">
      <c r="A296" s="361" t="s">
        <v>158</v>
      </c>
      <c r="B296" s="362" t="s">
        <v>2</v>
      </c>
      <c r="C296" s="362"/>
      <c r="D296" s="363" t="s">
        <v>243</v>
      </c>
      <c r="E296" s="363" t="s">
        <v>456</v>
      </c>
      <c r="F296" s="362" t="s">
        <v>245</v>
      </c>
      <c r="G296" s="362" t="s">
        <v>246</v>
      </c>
      <c r="H296" s="362" t="s">
        <v>247</v>
      </c>
      <c r="I296" s="362" t="s">
        <v>248</v>
      </c>
      <c r="J296" s="362" t="s">
        <v>249</v>
      </c>
      <c r="K296" s="362" t="s">
        <v>250</v>
      </c>
      <c r="L296" s="361" t="s">
        <v>298</v>
      </c>
      <c r="M296" s="362" t="s">
        <v>89</v>
      </c>
      <c r="N296" s="362" t="s">
        <v>91</v>
      </c>
      <c r="O296" s="362" t="s">
        <v>250</v>
      </c>
      <c r="P296" s="362" t="s">
        <v>247</v>
      </c>
      <c r="Q296" s="361" t="s">
        <v>157</v>
      </c>
      <c r="R296" s="362" t="s">
        <v>252</v>
      </c>
      <c r="S296" s="362" t="s">
        <v>253</v>
      </c>
      <c r="T296" s="362">
        <v>50372274</v>
      </c>
      <c r="U296" s="362"/>
      <c r="V296" s="362"/>
      <c r="W296" s="363" t="s">
        <v>748</v>
      </c>
      <c r="X296" s="362" t="s">
        <v>518</v>
      </c>
      <c r="Y296" s="362" t="s">
        <v>256</v>
      </c>
      <c r="Z296" s="362" t="s">
        <v>519</v>
      </c>
      <c r="AA296" s="362"/>
      <c r="AB296" s="362" t="s">
        <v>519</v>
      </c>
      <c r="AC296" s="362" t="s">
        <v>519</v>
      </c>
      <c r="AD296" s="364">
        <v>-0.28000000000000003</v>
      </c>
      <c r="AE296" s="364">
        <v>-0.28000000000000003</v>
      </c>
      <c r="AF296" s="362" t="s">
        <v>154</v>
      </c>
      <c r="AG296" s="362">
        <v>1</v>
      </c>
      <c r="AH296" s="364">
        <v>-0.28000000000000003</v>
      </c>
      <c r="AI296" s="364">
        <v>-0.28000000000000003</v>
      </c>
      <c r="AJ296" s="362" t="s">
        <v>262</v>
      </c>
      <c r="AK296" s="362" t="s">
        <v>263</v>
      </c>
      <c r="AL296" s="361" t="s">
        <v>264</v>
      </c>
      <c r="AM296" s="362">
        <v>58203</v>
      </c>
      <c r="AN296" s="362">
        <v>76135</v>
      </c>
      <c r="AO296" s="361" t="s">
        <v>158</v>
      </c>
      <c r="AP296" s="361" t="s">
        <v>265</v>
      </c>
      <c r="AQ296" s="362" t="s">
        <v>520</v>
      </c>
      <c r="AR296" s="362"/>
      <c r="AS296" s="363"/>
      <c r="AT296" s="362"/>
      <c r="AU296" s="362"/>
      <c r="AV296" s="364"/>
      <c r="AW296" s="362"/>
      <c r="AX296" s="362"/>
      <c r="AY296" s="364"/>
      <c r="AZ296" s="362"/>
      <c r="BA296" s="362"/>
      <c r="BB296" s="362"/>
      <c r="BC296" s="362"/>
      <c r="BD296" s="362"/>
      <c r="BE296" s="363"/>
      <c r="BF296" s="362"/>
      <c r="BG296" s="364"/>
      <c r="BH296" s="362"/>
      <c r="BI296" s="362"/>
      <c r="BJ296" s="362"/>
      <c r="BK296" s="362"/>
      <c r="BL296" s="362"/>
      <c r="BM296" s="362"/>
      <c r="BN296" s="362"/>
      <c r="BO296" s="362"/>
      <c r="BP296" s="362"/>
      <c r="BQ296" s="362"/>
      <c r="BR296" s="362"/>
    </row>
    <row r="297" spans="1:70" ht="15.6">
      <c r="A297" s="361" t="s">
        <v>158</v>
      </c>
      <c r="B297" s="362" t="s">
        <v>2</v>
      </c>
      <c r="C297" s="362"/>
      <c r="D297" s="363" t="s">
        <v>243</v>
      </c>
      <c r="E297" s="363" t="s">
        <v>456</v>
      </c>
      <c r="F297" s="362" t="s">
        <v>245</v>
      </c>
      <c r="G297" s="362" t="s">
        <v>246</v>
      </c>
      <c r="H297" s="362" t="s">
        <v>247</v>
      </c>
      <c r="I297" s="362" t="s">
        <v>248</v>
      </c>
      <c r="J297" s="362" t="s">
        <v>249</v>
      </c>
      <c r="K297" s="362" t="s">
        <v>250</v>
      </c>
      <c r="L297" s="361" t="s">
        <v>298</v>
      </c>
      <c r="M297" s="362" t="s">
        <v>89</v>
      </c>
      <c r="N297" s="362" t="s">
        <v>91</v>
      </c>
      <c r="O297" s="362" t="s">
        <v>250</v>
      </c>
      <c r="P297" s="362" t="s">
        <v>247</v>
      </c>
      <c r="Q297" s="361" t="s">
        <v>157</v>
      </c>
      <c r="R297" s="362" t="s">
        <v>252</v>
      </c>
      <c r="S297" s="362" t="s">
        <v>253</v>
      </c>
      <c r="T297" s="362">
        <v>50482583</v>
      </c>
      <c r="U297" s="362"/>
      <c r="V297" s="362"/>
      <c r="W297" s="363" t="s">
        <v>688</v>
      </c>
      <c r="X297" s="362" t="s">
        <v>639</v>
      </c>
      <c r="Y297" s="362" t="s">
        <v>256</v>
      </c>
      <c r="Z297" s="362" t="s">
        <v>279</v>
      </c>
      <c r="AA297" s="362"/>
      <c r="AB297" s="362" t="s">
        <v>640</v>
      </c>
      <c r="AC297" s="362" t="s">
        <v>641</v>
      </c>
      <c r="AD297" s="364">
        <v>667.56</v>
      </c>
      <c r="AE297" s="364">
        <v>667.56</v>
      </c>
      <c r="AF297" s="362" t="s">
        <v>154</v>
      </c>
      <c r="AG297" s="362">
        <v>1</v>
      </c>
      <c r="AH297" s="364">
        <v>667.56</v>
      </c>
      <c r="AI297" s="364">
        <v>667.56</v>
      </c>
      <c r="AJ297" s="362" t="s">
        <v>262</v>
      </c>
      <c r="AK297" s="362" t="s">
        <v>263</v>
      </c>
      <c r="AL297" s="361" t="s">
        <v>264</v>
      </c>
      <c r="AM297" s="362">
        <v>58203</v>
      </c>
      <c r="AN297" s="362">
        <v>71475</v>
      </c>
      <c r="AO297" s="361" t="s">
        <v>158</v>
      </c>
      <c r="AP297" s="361" t="s">
        <v>265</v>
      </c>
      <c r="AQ297" s="362" t="s">
        <v>642</v>
      </c>
      <c r="AR297" s="362"/>
      <c r="AS297" s="363"/>
      <c r="AT297" s="362"/>
      <c r="AU297" s="362"/>
      <c r="AV297" s="364"/>
      <c r="AW297" s="362"/>
      <c r="AX297" s="362"/>
      <c r="AY297" s="364"/>
      <c r="AZ297" s="362"/>
      <c r="BA297" s="362"/>
      <c r="BB297" s="362"/>
      <c r="BC297" s="362"/>
      <c r="BD297" s="362"/>
      <c r="BE297" s="363"/>
      <c r="BF297" s="362"/>
      <c r="BG297" s="364"/>
      <c r="BH297" s="362"/>
      <c r="BI297" s="362"/>
      <c r="BJ297" s="362"/>
      <c r="BK297" s="362"/>
      <c r="BL297" s="362"/>
      <c r="BM297" s="362" t="s">
        <v>1078</v>
      </c>
      <c r="BN297" s="362" t="s">
        <v>1079</v>
      </c>
      <c r="BO297" s="362" t="s">
        <v>685</v>
      </c>
      <c r="BP297" s="362" t="s">
        <v>256</v>
      </c>
      <c r="BQ297" s="362" t="s">
        <v>646</v>
      </c>
      <c r="BR297" s="362" t="s">
        <v>647</v>
      </c>
    </row>
    <row r="298" spans="1:70" ht="15.6">
      <c r="A298" s="361" t="s">
        <v>158</v>
      </c>
      <c r="B298" s="362" t="s">
        <v>2</v>
      </c>
      <c r="C298" s="362"/>
      <c r="D298" s="363" t="s">
        <v>243</v>
      </c>
      <c r="E298" s="363" t="s">
        <v>456</v>
      </c>
      <c r="F298" s="362" t="s">
        <v>245</v>
      </c>
      <c r="G298" s="362" t="s">
        <v>246</v>
      </c>
      <c r="H298" s="362" t="s">
        <v>247</v>
      </c>
      <c r="I298" s="362" t="s">
        <v>248</v>
      </c>
      <c r="J298" s="362" t="s">
        <v>249</v>
      </c>
      <c r="K298" s="362" t="s">
        <v>250</v>
      </c>
      <c r="L298" s="361" t="s">
        <v>298</v>
      </c>
      <c r="M298" s="362" t="s">
        <v>89</v>
      </c>
      <c r="N298" s="362" t="s">
        <v>91</v>
      </c>
      <c r="O298" s="362" t="s">
        <v>250</v>
      </c>
      <c r="P298" s="362" t="s">
        <v>247</v>
      </c>
      <c r="Q298" s="361" t="s">
        <v>157</v>
      </c>
      <c r="R298" s="362" t="s">
        <v>252</v>
      </c>
      <c r="S298" s="362" t="s">
        <v>253</v>
      </c>
      <c r="T298" s="362">
        <v>50482675</v>
      </c>
      <c r="U298" s="362"/>
      <c r="V298" s="362"/>
      <c r="W298" s="363" t="s">
        <v>688</v>
      </c>
      <c r="X298" s="362" t="s">
        <v>1136</v>
      </c>
      <c r="Y298" s="362" t="s">
        <v>256</v>
      </c>
      <c r="Z298" s="362" t="s">
        <v>279</v>
      </c>
      <c r="AA298" s="362"/>
      <c r="AB298" s="362" t="s">
        <v>640</v>
      </c>
      <c r="AC298" s="362" t="s">
        <v>641</v>
      </c>
      <c r="AD298" s="364">
        <v>1698.14</v>
      </c>
      <c r="AE298" s="364">
        <v>1698.14</v>
      </c>
      <c r="AF298" s="362" t="s">
        <v>154</v>
      </c>
      <c r="AG298" s="362">
        <v>1</v>
      </c>
      <c r="AH298" s="364">
        <v>1698.14</v>
      </c>
      <c r="AI298" s="364">
        <v>1698.14</v>
      </c>
      <c r="AJ298" s="362" t="s">
        <v>262</v>
      </c>
      <c r="AK298" s="362" t="s">
        <v>263</v>
      </c>
      <c r="AL298" s="361" t="s">
        <v>264</v>
      </c>
      <c r="AM298" s="362">
        <v>58203</v>
      </c>
      <c r="AN298" s="362">
        <v>67405</v>
      </c>
      <c r="AO298" s="361" t="s">
        <v>158</v>
      </c>
      <c r="AP298" s="361" t="s">
        <v>265</v>
      </c>
      <c r="AQ298" s="362" t="s">
        <v>1137</v>
      </c>
      <c r="AR298" s="362"/>
      <c r="AS298" s="363"/>
      <c r="AT298" s="362"/>
      <c r="AU298" s="362"/>
      <c r="AV298" s="364"/>
      <c r="AW298" s="362"/>
      <c r="AX298" s="362"/>
      <c r="AY298" s="364"/>
      <c r="AZ298" s="362"/>
      <c r="BA298" s="362"/>
      <c r="BB298" s="362"/>
      <c r="BC298" s="362"/>
      <c r="BD298" s="362"/>
      <c r="BE298" s="363"/>
      <c r="BF298" s="362"/>
      <c r="BG298" s="364"/>
      <c r="BH298" s="362"/>
      <c r="BI298" s="362"/>
      <c r="BJ298" s="362"/>
      <c r="BK298" s="362"/>
      <c r="BL298" s="362"/>
      <c r="BM298" s="362" t="s">
        <v>1138</v>
      </c>
      <c r="BN298" s="362" t="s">
        <v>1139</v>
      </c>
      <c r="BO298" s="362" t="s">
        <v>1140</v>
      </c>
      <c r="BP298" s="362" t="s">
        <v>522</v>
      </c>
      <c r="BQ298" s="362" t="s">
        <v>646</v>
      </c>
      <c r="BR298" s="362" t="s">
        <v>1141</v>
      </c>
    </row>
    <row r="299" spans="1:70" ht="15.6">
      <c r="A299" s="361" t="s">
        <v>158</v>
      </c>
      <c r="B299" s="362" t="s">
        <v>2</v>
      </c>
      <c r="C299" s="362"/>
      <c r="D299" s="363" t="s">
        <v>243</v>
      </c>
      <c r="E299" s="363" t="s">
        <v>456</v>
      </c>
      <c r="F299" s="362" t="s">
        <v>245</v>
      </c>
      <c r="G299" s="362" t="s">
        <v>246</v>
      </c>
      <c r="H299" s="362" t="s">
        <v>247</v>
      </c>
      <c r="I299" s="362" t="s">
        <v>248</v>
      </c>
      <c r="J299" s="362" t="s">
        <v>249</v>
      </c>
      <c r="K299" s="362" t="s">
        <v>250</v>
      </c>
      <c r="L299" s="361" t="s">
        <v>298</v>
      </c>
      <c r="M299" s="362" t="s">
        <v>89</v>
      </c>
      <c r="N299" s="362" t="s">
        <v>91</v>
      </c>
      <c r="O299" s="362" t="s">
        <v>250</v>
      </c>
      <c r="P299" s="362" t="s">
        <v>247</v>
      </c>
      <c r="Q299" s="361" t="s">
        <v>157</v>
      </c>
      <c r="R299" s="362" t="s">
        <v>252</v>
      </c>
      <c r="S299" s="362" t="s">
        <v>253</v>
      </c>
      <c r="T299" s="362">
        <v>50549547</v>
      </c>
      <c r="U299" s="362"/>
      <c r="V299" s="362"/>
      <c r="W299" s="363" t="s">
        <v>688</v>
      </c>
      <c r="X299" s="362" t="s">
        <v>278</v>
      </c>
      <c r="Y299" s="362" t="s">
        <v>256</v>
      </c>
      <c r="Z299" s="362" t="s">
        <v>279</v>
      </c>
      <c r="AA299" s="362"/>
      <c r="AB299" s="362" t="s">
        <v>280</v>
      </c>
      <c r="AC299" s="362" t="s">
        <v>281</v>
      </c>
      <c r="AD299" s="364">
        <v>0</v>
      </c>
      <c r="AE299" s="364">
        <v>189.25</v>
      </c>
      <c r="AF299" s="362" t="s">
        <v>154</v>
      </c>
      <c r="AG299" s="362">
        <v>1</v>
      </c>
      <c r="AH299" s="364">
        <v>0</v>
      </c>
      <c r="AI299" s="364">
        <v>189.25</v>
      </c>
      <c r="AJ299" s="362"/>
      <c r="AK299" s="362"/>
      <c r="AL299" s="361"/>
      <c r="AM299" s="362"/>
      <c r="AN299" s="362"/>
      <c r="AO299" s="361"/>
      <c r="AP299" s="361"/>
      <c r="AQ299" s="362" t="s">
        <v>282</v>
      </c>
      <c r="AR299" s="362"/>
      <c r="AS299" s="363"/>
      <c r="AT299" s="362"/>
      <c r="AU299" s="362"/>
      <c r="AV299" s="364"/>
      <c r="AW299" s="362"/>
      <c r="AX299" s="362"/>
      <c r="AY299" s="364"/>
      <c r="AZ299" s="362"/>
      <c r="BA299" s="362"/>
      <c r="BB299" s="362"/>
      <c r="BC299" s="362"/>
      <c r="BD299" s="362"/>
      <c r="BE299" s="363"/>
      <c r="BF299" s="362"/>
      <c r="BG299" s="364"/>
      <c r="BH299" s="362"/>
      <c r="BI299" s="362"/>
      <c r="BJ299" s="362"/>
      <c r="BK299" s="362"/>
      <c r="BL299" s="362"/>
      <c r="BM299" s="362"/>
      <c r="BN299" s="362"/>
      <c r="BO299" s="362"/>
      <c r="BP299" s="362"/>
      <c r="BQ299" s="362"/>
      <c r="BR299" s="362"/>
    </row>
    <row r="300" spans="1:70" ht="15.6">
      <c r="A300" s="361" t="s">
        <v>158</v>
      </c>
      <c r="B300" s="362" t="s">
        <v>2</v>
      </c>
      <c r="C300" s="362"/>
      <c r="D300" s="363" t="s">
        <v>243</v>
      </c>
      <c r="E300" s="363" t="s">
        <v>456</v>
      </c>
      <c r="F300" s="362" t="s">
        <v>245</v>
      </c>
      <c r="G300" s="362" t="s">
        <v>246</v>
      </c>
      <c r="H300" s="362" t="s">
        <v>247</v>
      </c>
      <c r="I300" s="362" t="s">
        <v>248</v>
      </c>
      <c r="J300" s="362" t="s">
        <v>249</v>
      </c>
      <c r="K300" s="362" t="s">
        <v>250</v>
      </c>
      <c r="L300" s="361" t="s">
        <v>298</v>
      </c>
      <c r="M300" s="362" t="s">
        <v>89</v>
      </c>
      <c r="N300" s="362" t="s">
        <v>91</v>
      </c>
      <c r="O300" s="362" t="s">
        <v>250</v>
      </c>
      <c r="P300" s="362" t="s">
        <v>247</v>
      </c>
      <c r="Q300" s="361" t="s">
        <v>157</v>
      </c>
      <c r="R300" s="362" t="s">
        <v>252</v>
      </c>
      <c r="S300" s="362" t="s">
        <v>253</v>
      </c>
      <c r="T300" s="362">
        <v>50809954</v>
      </c>
      <c r="U300" s="362"/>
      <c r="V300" s="362"/>
      <c r="W300" s="363" t="s">
        <v>741</v>
      </c>
      <c r="X300" s="362" t="s">
        <v>1034</v>
      </c>
      <c r="Y300" s="362" t="s">
        <v>256</v>
      </c>
      <c r="Z300" s="362" t="s">
        <v>257</v>
      </c>
      <c r="AA300" s="362" t="s">
        <v>258</v>
      </c>
      <c r="AB300" s="362" t="s">
        <v>259</v>
      </c>
      <c r="AC300" s="362" t="s">
        <v>260</v>
      </c>
      <c r="AD300" s="364">
        <v>17033</v>
      </c>
      <c r="AE300" s="364">
        <v>17033</v>
      </c>
      <c r="AF300" s="362" t="s">
        <v>261</v>
      </c>
      <c r="AG300" s="362">
        <v>2.4630539999999999E-2</v>
      </c>
      <c r="AH300" s="364">
        <v>419.53</v>
      </c>
      <c r="AI300" s="364">
        <v>419.53</v>
      </c>
      <c r="AJ300" s="362" t="s">
        <v>262</v>
      </c>
      <c r="AK300" s="362" t="s">
        <v>263</v>
      </c>
      <c r="AL300" s="361" t="s">
        <v>264</v>
      </c>
      <c r="AM300" s="362">
        <v>58203</v>
      </c>
      <c r="AN300" s="362">
        <v>73410</v>
      </c>
      <c r="AO300" s="361" t="s">
        <v>158</v>
      </c>
      <c r="AP300" s="361" t="s">
        <v>265</v>
      </c>
      <c r="AQ300" s="362" t="s">
        <v>1035</v>
      </c>
      <c r="AR300" s="362" t="s">
        <v>524</v>
      </c>
      <c r="AS300" s="363" t="s">
        <v>741</v>
      </c>
      <c r="AT300" s="362" t="s">
        <v>245</v>
      </c>
      <c r="AU300" s="362" t="s">
        <v>1142</v>
      </c>
      <c r="AV300" s="364" t="s">
        <v>1143</v>
      </c>
      <c r="AW300" s="362" t="s">
        <v>1144</v>
      </c>
      <c r="AX300" s="362" t="s">
        <v>271</v>
      </c>
      <c r="AY300" s="364" t="s">
        <v>1143</v>
      </c>
      <c r="AZ300" s="362">
        <v>1059137</v>
      </c>
      <c r="BA300" s="362" t="s">
        <v>1038</v>
      </c>
      <c r="BB300" s="362" t="s">
        <v>1039</v>
      </c>
      <c r="BC300" s="362" t="s">
        <v>1040</v>
      </c>
      <c r="BD300" s="362" t="s">
        <v>1145</v>
      </c>
      <c r="BE300" s="363" t="s">
        <v>754</v>
      </c>
      <c r="BF300" s="362" t="s">
        <v>261</v>
      </c>
      <c r="BG300" s="364" t="s">
        <v>1143</v>
      </c>
      <c r="BH300" s="362"/>
      <c r="BI300" s="362"/>
      <c r="BJ300" s="362"/>
      <c r="BK300" s="362"/>
      <c r="BL300" s="362"/>
      <c r="BM300" s="362"/>
      <c r="BN300" s="362"/>
      <c r="BO300" s="362"/>
      <c r="BP300" s="362"/>
      <c r="BQ300" s="362"/>
      <c r="BR300" s="362"/>
    </row>
    <row r="301" spans="1:70" ht="15.6">
      <c r="A301" s="361" t="s">
        <v>158</v>
      </c>
      <c r="B301" s="362" t="s">
        <v>2</v>
      </c>
      <c r="C301" s="362"/>
      <c r="D301" s="363" t="s">
        <v>243</v>
      </c>
      <c r="E301" s="363" t="s">
        <v>456</v>
      </c>
      <c r="F301" s="362" t="s">
        <v>245</v>
      </c>
      <c r="G301" s="362" t="s">
        <v>246</v>
      </c>
      <c r="H301" s="362" t="s">
        <v>247</v>
      </c>
      <c r="I301" s="362" t="s">
        <v>248</v>
      </c>
      <c r="J301" s="362" t="s">
        <v>249</v>
      </c>
      <c r="K301" s="362" t="s">
        <v>250</v>
      </c>
      <c r="L301" s="361" t="s">
        <v>298</v>
      </c>
      <c r="M301" s="362" t="s">
        <v>89</v>
      </c>
      <c r="N301" s="362" t="s">
        <v>91</v>
      </c>
      <c r="O301" s="362" t="s">
        <v>250</v>
      </c>
      <c r="P301" s="362" t="s">
        <v>247</v>
      </c>
      <c r="Q301" s="361" t="s">
        <v>157</v>
      </c>
      <c r="R301" s="362" t="s">
        <v>252</v>
      </c>
      <c r="S301" s="362" t="s">
        <v>253</v>
      </c>
      <c r="T301" s="362">
        <v>50809959</v>
      </c>
      <c r="U301" s="362"/>
      <c r="V301" s="362"/>
      <c r="W301" s="363" t="s">
        <v>746</v>
      </c>
      <c r="X301" s="362" t="s">
        <v>1146</v>
      </c>
      <c r="Y301" s="362" t="s">
        <v>256</v>
      </c>
      <c r="Z301" s="362" t="s">
        <v>257</v>
      </c>
      <c r="AA301" s="362" t="s">
        <v>258</v>
      </c>
      <c r="AB301" s="362" t="s">
        <v>259</v>
      </c>
      <c r="AC301" s="362" t="s">
        <v>260</v>
      </c>
      <c r="AD301" s="364">
        <v>111</v>
      </c>
      <c r="AE301" s="364">
        <v>111</v>
      </c>
      <c r="AF301" s="362" t="s">
        <v>154</v>
      </c>
      <c r="AG301" s="362">
        <v>1</v>
      </c>
      <c r="AH301" s="364">
        <v>111</v>
      </c>
      <c r="AI301" s="364">
        <v>111</v>
      </c>
      <c r="AJ301" s="362" t="s">
        <v>262</v>
      </c>
      <c r="AK301" s="362" t="s">
        <v>263</v>
      </c>
      <c r="AL301" s="361" t="s">
        <v>264</v>
      </c>
      <c r="AM301" s="362">
        <v>58203</v>
      </c>
      <c r="AN301" s="362">
        <v>63340</v>
      </c>
      <c r="AO301" s="361" t="s">
        <v>158</v>
      </c>
      <c r="AP301" s="361" t="s">
        <v>265</v>
      </c>
      <c r="AQ301" s="362" t="s">
        <v>1147</v>
      </c>
      <c r="AR301" s="362" t="s">
        <v>524</v>
      </c>
      <c r="AS301" s="363" t="s">
        <v>746</v>
      </c>
      <c r="AT301" s="362" t="s">
        <v>245</v>
      </c>
      <c r="AU301" s="362" t="s">
        <v>1148</v>
      </c>
      <c r="AV301" s="364" t="s">
        <v>1149</v>
      </c>
      <c r="AW301" s="362" t="s">
        <v>1148</v>
      </c>
      <c r="AX301" s="362" t="s">
        <v>1150</v>
      </c>
      <c r="AY301" s="364" t="s">
        <v>1151</v>
      </c>
      <c r="AZ301" s="362" t="s">
        <v>1152</v>
      </c>
      <c r="BA301" s="362" t="s">
        <v>1153</v>
      </c>
      <c r="BB301" s="362" t="s">
        <v>1154</v>
      </c>
      <c r="BC301" s="362" t="s">
        <v>1155</v>
      </c>
      <c r="BD301" s="362" t="s">
        <v>1156</v>
      </c>
      <c r="BE301" s="363" t="s">
        <v>754</v>
      </c>
      <c r="BF301" s="362" t="s">
        <v>154</v>
      </c>
      <c r="BG301" s="364" t="s">
        <v>1149</v>
      </c>
      <c r="BH301" s="362"/>
      <c r="BI301" s="362"/>
      <c r="BJ301" s="362"/>
      <c r="BK301" s="362"/>
      <c r="BL301" s="362"/>
      <c r="BM301" s="362"/>
      <c r="BN301" s="362"/>
      <c r="BO301" s="362"/>
      <c r="BP301" s="362"/>
      <c r="BQ301" s="362"/>
      <c r="BR301" s="362"/>
    </row>
    <row r="302" spans="1:70" ht="15.6">
      <c r="A302" s="361" t="s">
        <v>158</v>
      </c>
      <c r="B302" s="362" t="s">
        <v>2</v>
      </c>
      <c r="C302" s="362"/>
      <c r="D302" s="363" t="s">
        <v>243</v>
      </c>
      <c r="E302" s="363" t="s">
        <v>456</v>
      </c>
      <c r="F302" s="362" t="s">
        <v>245</v>
      </c>
      <c r="G302" s="362" t="s">
        <v>246</v>
      </c>
      <c r="H302" s="362" t="s">
        <v>247</v>
      </c>
      <c r="I302" s="362" t="s">
        <v>248</v>
      </c>
      <c r="J302" s="362" t="s">
        <v>249</v>
      </c>
      <c r="K302" s="362" t="s">
        <v>250</v>
      </c>
      <c r="L302" s="361" t="s">
        <v>298</v>
      </c>
      <c r="M302" s="362" t="s">
        <v>89</v>
      </c>
      <c r="N302" s="362" t="s">
        <v>91</v>
      </c>
      <c r="O302" s="362" t="s">
        <v>250</v>
      </c>
      <c r="P302" s="362" t="s">
        <v>247</v>
      </c>
      <c r="Q302" s="361" t="s">
        <v>157</v>
      </c>
      <c r="R302" s="362" t="s">
        <v>252</v>
      </c>
      <c r="S302" s="362" t="s">
        <v>253</v>
      </c>
      <c r="T302" s="362">
        <v>50827017</v>
      </c>
      <c r="U302" s="362"/>
      <c r="V302" s="362"/>
      <c r="W302" s="363" t="s">
        <v>741</v>
      </c>
      <c r="X302" s="362" t="s">
        <v>278</v>
      </c>
      <c r="Y302" s="362" t="s">
        <v>256</v>
      </c>
      <c r="Z302" s="362" t="s">
        <v>279</v>
      </c>
      <c r="AA302" s="362"/>
      <c r="AB302" s="362" t="s">
        <v>280</v>
      </c>
      <c r="AC302" s="362" t="s">
        <v>281</v>
      </c>
      <c r="AD302" s="364">
        <v>0</v>
      </c>
      <c r="AE302" s="364">
        <v>1362.64</v>
      </c>
      <c r="AF302" s="362" t="s">
        <v>261</v>
      </c>
      <c r="AG302" s="362">
        <v>2.4630539999999999E-2</v>
      </c>
      <c r="AH302" s="364">
        <v>0</v>
      </c>
      <c r="AI302" s="364">
        <v>33.56</v>
      </c>
      <c r="AJ302" s="362"/>
      <c r="AK302" s="362"/>
      <c r="AL302" s="361"/>
      <c r="AM302" s="362"/>
      <c r="AN302" s="362"/>
      <c r="AO302" s="361"/>
      <c r="AP302" s="361"/>
      <c r="AQ302" s="362" t="s">
        <v>282</v>
      </c>
      <c r="AR302" s="362"/>
      <c r="AS302" s="363"/>
      <c r="AT302" s="362"/>
      <c r="AU302" s="362"/>
      <c r="AV302" s="364"/>
      <c r="AW302" s="362"/>
      <c r="AX302" s="362"/>
      <c r="AY302" s="364"/>
      <c r="AZ302" s="362"/>
      <c r="BA302" s="362"/>
      <c r="BB302" s="362"/>
      <c r="BC302" s="362"/>
      <c r="BD302" s="362"/>
      <c r="BE302" s="363"/>
      <c r="BF302" s="362"/>
      <c r="BG302" s="364"/>
      <c r="BH302" s="362"/>
      <c r="BI302" s="362"/>
      <c r="BJ302" s="362"/>
      <c r="BK302" s="362"/>
      <c r="BL302" s="362"/>
      <c r="BM302" s="362"/>
      <c r="BN302" s="362"/>
      <c r="BO302" s="362"/>
      <c r="BP302" s="362"/>
      <c r="BQ302" s="362"/>
      <c r="BR302" s="362"/>
    </row>
    <row r="303" spans="1:70" ht="15.6">
      <c r="A303" s="361" t="s">
        <v>158</v>
      </c>
      <c r="B303" s="362" t="s">
        <v>2</v>
      </c>
      <c r="C303" s="362"/>
      <c r="D303" s="363" t="s">
        <v>243</v>
      </c>
      <c r="E303" s="363" t="s">
        <v>456</v>
      </c>
      <c r="F303" s="362" t="s">
        <v>245</v>
      </c>
      <c r="G303" s="362" t="s">
        <v>246</v>
      </c>
      <c r="H303" s="362" t="s">
        <v>247</v>
      </c>
      <c r="I303" s="362" t="s">
        <v>248</v>
      </c>
      <c r="J303" s="362" t="s">
        <v>249</v>
      </c>
      <c r="K303" s="362" t="s">
        <v>250</v>
      </c>
      <c r="L303" s="361" t="s">
        <v>298</v>
      </c>
      <c r="M303" s="362" t="s">
        <v>89</v>
      </c>
      <c r="N303" s="362" t="s">
        <v>91</v>
      </c>
      <c r="O303" s="362" t="s">
        <v>250</v>
      </c>
      <c r="P303" s="362" t="s">
        <v>247</v>
      </c>
      <c r="Q303" s="361" t="s">
        <v>157</v>
      </c>
      <c r="R303" s="362" t="s">
        <v>252</v>
      </c>
      <c r="S303" s="362" t="s">
        <v>253</v>
      </c>
      <c r="T303" s="362">
        <v>50827018</v>
      </c>
      <c r="U303" s="362"/>
      <c r="V303" s="362"/>
      <c r="W303" s="363" t="s">
        <v>746</v>
      </c>
      <c r="X303" s="362" t="s">
        <v>278</v>
      </c>
      <c r="Y303" s="362" t="s">
        <v>256</v>
      </c>
      <c r="Z303" s="362" t="s">
        <v>279</v>
      </c>
      <c r="AA303" s="362"/>
      <c r="AB303" s="362" t="s">
        <v>280</v>
      </c>
      <c r="AC303" s="362" t="s">
        <v>281</v>
      </c>
      <c r="AD303" s="364">
        <v>0</v>
      </c>
      <c r="AE303" s="364">
        <v>8.8800000000000008</v>
      </c>
      <c r="AF303" s="362" t="s">
        <v>154</v>
      </c>
      <c r="AG303" s="362">
        <v>1</v>
      </c>
      <c r="AH303" s="364">
        <v>0</v>
      </c>
      <c r="AI303" s="364">
        <v>8.8800000000000008</v>
      </c>
      <c r="AJ303" s="362"/>
      <c r="AK303" s="362"/>
      <c r="AL303" s="361"/>
      <c r="AM303" s="362"/>
      <c r="AN303" s="362"/>
      <c r="AO303" s="361"/>
      <c r="AP303" s="361"/>
      <c r="AQ303" s="362" t="s">
        <v>282</v>
      </c>
      <c r="AR303" s="362"/>
      <c r="AS303" s="363"/>
      <c r="AT303" s="362"/>
      <c r="AU303" s="362"/>
      <c r="AV303" s="364"/>
      <c r="AW303" s="362"/>
      <c r="AX303" s="362"/>
      <c r="AY303" s="364"/>
      <c r="AZ303" s="362"/>
      <c r="BA303" s="362"/>
      <c r="BB303" s="362"/>
      <c r="BC303" s="362"/>
      <c r="BD303" s="362"/>
      <c r="BE303" s="363"/>
      <c r="BF303" s="362"/>
      <c r="BG303" s="364"/>
      <c r="BH303" s="362"/>
      <c r="BI303" s="362"/>
      <c r="BJ303" s="362"/>
      <c r="BK303" s="362"/>
      <c r="BL303" s="362"/>
      <c r="BM303" s="362"/>
      <c r="BN303" s="362"/>
      <c r="BO303" s="362"/>
      <c r="BP303" s="362"/>
      <c r="BQ303" s="362"/>
      <c r="BR303" s="362"/>
    </row>
    <row r="304" spans="1:70" ht="15.6">
      <c r="A304" s="361" t="s">
        <v>158</v>
      </c>
      <c r="B304" s="362" t="s">
        <v>2</v>
      </c>
      <c r="C304" s="362"/>
      <c r="D304" s="363" t="s">
        <v>243</v>
      </c>
      <c r="E304" s="363" t="s">
        <v>456</v>
      </c>
      <c r="F304" s="362" t="s">
        <v>245</v>
      </c>
      <c r="G304" s="362" t="s">
        <v>246</v>
      </c>
      <c r="H304" s="362" t="s">
        <v>247</v>
      </c>
      <c r="I304" s="362" t="s">
        <v>248</v>
      </c>
      <c r="J304" s="362" t="s">
        <v>249</v>
      </c>
      <c r="K304" s="362" t="s">
        <v>250</v>
      </c>
      <c r="L304" s="361" t="s">
        <v>298</v>
      </c>
      <c r="M304" s="362" t="s">
        <v>89</v>
      </c>
      <c r="N304" s="362" t="s">
        <v>91</v>
      </c>
      <c r="O304" s="362" t="s">
        <v>250</v>
      </c>
      <c r="P304" s="362" t="s">
        <v>247</v>
      </c>
      <c r="Q304" s="361" t="s">
        <v>157</v>
      </c>
      <c r="R304" s="362" t="s">
        <v>252</v>
      </c>
      <c r="S304" s="362" t="s">
        <v>253</v>
      </c>
      <c r="T304" s="362">
        <v>50902998</v>
      </c>
      <c r="U304" s="362"/>
      <c r="V304" s="362"/>
      <c r="W304" s="363" t="s">
        <v>1157</v>
      </c>
      <c r="X304" s="362" t="s">
        <v>1090</v>
      </c>
      <c r="Y304" s="362" t="s">
        <v>256</v>
      </c>
      <c r="Z304" s="362" t="s">
        <v>257</v>
      </c>
      <c r="AA304" s="362" t="s">
        <v>258</v>
      </c>
      <c r="AB304" s="362" t="s">
        <v>259</v>
      </c>
      <c r="AC304" s="362" t="s">
        <v>260</v>
      </c>
      <c r="AD304" s="364">
        <v>4590</v>
      </c>
      <c r="AE304" s="364">
        <v>4590</v>
      </c>
      <c r="AF304" s="362" t="s">
        <v>261</v>
      </c>
      <c r="AG304" s="362">
        <v>2.4630539999999999E-2</v>
      </c>
      <c r="AH304" s="364">
        <v>113.05</v>
      </c>
      <c r="AI304" s="364">
        <v>113.05</v>
      </c>
      <c r="AJ304" s="362" t="s">
        <v>262</v>
      </c>
      <c r="AK304" s="362" t="s">
        <v>263</v>
      </c>
      <c r="AL304" s="361" t="s">
        <v>264</v>
      </c>
      <c r="AM304" s="362">
        <v>58203</v>
      </c>
      <c r="AN304" s="362">
        <v>71620</v>
      </c>
      <c r="AO304" s="361" t="s">
        <v>158</v>
      </c>
      <c r="AP304" s="361" t="s">
        <v>265</v>
      </c>
      <c r="AQ304" s="362" t="s">
        <v>1091</v>
      </c>
      <c r="AR304" s="362" t="s">
        <v>524</v>
      </c>
      <c r="AS304" s="363" t="s">
        <v>1157</v>
      </c>
      <c r="AT304" s="362" t="s">
        <v>245</v>
      </c>
      <c r="AU304" s="362" t="s">
        <v>1158</v>
      </c>
      <c r="AV304" s="364" t="s">
        <v>1159</v>
      </c>
      <c r="AW304" s="362" t="s">
        <v>1092</v>
      </c>
      <c r="AX304" s="362" t="s">
        <v>271</v>
      </c>
      <c r="AY304" s="364" t="s">
        <v>1159</v>
      </c>
      <c r="AZ304" s="362" t="s">
        <v>1160</v>
      </c>
      <c r="BA304" s="362" t="s">
        <v>1161</v>
      </c>
      <c r="BB304" s="362" t="s">
        <v>1162</v>
      </c>
      <c r="BC304" s="362" t="s">
        <v>1155</v>
      </c>
      <c r="BD304" s="362" t="s">
        <v>1163</v>
      </c>
      <c r="BE304" s="363" t="s">
        <v>1164</v>
      </c>
      <c r="BF304" s="362" t="s">
        <v>261</v>
      </c>
      <c r="BG304" s="364" t="s">
        <v>1159</v>
      </c>
      <c r="BH304" s="362"/>
      <c r="BI304" s="362"/>
      <c r="BJ304" s="362"/>
      <c r="BK304" s="362"/>
      <c r="BL304" s="362"/>
      <c r="BM304" s="362"/>
      <c r="BN304" s="362"/>
      <c r="BO304" s="362"/>
      <c r="BP304" s="362"/>
      <c r="BQ304" s="362"/>
      <c r="BR304" s="362"/>
    </row>
    <row r="305" spans="1:70" ht="15.6">
      <c r="A305" s="361" t="s">
        <v>158</v>
      </c>
      <c r="B305" s="362" t="s">
        <v>2</v>
      </c>
      <c r="C305" s="362"/>
      <c r="D305" s="363" t="s">
        <v>243</v>
      </c>
      <c r="E305" s="363" t="s">
        <v>456</v>
      </c>
      <c r="F305" s="362" t="s">
        <v>245</v>
      </c>
      <c r="G305" s="362" t="s">
        <v>246</v>
      </c>
      <c r="H305" s="362" t="s">
        <v>247</v>
      </c>
      <c r="I305" s="362" t="s">
        <v>248</v>
      </c>
      <c r="J305" s="362" t="s">
        <v>249</v>
      </c>
      <c r="K305" s="362" t="s">
        <v>250</v>
      </c>
      <c r="L305" s="361" t="s">
        <v>298</v>
      </c>
      <c r="M305" s="362" t="s">
        <v>89</v>
      </c>
      <c r="N305" s="362" t="s">
        <v>91</v>
      </c>
      <c r="O305" s="362" t="s">
        <v>250</v>
      </c>
      <c r="P305" s="362" t="s">
        <v>247</v>
      </c>
      <c r="Q305" s="361" t="s">
        <v>157</v>
      </c>
      <c r="R305" s="362" t="s">
        <v>252</v>
      </c>
      <c r="S305" s="362" t="s">
        <v>253</v>
      </c>
      <c r="T305" s="362">
        <v>50903035</v>
      </c>
      <c r="U305" s="362"/>
      <c r="V305" s="362"/>
      <c r="W305" s="363" t="s">
        <v>746</v>
      </c>
      <c r="X305" s="362" t="s">
        <v>1090</v>
      </c>
      <c r="Y305" s="362" t="s">
        <v>256</v>
      </c>
      <c r="Z305" s="362" t="s">
        <v>257</v>
      </c>
      <c r="AA305" s="362" t="s">
        <v>258</v>
      </c>
      <c r="AB305" s="362" t="s">
        <v>259</v>
      </c>
      <c r="AC305" s="362" t="s">
        <v>260</v>
      </c>
      <c r="AD305" s="364">
        <v>10</v>
      </c>
      <c r="AE305" s="364">
        <v>10</v>
      </c>
      <c r="AF305" s="362" t="s">
        <v>261</v>
      </c>
      <c r="AG305" s="362">
        <v>2.4630539999999999E-2</v>
      </c>
      <c r="AH305" s="364">
        <v>0.25</v>
      </c>
      <c r="AI305" s="364">
        <v>0.25</v>
      </c>
      <c r="AJ305" s="362" t="s">
        <v>262</v>
      </c>
      <c r="AK305" s="362" t="s">
        <v>263</v>
      </c>
      <c r="AL305" s="361" t="s">
        <v>264</v>
      </c>
      <c r="AM305" s="362">
        <v>58203</v>
      </c>
      <c r="AN305" s="362">
        <v>71620</v>
      </c>
      <c r="AO305" s="361" t="s">
        <v>158</v>
      </c>
      <c r="AP305" s="361" t="s">
        <v>265</v>
      </c>
      <c r="AQ305" s="362" t="s">
        <v>1091</v>
      </c>
      <c r="AR305" s="362" t="s">
        <v>524</v>
      </c>
      <c r="AS305" s="363" t="s">
        <v>1157</v>
      </c>
      <c r="AT305" s="362" t="s">
        <v>245</v>
      </c>
      <c r="AU305" s="362" t="s">
        <v>1165</v>
      </c>
      <c r="AV305" s="364" t="s">
        <v>1166</v>
      </c>
      <c r="AW305" s="362" t="s">
        <v>1047</v>
      </c>
      <c r="AX305" s="362" t="s">
        <v>271</v>
      </c>
      <c r="AY305" s="364" t="s">
        <v>1166</v>
      </c>
      <c r="AZ305" s="362" t="s">
        <v>1125</v>
      </c>
      <c r="BA305" s="362" t="s">
        <v>1126</v>
      </c>
      <c r="BB305" s="362" t="s">
        <v>1127</v>
      </c>
      <c r="BC305" s="362" t="s">
        <v>736</v>
      </c>
      <c r="BD305" s="362" t="s">
        <v>1167</v>
      </c>
      <c r="BE305" s="363" t="s">
        <v>1164</v>
      </c>
      <c r="BF305" s="362" t="s">
        <v>261</v>
      </c>
      <c r="BG305" s="364" t="s">
        <v>1166</v>
      </c>
      <c r="BH305" s="362"/>
      <c r="BI305" s="362"/>
      <c r="BJ305" s="362"/>
      <c r="BK305" s="362"/>
      <c r="BL305" s="362"/>
      <c r="BM305" s="362"/>
      <c r="BN305" s="362"/>
      <c r="BO305" s="362"/>
      <c r="BP305" s="362"/>
      <c r="BQ305" s="362"/>
      <c r="BR305" s="362"/>
    </row>
    <row r="306" spans="1:70" ht="15.6">
      <c r="A306" s="361" t="s">
        <v>158</v>
      </c>
      <c r="B306" s="362" t="s">
        <v>2</v>
      </c>
      <c r="C306" s="362"/>
      <c r="D306" s="363" t="s">
        <v>243</v>
      </c>
      <c r="E306" s="363" t="s">
        <v>456</v>
      </c>
      <c r="F306" s="362" t="s">
        <v>245</v>
      </c>
      <c r="G306" s="362" t="s">
        <v>246</v>
      </c>
      <c r="H306" s="362" t="s">
        <v>247</v>
      </c>
      <c r="I306" s="362" t="s">
        <v>248</v>
      </c>
      <c r="J306" s="362" t="s">
        <v>249</v>
      </c>
      <c r="K306" s="362" t="s">
        <v>250</v>
      </c>
      <c r="L306" s="361" t="s">
        <v>298</v>
      </c>
      <c r="M306" s="362" t="s">
        <v>89</v>
      </c>
      <c r="N306" s="362" t="s">
        <v>91</v>
      </c>
      <c r="O306" s="362" t="s">
        <v>250</v>
      </c>
      <c r="P306" s="362" t="s">
        <v>247</v>
      </c>
      <c r="Q306" s="361" t="s">
        <v>157</v>
      </c>
      <c r="R306" s="362" t="s">
        <v>252</v>
      </c>
      <c r="S306" s="362" t="s">
        <v>253</v>
      </c>
      <c r="T306" s="362">
        <v>50904064</v>
      </c>
      <c r="U306" s="362"/>
      <c r="V306" s="362"/>
      <c r="W306" s="363" t="s">
        <v>1129</v>
      </c>
      <c r="X306" s="362" t="s">
        <v>1043</v>
      </c>
      <c r="Y306" s="362" t="s">
        <v>256</v>
      </c>
      <c r="Z306" s="362" t="s">
        <v>257</v>
      </c>
      <c r="AA306" s="362" t="s">
        <v>258</v>
      </c>
      <c r="AB306" s="362" t="s">
        <v>259</v>
      </c>
      <c r="AC306" s="362" t="s">
        <v>260</v>
      </c>
      <c r="AD306" s="364">
        <v>414.95</v>
      </c>
      <c r="AE306" s="364">
        <v>414.95</v>
      </c>
      <c r="AF306" s="362" t="s">
        <v>261</v>
      </c>
      <c r="AG306" s="362">
        <v>2.4630539999999999E-2</v>
      </c>
      <c r="AH306" s="364">
        <v>10.220000000000001</v>
      </c>
      <c r="AI306" s="364">
        <v>10.220000000000001</v>
      </c>
      <c r="AJ306" s="362" t="s">
        <v>262</v>
      </c>
      <c r="AK306" s="362" t="s">
        <v>263</v>
      </c>
      <c r="AL306" s="361" t="s">
        <v>264</v>
      </c>
      <c r="AM306" s="362">
        <v>58203</v>
      </c>
      <c r="AN306" s="362">
        <v>71635</v>
      </c>
      <c r="AO306" s="361" t="s">
        <v>158</v>
      </c>
      <c r="AP306" s="361" t="s">
        <v>265</v>
      </c>
      <c r="AQ306" s="362" t="s">
        <v>1044</v>
      </c>
      <c r="AR306" s="362" t="s">
        <v>524</v>
      </c>
      <c r="AS306" s="363" t="s">
        <v>1157</v>
      </c>
      <c r="AT306" s="362" t="s">
        <v>245</v>
      </c>
      <c r="AU306" s="362" t="s">
        <v>1168</v>
      </c>
      <c r="AV306" s="364" t="s">
        <v>1169</v>
      </c>
      <c r="AW306" s="362" t="s">
        <v>1047</v>
      </c>
      <c r="AX306" s="362" t="s">
        <v>271</v>
      </c>
      <c r="AY306" s="364" t="s">
        <v>1170</v>
      </c>
      <c r="AZ306" s="362" t="s">
        <v>1085</v>
      </c>
      <c r="BA306" s="362" t="s">
        <v>1086</v>
      </c>
      <c r="BB306" s="362" t="s">
        <v>1087</v>
      </c>
      <c r="BC306" s="362" t="s">
        <v>736</v>
      </c>
      <c r="BD306" s="362" t="s">
        <v>1171</v>
      </c>
      <c r="BE306" s="363" t="s">
        <v>1164</v>
      </c>
      <c r="BF306" s="362" t="s">
        <v>261</v>
      </c>
      <c r="BG306" s="364" t="s">
        <v>1169</v>
      </c>
      <c r="BH306" s="362"/>
      <c r="BI306" s="362"/>
      <c r="BJ306" s="362"/>
      <c r="BK306" s="362"/>
      <c r="BL306" s="362"/>
      <c r="BM306" s="362"/>
      <c r="BN306" s="362"/>
      <c r="BO306" s="362"/>
      <c r="BP306" s="362"/>
      <c r="BQ306" s="362"/>
      <c r="BR306" s="362"/>
    </row>
    <row r="307" spans="1:70" ht="15.6">
      <c r="A307" s="361" t="s">
        <v>158</v>
      </c>
      <c r="B307" s="362" t="s">
        <v>2</v>
      </c>
      <c r="C307" s="362"/>
      <c r="D307" s="363" t="s">
        <v>243</v>
      </c>
      <c r="E307" s="363" t="s">
        <v>456</v>
      </c>
      <c r="F307" s="362" t="s">
        <v>245</v>
      </c>
      <c r="G307" s="362" t="s">
        <v>246</v>
      </c>
      <c r="H307" s="362" t="s">
        <v>247</v>
      </c>
      <c r="I307" s="362" t="s">
        <v>248</v>
      </c>
      <c r="J307" s="362" t="s">
        <v>249</v>
      </c>
      <c r="K307" s="362" t="s">
        <v>250</v>
      </c>
      <c r="L307" s="361" t="s">
        <v>298</v>
      </c>
      <c r="M307" s="362" t="s">
        <v>89</v>
      </c>
      <c r="N307" s="362" t="s">
        <v>91</v>
      </c>
      <c r="O307" s="362" t="s">
        <v>250</v>
      </c>
      <c r="P307" s="362" t="s">
        <v>247</v>
      </c>
      <c r="Q307" s="361" t="s">
        <v>157</v>
      </c>
      <c r="R307" s="362" t="s">
        <v>252</v>
      </c>
      <c r="S307" s="362" t="s">
        <v>253</v>
      </c>
      <c r="T307" s="362">
        <v>50957717</v>
      </c>
      <c r="U307" s="362"/>
      <c r="V307" s="362"/>
      <c r="W307" s="363" t="s">
        <v>1157</v>
      </c>
      <c r="X307" s="362" t="s">
        <v>278</v>
      </c>
      <c r="Y307" s="362" t="s">
        <v>256</v>
      </c>
      <c r="Z307" s="362" t="s">
        <v>279</v>
      </c>
      <c r="AA307" s="362"/>
      <c r="AB307" s="362" t="s">
        <v>280</v>
      </c>
      <c r="AC307" s="362" t="s">
        <v>281</v>
      </c>
      <c r="AD307" s="364">
        <v>0</v>
      </c>
      <c r="AE307" s="364">
        <v>401.2</v>
      </c>
      <c r="AF307" s="362" t="s">
        <v>261</v>
      </c>
      <c r="AG307" s="362">
        <v>2.4630539999999999E-2</v>
      </c>
      <c r="AH307" s="364">
        <v>0</v>
      </c>
      <c r="AI307" s="364">
        <v>9.8800000000000008</v>
      </c>
      <c r="AJ307" s="362"/>
      <c r="AK307" s="362"/>
      <c r="AL307" s="361"/>
      <c r="AM307" s="362"/>
      <c r="AN307" s="362"/>
      <c r="AO307" s="361"/>
      <c r="AP307" s="361"/>
      <c r="AQ307" s="362" t="s">
        <v>282</v>
      </c>
      <c r="AR307" s="362"/>
      <c r="AS307" s="363"/>
      <c r="AT307" s="362"/>
      <c r="AU307" s="362"/>
      <c r="AV307" s="364"/>
      <c r="AW307" s="362"/>
      <c r="AX307" s="362"/>
      <c r="AY307" s="364"/>
      <c r="AZ307" s="362"/>
      <c r="BA307" s="362"/>
      <c r="BB307" s="362"/>
      <c r="BC307" s="362"/>
      <c r="BD307" s="362"/>
      <c r="BE307" s="363"/>
      <c r="BF307" s="362"/>
      <c r="BG307" s="364"/>
      <c r="BH307" s="362"/>
      <c r="BI307" s="362"/>
      <c r="BJ307" s="362"/>
      <c r="BK307" s="362"/>
      <c r="BL307" s="362"/>
      <c r="BM307" s="362"/>
      <c r="BN307" s="362"/>
      <c r="BO307" s="362"/>
      <c r="BP307" s="362"/>
      <c r="BQ307" s="362"/>
      <c r="BR307" s="362"/>
    </row>
    <row r="308" spans="1:70" ht="15.6">
      <c r="A308" s="361" t="s">
        <v>158</v>
      </c>
      <c r="B308" s="362" t="s">
        <v>2</v>
      </c>
      <c r="C308" s="362"/>
      <c r="D308" s="363" t="s">
        <v>243</v>
      </c>
      <c r="E308" s="363" t="s">
        <v>456</v>
      </c>
      <c r="F308" s="362" t="s">
        <v>245</v>
      </c>
      <c r="G308" s="362" t="s">
        <v>246</v>
      </c>
      <c r="H308" s="362" t="s">
        <v>247</v>
      </c>
      <c r="I308" s="362" t="s">
        <v>248</v>
      </c>
      <c r="J308" s="362" t="s">
        <v>249</v>
      </c>
      <c r="K308" s="362" t="s">
        <v>250</v>
      </c>
      <c r="L308" s="361" t="s">
        <v>298</v>
      </c>
      <c r="M308" s="362" t="s">
        <v>89</v>
      </c>
      <c r="N308" s="362" t="s">
        <v>91</v>
      </c>
      <c r="O308" s="362" t="s">
        <v>250</v>
      </c>
      <c r="P308" s="362" t="s">
        <v>247</v>
      </c>
      <c r="Q308" s="361" t="s">
        <v>157</v>
      </c>
      <c r="R308" s="362" t="s">
        <v>252</v>
      </c>
      <c r="S308" s="362" t="s">
        <v>253</v>
      </c>
      <c r="T308" s="362">
        <v>51002315</v>
      </c>
      <c r="U308" s="362"/>
      <c r="V308" s="362"/>
      <c r="W308" s="363" t="s">
        <v>748</v>
      </c>
      <c r="X308" s="362" t="s">
        <v>518</v>
      </c>
      <c r="Y308" s="362" t="s">
        <v>256</v>
      </c>
      <c r="Z308" s="362" t="s">
        <v>519</v>
      </c>
      <c r="AA308" s="362"/>
      <c r="AB308" s="362" t="s">
        <v>519</v>
      </c>
      <c r="AC308" s="362" t="s">
        <v>519</v>
      </c>
      <c r="AD308" s="364">
        <v>-0.55000000000000004</v>
      </c>
      <c r="AE308" s="364">
        <v>-0.55000000000000004</v>
      </c>
      <c r="AF308" s="362" t="s">
        <v>154</v>
      </c>
      <c r="AG308" s="362">
        <v>1</v>
      </c>
      <c r="AH308" s="364">
        <v>-0.55000000000000004</v>
      </c>
      <c r="AI308" s="364">
        <v>-0.55000000000000004</v>
      </c>
      <c r="AJ308" s="362" t="s">
        <v>262</v>
      </c>
      <c r="AK308" s="362" t="s">
        <v>263</v>
      </c>
      <c r="AL308" s="361" t="s">
        <v>264</v>
      </c>
      <c r="AM308" s="362">
        <v>58203</v>
      </c>
      <c r="AN308" s="362">
        <v>76135</v>
      </c>
      <c r="AO308" s="361" t="s">
        <v>158</v>
      </c>
      <c r="AP308" s="361" t="s">
        <v>265</v>
      </c>
      <c r="AQ308" s="362" t="s">
        <v>520</v>
      </c>
      <c r="AR308" s="362"/>
      <c r="AS308" s="363"/>
      <c r="AT308" s="362"/>
      <c r="AU308" s="362"/>
      <c r="AV308" s="364"/>
      <c r="AW308" s="362"/>
      <c r="AX308" s="362"/>
      <c r="AY308" s="364"/>
      <c r="AZ308" s="362"/>
      <c r="BA308" s="362"/>
      <c r="BB308" s="362"/>
      <c r="BC308" s="362"/>
      <c r="BD308" s="362"/>
      <c r="BE308" s="363"/>
      <c r="BF308" s="362"/>
      <c r="BG308" s="364"/>
      <c r="BH308" s="362"/>
      <c r="BI308" s="362"/>
      <c r="BJ308" s="362"/>
      <c r="BK308" s="362"/>
      <c r="BL308" s="362"/>
      <c r="BM308" s="362"/>
      <c r="BN308" s="362"/>
      <c r="BO308" s="362"/>
      <c r="BP308" s="362"/>
      <c r="BQ308" s="362"/>
      <c r="BR308" s="362"/>
    </row>
    <row r="309" spans="1:70" ht="15.6">
      <c r="A309" s="361" t="s">
        <v>158</v>
      </c>
      <c r="B309" s="362" t="s">
        <v>2</v>
      </c>
      <c r="C309" s="362"/>
      <c r="D309" s="363" t="s">
        <v>243</v>
      </c>
      <c r="E309" s="363" t="s">
        <v>456</v>
      </c>
      <c r="F309" s="362" t="s">
        <v>245</v>
      </c>
      <c r="G309" s="362" t="s">
        <v>246</v>
      </c>
      <c r="H309" s="362" t="s">
        <v>247</v>
      </c>
      <c r="I309" s="362" t="s">
        <v>248</v>
      </c>
      <c r="J309" s="362" t="s">
        <v>249</v>
      </c>
      <c r="K309" s="362" t="s">
        <v>250</v>
      </c>
      <c r="L309" s="361" t="s">
        <v>298</v>
      </c>
      <c r="M309" s="362" t="s">
        <v>89</v>
      </c>
      <c r="N309" s="362" t="s">
        <v>91</v>
      </c>
      <c r="O309" s="362" t="s">
        <v>250</v>
      </c>
      <c r="P309" s="362" t="s">
        <v>247</v>
      </c>
      <c r="Q309" s="361" t="s">
        <v>157</v>
      </c>
      <c r="R309" s="362" t="s">
        <v>252</v>
      </c>
      <c r="S309" s="362" t="s">
        <v>253</v>
      </c>
      <c r="T309" s="362">
        <v>51002352</v>
      </c>
      <c r="U309" s="362"/>
      <c r="V309" s="362"/>
      <c r="W309" s="363" t="s">
        <v>748</v>
      </c>
      <c r="X309" s="362" t="s">
        <v>518</v>
      </c>
      <c r="Y309" s="362" t="s">
        <v>256</v>
      </c>
      <c r="Z309" s="362" t="s">
        <v>519</v>
      </c>
      <c r="AA309" s="362"/>
      <c r="AB309" s="362" t="s">
        <v>519</v>
      </c>
      <c r="AC309" s="362" t="s">
        <v>519</v>
      </c>
      <c r="AD309" s="364">
        <v>-0.05</v>
      </c>
      <c r="AE309" s="364">
        <v>-0.05</v>
      </c>
      <c r="AF309" s="362" t="s">
        <v>154</v>
      </c>
      <c r="AG309" s="362">
        <v>1</v>
      </c>
      <c r="AH309" s="364">
        <v>-0.05</v>
      </c>
      <c r="AI309" s="364">
        <v>-0.05</v>
      </c>
      <c r="AJ309" s="362" t="s">
        <v>262</v>
      </c>
      <c r="AK309" s="362" t="s">
        <v>263</v>
      </c>
      <c r="AL309" s="361" t="s">
        <v>264</v>
      </c>
      <c r="AM309" s="362">
        <v>58203</v>
      </c>
      <c r="AN309" s="362">
        <v>76135</v>
      </c>
      <c r="AO309" s="361" t="s">
        <v>158</v>
      </c>
      <c r="AP309" s="361" t="s">
        <v>265</v>
      </c>
      <c r="AQ309" s="362" t="s">
        <v>520</v>
      </c>
      <c r="AR309" s="362"/>
      <c r="AS309" s="363"/>
      <c r="AT309" s="362"/>
      <c r="AU309" s="362"/>
      <c r="AV309" s="364"/>
      <c r="AW309" s="362"/>
      <c r="AX309" s="362"/>
      <c r="AY309" s="364"/>
      <c r="AZ309" s="362"/>
      <c r="BA309" s="362"/>
      <c r="BB309" s="362"/>
      <c r="BC309" s="362"/>
      <c r="BD309" s="362"/>
      <c r="BE309" s="363"/>
      <c r="BF309" s="362"/>
      <c r="BG309" s="364"/>
      <c r="BH309" s="362"/>
      <c r="BI309" s="362"/>
      <c r="BJ309" s="362"/>
      <c r="BK309" s="362"/>
      <c r="BL309" s="362"/>
      <c r="BM309" s="362"/>
      <c r="BN309" s="362"/>
      <c r="BO309" s="362"/>
      <c r="BP309" s="362"/>
      <c r="BQ309" s="362"/>
      <c r="BR309" s="362"/>
    </row>
    <row r="310" spans="1:70" ht="15.6">
      <c r="A310" s="361" t="s">
        <v>158</v>
      </c>
      <c r="B310" s="362" t="s">
        <v>2</v>
      </c>
      <c r="C310" s="362"/>
      <c r="D310" s="363" t="s">
        <v>243</v>
      </c>
      <c r="E310" s="363" t="s">
        <v>456</v>
      </c>
      <c r="F310" s="362" t="s">
        <v>245</v>
      </c>
      <c r="G310" s="362" t="s">
        <v>246</v>
      </c>
      <c r="H310" s="362" t="s">
        <v>247</v>
      </c>
      <c r="I310" s="362" t="s">
        <v>248</v>
      </c>
      <c r="J310" s="362" t="s">
        <v>249</v>
      </c>
      <c r="K310" s="362" t="s">
        <v>250</v>
      </c>
      <c r="L310" s="361" t="s">
        <v>298</v>
      </c>
      <c r="M310" s="362" t="s">
        <v>89</v>
      </c>
      <c r="N310" s="362" t="s">
        <v>91</v>
      </c>
      <c r="O310" s="362" t="s">
        <v>250</v>
      </c>
      <c r="P310" s="362" t="s">
        <v>247</v>
      </c>
      <c r="Q310" s="361" t="s">
        <v>157</v>
      </c>
      <c r="R310" s="362" t="s">
        <v>252</v>
      </c>
      <c r="S310" s="362" t="s">
        <v>253</v>
      </c>
      <c r="T310" s="362">
        <v>51116226</v>
      </c>
      <c r="U310" s="362"/>
      <c r="V310" s="362"/>
      <c r="W310" s="363" t="s">
        <v>749</v>
      </c>
      <c r="X310" s="362" t="s">
        <v>1034</v>
      </c>
      <c r="Y310" s="362" t="s">
        <v>256</v>
      </c>
      <c r="Z310" s="362" t="s">
        <v>257</v>
      </c>
      <c r="AA310" s="362" t="s">
        <v>258</v>
      </c>
      <c r="AB310" s="362" t="s">
        <v>259</v>
      </c>
      <c r="AC310" s="362" t="s">
        <v>260</v>
      </c>
      <c r="AD310" s="364">
        <v>18387</v>
      </c>
      <c r="AE310" s="364">
        <v>18387</v>
      </c>
      <c r="AF310" s="362" t="s">
        <v>261</v>
      </c>
      <c r="AG310" s="362">
        <v>2.4630539999999999E-2</v>
      </c>
      <c r="AH310" s="364">
        <v>452.88</v>
      </c>
      <c r="AI310" s="364">
        <v>452.88</v>
      </c>
      <c r="AJ310" s="362" t="s">
        <v>262</v>
      </c>
      <c r="AK310" s="362" t="s">
        <v>263</v>
      </c>
      <c r="AL310" s="361" t="s">
        <v>264</v>
      </c>
      <c r="AM310" s="362">
        <v>58203</v>
      </c>
      <c r="AN310" s="362">
        <v>73410</v>
      </c>
      <c r="AO310" s="361" t="s">
        <v>158</v>
      </c>
      <c r="AP310" s="361" t="s">
        <v>265</v>
      </c>
      <c r="AQ310" s="362" t="s">
        <v>1035</v>
      </c>
      <c r="AR310" s="362" t="s">
        <v>524</v>
      </c>
      <c r="AS310" s="363" t="s">
        <v>749</v>
      </c>
      <c r="AT310" s="362" t="s">
        <v>245</v>
      </c>
      <c r="AU310" s="362" t="s">
        <v>1172</v>
      </c>
      <c r="AV310" s="364" t="s">
        <v>1173</v>
      </c>
      <c r="AW310" s="362" t="s">
        <v>1174</v>
      </c>
      <c r="AX310" s="362" t="s">
        <v>271</v>
      </c>
      <c r="AY310" s="364" t="s">
        <v>1173</v>
      </c>
      <c r="AZ310" s="362">
        <v>1059137</v>
      </c>
      <c r="BA310" s="362" t="s">
        <v>1038</v>
      </c>
      <c r="BB310" s="362" t="s">
        <v>1039</v>
      </c>
      <c r="BC310" s="362" t="s">
        <v>1040</v>
      </c>
      <c r="BD310" s="362" t="s">
        <v>1175</v>
      </c>
      <c r="BE310" s="363" t="s">
        <v>1176</v>
      </c>
      <c r="BF310" s="362" t="s">
        <v>261</v>
      </c>
      <c r="BG310" s="364" t="s">
        <v>1173</v>
      </c>
      <c r="BH310" s="362"/>
      <c r="BI310" s="362"/>
      <c r="BJ310" s="362"/>
      <c r="BK310" s="362"/>
      <c r="BL310" s="362"/>
      <c r="BM310" s="362"/>
      <c r="BN310" s="362"/>
      <c r="BO310" s="362"/>
      <c r="BP310" s="362"/>
      <c r="BQ310" s="362"/>
      <c r="BR310" s="362"/>
    </row>
    <row r="311" spans="1:70" ht="15.6">
      <c r="A311" s="361" t="s">
        <v>158</v>
      </c>
      <c r="B311" s="362" t="s">
        <v>2</v>
      </c>
      <c r="C311" s="362"/>
      <c r="D311" s="363" t="s">
        <v>243</v>
      </c>
      <c r="E311" s="363" t="s">
        <v>456</v>
      </c>
      <c r="F311" s="362" t="s">
        <v>245</v>
      </c>
      <c r="G311" s="362" t="s">
        <v>246</v>
      </c>
      <c r="H311" s="362" t="s">
        <v>247</v>
      </c>
      <c r="I311" s="362" t="s">
        <v>248</v>
      </c>
      <c r="J311" s="362" t="s">
        <v>249</v>
      </c>
      <c r="K311" s="362" t="s">
        <v>250</v>
      </c>
      <c r="L311" s="361" t="s">
        <v>298</v>
      </c>
      <c r="M311" s="362" t="s">
        <v>89</v>
      </c>
      <c r="N311" s="362" t="s">
        <v>91</v>
      </c>
      <c r="O311" s="362" t="s">
        <v>250</v>
      </c>
      <c r="P311" s="362" t="s">
        <v>247</v>
      </c>
      <c r="Q311" s="361" t="s">
        <v>157</v>
      </c>
      <c r="R311" s="362" t="s">
        <v>252</v>
      </c>
      <c r="S311" s="362" t="s">
        <v>253</v>
      </c>
      <c r="T311" s="362">
        <v>51135923</v>
      </c>
      <c r="U311" s="362"/>
      <c r="V311" s="362"/>
      <c r="W311" s="363" t="s">
        <v>749</v>
      </c>
      <c r="X311" s="362" t="s">
        <v>278</v>
      </c>
      <c r="Y311" s="362" t="s">
        <v>256</v>
      </c>
      <c r="Z311" s="362" t="s">
        <v>279</v>
      </c>
      <c r="AA311" s="362"/>
      <c r="AB311" s="362" t="s">
        <v>280</v>
      </c>
      <c r="AC311" s="362" t="s">
        <v>281</v>
      </c>
      <c r="AD311" s="364">
        <v>0</v>
      </c>
      <c r="AE311" s="364">
        <v>1470.96</v>
      </c>
      <c r="AF311" s="362" t="s">
        <v>261</v>
      </c>
      <c r="AG311" s="362">
        <v>2.4630539999999999E-2</v>
      </c>
      <c r="AH311" s="364">
        <v>0</v>
      </c>
      <c r="AI311" s="364">
        <v>36.229999999999997</v>
      </c>
      <c r="AJ311" s="362"/>
      <c r="AK311" s="362"/>
      <c r="AL311" s="361"/>
      <c r="AM311" s="362"/>
      <c r="AN311" s="362"/>
      <c r="AO311" s="361"/>
      <c r="AP311" s="361"/>
      <c r="AQ311" s="362" t="s">
        <v>282</v>
      </c>
      <c r="AR311" s="362"/>
      <c r="AS311" s="363"/>
      <c r="AT311" s="362"/>
      <c r="AU311" s="362"/>
      <c r="AV311" s="364"/>
      <c r="AW311" s="362"/>
      <c r="AX311" s="362"/>
      <c r="AY311" s="364"/>
      <c r="AZ311" s="362"/>
      <c r="BA311" s="362"/>
      <c r="BB311" s="362"/>
      <c r="BC311" s="362"/>
      <c r="BD311" s="362"/>
      <c r="BE311" s="363"/>
      <c r="BF311" s="362"/>
      <c r="BG311" s="364"/>
      <c r="BH311" s="362"/>
      <c r="BI311" s="362"/>
      <c r="BJ311" s="362"/>
      <c r="BK311" s="362"/>
      <c r="BL311" s="362"/>
      <c r="BM311" s="362"/>
      <c r="BN311" s="362"/>
      <c r="BO311" s="362"/>
      <c r="BP311" s="362"/>
      <c r="BQ311" s="362"/>
      <c r="BR311" s="362"/>
    </row>
    <row r="312" spans="1:70" ht="15.6">
      <c r="A312" s="361" t="s">
        <v>158</v>
      </c>
      <c r="B312" s="362" t="s">
        <v>2</v>
      </c>
      <c r="C312" s="362"/>
      <c r="D312" s="363" t="s">
        <v>243</v>
      </c>
      <c r="E312" s="363" t="s">
        <v>456</v>
      </c>
      <c r="F312" s="362" t="s">
        <v>245</v>
      </c>
      <c r="G312" s="362" t="s">
        <v>246</v>
      </c>
      <c r="H312" s="362" t="s">
        <v>247</v>
      </c>
      <c r="I312" s="362" t="s">
        <v>248</v>
      </c>
      <c r="J312" s="362" t="s">
        <v>249</v>
      </c>
      <c r="K312" s="362" t="s">
        <v>250</v>
      </c>
      <c r="L312" s="361" t="s">
        <v>298</v>
      </c>
      <c r="M312" s="362" t="s">
        <v>89</v>
      </c>
      <c r="N312" s="362" t="s">
        <v>91</v>
      </c>
      <c r="O312" s="362" t="s">
        <v>250</v>
      </c>
      <c r="P312" s="362" t="s">
        <v>247</v>
      </c>
      <c r="Q312" s="361" t="s">
        <v>157</v>
      </c>
      <c r="R312" s="362" t="s">
        <v>252</v>
      </c>
      <c r="S312" s="362" t="s">
        <v>253</v>
      </c>
      <c r="T312" s="362">
        <v>51147225</v>
      </c>
      <c r="U312" s="362"/>
      <c r="V312" s="362"/>
      <c r="W312" s="363" t="s">
        <v>748</v>
      </c>
      <c r="X312" s="362" t="s">
        <v>518</v>
      </c>
      <c r="Y312" s="362" t="s">
        <v>256</v>
      </c>
      <c r="Z312" s="362" t="s">
        <v>519</v>
      </c>
      <c r="AA312" s="362"/>
      <c r="AB312" s="362" t="s">
        <v>519</v>
      </c>
      <c r="AC312" s="362" t="s">
        <v>519</v>
      </c>
      <c r="AD312" s="364">
        <v>-2.2200000000000002</v>
      </c>
      <c r="AE312" s="364">
        <v>-2.2200000000000002</v>
      </c>
      <c r="AF312" s="362" t="s">
        <v>154</v>
      </c>
      <c r="AG312" s="362">
        <v>1</v>
      </c>
      <c r="AH312" s="364">
        <v>-2.2200000000000002</v>
      </c>
      <c r="AI312" s="364">
        <v>-2.2200000000000002</v>
      </c>
      <c r="AJ312" s="362" t="s">
        <v>262</v>
      </c>
      <c r="AK312" s="362" t="s">
        <v>263</v>
      </c>
      <c r="AL312" s="361" t="s">
        <v>264</v>
      </c>
      <c r="AM312" s="362">
        <v>58203</v>
      </c>
      <c r="AN312" s="362">
        <v>76135</v>
      </c>
      <c r="AO312" s="361" t="s">
        <v>158</v>
      </c>
      <c r="AP312" s="361" t="s">
        <v>265</v>
      </c>
      <c r="AQ312" s="362" t="s">
        <v>520</v>
      </c>
      <c r="AR312" s="362"/>
      <c r="AS312" s="363"/>
      <c r="AT312" s="362"/>
      <c r="AU312" s="362"/>
      <c r="AV312" s="364"/>
      <c r="AW312" s="362"/>
      <c r="AX312" s="362"/>
      <c r="AY312" s="364"/>
      <c r="AZ312" s="362"/>
      <c r="BA312" s="362"/>
      <c r="BB312" s="362"/>
      <c r="BC312" s="362"/>
      <c r="BD312" s="362"/>
      <c r="BE312" s="363"/>
      <c r="BF312" s="362"/>
      <c r="BG312" s="364"/>
      <c r="BH312" s="362"/>
      <c r="BI312" s="362"/>
      <c r="BJ312" s="362"/>
      <c r="BK312" s="362"/>
      <c r="BL312" s="362"/>
      <c r="BM312" s="362"/>
      <c r="BN312" s="362"/>
      <c r="BO312" s="362"/>
      <c r="BP312" s="362"/>
      <c r="BQ312" s="362"/>
      <c r="BR312" s="362"/>
    </row>
    <row r="313" spans="1:70" ht="15.6">
      <c r="A313" s="361" t="s">
        <v>158</v>
      </c>
      <c r="B313" s="362" t="s">
        <v>2</v>
      </c>
      <c r="C313" s="362"/>
      <c r="D313" s="363" t="s">
        <v>243</v>
      </c>
      <c r="E313" s="363" t="s">
        <v>456</v>
      </c>
      <c r="F313" s="362" t="s">
        <v>245</v>
      </c>
      <c r="G313" s="362" t="s">
        <v>246</v>
      </c>
      <c r="H313" s="362" t="s">
        <v>247</v>
      </c>
      <c r="I313" s="362" t="s">
        <v>248</v>
      </c>
      <c r="J313" s="362" t="s">
        <v>249</v>
      </c>
      <c r="K313" s="362" t="s">
        <v>250</v>
      </c>
      <c r="L313" s="361" t="s">
        <v>298</v>
      </c>
      <c r="M313" s="362" t="s">
        <v>89</v>
      </c>
      <c r="N313" s="362" t="s">
        <v>91</v>
      </c>
      <c r="O313" s="362" t="s">
        <v>250</v>
      </c>
      <c r="P313" s="362" t="s">
        <v>247</v>
      </c>
      <c r="Q313" s="361" t="s">
        <v>157</v>
      </c>
      <c r="R313" s="362" t="s">
        <v>252</v>
      </c>
      <c r="S313" s="362" t="s">
        <v>253</v>
      </c>
      <c r="T313" s="362">
        <v>51159832</v>
      </c>
      <c r="U313" s="362"/>
      <c r="V313" s="362"/>
      <c r="W313" s="363" t="s">
        <v>689</v>
      </c>
      <c r="X313" s="362" t="s">
        <v>1177</v>
      </c>
      <c r="Y313" s="362" t="s">
        <v>256</v>
      </c>
      <c r="Z313" s="362" t="s">
        <v>257</v>
      </c>
      <c r="AA313" s="362" t="s">
        <v>258</v>
      </c>
      <c r="AB313" s="362" t="s">
        <v>259</v>
      </c>
      <c r="AC313" s="362" t="s">
        <v>260</v>
      </c>
      <c r="AD313" s="364">
        <v>1832</v>
      </c>
      <c r="AE313" s="364">
        <v>1832</v>
      </c>
      <c r="AF313" s="362" t="s">
        <v>261</v>
      </c>
      <c r="AG313" s="362">
        <v>2.4509800000000002E-2</v>
      </c>
      <c r="AH313" s="364">
        <v>44.9</v>
      </c>
      <c r="AI313" s="364">
        <v>44.9</v>
      </c>
      <c r="AJ313" s="362" t="s">
        <v>262</v>
      </c>
      <c r="AK313" s="362" t="s">
        <v>263</v>
      </c>
      <c r="AL313" s="361" t="s">
        <v>264</v>
      </c>
      <c r="AM313" s="362">
        <v>58203</v>
      </c>
      <c r="AN313" s="362">
        <v>71615</v>
      </c>
      <c r="AO313" s="361" t="s">
        <v>158</v>
      </c>
      <c r="AP313" s="361" t="s">
        <v>265</v>
      </c>
      <c r="AQ313" s="362" t="s">
        <v>1178</v>
      </c>
      <c r="AR313" s="362" t="s">
        <v>524</v>
      </c>
      <c r="AS313" s="363" t="s">
        <v>1176</v>
      </c>
      <c r="AT313" s="362" t="s">
        <v>245</v>
      </c>
      <c r="AU313" s="362" t="s">
        <v>1179</v>
      </c>
      <c r="AV313" s="364" t="s">
        <v>1180</v>
      </c>
      <c r="AW313" s="362" t="s">
        <v>1092</v>
      </c>
      <c r="AX313" s="362" t="s">
        <v>271</v>
      </c>
      <c r="AY313" s="364" t="s">
        <v>1180</v>
      </c>
      <c r="AZ313" s="362" t="s">
        <v>1048</v>
      </c>
      <c r="BA313" s="362" t="s">
        <v>1049</v>
      </c>
      <c r="BB313" s="362" t="s">
        <v>1050</v>
      </c>
      <c r="BC313" s="362" t="s">
        <v>736</v>
      </c>
      <c r="BD313" s="362" t="s">
        <v>1181</v>
      </c>
      <c r="BE313" s="363" t="s">
        <v>1004</v>
      </c>
      <c r="BF313" s="362" t="s">
        <v>261</v>
      </c>
      <c r="BG313" s="364" t="s">
        <v>1180</v>
      </c>
      <c r="BH313" s="362"/>
      <c r="BI313" s="362"/>
      <c r="BJ313" s="362"/>
      <c r="BK313" s="362"/>
      <c r="BL313" s="362"/>
      <c r="BM313" s="362"/>
      <c r="BN313" s="362"/>
      <c r="BO313" s="362"/>
      <c r="BP313" s="362"/>
      <c r="BQ313" s="362"/>
      <c r="BR313" s="362"/>
    </row>
    <row r="314" spans="1:70" ht="15.6">
      <c r="A314" s="361" t="s">
        <v>158</v>
      </c>
      <c r="B314" s="362" t="s">
        <v>2</v>
      </c>
      <c r="C314" s="362"/>
      <c r="D314" s="363" t="s">
        <v>243</v>
      </c>
      <c r="E314" s="363" t="s">
        <v>456</v>
      </c>
      <c r="F314" s="362" t="s">
        <v>245</v>
      </c>
      <c r="G314" s="362" t="s">
        <v>246</v>
      </c>
      <c r="H314" s="362" t="s">
        <v>247</v>
      </c>
      <c r="I314" s="362" t="s">
        <v>248</v>
      </c>
      <c r="J314" s="362" t="s">
        <v>249</v>
      </c>
      <c r="K314" s="362" t="s">
        <v>250</v>
      </c>
      <c r="L314" s="361" t="s">
        <v>298</v>
      </c>
      <c r="M314" s="362" t="s">
        <v>89</v>
      </c>
      <c r="N314" s="362" t="s">
        <v>91</v>
      </c>
      <c r="O314" s="362" t="s">
        <v>250</v>
      </c>
      <c r="P314" s="362" t="s">
        <v>247</v>
      </c>
      <c r="Q314" s="361" t="s">
        <v>157</v>
      </c>
      <c r="R314" s="362" t="s">
        <v>252</v>
      </c>
      <c r="S314" s="362" t="s">
        <v>253</v>
      </c>
      <c r="T314" s="362">
        <v>51171129</v>
      </c>
      <c r="U314" s="362"/>
      <c r="V314" s="362"/>
      <c r="W314" s="363" t="s">
        <v>689</v>
      </c>
      <c r="X314" s="362" t="s">
        <v>278</v>
      </c>
      <c r="Y314" s="362" t="s">
        <v>256</v>
      </c>
      <c r="Z314" s="362" t="s">
        <v>279</v>
      </c>
      <c r="AA314" s="362"/>
      <c r="AB314" s="362" t="s">
        <v>280</v>
      </c>
      <c r="AC314" s="362" t="s">
        <v>281</v>
      </c>
      <c r="AD314" s="364">
        <v>0</v>
      </c>
      <c r="AE314" s="364">
        <v>146.56</v>
      </c>
      <c r="AF314" s="362" t="s">
        <v>261</v>
      </c>
      <c r="AG314" s="362">
        <v>2.4630539999999999E-2</v>
      </c>
      <c r="AH314" s="364">
        <v>0</v>
      </c>
      <c r="AI314" s="364">
        <v>3.61</v>
      </c>
      <c r="AJ314" s="362"/>
      <c r="AK314" s="362"/>
      <c r="AL314" s="361"/>
      <c r="AM314" s="362"/>
      <c r="AN314" s="362"/>
      <c r="AO314" s="361"/>
      <c r="AP314" s="361"/>
      <c r="AQ314" s="362" t="s">
        <v>282</v>
      </c>
      <c r="AR314" s="362"/>
      <c r="AS314" s="363"/>
      <c r="AT314" s="362"/>
      <c r="AU314" s="362"/>
      <c r="AV314" s="364"/>
      <c r="AW314" s="362"/>
      <c r="AX314" s="362"/>
      <c r="AY314" s="364"/>
      <c r="AZ314" s="362"/>
      <c r="BA314" s="362"/>
      <c r="BB314" s="362"/>
      <c r="BC314" s="362"/>
      <c r="BD314" s="362"/>
      <c r="BE314" s="363"/>
      <c r="BF314" s="362"/>
      <c r="BG314" s="364"/>
      <c r="BH314" s="362"/>
      <c r="BI314" s="362"/>
      <c r="BJ314" s="362"/>
      <c r="BK314" s="362"/>
      <c r="BL314" s="362"/>
      <c r="BM314" s="362"/>
      <c r="BN314" s="362"/>
      <c r="BO314" s="362"/>
      <c r="BP314" s="362"/>
      <c r="BQ314" s="362"/>
      <c r="BR314" s="362"/>
    </row>
    <row r="315" spans="1:70" ht="15.6">
      <c r="A315" s="361" t="s">
        <v>158</v>
      </c>
      <c r="B315" s="362" t="s">
        <v>2</v>
      </c>
      <c r="C315" s="362"/>
      <c r="D315" s="363" t="s">
        <v>243</v>
      </c>
      <c r="E315" s="363" t="s">
        <v>456</v>
      </c>
      <c r="F315" s="362" t="s">
        <v>245</v>
      </c>
      <c r="G315" s="362" t="s">
        <v>246</v>
      </c>
      <c r="H315" s="362" t="s">
        <v>247</v>
      </c>
      <c r="I315" s="362" t="s">
        <v>248</v>
      </c>
      <c r="J315" s="362" t="s">
        <v>249</v>
      </c>
      <c r="K315" s="362" t="s">
        <v>250</v>
      </c>
      <c r="L315" s="361" t="s">
        <v>298</v>
      </c>
      <c r="M315" s="362" t="s">
        <v>89</v>
      </c>
      <c r="N315" s="362" t="s">
        <v>91</v>
      </c>
      <c r="O315" s="362" t="s">
        <v>250</v>
      </c>
      <c r="P315" s="362" t="s">
        <v>247</v>
      </c>
      <c r="Q315" s="361" t="s">
        <v>157</v>
      </c>
      <c r="R315" s="362" t="s">
        <v>252</v>
      </c>
      <c r="S315" s="362" t="s">
        <v>253</v>
      </c>
      <c r="T315" s="362">
        <v>51288973</v>
      </c>
      <c r="U315" s="362"/>
      <c r="V315" s="362"/>
      <c r="W315" s="363" t="s">
        <v>1182</v>
      </c>
      <c r="X315" s="362" t="s">
        <v>1090</v>
      </c>
      <c r="Y315" s="362" t="s">
        <v>256</v>
      </c>
      <c r="Z315" s="362" t="s">
        <v>257</v>
      </c>
      <c r="AA315" s="362" t="s">
        <v>258</v>
      </c>
      <c r="AB315" s="362" t="s">
        <v>259</v>
      </c>
      <c r="AC315" s="362" t="s">
        <v>260</v>
      </c>
      <c r="AD315" s="364">
        <v>20</v>
      </c>
      <c r="AE315" s="364">
        <v>20</v>
      </c>
      <c r="AF315" s="362" t="s">
        <v>261</v>
      </c>
      <c r="AG315" s="362">
        <v>2.4509800000000002E-2</v>
      </c>
      <c r="AH315" s="364">
        <v>0.49</v>
      </c>
      <c r="AI315" s="364">
        <v>0.49</v>
      </c>
      <c r="AJ315" s="362" t="s">
        <v>262</v>
      </c>
      <c r="AK315" s="362" t="s">
        <v>263</v>
      </c>
      <c r="AL315" s="361" t="s">
        <v>264</v>
      </c>
      <c r="AM315" s="362">
        <v>58203</v>
      </c>
      <c r="AN315" s="362">
        <v>71620</v>
      </c>
      <c r="AO315" s="361" t="s">
        <v>158</v>
      </c>
      <c r="AP315" s="361" t="s">
        <v>265</v>
      </c>
      <c r="AQ315" s="362" t="s">
        <v>1091</v>
      </c>
      <c r="AR315" s="362" t="s">
        <v>524</v>
      </c>
      <c r="AS315" s="363" t="s">
        <v>1182</v>
      </c>
      <c r="AT315" s="362" t="s">
        <v>245</v>
      </c>
      <c r="AU315" s="362" t="s">
        <v>1183</v>
      </c>
      <c r="AV315" s="364" t="s">
        <v>897</v>
      </c>
      <c r="AW315" s="362" t="s">
        <v>1047</v>
      </c>
      <c r="AX315" s="362" t="s">
        <v>271</v>
      </c>
      <c r="AY315" s="364" t="s">
        <v>897</v>
      </c>
      <c r="AZ315" s="362" t="s">
        <v>1160</v>
      </c>
      <c r="BA315" s="362" t="s">
        <v>1161</v>
      </c>
      <c r="BB315" s="362" t="s">
        <v>1162</v>
      </c>
      <c r="BC315" s="362" t="s">
        <v>1155</v>
      </c>
      <c r="BD315" s="362" t="s">
        <v>1184</v>
      </c>
      <c r="BE315" s="363" t="s">
        <v>1185</v>
      </c>
      <c r="BF315" s="362" t="s">
        <v>261</v>
      </c>
      <c r="BG315" s="364" t="s">
        <v>897</v>
      </c>
      <c r="BH315" s="362"/>
      <c r="BI315" s="362"/>
      <c r="BJ315" s="362"/>
      <c r="BK315" s="362"/>
      <c r="BL315" s="362"/>
      <c r="BM315" s="362"/>
      <c r="BN315" s="362"/>
      <c r="BO315" s="362"/>
      <c r="BP315" s="362"/>
      <c r="BQ315" s="362"/>
      <c r="BR315" s="362"/>
    </row>
    <row r="316" spans="1:70" ht="15.6">
      <c r="A316" s="361" t="s">
        <v>158</v>
      </c>
      <c r="B316" s="362" t="s">
        <v>2</v>
      </c>
      <c r="C316" s="362"/>
      <c r="D316" s="363" t="s">
        <v>243</v>
      </c>
      <c r="E316" s="363" t="s">
        <v>456</v>
      </c>
      <c r="F316" s="362" t="s">
        <v>245</v>
      </c>
      <c r="G316" s="362" t="s">
        <v>246</v>
      </c>
      <c r="H316" s="362" t="s">
        <v>247</v>
      </c>
      <c r="I316" s="362" t="s">
        <v>248</v>
      </c>
      <c r="J316" s="362" t="s">
        <v>249</v>
      </c>
      <c r="K316" s="362" t="s">
        <v>250</v>
      </c>
      <c r="L316" s="361" t="s">
        <v>298</v>
      </c>
      <c r="M316" s="362" t="s">
        <v>89</v>
      </c>
      <c r="N316" s="362" t="s">
        <v>91</v>
      </c>
      <c r="O316" s="362" t="s">
        <v>250</v>
      </c>
      <c r="P316" s="362" t="s">
        <v>247</v>
      </c>
      <c r="Q316" s="361" t="s">
        <v>157</v>
      </c>
      <c r="R316" s="362" t="s">
        <v>252</v>
      </c>
      <c r="S316" s="362" t="s">
        <v>253</v>
      </c>
      <c r="T316" s="362">
        <v>51297650</v>
      </c>
      <c r="U316" s="362"/>
      <c r="V316" s="362"/>
      <c r="W316" s="363" t="s">
        <v>1182</v>
      </c>
      <c r="X316" s="362" t="s">
        <v>278</v>
      </c>
      <c r="Y316" s="362" t="s">
        <v>256</v>
      </c>
      <c r="Z316" s="362" t="s">
        <v>279</v>
      </c>
      <c r="AA316" s="362"/>
      <c r="AB316" s="362" t="s">
        <v>280</v>
      </c>
      <c r="AC316" s="362" t="s">
        <v>281</v>
      </c>
      <c r="AD316" s="364">
        <v>0</v>
      </c>
      <c r="AE316" s="364">
        <v>1.6</v>
      </c>
      <c r="AF316" s="362" t="s">
        <v>261</v>
      </c>
      <c r="AG316" s="362">
        <v>2.4509800000000002E-2</v>
      </c>
      <c r="AH316" s="364">
        <v>0</v>
      </c>
      <c r="AI316" s="364">
        <v>0.04</v>
      </c>
      <c r="AJ316" s="362"/>
      <c r="AK316" s="362"/>
      <c r="AL316" s="361"/>
      <c r="AM316" s="362"/>
      <c r="AN316" s="362"/>
      <c r="AO316" s="361"/>
      <c r="AP316" s="361"/>
      <c r="AQ316" s="362" t="s">
        <v>282</v>
      </c>
      <c r="AR316" s="362"/>
      <c r="AS316" s="363"/>
      <c r="AT316" s="362"/>
      <c r="AU316" s="362"/>
      <c r="AV316" s="364"/>
      <c r="AW316" s="362"/>
      <c r="AX316" s="362"/>
      <c r="AY316" s="364"/>
      <c r="AZ316" s="362"/>
      <c r="BA316" s="362"/>
      <c r="BB316" s="362"/>
      <c r="BC316" s="362"/>
      <c r="BD316" s="362"/>
      <c r="BE316" s="363"/>
      <c r="BF316" s="362"/>
      <c r="BG316" s="364"/>
      <c r="BH316" s="362"/>
      <c r="BI316" s="362"/>
      <c r="BJ316" s="362"/>
      <c r="BK316" s="362"/>
      <c r="BL316" s="362"/>
      <c r="BM316" s="362"/>
      <c r="BN316" s="362"/>
      <c r="BO316" s="362"/>
      <c r="BP316" s="362"/>
      <c r="BQ316" s="362"/>
      <c r="BR316" s="362"/>
    </row>
    <row r="317" spans="1:70" ht="15.6">
      <c r="A317" s="361" t="s">
        <v>158</v>
      </c>
      <c r="B317" s="362" t="s">
        <v>2</v>
      </c>
      <c r="C317" s="362"/>
      <c r="D317" s="363" t="s">
        <v>243</v>
      </c>
      <c r="E317" s="363" t="s">
        <v>456</v>
      </c>
      <c r="F317" s="362" t="s">
        <v>245</v>
      </c>
      <c r="G317" s="362" t="s">
        <v>246</v>
      </c>
      <c r="H317" s="362" t="s">
        <v>247</v>
      </c>
      <c r="I317" s="362" t="s">
        <v>248</v>
      </c>
      <c r="J317" s="362" t="s">
        <v>249</v>
      </c>
      <c r="K317" s="362" t="s">
        <v>250</v>
      </c>
      <c r="L317" s="361" t="s">
        <v>298</v>
      </c>
      <c r="M317" s="362" t="s">
        <v>89</v>
      </c>
      <c r="N317" s="362" t="s">
        <v>91</v>
      </c>
      <c r="O317" s="362" t="s">
        <v>250</v>
      </c>
      <c r="P317" s="362" t="s">
        <v>247</v>
      </c>
      <c r="Q317" s="361" t="s">
        <v>157</v>
      </c>
      <c r="R317" s="362" t="s">
        <v>252</v>
      </c>
      <c r="S317" s="362" t="s">
        <v>253</v>
      </c>
      <c r="T317" s="362">
        <v>51374110</v>
      </c>
      <c r="U317" s="362"/>
      <c r="V317" s="362"/>
      <c r="W317" s="363" t="s">
        <v>521</v>
      </c>
      <c r="X317" s="362" t="s">
        <v>1034</v>
      </c>
      <c r="Y317" s="362" t="s">
        <v>256</v>
      </c>
      <c r="Z317" s="362" t="s">
        <v>257</v>
      </c>
      <c r="AA317" s="362" t="s">
        <v>258</v>
      </c>
      <c r="AB317" s="362" t="s">
        <v>259</v>
      </c>
      <c r="AC317" s="362" t="s">
        <v>260</v>
      </c>
      <c r="AD317" s="364">
        <v>443721.94</v>
      </c>
      <c r="AE317" s="364">
        <v>443721.94</v>
      </c>
      <c r="AF317" s="362" t="s">
        <v>261</v>
      </c>
      <c r="AG317" s="362">
        <v>2.4509800000000002E-2</v>
      </c>
      <c r="AH317" s="364">
        <v>10875.54</v>
      </c>
      <c r="AI317" s="364">
        <v>10875.54</v>
      </c>
      <c r="AJ317" s="362" t="s">
        <v>262</v>
      </c>
      <c r="AK317" s="362" t="s">
        <v>263</v>
      </c>
      <c r="AL317" s="361" t="s">
        <v>264</v>
      </c>
      <c r="AM317" s="362">
        <v>58203</v>
      </c>
      <c r="AN317" s="362">
        <v>73410</v>
      </c>
      <c r="AO317" s="361" t="s">
        <v>158</v>
      </c>
      <c r="AP317" s="361" t="s">
        <v>265</v>
      </c>
      <c r="AQ317" s="362" t="s">
        <v>1035</v>
      </c>
      <c r="AR317" s="362" t="s">
        <v>524</v>
      </c>
      <c r="AS317" s="363" t="s">
        <v>521</v>
      </c>
      <c r="AT317" s="362" t="s">
        <v>245</v>
      </c>
      <c r="AU317" s="362" t="s">
        <v>1186</v>
      </c>
      <c r="AV317" s="364" t="s">
        <v>1187</v>
      </c>
      <c r="AW317" s="362" t="s">
        <v>1188</v>
      </c>
      <c r="AX317" s="362" t="s">
        <v>271</v>
      </c>
      <c r="AY317" s="364" t="s">
        <v>1187</v>
      </c>
      <c r="AZ317" s="362">
        <v>1058715</v>
      </c>
      <c r="BA317" s="362" t="s">
        <v>1189</v>
      </c>
      <c r="BB317" s="362" t="s">
        <v>1190</v>
      </c>
      <c r="BC317" s="362" t="s">
        <v>804</v>
      </c>
      <c r="BD317" s="362" t="s">
        <v>1191</v>
      </c>
      <c r="BE317" s="363" t="s">
        <v>973</v>
      </c>
      <c r="BF317" s="362" t="s">
        <v>261</v>
      </c>
      <c r="BG317" s="364" t="s">
        <v>1187</v>
      </c>
      <c r="BH317" s="362">
        <v>10252071</v>
      </c>
      <c r="BI317" s="362">
        <v>1</v>
      </c>
      <c r="BJ317" s="362" t="s">
        <v>1188</v>
      </c>
      <c r="BK317" s="362" t="s">
        <v>553</v>
      </c>
      <c r="BL317" s="362" t="s">
        <v>297</v>
      </c>
      <c r="BM317" s="362"/>
      <c r="BN317" s="362"/>
      <c r="BO317" s="362"/>
      <c r="BP317" s="362"/>
      <c r="BQ317" s="362"/>
      <c r="BR317" s="362"/>
    </row>
    <row r="318" spans="1:70" ht="15.6">
      <c r="A318" s="361" t="s">
        <v>158</v>
      </c>
      <c r="B318" s="362" t="s">
        <v>2</v>
      </c>
      <c r="C318" s="362"/>
      <c r="D318" s="363" t="s">
        <v>243</v>
      </c>
      <c r="E318" s="363" t="s">
        <v>456</v>
      </c>
      <c r="F318" s="362" t="s">
        <v>245</v>
      </c>
      <c r="G318" s="362" t="s">
        <v>246</v>
      </c>
      <c r="H318" s="362" t="s">
        <v>247</v>
      </c>
      <c r="I318" s="362" t="s">
        <v>248</v>
      </c>
      <c r="J318" s="362" t="s">
        <v>249</v>
      </c>
      <c r="K318" s="362" t="s">
        <v>250</v>
      </c>
      <c r="L318" s="361" t="s">
        <v>298</v>
      </c>
      <c r="M318" s="362" t="s">
        <v>89</v>
      </c>
      <c r="N318" s="362" t="s">
        <v>91</v>
      </c>
      <c r="O318" s="362" t="s">
        <v>250</v>
      </c>
      <c r="P318" s="362" t="s">
        <v>247</v>
      </c>
      <c r="Q318" s="361" t="s">
        <v>157</v>
      </c>
      <c r="R318" s="362" t="s">
        <v>252</v>
      </c>
      <c r="S318" s="362" t="s">
        <v>253</v>
      </c>
      <c r="T318" s="362">
        <v>51374111</v>
      </c>
      <c r="U318" s="362"/>
      <c r="V318" s="362"/>
      <c r="W318" s="363" t="s">
        <v>521</v>
      </c>
      <c r="X318" s="362" t="s">
        <v>1034</v>
      </c>
      <c r="Y318" s="362" t="s">
        <v>256</v>
      </c>
      <c r="Z318" s="362" t="s">
        <v>257</v>
      </c>
      <c r="AA318" s="362" t="s">
        <v>258</v>
      </c>
      <c r="AB318" s="362" t="s">
        <v>259</v>
      </c>
      <c r="AC318" s="362" t="s">
        <v>496</v>
      </c>
      <c r="AD318" s="364">
        <v>0</v>
      </c>
      <c r="AE318" s="364">
        <v>0</v>
      </c>
      <c r="AF318" s="362" t="s">
        <v>261</v>
      </c>
      <c r="AG318" s="362">
        <v>2.4509800000000002E-2</v>
      </c>
      <c r="AH318" s="364">
        <v>0</v>
      </c>
      <c r="AI318" s="364">
        <v>0</v>
      </c>
      <c r="AJ318" s="362" t="s">
        <v>262</v>
      </c>
      <c r="AK318" s="362" t="s">
        <v>263</v>
      </c>
      <c r="AL318" s="361" t="s">
        <v>264</v>
      </c>
      <c r="AM318" s="362">
        <v>58203</v>
      </c>
      <c r="AN318" s="362">
        <v>73410</v>
      </c>
      <c r="AO318" s="361" t="s">
        <v>158</v>
      </c>
      <c r="AP318" s="361" t="s">
        <v>265</v>
      </c>
      <c r="AQ318" s="362" t="s">
        <v>1035</v>
      </c>
      <c r="AR318" s="362" t="s">
        <v>524</v>
      </c>
      <c r="AS318" s="363" t="s">
        <v>521</v>
      </c>
      <c r="AT318" s="362" t="s">
        <v>245</v>
      </c>
      <c r="AU318" s="362" t="s">
        <v>1186</v>
      </c>
      <c r="AV318" s="364" t="s">
        <v>1187</v>
      </c>
      <c r="AW318" s="362" t="s">
        <v>1192</v>
      </c>
      <c r="AX318" s="362" t="s">
        <v>501</v>
      </c>
      <c r="AY318" s="364" t="s">
        <v>502</v>
      </c>
      <c r="AZ318" s="362">
        <v>1058715</v>
      </c>
      <c r="BA318" s="362" t="s">
        <v>1189</v>
      </c>
      <c r="BB318" s="362" t="s">
        <v>1190</v>
      </c>
      <c r="BC318" s="362" t="s">
        <v>804</v>
      </c>
      <c r="BD318" s="362" t="s">
        <v>1191</v>
      </c>
      <c r="BE318" s="363" t="s">
        <v>973</v>
      </c>
      <c r="BF318" s="362" t="s">
        <v>261</v>
      </c>
      <c r="BG318" s="364" t="s">
        <v>1187</v>
      </c>
      <c r="BH318" s="362">
        <v>10252071</v>
      </c>
      <c r="BI318" s="362">
        <v>1</v>
      </c>
      <c r="BJ318" s="362" t="s">
        <v>1188</v>
      </c>
      <c r="BK318" s="362" t="s">
        <v>553</v>
      </c>
      <c r="BL318" s="362" t="s">
        <v>297</v>
      </c>
      <c r="BM318" s="362"/>
      <c r="BN318" s="362"/>
      <c r="BO318" s="362"/>
      <c r="BP318" s="362"/>
      <c r="BQ318" s="362"/>
      <c r="BR318" s="362"/>
    </row>
    <row r="319" spans="1:70" ht="15.6">
      <c r="A319" s="361" t="s">
        <v>158</v>
      </c>
      <c r="B319" s="362" t="s">
        <v>2</v>
      </c>
      <c r="C319" s="362"/>
      <c r="D319" s="363" t="s">
        <v>243</v>
      </c>
      <c r="E319" s="363" t="s">
        <v>456</v>
      </c>
      <c r="F319" s="362" t="s">
        <v>245</v>
      </c>
      <c r="G319" s="362" t="s">
        <v>246</v>
      </c>
      <c r="H319" s="362" t="s">
        <v>247</v>
      </c>
      <c r="I319" s="362" t="s">
        <v>248</v>
      </c>
      <c r="J319" s="362" t="s">
        <v>249</v>
      </c>
      <c r="K319" s="362" t="s">
        <v>250</v>
      </c>
      <c r="L319" s="361" t="s">
        <v>298</v>
      </c>
      <c r="M319" s="362" t="s">
        <v>89</v>
      </c>
      <c r="N319" s="362" t="s">
        <v>91</v>
      </c>
      <c r="O319" s="362" t="s">
        <v>250</v>
      </c>
      <c r="P319" s="362" t="s">
        <v>247</v>
      </c>
      <c r="Q319" s="361" t="s">
        <v>157</v>
      </c>
      <c r="R319" s="362" t="s">
        <v>252</v>
      </c>
      <c r="S319" s="362" t="s">
        <v>253</v>
      </c>
      <c r="T319" s="362">
        <v>51375684</v>
      </c>
      <c r="U319" s="362"/>
      <c r="V319" s="362"/>
      <c r="W319" s="363" t="s">
        <v>1185</v>
      </c>
      <c r="X319" s="362" t="s">
        <v>1090</v>
      </c>
      <c r="Y319" s="362" t="s">
        <v>256</v>
      </c>
      <c r="Z319" s="362" t="s">
        <v>257</v>
      </c>
      <c r="AA319" s="362" t="s">
        <v>258</v>
      </c>
      <c r="AB319" s="362" t="s">
        <v>259</v>
      </c>
      <c r="AC319" s="362" t="s">
        <v>260</v>
      </c>
      <c r="AD319" s="364">
        <v>4610</v>
      </c>
      <c r="AE319" s="364">
        <v>4610</v>
      </c>
      <c r="AF319" s="362" t="s">
        <v>261</v>
      </c>
      <c r="AG319" s="362">
        <v>2.4509800000000002E-2</v>
      </c>
      <c r="AH319" s="364">
        <v>112.99</v>
      </c>
      <c r="AI319" s="364">
        <v>112.99</v>
      </c>
      <c r="AJ319" s="362" t="s">
        <v>262</v>
      </c>
      <c r="AK319" s="362" t="s">
        <v>263</v>
      </c>
      <c r="AL319" s="361" t="s">
        <v>264</v>
      </c>
      <c r="AM319" s="362">
        <v>58203</v>
      </c>
      <c r="AN319" s="362">
        <v>71620</v>
      </c>
      <c r="AO319" s="361" t="s">
        <v>158</v>
      </c>
      <c r="AP319" s="361" t="s">
        <v>265</v>
      </c>
      <c r="AQ319" s="362" t="s">
        <v>1091</v>
      </c>
      <c r="AR319" s="362" t="s">
        <v>524</v>
      </c>
      <c r="AS319" s="363" t="s">
        <v>1185</v>
      </c>
      <c r="AT319" s="362" t="s">
        <v>245</v>
      </c>
      <c r="AU319" s="362" t="s">
        <v>1193</v>
      </c>
      <c r="AV319" s="364" t="s">
        <v>1194</v>
      </c>
      <c r="AW319" s="362" t="s">
        <v>1092</v>
      </c>
      <c r="AX319" s="362" t="s">
        <v>271</v>
      </c>
      <c r="AY319" s="364" t="s">
        <v>1194</v>
      </c>
      <c r="AZ319" s="362" t="s">
        <v>1195</v>
      </c>
      <c r="BA319" s="362" t="s">
        <v>1196</v>
      </c>
      <c r="BB319" s="362" t="s">
        <v>1197</v>
      </c>
      <c r="BC319" s="362" t="s">
        <v>473</v>
      </c>
      <c r="BD319" s="362" t="s">
        <v>1198</v>
      </c>
      <c r="BE319" s="363" t="s">
        <v>1199</v>
      </c>
      <c r="BF319" s="362" t="s">
        <v>261</v>
      </c>
      <c r="BG319" s="364" t="s">
        <v>1194</v>
      </c>
      <c r="BH319" s="362"/>
      <c r="BI319" s="362"/>
      <c r="BJ319" s="362"/>
      <c r="BK319" s="362"/>
      <c r="BL319" s="362"/>
      <c r="BM319" s="362"/>
      <c r="BN319" s="362"/>
      <c r="BO319" s="362"/>
      <c r="BP319" s="362"/>
      <c r="BQ319" s="362"/>
      <c r="BR319" s="362"/>
    </row>
    <row r="320" spans="1:70" ht="15.6">
      <c r="A320" s="361" t="s">
        <v>158</v>
      </c>
      <c r="B320" s="362" t="s">
        <v>2</v>
      </c>
      <c r="C320" s="362"/>
      <c r="D320" s="363" t="s">
        <v>243</v>
      </c>
      <c r="E320" s="363" t="s">
        <v>456</v>
      </c>
      <c r="F320" s="362" t="s">
        <v>245</v>
      </c>
      <c r="G320" s="362" t="s">
        <v>246</v>
      </c>
      <c r="H320" s="362" t="s">
        <v>247</v>
      </c>
      <c r="I320" s="362" t="s">
        <v>248</v>
      </c>
      <c r="J320" s="362" t="s">
        <v>249</v>
      </c>
      <c r="K320" s="362" t="s">
        <v>250</v>
      </c>
      <c r="L320" s="361" t="s">
        <v>298</v>
      </c>
      <c r="M320" s="362" t="s">
        <v>89</v>
      </c>
      <c r="N320" s="362" t="s">
        <v>91</v>
      </c>
      <c r="O320" s="362" t="s">
        <v>250</v>
      </c>
      <c r="P320" s="362" t="s">
        <v>247</v>
      </c>
      <c r="Q320" s="361" t="s">
        <v>157</v>
      </c>
      <c r="R320" s="362" t="s">
        <v>252</v>
      </c>
      <c r="S320" s="362" t="s">
        <v>253</v>
      </c>
      <c r="T320" s="362">
        <v>51390979</v>
      </c>
      <c r="U320" s="362"/>
      <c r="V320" s="362"/>
      <c r="W320" s="363" t="s">
        <v>521</v>
      </c>
      <c r="X320" s="362" t="s">
        <v>278</v>
      </c>
      <c r="Y320" s="362" t="s">
        <v>256</v>
      </c>
      <c r="Z320" s="362" t="s">
        <v>279</v>
      </c>
      <c r="AA320" s="362"/>
      <c r="AB320" s="362" t="s">
        <v>280</v>
      </c>
      <c r="AC320" s="362" t="s">
        <v>281</v>
      </c>
      <c r="AD320" s="364">
        <v>0</v>
      </c>
      <c r="AE320" s="364">
        <v>35497.760000000002</v>
      </c>
      <c r="AF320" s="362" t="s">
        <v>261</v>
      </c>
      <c r="AG320" s="362">
        <v>2.4509800000000002E-2</v>
      </c>
      <c r="AH320" s="364">
        <v>0</v>
      </c>
      <c r="AI320" s="364">
        <v>870.04</v>
      </c>
      <c r="AJ320" s="362"/>
      <c r="AK320" s="362"/>
      <c r="AL320" s="361"/>
      <c r="AM320" s="362"/>
      <c r="AN320" s="362"/>
      <c r="AO320" s="361"/>
      <c r="AP320" s="361"/>
      <c r="AQ320" s="362" t="s">
        <v>282</v>
      </c>
      <c r="AR320" s="362"/>
      <c r="AS320" s="363"/>
      <c r="AT320" s="362"/>
      <c r="AU320" s="362"/>
      <c r="AV320" s="364"/>
      <c r="AW320" s="362"/>
      <c r="AX320" s="362"/>
      <c r="AY320" s="364"/>
      <c r="AZ320" s="362"/>
      <c r="BA320" s="362"/>
      <c r="BB320" s="362"/>
      <c r="BC320" s="362"/>
      <c r="BD320" s="362"/>
      <c r="BE320" s="363"/>
      <c r="BF320" s="362"/>
      <c r="BG320" s="364"/>
      <c r="BH320" s="362"/>
      <c r="BI320" s="362"/>
      <c r="BJ320" s="362"/>
      <c r="BK320" s="362"/>
      <c r="BL320" s="362"/>
      <c r="BM320" s="362"/>
      <c r="BN320" s="362"/>
      <c r="BO320" s="362"/>
      <c r="BP320" s="362"/>
      <c r="BQ320" s="362"/>
      <c r="BR320" s="362"/>
    </row>
    <row r="321" spans="1:70" ht="15.6">
      <c r="A321" s="361" t="s">
        <v>158</v>
      </c>
      <c r="B321" s="362" t="s">
        <v>2</v>
      </c>
      <c r="C321" s="362"/>
      <c r="D321" s="363" t="s">
        <v>243</v>
      </c>
      <c r="E321" s="363" t="s">
        <v>456</v>
      </c>
      <c r="F321" s="362" t="s">
        <v>245</v>
      </c>
      <c r="G321" s="362" t="s">
        <v>246</v>
      </c>
      <c r="H321" s="362" t="s">
        <v>247</v>
      </c>
      <c r="I321" s="362" t="s">
        <v>248</v>
      </c>
      <c r="J321" s="362" t="s">
        <v>249</v>
      </c>
      <c r="K321" s="362" t="s">
        <v>250</v>
      </c>
      <c r="L321" s="361" t="s">
        <v>298</v>
      </c>
      <c r="M321" s="362" t="s">
        <v>89</v>
      </c>
      <c r="N321" s="362" t="s">
        <v>91</v>
      </c>
      <c r="O321" s="362" t="s">
        <v>250</v>
      </c>
      <c r="P321" s="362" t="s">
        <v>247</v>
      </c>
      <c r="Q321" s="361" t="s">
        <v>157</v>
      </c>
      <c r="R321" s="362" t="s">
        <v>252</v>
      </c>
      <c r="S321" s="362" t="s">
        <v>253</v>
      </c>
      <c r="T321" s="362">
        <v>51390987</v>
      </c>
      <c r="U321" s="362"/>
      <c r="V321" s="362"/>
      <c r="W321" s="363" t="s">
        <v>1185</v>
      </c>
      <c r="X321" s="362" t="s">
        <v>278</v>
      </c>
      <c r="Y321" s="362" t="s">
        <v>256</v>
      </c>
      <c r="Z321" s="362" t="s">
        <v>279</v>
      </c>
      <c r="AA321" s="362"/>
      <c r="AB321" s="362" t="s">
        <v>280</v>
      </c>
      <c r="AC321" s="362" t="s">
        <v>281</v>
      </c>
      <c r="AD321" s="364">
        <v>0</v>
      </c>
      <c r="AE321" s="364">
        <v>368.8</v>
      </c>
      <c r="AF321" s="362" t="s">
        <v>261</v>
      </c>
      <c r="AG321" s="362">
        <v>2.4509800000000002E-2</v>
      </c>
      <c r="AH321" s="364">
        <v>0</v>
      </c>
      <c r="AI321" s="364">
        <v>9.0399999999999991</v>
      </c>
      <c r="AJ321" s="362"/>
      <c r="AK321" s="362"/>
      <c r="AL321" s="361"/>
      <c r="AM321" s="362"/>
      <c r="AN321" s="362"/>
      <c r="AO321" s="361"/>
      <c r="AP321" s="361"/>
      <c r="AQ321" s="362" t="s">
        <v>282</v>
      </c>
      <c r="AR321" s="362"/>
      <c r="AS321" s="363"/>
      <c r="AT321" s="362"/>
      <c r="AU321" s="362"/>
      <c r="AV321" s="364"/>
      <c r="AW321" s="362"/>
      <c r="AX321" s="362"/>
      <c r="AY321" s="364"/>
      <c r="AZ321" s="362"/>
      <c r="BA321" s="362"/>
      <c r="BB321" s="362"/>
      <c r="BC321" s="362"/>
      <c r="BD321" s="362"/>
      <c r="BE321" s="363"/>
      <c r="BF321" s="362"/>
      <c r="BG321" s="364"/>
      <c r="BH321" s="362"/>
      <c r="BI321" s="362"/>
      <c r="BJ321" s="362"/>
      <c r="BK321" s="362"/>
      <c r="BL321" s="362"/>
      <c r="BM321" s="362"/>
      <c r="BN321" s="362"/>
      <c r="BO321" s="362"/>
      <c r="BP321" s="362"/>
      <c r="BQ321" s="362"/>
      <c r="BR321" s="362"/>
    </row>
    <row r="322" spans="1:70" ht="15.6">
      <c r="A322" s="361" t="s">
        <v>158</v>
      </c>
      <c r="B322" s="362" t="s">
        <v>2</v>
      </c>
      <c r="C322" s="362"/>
      <c r="D322" s="363" t="s">
        <v>243</v>
      </c>
      <c r="E322" s="363" t="s">
        <v>456</v>
      </c>
      <c r="F322" s="362" t="s">
        <v>245</v>
      </c>
      <c r="G322" s="362" t="s">
        <v>246</v>
      </c>
      <c r="H322" s="362" t="s">
        <v>247</v>
      </c>
      <c r="I322" s="362" t="s">
        <v>248</v>
      </c>
      <c r="J322" s="362" t="s">
        <v>249</v>
      </c>
      <c r="K322" s="362" t="s">
        <v>250</v>
      </c>
      <c r="L322" s="361" t="s">
        <v>298</v>
      </c>
      <c r="M322" s="362" t="s">
        <v>89</v>
      </c>
      <c r="N322" s="362" t="s">
        <v>91</v>
      </c>
      <c r="O322" s="362" t="s">
        <v>250</v>
      </c>
      <c r="P322" s="362" t="s">
        <v>247</v>
      </c>
      <c r="Q322" s="361" t="s">
        <v>157</v>
      </c>
      <c r="R322" s="362" t="s">
        <v>252</v>
      </c>
      <c r="S322" s="362" t="s">
        <v>253</v>
      </c>
      <c r="T322" s="362">
        <v>51411836</v>
      </c>
      <c r="U322" s="362"/>
      <c r="V322" s="362"/>
      <c r="W322" s="363" t="s">
        <v>1200</v>
      </c>
      <c r="X322" s="362" t="s">
        <v>1027</v>
      </c>
      <c r="Y322" s="362" t="s">
        <v>256</v>
      </c>
      <c r="Z322" s="362" t="s">
        <v>257</v>
      </c>
      <c r="AA322" s="362" t="s">
        <v>258</v>
      </c>
      <c r="AB322" s="362" t="s">
        <v>259</v>
      </c>
      <c r="AC322" s="362" t="s">
        <v>496</v>
      </c>
      <c r="AD322" s="364">
        <v>0</v>
      </c>
      <c r="AE322" s="364">
        <v>0</v>
      </c>
      <c r="AF322" s="362" t="s">
        <v>261</v>
      </c>
      <c r="AG322" s="362">
        <v>2.4509800000000002E-2</v>
      </c>
      <c r="AH322" s="364">
        <v>0</v>
      </c>
      <c r="AI322" s="364">
        <v>0</v>
      </c>
      <c r="AJ322" s="362" t="s">
        <v>262</v>
      </c>
      <c r="AK322" s="362" t="s">
        <v>263</v>
      </c>
      <c r="AL322" s="361" t="s">
        <v>264</v>
      </c>
      <c r="AM322" s="362">
        <v>58203</v>
      </c>
      <c r="AN322" s="362">
        <v>72311</v>
      </c>
      <c r="AO322" s="361" t="s">
        <v>158</v>
      </c>
      <c r="AP322" s="361" t="s">
        <v>265</v>
      </c>
      <c r="AQ322" s="362" t="s">
        <v>1028</v>
      </c>
      <c r="AR322" s="362" t="s">
        <v>524</v>
      </c>
      <c r="AS322" s="363" t="s">
        <v>1200</v>
      </c>
      <c r="AT322" s="362" t="s">
        <v>245</v>
      </c>
      <c r="AU322" s="362" t="s">
        <v>1201</v>
      </c>
      <c r="AV322" s="364" t="s">
        <v>1114</v>
      </c>
      <c r="AW322" s="362" t="s">
        <v>1202</v>
      </c>
      <c r="AX322" s="362" t="s">
        <v>501</v>
      </c>
      <c r="AY322" s="364" t="s">
        <v>502</v>
      </c>
      <c r="AZ322" s="362">
        <v>2026363</v>
      </c>
      <c r="BA322" s="362" t="s">
        <v>1029</v>
      </c>
      <c r="BB322" s="362" t="s">
        <v>1030</v>
      </c>
      <c r="BC322" s="362" t="s">
        <v>1031</v>
      </c>
      <c r="BD322" s="362" t="s">
        <v>1203</v>
      </c>
      <c r="BE322" s="363" t="s">
        <v>973</v>
      </c>
      <c r="BF322" s="362" t="s">
        <v>261</v>
      </c>
      <c r="BG322" s="364" t="s">
        <v>1114</v>
      </c>
      <c r="BH322" s="362">
        <v>10255028</v>
      </c>
      <c r="BI322" s="362">
        <v>1</v>
      </c>
      <c r="BJ322" s="362" t="s">
        <v>1204</v>
      </c>
      <c r="BK322" s="362" t="s">
        <v>553</v>
      </c>
      <c r="BL322" s="362" t="s">
        <v>297</v>
      </c>
      <c r="BM322" s="362"/>
      <c r="BN322" s="362"/>
      <c r="BO322" s="362"/>
      <c r="BP322" s="362"/>
      <c r="BQ322" s="362"/>
      <c r="BR322" s="362"/>
    </row>
    <row r="323" spans="1:70" ht="15.6">
      <c r="A323" s="361" t="s">
        <v>158</v>
      </c>
      <c r="B323" s="362" t="s">
        <v>2</v>
      </c>
      <c r="C323" s="362"/>
      <c r="D323" s="363" t="s">
        <v>243</v>
      </c>
      <c r="E323" s="363" t="s">
        <v>456</v>
      </c>
      <c r="F323" s="362" t="s">
        <v>245</v>
      </c>
      <c r="G323" s="362" t="s">
        <v>246</v>
      </c>
      <c r="H323" s="362" t="s">
        <v>247</v>
      </c>
      <c r="I323" s="362" t="s">
        <v>248</v>
      </c>
      <c r="J323" s="362" t="s">
        <v>249</v>
      </c>
      <c r="K323" s="362" t="s">
        <v>250</v>
      </c>
      <c r="L323" s="361" t="s">
        <v>298</v>
      </c>
      <c r="M323" s="362" t="s">
        <v>89</v>
      </c>
      <c r="N323" s="362" t="s">
        <v>91</v>
      </c>
      <c r="O323" s="362" t="s">
        <v>250</v>
      </c>
      <c r="P323" s="362" t="s">
        <v>247</v>
      </c>
      <c r="Q323" s="361" t="s">
        <v>157</v>
      </c>
      <c r="R323" s="362" t="s">
        <v>252</v>
      </c>
      <c r="S323" s="362" t="s">
        <v>253</v>
      </c>
      <c r="T323" s="362">
        <v>51411837</v>
      </c>
      <c r="U323" s="362"/>
      <c r="V323" s="362"/>
      <c r="W323" s="363" t="s">
        <v>1200</v>
      </c>
      <c r="X323" s="362" t="s">
        <v>1027</v>
      </c>
      <c r="Y323" s="362" t="s">
        <v>256</v>
      </c>
      <c r="Z323" s="362" t="s">
        <v>257</v>
      </c>
      <c r="AA323" s="362" t="s">
        <v>258</v>
      </c>
      <c r="AB323" s="362" t="s">
        <v>259</v>
      </c>
      <c r="AC323" s="362" t="s">
        <v>260</v>
      </c>
      <c r="AD323" s="364">
        <v>370000</v>
      </c>
      <c r="AE323" s="364">
        <v>370000</v>
      </c>
      <c r="AF323" s="362" t="s">
        <v>261</v>
      </c>
      <c r="AG323" s="362">
        <v>2.4509800000000002E-2</v>
      </c>
      <c r="AH323" s="364">
        <v>9068.6299999999992</v>
      </c>
      <c r="AI323" s="364">
        <v>9068.6299999999992</v>
      </c>
      <c r="AJ323" s="362" t="s">
        <v>262</v>
      </c>
      <c r="AK323" s="362" t="s">
        <v>263</v>
      </c>
      <c r="AL323" s="361" t="s">
        <v>264</v>
      </c>
      <c r="AM323" s="362">
        <v>58203</v>
      </c>
      <c r="AN323" s="362">
        <v>72311</v>
      </c>
      <c r="AO323" s="361" t="s">
        <v>158</v>
      </c>
      <c r="AP323" s="361" t="s">
        <v>265</v>
      </c>
      <c r="AQ323" s="362" t="s">
        <v>1028</v>
      </c>
      <c r="AR323" s="362" t="s">
        <v>524</v>
      </c>
      <c r="AS323" s="363" t="s">
        <v>1200</v>
      </c>
      <c r="AT323" s="362" t="s">
        <v>245</v>
      </c>
      <c r="AU323" s="362" t="s">
        <v>1201</v>
      </c>
      <c r="AV323" s="364" t="s">
        <v>1114</v>
      </c>
      <c r="AW323" s="362" t="s">
        <v>1204</v>
      </c>
      <c r="AX323" s="362" t="s">
        <v>271</v>
      </c>
      <c r="AY323" s="364" t="s">
        <v>1114</v>
      </c>
      <c r="AZ323" s="362">
        <v>2026363</v>
      </c>
      <c r="BA323" s="362" t="s">
        <v>1029</v>
      </c>
      <c r="BB323" s="362" t="s">
        <v>1030</v>
      </c>
      <c r="BC323" s="362" t="s">
        <v>1031</v>
      </c>
      <c r="BD323" s="362" t="s">
        <v>1203</v>
      </c>
      <c r="BE323" s="363" t="s">
        <v>973</v>
      </c>
      <c r="BF323" s="362" t="s">
        <v>261</v>
      </c>
      <c r="BG323" s="364" t="s">
        <v>1114</v>
      </c>
      <c r="BH323" s="362">
        <v>10255028</v>
      </c>
      <c r="BI323" s="362">
        <v>1</v>
      </c>
      <c r="BJ323" s="362" t="s">
        <v>1204</v>
      </c>
      <c r="BK323" s="362" t="s">
        <v>553</v>
      </c>
      <c r="BL323" s="362" t="s">
        <v>297</v>
      </c>
      <c r="BM323" s="362"/>
      <c r="BN323" s="362"/>
      <c r="BO323" s="362"/>
      <c r="BP323" s="362"/>
      <c r="BQ323" s="362"/>
      <c r="BR323" s="362"/>
    </row>
    <row r="324" spans="1:70" ht="15.6">
      <c r="A324" s="361" t="s">
        <v>158</v>
      </c>
      <c r="B324" s="362" t="s">
        <v>2</v>
      </c>
      <c r="C324" s="362"/>
      <c r="D324" s="363" t="s">
        <v>243</v>
      </c>
      <c r="E324" s="363" t="s">
        <v>456</v>
      </c>
      <c r="F324" s="362" t="s">
        <v>245</v>
      </c>
      <c r="G324" s="362" t="s">
        <v>246</v>
      </c>
      <c r="H324" s="362" t="s">
        <v>247</v>
      </c>
      <c r="I324" s="362" t="s">
        <v>248</v>
      </c>
      <c r="J324" s="362" t="s">
        <v>249</v>
      </c>
      <c r="K324" s="362" t="s">
        <v>250</v>
      </c>
      <c r="L324" s="361" t="s">
        <v>298</v>
      </c>
      <c r="M324" s="362" t="s">
        <v>89</v>
      </c>
      <c r="N324" s="362" t="s">
        <v>91</v>
      </c>
      <c r="O324" s="362" t="s">
        <v>250</v>
      </c>
      <c r="P324" s="362" t="s">
        <v>247</v>
      </c>
      <c r="Q324" s="361" t="s">
        <v>157</v>
      </c>
      <c r="R324" s="362" t="s">
        <v>252</v>
      </c>
      <c r="S324" s="362" t="s">
        <v>253</v>
      </c>
      <c r="T324" s="362">
        <v>51432886</v>
      </c>
      <c r="U324" s="362"/>
      <c r="V324" s="362"/>
      <c r="W324" s="363" t="s">
        <v>1200</v>
      </c>
      <c r="X324" s="362" t="s">
        <v>278</v>
      </c>
      <c r="Y324" s="362" t="s">
        <v>256</v>
      </c>
      <c r="Z324" s="362" t="s">
        <v>279</v>
      </c>
      <c r="AA324" s="362"/>
      <c r="AB324" s="362" t="s">
        <v>280</v>
      </c>
      <c r="AC324" s="362" t="s">
        <v>281</v>
      </c>
      <c r="AD324" s="364">
        <v>0</v>
      </c>
      <c r="AE324" s="364">
        <v>29600</v>
      </c>
      <c r="AF324" s="362" t="s">
        <v>261</v>
      </c>
      <c r="AG324" s="362">
        <v>2.4509800000000002E-2</v>
      </c>
      <c r="AH324" s="364">
        <v>0</v>
      </c>
      <c r="AI324" s="364">
        <v>725.49</v>
      </c>
      <c r="AJ324" s="362"/>
      <c r="AK324" s="362"/>
      <c r="AL324" s="361"/>
      <c r="AM324" s="362"/>
      <c r="AN324" s="362"/>
      <c r="AO324" s="361"/>
      <c r="AP324" s="361"/>
      <c r="AQ324" s="362" t="s">
        <v>282</v>
      </c>
      <c r="AR324" s="362"/>
      <c r="AS324" s="363"/>
      <c r="AT324" s="362"/>
      <c r="AU324" s="362"/>
      <c r="AV324" s="364"/>
      <c r="AW324" s="362"/>
      <c r="AX324" s="362"/>
      <c r="AY324" s="364"/>
      <c r="AZ324" s="362"/>
      <c r="BA324" s="362"/>
      <c r="BB324" s="362"/>
      <c r="BC324" s="362"/>
      <c r="BD324" s="362"/>
      <c r="BE324" s="363"/>
      <c r="BF324" s="362"/>
      <c r="BG324" s="364"/>
      <c r="BH324" s="362"/>
      <c r="BI324" s="362"/>
      <c r="BJ324" s="362"/>
      <c r="BK324" s="362"/>
      <c r="BL324" s="362"/>
      <c r="BM324" s="362"/>
      <c r="BN324" s="362"/>
      <c r="BO324" s="362"/>
      <c r="BP324" s="362"/>
      <c r="BQ324" s="362"/>
      <c r="BR324" s="362"/>
    </row>
    <row r="325" spans="1:70" ht="15.6">
      <c r="A325" s="361" t="s">
        <v>158</v>
      </c>
      <c r="B325" s="362" t="s">
        <v>2</v>
      </c>
      <c r="C325" s="362"/>
      <c r="D325" s="363" t="s">
        <v>243</v>
      </c>
      <c r="E325" s="363" t="s">
        <v>456</v>
      </c>
      <c r="F325" s="362" t="s">
        <v>245</v>
      </c>
      <c r="G325" s="362" t="s">
        <v>246</v>
      </c>
      <c r="H325" s="362" t="s">
        <v>247</v>
      </c>
      <c r="I325" s="362" t="s">
        <v>248</v>
      </c>
      <c r="J325" s="362" t="s">
        <v>249</v>
      </c>
      <c r="K325" s="362" t="s">
        <v>250</v>
      </c>
      <c r="L325" s="361" t="s">
        <v>298</v>
      </c>
      <c r="M325" s="362" t="s">
        <v>89</v>
      </c>
      <c r="N325" s="362" t="s">
        <v>91</v>
      </c>
      <c r="O325" s="362" t="s">
        <v>250</v>
      </c>
      <c r="P325" s="362" t="s">
        <v>247</v>
      </c>
      <c r="Q325" s="361" t="s">
        <v>157</v>
      </c>
      <c r="R325" s="362" t="s">
        <v>252</v>
      </c>
      <c r="S325" s="362" t="s">
        <v>253</v>
      </c>
      <c r="T325" s="362">
        <v>51451011</v>
      </c>
      <c r="U325" s="362"/>
      <c r="V325" s="362"/>
      <c r="W325" s="363" t="s">
        <v>1200</v>
      </c>
      <c r="X325" s="362" t="s">
        <v>1205</v>
      </c>
      <c r="Y325" s="362" t="s">
        <v>256</v>
      </c>
      <c r="Z325" s="362" t="s">
        <v>257</v>
      </c>
      <c r="AA325" s="362" t="s">
        <v>258</v>
      </c>
      <c r="AB325" s="362" t="s">
        <v>259</v>
      </c>
      <c r="AC325" s="362" t="s">
        <v>260</v>
      </c>
      <c r="AD325" s="364">
        <v>191.25</v>
      </c>
      <c r="AE325" s="364">
        <v>191.25</v>
      </c>
      <c r="AF325" s="362" t="s">
        <v>261</v>
      </c>
      <c r="AG325" s="362">
        <v>2.4509800000000002E-2</v>
      </c>
      <c r="AH325" s="364">
        <v>4.6900000000000004</v>
      </c>
      <c r="AI325" s="364">
        <v>4.6900000000000004</v>
      </c>
      <c r="AJ325" s="362" t="s">
        <v>262</v>
      </c>
      <c r="AK325" s="362" t="s">
        <v>263</v>
      </c>
      <c r="AL325" s="361" t="s">
        <v>264</v>
      </c>
      <c r="AM325" s="362">
        <v>58203</v>
      </c>
      <c r="AN325" s="362">
        <v>72140</v>
      </c>
      <c r="AO325" s="361" t="s">
        <v>158</v>
      </c>
      <c r="AP325" s="361" t="s">
        <v>265</v>
      </c>
      <c r="AQ325" s="362" t="s">
        <v>1206</v>
      </c>
      <c r="AR325" s="362" t="s">
        <v>524</v>
      </c>
      <c r="AS325" s="363" t="s">
        <v>1200</v>
      </c>
      <c r="AT325" s="362" t="s">
        <v>245</v>
      </c>
      <c r="AU325" s="362" t="s">
        <v>1207</v>
      </c>
      <c r="AV325" s="364" t="s">
        <v>1208</v>
      </c>
      <c r="AW325" s="362" t="s">
        <v>1209</v>
      </c>
      <c r="AX325" s="362" t="s">
        <v>515</v>
      </c>
      <c r="AY325" s="364" t="s">
        <v>1210</v>
      </c>
      <c r="AZ325" s="362">
        <v>2049624</v>
      </c>
      <c r="BA325" s="362" t="s">
        <v>1211</v>
      </c>
      <c r="BB325" s="362" t="s">
        <v>1212</v>
      </c>
      <c r="BC325" s="362" t="s">
        <v>305</v>
      </c>
      <c r="BD325" s="362" t="s">
        <v>1213</v>
      </c>
      <c r="BE325" s="363" t="s">
        <v>476</v>
      </c>
      <c r="BF325" s="362" t="s">
        <v>261</v>
      </c>
      <c r="BG325" s="364" t="s">
        <v>1208</v>
      </c>
      <c r="BH325" s="362"/>
      <c r="BI325" s="362"/>
      <c r="BJ325" s="362"/>
      <c r="BK325" s="362"/>
      <c r="BL325" s="362"/>
      <c r="BM325" s="362"/>
      <c r="BN325" s="362"/>
      <c r="BO325" s="362"/>
      <c r="BP325" s="362"/>
      <c r="BQ325" s="362"/>
      <c r="BR325" s="362"/>
    </row>
    <row r="326" spans="1:70" ht="15.6">
      <c r="A326" s="361" t="s">
        <v>158</v>
      </c>
      <c r="B326" s="362" t="s">
        <v>2</v>
      </c>
      <c r="C326" s="362"/>
      <c r="D326" s="363" t="s">
        <v>243</v>
      </c>
      <c r="E326" s="363" t="s">
        <v>456</v>
      </c>
      <c r="F326" s="362" t="s">
        <v>245</v>
      </c>
      <c r="G326" s="362" t="s">
        <v>246</v>
      </c>
      <c r="H326" s="362" t="s">
        <v>247</v>
      </c>
      <c r="I326" s="362" t="s">
        <v>248</v>
      </c>
      <c r="J326" s="362" t="s">
        <v>249</v>
      </c>
      <c r="K326" s="362" t="s">
        <v>250</v>
      </c>
      <c r="L326" s="361" t="s">
        <v>298</v>
      </c>
      <c r="M326" s="362" t="s">
        <v>89</v>
      </c>
      <c r="N326" s="362" t="s">
        <v>91</v>
      </c>
      <c r="O326" s="362" t="s">
        <v>250</v>
      </c>
      <c r="P326" s="362" t="s">
        <v>247</v>
      </c>
      <c r="Q326" s="361" t="s">
        <v>157</v>
      </c>
      <c r="R326" s="362" t="s">
        <v>252</v>
      </c>
      <c r="S326" s="362" t="s">
        <v>253</v>
      </c>
      <c r="T326" s="362">
        <v>51459595</v>
      </c>
      <c r="U326" s="362"/>
      <c r="V326" s="362"/>
      <c r="W326" s="363" t="s">
        <v>1200</v>
      </c>
      <c r="X326" s="362" t="s">
        <v>278</v>
      </c>
      <c r="Y326" s="362" t="s">
        <v>256</v>
      </c>
      <c r="Z326" s="362" t="s">
        <v>279</v>
      </c>
      <c r="AA326" s="362"/>
      <c r="AB326" s="362" t="s">
        <v>280</v>
      </c>
      <c r="AC326" s="362" t="s">
        <v>281</v>
      </c>
      <c r="AD326" s="364">
        <v>0</v>
      </c>
      <c r="AE326" s="364">
        <v>15.3</v>
      </c>
      <c r="AF326" s="362" t="s">
        <v>261</v>
      </c>
      <c r="AG326" s="362">
        <v>2.4509800000000002E-2</v>
      </c>
      <c r="AH326" s="364">
        <v>0</v>
      </c>
      <c r="AI326" s="364">
        <v>0.37</v>
      </c>
      <c r="AJ326" s="362"/>
      <c r="AK326" s="362"/>
      <c r="AL326" s="361"/>
      <c r="AM326" s="362"/>
      <c r="AN326" s="362"/>
      <c r="AO326" s="361"/>
      <c r="AP326" s="361"/>
      <c r="AQ326" s="362" t="s">
        <v>282</v>
      </c>
      <c r="AR326" s="362"/>
      <c r="AS326" s="363"/>
      <c r="AT326" s="362"/>
      <c r="AU326" s="362"/>
      <c r="AV326" s="364"/>
      <c r="AW326" s="362"/>
      <c r="AX326" s="362"/>
      <c r="AY326" s="364"/>
      <c r="AZ326" s="362"/>
      <c r="BA326" s="362"/>
      <c r="BB326" s="362"/>
      <c r="BC326" s="362"/>
      <c r="BD326" s="362"/>
      <c r="BE326" s="363"/>
      <c r="BF326" s="362"/>
      <c r="BG326" s="364"/>
      <c r="BH326" s="362"/>
      <c r="BI326" s="362"/>
      <c r="BJ326" s="362"/>
      <c r="BK326" s="362"/>
      <c r="BL326" s="362"/>
      <c r="BM326" s="362"/>
      <c r="BN326" s="362"/>
      <c r="BO326" s="362"/>
      <c r="BP326" s="362"/>
      <c r="BQ326" s="362"/>
      <c r="BR326" s="362"/>
    </row>
    <row r="327" spans="1:70" ht="15.6">
      <c r="A327" s="361" t="s">
        <v>158</v>
      </c>
      <c r="B327" s="362" t="s">
        <v>2</v>
      </c>
      <c r="C327" s="362"/>
      <c r="D327" s="363" t="s">
        <v>243</v>
      </c>
      <c r="E327" s="363" t="s">
        <v>456</v>
      </c>
      <c r="F327" s="362" t="s">
        <v>245</v>
      </c>
      <c r="G327" s="362" t="s">
        <v>246</v>
      </c>
      <c r="H327" s="362" t="s">
        <v>247</v>
      </c>
      <c r="I327" s="362" t="s">
        <v>248</v>
      </c>
      <c r="J327" s="362" t="s">
        <v>249</v>
      </c>
      <c r="K327" s="362" t="s">
        <v>250</v>
      </c>
      <c r="L327" s="361" t="s">
        <v>298</v>
      </c>
      <c r="M327" s="362" t="s">
        <v>89</v>
      </c>
      <c r="N327" s="362" t="s">
        <v>91</v>
      </c>
      <c r="O327" s="362" t="s">
        <v>250</v>
      </c>
      <c r="P327" s="362" t="s">
        <v>247</v>
      </c>
      <c r="Q327" s="361" t="s">
        <v>157</v>
      </c>
      <c r="R327" s="362" t="s">
        <v>252</v>
      </c>
      <c r="S327" s="362" t="s">
        <v>253</v>
      </c>
      <c r="T327" s="362">
        <v>51484855</v>
      </c>
      <c r="U327" s="362"/>
      <c r="V327" s="362"/>
      <c r="W327" s="363" t="s">
        <v>533</v>
      </c>
      <c r="X327" s="362" t="s">
        <v>518</v>
      </c>
      <c r="Y327" s="362" t="s">
        <v>256</v>
      </c>
      <c r="Z327" s="362" t="s">
        <v>519</v>
      </c>
      <c r="AA327" s="362"/>
      <c r="AB327" s="362" t="s">
        <v>519</v>
      </c>
      <c r="AC327" s="362" t="s">
        <v>519</v>
      </c>
      <c r="AD327" s="364">
        <v>-0.08</v>
      </c>
      <c r="AE327" s="364">
        <v>-0.08</v>
      </c>
      <c r="AF327" s="362" t="s">
        <v>154</v>
      </c>
      <c r="AG327" s="362">
        <v>1</v>
      </c>
      <c r="AH327" s="364">
        <v>-0.08</v>
      </c>
      <c r="AI327" s="364">
        <v>-0.08</v>
      </c>
      <c r="AJ327" s="362" t="s">
        <v>262</v>
      </c>
      <c r="AK327" s="362" t="s">
        <v>263</v>
      </c>
      <c r="AL327" s="361" t="s">
        <v>264</v>
      </c>
      <c r="AM327" s="362">
        <v>58203</v>
      </c>
      <c r="AN327" s="362">
        <v>76135</v>
      </c>
      <c r="AO327" s="361" t="s">
        <v>158</v>
      </c>
      <c r="AP327" s="361" t="s">
        <v>265</v>
      </c>
      <c r="AQ327" s="362" t="s">
        <v>520</v>
      </c>
      <c r="AR327" s="362"/>
      <c r="AS327" s="363"/>
      <c r="AT327" s="362"/>
      <c r="AU327" s="362"/>
      <c r="AV327" s="364"/>
      <c r="AW327" s="362"/>
      <c r="AX327" s="362"/>
      <c r="AY327" s="364"/>
      <c r="AZ327" s="362"/>
      <c r="BA327" s="362"/>
      <c r="BB327" s="362"/>
      <c r="BC327" s="362"/>
      <c r="BD327" s="362"/>
      <c r="BE327" s="363"/>
      <c r="BF327" s="362"/>
      <c r="BG327" s="364"/>
      <c r="BH327" s="362"/>
      <c r="BI327" s="362"/>
      <c r="BJ327" s="362"/>
      <c r="BK327" s="362"/>
      <c r="BL327" s="362"/>
      <c r="BM327" s="362"/>
      <c r="BN327" s="362"/>
      <c r="BO327" s="362"/>
      <c r="BP327" s="362"/>
      <c r="BQ327" s="362"/>
      <c r="BR327" s="362"/>
    </row>
    <row r="328" spans="1:70" ht="15.6">
      <c r="A328" s="361" t="s">
        <v>158</v>
      </c>
      <c r="B328" s="362" t="s">
        <v>2</v>
      </c>
      <c r="C328" s="362"/>
      <c r="D328" s="363" t="s">
        <v>243</v>
      </c>
      <c r="E328" s="363" t="s">
        <v>456</v>
      </c>
      <c r="F328" s="362" t="s">
        <v>245</v>
      </c>
      <c r="G328" s="362" t="s">
        <v>246</v>
      </c>
      <c r="H328" s="362" t="s">
        <v>247</v>
      </c>
      <c r="I328" s="362" t="s">
        <v>248</v>
      </c>
      <c r="J328" s="362" t="s">
        <v>249</v>
      </c>
      <c r="K328" s="362" t="s">
        <v>250</v>
      </c>
      <c r="L328" s="361" t="s">
        <v>298</v>
      </c>
      <c r="M328" s="362" t="s">
        <v>89</v>
      </c>
      <c r="N328" s="362" t="s">
        <v>91</v>
      </c>
      <c r="O328" s="362" t="s">
        <v>250</v>
      </c>
      <c r="P328" s="362" t="s">
        <v>247</v>
      </c>
      <c r="Q328" s="361" t="s">
        <v>157</v>
      </c>
      <c r="R328" s="362" t="s">
        <v>252</v>
      </c>
      <c r="S328" s="362" t="s">
        <v>253</v>
      </c>
      <c r="T328" s="362">
        <v>51511143</v>
      </c>
      <c r="U328" s="362"/>
      <c r="V328" s="362"/>
      <c r="W328" s="363" t="s">
        <v>476</v>
      </c>
      <c r="X328" s="362" t="s">
        <v>901</v>
      </c>
      <c r="Y328" s="362" t="s">
        <v>256</v>
      </c>
      <c r="Z328" s="362" t="s">
        <v>257</v>
      </c>
      <c r="AA328" s="362" t="s">
        <v>258</v>
      </c>
      <c r="AB328" s="362" t="s">
        <v>259</v>
      </c>
      <c r="AC328" s="362" t="s">
        <v>260</v>
      </c>
      <c r="AD328" s="364">
        <v>109825</v>
      </c>
      <c r="AE328" s="364">
        <v>109825</v>
      </c>
      <c r="AF328" s="362" t="s">
        <v>261</v>
      </c>
      <c r="AG328" s="362">
        <v>2.4096389999999999E-2</v>
      </c>
      <c r="AH328" s="364">
        <v>2691.79</v>
      </c>
      <c r="AI328" s="364">
        <v>2691.79</v>
      </c>
      <c r="AJ328" s="362" t="s">
        <v>262</v>
      </c>
      <c r="AK328" s="362" t="s">
        <v>263</v>
      </c>
      <c r="AL328" s="361" t="s">
        <v>264</v>
      </c>
      <c r="AM328" s="362">
        <v>58203</v>
      </c>
      <c r="AN328" s="362">
        <v>72210</v>
      </c>
      <c r="AO328" s="361" t="s">
        <v>158</v>
      </c>
      <c r="AP328" s="361" t="s">
        <v>265</v>
      </c>
      <c r="AQ328" s="362" t="s">
        <v>902</v>
      </c>
      <c r="AR328" s="362" t="s">
        <v>479</v>
      </c>
      <c r="AS328" s="363" t="s">
        <v>476</v>
      </c>
      <c r="AT328" s="362" t="s">
        <v>245</v>
      </c>
      <c r="AU328" s="362" t="s">
        <v>1214</v>
      </c>
      <c r="AV328" s="364" t="s">
        <v>1215</v>
      </c>
      <c r="AW328" s="362" t="s">
        <v>1216</v>
      </c>
      <c r="AX328" s="362" t="s">
        <v>271</v>
      </c>
      <c r="AY328" s="364" t="s">
        <v>1215</v>
      </c>
      <c r="AZ328" s="362">
        <v>2063272</v>
      </c>
      <c r="BA328" s="362" t="s">
        <v>1217</v>
      </c>
      <c r="BB328" s="362" t="s">
        <v>1218</v>
      </c>
      <c r="BC328" s="362" t="s">
        <v>305</v>
      </c>
      <c r="BD328" s="362" t="s">
        <v>1219</v>
      </c>
      <c r="BE328" s="363" t="s">
        <v>869</v>
      </c>
      <c r="BF328" s="362" t="s">
        <v>261</v>
      </c>
      <c r="BG328" s="364" t="s">
        <v>1215</v>
      </c>
      <c r="BH328" s="362">
        <v>10256858</v>
      </c>
      <c r="BI328" s="362">
        <v>1</v>
      </c>
      <c r="BJ328" s="362" t="s">
        <v>1216</v>
      </c>
      <c r="BK328" s="362" t="s">
        <v>553</v>
      </c>
      <c r="BL328" s="362" t="s">
        <v>297</v>
      </c>
      <c r="BM328" s="362"/>
      <c r="BN328" s="362"/>
      <c r="BO328" s="362"/>
      <c r="BP328" s="362"/>
      <c r="BQ328" s="362"/>
      <c r="BR328" s="362"/>
    </row>
    <row r="329" spans="1:70" ht="15.6">
      <c r="A329" s="361" t="s">
        <v>158</v>
      </c>
      <c r="B329" s="362" t="s">
        <v>2</v>
      </c>
      <c r="C329" s="362"/>
      <c r="D329" s="363" t="s">
        <v>243</v>
      </c>
      <c r="E329" s="363" t="s">
        <v>456</v>
      </c>
      <c r="F329" s="362" t="s">
        <v>245</v>
      </c>
      <c r="G329" s="362" t="s">
        <v>246</v>
      </c>
      <c r="H329" s="362" t="s">
        <v>247</v>
      </c>
      <c r="I329" s="362" t="s">
        <v>248</v>
      </c>
      <c r="J329" s="362" t="s">
        <v>249</v>
      </c>
      <c r="K329" s="362" t="s">
        <v>250</v>
      </c>
      <c r="L329" s="361" t="s">
        <v>298</v>
      </c>
      <c r="M329" s="362" t="s">
        <v>89</v>
      </c>
      <c r="N329" s="362" t="s">
        <v>91</v>
      </c>
      <c r="O329" s="362" t="s">
        <v>250</v>
      </c>
      <c r="P329" s="362" t="s">
        <v>247</v>
      </c>
      <c r="Q329" s="361" t="s">
        <v>157</v>
      </c>
      <c r="R329" s="362" t="s">
        <v>252</v>
      </c>
      <c r="S329" s="362" t="s">
        <v>253</v>
      </c>
      <c r="T329" s="362">
        <v>51511145</v>
      </c>
      <c r="U329" s="362"/>
      <c r="V329" s="362"/>
      <c r="W329" s="363" t="s">
        <v>476</v>
      </c>
      <c r="X329" s="362" t="s">
        <v>901</v>
      </c>
      <c r="Y329" s="362" t="s">
        <v>256</v>
      </c>
      <c r="Z329" s="362" t="s">
        <v>257</v>
      </c>
      <c r="AA329" s="362" t="s">
        <v>258</v>
      </c>
      <c r="AB329" s="362" t="s">
        <v>259</v>
      </c>
      <c r="AC329" s="362" t="s">
        <v>496</v>
      </c>
      <c r="AD329" s="364">
        <v>0</v>
      </c>
      <c r="AE329" s="364">
        <v>0</v>
      </c>
      <c r="AF329" s="362" t="s">
        <v>261</v>
      </c>
      <c r="AG329" s="362">
        <v>2.4096389999999999E-2</v>
      </c>
      <c r="AH329" s="364">
        <v>0</v>
      </c>
      <c r="AI329" s="364">
        <v>0</v>
      </c>
      <c r="AJ329" s="362" t="s">
        <v>262</v>
      </c>
      <c r="AK329" s="362" t="s">
        <v>263</v>
      </c>
      <c r="AL329" s="361" t="s">
        <v>264</v>
      </c>
      <c r="AM329" s="362">
        <v>58203</v>
      </c>
      <c r="AN329" s="362">
        <v>72210</v>
      </c>
      <c r="AO329" s="361" t="s">
        <v>158</v>
      </c>
      <c r="AP329" s="361" t="s">
        <v>265</v>
      </c>
      <c r="AQ329" s="362" t="s">
        <v>902</v>
      </c>
      <c r="AR329" s="362" t="s">
        <v>479</v>
      </c>
      <c r="AS329" s="363" t="s">
        <v>476</v>
      </c>
      <c r="AT329" s="362" t="s">
        <v>245</v>
      </c>
      <c r="AU329" s="362" t="s">
        <v>1214</v>
      </c>
      <c r="AV329" s="364" t="s">
        <v>1215</v>
      </c>
      <c r="AW329" s="362" t="s">
        <v>1220</v>
      </c>
      <c r="AX329" s="362" t="s">
        <v>501</v>
      </c>
      <c r="AY329" s="364" t="s">
        <v>502</v>
      </c>
      <c r="AZ329" s="362">
        <v>2063272</v>
      </c>
      <c r="BA329" s="362" t="s">
        <v>1217</v>
      </c>
      <c r="BB329" s="362" t="s">
        <v>1218</v>
      </c>
      <c r="BC329" s="362" t="s">
        <v>305</v>
      </c>
      <c r="BD329" s="362" t="s">
        <v>1219</v>
      </c>
      <c r="BE329" s="363" t="s">
        <v>869</v>
      </c>
      <c r="BF329" s="362" t="s">
        <v>261</v>
      </c>
      <c r="BG329" s="364" t="s">
        <v>1215</v>
      </c>
      <c r="BH329" s="362">
        <v>10256858</v>
      </c>
      <c r="BI329" s="362">
        <v>1</v>
      </c>
      <c r="BJ329" s="362" t="s">
        <v>1216</v>
      </c>
      <c r="BK329" s="362" t="s">
        <v>553</v>
      </c>
      <c r="BL329" s="362" t="s">
        <v>297</v>
      </c>
      <c r="BM329" s="362"/>
      <c r="BN329" s="362"/>
      <c r="BO329" s="362"/>
      <c r="BP329" s="362"/>
      <c r="BQ329" s="362"/>
      <c r="BR329" s="362"/>
    </row>
    <row r="330" spans="1:70" ht="15.6">
      <c r="A330" s="361" t="s">
        <v>158</v>
      </c>
      <c r="B330" s="362" t="s">
        <v>2</v>
      </c>
      <c r="C330" s="362"/>
      <c r="D330" s="363" t="s">
        <v>243</v>
      </c>
      <c r="E330" s="363" t="s">
        <v>456</v>
      </c>
      <c r="F330" s="362" t="s">
        <v>245</v>
      </c>
      <c r="G330" s="362" t="s">
        <v>246</v>
      </c>
      <c r="H330" s="362" t="s">
        <v>247</v>
      </c>
      <c r="I330" s="362" t="s">
        <v>248</v>
      </c>
      <c r="J330" s="362" t="s">
        <v>249</v>
      </c>
      <c r="K330" s="362" t="s">
        <v>250</v>
      </c>
      <c r="L330" s="361" t="s">
        <v>298</v>
      </c>
      <c r="M330" s="362" t="s">
        <v>89</v>
      </c>
      <c r="N330" s="362" t="s">
        <v>91</v>
      </c>
      <c r="O330" s="362" t="s">
        <v>250</v>
      </c>
      <c r="P330" s="362" t="s">
        <v>247</v>
      </c>
      <c r="Q330" s="361" t="s">
        <v>157</v>
      </c>
      <c r="R330" s="362" t="s">
        <v>252</v>
      </c>
      <c r="S330" s="362" t="s">
        <v>253</v>
      </c>
      <c r="T330" s="362">
        <v>51511147</v>
      </c>
      <c r="U330" s="362"/>
      <c r="V330" s="362"/>
      <c r="W330" s="363" t="s">
        <v>476</v>
      </c>
      <c r="X330" s="362" t="s">
        <v>901</v>
      </c>
      <c r="Y330" s="362" t="s">
        <v>256</v>
      </c>
      <c r="Z330" s="362" t="s">
        <v>257</v>
      </c>
      <c r="AA330" s="362" t="s">
        <v>258</v>
      </c>
      <c r="AB330" s="362" t="s">
        <v>259</v>
      </c>
      <c r="AC330" s="362" t="s">
        <v>532</v>
      </c>
      <c r="AD330" s="364">
        <v>0</v>
      </c>
      <c r="AE330" s="364">
        <v>0</v>
      </c>
      <c r="AF330" s="362" t="s">
        <v>261</v>
      </c>
      <c r="AG330" s="362">
        <v>2.4096389999999999E-2</v>
      </c>
      <c r="AH330" s="364">
        <v>-45.4</v>
      </c>
      <c r="AI330" s="364">
        <v>-45.4</v>
      </c>
      <c r="AJ330" s="362" t="s">
        <v>262</v>
      </c>
      <c r="AK330" s="362" t="s">
        <v>263</v>
      </c>
      <c r="AL330" s="361" t="s">
        <v>264</v>
      </c>
      <c r="AM330" s="362">
        <v>58203</v>
      </c>
      <c r="AN330" s="362">
        <v>72210</v>
      </c>
      <c r="AO330" s="361" t="s">
        <v>158</v>
      </c>
      <c r="AP330" s="361" t="s">
        <v>265</v>
      </c>
      <c r="AQ330" s="362" t="s">
        <v>902</v>
      </c>
      <c r="AR330" s="362" t="s">
        <v>479</v>
      </c>
      <c r="AS330" s="363" t="s">
        <v>476</v>
      </c>
      <c r="AT330" s="362" t="s">
        <v>245</v>
      </c>
      <c r="AU330" s="362" t="s">
        <v>1214</v>
      </c>
      <c r="AV330" s="364" t="s">
        <v>1215</v>
      </c>
      <c r="AW330" s="362" t="s">
        <v>1216</v>
      </c>
      <c r="AX330" s="362" t="s">
        <v>271</v>
      </c>
      <c r="AY330" s="364" t="s">
        <v>502</v>
      </c>
      <c r="AZ330" s="362">
        <v>2063272</v>
      </c>
      <c r="BA330" s="362" t="s">
        <v>1217</v>
      </c>
      <c r="BB330" s="362" t="s">
        <v>1218</v>
      </c>
      <c r="BC330" s="362" t="s">
        <v>305</v>
      </c>
      <c r="BD330" s="362" t="s">
        <v>1219</v>
      </c>
      <c r="BE330" s="363" t="s">
        <v>869</v>
      </c>
      <c r="BF330" s="362" t="s">
        <v>261</v>
      </c>
      <c r="BG330" s="364" t="s">
        <v>1215</v>
      </c>
      <c r="BH330" s="362">
        <v>10256858</v>
      </c>
      <c r="BI330" s="362">
        <v>1</v>
      </c>
      <c r="BJ330" s="362" t="s">
        <v>1216</v>
      </c>
      <c r="BK330" s="362" t="s">
        <v>553</v>
      </c>
      <c r="BL330" s="362" t="s">
        <v>297</v>
      </c>
      <c r="BM330" s="362"/>
      <c r="BN330" s="362"/>
      <c r="BO330" s="362"/>
      <c r="BP330" s="362"/>
      <c r="BQ330" s="362"/>
      <c r="BR330" s="362"/>
    </row>
    <row r="331" spans="1:70" ht="15.6">
      <c r="A331" s="361" t="s">
        <v>158</v>
      </c>
      <c r="B331" s="362" t="s">
        <v>2</v>
      </c>
      <c r="C331" s="362"/>
      <c r="D331" s="363" t="s">
        <v>243</v>
      </c>
      <c r="E331" s="363" t="s">
        <v>456</v>
      </c>
      <c r="F331" s="362" t="s">
        <v>245</v>
      </c>
      <c r="G331" s="362" t="s">
        <v>246</v>
      </c>
      <c r="H331" s="362" t="s">
        <v>247</v>
      </c>
      <c r="I331" s="362" t="s">
        <v>248</v>
      </c>
      <c r="J331" s="362" t="s">
        <v>249</v>
      </c>
      <c r="K331" s="362" t="s">
        <v>250</v>
      </c>
      <c r="L331" s="361" t="s">
        <v>298</v>
      </c>
      <c r="M331" s="362" t="s">
        <v>89</v>
      </c>
      <c r="N331" s="362" t="s">
        <v>91</v>
      </c>
      <c r="O331" s="362" t="s">
        <v>250</v>
      </c>
      <c r="P331" s="362" t="s">
        <v>247</v>
      </c>
      <c r="Q331" s="361" t="s">
        <v>157</v>
      </c>
      <c r="R331" s="362" t="s">
        <v>252</v>
      </c>
      <c r="S331" s="362" t="s">
        <v>253</v>
      </c>
      <c r="T331" s="362">
        <v>51516831</v>
      </c>
      <c r="U331" s="362"/>
      <c r="V331" s="362"/>
      <c r="W331" s="363" t="s">
        <v>748</v>
      </c>
      <c r="X331" s="362" t="s">
        <v>1177</v>
      </c>
      <c r="Y331" s="362" t="s">
        <v>256</v>
      </c>
      <c r="Z331" s="362" t="s">
        <v>257</v>
      </c>
      <c r="AA331" s="362" t="s">
        <v>258</v>
      </c>
      <c r="AB331" s="362" t="s">
        <v>259</v>
      </c>
      <c r="AC331" s="362" t="s">
        <v>260</v>
      </c>
      <c r="AD331" s="364">
        <v>4</v>
      </c>
      <c r="AE331" s="364">
        <v>4</v>
      </c>
      <c r="AF331" s="362" t="s">
        <v>261</v>
      </c>
      <c r="AG331" s="362">
        <v>2.4509800000000002E-2</v>
      </c>
      <c r="AH331" s="364">
        <v>0.1</v>
      </c>
      <c r="AI331" s="364">
        <v>0.1</v>
      </c>
      <c r="AJ331" s="362" t="s">
        <v>262</v>
      </c>
      <c r="AK331" s="362" t="s">
        <v>263</v>
      </c>
      <c r="AL331" s="361" t="s">
        <v>264</v>
      </c>
      <c r="AM331" s="362">
        <v>58203</v>
      </c>
      <c r="AN331" s="362">
        <v>71615</v>
      </c>
      <c r="AO331" s="361" t="s">
        <v>158</v>
      </c>
      <c r="AP331" s="361" t="s">
        <v>265</v>
      </c>
      <c r="AQ331" s="362" t="s">
        <v>1178</v>
      </c>
      <c r="AR331" s="362" t="s">
        <v>524</v>
      </c>
      <c r="AS331" s="363" t="s">
        <v>748</v>
      </c>
      <c r="AT331" s="362" t="s">
        <v>245</v>
      </c>
      <c r="AU331" s="362" t="s">
        <v>1221</v>
      </c>
      <c r="AV331" s="364" t="s">
        <v>633</v>
      </c>
      <c r="AW331" s="362" t="s">
        <v>1047</v>
      </c>
      <c r="AX331" s="362" t="s">
        <v>271</v>
      </c>
      <c r="AY331" s="364" t="s">
        <v>633</v>
      </c>
      <c r="AZ331" s="362" t="s">
        <v>1048</v>
      </c>
      <c r="BA331" s="362" t="s">
        <v>1049</v>
      </c>
      <c r="BB331" s="362" t="s">
        <v>1050</v>
      </c>
      <c r="BC331" s="362" t="s">
        <v>736</v>
      </c>
      <c r="BD331" s="362" t="s">
        <v>1222</v>
      </c>
      <c r="BE331" s="363" t="s">
        <v>869</v>
      </c>
      <c r="BF331" s="362" t="s">
        <v>261</v>
      </c>
      <c r="BG331" s="364" t="s">
        <v>633</v>
      </c>
      <c r="BH331" s="362"/>
      <c r="BI331" s="362"/>
      <c r="BJ331" s="362"/>
      <c r="BK331" s="362"/>
      <c r="BL331" s="362"/>
      <c r="BM331" s="362"/>
      <c r="BN331" s="362"/>
      <c r="BO331" s="362"/>
      <c r="BP331" s="362"/>
      <c r="BQ331" s="362"/>
      <c r="BR331" s="362"/>
    </row>
    <row r="332" spans="1:70" ht="15.6">
      <c r="A332" s="361" t="s">
        <v>158</v>
      </c>
      <c r="B332" s="362" t="s">
        <v>2</v>
      </c>
      <c r="C332" s="362"/>
      <c r="D332" s="363" t="s">
        <v>243</v>
      </c>
      <c r="E332" s="363" t="s">
        <v>456</v>
      </c>
      <c r="F332" s="362" t="s">
        <v>245</v>
      </c>
      <c r="G332" s="362" t="s">
        <v>246</v>
      </c>
      <c r="H332" s="362" t="s">
        <v>247</v>
      </c>
      <c r="I332" s="362" t="s">
        <v>248</v>
      </c>
      <c r="J332" s="362" t="s">
        <v>249</v>
      </c>
      <c r="K332" s="362" t="s">
        <v>250</v>
      </c>
      <c r="L332" s="361" t="s">
        <v>298</v>
      </c>
      <c r="M332" s="362" t="s">
        <v>89</v>
      </c>
      <c r="N332" s="362" t="s">
        <v>91</v>
      </c>
      <c r="O332" s="362" t="s">
        <v>250</v>
      </c>
      <c r="P332" s="362" t="s">
        <v>247</v>
      </c>
      <c r="Q332" s="361" t="s">
        <v>157</v>
      </c>
      <c r="R332" s="362" t="s">
        <v>252</v>
      </c>
      <c r="S332" s="362" t="s">
        <v>253</v>
      </c>
      <c r="T332" s="362">
        <v>51516832</v>
      </c>
      <c r="U332" s="362"/>
      <c r="V332" s="362"/>
      <c r="W332" s="363" t="s">
        <v>476</v>
      </c>
      <c r="X332" s="362" t="s">
        <v>1090</v>
      </c>
      <c r="Y332" s="362" t="s">
        <v>256</v>
      </c>
      <c r="Z332" s="362" t="s">
        <v>257</v>
      </c>
      <c r="AA332" s="362" t="s">
        <v>258</v>
      </c>
      <c r="AB332" s="362" t="s">
        <v>259</v>
      </c>
      <c r="AC332" s="362" t="s">
        <v>260</v>
      </c>
      <c r="AD332" s="364">
        <v>9220</v>
      </c>
      <c r="AE332" s="364">
        <v>9220</v>
      </c>
      <c r="AF332" s="362" t="s">
        <v>261</v>
      </c>
      <c r="AG332" s="362">
        <v>2.4096389999999999E-2</v>
      </c>
      <c r="AH332" s="364">
        <v>222.17</v>
      </c>
      <c r="AI332" s="364">
        <v>222.17</v>
      </c>
      <c r="AJ332" s="362" t="s">
        <v>262</v>
      </c>
      <c r="AK332" s="362" t="s">
        <v>263</v>
      </c>
      <c r="AL332" s="361" t="s">
        <v>264</v>
      </c>
      <c r="AM332" s="362">
        <v>58203</v>
      </c>
      <c r="AN332" s="362">
        <v>71620</v>
      </c>
      <c r="AO332" s="361" t="s">
        <v>158</v>
      </c>
      <c r="AP332" s="361" t="s">
        <v>265</v>
      </c>
      <c r="AQ332" s="362" t="s">
        <v>1091</v>
      </c>
      <c r="AR332" s="362" t="s">
        <v>479</v>
      </c>
      <c r="AS332" s="363" t="s">
        <v>476</v>
      </c>
      <c r="AT332" s="362" t="s">
        <v>245</v>
      </c>
      <c r="AU332" s="362" t="s">
        <v>1223</v>
      </c>
      <c r="AV332" s="364" t="s">
        <v>1224</v>
      </c>
      <c r="AW332" s="362" t="s">
        <v>1092</v>
      </c>
      <c r="AX332" s="362" t="s">
        <v>271</v>
      </c>
      <c r="AY332" s="364" t="s">
        <v>1224</v>
      </c>
      <c r="AZ332" s="362" t="s">
        <v>1195</v>
      </c>
      <c r="BA332" s="362" t="s">
        <v>1196</v>
      </c>
      <c r="BB332" s="362" t="s">
        <v>1197</v>
      </c>
      <c r="BC332" s="362" t="s">
        <v>473</v>
      </c>
      <c r="BD332" s="362" t="s">
        <v>1225</v>
      </c>
      <c r="BE332" s="363" t="s">
        <v>869</v>
      </c>
      <c r="BF332" s="362" t="s">
        <v>261</v>
      </c>
      <c r="BG332" s="364" t="s">
        <v>1224</v>
      </c>
      <c r="BH332" s="362"/>
      <c r="BI332" s="362"/>
      <c r="BJ332" s="362"/>
      <c r="BK332" s="362"/>
      <c r="BL332" s="362"/>
      <c r="BM332" s="362"/>
      <c r="BN332" s="362"/>
      <c r="BO332" s="362"/>
      <c r="BP332" s="362"/>
      <c r="BQ332" s="362"/>
      <c r="BR332" s="362"/>
    </row>
    <row r="333" spans="1:70" ht="15.6">
      <c r="A333" s="361" t="s">
        <v>158</v>
      </c>
      <c r="B333" s="362" t="s">
        <v>2</v>
      </c>
      <c r="C333" s="362"/>
      <c r="D333" s="363" t="s">
        <v>243</v>
      </c>
      <c r="E333" s="363" t="s">
        <v>456</v>
      </c>
      <c r="F333" s="362" t="s">
        <v>245</v>
      </c>
      <c r="G333" s="362" t="s">
        <v>246</v>
      </c>
      <c r="H333" s="362" t="s">
        <v>247</v>
      </c>
      <c r="I333" s="362" t="s">
        <v>248</v>
      </c>
      <c r="J333" s="362" t="s">
        <v>249</v>
      </c>
      <c r="K333" s="362" t="s">
        <v>250</v>
      </c>
      <c r="L333" s="361" t="s">
        <v>298</v>
      </c>
      <c r="M333" s="362" t="s">
        <v>89</v>
      </c>
      <c r="N333" s="362" t="s">
        <v>91</v>
      </c>
      <c r="O333" s="362" t="s">
        <v>250</v>
      </c>
      <c r="P333" s="362" t="s">
        <v>247</v>
      </c>
      <c r="Q333" s="361" t="s">
        <v>157</v>
      </c>
      <c r="R333" s="362" t="s">
        <v>252</v>
      </c>
      <c r="S333" s="362" t="s">
        <v>253</v>
      </c>
      <c r="T333" s="362">
        <v>51524351</v>
      </c>
      <c r="U333" s="362"/>
      <c r="V333" s="362"/>
      <c r="W333" s="363" t="s">
        <v>533</v>
      </c>
      <c r="X333" s="362" t="s">
        <v>278</v>
      </c>
      <c r="Y333" s="362" t="s">
        <v>256</v>
      </c>
      <c r="Z333" s="362" t="s">
        <v>653</v>
      </c>
      <c r="AA333" s="362"/>
      <c r="AB333" s="362" t="s">
        <v>653</v>
      </c>
      <c r="AC333" s="362" t="s">
        <v>654</v>
      </c>
      <c r="AD333" s="364">
        <v>0</v>
      </c>
      <c r="AE333" s="364">
        <v>215.3432</v>
      </c>
      <c r="AF333" s="362" t="s">
        <v>154</v>
      </c>
      <c r="AG333" s="362">
        <v>1</v>
      </c>
      <c r="AH333" s="364">
        <v>0</v>
      </c>
      <c r="AI333" s="364">
        <v>215.3432</v>
      </c>
      <c r="AJ333" s="362" t="s">
        <v>262</v>
      </c>
      <c r="AK333" s="362" t="s">
        <v>263</v>
      </c>
      <c r="AL333" s="361" t="s">
        <v>264</v>
      </c>
      <c r="AM333" s="362">
        <v>58203</v>
      </c>
      <c r="AN333" s="362">
        <v>75105</v>
      </c>
      <c r="AO333" s="361" t="s">
        <v>158</v>
      </c>
      <c r="AP333" s="361" t="s">
        <v>265</v>
      </c>
      <c r="AQ333" s="362" t="s">
        <v>655</v>
      </c>
      <c r="AR333" s="362"/>
      <c r="AS333" s="363"/>
      <c r="AT333" s="362"/>
      <c r="AU333" s="362"/>
      <c r="AV333" s="364"/>
      <c r="AW333" s="362"/>
      <c r="AX333" s="362"/>
      <c r="AY333" s="364"/>
      <c r="AZ333" s="362"/>
      <c r="BA333" s="362"/>
      <c r="BB333" s="362"/>
      <c r="BC333" s="362"/>
      <c r="BD333" s="362"/>
      <c r="BE333" s="363"/>
      <c r="BF333" s="362"/>
      <c r="BG333" s="364"/>
      <c r="BH333" s="362"/>
      <c r="BI333" s="362"/>
      <c r="BJ333" s="362"/>
      <c r="BK333" s="362"/>
      <c r="BL333" s="362"/>
      <c r="BM333" s="362"/>
      <c r="BN333" s="362"/>
      <c r="BO333" s="362"/>
      <c r="BP333" s="362"/>
      <c r="BQ333" s="362"/>
      <c r="BR333" s="362"/>
    </row>
    <row r="334" spans="1:70" ht="15.6">
      <c r="A334" s="361" t="s">
        <v>158</v>
      </c>
      <c r="B334" s="362" t="s">
        <v>2</v>
      </c>
      <c r="C334" s="362"/>
      <c r="D334" s="363" t="s">
        <v>243</v>
      </c>
      <c r="E334" s="363" t="s">
        <v>456</v>
      </c>
      <c r="F334" s="362" t="s">
        <v>245</v>
      </c>
      <c r="G334" s="362" t="s">
        <v>246</v>
      </c>
      <c r="H334" s="362" t="s">
        <v>247</v>
      </c>
      <c r="I334" s="362" t="s">
        <v>248</v>
      </c>
      <c r="J334" s="362" t="s">
        <v>249</v>
      </c>
      <c r="K334" s="362" t="s">
        <v>250</v>
      </c>
      <c r="L334" s="361" t="s">
        <v>298</v>
      </c>
      <c r="M334" s="362" t="s">
        <v>89</v>
      </c>
      <c r="N334" s="362" t="s">
        <v>91</v>
      </c>
      <c r="O334" s="362" t="s">
        <v>250</v>
      </c>
      <c r="P334" s="362" t="s">
        <v>247</v>
      </c>
      <c r="Q334" s="361" t="s">
        <v>157</v>
      </c>
      <c r="R334" s="362" t="s">
        <v>252</v>
      </c>
      <c r="S334" s="362" t="s">
        <v>253</v>
      </c>
      <c r="T334" s="362">
        <v>51538968</v>
      </c>
      <c r="U334" s="362"/>
      <c r="V334" s="362"/>
      <c r="W334" s="363" t="s">
        <v>476</v>
      </c>
      <c r="X334" s="362" t="s">
        <v>278</v>
      </c>
      <c r="Y334" s="362" t="s">
        <v>256</v>
      </c>
      <c r="Z334" s="362" t="s">
        <v>279</v>
      </c>
      <c r="AA334" s="362"/>
      <c r="AB334" s="362" t="s">
        <v>280</v>
      </c>
      <c r="AC334" s="362" t="s">
        <v>281</v>
      </c>
      <c r="AD334" s="364">
        <v>0</v>
      </c>
      <c r="AE334" s="364">
        <v>737.6</v>
      </c>
      <c r="AF334" s="362" t="s">
        <v>261</v>
      </c>
      <c r="AG334" s="362">
        <v>2.4096389999999999E-2</v>
      </c>
      <c r="AH334" s="364">
        <v>0</v>
      </c>
      <c r="AI334" s="364">
        <v>17.77</v>
      </c>
      <c r="AJ334" s="362"/>
      <c r="AK334" s="362"/>
      <c r="AL334" s="361"/>
      <c r="AM334" s="362"/>
      <c r="AN334" s="362"/>
      <c r="AO334" s="361"/>
      <c r="AP334" s="361"/>
      <c r="AQ334" s="362" t="s">
        <v>282</v>
      </c>
      <c r="AR334" s="362"/>
      <c r="AS334" s="363"/>
      <c r="AT334" s="362"/>
      <c r="AU334" s="362"/>
      <c r="AV334" s="364"/>
      <c r="AW334" s="362"/>
      <c r="AX334" s="362"/>
      <c r="AY334" s="364"/>
      <c r="AZ334" s="362"/>
      <c r="BA334" s="362"/>
      <c r="BB334" s="362"/>
      <c r="BC334" s="362"/>
      <c r="BD334" s="362"/>
      <c r="BE334" s="363"/>
      <c r="BF334" s="362"/>
      <c r="BG334" s="364"/>
      <c r="BH334" s="362"/>
      <c r="BI334" s="362"/>
      <c r="BJ334" s="362"/>
      <c r="BK334" s="362"/>
      <c r="BL334" s="362"/>
      <c r="BM334" s="362"/>
      <c r="BN334" s="362"/>
      <c r="BO334" s="362"/>
      <c r="BP334" s="362"/>
      <c r="BQ334" s="362"/>
      <c r="BR334" s="362"/>
    </row>
    <row r="335" spans="1:70" ht="15.6">
      <c r="A335" s="361" t="s">
        <v>158</v>
      </c>
      <c r="B335" s="362" t="s">
        <v>2</v>
      </c>
      <c r="C335" s="362"/>
      <c r="D335" s="363" t="s">
        <v>243</v>
      </c>
      <c r="E335" s="363" t="s">
        <v>456</v>
      </c>
      <c r="F335" s="362" t="s">
        <v>245</v>
      </c>
      <c r="G335" s="362" t="s">
        <v>246</v>
      </c>
      <c r="H335" s="362" t="s">
        <v>247</v>
      </c>
      <c r="I335" s="362" t="s">
        <v>248</v>
      </c>
      <c r="J335" s="362" t="s">
        <v>249</v>
      </c>
      <c r="K335" s="362" t="s">
        <v>250</v>
      </c>
      <c r="L335" s="361" t="s">
        <v>298</v>
      </c>
      <c r="M335" s="362" t="s">
        <v>89</v>
      </c>
      <c r="N335" s="362" t="s">
        <v>91</v>
      </c>
      <c r="O335" s="362" t="s">
        <v>250</v>
      </c>
      <c r="P335" s="362" t="s">
        <v>247</v>
      </c>
      <c r="Q335" s="361" t="s">
        <v>157</v>
      </c>
      <c r="R335" s="362" t="s">
        <v>252</v>
      </c>
      <c r="S335" s="362" t="s">
        <v>253</v>
      </c>
      <c r="T335" s="362">
        <v>51538969</v>
      </c>
      <c r="U335" s="362"/>
      <c r="V335" s="362"/>
      <c r="W335" s="363" t="s">
        <v>748</v>
      </c>
      <c r="X335" s="362" t="s">
        <v>278</v>
      </c>
      <c r="Y335" s="362" t="s">
        <v>256</v>
      </c>
      <c r="Z335" s="362" t="s">
        <v>279</v>
      </c>
      <c r="AA335" s="362"/>
      <c r="AB335" s="362" t="s">
        <v>280</v>
      </c>
      <c r="AC335" s="362" t="s">
        <v>281</v>
      </c>
      <c r="AD335" s="364">
        <v>0</v>
      </c>
      <c r="AE335" s="364">
        <v>0.32</v>
      </c>
      <c r="AF335" s="362" t="s">
        <v>261</v>
      </c>
      <c r="AG335" s="362">
        <v>2.4509800000000002E-2</v>
      </c>
      <c r="AH335" s="364">
        <v>0</v>
      </c>
      <c r="AI335" s="364">
        <v>0.01</v>
      </c>
      <c r="AJ335" s="362"/>
      <c r="AK335" s="362"/>
      <c r="AL335" s="361"/>
      <c r="AM335" s="362"/>
      <c r="AN335" s="362"/>
      <c r="AO335" s="361"/>
      <c r="AP335" s="361"/>
      <c r="AQ335" s="362" t="s">
        <v>282</v>
      </c>
      <c r="AR335" s="362"/>
      <c r="AS335" s="363"/>
      <c r="AT335" s="362"/>
      <c r="AU335" s="362"/>
      <c r="AV335" s="364"/>
      <c r="AW335" s="362"/>
      <c r="AX335" s="362"/>
      <c r="AY335" s="364"/>
      <c r="AZ335" s="362"/>
      <c r="BA335" s="362"/>
      <c r="BB335" s="362"/>
      <c r="BC335" s="362"/>
      <c r="BD335" s="362"/>
      <c r="BE335" s="363"/>
      <c r="BF335" s="362"/>
      <c r="BG335" s="364"/>
      <c r="BH335" s="362"/>
      <c r="BI335" s="362"/>
      <c r="BJ335" s="362"/>
      <c r="BK335" s="362"/>
      <c r="BL335" s="362"/>
      <c r="BM335" s="362"/>
      <c r="BN335" s="362"/>
      <c r="BO335" s="362"/>
      <c r="BP335" s="362"/>
      <c r="BQ335" s="362"/>
      <c r="BR335" s="362"/>
    </row>
    <row r="336" spans="1:70" ht="15.6">
      <c r="A336" s="361" t="s">
        <v>158</v>
      </c>
      <c r="B336" s="362" t="s">
        <v>2</v>
      </c>
      <c r="C336" s="362"/>
      <c r="D336" s="363" t="s">
        <v>243</v>
      </c>
      <c r="E336" s="363" t="s">
        <v>456</v>
      </c>
      <c r="F336" s="362" t="s">
        <v>245</v>
      </c>
      <c r="G336" s="362" t="s">
        <v>246</v>
      </c>
      <c r="H336" s="362" t="s">
        <v>247</v>
      </c>
      <c r="I336" s="362" t="s">
        <v>248</v>
      </c>
      <c r="J336" s="362" t="s">
        <v>249</v>
      </c>
      <c r="K336" s="362" t="s">
        <v>250</v>
      </c>
      <c r="L336" s="361" t="s">
        <v>298</v>
      </c>
      <c r="M336" s="362" t="s">
        <v>89</v>
      </c>
      <c r="N336" s="362" t="s">
        <v>91</v>
      </c>
      <c r="O336" s="362" t="s">
        <v>250</v>
      </c>
      <c r="P336" s="362" t="s">
        <v>247</v>
      </c>
      <c r="Q336" s="361" t="s">
        <v>157</v>
      </c>
      <c r="R336" s="362" t="s">
        <v>252</v>
      </c>
      <c r="S336" s="362" t="s">
        <v>253</v>
      </c>
      <c r="T336" s="362">
        <v>51588800</v>
      </c>
      <c r="U336" s="362"/>
      <c r="V336" s="362"/>
      <c r="W336" s="363" t="s">
        <v>1226</v>
      </c>
      <c r="X336" s="362" t="s">
        <v>1090</v>
      </c>
      <c r="Y336" s="362" t="s">
        <v>256</v>
      </c>
      <c r="Z336" s="362" t="s">
        <v>257</v>
      </c>
      <c r="AA336" s="362" t="s">
        <v>258</v>
      </c>
      <c r="AB336" s="362" t="s">
        <v>259</v>
      </c>
      <c r="AC336" s="362" t="s">
        <v>260</v>
      </c>
      <c r="AD336" s="364">
        <v>8817.2000000000007</v>
      </c>
      <c r="AE336" s="364">
        <v>8817.2000000000007</v>
      </c>
      <c r="AF336" s="362" t="s">
        <v>261</v>
      </c>
      <c r="AG336" s="362">
        <v>2.4096389999999999E-2</v>
      </c>
      <c r="AH336" s="364">
        <v>212.47</v>
      </c>
      <c r="AI336" s="364">
        <v>212.47</v>
      </c>
      <c r="AJ336" s="362" t="s">
        <v>262</v>
      </c>
      <c r="AK336" s="362" t="s">
        <v>263</v>
      </c>
      <c r="AL336" s="361" t="s">
        <v>264</v>
      </c>
      <c r="AM336" s="362">
        <v>58203</v>
      </c>
      <c r="AN336" s="362">
        <v>71620</v>
      </c>
      <c r="AO336" s="361" t="s">
        <v>158</v>
      </c>
      <c r="AP336" s="361" t="s">
        <v>265</v>
      </c>
      <c r="AQ336" s="362" t="s">
        <v>1091</v>
      </c>
      <c r="AR336" s="362" t="s">
        <v>479</v>
      </c>
      <c r="AS336" s="363" t="s">
        <v>869</v>
      </c>
      <c r="AT336" s="362" t="s">
        <v>245</v>
      </c>
      <c r="AU336" s="362" t="s">
        <v>1227</v>
      </c>
      <c r="AV336" s="364" t="s">
        <v>1228</v>
      </c>
      <c r="AW336" s="362" t="s">
        <v>1092</v>
      </c>
      <c r="AX336" s="362" t="s">
        <v>271</v>
      </c>
      <c r="AY336" s="364" t="s">
        <v>1229</v>
      </c>
      <c r="AZ336" s="362" t="s">
        <v>1230</v>
      </c>
      <c r="BA336" s="362" t="s">
        <v>1231</v>
      </c>
      <c r="BB336" s="362" t="s">
        <v>1232</v>
      </c>
      <c r="BC336" s="362" t="s">
        <v>1155</v>
      </c>
      <c r="BD336" s="362" t="s">
        <v>1233</v>
      </c>
      <c r="BE336" s="363" t="s">
        <v>1234</v>
      </c>
      <c r="BF336" s="362" t="s">
        <v>261</v>
      </c>
      <c r="BG336" s="364" t="s">
        <v>1228</v>
      </c>
      <c r="BH336" s="362"/>
      <c r="BI336" s="362"/>
      <c r="BJ336" s="362"/>
      <c r="BK336" s="362"/>
      <c r="BL336" s="362"/>
      <c r="BM336" s="362"/>
      <c r="BN336" s="362"/>
      <c r="BO336" s="362"/>
      <c r="BP336" s="362"/>
      <c r="BQ336" s="362"/>
      <c r="BR336" s="362"/>
    </row>
    <row r="337" spans="1:70" ht="15.6">
      <c r="A337" s="361" t="s">
        <v>158</v>
      </c>
      <c r="B337" s="362" t="s">
        <v>2</v>
      </c>
      <c r="C337" s="362"/>
      <c r="D337" s="363" t="s">
        <v>243</v>
      </c>
      <c r="E337" s="363" t="s">
        <v>456</v>
      </c>
      <c r="F337" s="362" t="s">
        <v>245</v>
      </c>
      <c r="G337" s="362" t="s">
        <v>246</v>
      </c>
      <c r="H337" s="362" t="s">
        <v>247</v>
      </c>
      <c r="I337" s="362" t="s">
        <v>248</v>
      </c>
      <c r="J337" s="362" t="s">
        <v>249</v>
      </c>
      <c r="K337" s="362" t="s">
        <v>250</v>
      </c>
      <c r="L337" s="361" t="s">
        <v>298</v>
      </c>
      <c r="M337" s="362" t="s">
        <v>89</v>
      </c>
      <c r="N337" s="362" t="s">
        <v>91</v>
      </c>
      <c r="O337" s="362" t="s">
        <v>250</v>
      </c>
      <c r="P337" s="362" t="s">
        <v>247</v>
      </c>
      <c r="Q337" s="361" t="s">
        <v>157</v>
      </c>
      <c r="R337" s="362" t="s">
        <v>252</v>
      </c>
      <c r="S337" s="362" t="s">
        <v>253</v>
      </c>
      <c r="T337" s="362">
        <v>51588856</v>
      </c>
      <c r="U337" s="362"/>
      <c r="V337" s="362"/>
      <c r="W337" s="363" t="s">
        <v>1182</v>
      </c>
      <c r="X337" s="362" t="s">
        <v>1034</v>
      </c>
      <c r="Y337" s="362" t="s">
        <v>256</v>
      </c>
      <c r="Z337" s="362" t="s">
        <v>257</v>
      </c>
      <c r="AA337" s="362" t="s">
        <v>258</v>
      </c>
      <c r="AB337" s="362" t="s">
        <v>259</v>
      </c>
      <c r="AC337" s="362" t="s">
        <v>260</v>
      </c>
      <c r="AD337" s="364">
        <v>1550</v>
      </c>
      <c r="AE337" s="364">
        <v>1550</v>
      </c>
      <c r="AF337" s="362" t="s">
        <v>261</v>
      </c>
      <c r="AG337" s="362">
        <v>2.4509800000000002E-2</v>
      </c>
      <c r="AH337" s="364">
        <v>37.99</v>
      </c>
      <c r="AI337" s="364">
        <v>37.99</v>
      </c>
      <c r="AJ337" s="362" t="s">
        <v>262</v>
      </c>
      <c r="AK337" s="362" t="s">
        <v>263</v>
      </c>
      <c r="AL337" s="361" t="s">
        <v>264</v>
      </c>
      <c r="AM337" s="362">
        <v>58203</v>
      </c>
      <c r="AN337" s="362">
        <v>73410</v>
      </c>
      <c r="AO337" s="361" t="s">
        <v>158</v>
      </c>
      <c r="AP337" s="361" t="s">
        <v>265</v>
      </c>
      <c r="AQ337" s="362" t="s">
        <v>1035</v>
      </c>
      <c r="AR337" s="362" t="s">
        <v>524</v>
      </c>
      <c r="AS337" s="363" t="s">
        <v>1182</v>
      </c>
      <c r="AT337" s="362" t="s">
        <v>245</v>
      </c>
      <c r="AU337" s="362" t="s">
        <v>1235</v>
      </c>
      <c r="AV337" s="364" t="s">
        <v>1236</v>
      </c>
      <c r="AW337" s="362" t="s">
        <v>1237</v>
      </c>
      <c r="AX337" s="362" t="s">
        <v>271</v>
      </c>
      <c r="AY337" s="364" t="s">
        <v>1236</v>
      </c>
      <c r="AZ337" s="362">
        <v>1058643</v>
      </c>
      <c r="BA337" s="362" t="s">
        <v>1238</v>
      </c>
      <c r="BB337" s="362" t="s">
        <v>1239</v>
      </c>
      <c r="BC337" s="362" t="s">
        <v>275</v>
      </c>
      <c r="BD337" s="362" t="s">
        <v>1240</v>
      </c>
      <c r="BE337" s="363" t="s">
        <v>1234</v>
      </c>
      <c r="BF337" s="362" t="s">
        <v>261</v>
      </c>
      <c r="BG337" s="364" t="s">
        <v>1236</v>
      </c>
      <c r="BH337" s="362"/>
      <c r="BI337" s="362"/>
      <c r="BJ337" s="362"/>
      <c r="BK337" s="362"/>
      <c r="BL337" s="362"/>
      <c r="BM337" s="362"/>
      <c r="BN337" s="362"/>
      <c r="BO337" s="362"/>
      <c r="BP337" s="362"/>
      <c r="BQ337" s="362"/>
      <c r="BR337" s="362"/>
    </row>
    <row r="338" spans="1:70" ht="15.6">
      <c r="A338" s="361" t="s">
        <v>158</v>
      </c>
      <c r="B338" s="362" t="s">
        <v>2</v>
      </c>
      <c r="C338" s="362"/>
      <c r="D338" s="363" t="s">
        <v>243</v>
      </c>
      <c r="E338" s="363" t="s">
        <v>456</v>
      </c>
      <c r="F338" s="362" t="s">
        <v>245</v>
      </c>
      <c r="G338" s="362" t="s">
        <v>246</v>
      </c>
      <c r="H338" s="362" t="s">
        <v>247</v>
      </c>
      <c r="I338" s="362" t="s">
        <v>248</v>
      </c>
      <c r="J338" s="362" t="s">
        <v>249</v>
      </c>
      <c r="K338" s="362" t="s">
        <v>250</v>
      </c>
      <c r="L338" s="361" t="s">
        <v>298</v>
      </c>
      <c r="M338" s="362" t="s">
        <v>89</v>
      </c>
      <c r="N338" s="362" t="s">
        <v>91</v>
      </c>
      <c r="O338" s="362" t="s">
        <v>250</v>
      </c>
      <c r="P338" s="362" t="s">
        <v>247</v>
      </c>
      <c r="Q338" s="361" t="s">
        <v>157</v>
      </c>
      <c r="R338" s="362" t="s">
        <v>252</v>
      </c>
      <c r="S338" s="362" t="s">
        <v>253</v>
      </c>
      <c r="T338" s="362">
        <v>51588857</v>
      </c>
      <c r="U338" s="362"/>
      <c r="V338" s="362"/>
      <c r="W338" s="363" t="s">
        <v>1226</v>
      </c>
      <c r="X338" s="362" t="s">
        <v>1090</v>
      </c>
      <c r="Y338" s="362" t="s">
        <v>256</v>
      </c>
      <c r="Z338" s="362" t="s">
        <v>257</v>
      </c>
      <c r="AA338" s="362" t="s">
        <v>258</v>
      </c>
      <c r="AB338" s="362" t="s">
        <v>259</v>
      </c>
      <c r="AC338" s="362" t="s">
        <v>260</v>
      </c>
      <c r="AD338" s="364">
        <v>9380</v>
      </c>
      <c r="AE338" s="364">
        <v>9380</v>
      </c>
      <c r="AF338" s="362" t="s">
        <v>261</v>
      </c>
      <c r="AG338" s="362">
        <v>2.4096389999999999E-2</v>
      </c>
      <c r="AH338" s="364">
        <v>226.02</v>
      </c>
      <c r="AI338" s="364">
        <v>226.02</v>
      </c>
      <c r="AJ338" s="362" t="s">
        <v>262</v>
      </c>
      <c r="AK338" s="362" t="s">
        <v>263</v>
      </c>
      <c r="AL338" s="361" t="s">
        <v>264</v>
      </c>
      <c r="AM338" s="362">
        <v>58203</v>
      </c>
      <c r="AN338" s="362">
        <v>71620</v>
      </c>
      <c r="AO338" s="361" t="s">
        <v>158</v>
      </c>
      <c r="AP338" s="361" t="s">
        <v>265</v>
      </c>
      <c r="AQ338" s="362" t="s">
        <v>1091</v>
      </c>
      <c r="AR338" s="362" t="s">
        <v>479</v>
      </c>
      <c r="AS338" s="363" t="s">
        <v>869</v>
      </c>
      <c r="AT338" s="362" t="s">
        <v>245</v>
      </c>
      <c r="AU338" s="362" t="s">
        <v>1241</v>
      </c>
      <c r="AV338" s="364" t="s">
        <v>1242</v>
      </c>
      <c r="AW338" s="362" t="s">
        <v>1092</v>
      </c>
      <c r="AX338" s="362" t="s">
        <v>271</v>
      </c>
      <c r="AY338" s="364" t="s">
        <v>1243</v>
      </c>
      <c r="AZ338" s="362" t="s">
        <v>1160</v>
      </c>
      <c r="BA338" s="362" t="s">
        <v>1161</v>
      </c>
      <c r="BB338" s="362" t="s">
        <v>1162</v>
      </c>
      <c r="BC338" s="362" t="s">
        <v>1155</v>
      </c>
      <c r="BD338" s="362" t="s">
        <v>1244</v>
      </c>
      <c r="BE338" s="363" t="s">
        <v>1234</v>
      </c>
      <c r="BF338" s="362" t="s">
        <v>261</v>
      </c>
      <c r="BG338" s="364" t="s">
        <v>1242</v>
      </c>
      <c r="BH338" s="362"/>
      <c r="BI338" s="362"/>
      <c r="BJ338" s="362"/>
      <c r="BK338" s="362"/>
      <c r="BL338" s="362"/>
      <c r="BM338" s="362"/>
      <c r="BN338" s="362"/>
      <c r="BO338" s="362"/>
      <c r="BP338" s="362"/>
      <c r="BQ338" s="362"/>
      <c r="BR338" s="362"/>
    </row>
    <row r="339" spans="1:70" ht="15.6">
      <c r="A339" s="361" t="s">
        <v>158</v>
      </c>
      <c r="B339" s="362" t="s">
        <v>2</v>
      </c>
      <c r="C339" s="362"/>
      <c r="D339" s="363" t="s">
        <v>243</v>
      </c>
      <c r="E339" s="363" t="s">
        <v>456</v>
      </c>
      <c r="F339" s="362" t="s">
        <v>245</v>
      </c>
      <c r="G339" s="362" t="s">
        <v>246</v>
      </c>
      <c r="H339" s="362" t="s">
        <v>247</v>
      </c>
      <c r="I339" s="362" t="s">
        <v>248</v>
      </c>
      <c r="J339" s="362" t="s">
        <v>249</v>
      </c>
      <c r="K339" s="362" t="s">
        <v>250</v>
      </c>
      <c r="L339" s="361" t="s">
        <v>298</v>
      </c>
      <c r="M339" s="362" t="s">
        <v>89</v>
      </c>
      <c r="N339" s="362" t="s">
        <v>91</v>
      </c>
      <c r="O339" s="362" t="s">
        <v>250</v>
      </c>
      <c r="P339" s="362" t="s">
        <v>247</v>
      </c>
      <c r="Q339" s="361" t="s">
        <v>157</v>
      </c>
      <c r="R339" s="362" t="s">
        <v>252</v>
      </c>
      <c r="S339" s="362" t="s">
        <v>253</v>
      </c>
      <c r="T339" s="362">
        <v>51601486</v>
      </c>
      <c r="U339" s="362"/>
      <c r="V339" s="362"/>
      <c r="W339" s="363" t="s">
        <v>1226</v>
      </c>
      <c r="X339" s="362" t="s">
        <v>278</v>
      </c>
      <c r="Y339" s="362" t="s">
        <v>256</v>
      </c>
      <c r="Z339" s="362" t="s">
        <v>279</v>
      </c>
      <c r="AA339" s="362"/>
      <c r="AB339" s="362" t="s">
        <v>280</v>
      </c>
      <c r="AC339" s="362" t="s">
        <v>281</v>
      </c>
      <c r="AD339" s="364">
        <v>0</v>
      </c>
      <c r="AE339" s="364">
        <v>1455.78</v>
      </c>
      <c r="AF339" s="362" t="s">
        <v>261</v>
      </c>
      <c r="AG339" s="362">
        <v>2.4096389999999999E-2</v>
      </c>
      <c r="AH339" s="364">
        <v>0</v>
      </c>
      <c r="AI339" s="364">
        <v>35.08</v>
      </c>
      <c r="AJ339" s="362"/>
      <c r="AK339" s="362"/>
      <c r="AL339" s="361"/>
      <c r="AM339" s="362"/>
      <c r="AN339" s="362"/>
      <c r="AO339" s="361"/>
      <c r="AP339" s="361"/>
      <c r="AQ339" s="362" t="s">
        <v>282</v>
      </c>
      <c r="AR339" s="362"/>
      <c r="AS339" s="363"/>
      <c r="AT339" s="362"/>
      <c r="AU339" s="362"/>
      <c r="AV339" s="364"/>
      <c r="AW339" s="362"/>
      <c r="AX339" s="362"/>
      <c r="AY339" s="364"/>
      <c r="AZ339" s="362"/>
      <c r="BA339" s="362"/>
      <c r="BB339" s="362"/>
      <c r="BC339" s="362"/>
      <c r="BD339" s="362"/>
      <c r="BE339" s="363"/>
      <c r="BF339" s="362"/>
      <c r="BG339" s="364"/>
      <c r="BH339" s="362"/>
      <c r="BI339" s="362"/>
      <c r="BJ339" s="362"/>
      <c r="BK339" s="362"/>
      <c r="BL339" s="362"/>
      <c r="BM339" s="362"/>
      <c r="BN339" s="362"/>
      <c r="BO339" s="362"/>
      <c r="BP339" s="362"/>
      <c r="BQ339" s="362"/>
      <c r="BR339" s="362"/>
    </row>
    <row r="340" spans="1:70" ht="15.6">
      <c r="A340" s="361" t="s">
        <v>158</v>
      </c>
      <c r="B340" s="362" t="s">
        <v>2</v>
      </c>
      <c r="C340" s="362"/>
      <c r="D340" s="363" t="s">
        <v>243</v>
      </c>
      <c r="E340" s="363" t="s">
        <v>456</v>
      </c>
      <c r="F340" s="362" t="s">
        <v>245</v>
      </c>
      <c r="G340" s="362" t="s">
        <v>246</v>
      </c>
      <c r="H340" s="362" t="s">
        <v>247</v>
      </c>
      <c r="I340" s="362" t="s">
        <v>248</v>
      </c>
      <c r="J340" s="362" t="s">
        <v>249</v>
      </c>
      <c r="K340" s="362" t="s">
        <v>250</v>
      </c>
      <c r="L340" s="361" t="s">
        <v>298</v>
      </c>
      <c r="M340" s="362" t="s">
        <v>89</v>
      </c>
      <c r="N340" s="362" t="s">
        <v>91</v>
      </c>
      <c r="O340" s="362" t="s">
        <v>250</v>
      </c>
      <c r="P340" s="362" t="s">
        <v>247</v>
      </c>
      <c r="Q340" s="361" t="s">
        <v>157</v>
      </c>
      <c r="R340" s="362" t="s">
        <v>252</v>
      </c>
      <c r="S340" s="362" t="s">
        <v>253</v>
      </c>
      <c r="T340" s="362">
        <v>51601488</v>
      </c>
      <c r="U340" s="362"/>
      <c r="V340" s="362"/>
      <c r="W340" s="363" t="s">
        <v>1182</v>
      </c>
      <c r="X340" s="362" t="s">
        <v>278</v>
      </c>
      <c r="Y340" s="362" t="s">
        <v>256</v>
      </c>
      <c r="Z340" s="362" t="s">
        <v>279</v>
      </c>
      <c r="AA340" s="362"/>
      <c r="AB340" s="362" t="s">
        <v>280</v>
      </c>
      <c r="AC340" s="362" t="s">
        <v>281</v>
      </c>
      <c r="AD340" s="364">
        <v>0</v>
      </c>
      <c r="AE340" s="364">
        <v>124</v>
      </c>
      <c r="AF340" s="362" t="s">
        <v>261</v>
      </c>
      <c r="AG340" s="362">
        <v>2.4509800000000002E-2</v>
      </c>
      <c r="AH340" s="364">
        <v>0</v>
      </c>
      <c r="AI340" s="364">
        <v>3.04</v>
      </c>
      <c r="AJ340" s="362"/>
      <c r="AK340" s="362"/>
      <c r="AL340" s="361"/>
      <c r="AM340" s="362"/>
      <c r="AN340" s="362"/>
      <c r="AO340" s="361"/>
      <c r="AP340" s="361"/>
      <c r="AQ340" s="362" t="s">
        <v>282</v>
      </c>
      <c r="AR340" s="362"/>
      <c r="AS340" s="363"/>
      <c r="AT340" s="362"/>
      <c r="AU340" s="362"/>
      <c r="AV340" s="364"/>
      <c r="AW340" s="362"/>
      <c r="AX340" s="362"/>
      <c r="AY340" s="364"/>
      <c r="AZ340" s="362"/>
      <c r="BA340" s="362"/>
      <c r="BB340" s="362"/>
      <c r="BC340" s="362"/>
      <c r="BD340" s="362"/>
      <c r="BE340" s="363"/>
      <c r="BF340" s="362"/>
      <c r="BG340" s="364"/>
      <c r="BH340" s="362"/>
      <c r="BI340" s="362"/>
      <c r="BJ340" s="362"/>
      <c r="BK340" s="362"/>
      <c r="BL340" s="362"/>
      <c r="BM340" s="362"/>
      <c r="BN340" s="362"/>
      <c r="BO340" s="362"/>
      <c r="BP340" s="362"/>
      <c r="BQ340" s="362"/>
      <c r="BR340" s="362"/>
    </row>
    <row r="341" spans="1:70" ht="15.6">
      <c r="A341" s="361" t="s">
        <v>158</v>
      </c>
      <c r="B341" s="362" t="s">
        <v>2</v>
      </c>
      <c r="C341" s="362"/>
      <c r="D341" s="363" t="s">
        <v>243</v>
      </c>
      <c r="E341" s="363" t="s">
        <v>456</v>
      </c>
      <c r="F341" s="362" t="s">
        <v>245</v>
      </c>
      <c r="G341" s="362" t="s">
        <v>246</v>
      </c>
      <c r="H341" s="362" t="s">
        <v>247</v>
      </c>
      <c r="I341" s="362" t="s">
        <v>248</v>
      </c>
      <c r="J341" s="362" t="s">
        <v>249</v>
      </c>
      <c r="K341" s="362" t="s">
        <v>250</v>
      </c>
      <c r="L341" s="361" t="s">
        <v>298</v>
      </c>
      <c r="M341" s="362" t="s">
        <v>89</v>
      </c>
      <c r="N341" s="362" t="s">
        <v>91</v>
      </c>
      <c r="O341" s="362" t="s">
        <v>250</v>
      </c>
      <c r="P341" s="362" t="s">
        <v>247</v>
      </c>
      <c r="Q341" s="361" t="s">
        <v>157</v>
      </c>
      <c r="R341" s="362" t="s">
        <v>252</v>
      </c>
      <c r="S341" s="362" t="s">
        <v>253</v>
      </c>
      <c r="T341" s="362">
        <v>51609286</v>
      </c>
      <c r="U341" s="362"/>
      <c r="V341" s="362"/>
      <c r="W341" s="363" t="s">
        <v>533</v>
      </c>
      <c r="X341" s="362" t="s">
        <v>518</v>
      </c>
      <c r="Y341" s="362" t="s">
        <v>256</v>
      </c>
      <c r="Z341" s="362" t="s">
        <v>519</v>
      </c>
      <c r="AA341" s="362"/>
      <c r="AB341" s="362" t="s">
        <v>519</v>
      </c>
      <c r="AC341" s="362" t="s">
        <v>519</v>
      </c>
      <c r="AD341" s="364">
        <v>-0.64</v>
      </c>
      <c r="AE341" s="364">
        <v>-0.64</v>
      </c>
      <c r="AF341" s="362" t="s">
        <v>154</v>
      </c>
      <c r="AG341" s="362">
        <v>1</v>
      </c>
      <c r="AH341" s="364">
        <v>-0.64</v>
      </c>
      <c r="AI341" s="364">
        <v>-0.64</v>
      </c>
      <c r="AJ341" s="362" t="s">
        <v>262</v>
      </c>
      <c r="AK341" s="362" t="s">
        <v>263</v>
      </c>
      <c r="AL341" s="361" t="s">
        <v>264</v>
      </c>
      <c r="AM341" s="362">
        <v>58203</v>
      </c>
      <c r="AN341" s="362">
        <v>76135</v>
      </c>
      <c r="AO341" s="361" t="s">
        <v>158</v>
      </c>
      <c r="AP341" s="361" t="s">
        <v>265</v>
      </c>
      <c r="AQ341" s="362" t="s">
        <v>520</v>
      </c>
      <c r="AR341" s="362"/>
      <c r="AS341" s="363"/>
      <c r="AT341" s="362"/>
      <c r="AU341" s="362"/>
      <c r="AV341" s="364"/>
      <c r="AW341" s="362"/>
      <c r="AX341" s="362"/>
      <c r="AY341" s="364"/>
      <c r="AZ341" s="362"/>
      <c r="BA341" s="362"/>
      <c r="BB341" s="362"/>
      <c r="BC341" s="362"/>
      <c r="BD341" s="362"/>
      <c r="BE341" s="363"/>
      <c r="BF341" s="362"/>
      <c r="BG341" s="364"/>
      <c r="BH341" s="362"/>
      <c r="BI341" s="362"/>
      <c r="BJ341" s="362"/>
      <c r="BK341" s="362"/>
      <c r="BL341" s="362"/>
      <c r="BM341" s="362"/>
      <c r="BN341" s="362"/>
      <c r="BO341" s="362"/>
      <c r="BP341" s="362"/>
      <c r="BQ341" s="362"/>
      <c r="BR341" s="362"/>
    </row>
    <row r="342" spans="1:70" ht="15.6">
      <c r="A342" s="361" t="s">
        <v>158</v>
      </c>
      <c r="B342" s="362" t="s">
        <v>2</v>
      </c>
      <c r="C342" s="362"/>
      <c r="D342" s="363" t="s">
        <v>243</v>
      </c>
      <c r="E342" s="363" t="s">
        <v>456</v>
      </c>
      <c r="F342" s="362" t="s">
        <v>245</v>
      </c>
      <c r="G342" s="362" t="s">
        <v>246</v>
      </c>
      <c r="H342" s="362" t="s">
        <v>247</v>
      </c>
      <c r="I342" s="362" t="s">
        <v>248</v>
      </c>
      <c r="J342" s="362" t="s">
        <v>249</v>
      </c>
      <c r="K342" s="362" t="s">
        <v>250</v>
      </c>
      <c r="L342" s="361" t="s">
        <v>298</v>
      </c>
      <c r="M342" s="362" t="s">
        <v>89</v>
      </c>
      <c r="N342" s="362" t="s">
        <v>91</v>
      </c>
      <c r="O342" s="362" t="s">
        <v>250</v>
      </c>
      <c r="P342" s="362" t="s">
        <v>247</v>
      </c>
      <c r="Q342" s="361" t="s">
        <v>157</v>
      </c>
      <c r="R342" s="362" t="s">
        <v>252</v>
      </c>
      <c r="S342" s="362" t="s">
        <v>253</v>
      </c>
      <c r="T342" s="362">
        <v>51619100</v>
      </c>
      <c r="U342" s="362"/>
      <c r="V342" s="362"/>
      <c r="W342" s="363" t="s">
        <v>748</v>
      </c>
      <c r="X342" s="362" t="s">
        <v>1034</v>
      </c>
      <c r="Y342" s="362" t="s">
        <v>256</v>
      </c>
      <c r="Z342" s="362" t="s">
        <v>257</v>
      </c>
      <c r="AA342" s="362" t="s">
        <v>258</v>
      </c>
      <c r="AB342" s="362" t="s">
        <v>259</v>
      </c>
      <c r="AC342" s="362" t="s">
        <v>260</v>
      </c>
      <c r="AD342" s="364">
        <v>225.38</v>
      </c>
      <c r="AE342" s="364">
        <v>225.38</v>
      </c>
      <c r="AF342" s="362" t="s">
        <v>154</v>
      </c>
      <c r="AG342" s="362">
        <v>1</v>
      </c>
      <c r="AH342" s="364">
        <v>225.38</v>
      </c>
      <c r="AI342" s="364">
        <v>225.38</v>
      </c>
      <c r="AJ342" s="362" t="s">
        <v>262</v>
      </c>
      <c r="AK342" s="362" t="s">
        <v>263</v>
      </c>
      <c r="AL342" s="361" t="s">
        <v>264</v>
      </c>
      <c r="AM342" s="362">
        <v>58203</v>
      </c>
      <c r="AN342" s="362">
        <v>73410</v>
      </c>
      <c r="AO342" s="361" t="s">
        <v>158</v>
      </c>
      <c r="AP342" s="361" t="s">
        <v>265</v>
      </c>
      <c r="AQ342" s="362" t="s">
        <v>1035</v>
      </c>
      <c r="AR342" s="362" t="s">
        <v>524</v>
      </c>
      <c r="AS342" s="363" t="s">
        <v>748</v>
      </c>
      <c r="AT342" s="362" t="s">
        <v>245</v>
      </c>
      <c r="AU342" s="362" t="s">
        <v>1245</v>
      </c>
      <c r="AV342" s="364" t="s">
        <v>1246</v>
      </c>
      <c r="AW342" s="362" t="s">
        <v>1247</v>
      </c>
      <c r="AX342" s="362" t="s">
        <v>501</v>
      </c>
      <c r="AY342" s="364" t="s">
        <v>1248</v>
      </c>
      <c r="AZ342" s="362">
        <v>1058778</v>
      </c>
      <c r="BA342" s="362" t="s">
        <v>1249</v>
      </c>
      <c r="BB342" s="362" t="s">
        <v>1250</v>
      </c>
      <c r="BC342" s="362" t="s">
        <v>1251</v>
      </c>
      <c r="BD342" s="362" t="s">
        <v>1252</v>
      </c>
      <c r="BE342" s="363" t="s">
        <v>864</v>
      </c>
      <c r="BF342" s="362" t="s">
        <v>154</v>
      </c>
      <c r="BG342" s="364" t="s">
        <v>1246</v>
      </c>
      <c r="BH342" s="362"/>
      <c r="BI342" s="362"/>
      <c r="BJ342" s="362"/>
      <c r="BK342" s="362"/>
      <c r="BL342" s="362"/>
      <c r="BM342" s="362"/>
      <c r="BN342" s="362"/>
      <c r="BO342" s="362"/>
      <c r="BP342" s="362"/>
      <c r="BQ342" s="362"/>
      <c r="BR342" s="362"/>
    </row>
    <row r="343" spans="1:70" ht="15.6">
      <c r="A343" s="361" t="s">
        <v>158</v>
      </c>
      <c r="B343" s="362" t="s">
        <v>2</v>
      </c>
      <c r="C343" s="362"/>
      <c r="D343" s="363" t="s">
        <v>243</v>
      </c>
      <c r="E343" s="363" t="s">
        <v>456</v>
      </c>
      <c r="F343" s="362" t="s">
        <v>245</v>
      </c>
      <c r="G343" s="362" t="s">
        <v>246</v>
      </c>
      <c r="H343" s="362" t="s">
        <v>247</v>
      </c>
      <c r="I343" s="362" t="s">
        <v>248</v>
      </c>
      <c r="J343" s="362" t="s">
        <v>249</v>
      </c>
      <c r="K343" s="362" t="s">
        <v>250</v>
      </c>
      <c r="L343" s="361" t="s">
        <v>298</v>
      </c>
      <c r="M343" s="362" t="s">
        <v>89</v>
      </c>
      <c r="N343" s="362" t="s">
        <v>91</v>
      </c>
      <c r="O343" s="362" t="s">
        <v>250</v>
      </c>
      <c r="P343" s="362" t="s">
        <v>247</v>
      </c>
      <c r="Q343" s="361" t="s">
        <v>157</v>
      </c>
      <c r="R343" s="362" t="s">
        <v>252</v>
      </c>
      <c r="S343" s="362" t="s">
        <v>253</v>
      </c>
      <c r="T343" s="362">
        <v>51625742</v>
      </c>
      <c r="U343" s="362"/>
      <c r="V343" s="362"/>
      <c r="W343" s="363" t="s">
        <v>748</v>
      </c>
      <c r="X343" s="362" t="s">
        <v>278</v>
      </c>
      <c r="Y343" s="362" t="s">
        <v>256</v>
      </c>
      <c r="Z343" s="362" t="s">
        <v>279</v>
      </c>
      <c r="AA343" s="362"/>
      <c r="AB343" s="362" t="s">
        <v>280</v>
      </c>
      <c r="AC343" s="362" t="s">
        <v>281</v>
      </c>
      <c r="AD343" s="364">
        <v>0</v>
      </c>
      <c r="AE343" s="364">
        <v>18.03</v>
      </c>
      <c r="AF343" s="362" t="s">
        <v>154</v>
      </c>
      <c r="AG343" s="362">
        <v>1</v>
      </c>
      <c r="AH343" s="364">
        <v>0</v>
      </c>
      <c r="AI343" s="364">
        <v>18.03</v>
      </c>
      <c r="AJ343" s="362"/>
      <c r="AK343" s="362"/>
      <c r="AL343" s="361"/>
      <c r="AM343" s="362"/>
      <c r="AN343" s="362"/>
      <c r="AO343" s="361"/>
      <c r="AP343" s="361"/>
      <c r="AQ343" s="362" t="s">
        <v>282</v>
      </c>
      <c r="AR343" s="362"/>
      <c r="AS343" s="363"/>
      <c r="AT343" s="362"/>
      <c r="AU343" s="362"/>
      <c r="AV343" s="364"/>
      <c r="AW343" s="362"/>
      <c r="AX343" s="362"/>
      <c r="AY343" s="364"/>
      <c r="AZ343" s="362"/>
      <c r="BA343" s="362"/>
      <c r="BB343" s="362"/>
      <c r="BC343" s="362"/>
      <c r="BD343" s="362"/>
      <c r="BE343" s="363"/>
      <c r="BF343" s="362"/>
      <c r="BG343" s="364"/>
      <c r="BH343" s="362"/>
      <c r="BI343" s="362"/>
      <c r="BJ343" s="362"/>
      <c r="BK343" s="362"/>
      <c r="BL343" s="362"/>
      <c r="BM343" s="362"/>
      <c r="BN343" s="362"/>
      <c r="BO343" s="362"/>
      <c r="BP343" s="362"/>
      <c r="BQ343" s="362"/>
      <c r="BR343" s="362"/>
    </row>
    <row r="344" spans="1:70" ht="15.6">
      <c r="A344" s="361" t="s">
        <v>158</v>
      </c>
      <c r="B344" s="362" t="s">
        <v>2</v>
      </c>
      <c r="C344" s="362"/>
      <c r="D344" s="363" t="s">
        <v>243</v>
      </c>
      <c r="E344" s="363" t="s">
        <v>456</v>
      </c>
      <c r="F344" s="362" t="s">
        <v>245</v>
      </c>
      <c r="G344" s="362" t="s">
        <v>246</v>
      </c>
      <c r="H344" s="362" t="s">
        <v>247</v>
      </c>
      <c r="I344" s="362" t="s">
        <v>248</v>
      </c>
      <c r="J344" s="362" t="s">
        <v>249</v>
      </c>
      <c r="K344" s="362" t="s">
        <v>250</v>
      </c>
      <c r="L344" s="361" t="s">
        <v>298</v>
      </c>
      <c r="M344" s="362" t="s">
        <v>89</v>
      </c>
      <c r="N344" s="362" t="s">
        <v>91</v>
      </c>
      <c r="O344" s="362" t="s">
        <v>250</v>
      </c>
      <c r="P344" s="362" t="s">
        <v>247</v>
      </c>
      <c r="Q344" s="361" t="s">
        <v>157</v>
      </c>
      <c r="R344" s="362" t="s">
        <v>252</v>
      </c>
      <c r="S344" s="362" t="s">
        <v>253</v>
      </c>
      <c r="T344" s="362">
        <v>51640867</v>
      </c>
      <c r="U344" s="362"/>
      <c r="V344" s="362"/>
      <c r="W344" s="363" t="s">
        <v>869</v>
      </c>
      <c r="X344" s="362" t="s">
        <v>1253</v>
      </c>
      <c r="Y344" s="362" t="s">
        <v>256</v>
      </c>
      <c r="Z344" s="362" t="s">
        <v>257</v>
      </c>
      <c r="AA344" s="362" t="s">
        <v>258</v>
      </c>
      <c r="AB344" s="362" t="s">
        <v>259</v>
      </c>
      <c r="AC344" s="362" t="s">
        <v>260</v>
      </c>
      <c r="AD344" s="364">
        <v>169.8</v>
      </c>
      <c r="AE344" s="364">
        <v>169.8</v>
      </c>
      <c r="AF344" s="362" t="s">
        <v>154</v>
      </c>
      <c r="AG344" s="362">
        <v>1</v>
      </c>
      <c r="AH344" s="364">
        <v>169.8</v>
      </c>
      <c r="AI344" s="364">
        <v>169.8</v>
      </c>
      <c r="AJ344" s="362" t="s">
        <v>262</v>
      </c>
      <c r="AK344" s="362" t="s">
        <v>263</v>
      </c>
      <c r="AL344" s="361" t="s">
        <v>264</v>
      </c>
      <c r="AM344" s="362">
        <v>58203</v>
      </c>
      <c r="AN344" s="362">
        <v>62335</v>
      </c>
      <c r="AO344" s="361" t="s">
        <v>158</v>
      </c>
      <c r="AP344" s="361" t="s">
        <v>265</v>
      </c>
      <c r="AQ344" s="362" t="s">
        <v>1254</v>
      </c>
      <c r="AR344" s="362" t="s">
        <v>479</v>
      </c>
      <c r="AS344" s="363" t="s">
        <v>869</v>
      </c>
      <c r="AT344" s="362" t="s">
        <v>245</v>
      </c>
      <c r="AU344" s="362" t="s">
        <v>1255</v>
      </c>
      <c r="AV344" s="364" t="s">
        <v>1256</v>
      </c>
      <c r="AW344" s="362" t="s">
        <v>1255</v>
      </c>
      <c r="AX344" s="362" t="s">
        <v>1150</v>
      </c>
      <c r="AY344" s="364" t="s">
        <v>1257</v>
      </c>
      <c r="AZ344" s="362" t="s">
        <v>1152</v>
      </c>
      <c r="BA344" s="362" t="s">
        <v>1153</v>
      </c>
      <c r="BB344" s="362" t="s">
        <v>1154</v>
      </c>
      <c r="BC344" s="362" t="s">
        <v>1155</v>
      </c>
      <c r="BD344" s="362" t="s">
        <v>1258</v>
      </c>
      <c r="BE344" s="363" t="s">
        <v>1259</v>
      </c>
      <c r="BF344" s="362" t="s">
        <v>154</v>
      </c>
      <c r="BG344" s="364" t="s">
        <v>1256</v>
      </c>
      <c r="BH344" s="362"/>
      <c r="BI344" s="362"/>
      <c r="BJ344" s="362"/>
      <c r="BK344" s="362"/>
      <c r="BL344" s="362"/>
      <c r="BM344" s="362"/>
      <c r="BN344" s="362"/>
      <c r="BO344" s="362"/>
      <c r="BP344" s="362"/>
      <c r="BQ344" s="362"/>
      <c r="BR344" s="362"/>
    </row>
    <row r="345" spans="1:70" ht="15.6">
      <c r="A345" s="361" t="s">
        <v>158</v>
      </c>
      <c r="B345" s="362" t="s">
        <v>2</v>
      </c>
      <c r="C345" s="362"/>
      <c r="D345" s="363" t="s">
        <v>243</v>
      </c>
      <c r="E345" s="363" t="s">
        <v>456</v>
      </c>
      <c r="F345" s="362" t="s">
        <v>245</v>
      </c>
      <c r="G345" s="362" t="s">
        <v>246</v>
      </c>
      <c r="H345" s="362" t="s">
        <v>247</v>
      </c>
      <c r="I345" s="362" t="s">
        <v>248</v>
      </c>
      <c r="J345" s="362" t="s">
        <v>249</v>
      </c>
      <c r="K345" s="362" t="s">
        <v>250</v>
      </c>
      <c r="L345" s="361" t="s">
        <v>298</v>
      </c>
      <c r="M345" s="362" t="s">
        <v>89</v>
      </c>
      <c r="N345" s="362" t="s">
        <v>91</v>
      </c>
      <c r="O345" s="362" t="s">
        <v>250</v>
      </c>
      <c r="P345" s="362" t="s">
        <v>247</v>
      </c>
      <c r="Q345" s="361" t="s">
        <v>157</v>
      </c>
      <c r="R345" s="362" t="s">
        <v>252</v>
      </c>
      <c r="S345" s="362" t="s">
        <v>253</v>
      </c>
      <c r="T345" s="362">
        <v>51640887</v>
      </c>
      <c r="U345" s="362"/>
      <c r="V345" s="362"/>
      <c r="W345" s="363" t="s">
        <v>748</v>
      </c>
      <c r="X345" s="362" t="s">
        <v>1260</v>
      </c>
      <c r="Y345" s="362" t="s">
        <v>256</v>
      </c>
      <c r="Z345" s="362" t="s">
        <v>257</v>
      </c>
      <c r="AA345" s="362" t="s">
        <v>258</v>
      </c>
      <c r="AB345" s="362" t="s">
        <v>259</v>
      </c>
      <c r="AC345" s="362" t="s">
        <v>260</v>
      </c>
      <c r="AD345" s="364">
        <v>7227.91</v>
      </c>
      <c r="AE345" s="364">
        <v>7227.91</v>
      </c>
      <c r="AF345" s="362" t="s">
        <v>261</v>
      </c>
      <c r="AG345" s="362">
        <v>2.4509800000000002E-2</v>
      </c>
      <c r="AH345" s="364">
        <v>177.15</v>
      </c>
      <c r="AI345" s="364">
        <v>177.15</v>
      </c>
      <c r="AJ345" s="362" t="s">
        <v>262</v>
      </c>
      <c r="AK345" s="362" t="s">
        <v>263</v>
      </c>
      <c r="AL345" s="361" t="s">
        <v>264</v>
      </c>
      <c r="AM345" s="362">
        <v>58203</v>
      </c>
      <c r="AN345" s="362">
        <v>74210</v>
      </c>
      <c r="AO345" s="361" t="s">
        <v>158</v>
      </c>
      <c r="AP345" s="361" t="s">
        <v>265</v>
      </c>
      <c r="AQ345" s="362" t="s">
        <v>1261</v>
      </c>
      <c r="AR345" s="362" t="s">
        <v>524</v>
      </c>
      <c r="AS345" s="363" t="s">
        <v>748</v>
      </c>
      <c r="AT345" s="362" t="s">
        <v>245</v>
      </c>
      <c r="AU345" s="362" t="s">
        <v>1262</v>
      </c>
      <c r="AV345" s="364" t="s">
        <v>1263</v>
      </c>
      <c r="AW345" s="362" t="s">
        <v>1264</v>
      </c>
      <c r="AX345" s="362" t="s">
        <v>515</v>
      </c>
      <c r="AY345" s="364" t="s">
        <v>1265</v>
      </c>
      <c r="AZ345" s="362">
        <v>2013146</v>
      </c>
      <c r="BA345" s="362" t="s">
        <v>1266</v>
      </c>
      <c r="BB345" s="362" t="s">
        <v>1267</v>
      </c>
      <c r="BC345" s="362" t="s">
        <v>275</v>
      </c>
      <c r="BD345" s="362" t="s">
        <v>1268</v>
      </c>
      <c r="BE345" s="363" t="s">
        <v>1259</v>
      </c>
      <c r="BF345" s="362" t="s">
        <v>261</v>
      </c>
      <c r="BG345" s="364" t="s">
        <v>1263</v>
      </c>
      <c r="BH345" s="362"/>
      <c r="BI345" s="362"/>
      <c r="BJ345" s="362"/>
      <c r="BK345" s="362"/>
      <c r="BL345" s="362"/>
      <c r="BM345" s="362"/>
      <c r="BN345" s="362"/>
      <c r="BO345" s="362"/>
      <c r="BP345" s="362"/>
      <c r="BQ345" s="362"/>
      <c r="BR345" s="362"/>
    </row>
    <row r="346" spans="1:70" ht="15.6">
      <c r="A346" s="361" t="s">
        <v>158</v>
      </c>
      <c r="B346" s="362" t="s">
        <v>2</v>
      </c>
      <c r="C346" s="362"/>
      <c r="D346" s="363" t="s">
        <v>243</v>
      </c>
      <c r="E346" s="363" t="s">
        <v>456</v>
      </c>
      <c r="F346" s="362" t="s">
        <v>245</v>
      </c>
      <c r="G346" s="362" t="s">
        <v>246</v>
      </c>
      <c r="H346" s="362" t="s">
        <v>247</v>
      </c>
      <c r="I346" s="362" t="s">
        <v>248</v>
      </c>
      <c r="J346" s="362" t="s">
        <v>249</v>
      </c>
      <c r="K346" s="362" t="s">
        <v>250</v>
      </c>
      <c r="L346" s="361" t="s">
        <v>298</v>
      </c>
      <c r="M346" s="362" t="s">
        <v>89</v>
      </c>
      <c r="N346" s="362" t="s">
        <v>91</v>
      </c>
      <c r="O346" s="362" t="s">
        <v>250</v>
      </c>
      <c r="P346" s="362" t="s">
        <v>247</v>
      </c>
      <c r="Q346" s="361" t="s">
        <v>157</v>
      </c>
      <c r="R346" s="362" t="s">
        <v>252</v>
      </c>
      <c r="S346" s="362" t="s">
        <v>253</v>
      </c>
      <c r="T346" s="362">
        <v>51646730</v>
      </c>
      <c r="U346" s="362"/>
      <c r="V346" s="362"/>
      <c r="W346" s="363" t="s">
        <v>869</v>
      </c>
      <c r="X346" s="362" t="s">
        <v>278</v>
      </c>
      <c r="Y346" s="362" t="s">
        <v>256</v>
      </c>
      <c r="Z346" s="362" t="s">
        <v>279</v>
      </c>
      <c r="AA346" s="362"/>
      <c r="AB346" s="362" t="s">
        <v>280</v>
      </c>
      <c r="AC346" s="362" t="s">
        <v>281</v>
      </c>
      <c r="AD346" s="364">
        <v>0</v>
      </c>
      <c r="AE346" s="364">
        <v>13.58</v>
      </c>
      <c r="AF346" s="362" t="s">
        <v>154</v>
      </c>
      <c r="AG346" s="362">
        <v>1</v>
      </c>
      <c r="AH346" s="364">
        <v>0</v>
      </c>
      <c r="AI346" s="364">
        <v>13.58</v>
      </c>
      <c r="AJ346" s="362"/>
      <c r="AK346" s="362"/>
      <c r="AL346" s="361"/>
      <c r="AM346" s="362"/>
      <c r="AN346" s="362"/>
      <c r="AO346" s="361"/>
      <c r="AP346" s="361"/>
      <c r="AQ346" s="362" t="s">
        <v>282</v>
      </c>
      <c r="AR346" s="362"/>
      <c r="AS346" s="363"/>
      <c r="AT346" s="362"/>
      <c r="AU346" s="362"/>
      <c r="AV346" s="364"/>
      <c r="AW346" s="362"/>
      <c r="AX346" s="362"/>
      <c r="AY346" s="364"/>
      <c r="AZ346" s="362"/>
      <c r="BA346" s="362"/>
      <c r="BB346" s="362"/>
      <c r="BC346" s="362"/>
      <c r="BD346" s="362"/>
      <c r="BE346" s="363"/>
      <c r="BF346" s="362"/>
      <c r="BG346" s="364"/>
      <c r="BH346" s="362"/>
      <c r="BI346" s="362"/>
      <c r="BJ346" s="362"/>
      <c r="BK346" s="362"/>
      <c r="BL346" s="362"/>
      <c r="BM346" s="362"/>
      <c r="BN346" s="362"/>
      <c r="BO346" s="362"/>
      <c r="BP346" s="362"/>
      <c r="BQ346" s="362"/>
      <c r="BR346" s="362"/>
    </row>
    <row r="347" spans="1:70" ht="15.6">
      <c r="A347" s="361" t="s">
        <v>158</v>
      </c>
      <c r="B347" s="362" t="s">
        <v>2</v>
      </c>
      <c r="C347" s="362"/>
      <c r="D347" s="363" t="s">
        <v>243</v>
      </c>
      <c r="E347" s="363" t="s">
        <v>456</v>
      </c>
      <c r="F347" s="362" t="s">
        <v>245</v>
      </c>
      <c r="G347" s="362" t="s">
        <v>246</v>
      </c>
      <c r="H347" s="362" t="s">
        <v>247</v>
      </c>
      <c r="I347" s="362" t="s">
        <v>248</v>
      </c>
      <c r="J347" s="362" t="s">
        <v>249</v>
      </c>
      <c r="K347" s="362" t="s">
        <v>250</v>
      </c>
      <c r="L347" s="361" t="s">
        <v>298</v>
      </c>
      <c r="M347" s="362" t="s">
        <v>89</v>
      </c>
      <c r="N347" s="362" t="s">
        <v>91</v>
      </c>
      <c r="O347" s="362" t="s">
        <v>250</v>
      </c>
      <c r="P347" s="362" t="s">
        <v>247</v>
      </c>
      <c r="Q347" s="361" t="s">
        <v>157</v>
      </c>
      <c r="R347" s="362" t="s">
        <v>252</v>
      </c>
      <c r="S347" s="362" t="s">
        <v>253</v>
      </c>
      <c r="T347" s="362">
        <v>51646734</v>
      </c>
      <c r="U347" s="362"/>
      <c r="V347" s="362"/>
      <c r="W347" s="363" t="s">
        <v>748</v>
      </c>
      <c r="X347" s="362" t="s">
        <v>278</v>
      </c>
      <c r="Y347" s="362" t="s">
        <v>256</v>
      </c>
      <c r="Z347" s="362" t="s">
        <v>279</v>
      </c>
      <c r="AA347" s="362"/>
      <c r="AB347" s="362" t="s">
        <v>280</v>
      </c>
      <c r="AC347" s="362" t="s">
        <v>281</v>
      </c>
      <c r="AD347" s="364">
        <v>0</v>
      </c>
      <c r="AE347" s="364">
        <v>578.23</v>
      </c>
      <c r="AF347" s="362" t="s">
        <v>261</v>
      </c>
      <c r="AG347" s="362">
        <v>2.4509800000000002E-2</v>
      </c>
      <c r="AH347" s="364">
        <v>0</v>
      </c>
      <c r="AI347" s="364">
        <v>14.17</v>
      </c>
      <c r="AJ347" s="362"/>
      <c r="AK347" s="362"/>
      <c r="AL347" s="361"/>
      <c r="AM347" s="362"/>
      <c r="AN347" s="362"/>
      <c r="AO347" s="361"/>
      <c r="AP347" s="361"/>
      <c r="AQ347" s="362" t="s">
        <v>282</v>
      </c>
      <c r="AR347" s="362"/>
      <c r="AS347" s="363"/>
      <c r="AT347" s="362"/>
      <c r="AU347" s="362"/>
      <c r="AV347" s="364"/>
      <c r="AW347" s="362"/>
      <c r="AX347" s="362"/>
      <c r="AY347" s="364"/>
      <c r="AZ347" s="362"/>
      <c r="BA347" s="362"/>
      <c r="BB347" s="362"/>
      <c r="BC347" s="362"/>
      <c r="BD347" s="362"/>
      <c r="BE347" s="363"/>
      <c r="BF347" s="362"/>
      <c r="BG347" s="364"/>
      <c r="BH347" s="362"/>
      <c r="BI347" s="362"/>
      <c r="BJ347" s="362"/>
      <c r="BK347" s="362"/>
      <c r="BL347" s="362"/>
      <c r="BM347" s="362"/>
      <c r="BN347" s="362"/>
      <c r="BO347" s="362"/>
      <c r="BP347" s="362"/>
      <c r="BQ347" s="362"/>
      <c r="BR347" s="362"/>
    </row>
    <row r="348" spans="1:70" ht="15.6">
      <c r="A348" s="361" t="s">
        <v>158</v>
      </c>
      <c r="B348" s="362" t="s">
        <v>2</v>
      </c>
      <c r="C348" s="362"/>
      <c r="D348" s="363" t="s">
        <v>243</v>
      </c>
      <c r="E348" s="363" t="s">
        <v>456</v>
      </c>
      <c r="F348" s="362" t="s">
        <v>245</v>
      </c>
      <c r="G348" s="362" t="s">
        <v>246</v>
      </c>
      <c r="H348" s="362" t="s">
        <v>247</v>
      </c>
      <c r="I348" s="362" t="s">
        <v>248</v>
      </c>
      <c r="J348" s="362" t="s">
        <v>249</v>
      </c>
      <c r="K348" s="362" t="s">
        <v>250</v>
      </c>
      <c r="L348" s="361" t="s">
        <v>298</v>
      </c>
      <c r="M348" s="362" t="s">
        <v>89</v>
      </c>
      <c r="N348" s="362" t="s">
        <v>91</v>
      </c>
      <c r="O348" s="362" t="s">
        <v>250</v>
      </c>
      <c r="P348" s="362" t="s">
        <v>247</v>
      </c>
      <c r="Q348" s="361" t="s">
        <v>157</v>
      </c>
      <c r="R348" s="362" t="s">
        <v>252</v>
      </c>
      <c r="S348" s="362" t="s">
        <v>253</v>
      </c>
      <c r="T348" s="362">
        <v>51679743</v>
      </c>
      <c r="U348" s="362"/>
      <c r="V348" s="362"/>
      <c r="W348" s="363" t="s">
        <v>689</v>
      </c>
      <c r="X348" s="362" t="s">
        <v>639</v>
      </c>
      <c r="Y348" s="362" t="s">
        <v>256</v>
      </c>
      <c r="Z348" s="362" t="s">
        <v>279</v>
      </c>
      <c r="AA348" s="362"/>
      <c r="AB348" s="362" t="s">
        <v>640</v>
      </c>
      <c r="AC348" s="362" t="s">
        <v>641</v>
      </c>
      <c r="AD348" s="364">
        <v>1436.33</v>
      </c>
      <c r="AE348" s="364">
        <v>1436.33</v>
      </c>
      <c r="AF348" s="362" t="s">
        <v>154</v>
      </c>
      <c r="AG348" s="362">
        <v>1</v>
      </c>
      <c r="AH348" s="364">
        <v>1436.33</v>
      </c>
      <c r="AI348" s="364">
        <v>1436.33</v>
      </c>
      <c r="AJ348" s="362" t="s">
        <v>262</v>
      </c>
      <c r="AK348" s="362" t="s">
        <v>263</v>
      </c>
      <c r="AL348" s="361" t="s">
        <v>264</v>
      </c>
      <c r="AM348" s="362">
        <v>58203</v>
      </c>
      <c r="AN348" s="362">
        <v>71475</v>
      </c>
      <c r="AO348" s="361" t="s">
        <v>158</v>
      </c>
      <c r="AP348" s="361" t="s">
        <v>265</v>
      </c>
      <c r="AQ348" s="362" t="s">
        <v>642</v>
      </c>
      <c r="AR348" s="362"/>
      <c r="AS348" s="363"/>
      <c r="AT348" s="362"/>
      <c r="AU348" s="362"/>
      <c r="AV348" s="364"/>
      <c r="AW348" s="362"/>
      <c r="AX348" s="362"/>
      <c r="AY348" s="364"/>
      <c r="AZ348" s="362"/>
      <c r="BA348" s="362"/>
      <c r="BB348" s="362"/>
      <c r="BC348" s="362"/>
      <c r="BD348" s="362"/>
      <c r="BE348" s="363"/>
      <c r="BF348" s="362"/>
      <c r="BG348" s="364"/>
      <c r="BH348" s="362"/>
      <c r="BI348" s="362"/>
      <c r="BJ348" s="362"/>
      <c r="BK348" s="362"/>
      <c r="BL348" s="362"/>
      <c r="BM348" s="362" t="s">
        <v>1269</v>
      </c>
      <c r="BN348" s="362" t="s">
        <v>1270</v>
      </c>
      <c r="BO348" s="362" t="s">
        <v>1271</v>
      </c>
      <c r="BP348" s="362" t="s">
        <v>256</v>
      </c>
      <c r="BQ348" s="362" t="s">
        <v>646</v>
      </c>
      <c r="BR348" s="362" t="s">
        <v>647</v>
      </c>
    </row>
    <row r="349" spans="1:70" ht="15.6">
      <c r="A349" s="361" t="s">
        <v>158</v>
      </c>
      <c r="B349" s="362" t="s">
        <v>2</v>
      </c>
      <c r="C349" s="362"/>
      <c r="D349" s="363" t="s">
        <v>243</v>
      </c>
      <c r="E349" s="363" t="s">
        <v>456</v>
      </c>
      <c r="F349" s="362" t="s">
        <v>245</v>
      </c>
      <c r="G349" s="362" t="s">
        <v>246</v>
      </c>
      <c r="H349" s="362" t="s">
        <v>247</v>
      </c>
      <c r="I349" s="362" t="s">
        <v>248</v>
      </c>
      <c r="J349" s="362" t="s">
        <v>249</v>
      </c>
      <c r="K349" s="362" t="s">
        <v>250</v>
      </c>
      <c r="L349" s="361" t="s">
        <v>298</v>
      </c>
      <c r="M349" s="362" t="s">
        <v>89</v>
      </c>
      <c r="N349" s="362" t="s">
        <v>91</v>
      </c>
      <c r="O349" s="362" t="s">
        <v>250</v>
      </c>
      <c r="P349" s="362" t="s">
        <v>247</v>
      </c>
      <c r="Q349" s="361" t="s">
        <v>157</v>
      </c>
      <c r="R349" s="362" t="s">
        <v>252</v>
      </c>
      <c r="S349" s="362" t="s">
        <v>253</v>
      </c>
      <c r="T349" s="362">
        <v>51681322</v>
      </c>
      <c r="U349" s="362"/>
      <c r="V349" s="362"/>
      <c r="W349" s="363" t="s">
        <v>689</v>
      </c>
      <c r="X349" s="362" t="s">
        <v>1136</v>
      </c>
      <c r="Y349" s="362" t="s">
        <v>256</v>
      </c>
      <c r="Z349" s="362" t="s">
        <v>279</v>
      </c>
      <c r="AA349" s="362"/>
      <c r="AB349" s="362" t="s">
        <v>640</v>
      </c>
      <c r="AC349" s="362" t="s">
        <v>641</v>
      </c>
      <c r="AD349" s="364">
        <v>2085.21</v>
      </c>
      <c r="AE349" s="364">
        <v>2085.21</v>
      </c>
      <c r="AF349" s="362" t="s">
        <v>154</v>
      </c>
      <c r="AG349" s="362">
        <v>1</v>
      </c>
      <c r="AH349" s="364">
        <v>2085.21</v>
      </c>
      <c r="AI349" s="364">
        <v>2085.21</v>
      </c>
      <c r="AJ349" s="362" t="s">
        <v>262</v>
      </c>
      <c r="AK349" s="362" t="s">
        <v>263</v>
      </c>
      <c r="AL349" s="361" t="s">
        <v>264</v>
      </c>
      <c r="AM349" s="362">
        <v>58203</v>
      </c>
      <c r="AN349" s="362">
        <v>67405</v>
      </c>
      <c r="AO349" s="361" t="s">
        <v>158</v>
      </c>
      <c r="AP349" s="361" t="s">
        <v>265</v>
      </c>
      <c r="AQ349" s="362" t="s">
        <v>1137</v>
      </c>
      <c r="AR349" s="362"/>
      <c r="AS349" s="363"/>
      <c r="AT349" s="362"/>
      <c r="AU349" s="362"/>
      <c r="AV349" s="364"/>
      <c r="AW349" s="362"/>
      <c r="AX349" s="362"/>
      <c r="AY349" s="364"/>
      <c r="AZ349" s="362"/>
      <c r="BA349" s="362"/>
      <c r="BB349" s="362"/>
      <c r="BC349" s="362"/>
      <c r="BD349" s="362"/>
      <c r="BE349" s="363"/>
      <c r="BF349" s="362"/>
      <c r="BG349" s="364"/>
      <c r="BH349" s="362"/>
      <c r="BI349" s="362"/>
      <c r="BJ349" s="362"/>
      <c r="BK349" s="362"/>
      <c r="BL349" s="362"/>
      <c r="BM349" s="362" t="s">
        <v>1138</v>
      </c>
      <c r="BN349" s="362" t="s">
        <v>1139</v>
      </c>
      <c r="BO349" s="362" t="s">
        <v>1140</v>
      </c>
      <c r="BP349" s="362" t="s">
        <v>522</v>
      </c>
      <c r="BQ349" s="362" t="s">
        <v>646</v>
      </c>
      <c r="BR349" s="362" t="s">
        <v>1141</v>
      </c>
    </row>
    <row r="350" spans="1:70" ht="15.6">
      <c r="A350" s="361" t="s">
        <v>158</v>
      </c>
      <c r="B350" s="362" t="s">
        <v>2</v>
      </c>
      <c r="C350" s="362"/>
      <c r="D350" s="363" t="s">
        <v>243</v>
      </c>
      <c r="E350" s="363" t="s">
        <v>456</v>
      </c>
      <c r="F350" s="362" t="s">
        <v>245</v>
      </c>
      <c r="G350" s="362" t="s">
        <v>246</v>
      </c>
      <c r="H350" s="362" t="s">
        <v>247</v>
      </c>
      <c r="I350" s="362" t="s">
        <v>248</v>
      </c>
      <c r="J350" s="362" t="s">
        <v>249</v>
      </c>
      <c r="K350" s="362" t="s">
        <v>250</v>
      </c>
      <c r="L350" s="361" t="s">
        <v>298</v>
      </c>
      <c r="M350" s="362" t="s">
        <v>89</v>
      </c>
      <c r="N350" s="362" t="s">
        <v>91</v>
      </c>
      <c r="O350" s="362" t="s">
        <v>250</v>
      </c>
      <c r="P350" s="362" t="s">
        <v>247</v>
      </c>
      <c r="Q350" s="361" t="s">
        <v>157</v>
      </c>
      <c r="R350" s="362" t="s">
        <v>252</v>
      </c>
      <c r="S350" s="362" t="s">
        <v>253</v>
      </c>
      <c r="T350" s="362">
        <v>51681897</v>
      </c>
      <c r="U350" s="362"/>
      <c r="V350" s="362"/>
      <c r="W350" s="363" t="s">
        <v>689</v>
      </c>
      <c r="X350" s="362" t="s">
        <v>639</v>
      </c>
      <c r="Y350" s="362" t="s">
        <v>256</v>
      </c>
      <c r="Z350" s="362" t="s">
        <v>279</v>
      </c>
      <c r="AA350" s="362"/>
      <c r="AB350" s="362" t="s">
        <v>640</v>
      </c>
      <c r="AC350" s="362" t="s">
        <v>641</v>
      </c>
      <c r="AD350" s="364">
        <v>687.7</v>
      </c>
      <c r="AE350" s="364">
        <v>687.7</v>
      </c>
      <c r="AF350" s="362" t="s">
        <v>154</v>
      </c>
      <c r="AG350" s="362">
        <v>1</v>
      </c>
      <c r="AH350" s="364">
        <v>687.7</v>
      </c>
      <c r="AI350" s="364">
        <v>687.7</v>
      </c>
      <c r="AJ350" s="362" t="s">
        <v>262</v>
      </c>
      <c r="AK350" s="362" t="s">
        <v>263</v>
      </c>
      <c r="AL350" s="361" t="s">
        <v>264</v>
      </c>
      <c r="AM350" s="362">
        <v>58203</v>
      </c>
      <c r="AN350" s="362">
        <v>71475</v>
      </c>
      <c r="AO350" s="361" t="s">
        <v>158</v>
      </c>
      <c r="AP350" s="361" t="s">
        <v>265</v>
      </c>
      <c r="AQ350" s="362" t="s">
        <v>642</v>
      </c>
      <c r="AR350" s="362"/>
      <c r="AS350" s="363"/>
      <c r="AT350" s="362"/>
      <c r="AU350" s="362"/>
      <c r="AV350" s="364"/>
      <c r="AW350" s="362"/>
      <c r="AX350" s="362"/>
      <c r="AY350" s="364"/>
      <c r="AZ350" s="362"/>
      <c r="BA350" s="362"/>
      <c r="BB350" s="362"/>
      <c r="BC350" s="362"/>
      <c r="BD350" s="362"/>
      <c r="BE350" s="363"/>
      <c r="BF350" s="362"/>
      <c r="BG350" s="364"/>
      <c r="BH350" s="362"/>
      <c r="BI350" s="362"/>
      <c r="BJ350" s="362"/>
      <c r="BK350" s="362"/>
      <c r="BL350" s="362"/>
      <c r="BM350" s="362" t="s">
        <v>1078</v>
      </c>
      <c r="BN350" s="362" t="s">
        <v>1079</v>
      </c>
      <c r="BO350" s="362" t="s">
        <v>685</v>
      </c>
      <c r="BP350" s="362" t="s">
        <v>256</v>
      </c>
      <c r="BQ350" s="362" t="s">
        <v>646</v>
      </c>
      <c r="BR350" s="362" t="s">
        <v>647</v>
      </c>
    </row>
    <row r="351" spans="1:70" ht="15.6">
      <c r="A351" s="361" t="s">
        <v>158</v>
      </c>
      <c r="B351" s="362" t="s">
        <v>2</v>
      </c>
      <c r="C351" s="362"/>
      <c r="D351" s="363" t="s">
        <v>243</v>
      </c>
      <c r="E351" s="363" t="s">
        <v>456</v>
      </c>
      <c r="F351" s="362" t="s">
        <v>245</v>
      </c>
      <c r="G351" s="362" t="s">
        <v>246</v>
      </c>
      <c r="H351" s="362" t="s">
        <v>247</v>
      </c>
      <c r="I351" s="362" t="s">
        <v>248</v>
      </c>
      <c r="J351" s="362" t="s">
        <v>249</v>
      </c>
      <c r="K351" s="362" t="s">
        <v>250</v>
      </c>
      <c r="L351" s="361" t="s">
        <v>298</v>
      </c>
      <c r="M351" s="362" t="s">
        <v>89</v>
      </c>
      <c r="N351" s="362" t="s">
        <v>91</v>
      </c>
      <c r="O351" s="362" t="s">
        <v>250</v>
      </c>
      <c r="P351" s="362" t="s">
        <v>247</v>
      </c>
      <c r="Q351" s="361" t="s">
        <v>157</v>
      </c>
      <c r="R351" s="362" t="s">
        <v>252</v>
      </c>
      <c r="S351" s="362" t="s">
        <v>253</v>
      </c>
      <c r="T351" s="362">
        <v>51713560</v>
      </c>
      <c r="U351" s="362"/>
      <c r="V351" s="362"/>
      <c r="W351" s="363" t="s">
        <v>1272</v>
      </c>
      <c r="X351" s="362" t="s">
        <v>1090</v>
      </c>
      <c r="Y351" s="362" t="s">
        <v>256</v>
      </c>
      <c r="Z351" s="362" t="s">
        <v>257</v>
      </c>
      <c r="AA351" s="362" t="s">
        <v>258</v>
      </c>
      <c r="AB351" s="362" t="s">
        <v>259</v>
      </c>
      <c r="AC351" s="362" t="s">
        <v>260</v>
      </c>
      <c r="AD351" s="364">
        <v>4290</v>
      </c>
      <c r="AE351" s="364">
        <v>4290</v>
      </c>
      <c r="AF351" s="362" t="s">
        <v>261</v>
      </c>
      <c r="AG351" s="362">
        <v>2.6315789999999999E-2</v>
      </c>
      <c r="AH351" s="364">
        <v>112.89</v>
      </c>
      <c r="AI351" s="364">
        <v>112.89</v>
      </c>
      <c r="AJ351" s="362" t="s">
        <v>262</v>
      </c>
      <c r="AK351" s="362" t="s">
        <v>263</v>
      </c>
      <c r="AL351" s="361" t="s">
        <v>264</v>
      </c>
      <c r="AM351" s="362">
        <v>58203</v>
      </c>
      <c r="AN351" s="362">
        <v>71620</v>
      </c>
      <c r="AO351" s="361" t="s">
        <v>158</v>
      </c>
      <c r="AP351" s="361" t="s">
        <v>265</v>
      </c>
      <c r="AQ351" s="362" t="s">
        <v>1091</v>
      </c>
      <c r="AR351" s="362" t="s">
        <v>524</v>
      </c>
      <c r="AS351" s="363" t="s">
        <v>689</v>
      </c>
      <c r="AT351" s="362" t="s">
        <v>245</v>
      </c>
      <c r="AU351" s="362" t="s">
        <v>1273</v>
      </c>
      <c r="AV351" s="364" t="s">
        <v>1274</v>
      </c>
      <c r="AW351" s="362" t="s">
        <v>1092</v>
      </c>
      <c r="AX351" s="362" t="s">
        <v>271</v>
      </c>
      <c r="AY351" s="364" t="s">
        <v>1274</v>
      </c>
      <c r="AZ351" s="362" t="s">
        <v>1275</v>
      </c>
      <c r="BA351" s="362" t="s">
        <v>1276</v>
      </c>
      <c r="BB351" s="362" t="s">
        <v>1277</v>
      </c>
      <c r="BC351" s="362" t="s">
        <v>1278</v>
      </c>
      <c r="BD351" s="362" t="s">
        <v>1279</v>
      </c>
      <c r="BE351" s="363" t="s">
        <v>1280</v>
      </c>
      <c r="BF351" s="362" t="s">
        <v>261</v>
      </c>
      <c r="BG351" s="364" t="s">
        <v>1274</v>
      </c>
      <c r="BH351" s="362"/>
      <c r="BI351" s="362"/>
      <c r="BJ351" s="362"/>
      <c r="BK351" s="362"/>
      <c r="BL351" s="362"/>
      <c r="BM351" s="362"/>
      <c r="BN351" s="362"/>
      <c r="BO351" s="362"/>
      <c r="BP351" s="362"/>
      <c r="BQ351" s="362"/>
      <c r="BR351" s="362"/>
    </row>
    <row r="352" spans="1:70" ht="15.6">
      <c r="A352" s="361" t="s">
        <v>158</v>
      </c>
      <c r="B352" s="362" t="s">
        <v>2</v>
      </c>
      <c r="C352" s="362"/>
      <c r="D352" s="363" t="s">
        <v>243</v>
      </c>
      <c r="E352" s="363" t="s">
        <v>456</v>
      </c>
      <c r="F352" s="362" t="s">
        <v>245</v>
      </c>
      <c r="G352" s="362" t="s">
        <v>246</v>
      </c>
      <c r="H352" s="362" t="s">
        <v>247</v>
      </c>
      <c r="I352" s="362" t="s">
        <v>248</v>
      </c>
      <c r="J352" s="362" t="s">
        <v>249</v>
      </c>
      <c r="K352" s="362" t="s">
        <v>250</v>
      </c>
      <c r="L352" s="361" t="s">
        <v>298</v>
      </c>
      <c r="M352" s="362" t="s">
        <v>89</v>
      </c>
      <c r="N352" s="362" t="s">
        <v>91</v>
      </c>
      <c r="O352" s="362" t="s">
        <v>250</v>
      </c>
      <c r="P352" s="362" t="s">
        <v>247</v>
      </c>
      <c r="Q352" s="361" t="s">
        <v>157</v>
      </c>
      <c r="R352" s="362" t="s">
        <v>252</v>
      </c>
      <c r="S352" s="362" t="s">
        <v>253</v>
      </c>
      <c r="T352" s="362">
        <v>51713566</v>
      </c>
      <c r="U352" s="362"/>
      <c r="V352" s="362"/>
      <c r="W352" s="363" t="s">
        <v>972</v>
      </c>
      <c r="X352" s="362" t="s">
        <v>1090</v>
      </c>
      <c r="Y352" s="362" t="s">
        <v>256</v>
      </c>
      <c r="Z352" s="362" t="s">
        <v>257</v>
      </c>
      <c r="AA352" s="362" t="s">
        <v>258</v>
      </c>
      <c r="AB352" s="362" t="s">
        <v>259</v>
      </c>
      <c r="AC352" s="362" t="s">
        <v>260</v>
      </c>
      <c r="AD352" s="364">
        <v>25589.200000000001</v>
      </c>
      <c r="AE352" s="364">
        <v>25589.200000000001</v>
      </c>
      <c r="AF352" s="362" t="s">
        <v>261</v>
      </c>
      <c r="AG352" s="362">
        <v>2.5316459999999999E-2</v>
      </c>
      <c r="AH352" s="364">
        <v>647.83000000000004</v>
      </c>
      <c r="AI352" s="364">
        <v>647.83000000000004</v>
      </c>
      <c r="AJ352" s="362" t="s">
        <v>262</v>
      </c>
      <c r="AK352" s="362" t="s">
        <v>263</v>
      </c>
      <c r="AL352" s="361" t="s">
        <v>264</v>
      </c>
      <c r="AM352" s="362">
        <v>58203</v>
      </c>
      <c r="AN352" s="362">
        <v>71620</v>
      </c>
      <c r="AO352" s="361" t="s">
        <v>158</v>
      </c>
      <c r="AP352" s="361" t="s">
        <v>265</v>
      </c>
      <c r="AQ352" s="362" t="s">
        <v>1091</v>
      </c>
      <c r="AR352" s="362" t="s">
        <v>524</v>
      </c>
      <c r="AS352" s="363" t="s">
        <v>689</v>
      </c>
      <c r="AT352" s="362" t="s">
        <v>245</v>
      </c>
      <c r="AU352" s="362" t="s">
        <v>1281</v>
      </c>
      <c r="AV352" s="364" t="s">
        <v>1282</v>
      </c>
      <c r="AW352" s="362" t="s">
        <v>1092</v>
      </c>
      <c r="AX352" s="362" t="s">
        <v>271</v>
      </c>
      <c r="AY352" s="364" t="s">
        <v>1283</v>
      </c>
      <c r="AZ352" s="362" t="s">
        <v>1284</v>
      </c>
      <c r="BA352" s="362" t="s">
        <v>1285</v>
      </c>
      <c r="BB352" s="362" t="s">
        <v>1286</v>
      </c>
      <c r="BC352" s="362" t="s">
        <v>663</v>
      </c>
      <c r="BD352" s="362" t="s">
        <v>1287</v>
      </c>
      <c r="BE352" s="363" t="s">
        <v>1288</v>
      </c>
      <c r="BF352" s="362" t="s">
        <v>261</v>
      </c>
      <c r="BG352" s="364" t="s">
        <v>1282</v>
      </c>
      <c r="BH352" s="362"/>
      <c r="BI352" s="362"/>
      <c r="BJ352" s="362"/>
      <c r="BK352" s="362"/>
      <c r="BL352" s="362"/>
      <c r="BM352" s="362"/>
      <c r="BN352" s="362"/>
      <c r="BO352" s="362"/>
      <c r="BP352" s="362"/>
      <c r="BQ352" s="362"/>
      <c r="BR352" s="362"/>
    </row>
    <row r="353" spans="1:70" ht="15.6">
      <c r="A353" s="361" t="s">
        <v>158</v>
      </c>
      <c r="B353" s="362" t="s">
        <v>2</v>
      </c>
      <c r="C353" s="362"/>
      <c r="D353" s="363" t="s">
        <v>243</v>
      </c>
      <c r="E353" s="363" t="s">
        <v>456</v>
      </c>
      <c r="F353" s="362" t="s">
        <v>245</v>
      </c>
      <c r="G353" s="362" t="s">
        <v>246</v>
      </c>
      <c r="H353" s="362" t="s">
        <v>247</v>
      </c>
      <c r="I353" s="362" t="s">
        <v>248</v>
      </c>
      <c r="J353" s="362" t="s">
        <v>249</v>
      </c>
      <c r="K353" s="362" t="s">
        <v>250</v>
      </c>
      <c r="L353" s="361" t="s">
        <v>298</v>
      </c>
      <c r="M353" s="362" t="s">
        <v>89</v>
      </c>
      <c r="N353" s="362" t="s">
        <v>91</v>
      </c>
      <c r="O353" s="362" t="s">
        <v>250</v>
      </c>
      <c r="P353" s="362" t="s">
        <v>247</v>
      </c>
      <c r="Q353" s="361" t="s">
        <v>157</v>
      </c>
      <c r="R353" s="362" t="s">
        <v>252</v>
      </c>
      <c r="S353" s="362" t="s">
        <v>253</v>
      </c>
      <c r="T353" s="362">
        <v>51713569</v>
      </c>
      <c r="U353" s="362"/>
      <c r="V353" s="362"/>
      <c r="W353" s="363" t="s">
        <v>972</v>
      </c>
      <c r="X353" s="362" t="s">
        <v>1043</v>
      </c>
      <c r="Y353" s="362" t="s">
        <v>256</v>
      </c>
      <c r="Z353" s="362" t="s">
        <v>257</v>
      </c>
      <c r="AA353" s="362" t="s">
        <v>258</v>
      </c>
      <c r="AB353" s="362" t="s">
        <v>259</v>
      </c>
      <c r="AC353" s="362" t="s">
        <v>260</v>
      </c>
      <c r="AD353" s="364">
        <v>9954</v>
      </c>
      <c r="AE353" s="364">
        <v>9954</v>
      </c>
      <c r="AF353" s="362" t="s">
        <v>261</v>
      </c>
      <c r="AG353" s="362">
        <v>2.5316459999999999E-2</v>
      </c>
      <c r="AH353" s="364">
        <v>252</v>
      </c>
      <c r="AI353" s="364">
        <v>252</v>
      </c>
      <c r="AJ353" s="362" t="s">
        <v>262</v>
      </c>
      <c r="AK353" s="362" t="s">
        <v>263</v>
      </c>
      <c r="AL353" s="361" t="s">
        <v>264</v>
      </c>
      <c r="AM353" s="362">
        <v>58203</v>
      </c>
      <c r="AN353" s="362">
        <v>71635</v>
      </c>
      <c r="AO353" s="361" t="s">
        <v>158</v>
      </c>
      <c r="AP353" s="361" t="s">
        <v>265</v>
      </c>
      <c r="AQ353" s="362" t="s">
        <v>1044</v>
      </c>
      <c r="AR353" s="362" t="s">
        <v>524</v>
      </c>
      <c r="AS353" s="363" t="s">
        <v>689</v>
      </c>
      <c r="AT353" s="362" t="s">
        <v>245</v>
      </c>
      <c r="AU353" s="362" t="s">
        <v>1281</v>
      </c>
      <c r="AV353" s="364" t="s">
        <v>1282</v>
      </c>
      <c r="AW353" s="362" t="s">
        <v>1083</v>
      </c>
      <c r="AX353" s="362" t="s">
        <v>501</v>
      </c>
      <c r="AY353" s="364" t="s">
        <v>1289</v>
      </c>
      <c r="AZ353" s="362" t="s">
        <v>1284</v>
      </c>
      <c r="BA353" s="362" t="s">
        <v>1285</v>
      </c>
      <c r="BB353" s="362" t="s">
        <v>1286</v>
      </c>
      <c r="BC353" s="362" t="s">
        <v>663</v>
      </c>
      <c r="BD353" s="362" t="s">
        <v>1287</v>
      </c>
      <c r="BE353" s="363" t="s">
        <v>1288</v>
      </c>
      <c r="BF353" s="362" t="s">
        <v>261</v>
      </c>
      <c r="BG353" s="364" t="s">
        <v>1282</v>
      </c>
      <c r="BH353" s="362"/>
      <c r="BI353" s="362"/>
      <c r="BJ353" s="362"/>
      <c r="BK353" s="362"/>
      <c r="BL353" s="362"/>
      <c r="BM353" s="362"/>
      <c r="BN353" s="362"/>
      <c r="BO353" s="362"/>
      <c r="BP353" s="362"/>
      <c r="BQ353" s="362"/>
      <c r="BR353" s="362"/>
    </row>
    <row r="354" spans="1:70" ht="15.6">
      <c r="A354" s="361" t="s">
        <v>158</v>
      </c>
      <c r="B354" s="362" t="s">
        <v>2</v>
      </c>
      <c r="C354" s="362"/>
      <c r="D354" s="363" t="s">
        <v>243</v>
      </c>
      <c r="E354" s="363" t="s">
        <v>456</v>
      </c>
      <c r="F354" s="362" t="s">
        <v>245</v>
      </c>
      <c r="G354" s="362" t="s">
        <v>246</v>
      </c>
      <c r="H354" s="362" t="s">
        <v>247</v>
      </c>
      <c r="I354" s="362" t="s">
        <v>248</v>
      </c>
      <c r="J354" s="362" t="s">
        <v>249</v>
      </c>
      <c r="K354" s="362" t="s">
        <v>250</v>
      </c>
      <c r="L354" s="361" t="s">
        <v>298</v>
      </c>
      <c r="M354" s="362" t="s">
        <v>89</v>
      </c>
      <c r="N354" s="362" t="s">
        <v>91</v>
      </c>
      <c r="O354" s="362" t="s">
        <v>250</v>
      </c>
      <c r="P354" s="362" t="s">
        <v>247</v>
      </c>
      <c r="Q354" s="361" t="s">
        <v>157</v>
      </c>
      <c r="R354" s="362" t="s">
        <v>252</v>
      </c>
      <c r="S354" s="362" t="s">
        <v>253</v>
      </c>
      <c r="T354" s="362">
        <v>51713573</v>
      </c>
      <c r="U354" s="362"/>
      <c r="V354" s="362"/>
      <c r="W354" s="363" t="s">
        <v>1234</v>
      </c>
      <c r="X354" s="362" t="s">
        <v>1043</v>
      </c>
      <c r="Y354" s="362" t="s">
        <v>256</v>
      </c>
      <c r="Z354" s="362" t="s">
        <v>257</v>
      </c>
      <c r="AA354" s="362" t="s">
        <v>258</v>
      </c>
      <c r="AB354" s="362" t="s">
        <v>259</v>
      </c>
      <c r="AC354" s="362" t="s">
        <v>260</v>
      </c>
      <c r="AD354" s="364">
        <v>10458</v>
      </c>
      <c r="AE354" s="364">
        <v>10458</v>
      </c>
      <c r="AF354" s="362" t="s">
        <v>261</v>
      </c>
      <c r="AG354" s="362">
        <v>2.4096389999999999E-2</v>
      </c>
      <c r="AH354" s="364">
        <v>252</v>
      </c>
      <c r="AI354" s="364">
        <v>252</v>
      </c>
      <c r="AJ354" s="362" t="s">
        <v>262</v>
      </c>
      <c r="AK354" s="362" t="s">
        <v>263</v>
      </c>
      <c r="AL354" s="361" t="s">
        <v>264</v>
      </c>
      <c r="AM354" s="362">
        <v>58203</v>
      </c>
      <c r="AN354" s="362">
        <v>71635</v>
      </c>
      <c r="AO354" s="361" t="s">
        <v>158</v>
      </c>
      <c r="AP354" s="361" t="s">
        <v>265</v>
      </c>
      <c r="AQ354" s="362" t="s">
        <v>1044</v>
      </c>
      <c r="AR354" s="362" t="s">
        <v>479</v>
      </c>
      <c r="AS354" s="363" t="s">
        <v>1234</v>
      </c>
      <c r="AT354" s="362" t="s">
        <v>245</v>
      </c>
      <c r="AU354" s="362" t="s">
        <v>1290</v>
      </c>
      <c r="AV354" s="364" t="s">
        <v>1291</v>
      </c>
      <c r="AW354" s="362" t="s">
        <v>1083</v>
      </c>
      <c r="AX354" s="362" t="s">
        <v>501</v>
      </c>
      <c r="AY354" s="364" t="s">
        <v>1292</v>
      </c>
      <c r="AZ354" s="362" t="s">
        <v>1293</v>
      </c>
      <c r="BA354" s="362" t="s">
        <v>1294</v>
      </c>
      <c r="BB354" s="362" t="s">
        <v>1295</v>
      </c>
      <c r="BC354" s="362" t="s">
        <v>1155</v>
      </c>
      <c r="BD354" s="362" t="s">
        <v>1296</v>
      </c>
      <c r="BE354" s="363" t="s">
        <v>1297</v>
      </c>
      <c r="BF354" s="362" t="s">
        <v>261</v>
      </c>
      <c r="BG354" s="364" t="s">
        <v>1291</v>
      </c>
      <c r="BH354" s="362"/>
      <c r="BI354" s="362"/>
      <c r="BJ354" s="362"/>
      <c r="BK354" s="362"/>
      <c r="BL354" s="362"/>
      <c r="BM354" s="362"/>
      <c r="BN354" s="362"/>
      <c r="BO354" s="362"/>
      <c r="BP354" s="362"/>
      <c r="BQ354" s="362"/>
      <c r="BR354" s="362"/>
    </row>
    <row r="355" spans="1:70" ht="15.6">
      <c r="A355" s="361" t="s">
        <v>158</v>
      </c>
      <c r="B355" s="362" t="s">
        <v>2</v>
      </c>
      <c r="C355" s="362"/>
      <c r="D355" s="363" t="s">
        <v>243</v>
      </c>
      <c r="E355" s="363" t="s">
        <v>456</v>
      </c>
      <c r="F355" s="362" t="s">
        <v>245</v>
      </c>
      <c r="G355" s="362" t="s">
        <v>246</v>
      </c>
      <c r="H355" s="362" t="s">
        <v>247</v>
      </c>
      <c r="I355" s="362" t="s">
        <v>248</v>
      </c>
      <c r="J355" s="362" t="s">
        <v>249</v>
      </c>
      <c r="K355" s="362" t="s">
        <v>250</v>
      </c>
      <c r="L355" s="361" t="s">
        <v>298</v>
      </c>
      <c r="M355" s="362" t="s">
        <v>89</v>
      </c>
      <c r="N355" s="362" t="s">
        <v>91</v>
      </c>
      <c r="O355" s="362" t="s">
        <v>250</v>
      </c>
      <c r="P355" s="362" t="s">
        <v>247</v>
      </c>
      <c r="Q355" s="361" t="s">
        <v>157</v>
      </c>
      <c r="R355" s="362" t="s">
        <v>252</v>
      </c>
      <c r="S355" s="362" t="s">
        <v>253</v>
      </c>
      <c r="T355" s="362">
        <v>51713577</v>
      </c>
      <c r="U355" s="362"/>
      <c r="V355" s="362"/>
      <c r="W355" s="363" t="s">
        <v>1298</v>
      </c>
      <c r="X355" s="362" t="s">
        <v>1090</v>
      </c>
      <c r="Y355" s="362" t="s">
        <v>256</v>
      </c>
      <c r="Z355" s="362" t="s">
        <v>257</v>
      </c>
      <c r="AA355" s="362" t="s">
        <v>258</v>
      </c>
      <c r="AB355" s="362" t="s">
        <v>259</v>
      </c>
      <c r="AC355" s="362" t="s">
        <v>260</v>
      </c>
      <c r="AD355" s="364">
        <v>1164.6300000000001</v>
      </c>
      <c r="AE355" s="364">
        <v>1164.6300000000001</v>
      </c>
      <c r="AF355" s="362" t="s">
        <v>261</v>
      </c>
      <c r="AG355" s="362">
        <v>2.5316459999999999E-2</v>
      </c>
      <c r="AH355" s="364">
        <v>29.48</v>
      </c>
      <c r="AI355" s="364">
        <v>29.48</v>
      </c>
      <c r="AJ355" s="362" t="s">
        <v>262</v>
      </c>
      <c r="AK355" s="362" t="s">
        <v>263</v>
      </c>
      <c r="AL355" s="361" t="s">
        <v>264</v>
      </c>
      <c r="AM355" s="362">
        <v>58203</v>
      </c>
      <c r="AN355" s="362">
        <v>71620</v>
      </c>
      <c r="AO355" s="361" t="s">
        <v>158</v>
      </c>
      <c r="AP355" s="361" t="s">
        <v>265</v>
      </c>
      <c r="AQ355" s="362" t="s">
        <v>1091</v>
      </c>
      <c r="AR355" s="362" t="s">
        <v>524</v>
      </c>
      <c r="AS355" s="363" t="s">
        <v>689</v>
      </c>
      <c r="AT355" s="362" t="s">
        <v>245</v>
      </c>
      <c r="AU355" s="362" t="s">
        <v>1299</v>
      </c>
      <c r="AV355" s="364" t="s">
        <v>1300</v>
      </c>
      <c r="AW355" s="362" t="s">
        <v>1047</v>
      </c>
      <c r="AX355" s="362" t="s">
        <v>271</v>
      </c>
      <c r="AY355" s="364" t="s">
        <v>1300</v>
      </c>
      <c r="AZ355" s="362" t="s">
        <v>1284</v>
      </c>
      <c r="BA355" s="362" t="s">
        <v>1285</v>
      </c>
      <c r="BB355" s="362" t="s">
        <v>1286</v>
      </c>
      <c r="BC355" s="362" t="s">
        <v>663</v>
      </c>
      <c r="BD355" s="362" t="s">
        <v>1301</v>
      </c>
      <c r="BE355" s="363" t="s">
        <v>1302</v>
      </c>
      <c r="BF355" s="362" t="s">
        <v>261</v>
      </c>
      <c r="BG355" s="364" t="s">
        <v>1300</v>
      </c>
      <c r="BH355" s="362"/>
      <c r="BI355" s="362"/>
      <c r="BJ355" s="362"/>
      <c r="BK355" s="362"/>
      <c r="BL355" s="362"/>
      <c r="BM355" s="362"/>
      <c r="BN355" s="362"/>
      <c r="BO355" s="362"/>
      <c r="BP355" s="362"/>
      <c r="BQ355" s="362"/>
      <c r="BR355" s="362"/>
    </row>
    <row r="356" spans="1:70" ht="15.6">
      <c r="A356" s="361" t="s">
        <v>158</v>
      </c>
      <c r="B356" s="362" t="s">
        <v>2</v>
      </c>
      <c r="C356" s="362"/>
      <c r="D356" s="363" t="s">
        <v>243</v>
      </c>
      <c r="E356" s="363" t="s">
        <v>456</v>
      </c>
      <c r="F356" s="362" t="s">
        <v>245</v>
      </c>
      <c r="G356" s="362" t="s">
        <v>246</v>
      </c>
      <c r="H356" s="362" t="s">
        <v>247</v>
      </c>
      <c r="I356" s="362" t="s">
        <v>248</v>
      </c>
      <c r="J356" s="362" t="s">
        <v>249</v>
      </c>
      <c r="K356" s="362" t="s">
        <v>250</v>
      </c>
      <c r="L356" s="361" t="s">
        <v>298</v>
      </c>
      <c r="M356" s="362" t="s">
        <v>89</v>
      </c>
      <c r="N356" s="362" t="s">
        <v>91</v>
      </c>
      <c r="O356" s="362" t="s">
        <v>250</v>
      </c>
      <c r="P356" s="362" t="s">
        <v>247</v>
      </c>
      <c r="Q356" s="361" t="s">
        <v>157</v>
      </c>
      <c r="R356" s="362" t="s">
        <v>252</v>
      </c>
      <c r="S356" s="362" t="s">
        <v>253</v>
      </c>
      <c r="T356" s="362">
        <v>51713581</v>
      </c>
      <c r="U356" s="362"/>
      <c r="V356" s="362"/>
      <c r="W356" s="363" t="s">
        <v>1234</v>
      </c>
      <c r="X356" s="362" t="s">
        <v>1090</v>
      </c>
      <c r="Y356" s="362" t="s">
        <v>256</v>
      </c>
      <c r="Z356" s="362" t="s">
        <v>257</v>
      </c>
      <c r="AA356" s="362" t="s">
        <v>258</v>
      </c>
      <c r="AB356" s="362" t="s">
        <v>259</v>
      </c>
      <c r="AC356" s="362" t="s">
        <v>260</v>
      </c>
      <c r="AD356" s="364">
        <v>25126</v>
      </c>
      <c r="AE356" s="364">
        <v>25126</v>
      </c>
      <c r="AF356" s="362" t="s">
        <v>261</v>
      </c>
      <c r="AG356" s="362">
        <v>2.4096389999999999E-2</v>
      </c>
      <c r="AH356" s="364">
        <v>605.45000000000005</v>
      </c>
      <c r="AI356" s="364">
        <v>605.45000000000005</v>
      </c>
      <c r="AJ356" s="362" t="s">
        <v>262</v>
      </c>
      <c r="AK356" s="362" t="s">
        <v>263</v>
      </c>
      <c r="AL356" s="361" t="s">
        <v>264</v>
      </c>
      <c r="AM356" s="362">
        <v>58203</v>
      </c>
      <c r="AN356" s="362">
        <v>71620</v>
      </c>
      <c r="AO356" s="361" t="s">
        <v>158</v>
      </c>
      <c r="AP356" s="361" t="s">
        <v>265</v>
      </c>
      <c r="AQ356" s="362" t="s">
        <v>1091</v>
      </c>
      <c r="AR356" s="362" t="s">
        <v>479</v>
      </c>
      <c r="AS356" s="363" t="s">
        <v>1234</v>
      </c>
      <c r="AT356" s="362" t="s">
        <v>245</v>
      </c>
      <c r="AU356" s="362" t="s">
        <v>1290</v>
      </c>
      <c r="AV356" s="364" t="s">
        <v>1291</v>
      </c>
      <c r="AW356" s="362" t="s">
        <v>1092</v>
      </c>
      <c r="AX356" s="362" t="s">
        <v>271</v>
      </c>
      <c r="AY356" s="364" t="s">
        <v>1303</v>
      </c>
      <c r="AZ356" s="362" t="s">
        <v>1293</v>
      </c>
      <c r="BA356" s="362" t="s">
        <v>1294</v>
      </c>
      <c r="BB356" s="362" t="s">
        <v>1295</v>
      </c>
      <c r="BC356" s="362" t="s">
        <v>1155</v>
      </c>
      <c r="BD356" s="362" t="s">
        <v>1296</v>
      </c>
      <c r="BE356" s="363" t="s">
        <v>1297</v>
      </c>
      <c r="BF356" s="362" t="s">
        <v>261</v>
      </c>
      <c r="BG356" s="364" t="s">
        <v>1291</v>
      </c>
      <c r="BH356" s="362"/>
      <c r="BI356" s="362"/>
      <c r="BJ356" s="362"/>
      <c r="BK356" s="362"/>
      <c r="BL356" s="362"/>
      <c r="BM356" s="362"/>
      <c r="BN356" s="362"/>
      <c r="BO356" s="362"/>
      <c r="BP356" s="362"/>
      <c r="BQ356" s="362"/>
      <c r="BR356" s="362"/>
    </row>
    <row r="357" spans="1:70" ht="15.6">
      <c r="A357" s="361" t="s">
        <v>158</v>
      </c>
      <c r="B357" s="362" t="s">
        <v>2</v>
      </c>
      <c r="C357" s="362"/>
      <c r="D357" s="363" t="s">
        <v>243</v>
      </c>
      <c r="E357" s="363" t="s">
        <v>456</v>
      </c>
      <c r="F357" s="362" t="s">
        <v>245</v>
      </c>
      <c r="G357" s="362" t="s">
        <v>246</v>
      </c>
      <c r="H357" s="362" t="s">
        <v>247</v>
      </c>
      <c r="I357" s="362" t="s">
        <v>248</v>
      </c>
      <c r="J357" s="362" t="s">
        <v>249</v>
      </c>
      <c r="K357" s="362" t="s">
        <v>250</v>
      </c>
      <c r="L357" s="361" t="s">
        <v>298</v>
      </c>
      <c r="M357" s="362" t="s">
        <v>89</v>
      </c>
      <c r="N357" s="362" t="s">
        <v>91</v>
      </c>
      <c r="O357" s="362" t="s">
        <v>250</v>
      </c>
      <c r="P357" s="362" t="s">
        <v>247</v>
      </c>
      <c r="Q357" s="361" t="s">
        <v>157</v>
      </c>
      <c r="R357" s="362" t="s">
        <v>252</v>
      </c>
      <c r="S357" s="362" t="s">
        <v>253</v>
      </c>
      <c r="T357" s="362">
        <v>51734923</v>
      </c>
      <c r="U357" s="362"/>
      <c r="V357" s="362"/>
      <c r="W357" s="363" t="s">
        <v>1234</v>
      </c>
      <c r="X357" s="362" t="s">
        <v>278</v>
      </c>
      <c r="Y357" s="362" t="s">
        <v>256</v>
      </c>
      <c r="Z357" s="362" t="s">
        <v>279</v>
      </c>
      <c r="AA357" s="362"/>
      <c r="AB357" s="362" t="s">
        <v>280</v>
      </c>
      <c r="AC357" s="362" t="s">
        <v>281</v>
      </c>
      <c r="AD357" s="364">
        <v>0</v>
      </c>
      <c r="AE357" s="364">
        <v>2846.72</v>
      </c>
      <c r="AF357" s="362" t="s">
        <v>261</v>
      </c>
      <c r="AG357" s="362">
        <v>2.4096389999999999E-2</v>
      </c>
      <c r="AH357" s="364">
        <v>0</v>
      </c>
      <c r="AI357" s="364">
        <v>68.599999999999994</v>
      </c>
      <c r="AJ357" s="362"/>
      <c r="AK357" s="362"/>
      <c r="AL357" s="361"/>
      <c r="AM357" s="362"/>
      <c r="AN357" s="362"/>
      <c r="AO357" s="361"/>
      <c r="AP357" s="361"/>
      <c r="AQ357" s="362" t="s">
        <v>282</v>
      </c>
      <c r="AR357" s="362"/>
      <c r="AS357" s="363"/>
      <c r="AT357" s="362"/>
      <c r="AU357" s="362"/>
      <c r="AV357" s="364"/>
      <c r="AW357" s="362"/>
      <c r="AX357" s="362"/>
      <c r="AY357" s="364"/>
      <c r="AZ357" s="362"/>
      <c r="BA357" s="362"/>
      <c r="BB357" s="362"/>
      <c r="BC357" s="362"/>
      <c r="BD357" s="362"/>
      <c r="BE357" s="363"/>
      <c r="BF357" s="362"/>
      <c r="BG357" s="364"/>
      <c r="BH357" s="362"/>
      <c r="BI357" s="362"/>
      <c r="BJ357" s="362"/>
      <c r="BK357" s="362"/>
      <c r="BL357" s="362"/>
      <c r="BM357" s="362"/>
      <c r="BN357" s="362"/>
      <c r="BO357" s="362"/>
      <c r="BP357" s="362"/>
      <c r="BQ357" s="362"/>
      <c r="BR357" s="362"/>
    </row>
    <row r="358" spans="1:70" ht="15.6">
      <c r="A358" s="361" t="s">
        <v>158</v>
      </c>
      <c r="B358" s="362" t="s">
        <v>2</v>
      </c>
      <c r="C358" s="362"/>
      <c r="D358" s="363" t="s">
        <v>243</v>
      </c>
      <c r="E358" s="363" t="s">
        <v>456</v>
      </c>
      <c r="F358" s="362" t="s">
        <v>245</v>
      </c>
      <c r="G358" s="362" t="s">
        <v>246</v>
      </c>
      <c r="H358" s="362" t="s">
        <v>247</v>
      </c>
      <c r="I358" s="362" t="s">
        <v>248</v>
      </c>
      <c r="J358" s="362" t="s">
        <v>249</v>
      </c>
      <c r="K358" s="362" t="s">
        <v>250</v>
      </c>
      <c r="L358" s="361" t="s">
        <v>298</v>
      </c>
      <c r="M358" s="362" t="s">
        <v>89</v>
      </c>
      <c r="N358" s="362" t="s">
        <v>91</v>
      </c>
      <c r="O358" s="362" t="s">
        <v>250</v>
      </c>
      <c r="P358" s="362" t="s">
        <v>247</v>
      </c>
      <c r="Q358" s="361" t="s">
        <v>157</v>
      </c>
      <c r="R358" s="362" t="s">
        <v>252</v>
      </c>
      <c r="S358" s="362" t="s">
        <v>253</v>
      </c>
      <c r="T358" s="362">
        <v>51734924</v>
      </c>
      <c r="U358" s="362"/>
      <c r="V358" s="362"/>
      <c r="W358" s="363" t="s">
        <v>1298</v>
      </c>
      <c r="X358" s="362" t="s">
        <v>278</v>
      </c>
      <c r="Y358" s="362" t="s">
        <v>256</v>
      </c>
      <c r="Z358" s="362" t="s">
        <v>279</v>
      </c>
      <c r="AA358" s="362"/>
      <c r="AB358" s="362" t="s">
        <v>280</v>
      </c>
      <c r="AC358" s="362" t="s">
        <v>281</v>
      </c>
      <c r="AD358" s="364">
        <v>0</v>
      </c>
      <c r="AE358" s="364">
        <v>3279.83</v>
      </c>
      <c r="AF358" s="362" t="s">
        <v>261</v>
      </c>
      <c r="AG358" s="362">
        <v>2.5316459999999999E-2</v>
      </c>
      <c r="AH358" s="364">
        <v>0</v>
      </c>
      <c r="AI358" s="364">
        <v>83.03</v>
      </c>
      <c r="AJ358" s="362"/>
      <c r="AK358" s="362"/>
      <c r="AL358" s="361"/>
      <c r="AM358" s="362"/>
      <c r="AN358" s="362"/>
      <c r="AO358" s="361"/>
      <c r="AP358" s="361"/>
      <c r="AQ358" s="362" t="s">
        <v>282</v>
      </c>
      <c r="AR358" s="362"/>
      <c r="AS358" s="363"/>
      <c r="AT358" s="362"/>
      <c r="AU358" s="362"/>
      <c r="AV358" s="364"/>
      <c r="AW358" s="362"/>
      <c r="AX358" s="362"/>
      <c r="AY358" s="364"/>
      <c r="AZ358" s="362"/>
      <c r="BA358" s="362"/>
      <c r="BB358" s="362"/>
      <c r="BC358" s="362"/>
      <c r="BD358" s="362"/>
      <c r="BE358" s="363"/>
      <c r="BF358" s="362"/>
      <c r="BG358" s="364"/>
      <c r="BH358" s="362"/>
      <c r="BI358" s="362"/>
      <c r="BJ358" s="362"/>
      <c r="BK358" s="362"/>
      <c r="BL358" s="362"/>
      <c r="BM358" s="362"/>
      <c r="BN358" s="362"/>
      <c r="BO358" s="362"/>
      <c r="BP358" s="362"/>
      <c r="BQ358" s="362"/>
      <c r="BR358" s="362"/>
    </row>
    <row r="359" spans="1:70" ht="15.6">
      <c r="A359" s="361" t="s">
        <v>158</v>
      </c>
      <c r="B359" s="362" t="s">
        <v>2</v>
      </c>
      <c r="C359" s="362"/>
      <c r="D359" s="363" t="s">
        <v>243</v>
      </c>
      <c r="E359" s="363" t="s">
        <v>456</v>
      </c>
      <c r="F359" s="362" t="s">
        <v>245</v>
      </c>
      <c r="G359" s="362" t="s">
        <v>246</v>
      </c>
      <c r="H359" s="362" t="s">
        <v>247</v>
      </c>
      <c r="I359" s="362" t="s">
        <v>248</v>
      </c>
      <c r="J359" s="362" t="s">
        <v>249</v>
      </c>
      <c r="K359" s="362" t="s">
        <v>250</v>
      </c>
      <c r="L359" s="361" t="s">
        <v>298</v>
      </c>
      <c r="M359" s="362" t="s">
        <v>89</v>
      </c>
      <c r="N359" s="362" t="s">
        <v>91</v>
      </c>
      <c r="O359" s="362" t="s">
        <v>250</v>
      </c>
      <c r="P359" s="362" t="s">
        <v>247</v>
      </c>
      <c r="Q359" s="361" t="s">
        <v>157</v>
      </c>
      <c r="R359" s="362" t="s">
        <v>252</v>
      </c>
      <c r="S359" s="362" t="s">
        <v>253</v>
      </c>
      <c r="T359" s="362">
        <v>51734925</v>
      </c>
      <c r="U359" s="362"/>
      <c r="V359" s="362"/>
      <c r="W359" s="363" t="s">
        <v>689</v>
      </c>
      <c r="X359" s="362" t="s">
        <v>278</v>
      </c>
      <c r="Y359" s="362" t="s">
        <v>256</v>
      </c>
      <c r="Z359" s="362" t="s">
        <v>279</v>
      </c>
      <c r="AA359" s="362"/>
      <c r="AB359" s="362" t="s">
        <v>280</v>
      </c>
      <c r="AC359" s="362" t="s">
        <v>281</v>
      </c>
      <c r="AD359" s="364">
        <v>0</v>
      </c>
      <c r="AE359" s="364">
        <v>336.75</v>
      </c>
      <c r="AF359" s="362" t="s">
        <v>154</v>
      </c>
      <c r="AG359" s="362">
        <v>1</v>
      </c>
      <c r="AH359" s="364">
        <v>0</v>
      </c>
      <c r="AI359" s="364">
        <v>336.75</v>
      </c>
      <c r="AJ359" s="362"/>
      <c r="AK359" s="362"/>
      <c r="AL359" s="361"/>
      <c r="AM359" s="362"/>
      <c r="AN359" s="362"/>
      <c r="AO359" s="361"/>
      <c r="AP359" s="361"/>
      <c r="AQ359" s="362" t="s">
        <v>282</v>
      </c>
      <c r="AR359" s="362"/>
      <c r="AS359" s="363"/>
      <c r="AT359" s="362"/>
      <c r="AU359" s="362"/>
      <c r="AV359" s="364"/>
      <c r="AW359" s="362"/>
      <c r="AX359" s="362"/>
      <c r="AY359" s="364"/>
      <c r="AZ359" s="362"/>
      <c r="BA359" s="362"/>
      <c r="BB359" s="362"/>
      <c r="BC359" s="362"/>
      <c r="BD359" s="362"/>
      <c r="BE359" s="363"/>
      <c r="BF359" s="362"/>
      <c r="BG359" s="364"/>
      <c r="BH359" s="362"/>
      <c r="BI359" s="362"/>
      <c r="BJ359" s="362"/>
      <c r="BK359" s="362"/>
      <c r="BL359" s="362"/>
      <c r="BM359" s="362"/>
      <c r="BN359" s="362"/>
      <c r="BO359" s="362"/>
      <c r="BP359" s="362"/>
      <c r="BQ359" s="362"/>
      <c r="BR359" s="362"/>
    </row>
    <row r="360" spans="1:70" ht="15.6">
      <c r="A360" s="361" t="s">
        <v>158</v>
      </c>
      <c r="B360" s="362" t="s">
        <v>2</v>
      </c>
      <c r="C360" s="362"/>
      <c r="D360" s="363" t="s">
        <v>243</v>
      </c>
      <c r="E360" s="363" t="s">
        <v>456</v>
      </c>
      <c r="F360" s="362" t="s">
        <v>245</v>
      </c>
      <c r="G360" s="362" t="s">
        <v>246</v>
      </c>
      <c r="H360" s="362" t="s">
        <v>247</v>
      </c>
      <c r="I360" s="362" t="s">
        <v>248</v>
      </c>
      <c r="J360" s="362" t="s">
        <v>249</v>
      </c>
      <c r="K360" s="362" t="s">
        <v>250</v>
      </c>
      <c r="L360" s="361" t="s">
        <v>298</v>
      </c>
      <c r="M360" s="362" t="s">
        <v>89</v>
      </c>
      <c r="N360" s="362" t="s">
        <v>91</v>
      </c>
      <c r="O360" s="362" t="s">
        <v>250</v>
      </c>
      <c r="P360" s="362" t="s">
        <v>247</v>
      </c>
      <c r="Q360" s="361" t="s">
        <v>157</v>
      </c>
      <c r="R360" s="362" t="s">
        <v>252</v>
      </c>
      <c r="S360" s="362" t="s">
        <v>253</v>
      </c>
      <c r="T360" s="362">
        <v>51795190</v>
      </c>
      <c r="U360" s="362"/>
      <c r="V360" s="362"/>
      <c r="W360" s="363" t="s">
        <v>533</v>
      </c>
      <c r="X360" s="362" t="s">
        <v>518</v>
      </c>
      <c r="Y360" s="362" t="s">
        <v>256</v>
      </c>
      <c r="Z360" s="362" t="s">
        <v>519</v>
      </c>
      <c r="AA360" s="362"/>
      <c r="AB360" s="362" t="s">
        <v>519</v>
      </c>
      <c r="AC360" s="362" t="s">
        <v>519</v>
      </c>
      <c r="AD360" s="364">
        <v>-2.98</v>
      </c>
      <c r="AE360" s="364">
        <v>-2.98</v>
      </c>
      <c r="AF360" s="362" t="s">
        <v>154</v>
      </c>
      <c r="AG360" s="362">
        <v>1</v>
      </c>
      <c r="AH360" s="364">
        <v>-2.98</v>
      </c>
      <c r="AI360" s="364">
        <v>-2.98</v>
      </c>
      <c r="AJ360" s="362" t="s">
        <v>262</v>
      </c>
      <c r="AK360" s="362" t="s">
        <v>263</v>
      </c>
      <c r="AL360" s="361" t="s">
        <v>264</v>
      </c>
      <c r="AM360" s="362">
        <v>58203</v>
      </c>
      <c r="AN360" s="362">
        <v>76135</v>
      </c>
      <c r="AO360" s="361" t="s">
        <v>158</v>
      </c>
      <c r="AP360" s="361" t="s">
        <v>265</v>
      </c>
      <c r="AQ360" s="362" t="s">
        <v>520</v>
      </c>
      <c r="AR360" s="362"/>
      <c r="AS360" s="363"/>
      <c r="AT360" s="362"/>
      <c r="AU360" s="362"/>
      <c r="AV360" s="364"/>
      <c r="AW360" s="362"/>
      <c r="AX360" s="362"/>
      <c r="AY360" s="364"/>
      <c r="AZ360" s="362"/>
      <c r="BA360" s="362"/>
      <c r="BB360" s="362"/>
      <c r="BC360" s="362"/>
      <c r="BD360" s="362"/>
      <c r="BE360" s="363"/>
      <c r="BF360" s="362"/>
      <c r="BG360" s="364"/>
      <c r="BH360" s="362"/>
      <c r="BI360" s="362"/>
      <c r="BJ360" s="362"/>
      <c r="BK360" s="362"/>
      <c r="BL360" s="362"/>
      <c r="BM360" s="362"/>
      <c r="BN360" s="362"/>
      <c r="BO360" s="362"/>
      <c r="BP360" s="362"/>
      <c r="BQ360" s="362"/>
      <c r="BR360" s="362"/>
    </row>
    <row r="361" spans="1:70" ht="15.6">
      <c r="A361" s="361" t="s">
        <v>158</v>
      </c>
      <c r="B361" s="362" t="s">
        <v>2</v>
      </c>
      <c r="C361" s="362"/>
      <c r="D361" s="363" t="s">
        <v>243</v>
      </c>
      <c r="E361" s="363" t="s">
        <v>456</v>
      </c>
      <c r="F361" s="362" t="s">
        <v>245</v>
      </c>
      <c r="G361" s="362" t="s">
        <v>246</v>
      </c>
      <c r="H361" s="362" t="s">
        <v>247</v>
      </c>
      <c r="I361" s="362" t="s">
        <v>248</v>
      </c>
      <c r="J361" s="362" t="s">
        <v>249</v>
      </c>
      <c r="K361" s="362" t="s">
        <v>250</v>
      </c>
      <c r="L361" s="361" t="s">
        <v>298</v>
      </c>
      <c r="M361" s="362" t="s">
        <v>89</v>
      </c>
      <c r="N361" s="362" t="s">
        <v>91</v>
      </c>
      <c r="O361" s="362" t="s">
        <v>250</v>
      </c>
      <c r="P361" s="362" t="s">
        <v>247</v>
      </c>
      <c r="Q361" s="361" t="s">
        <v>157</v>
      </c>
      <c r="R361" s="362" t="s">
        <v>252</v>
      </c>
      <c r="S361" s="362" t="s">
        <v>253</v>
      </c>
      <c r="T361" s="362">
        <v>51828931</v>
      </c>
      <c r="U361" s="362"/>
      <c r="V361" s="362"/>
      <c r="W361" s="363" t="s">
        <v>864</v>
      </c>
      <c r="X361" s="362" t="s">
        <v>1069</v>
      </c>
      <c r="Y361" s="362" t="s">
        <v>256</v>
      </c>
      <c r="Z361" s="362" t="s">
        <v>257</v>
      </c>
      <c r="AA361" s="362" t="s">
        <v>258</v>
      </c>
      <c r="AB361" s="362" t="s">
        <v>259</v>
      </c>
      <c r="AC361" s="362" t="s">
        <v>260</v>
      </c>
      <c r="AD361" s="364">
        <v>6507.55</v>
      </c>
      <c r="AE361" s="364">
        <v>6507.55</v>
      </c>
      <c r="AF361" s="362" t="s">
        <v>154</v>
      </c>
      <c r="AG361" s="362">
        <v>1</v>
      </c>
      <c r="AH361" s="364">
        <v>6507.55</v>
      </c>
      <c r="AI361" s="364">
        <v>6507.55</v>
      </c>
      <c r="AJ361" s="362" t="s">
        <v>262</v>
      </c>
      <c r="AK361" s="362" t="s">
        <v>263</v>
      </c>
      <c r="AL361" s="361" t="s">
        <v>264</v>
      </c>
      <c r="AM361" s="362">
        <v>58203</v>
      </c>
      <c r="AN361" s="362">
        <v>74325</v>
      </c>
      <c r="AO361" s="361" t="s">
        <v>158</v>
      </c>
      <c r="AP361" s="361" t="s">
        <v>265</v>
      </c>
      <c r="AQ361" s="362" t="s">
        <v>1070</v>
      </c>
      <c r="AR361" s="362" t="s">
        <v>479</v>
      </c>
      <c r="AS361" s="363" t="s">
        <v>864</v>
      </c>
      <c r="AT361" s="362" t="s">
        <v>245</v>
      </c>
      <c r="AU361" s="362" t="s">
        <v>1304</v>
      </c>
      <c r="AV361" s="364" t="s">
        <v>502</v>
      </c>
      <c r="AW361" s="362" t="s">
        <v>1304</v>
      </c>
      <c r="AX361" s="362" t="s">
        <v>271</v>
      </c>
      <c r="AY361" s="364" t="s">
        <v>1305</v>
      </c>
      <c r="AZ361" s="362" t="s">
        <v>1073</v>
      </c>
      <c r="BA361" s="362" t="s">
        <v>1073</v>
      </c>
      <c r="BB361" s="362" t="s">
        <v>1074</v>
      </c>
      <c r="BC361" s="362" t="s">
        <v>1075</v>
      </c>
      <c r="BD361" s="362" t="s">
        <v>1306</v>
      </c>
      <c r="BE361" s="363" t="s">
        <v>1259</v>
      </c>
      <c r="BF361" s="362" t="s">
        <v>154</v>
      </c>
      <c r="BG361" s="364" t="s">
        <v>502</v>
      </c>
      <c r="BH361" s="362"/>
      <c r="BI361" s="362"/>
      <c r="BJ361" s="362"/>
      <c r="BK361" s="362"/>
      <c r="BL361" s="362"/>
      <c r="BM361" s="362"/>
      <c r="BN361" s="362"/>
      <c r="BO361" s="362"/>
      <c r="BP361" s="362"/>
      <c r="BQ361" s="362"/>
      <c r="BR361" s="362"/>
    </row>
    <row r="362" spans="1:70" ht="15.6">
      <c r="A362" s="361" t="s">
        <v>158</v>
      </c>
      <c r="B362" s="362" t="s">
        <v>2</v>
      </c>
      <c r="C362" s="362"/>
      <c r="D362" s="363" t="s">
        <v>243</v>
      </c>
      <c r="E362" s="363" t="s">
        <v>456</v>
      </c>
      <c r="F362" s="362" t="s">
        <v>245</v>
      </c>
      <c r="G362" s="362" t="s">
        <v>246</v>
      </c>
      <c r="H362" s="362" t="s">
        <v>247</v>
      </c>
      <c r="I362" s="362" t="s">
        <v>248</v>
      </c>
      <c r="J362" s="362" t="s">
        <v>249</v>
      </c>
      <c r="K362" s="362" t="s">
        <v>250</v>
      </c>
      <c r="L362" s="361" t="s">
        <v>298</v>
      </c>
      <c r="M362" s="362" t="s">
        <v>89</v>
      </c>
      <c r="N362" s="362" t="s">
        <v>91</v>
      </c>
      <c r="O362" s="362" t="s">
        <v>250</v>
      </c>
      <c r="P362" s="362" t="s">
        <v>247</v>
      </c>
      <c r="Q362" s="361" t="s">
        <v>157</v>
      </c>
      <c r="R362" s="362" t="s">
        <v>252</v>
      </c>
      <c r="S362" s="362" t="s">
        <v>253</v>
      </c>
      <c r="T362" s="362">
        <v>51847358</v>
      </c>
      <c r="U362" s="362"/>
      <c r="V362" s="362"/>
      <c r="W362" s="363" t="s">
        <v>864</v>
      </c>
      <c r="X362" s="362" t="s">
        <v>278</v>
      </c>
      <c r="Y362" s="362" t="s">
        <v>256</v>
      </c>
      <c r="Z362" s="362" t="s">
        <v>279</v>
      </c>
      <c r="AA362" s="362"/>
      <c r="AB362" s="362" t="s">
        <v>280</v>
      </c>
      <c r="AC362" s="362" t="s">
        <v>281</v>
      </c>
      <c r="AD362" s="364">
        <v>0</v>
      </c>
      <c r="AE362" s="364">
        <v>520.6</v>
      </c>
      <c r="AF362" s="362" t="s">
        <v>154</v>
      </c>
      <c r="AG362" s="362">
        <v>1</v>
      </c>
      <c r="AH362" s="364">
        <v>0</v>
      </c>
      <c r="AI362" s="364">
        <v>520.6</v>
      </c>
      <c r="AJ362" s="362"/>
      <c r="AK362" s="362"/>
      <c r="AL362" s="361"/>
      <c r="AM362" s="362"/>
      <c r="AN362" s="362"/>
      <c r="AO362" s="361"/>
      <c r="AP362" s="361"/>
      <c r="AQ362" s="362" t="s">
        <v>282</v>
      </c>
      <c r="AR362" s="362"/>
      <c r="AS362" s="363"/>
      <c r="AT362" s="362"/>
      <c r="AU362" s="362"/>
      <c r="AV362" s="364"/>
      <c r="AW362" s="362"/>
      <c r="AX362" s="362"/>
      <c r="AY362" s="364"/>
      <c r="AZ362" s="362"/>
      <c r="BA362" s="362"/>
      <c r="BB362" s="362"/>
      <c r="BC362" s="362"/>
      <c r="BD362" s="362"/>
      <c r="BE362" s="363"/>
      <c r="BF362" s="362"/>
      <c r="BG362" s="364"/>
      <c r="BH362" s="362"/>
      <c r="BI362" s="362"/>
      <c r="BJ362" s="362"/>
      <c r="BK362" s="362"/>
      <c r="BL362" s="362"/>
      <c r="BM362" s="362"/>
      <c r="BN362" s="362"/>
      <c r="BO362" s="362"/>
      <c r="BP362" s="362"/>
      <c r="BQ362" s="362"/>
      <c r="BR362" s="362"/>
    </row>
    <row r="363" spans="1:70" ht="15.6">
      <c r="A363" s="361" t="s">
        <v>158</v>
      </c>
      <c r="B363" s="362" t="s">
        <v>2</v>
      </c>
      <c r="C363" s="362"/>
      <c r="D363" s="363" t="s">
        <v>243</v>
      </c>
      <c r="E363" s="363" t="s">
        <v>456</v>
      </c>
      <c r="F363" s="362" t="s">
        <v>245</v>
      </c>
      <c r="G363" s="362" t="s">
        <v>246</v>
      </c>
      <c r="H363" s="362" t="s">
        <v>247</v>
      </c>
      <c r="I363" s="362" t="s">
        <v>248</v>
      </c>
      <c r="J363" s="362" t="s">
        <v>249</v>
      </c>
      <c r="K363" s="362" t="s">
        <v>250</v>
      </c>
      <c r="L363" s="361" t="s">
        <v>298</v>
      </c>
      <c r="M363" s="362" t="s">
        <v>89</v>
      </c>
      <c r="N363" s="362" t="s">
        <v>91</v>
      </c>
      <c r="O363" s="362" t="s">
        <v>250</v>
      </c>
      <c r="P363" s="362" t="s">
        <v>247</v>
      </c>
      <c r="Q363" s="361" t="s">
        <v>157</v>
      </c>
      <c r="R363" s="362" t="s">
        <v>252</v>
      </c>
      <c r="S363" s="362" t="s">
        <v>253</v>
      </c>
      <c r="T363" s="362">
        <v>51891262</v>
      </c>
      <c r="U363" s="362"/>
      <c r="V363" s="362"/>
      <c r="W363" s="363" t="s">
        <v>1307</v>
      </c>
      <c r="X363" s="362" t="s">
        <v>1090</v>
      </c>
      <c r="Y363" s="362" t="s">
        <v>256</v>
      </c>
      <c r="Z363" s="362" t="s">
        <v>257</v>
      </c>
      <c r="AA363" s="362" t="s">
        <v>258</v>
      </c>
      <c r="AB363" s="362" t="s">
        <v>259</v>
      </c>
      <c r="AC363" s="362" t="s">
        <v>260</v>
      </c>
      <c r="AD363" s="364">
        <v>300</v>
      </c>
      <c r="AE363" s="364">
        <v>300</v>
      </c>
      <c r="AF363" s="362" t="s">
        <v>261</v>
      </c>
      <c r="AG363" s="362">
        <v>2.4096389999999999E-2</v>
      </c>
      <c r="AH363" s="364">
        <v>7.23</v>
      </c>
      <c r="AI363" s="364">
        <v>7.23</v>
      </c>
      <c r="AJ363" s="362" t="s">
        <v>262</v>
      </c>
      <c r="AK363" s="362" t="s">
        <v>263</v>
      </c>
      <c r="AL363" s="361" t="s">
        <v>264</v>
      </c>
      <c r="AM363" s="362">
        <v>58203</v>
      </c>
      <c r="AN363" s="362">
        <v>71620</v>
      </c>
      <c r="AO363" s="361" t="s">
        <v>158</v>
      </c>
      <c r="AP363" s="361" t="s">
        <v>265</v>
      </c>
      <c r="AQ363" s="362" t="s">
        <v>1091</v>
      </c>
      <c r="AR363" s="362" t="s">
        <v>479</v>
      </c>
      <c r="AS363" s="363" t="s">
        <v>864</v>
      </c>
      <c r="AT363" s="362" t="s">
        <v>245</v>
      </c>
      <c r="AU363" s="362" t="s">
        <v>1308</v>
      </c>
      <c r="AV363" s="364" t="s">
        <v>939</v>
      </c>
      <c r="AW363" s="362" t="s">
        <v>1047</v>
      </c>
      <c r="AX363" s="362" t="s">
        <v>271</v>
      </c>
      <c r="AY363" s="364" t="s">
        <v>939</v>
      </c>
      <c r="AZ363" s="362" t="s">
        <v>1195</v>
      </c>
      <c r="BA363" s="362" t="s">
        <v>1196</v>
      </c>
      <c r="BB363" s="362" t="s">
        <v>1197</v>
      </c>
      <c r="BC363" s="362" t="s">
        <v>473</v>
      </c>
      <c r="BD363" s="362" t="s">
        <v>1309</v>
      </c>
      <c r="BE363" s="363" t="s">
        <v>1310</v>
      </c>
      <c r="BF363" s="362" t="s">
        <v>261</v>
      </c>
      <c r="BG363" s="364" t="s">
        <v>939</v>
      </c>
      <c r="BH363" s="362"/>
      <c r="BI363" s="362"/>
      <c r="BJ363" s="362"/>
      <c r="BK363" s="362"/>
      <c r="BL363" s="362"/>
      <c r="BM363" s="362"/>
      <c r="BN363" s="362"/>
      <c r="BO363" s="362"/>
      <c r="BP363" s="362"/>
      <c r="BQ363" s="362"/>
      <c r="BR363" s="362"/>
    </row>
    <row r="364" spans="1:70" ht="15.6">
      <c r="A364" s="361" t="s">
        <v>158</v>
      </c>
      <c r="B364" s="362" t="s">
        <v>2</v>
      </c>
      <c r="C364" s="362"/>
      <c r="D364" s="363" t="s">
        <v>243</v>
      </c>
      <c r="E364" s="363" t="s">
        <v>456</v>
      </c>
      <c r="F364" s="362" t="s">
        <v>245</v>
      </c>
      <c r="G364" s="362" t="s">
        <v>246</v>
      </c>
      <c r="H364" s="362" t="s">
        <v>247</v>
      </c>
      <c r="I364" s="362" t="s">
        <v>248</v>
      </c>
      <c r="J364" s="362" t="s">
        <v>249</v>
      </c>
      <c r="K364" s="362" t="s">
        <v>250</v>
      </c>
      <c r="L364" s="361" t="s">
        <v>298</v>
      </c>
      <c r="M364" s="362" t="s">
        <v>89</v>
      </c>
      <c r="N364" s="362" t="s">
        <v>91</v>
      </c>
      <c r="O364" s="362" t="s">
        <v>250</v>
      </c>
      <c r="P364" s="362" t="s">
        <v>247</v>
      </c>
      <c r="Q364" s="361" t="s">
        <v>157</v>
      </c>
      <c r="R364" s="362" t="s">
        <v>252</v>
      </c>
      <c r="S364" s="362" t="s">
        <v>253</v>
      </c>
      <c r="T364" s="362">
        <v>51891264</v>
      </c>
      <c r="U364" s="362"/>
      <c r="V364" s="362"/>
      <c r="W364" s="363" t="s">
        <v>1307</v>
      </c>
      <c r="X364" s="362" t="s">
        <v>1090</v>
      </c>
      <c r="Y364" s="362" t="s">
        <v>256</v>
      </c>
      <c r="Z364" s="362" t="s">
        <v>257</v>
      </c>
      <c r="AA364" s="362" t="s">
        <v>258</v>
      </c>
      <c r="AB364" s="362" t="s">
        <v>259</v>
      </c>
      <c r="AC364" s="362" t="s">
        <v>260</v>
      </c>
      <c r="AD364" s="364">
        <v>80</v>
      </c>
      <c r="AE364" s="364">
        <v>80</v>
      </c>
      <c r="AF364" s="362" t="s">
        <v>261</v>
      </c>
      <c r="AG364" s="362">
        <v>2.4096389999999999E-2</v>
      </c>
      <c r="AH364" s="364">
        <v>1.93</v>
      </c>
      <c r="AI364" s="364">
        <v>1.93</v>
      </c>
      <c r="AJ364" s="362" t="s">
        <v>262</v>
      </c>
      <c r="AK364" s="362" t="s">
        <v>263</v>
      </c>
      <c r="AL364" s="361" t="s">
        <v>264</v>
      </c>
      <c r="AM364" s="362">
        <v>58203</v>
      </c>
      <c r="AN364" s="362">
        <v>71620</v>
      </c>
      <c r="AO364" s="361" t="s">
        <v>158</v>
      </c>
      <c r="AP364" s="361" t="s">
        <v>265</v>
      </c>
      <c r="AQ364" s="362" t="s">
        <v>1091</v>
      </c>
      <c r="AR364" s="362" t="s">
        <v>479</v>
      </c>
      <c r="AS364" s="363" t="s">
        <v>864</v>
      </c>
      <c r="AT364" s="362" t="s">
        <v>245</v>
      </c>
      <c r="AU364" s="362" t="s">
        <v>1311</v>
      </c>
      <c r="AV364" s="364" t="s">
        <v>1312</v>
      </c>
      <c r="AW364" s="362" t="s">
        <v>1047</v>
      </c>
      <c r="AX364" s="362" t="s">
        <v>271</v>
      </c>
      <c r="AY364" s="364" t="s">
        <v>1312</v>
      </c>
      <c r="AZ364" s="362" t="s">
        <v>1195</v>
      </c>
      <c r="BA364" s="362" t="s">
        <v>1196</v>
      </c>
      <c r="BB364" s="362" t="s">
        <v>1197</v>
      </c>
      <c r="BC364" s="362" t="s">
        <v>473</v>
      </c>
      <c r="BD364" s="362" t="s">
        <v>1309</v>
      </c>
      <c r="BE364" s="363" t="s">
        <v>1310</v>
      </c>
      <c r="BF364" s="362" t="s">
        <v>261</v>
      </c>
      <c r="BG364" s="364" t="s">
        <v>1312</v>
      </c>
      <c r="BH364" s="362"/>
      <c r="BI364" s="362"/>
      <c r="BJ364" s="362"/>
      <c r="BK364" s="362"/>
      <c r="BL364" s="362"/>
      <c r="BM364" s="362"/>
      <c r="BN364" s="362"/>
      <c r="BO364" s="362"/>
      <c r="BP364" s="362"/>
      <c r="BQ364" s="362"/>
      <c r="BR364" s="362"/>
    </row>
    <row r="365" spans="1:70" ht="15.6">
      <c r="A365" s="361" t="s">
        <v>158</v>
      </c>
      <c r="B365" s="362" t="s">
        <v>2</v>
      </c>
      <c r="C365" s="362"/>
      <c r="D365" s="363" t="s">
        <v>243</v>
      </c>
      <c r="E365" s="363" t="s">
        <v>456</v>
      </c>
      <c r="F365" s="362" t="s">
        <v>245</v>
      </c>
      <c r="G365" s="362" t="s">
        <v>246</v>
      </c>
      <c r="H365" s="362" t="s">
        <v>247</v>
      </c>
      <c r="I365" s="362" t="s">
        <v>248</v>
      </c>
      <c r="J365" s="362" t="s">
        <v>249</v>
      </c>
      <c r="K365" s="362" t="s">
        <v>250</v>
      </c>
      <c r="L365" s="361" t="s">
        <v>298</v>
      </c>
      <c r="M365" s="362" t="s">
        <v>89</v>
      </c>
      <c r="N365" s="362" t="s">
        <v>91</v>
      </c>
      <c r="O365" s="362" t="s">
        <v>250</v>
      </c>
      <c r="P365" s="362" t="s">
        <v>247</v>
      </c>
      <c r="Q365" s="361" t="s">
        <v>157</v>
      </c>
      <c r="R365" s="362" t="s">
        <v>252</v>
      </c>
      <c r="S365" s="362" t="s">
        <v>253</v>
      </c>
      <c r="T365" s="362">
        <v>51905391</v>
      </c>
      <c r="U365" s="362"/>
      <c r="V365" s="362"/>
      <c r="W365" s="363" t="s">
        <v>1307</v>
      </c>
      <c r="X365" s="362" t="s">
        <v>278</v>
      </c>
      <c r="Y365" s="362" t="s">
        <v>256</v>
      </c>
      <c r="Z365" s="362" t="s">
        <v>279</v>
      </c>
      <c r="AA365" s="362"/>
      <c r="AB365" s="362" t="s">
        <v>280</v>
      </c>
      <c r="AC365" s="362" t="s">
        <v>281</v>
      </c>
      <c r="AD365" s="364">
        <v>0</v>
      </c>
      <c r="AE365" s="364">
        <v>30.4</v>
      </c>
      <c r="AF365" s="362" t="s">
        <v>261</v>
      </c>
      <c r="AG365" s="362">
        <v>2.4096389999999999E-2</v>
      </c>
      <c r="AH365" s="364">
        <v>0</v>
      </c>
      <c r="AI365" s="364">
        <v>0.73</v>
      </c>
      <c r="AJ365" s="362"/>
      <c r="AK365" s="362"/>
      <c r="AL365" s="361"/>
      <c r="AM365" s="362"/>
      <c r="AN365" s="362"/>
      <c r="AO365" s="361"/>
      <c r="AP365" s="361"/>
      <c r="AQ365" s="362" t="s">
        <v>282</v>
      </c>
      <c r="AR365" s="362"/>
      <c r="AS365" s="363"/>
      <c r="AT365" s="362"/>
      <c r="AU365" s="362"/>
      <c r="AV365" s="364"/>
      <c r="AW365" s="362"/>
      <c r="AX365" s="362"/>
      <c r="AY365" s="364"/>
      <c r="AZ365" s="362"/>
      <c r="BA365" s="362"/>
      <c r="BB365" s="362"/>
      <c r="BC365" s="362"/>
      <c r="BD365" s="362"/>
      <c r="BE365" s="363"/>
      <c r="BF365" s="362"/>
      <c r="BG365" s="364"/>
      <c r="BH365" s="362"/>
      <c r="BI365" s="362"/>
      <c r="BJ365" s="362"/>
      <c r="BK365" s="362"/>
      <c r="BL365" s="362"/>
      <c r="BM365" s="362"/>
      <c r="BN365" s="362"/>
      <c r="BO365" s="362"/>
      <c r="BP365" s="362"/>
      <c r="BQ365" s="362"/>
      <c r="BR365" s="362"/>
    </row>
    <row r="366" spans="1:70" ht="15.6">
      <c r="A366" s="361" t="s">
        <v>158</v>
      </c>
      <c r="B366" s="362" t="s">
        <v>2</v>
      </c>
      <c r="C366" s="362"/>
      <c r="D366" s="363" t="s">
        <v>243</v>
      </c>
      <c r="E366" s="363" t="s">
        <v>456</v>
      </c>
      <c r="F366" s="362" t="s">
        <v>245</v>
      </c>
      <c r="G366" s="362" t="s">
        <v>246</v>
      </c>
      <c r="H366" s="362" t="s">
        <v>247</v>
      </c>
      <c r="I366" s="362" t="s">
        <v>248</v>
      </c>
      <c r="J366" s="362" t="s">
        <v>249</v>
      </c>
      <c r="K366" s="362" t="s">
        <v>250</v>
      </c>
      <c r="L366" s="361" t="s">
        <v>298</v>
      </c>
      <c r="M366" s="362" t="s">
        <v>89</v>
      </c>
      <c r="N366" s="362" t="s">
        <v>91</v>
      </c>
      <c r="O366" s="362" t="s">
        <v>250</v>
      </c>
      <c r="P366" s="362" t="s">
        <v>247</v>
      </c>
      <c r="Q366" s="361" t="s">
        <v>157</v>
      </c>
      <c r="R366" s="362" t="s">
        <v>252</v>
      </c>
      <c r="S366" s="362" t="s">
        <v>253</v>
      </c>
      <c r="T366" s="362">
        <v>52042069</v>
      </c>
      <c r="U366" s="362"/>
      <c r="V366" s="362"/>
      <c r="W366" s="363" t="s">
        <v>1297</v>
      </c>
      <c r="X366" s="362" t="s">
        <v>1313</v>
      </c>
      <c r="Y366" s="362" t="s">
        <v>256</v>
      </c>
      <c r="Z366" s="362" t="s">
        <v>257</v>
      </c>
      <c r="AA366" s="362" t="s">
        <v>258</v>
      </c>
      <c r="AB366" s="362" t="s">
        <v>259</v>
      </c>
      <c r="AC366" s="362" t="s">
        <v>260</v>
      </c>
      <c r="AD366" s="364">
        <v>850</v>
      </c>
      <c r="AE366" s="364">
        <v>850</v>
      </c>
      <c r="AF366" s="362" t="s">
        <v>261</v>
      </c>
      <c r="AG366" s="362">
        <v>2.4096389999999999E-2</v>
      </c>
      <c r="AH366" s="364">
        <v>20.48</v>
      </c>
      <c r="AI366" s="364">
        <v>20.48</v>
      </c>
      <c r="AJ366" s="362" t="s">
        <v>262</v>
      </c>
      <c r="AK366" s="362" t="s">
        <v>263</v>
      </c>
      <c r="AL366" s="361" t="s">
        <v>264</v>
      </c>
      <c r="AM366" s="362">
        <v>58203</v>
      </c>
      <c r="AN366" s="362">
        <v>72430</v>
      </c>
      <c r="AO366" s="361" t="s">
        <v>158</v>
      </c>
      <c r="AP366" s="361" t="s">
        <v>265</v>
      </c>
      <c r="AQ366" s="362" t="s">
        <v>1314</v>
      </c>
      <c r="AR366" s="362" t="s">
        <v>479</v>
      </c>
      <c r="AS366" s="363" t="s">
        <v>1297</v>
      </c>
      <c r="AT366" s="362" t="s">
        <v>245</v>
      </c>
      <c r="AU366" s="362" t="s">
        <v>1315</v>
      </c>
      <c r="AV366" s="364" t="s">
        <v>1316</v>
      </c>
      <c r="AW366" s="362" t="s">
        <v>1317</v>
      </c>
      <c r="AX366" s="362" t="s">
        <v>271</v>
      </c>
      <c r="AY366" s="364" t="s">
        <v>1316</v>
      </c>
      <c r="AZ366" s="362" t="s">
        <v>1318</v>
      </c>
      <c r="BA366" s="362" t="s">
        <v>1319</v>
      </c>
      <c r="BB366" s="362" t="s">
        <v>1320</v>
      </c>
      <c r="BC366" s="362" t="s">
        <v>1321</v>
      </c>
      <c r="BD366" s="362" t="s">
        <v>1322</v>
      </c>
      <c r="BE366" s="363" t="s">
        <v>983</v>
      </c>
      <c r="BF366" s="362" t="s">
        <v>261</v>
      </c>
      <c r="BG366" s="364" t="s">
        <v>1316</v>
      </c>
      <c r="BH366" s="362"/>
      <c r="BI366" s="362"/>
      <c r="BJ366" s="362"/>
      <c r="BK366" s="362"/>
      <c r="BL366" s="362"/>
      <c r="BM366" s="362"/>
      <c r="BN366" s="362"/>
      <c r="BO366" s="362"/>
      <c r="BP366" s="362"/>
      <c r="BQ366" s="362"/>
      <c r="BR366" s="362"/>
    </row>
    <row r="367" spans="1:70" ht="15.6">
      <c r="A367" s="361" t="s">
        <v>158</v>
      </c>
      <c r="B367" s="362" t="s">
        <v>2</v>
      </c>
      <c r="C367" s="362"/>
      <c r="D367" s="363" t="s">
        <v>243</v>
      </c>
      <c r="E367" s="363" t="s">
        <v>456</v>
      </c>
      <c r="F367" s="362" t="s">
        <v>245</v>
      </c>
      <c r="G367" s="362" t="s">
        <v>246</v>
      </c>
      <c r="H367" s="362" t="s">
        <v>247</v>
      </c>
      <c r="I367" s="362" t="s">
        <v>248</v>
      </c>
      <c r="J367" s="362" t="s">
        <v>249</v>
      </c>
      <c r="K367" s="362" t="s">
        <v>250</v>
      </c>
      <c r="L367" s="361" t="s">
        <v>298</v>
      </c>
      <c r="M367" s="362" t="s">
        <v>89</v>
      </c>
      <c r="N367" s="362" t="s">
        <v>91</v>
      </c>
      <c r="O367" s="362" t="s">
        <v>250</v>
      </c>
      <c r="P367" s="362" t="s">
        <v>247</v>
      </c>
      <c r="Q367" s="361" t="s">
        <v>157</v>
      </c>
      <c r="R367" s="362" t="s">
        <v>252</v>
      </c>
      <c r="S367" s="362" t="s">
        <v>253</v>
      </c>
      <c r="T367" s="362">
        <v>52063571</v>
      </c>
      <c r="U367" s="362"/>
      <c r="V367" s="362"/>
      <c r="W367" s="363" t="s">
        <v>1297</v>
      </c>
      <c r="X367" s="362" t="s">
        <v>278</v>
      </c>
      <c r="Y367" s="362" t="s">
        <v>256</v>
      </c>
      <c r="Z367" s="362" t="s">
        <v>279</v>
      </c>
      <c r="AA367" s="362"/>
      <c r="AB367" s="362" t="s">
        <v>280</v>
      </c>
      <c r="AC367" s="362" t="s">
        <v>281</v>
      </c>
      <c r="AD367" s="364">
        <v>0</v>
      </c>
      <c r="AE367" s="364">
        <v>68</v>
      </c>
      <c r="AF367" s="362" t="s">
        <v>261</v>
      </c>
      <c r="AG367" s="362">
        <v>2.4096389999999999E-2</v>
      </c>
      <c r="AH367" s="364">
        <v>0</v>
      </c>
      <c r="AI367" s="364">
        <v>1.64</v>
      </c>
      <c r="AJ367" s="362"/>
      <c r="AK367" s="362"/>
      <c r="AL367" s="361"/>
      <c r="AM367" s="362"/>
      <c r="AN367" s="362"/>
      <c r="AO367" s="361"/>
      <c r="AP367" s="361"/>
      <c r="AQ367" s="362" t="s">
        <v>282</v>
      </c>
      <c r="AR367" s="362"/>
      <c r="AS367" s="363"/>
      <c r="AT367" s="362"/>
      <c r="AU367" s="362"/>
      <c r="AV367" s="364"/>
      <c r="AW367" s="362"/>
      <c r="AX367" s="362"/>
      <c r="AY367" s="364"/>
      <c r="AZ367" s="362"/>
      <c r="BA367" s="362"/>
      <c r="BB367" s="362"/>
      <c r="BC367" s="362"/>
      <c r="BD367" s="362"/>
      <c r="BE367" s="363"/>
      <c r="BF367" s="362"/>
      <c r="BG367" s="364"/>
      <c r="BH367" s="362"/>
      <c r="BI367" s="362"/>
      <c r="BJ367" s="362"/>
      <c r="BK367" s="362"/>
      <c r="BL367" s="362"/>
      <c r="BM367" s="362"/>
      <c r="BN367" s="362"/>
      <c r="BO367" s="362"/>
      <c r="BP367" s="362"/>
      <c r="BQ367" s="362"/>
      <c r="BR367" s="362"/>
    </row>
    <row r="368" spans="1:70" ht="15.6">
      <c r="A368" s="361" t="s">
        <v>158</v>
      </c>
      <c r="B368" s="362" t="s">
        <v>2</v>
      </c>
      <c r="C368" s="362"/>
      <c r="D368" s="363" t="s">
        <v>243</v>
      </c>
      <c r="E368" s="363" t="s">
        <v>456</v>
      </c>
      <c r="F368" s="362" t="s">
        <v>245</v>
      </c>
      <c r="G368" s="362" t="s">
        <v>246</v>
      </c>
      <c r="H368" s="362" t="s">
        <v>247</v>
      </c>
      <c r="I368" s="362" t="s">
        <v>248</v>
      </c>
      <c r="J368" s="362" t="s">
        <v>249</v>
      </c>
      <c r="K368" s="362" t="s">
        <v>250</v>
      </c>
      <c r="L368" s="361" t="s">
        <v>298</v>
      </c>
      <c r="M368" s="362" t="s">
        <v>89</v>
      </c>
      <c r="N368" s="362" t="s">
        <v>91</v>
      </c>
      <c r="O368" s="362" t="s">
        <v>250</v>
      </c>
      <c r="P368" s="362" t="s">
        <v>247</v>
      </c>
      <c r="Q368" s="361" t="s">
        <v>157</v>
      </c>
      <c r="R368" s="362" t="s">
        <v>252</v>
      </c>
      <c r="S368" s="362" t="s">
        <v>253</v>
      </c>
      <c r="T368" s="362">
        <v>52167684</v>
      </c>
      <c r="U368" s="362"/>
      <c r="V368" s="362"/>
      <c r="W368" s="363" t="s">
        <v>1323</v>
      </c>
      <c r="X368" s="362" t="s">
        <v>1090</v>
      </c>
      <c r="Y368" s="362" t="s">
        <v>256</v>
      </c>
      <c r="Z368" s="362" t="s">
        <v>257</v>
      </c>
      <c r="AA368" s="362" t="s">
        <v>258</v>
      </c>
      <c r="AB368" s="362" t="s">
        <v>259</v>
      </c>
      <c r="AC368" s="362" t="s">
        <v>260</v>
      </c>
      <c r="AD368" s="364">
        <v>4690</v>
      </c>
      <c r="AE368" s="364">
        <v>4690</v>
      </c>
      <c r="AF368" s="362" t="s">
        <v>261</v>
      </c>
      <c r="AG368" s="362">
        <v>2.4096389999999999E-2</v>
      </c>
      <c r="AH368" s="364">
        <v>113.01</v>
      </c>
      <c r="AI368" s="364">
        <v>113.01</v>
      </c>
      <c r="AJ368" s="362" t="s">
        <v>262</v>
      </c>
      <c r="AK368" s="362" t="s">
        <v>263</v>
      </c>
      <c r="AL368" s="361" t="s">
        <v>264</v>
      </c>
      <c r="AM368" s="362">
        <v>58203</v>
      </c>
      <c r="AN368" s="362">
        <v>71620</v>
      </c>
      <c r="AO368" s="361" t="s">
        <v>158</v>
      </c>
      <c r="AP368" s="361" t="s">
        <v>265</v>
      </c>
      <c r="AQ368" s="362" t="s">
        <v>1091</v>
      </c>
      <c r="AR368" s="362" t="s">
        <v>479</v>
      </c>
      <c r="AS368" s="363" t="s">
        <v>1323</v>
      </c>
      <c r="AT368" s="362" t="s">
        <v>245</v>
      </c>
      <c r="AU368" s="362" t="s">
        <v>1324</v>
      </c>
      <c r="AV368" s="364" t="s">
        <v>1325</v>
      </c>
      <c r="AW368" s="362" t="s">
        <v>1092</v>
      </c>
      <c r="AX368" s="362" t="s">
        <v>271</v>
      </c>
      <c r="AY368" s="364" t="s">
        <v>1325</v>
      </c>
      <c r="AZ368" s="362" t="s">
        <v>1125</v>
      </c>
      <c r="BA368" s="362" t="s">
        <v>1126</v>
      </c>
      <c r="BB368" s="362" t="s">
        <v>1127</v>
      </c>
      <c r="BC368" s="362" t="s">
        <v>736</v>
      </c>
      <c r="BD368" s="362" t="s">
        <v>1326</v>
      </c>
      <c r="BE368" s="363" t="s">
        <v>1327</v>
      </c>
      <c r="BF368" s="362" t="s">
        <v>261</v>
      </c>
      <c r="BG368" s="364" t="s">
        <v>1325</v>
      </c>
      <c r="BH368" s="362"/>
      <c r="BI368" s="362"/>
      <c r="BJ368" s="362"/>
      <c r="BK368" s="362"/>
      <c r="BL368" s="362"/>
      <c r="BM368" s="362"/>
      <c r="BN368" s="362"/>
      <c r="BO368" s="362"/>
      <c r="BP368" s="362"/>
      <c r="BQ368" s="362"/>
      <c r="BR368" s="362"/>
    </row>
    <row r="369" spans="1:70" ht="15.6">
      <c r="A369" s="361" t="s">
        <v>158</v>
      </c>
      <c r="B369" s="362" t="s">
        <v>2</v>
      </c>
      <c r="C369" s="362"/>
      <c r="D369" s="363" t="s">
        <v>243</v>
      </c>
      <c r="E369" s="363" t="s">
        <v>456</v>
      </c>
      <c r="F369" s="362" t="s">
        <v>245</v>
      </c>
      <c r="G369" s="362" t="s">
        <v>246</v>
      </c>
      <c r="H369" s="362" t="s">
        <v>247</v>
      </c>
      <c r="I369" s="362" t="s">
        <v>248</v>
      </c>
      <c r="J369" s="362" t="s">
        <v>249</v>
      </c>
      <c r="K369" s="362" t="s">
        <v>250</v>
      </c>
      <c r="L369" s="361" t="s">
        <v>298</v>
      </c>
      <c r="M369" s="362" t="s">
        <v>89</v>
      </c>
      <c r="N369" s="362" t="s">
        <v>91</v>
      </c>
      <c r="O369" s="362" t="s">
        <v>250</v>
      </c>
      <c r="P369" s="362" t="s">
        <v>247</v>
      </c>
      <c r="Q369" s="361" t="s">
        <v>157</v>
      </c>
      <c r="R369" s="362" t="s">
        <v>252</v>
      </c>
      <c r="S369" s="362" t="s">
        <v>253</v>
      </c>
      <c r="T369" s="362">
        <v>52171337</v>
      </c>
      <c r="U369" s="362"/>
      <c r="V369" s="362"/>
      <c r="W369" s="363" t="s">
        <v>1323</v>
      </c>
      <c r="X369" s="362" t="s">
        <v>278</v>
      </c>
      <c r="Y369" s="362" t="s">
        <v>256</v>
      </c>
      <c r="Z369" s="362" t="s">
        <v>279</v>
      </c>
      <c r="AA369" s="362"/>
      <c r="AB369" s="362" t="s">
        <v>280</v>
      </c>
      <c r="AC369" s="362" t="s">
        <v>281</v>
      </c>
      <c r="AD369" s="364">
        <v>0</v>
      </c>
      <c r="AE369" s="364">
        <v>375.2</v>
      </c>
      <c r="AF369" s="362" t="s">
        <v>261</v>
      </c>
      <c r="AG369" s="362">
        <v>2.4096389999999999E-2</v>
      </c>
      <c r="AH369" s="364">
        <v>0</v>
      </c>
      <c r="AI369" s="364">
        <v>9.0399999999999991</v>
      </c>
      <c r="AJ369" s="362"/>
      <c r="AK369" s="362"/>
      <c r="AL369" s="361"/>
      <c r="AM369" s="362"/>
      <c r="AN369" s="362"/>
      <c r="AO369" s="361"/>
      <c r="AP369" s="361"/>
      <c r="AQ369" s="362" t="s">
        <v>282</v>
      </c>
      <c r="AR369" s="362"/>
      <c r="AS369" s="363"/>
      <c r="AT369" s="362"/>
      <c r="AU369" s="362"/>
      <c r="AV369" s="364"/>
      <c r="AW369" s="362"/>
      <c r="AX369" s="362"/>
      <c r="AY369" s="364"/>
      <c r="AZ369" s="362"/>
      <c r="BA369" s="362"/>
      <c r="BB369" s="362"/>
      <c r="BC369" s="362"/>
      <c r="BD369" s="362"/>
      <c r="BE369" s="363"/>
      <c r="BF369" s="362"/>
      <c r="BG369" s="364"/>
      <c r="BH369" s="362"/>
      <c r="BI369" s="362"/>
      <c r="BJ369" s="362"/>
      <c r="BK369" s="362"/>
      <c r="BL369" s="362"/>
      <c r="BM369" s="362"/>
      <c r="BN369" s="362"/>
      <c r="BO369" s="362"/>
      <c r="BP369" s="362"/>
      <c r="BQ369" s="362"/>
      <c r="BR369" s="362"/>
    </row>
    <row r="370" spans="1:70" ht="15.6">
      <c r="A370" s="361" t="s">
        <v>158</v>
      </c>
      <c r="B370" s="362" t="s">
        <v>2</v>
      </c>
      <c r="C370" s="362"/>
      <c r="D370" s="363" t="s">
        <v>243</v>
      </c>
      <c r="E370" s="363" t="s">
        <v>456</v>
      </c>
      <c r="F370" s="362" t="s">
        <v>245</v>
      </c>
      <c r="G370" s="362" t="s">
        <v>246</v>
      </c>
      <c r="H370" s="362" t="s">
        <v>247</v>
      </c>
      <c r="I370" s="362" t="s">
        <v>248</v>
      </c>
      <c r="J370" s="362" t="s">
        <v>249</v>
      </c>
      <c r="K370" s="362" t="s">
        <v>250</v>
      </c>
      <c r="L370" s="361" t="s">
        <v>298</v>
      </c>
      <c r="M370" s="362" t="s">
        <v>89</v>
      </c>
      <c r="N370" s="362" t="s">
        <v>91</v>
      </c>
      <c r="O370" s="362" t="s">
        <v>250</v>
      </c>
      <c r="P370" s="362" t="s">
        <v>247</v>
      </c>
      <c r="Q370" s="361" t="s">
        <v>157</v>
      </c>
      <c r="R370" s="362" t="s">
        <v>252</v>
      </c>
      <c r="S370" s="362" t="s">
        <v>253</v>
      </c>
      <c r="T370" s="362">
        <v>52267821</v>
      </c>
      <c r="U370" s="362"/>
      <c r="V370" s="362"/>
      <c r="W370" s="363" t="s">
        <v>531</v>
      </c>
      <c r="X370" s="362" t="s">
        <v>1146</v>
      </c>
      <c r="Y370" s="362" t="s">
        <v>256</v>
      </c>
      <c r="Z370" s="362" t="s">
        <v>257</v>
      </c>
      <c r="AA370" s="362" t="s">
        <v>258</v>
      </c>
      <c r="AB370" s="362" t="s">
        <v>259</v>
      </c>
      <c r="AC370" s="362" t="s">
        <v>260</v>
      </c>
      <c r="AD370" s="364">
        <v>111</v>
      </c>
      <c r="AE370" s="364">
        <v>111</v>
      </c>
      <c r="AF370" s="362" t="s">
        <v>154</v>
      </c>
      <c r="AG370" s="362">
        <v>1</v>
      </c>
      <c r="AH370" s="364">
        <v>111</v>
      </c>
      <c r="AI370" s="364">
        <v>111</v>
      </c>
      <c r="AJ370" s="362" t="s">
        <v>262</v>
      </c>
      <c r="AK370" s="362" t="s">
        <v>263</v>
      </c>
      <c r="AL370" s="361" t="s">
        <v>264</v>
      </c>
      <c r="AM370" s="362">
        <v>58203</v>
      </c>
      <c r="AN370" s="362">
        <v>63340</v>
      </c>
      <c r="AO370" s="361" t="s">
        <v>158</v>
      </c>
      <c r="AP370" s="361" t="s">
        <v>265</v>
      </c>
      <c r="AQ370" s="362" t="s">
        <v>1147</v>
      </c>
      <c r="AR370" s="362" t="s">
        <v>479</v>
      </c>
      <c r="AS370" s="363" t="s">
        <v>531</v>
      </c>
      <c r="AT370" s="362" t="s">
        <v>245</v>
      </c>
      <c r="AU370" s="362" t="s">
        <v>1328</v>
      </c>
      <c r="AV370" s="364" t="s">
        <v>1149</v>
      </c>
      <c r="AW370" s="362" t="s">
        <v>1329</v>
      </c>
      <c r="AX370" s="362" t="s">
        <v>1150</v>
      </c>
      <c r="AY370" s="364" t="s">
        <v>1151</v>
      </c>
      <c r="AZ370" s="362" t="s">
        <v>1152</v>
      </c>
      <c r="BA370" s="362" t="s">
        <v>1153</v>
      </c>
      <c r="BB370" s="362" t="s">
        <v>1154</v>
      </c>
      <c r="BC370" s="362" t="s">
        <v>1155</v>
      </c>
      <c r="BD370" s="362" t="s">
        <v>1330</v>
      </c>
      <c r="BE370" s="363" t="s">
        <v>1331</v>
      </c>
      <c r="BF370" s="362" t="s">
        <v>154</v>
      </c>
      <c r="BG370" s="364" t="s">
        <v>1149</v>
      </c>
      <c r="BH370" s="362"/>
      <c r="BI370" s="362"/>
      <c r="BJ370" s="362"/>
      <c r="BK370" s="362"/>
      <c r="BL370" s="362"/>
      <c r="BM370" s="362"/>
      <c r="BN370" s="362"/>
      <c r="BO370" s="362"/>
      <c r="BP370" s="362"/>
      <c r="BQ370" s="362"/>
      <c r="BR370" s="362"/>
    </row>
    <row r="371" spans="1:70" ht="15.6">
      <c r="A371" s="361" t="s">
        <v>158</v>
      </c>
      <c r="B371" s="362" t="s">
        <v>2</v>
      </c>
      <c r="C371" s="362"/>
      <c r="D371" s="363" t="s">
        <v>243</v>
      </c>
      <c r="E371" s="363" t="s">
        <v>456</v>
      </c>
      <c r="F371" s="362" t="s">
        <v>245</v>
      </c>
      <c r="G371" s="362" t="s">
        <v>246</v>
      </c>
      <c r="H371" s="362" t="s">
        <v>247</v>
      </c>
      <c r="I371" s="362" t="s">
        <v>248</v>
      </c>
      <c r="J371" s="362" t="s">
        <v>249</v>
      </c>
      <c r="K371" s="362" t="s">
        <v>250</v>
      </c>
      <c r="L371" s="361" t="s">
        <v>298</v>
      </c>
      <c r="M371" s="362" t="s">
        <v>89</v>
      </c>
      <c r="N371" s="362" t="s">
        <v>91</v>
      </c>
      <c r="O371" s="362" t="s">
        <v>250</v>
      </c>
      <c r="P371" s="362" t="s">
        <v>247</v>
      </c>
      <c r="Q371" s="361" t="s">
        <v>157</v>
      </c>
      <c r="R371" s="362" t="s">
        <v>252</v>
      </c>
      <c r="S371" s="362" t="s">
        <v>253</v>
      </c>
      <c r="T371" s="362">
        <v>52298101</v>
      </c>
      <c r="U371" s="362"/>
      <c r="V371" s="362"/>
      <c r="W371" s="363" t="s">
        <v>531</v>
      </c>
      <c r="X371" s="362" t="s">
        <v>278</v>
      </c>
      <c r="Y371" s="362" t="s">
        <v>256</v>
      </c>
      <c r="Z371" s="362" t="s">
        <v>279</v>
      </c>
      <c r="AA371" s="362"/>
      <c r="AB371" s="362" t="s">
        <v>280</v>
      </c>
      <c r="AC371" s="362" t="s">
        <v>281</v>
      </c>
      <c r="AD371" s="364">
        <v>0</v>
      </c>
      <c r="AE371" s="364">
        <v>8.8800000000000008</v>
      </c>
      <c r="AF371" s="362" t="s">
        <v>154</v>
      </c>
      <c r="AG371" s="362">
        <v>1</v>
      </c>
      <c r="AH371" s="364">
        <v>0</v>
      </c>
      <c r="AI371" s="364">
        <v>8.8800000000000008</v>
      </c>
      <c r="AJ371" s="362"/>
      <c r="AK371" s="362"/>
      <c r="AL371" s="361"/>
      <c r="AM371" s="362"/>
      <c r="AN371" s="362"/>
      <c r="AO371" s="361"/>
      <c r="AP371" s="361"/>
      <c r="AQ371" s="362" t="s">
        <v>282</v>
      </c>
      <c r="AR371" s="362"/>
      <c r="AS371" s="363"/>
      <c r="AT371" s="362"/>
      <c r="AU371" s="362"/>
      <c r="AV371" s="364"/>
      <c r="AW371" s="362"/>
      <c r="AX371" s="362"/>
      <c r="AY371" s="364"/>
      <c r="AZ371" s="362"/>
      <c r="BA371" s="362"/>
      <c r="BB371" s="362"/>
      <c r="BC371" s="362"/>
      <c r="BD371" s="362"/>
      <c r="BE371" s="363"/>
      <c r="BF371" s="362"/>
      <c r="BG371" s="364"/>
      <c r="BH371" s="362"/>
      <c r="BI371" s="362"/>
      <c r="BJ371" s="362"/>
      <c r="BK371" s="362"/>
      <c r="BL371" s="362"/>
      <c r="BM371" s="362"/>
      <c r="BN371" s="362"/>
      <c r="BO371" s="362"/>
      <c r="BP371" s="362"/>
      <c r="BQ371" s="362"/>
      <c r="BR371" s="362"/>
    </row>
    <row r="372" spans="1:70" ht="15.6">
      <c r="A372" s="361" t="s">
        <v>158</v>
      </c>
      <c r="B372" s="362" t="s">
        <v>2</v>
      </c>
      <c r="C372" s="362"/>
      <c r="D372" s="363" t="s">
        <v>243</v>
      </c>
      <c r="E372" s="363" t="s">
        <v>456</v>
      </c>
      <c r="F372" s="362" t="s">
        <v>245</v>
      </c>
      <c r="G372" s="362" t="s">
        <v>246</v>
      </c>
      <c r="H372" s="362" t="s">
        <v>247</v>
      </c>
      <c r="I372" s="362" t="s">
        <v>248</v>
      </c>
      <c r="J372" s="362" t="s">
        <v>249</v>
      </c>
      <c r="K372" s="362" t="s">
        <v>250</v>
      </c>
      <c r="L372" s="361" t="s">
        <v>298</v>
      </c>
      <c r="M372" s="362" t="s">
        <v>89</v>
      </c>
      <c r="N372" s="362" t="s">
        <v>91</v>
      </c>
      <c r="O372" s="362" t="s">
        <v>250</v>
      </c>
      <c r="P372" s="362" t="s">
        <v>247</v>
      </c>
      <c r="Q372" s="361" t="s">
        <v>157</v>
      </c>
      <c r="R372" s="362" t="s">
        <v>252</v>
      </c>
      <c r="S372" s="362" t="s">
        <v>253</v>
      </c>
      <c r="T372" s="362">
        <v>52323160</v>
      </c>
      <c r="U372" s="362"/>
      <c r="V372" s="362"/>
      <c r="W372" s="363" t="s">
        <v>531</v>
      </c>
      <c r="X372" s="362" t="s">
        <v>299</v>
      </c>
      <c r="Y372" s="362" t="s">
        <v>256</v>
      </c>
      <c r="Z372" s="362" t="s">
        <v>257</v>
      </c>
      <c r="AA372" s="362" t="s">
        <v>258</v>
      </c>
      <c r="AB372" s="362" t="s">
        <v>259</v>
      </c>
      <c r="AC372" s="362" t="s">
        <v>260</v>
      </c>
      <c r="AD372" s="364">
        <v>830</v>
      </c>
      <c r="AE372" s="364">
        <v>830</v>
      </c>
      <c r="AF372" s="362" t="s">
        <v>261</v>
      </c>
      <c r="AG372" s="362">
        <v>2.4096389999999999E-2</v>
      </c>
      <c r="AH372" s="364">
        <v>20</v>
      </c>
      <c r="AI372" s="364">
        <v>20</v>
      </c>
      <c r="AJ372" s="362" t="s">
        <v>262</v>
      </c>
      <c r="AK372" s="362" t="s">
        <v>263</v>
      </c>
      <c r="AL372" s="361" t="s">
        <v>264</v>
      </c>
      <c r="AM372" s="362">
        <v>58203</v>
      </c>
      <c r="AN372" s="362">
        <v>74220</v>
      </c>
      <c r="AO372" s="361" t="s">
        <v>158</v>
      </c>
      <c r="AP372" s="361" t="s">
        <v>265</v>
      </c>
      <c r="AQ372" s="362" t="s">
        <v>300</v>
      </c>
      <c r="AR372" s="362" t="s">
        <v>479</v>
      </c>
      <c r="AS372" s="363" t="s">
        <v>531</v>
      </c>
      <c r="AT372" s="362" t="s">
        <v>245</v>
      </c>
      <c r="AU372" s="362" t="s">
        <v>1332</v>
      </c>
      <c r="AV372" s="364" t="s">
        <v>1333</v>
      </c>
      <c r="AW372" s="362" t="s">
        <v>1334</v>
      </c>
      <c r="AX372" s="362" t="s">
        <v>271</v>
      </c>
      <c r="AY372" s="364" t="s">
        <v>1333</v>
      </c>
      <c r="AZ372" s="362">
        <v>1196522</v>
      </c>
      <c r="BA372" s="362" t="s">
        <v>584</v>
      </c>
      <c r="BB372" s="362" t="s">
        <v>585</v>
      </c>
      <c r="BC372" s="362" t="s">
        <v>586</v>
      </c>
      <c r="BD372" s="362" t="s">
        <v>1335</v>
      </c>
      <c r="BE372" s="363" t="s">
        <v>1336</v>
      </c>
      <c r="BF372" s="362" t="s">
        <v>261</v>
      </c>
      <c r="BG372" s="364" t="s">
        <v>1333</v>
      </c>
      <c r="BH372" s="362"/>
      <c r="BI372" s="362"/>
      <c r="BJ372" s="362"/>
      <c r="BK372" s="362"/>
      <c r="BL372" s="362"/>
      <c r="BM372" s="362"/>
      <c r="BN372" s="362"/>
      <c r="BO372" s="362"/>
      <c r="BP372" s="362"/>
      <c r="BQ372" s="362"/>
      <c r="BR372" s="362"/>
    </row>
    <row r="373" spans="1:70" ht="15.6">
      <c r="A373" s="361" t="s">
        <v>158</v>
      </c>
      <c r="B373" s="362" t="s">
        <v>2</v>
      </c>
      <c r="C373" s="362"/>
      <c r="D373" s="363" t="s">
        <v>243</v>
      </c>
      <c r="E373" s="363" t="s">
        <v>456</v>
      </c>
      <c r="F373" s="362" t="s">
        <v>245</v>
      </c>
      <c r="G373" s="362" t="s">
        <v>246</v>
      </c>
      <c r="H373" s="362" t="s">
        <v>247</v>
      </c>
      <c r="I373" s="362" t="s">
        <v>248</v>
      </c>
      <c r="J373" s="362" t="s">
        <v>249</v>
      </c>
      <c r="K373" s="362" t="s">
        <v>250</v>
      </c>
      <c r="L373" s="361" t="s">
        <v>298</v>
      </c>
      <c r="M373" s="362" t="s">
        <v>89</v>
      </c>
      <c r="N373" s="362" t="s">
        <v>91</v>
      </c>
      <c r="O373" s="362" t="s">
        <v>250</v>
      </c>
      <c r="P373" s="362" t="s">
        <v>247</v>
      </c>
      <c r="Q373" s="361" t="s">
        <v>157</v>
      </c>
      <c r="R373" s="362" t="s">
        <v>252</v>
      </c>
      <c r="S373" s="362" t="s">
        <v>253</v>
      </c>
      <c r="T373" s="362">
        <v>52333084</v>
      </c>
      <c r="U373" s="362"/>
      <c r="V373" s="362"/>
      <c r="W373" s="363" t="s">
        <v>531</v>
      </c>
      <c r="X373" s="362" t="s">
        <v>278</v>
      </c>
      <c r="Y373" s="362" t="s">
        <v>256</v>
      </c>
      <c r="Z373" s="362" t="s">
        <v>279</v>
      </c>
      <c r="AA373" s="362"/>
      <c r="AB373" s="362" t="s">
        <v>280</v>
      </c>
      <c r="AC373" s="362" t="s">
        <v>281</v>
      </c>
      <c r="AD373" s="364">
        <v>0</v>
      </c>
      <c r="AE373" s="364">
        <v>66.400000000000006</v>
      </c>
      <c r="AF373" s="362" t="s">
        <v>261</v>
      </c>
      <c r="AG373" s="362">
        <v>2.4096389999999999E-2</v>
      </c>
      <c r="AH373" s="364">
        <v>0</v>
      </c>
      <c r="AI373" s="364">
        <v>1.6</v>
      </c>
      <c r="AJ373" s="362"/>
      <c r="AK373" s="362"/>
      <c r="AL373" s="361"/>
      <c r="AM373" s="362"/>
      <c r="AN373" s="362"/>
      <c r="AO373" s="361"/>
      <c r="AP373" s="361"/>
      <c r="AQ373" s="362" t="s">
        <v>282</v>
      </c>
      <c r="AR373" s="362"/>
      <c r="AS373" s="363"/>
      <c r="AT373" s="362"/>
      <c r="AU373" s="362"/>
      <c r="AV373" s="364"/>
      <c r="AW373" s="362"/>
      <c r="AX373" s="362"/>
      <c r="AY373" s="364"/>
      <c r="AZ373" s="362"/>
      <c r="BA373" s="362"/>
      <c r="BB373" s="362"/>
      <c r="BC373" s="362"/>
      <c r="BD373" s="362"/>
      <c r="BE373" s="363"/>
      <c r="BF373" s="362"/>
      <c r="BG373" s="364"/>
      <c r="BH373" s="362"/>
      <c r="BI373" s="362"/>
      <c r="BJ373" s="362"/>
      <c r="BK373" s="362"/>
      <c r="BL373" s="362"/>
      <c r="BM373" s="362"/>
      <c r="BN373" s="362"/>
      <c r="BO373" s="362"/>
      <c r="BP373" s="362"/>
      <c r="BQ373" s="362"/>
      <c r="BR373" s="362"/>
    </row>
    <row r="374" spans="1:70" ht="15.6">
      <c r="A374" s="361" t="s">
        <v>158</v>
      </c>
      <c r="B374" s="362" t="s">
        <v>2</v>
      </c>
      <c r="C374" s="362"/>
      <c r="D374" s="363" t="s">
        <v>243</v>
      </c>
      <c r="E374" s="363" t="s">
        <v>456</v>
      </c>
      <c r="F374" s="362" t="s">
        <v>245</v>
      </c>
      <c r="G374" s="362" t="s">
        <v>246</v>
      </c>
      <c r="H374" s="362" t="s">
        <v>247</v>
      </c>
      <c r="I374" s="362" t="s">
        <v>248</v>
      </c>
      <c r="J374" s="362" t="s">
        <v>249</v>
      </c>
      <c r="K374" s="362" t="s">
        <v>250</v>
      </c>
      <c r="L374" s="361" t="s">
        <v>298</v>
      </c>
      <c r="M374" s="362" t="s">
        <v>89</v>
      </c>
      <c r="N374" s="362" t="s">
        <v>91</v>
      </c>
      <c r="O374" s="362" t="s">
        <v>250</v>
      </c>
      <c r="P374" s="362" t="s">
        <v>247</v>
      </c>
      <c r="Q374" s="361" t="s">
        <v>157</v>
      </c>
      <c r="R374" s="362" t="s">
        <v>252</v>
      </c>
      <c r="S374" s="362" t="s">
        <v>253</v>
      </c>
      <c r="T374" s="362">
        <v>52520874</v>
      </c>
      <c r="U374" s="362"/>
      <c r="V374" s="362"/>
      <c r="W374" s="363" t="s">
        <v>1331</v>
      </c>
      <c r="X374" s="362" t="s">
        <v>1034</v>
      </c>
      <c r="Y374" s="362" t="s">
        <v>256</v>
      </c>
      <c r="Z374" s="362" t="s">
        <v>257</v>
      </c>
      <c r="AA374" s="362" t="s">
        <v>258</v>
      </c>
      <c r="AB374" s="362" t="s">
        <v>259</v>
      </c>
      <c r="AC374" s="362" t="s">
        <v>496</v>
      </c>
      <c r="AD374" s="364">
        <v>0</v>
      </c>
      <c r="AE374" s="364">
        <v>0</v>
      </c>
      <c r="AF374" s="362" t="s">
        <v>261</v>
      </c>
      <c r="AG374" s="362">
        <v>2.4096389999999999E-2</v>
      </c>
      <c r="AH374" s="364">
        <v>0</v>
      </c>
      <c r="AI374" s="364">
        <v>0</v>
      </c>
      <c r="AJ374" s="362" t="s">
        <v>262</v>
      </c>
      <c r="AK374" s="362" t="s">
        <v>263</v>
      </c>
      <c r="AL374" s="361" t="s">
        <v>264</v>
      </c>
      <c r="AM374" s="362">
        <v>58203</v>
      </c>
      <c r="AN374" s="362">
        <v>73410</v>
      </c>
      <c r="AO374" s="361" t="s">
        <v>158</v>
      </c>
      <c r="AP374" s="361" t="s">
        <v>265</v>
      </c>
      <c r="AQ374" s="362" t="s">
        <v>1035</v>
      </c>
      <c r="AR374" s="362" t="s">
        <v>479</v>
      </c>
      <c r="AS374" s="363" t="s">
        <v>1331</v>
      </c>
      <c r="AT374" s="362" t="s">
        <v>245</v>
      </c>
      <c r="AU374" s="362" t="s">
        <v>1337</v>
      </c>
      <c r="AV374" s="364" t="s">
        <v>1338</v>
      </c>
      <c r="AW374" s="362" t="s">
        <v>1339</v>
      </c>
      <c r="AX374" s="362" t="s">
        <v>501</v>
      </c>
      <c r="AY374" s="364" t="s">
        <v>502</v>
      </c>
      <c r="AZ374" s="362">
        <v>1058715</v>
      </c>
      <c r="BA374" s="362" t="s">
        <v>1189</v>
      </c>
      <c r="BB374" s="362" t="s">
        <v>1190</v>
      </c>
      <c r="BC374" s="362" t="s">
        <v>804</v>
      </c>
      <c r="BD374" s="362" t="s">
        <v>1340</v>
      </c>
      <c r="BE374" s="363" t="s">
        <v>619</v>
      </c>
      <c r="BF374" s="362" t="s">
        <v>261</v>
      </c>
      <c r="BG374" s="364" t="s">
        <v>1338</v>
      </c>
      <c r="BH374" s="362">
        <v>10266882</v>
      </c>
      <c r="BI374" s="362">
        <v>1</v>
      </c>
      <c r="BJ374" s="362" t="s">
        <v>1341</v>
      </c>
      <c r="BK374" s="362" t="s">
        <v>553</v>
      </c>
      <c r="BL374" s="362" t="s">
        <v>297</v>
      </c>
      <c r="BM374" s="362"/>
      <c r="BN374" s="362"/>
      <c r="BO374" s="362"/>
      <c r="BP374" s="362"/>
      <c r="BQ374" s="362"/>
      <c r="BR374" s="362"/>
    </row>
    <row r="375" spans="1:70" ht="15.6">
      <c r="A375" s="361" t="s">
        <v>158</v>
      </c>
      <c r="B375" s="362" t="s">
        <v>2</v>
      </c>
      <c r="C375" s="362"/>
      <c r="D375" s="363" t="s">
        <v>243</v>
      </c>
      <c r="E375" s="363" t="s">
        <v>456</v>
      </c>
      <c r="F375" s="362" t="s">
        <v>245</v>
      </c>
      <c r="G375" s="362" t="s">
        <v>246</v>
      </c>
      <c r="H375" s="362" t="s">
        <v>247</v>
      </c>
      <c r="I375" s="362" t="s">
        <v>248</v>
      </c>
      <c r="J375" s="362" t="s">
        <v>249</v>
      </c>
      <c r="K375" s="362" t="s">
        <v>250</v>
      </c>
      <c r="L375" s="361" t="s">
        <v>298</v>
      </c>
      <c r="M375" s="362" t="s">
        <v>89</v>
      </c>
      <c r="N375" s="362" t="s">
        <v>91</v>
      </c>
      <c r="O375" s="362" t="s">
        <v>250</v>
      </c>
      <c r="P375" s="362" t="s">
        <v>247</v>
      </c>
      <c r="Q375" s="361" t="s">
        <v>157</v>
      </c>
      <c r="R375" s="362" t="s">
        <v>252</v>
      </c>
      <c r="S375" s="362" t="s">
        <v>253</v>
      </c>
      <c r="T375" s="362">
        <v>52520879</v>
      </c>
      <c r="U375" s="362"/>
      <c r="V375" s="362"/>
      <c r="W375" s="363" t="s">
        <v>1331</v>
      </c>
      <c r="X375" s="362" t="s">
        <v>1034</v>
      </c>
      <c r="Y375" s="362" t="s">
        <v>256</v>
      </c>
      <c r="Z375" s="362" t="s">
        <v>257</v>
      </c>
      <c r="AA375" s="362" t="s">
        <v>258</v>
      </c>
      <c r="AB375" s="362" t="s">
        <v>259</v>
      </c>
      <c r="AC375" s="362" t="s">
        <v>260</v>
      </c>
      <c r="AD375" s="364">
        <v>80024.11</v>
      </c>
      <c r="AE375" s="364">
        <v>80024.11</v>
      </c>
      <c r="AF375" s="362" t="s">
        <v>261</v>
      </c>
      <c r="AG375" s="362">
        <v>2.4096389999999999E-2</v>
      </c>
      <c r="AH375" s="364">
        <v>1928.29</v>
      </c>
      <c r="AI375" s="364">
        <v>1928.29</v>
      </c>
      <c r="AJ375" s="362" t="s">
        <v>262</v>
      </c>
      <c r="AK375" s="362" t="s">
        <v>263</v>
      </c>
      <c r="AL375" s="361" t="s">
        <v>264</v>
      </c>
      <c r="AM375" s="362">
        <v>58203</v>
      </c>
      <c r="AN375" s="362">
        <v>73410</v>
      </c>
      <c r="AO375" s="361" t="s">
        <v>158</v>
      </c>
      <c r="AP375" s="361" t="s">
        <v>265</v>
      </c>
      <c r="AQ375" s="362" t="s">
        <v>1035</v>
      </c>
      <c r="AR375" s="362" t="s">
        <v>479</v>
      </c>
      <c r="AS375" s="363" t="s">
        <v>1331</v>
      </c>
      <c r="AT375" s="362" t="s">
        <v>245</v>
      </c>
      <c r="AU375" s="362" t="s">
        <v>1337</v>
      </c>
      <c r="AV375" s="364" t="s">
        <v>1338</v>
      </c>
      <c r="AW375" s="362" t="s">
        <v>1341</v>
      </c>
      <c r="AX375" s="362" t="s">
        <v>271</v>
      </c>
      <c r="AY375" s="364" t="s">
        <v>1338</v>
      </c>
      <c r="AZ375" s="362">
        <v>1058715</v>
      </c>
      <c r="BA375" s="362" t="s">
        <v>1189</v>
      </c>
      <c r="BB375" s="362" t="s">
        <v>1190</v>
      </c>
      <c r="BC375" s="362" t="s">
        <v>804</v>
      </c>
      <c r="BD375" s="362" t="s">
        <v>1340</v>
      </c>
      <c r="BE375" s="363" t="s">
        <v>619</v>
      </c>
      <c r="BF375" s="362" t="s">
        <v>261</v>
      </c>
      <c r="BG375" s="364" t="s">
        <v>1338</v>
      </c>
      <c r="BH375" s="362">
        <v>10266882</v>
      </c>
      <c r="BI375" s="362">
        <v>1</v>
      </c>
      <c r="BJ375" s="362" t="s">
        <v>1341</v>
      </c>
      <c r="BK375" s="362" t="s">
        <v>553</v>
      </c>
      <c r="BL375" s="362" t="s">
        <v>297</v>
      </c>
      <c r="BM375" s="362"/>
      <c r="BN375" s="362"/>
      <c r="BO375" s="362"/>
      <c r="BP375" s="362"/>
      <c r="BQ375" s="362"/>
      <c r="BR375" s="362"/>
    </row>
    <row r="376" spans="1:70" ht="15.6">
      <c r="A376" s="361" t="s">
        <v>158</v>
      </c>
      <c r="B376" s="362" t="s">
        <v>2</v>
      </c>
      <c r="C376" s="362"/>
      <c r="D376" s="363" t="s">
        <v>243</v>
      </c>
      <c r="E376" s="363" t="s">
        <v>456</v>
      </c>
      <c r="F376" s="362" t="s">
        <v>245</v>
      </c>
      <c r="G376" s="362" t="s">
        <v>246</v>
      </c>
      <c r="H376" s="362" t="s">
        <v>247</v>
      </c>
      <c r="I376" s="362" t="s">
        <v>248</v>
      </c>
      <c r="J376" s="362" t="s">
        <v>249</v>
      </c>
      <c r="K376" s="362" t="s">
        <v>250</v>
      </c>
      <c r="L376" s="361" t="s">
        <v>298</v>
      </c>
      <c r="M376" s="362" t="s">
        <v>89</v>
      </c>
      <c r="N376" s="362" t="s">
        <v>91</v>
      </c>
      <c r="O376" s="362" t="s">
        <v>250</v>
      </c>
      <c r="P376" s="362" t="s">
        <v>247</v>
      </c>
      <c r="Q376" s="361" t="s">
        <v>157</v>
      </c>
      <c r="R376" s="362" t="s">
        <v>252</v>
      </c>
      <c r="S376" s="362" t="s">
        <v>253</v>
      </c>
      <c r="T376" s="362">
        <v>52535395</v>
      </c>
      <c r="U376" s="362"/>
      <c r="V376" s="362"/>
      <c r="W376" s="363" t="s">
        <v>1331</v>
      </c>
      <c r="X376" s="362" t="s">
        <v>278</v>
      </c>
      <c r="Y376" s="362" t="s">
        <v>256</v>
      </c>
      <c r="Z376" s="362" t="s">
        <v>279</v>
      </c>
      <c r="AA376" s="362"/>
      <c r="AB376" s="362" t="s">
        <v>280</v>
      </c>
      <c r="AC376" s="362" t="s">
        <v>281</v>
      </c>
      <c r="AD376" s="364">
        <v>0</v>
      </c>
      <c r="AE376" s="364">
        <v>6401.93</v>
      </c>
      <c r="AF376" s="362" t="s">
        <v>261</v>
      </c>
      <c r="AG376" s="362">
        <v>2.4096389999999999E-2</v>
      </c>
      <c r="AH376" s="364">
        <v>0</v>
      </c>
      <c r="AI376" s="364">
        <v>154.26</v>
      </c>
      <c r="AJ376" s="362"/>
      <c r="AK376" s="362"/>
      <c r="AL376" s="361"/>
      <c r="AM376" s="362"/>
      <c r="AN376" s="362"/>
      <c r="AO376" s="361"/>
      <c r="AP376" s="361"/>
      <c r="AQ376" s="362" t="s">
        <v>282</v>
      </c>
      <c r="AR376" s="362"/>
      <c r="AS376" s="363"/>
      <c r="AT376" s="362"/>
      <c r="AU376" s="362"/>
      <c r="AV376" s="364"/>
      <c r="AW376" s="362"/>
      <c r="AX376" s="362"/>
      <c r="AY376" s="364"/>
      <c r="AZ376" s="362"/>
      <c r="BA376" s="362"/>
      <c r="BB376" s="362"/>
      <c r="BC376" s="362"/>
      <c r="BD376" s="362"/>
      <c r="BE376" s="363"/>
      <c r="BF376" s="362"/>
      <c r="BG376" s="364"/>
      <c r="BH376" s="362"/>
      <c r="BI376" s="362"/>
      <c r="BJ376" s="362"/>
      <c r="BK376" s="362"/>
      <c r="BL376" s="362"/>
      <c r="BM376" s="362"/>
      <c r="BN376" s="362"/>
      <c r="BO376" s="362"/>
      <c r="BP376" s="362"/>
      <c r="BQ376" s="362"/>
      <c r="BR376" s="362"/>
    </row>
    <row r="377" spans="1:70" ht="15.6">
      <c r="A377" s="361" t="s">
        <v>158</v>
      </c>
      <c r="B377" s="362" t="s">
        <v>2</v>
      </c>
      <c r="C377" s="362"/>
      <c r="D377" s="363" t="s">
        <v>243</v>
      </c>
      <c r="E377" s="363" t="s">
        <v>456</v>
      </c>
      <c r="F377" s="362" t="s">
        <v>245</v>
      </c>
      <c r="G377" s="362" t="s">
        <v>246</v>
      </c>
      <c r="H377" s="362" t="s">
        <v>247</v>
      </c>
      <c r="I377" s="362" t="s">
        <v>248</v>
      </c>
      <c r="J377" s="362" t="s">
        <v>249</v>
      </c>
      <c r="K377" s="362" t="s">
        <v>250</v>
      </c>
      <c r="L377" s="361" t="s">
        <v>298</v>
      </c>
      <c r="M377" s="362" t="s">
        <v>89</v>
      </c>
      <c r="N377" s="362" t="s">
        <v>91</v>
      </c>
      <c r="O377" s="362" t="s">
        <v>250</v>
      </c>
      <c r="P377" s="362" t="s">
        <v>247</v>
      </c>
      <c r="Q377" s="361" t="s">
        <v>157</v>
      </c>
      <c r="R377" s="362" t="s">
        <v>252</v>
      </c>
      <c r="S377" s="362" t="s">
        <v>253</v>
      </c>
      <c r="T377" s="362">
        <v>52564507</v>
      </c>
      <c r="U377" s="362"/>
      <c r="V377" s="362"/>
      <c r="W377" s="363" t="s">
        <v>1331</v>
      </c>
      <c r="X377" s="362" t="s">
        <v>1034</v>
      </c>
      <c r="Y377" s="362" t="s">
        <v>256</v>
      </c>
      <c r="Z377" s="362" t="s">
        <v>257</v>
      </c>
      <c r="AA377" s="362" t="s">
        <v>258</v>
      </c>
      <c r="AB377" s="362" t="s">
        <v>259</v>
      </c>
      <c r="AC377" s="362" t="s">
        <v>260</v>
      </c>
      <c r="AD377" s="364">
        <v>400</v>
      </c>
      <c r="AE377" s="364">
        <v>400</v>
      </c>
      <c r="AF377" s="362" t="s">
        <v>261</v>
      </c>
      <c r="AG377" s="362">
        <v>2.4096389999999999E-2</v>
      </c>
      <c r="AH377" s="364">
        <v>9.64</v>
      </c>
      <c r="AI377" s="364">
        <v>9.64</v>
      </c>
      <c r="AJ377" s="362" t="s">
        <v>262</v>
      </c>
      <c r="AK377" s="362" t="s">
        <v>263</v>
      </c>
      <c r="AL377" s="361" t="s">
        <v>264</v>
      </c>
      <c r="AM377" s="362">
        <v>58203</v>
      </c>
      <c r="AN377" s="362">
        <v>73410</v>
      </c>
      <c r="AO377" s="361" t="s">
        <v>158</v>
      </c>
      <c r="AP377" s="361" t="s">
        <v>265</v>
      </c>
      <c r="AQ377" s="362" t="s">
        <v>1035</v>
      </c>
      <c r="AR377" s="362" t="s">
        <v>479</v>
      </c>
      <c r="AS377" s="363" t="s">
        <v>1331</v>
      </c>
      <c r="AT377" s="362" t="s">
        <v>245</v>
      </c>
      <c r="AU377" s="362" t="s">
        <v>1342</v>
      </c>
      <c r="AV377" s="364" t="s">
        <v>1343</v>
      </c>
      <c r="AW377" s="362" t="s">
        <v>1344</v>
      </c>
      <c r="AX377" s="362" t="s">
        <v>271</v>
      </c>
      <c r="AY377" s="364" t="s">
        <v>1343</v>
      </c>
      <c r="AZ377" s="362" t="s">
        <v>1345</v>
      </c>
      <c r="BA377" s="362" t="s">
        <v>1346</v>
      </c>
      <c r="BB377" s="362" t="s">
        <v>1347</v>
      </c>
      <c r="BC377" s="362" t="s">
        <v>1348</v>
      </c>
      <c r="BD377" s="362" t="s">
        <v>1349</v>
      </c>
      <c r="BE377" s="363" t="s">
        <v>1017</v>
      </c>
      <c r="BF377" s="362" t="s">
        <v>261</v>
      </c>
      <c r="BG377" s="364" t="s">
        <v>1343</v>
      </c>
      <c r="BH377" s="362"/>
      <c r="BI377" s="362"/>
      <c r="BJ377" s="362"/>
      <c r="BK377" s="362"/>
      <c r="BL377" s="362"/>
      <c r="BM377" s="362"/>
      <c r="BN377" s="362"/>
      <c r="BO377" s="362"/>
      <c r="BP377" s="362"/>
      <c r="BQ377" s="362"/>
      <c r="BR377" s="362"/>
    </row>
    <row r="378" spans="1:70" ht="15.6">
      <c r="A378" s="361" t="s">
        <v>158</v>
      </c>
      <c r="B378" s="362" t="s">
        <v>2</v>
      </c>
      <c r="C378" s="362"/>
      <c r="D378" s="363" t="s">
        <v>243</v>
      </c>
      <c r="E378" s="363" t="s">
        <v>456</v>
      </c>
      <c r="F378" s="362" t="s">
        <v>245</v>
      </c>
      <c r="G378" s="362" t="s">
        <v>246</v>
      </c>
      <c r="H378" s="362" t="s">
        <v>247</v>
      </c>
      <c r="I378" s="362" t="s">
        <v>248</v>
      </c>
      <c r="J378" s="362" t="s">
        <v>249</v>
      </c>
      <c r="K378" s="362" t="s">
        <v>250</v>
      </c>
      <c r="L378" s="361" t="s">
        <v>298</v>
      </c>
      <c r="M378" s="362" t="s">
        <v>89</v>
      </c>
      <c r="N378" s="362" t="s">
        <v>91</v>
      </c>
      <c r="O378" s="362" t="s">
        <v>250</v>
      </c>
      <c r="P378" s="362" t="s">
        <v>247</v>
      </c>
      <c r="Q378" s="361" t="s">
        <v>157</v>
      </c>
      <c r="R378" s="362" t="s">
        <v>252</v>
      </c>
      <c r="S378" s="362" t="s">
        <v>253</v>
      </c>
      <c r="T378" s="362">
        <v>52575923</v>
      </c>
      <c r="U378" s="362"/>
      <c r="V378" s="362"/>
      <c r="W378" s="363" t="s">
        <v>1331</v>
      </c>
      <c r="X378" s="362" t="s">
        <v>278</v>
      </c>
      <c r="Y378" s="362" t="s">
        <v>256</v>
      </c>
      <c r="Z378" s="362" t="s">
        <v>279</v>
      </c>
      <c r="AA378" s="362"/>
      <c r="AB378" s="362" t="s">
        <v>280</v>
      </c>
      <c r="AC378" s="362" t="s">
        <v>281</v>
      </c>
      <c r="AD378" s="364">
        <v>0</v>
      </c>
      <c r="AE378" s="364">
        <v>32</v>
      </c>
      <c r="AF378" s="362" t="s">
        <v>261</v>
      </c>
      <c r="AG378" s="362">
        <v>2.4096389999999999E-2</v>
      </c>
      <c r="AH378" s="364">
        <v>0</v>
      </c>
      <c r="AI378" s="364">
        <v>0.77</v>
      </c>
      <c r="AJ378" s="362"/>
      <c r="AK378" s="362"/>
      <c r="AL378" s="361"/>
      <c r="AM378" s="362"/>
      <c r="AN378" s="362"/>
      <c r="AO378" s="361"/>
      <c r="AP378" s="361"/>
      <c r="AQ378" s="362" t="s">
        <v>282</v>
      </c>
      <c r="AR378" s="362"/>
      <c r="AS378" s="363"/>
      <c r="AT378" s="362"/>
      <c r="AU378" s="362"/>
      <c r="AV378" s="364"/>
      <c r="AW378" s="362"/>
      <c r="AX378" s="362"/>
      <c r="AY378" s="364"/>
      <c r="AZ378" s="362"/>
      <c r="BA378" s="362"/>
      <c r="BB378" s="362"/>
      <c r="BC378" s="362"/>
      <c r="BD378" s="362"/>
      <c r="BE378" s="363"/>
      <c r="BF378" s="362"/>
      <c r="BG378" s="364"/>
      <c r="BH378" s="362"/>
      <c r="BI378" s="362"/>
      <c r="BJ378" s="362"/>
      <c r="BK378" s="362"/>
      <c r="BL378" s="362"/>
      <c r="BM378" s="362"/>
      <c r="BN378" s="362"/>
      <c r="BO378" s="362"/>
      <c r="BP378" s="362"/>
      <c r="BQ378" s="362"/>
      <c r="BR378" s="362"/>
    </row>
    <row r="379" spans="1:70" ht="15.6">
      <c r="A379" s="361" t="s">
        <v>158</v>
      </c>
      <c r="B379" s="362" t="s">
        <v>2</v>
      </c>
      <c r="C379" s="362"/>
      <c r="D379" s="363" t="s">
        <v>243</v>
      </c>
      <c r="E379" s="363" t="s">
        <v>456</v>
      </c>
      <c r="F379" s="362" t="s">
        <v>245</v>
      </c>
      <c r="G379" s="362" t="s">
        <v>246</v>
      </c>
      <c r="H379" s="362" t="s">
        <v>247</v>
      </c>
      <c r="I379" s="362" t="s">
        <v>248</v>
      </c>
      <c r="J379" s="362" t="s">
        <v>249</v>
      </c>
      <c r="K379" s="362" t="s">
        <v>250</v>
      </c>
      <c r="L379" s="361" t="s">
        <v>298</v>
      </c>
      <c r="M379" s="362" t="s">
        <v>89</v>
      </c>
      <c r="N379" s="362" t="s">
        <v>91</v>
      </c>
      <c r="O379" s="362" t="s">
        <v>250</v>
      </c>
      <c r="P379" s="362" t="s">
        <v>247</v>
      </c>
      <c r="Q379" s="361" t="s">
        <v>157</v>
      </c>
      <c r="R379" s="362" t="s">
        <v>252</v>
      </c>
      <c r="S379" s="362" t="s">
        <v>253</v>
      </c>
      <c r="T379" s="362">
        <v>52727094</v>
      </c>
      <c r="U379" s="362"/>
      <c r="V379" s="362"/>
      <c r="W379" s="363" t="s">
        <v>486</v>
      </c>
      <c r="X379" s="362" t="s">
        <v>1090</v>
      </c>
      <c r="Y379" s="362" t="s">
        <v>256</v>
      </c>
      <c r="Z379" s="362" t="s">
        <v>257</v>
      </c>
      <c r="AA379" s="362" t="s">
        <v>258</v>
      </c>
      <c r="AB379" s="362" t="s">
        <v>259</v>
      </c>
      <c r="AC379" s="362" t="s">
        <v>260</v>
      </c>
      <c r="AD379" s="364">
        <v>1236</v>
      </c>
      <c r="AE379" s="364">
        <v>1236</v>
      </c>
      <c r="AF379" s="362" t="s">
        <v>261</v>
      </c>
      <c r="AG379" s="362">
        <v>2.4096389999999999E-2</v>
      </c>
      <c r="AH379" s="364">
        <v>29.78</v>
      </c>
      <c r="AI379" s="364">
        <v>29.78</v>
      </c>
      <c r="AJ379" s="362" t="s">
        <v>262</v>
      </c>
      <c r="AK379" s="362" t="s">
        <v>263</v>
      </c>
      <c r="AL379" s="361" t="s">
        <v>264</v>
      </c>
      <c r="AM379" s="362">
        <v>58203</v>
      </c>
      <c r="AN379" s="362">
        <v>71620</v>
      </c>
      <c r="AO379" s="361" t="s">
        <v>158</v>
      </c>
      <c r="AP379" s="361" t="s">
        <v>265</v>
      </c>
      <c r="AQ379" s="362" t="s">
        <v>1091</v>
      </c>
      <c r="AR379" s="362" t="s">
        <v>488</v>
      </c>
      <c r="AS379" s="363" t="s">
        <v>1017</v>
      </c>
      <c r="AT379" s="362" t="s">
        <v>245</v>
      </c>
      <c r="AU379" s="362" t="s">
        <v>1350</v>
      </c>
      <c r="AV379" s="364" t="s">
        <v>1351</v>
      </c>
      <c r="AW379" s="362" t="s">
        <v>1047</v>
      </c>
      <c r="AX379" s="362" t="s">
        <v>271</v>
      </c>
      <c r="AY379" s="364" t="s">
        <v>1351</v>
      </c>
      <c r="AZ379" s="362" t="s">
        <v>1293</v>
      </c>
      <c r="BA379" s="362" t="s">
        <v>1294</v>
      </c>
      <c r="BB379" s="362" t="s">
        <v>1295</v>
      </c>
      <c r="BC379" s="362" t="s">
        <v>1155</v>
      </c>
      <c r="BD379" s="362" t="s">
        <v>1352</v>
      </c>
      <c r="BE379" s="363" t="s">
        <v>1353</v>
      </c>
      <c r="BF379" s="362" t="s">
        <v>261</v>
      </c>
      <c r="BG379" s="364" t="s">
        <v>1351</v>
      </c>
      <c r="BH379" s="362"/>
      <c r="BI379" s="362"/>
      <c r="BJ379" s="362"/>
      <c r="BK379" s="362"/>
      <c r="BL379" s="362"/>
      <c r="BM379" s="362"/>
      <c r="BN379" s="362"/>
      <c r="BO379" s="362"/>
      <c r="BP379" s="362"/>
      <c r="BQ379" s="362"/>
      <c r="BR379" s="362"/>
    </row>
    <row r="380" spans="1:70" ht="15.6">
      <c r="A380" s="361" t="s">
        <v>158</v>
      </c>
      <c r="B380" s="362" t="s">
        <v>2</v>
      </c>
      <c r="C380" s="362"/>
      <c r="D380" s="363" t="s">
        <v>243</v>
      </c>
      <c r="E380" s="363" t="s">
        <v>456</v>
      </c>
      <c r="F380" s="362" t="s">
        <v>245</v>
      </c>
      <c r="G380" s="362" t="s">
        <v>246</v>
      </c>
      <c r="H380" s="362" t="s">
        <v>247</v>
      </c>
      <c r="I380" s="362" t="s">
        <v>248</v>
      </c>
      <c r="J380" s="362" t="s">
        <v>249</v>
      </c>
      <c r="K380" s="362" t="s">
        <v>250</v>
      </c>
      <c r="L380" s="361" t="s">
        <v>298</v>
      </c>
      <c r="M380" s="362" t="s">
        <v>89</v>
      </c>
      <c r="N380" s="362" t="s">
        <v>91</v>
      </c>
      <c r="O380" s="362" t="s">
        <v>250</v>
      </c>
      <c r="P380" s="362" t="s">
        <v>247</v>
      </c>
      <c r="Q380" s="361" t="s">
        <v>157</v>
      </c>
      <c r="R380" s="362" t="s">
        <v>252</v>
      </c>
      <c r="S380" s="362" t="s">
        <v>253</v>
      </c>
      <c r="T380" s="362">
        <v>52727114</v>
      </c>
      <c r="U380" s="362"/>
      <c r="V380" s="362"/>
      <c r="W380" s="363" t="s">
        <v>1354</v>
      </c>
      <c r="X380" s="362" t="s">
        <v>1043</v>
      </c>
      <c r="Y380" s="362" t="s">
        <v>256</v>
      </c>
      <c r="Z380" s="362" t="s">
        <v>257</v>
      </c>
      <c r="AA380" s="362" t="s">
        <v>258</v>
      </c>
      <c r="AB380" s="362" t="s">
        <v>259</v>
      </c>
      <c r="AC380" s="362" t="s">
        <v>260</v>
      </c>
      <c r="AD380" s="364">
        <v>10458</v>
      </c>
      <c r="AE380" s="364">
        <v>10458</v>
      </c>
      <c r="AF380" s="362" t="s">
        <v>261</v>
      </c>
      <c r="AG380" s="362">
        <v>2.4096389999999999E-2</v>
      </c>
      <c r="AH380" s="364">
        <v>252</v>
      </c>
      <c r="AI380" s="364">
        <v>252</v>
      </c>
      <c r="AJ380" s="362" t="s">
        <v>262</v>
      </c>
      <c r="AK380" s="362" t="s">
        <v>263</v>
      </c>
      <c r="AL380" s="361" t="s">
        <v>264</v>
      </c>
      <c r="AM380" s="362">
        <v>58203</v>
      </c>
      <c r="AN380" s="362">
        <v>71635</v>
      </c>
      <c r="AO380" s="361" t="s">
        <v>158</v>
      </c>
      <c r="AP380" s="361" t="s">
        <v>265</v>
      </c>
      <c r="AQ380" s="362" t="s">
        <v>1044</v>
      </c>
      <c r="AR380" s="362" t="s">
        <v>488</v>
      </c>
      <c r="AS380" s="363" t="s">
        <v>938</v>
      </c>
      <c r="AT380" s="362" t="s">
        <v>245</v>
      </c>
      <c r="AU380" s="362" t="s">
        <v>1355</v>
      </c>
      <c r="AV380" s="364" t="s">
        <v>1356</v>
      </c>
      <c r="AW380" s="362" t="s">
        <v>1083</v>
      </c>
      <c r="AX380" s="362" t="s">
        <v>271</v>
      </c>
      <c r="AY380" s="364" t="s">
        <v>1292</v>
      </c>
      <c r="AZ380" s="362" t="s">
        <v>1357</v>
      </c>
      <c r="BA380" s="362" t="s">
        <v>1358</v>
      </c>
      <c r="BB380" s="362" t="s">
        <v>1359</v>
      </c>
      <c r="BC380" s="362" t="s">
        <v>1360</v>
      </c>
      <c r="BD380" s="362" t="s">
        <v>1361</v>
      </c>
      <c r="BE380" s="363" t="s">
        <v>1353</v>
      </c>
      <c r="BF380" s="362" t="s">
        <v>261</v>
      </c>
      <c r="BG380" s="364" t="s">
        <v>1356</v>
      </c>
      <c r="BH380" s="362"/>
      <c r="BI380" s="362"/>
      <c r="BJ380" s="362"/>
      <c r="BK380" s="362"/>
      <c r="BL380" s="362"/>
      <c r="BM380" s="362"/>
      <c r="BN380" s="362"/>
      <c r="BO380" s="362"/>
      <c r="BP380" s="362"/>
      <c r="BQ380" s="362"/>
      <c r="BR380" s="362"/>
    </row>
    <row r="381" spans="1:70" ht="15.6">
      <c r="A381" s="361" t="s">
        <v>158</v>
      </c>
      <c r="B381" s="362" t="s">
        <v>2</v>
      </c>
      <c r="C381" s="362"/>
      <c r="D381" s="363" t="s">
        <v>243</v>
      </c>
      <c r="E381" s="363" t="s">
        <v>456</v>
      </c>
      <c r="F381" s="362" t="s">
        <v>245</v>
      </c>
      <c r="G381" s="362" t="s">
        <v>246</v>
      </c>
      <c r="H381" s="362" t="s">
        <v>247</v>
      </c>
      <c r="I381" s="362" t="s">
        <v>248</v>
      </c>
      <c r="J381" s="362" t="s">
        <v>249</v>
      </c>
      <c r="K381" s="362" t="s">
        <v>250</v>
      </c>
      <c r="L381" s="361" t="s">
        <v>298</v>
      </c>
      <c r="M381" s="362" t="s">
        <v>89</v>
      </c>
      <c r="N381" s="362" t="s">
        <v>91</v>
      </c>
      <c r="O381" s="362" t="s">
        <v>250</v>
      </c>
      <c r="P381" s="362" t="s">
        <v>247</v>
      </c>
      <c r="Q381" s="361" t="s">
        <v>157</v>
      </c>
      <c r="R381" s="362" t="s">
        <v>252</v>
      </c>
      <c r="S381" s="362" t="s">
        <v>253</v>
      </c>
      <c r="T381" s="362">
        <v>52727115</v>
      </c>
      <c r="U381" s="362"/>
      <c r="V381" s="362"/>
      <c r="W381" s="363" t="s">
        <v>1354</v>
      </c>
      <c r="X381" s="362" t="s">
        <v>1090</v>
      </c>
      <c r="Y381" s="362" t="s">
        <v>256</v>
      </c>
      <c r="Z381" s="362" t="s">
        <v>257</v>
      </c>
      <c r="AA381" s="362" t="s">
        <v>258</v>
      </c>
      <c r="AB381" s="362" t="s">
        <v>259</v>
      </c>
      <c r="AC381" s="362" t="s">
        <v>260</v>
      </c>
      <c r="AD381" s="364">
        <v>26080</v>
      </c>
      <c r="AE381" s="364">
        <v>26080</v>
      </c>
      <c r="AF381" s="362" t="s">
        <v>261</v>
      </c>
      <c r="AG381" s="362">
        <v>2.4096389999999999E-2</v>
      </c>
      <c r="AH381" s="364">
        <v>628.42999999999995</v>
      </c>
      <c r="AI381" s="364">
        <v>628.42999999999995</v>
      </c>
      <c r="AJ381" s="362" t="s">
        <v>262</v>
      </c>
      <c r="AK381" s="362" t="s">
        <v>263</v>
      </c>
      <c r="AL381" s="361" t="s">
        <v>264</v>
      </c>
      <c r="AM381" s="362">
        <v>58203</v>
      </c>
      <c r="AN381" s="362">
        <v>71620</v>
      </c>
      <c r="AO381" s="361" t="s">
        <v>158</v>
      </c>
      <c r="AP381" s="361" t="s">
        <v>265</v>
      </c>
      <c r="AQ381" s="362" t="s">
        <v>1091</v>
      </c>
      <c r="AR381" s="362" t="s">
        <v>488</v>
      </c>
      <c r="AS381" s="363" t="s">
        <v>938</v>
      </c>
      <c r="AT381" s="362" t="s">
        <v>245</v>
      </c>
      <c r="AU381" s="362" t="s">
        <v>1355</v>
      </c>
      <c r="AV381" s="364" t="s">
        <v>1356</v>
      </c>
      <c r="AW381" s="362" t="s">
        <v>1092</v>
      </c>
      <c r="AX381" s="362" t="s">
        <v>501</v>
      </c>
      <c r="AY381" s="364" t="s">
        <v>1362</v>
      </c>
      <c r="AZ381" s="362" t="s">
        <v>1357</v>
      </c>
      <c r="BA381" s="362" t="s">
        <v>1358</v>
      </c>
      <c r="BB381" s="362" t="s">
        <v>1359</v>
      </c>
      <c r="BC381" s="362" t="s">
        <v>1360</v>
      </c>
      <c r="BD381" s="362" t="s">
        <v>1361</v>
      </c>
      <c r="BE381" s="363" t="s">
        <v>1353</v>
      </c>
      <c r="BF381" s="362" t="s">
        <v>261</v>
      </c>
      <c r="BG381" s="364" t="s">
        <v>1356</v>
      </c>
      <c r="BH381" s="362"/>
      <c r="BI381" s="362"/>
      <c r="BJ381" s="362"/>
      <c r="BK381" s="362"/>
      <c r="BL381" s="362"/>
      <c r="BM381" s="362"/>
      <c r="BN381" s="362"/>
      <c r="BO381" s="362"/>
      <c r="BP381" s="362"/>
      <c r="BQ381" s="362"/>
      <c r="BR381" s="362"/>
    </row>
    <row r="382" spans="1:70" ht="15.6">
      <c r="A382" s="361" t="s">
        <v>158</v>
      </c>
      <c r="B382" s="362" t="s">
        <v>2</v>
      </c>
      <c r="C382" s="362"/>
      <c r="D382" s="363" t="s">
        <v>243</v>
      </c>
      <c r="E382" s="363" t="s">
        <v>456</v>
      </c>
      <c r="F382" s="362" t="s">
        <v>245</v>
      </c>
      <c r="G382" s="362" t="s">
        <v>246</v>
      </c>
      <c r="H382" s="362" t="s">
        <v>247</v>
      </c>
      <c r="I382" s="362" t="s">
        <v>248</v>
      </c>
      <c r="J382" s="362" t="s">
        <v>249</v>
      </c>
      <c r="K382" s="362" t="s">
        <v>250</v>
      </c>
      <c r="L382" s="361" t="s">
        <v>298</v>
      </c>
      <c r="M382" s="362" t="s">
        <v>89</v>
      </c>
      <c r="N382" s="362" t="s">
        <v>91</v>
      </c>
      <c r="O382" s="362" t="s">
        <v>250</v>
      </c>
      <c r="P382" s="362" t="s">
        <v>247</v>
      </c>
      <c r="Q382" s="361" t="s">
        <v>157</v>
      </c>
      <c r="R382" s="362" t="s">
        <v>252</v>
      </c>
      <c r="S382" s="362" t="s">
        <v>253</v>
      </c>
      <c r="T382" s="362">
        <v>52745861</v>
      </c>
      <c r="U382" s="362"/>
      <c r="V382" s="362"/>
      <c r="W382" s="363" t="s">
        <v>619</v>
      </c>
      <c r="X382" s="362" t="s">
        <v>1034</v>
      </c>
      <c r="Y382" s="362" t="s">
        <v>256</v>
      </c>
      <c r="Z382" s="362" t="s">
        <v>257</v>
      </c>
      <c r="AA382" s="362" t="s">
        <v>258</v>
      </c>
      <c r="AB382" s="362" t="s">
        <v>259</v>
      </c>
      <c r="AC382" s="362" t="s">
        <v>260</v>
      </c>
      <c r="AD382" s="364">
        <v>1010</v>
      </c>
      <c r="AE382" s="364">
        <v>1010</v>
      </c>
      <c r="AF382" s="362" t="s">
        <v>261</v>
      </c>
      <c r="AG382" s="362">
        <v>2.4096389999999999E-2</v>
      </c>
      <c r="AH382" s="364">
        <v>24.34</v>
      </c>
      <c r="AI382" s="364">
        <v>24.34</v>
      </c>
      <c r="AJ382" s="362" t="s">
        <v>262</v>
      </c>
      <c r="AK382" s="362" t="s">
        <v>263</v>
      </c>
      <c r="AL382" s="361" t="s">
        <v>264</v>
      </c>
      <c r="AM382" s="362">
        <v>58203</v>
      </c>
      <c r="AN382" s="362">
        <v>73410</v>
      </c>
      <c r="AO382" s="361" t="s">
        <v>158</v>
      </c>
      <c r="AP382" s="361" t="s">
        <v>265</v>
      </c>
      <c r="AQ382" s="362" t="s">
        <v>1035</v>
      </c>
      <c r="AR382" s="362" t="s">
        <v>479</v>
      </c>
      <c r="AS382" s="363" t="s">
        <v>619</v>
      </c>
      <c r="AT382" s="362" t="s">
        <v>245</v>
      </c>
      <c r="AU382" s="362" t="s">
        <v>1363</v>
      </c>
      <c r="AV382" s="364" t="s">
        <v>1364</v>
      </c>
      <c r="AW382" s="362" t="s">
        <v>1365</v>
      </c>
      <c r="AX382" s="362" t="s">
        <v>271</v>
      </c>
      <c r="AY382" s="364" t="s">
        <v>1364</v>
      </c>
      <c r="AZ382" s="362" t="s">
        <v>1366</v>
      </c>
      <c r="BA382" s="362" t="s">
        <v>1367</v>
      </c>
      <c r="BB382" s="362" t="s">
        <v>1368</v>
      </c>
      <c r="BC382" s="362" t="s">
        <v>1369</v>
      </c>
      <c r="BD382" s="362" t="s">
        <v>1370</v>
      </c>
      <c r="BE382" s="363" t="s">
        <v>875</v>
      </c>
      <c r="BF382" s="362" t="s">
        <v>261</v>
      </c>
      <c r="BG382" s="364" t="s">
        <v>1364</v>
      </c>
      <c r="BH382" s="362"/>
      <c r="BI382" s="362"/>
      <c r="BJ382" s="362"/>
      <c r="BK382" s="362"/>
      <c r="BL382" s="362"/>
      <c r="BM382" s="362"/>
      <c r="BN382" s="362"/>
      <c r="BO382" s="362"/>
      <c r="BP382" s="362"/>
      <c r="BQ382" s="362"/>
      <c r="BR382" s="362"/>
    </row>
    <row r="383" spans="1:70" ht="15.6">
      <c r="A383" s="361" t="s">
        <v>158</v>
      </c>
      <c r="B383" s="362" t="s">
        <v>2</v>
      </c>
      <c r="C383" s="362"/>
      <c r="D383" s="363" t="s">
        <v>243</v>
      </c>
      <c r="E383" s="363" t="s">
        <v>456</v>
      </c>
      <c r="F383" s="362" t="s">
        <v>245</v>
      </c>
      <c r="G383" s="362" t="s">
        <v>246</v>
      </c>
      <c r="H383" s="362" t="s">
        <v>247</v>
      </c>
      <c r="I383" s="362" t="s">
        <v>248</v>
      </c>
      <c r="J383" s="362" t="s">
        <v>249</v>
      </c>
      <c r="K383" s="362" t="s">
        <v>250</v>
      </c>
      <c r="L383" s="361" t="s">
        <v>298</v>
      </c>
      <c r="M383" s="362" t="s">
        <v>89</v>
      </c>
      <c r="N383" s="362" t="s">
        <v>91</v>
      </c>
      <c r="O383" s="362" t="s">
        <v>250</v>
      </c>
      <c r="P383" s="362" t="s">
        <v>247</v>
      </c>
      <c r="Q383" s="361" t="s">
        <v>157</v>
      </c>
      <c r="R383" s="362" t="s">
        <v>252</v>
      </c>
      <c r="S383" s="362" t="s">
        <v>253</v>
      </c>
      <c r="T383" s="362">
        <v>52750510</v>
      </c>
      <c r="U383" s="362"/>
      <c r="V383" s="362"/>
      <c r="W383" s="363" t="s">
        <v>619</v>
      </c>
      <c r="X383" s="362" t="s">
        <v>278</v>
      </c>
      <c r="Y383" s="362" t="s">
        <v>256</v>
      </c>
      <c r="Z383" s="362" t="s">
        <v>279</v>
      </c>
      <c r="AA383" s="362"/>
      <c r="AB383" s="362" t="s">
        <v>280</v>
      </c>
      <c r="AC383" s="362" t="s">
        <v>281</v>
      </c>
      <c r="AD383" s="364">
        <v>0</v>
      </c>
      <c r="AE383" s="364">
        <v>80.8</v>
      </c>
      <c r="AF383" s="362" t="s">
        <v>261</v>
      </c>
      <c r="AG383" s="362">
        <v>2.4096389999999999E-2</v>
      </c>
      <c r="AH383" s="364">
        <v>0</v>
      </c>
      <c r="AI383" s="364">
        <v>1.95</v>
      </c>
      <c r="AJ383" s="362"/>
      <c r="AK383" s="362"/>
      <c r="AL383" s="361"/>
      <c r="AM383" s="362"/>
      <c r="AN383" s="362"/>
      <c r="AO383" s="361"/>
      <c r="AP383" s="361"/>
      <c r="AQ383" s="362" t="s">
        <v>282</v>
      </c>
      <c r="AR383" s="362"/>
      <c r="AS383" s="363"/>
      <c r="AT383" s="362"/>
      <c r="AU383" s="362"/>
      <c r="AV383" s="364"/>
      <c r="AW383" s="362"/>
      <c r="AX383" s="362"/>
      <c r="AY383" s="364"/>
      <c r="AZ383" s="362"/>
      <c r="BA383" s="362"/>
      <c r="BB383" s="362"/>
      <c r="BC383" s="362"/>
      <c r="BD383" s="362"/>
      <c r="BE383" s="363"/>
      <c r="BF383" s="362"/>
      <c r="BG383" s="364"/>
      <c r="BH383" s="362"/>
      <c r="BI383" s="362"/>
      <c r="BJ383" s="362"/>
      <c r="BK383" s="362"/>
      <c r="BL383" s="362"/>
      <c r="BM383" s="362"/>
      <c r="BN383" s="362"/>
      <c r="BO383" s="362"/>
      <c r="BP383" s="362"/>
      <c r="BQ383" s="362"/>
      <c r="BR383" s="362"/>
    </row>
    <row r="384" spans="1:70" ht="15.6">
      <c r="A384" s="361" t="s">
        <v>158</v>
      </c>
      <c r="B384" s="362" t="s">
        <v>2</v>
      </c>
      <c r="C384" s="362"/>
      <c r="D384" s="363" t="s">
        <v>243</v>
      </c>
      <c r="E384" s="363" t="s">
        <v>456</v>
      </c>
      <c r="F384" s="362" t="s">
        <v>245</v>
      </c>
      <c r="G384" s="362" t="s">
        <v>246</v>
      </c>
      <c r="H384" s="362" t="s">
        <v>247</v>
      </c>
      <c r="I384" s="362" t="s">
        <v>248</v>
      </c>
      <c r="J384" s="362" t="s">
        <v>249</v>
      </c>
      <c r="K384" s="362" t="s">
        <v>250</v>
      </c>
      <c r="L384" s="361" t="s">
        <v>298</v>
      </c>
      <c r="M384" s="362" t="s">
        <v>89</v>
      </c>
      <c r="N384" s="362" t="s">
        <v>91</v>
      </c>
      <c r="O384" s="362" t="s">
        <v>250</v>
      </c>
      <c r="P384" s="362" t="s">
        <v>247</v>
      </c>
      <c r="Q384" s="361" t="s">
        <v>157</v>
      </c>
      <c r="R384" s="362" t="s">
        <v>252</v>
      </c>
      <c r="S384" s="362" t="s">
        <v>253</v>
      </c>
      <c r="T384" s="362">
        <v>52750512</v>
      </c>
      <c r="U384" s="362"/>
      <c r="V384" s="362"/>
      <c r="W384" s="363" t="s">
        <v>1354</v>
      </c>
      <c r="X384" s="362" t="s">
        <v>278</v>
      </c>
      <c r="Y384" s="362" t="s">
        <v>256</v>
      </c>
      <c r="Z384" s="362" t="s">
        <v>279</v>
      </c>
      <c r="AA384" s="362"/>
      <c r="AB384" s="362" t="s">
        <v>280</v>
      </c>
      <c r="AC384" s="362" t="s">
        <v>281</v>
      </c>
      <c r="AD384" s="364">
        <v>0</v>
      </c>
      <c r="AE384" s="364">
        <v>3021.92</v>
      </c>
      <c r="AF384" s="362" t="s">
        <v>261</v>
      </c>
      <c r="AG384" s="362">
        <v>2.4096389999999999E-2</v>
      </c>
      <c r="AH384" s="364">
        <v>0</v>
      </c>
      <c r="AI384" s="364">
        <v>72.819999999999993</v>
      </c>
      <c r="AJ384" s="362"/>
      <c r="AK384" s="362"/>
      <c r="AL384" s="361"/>
      <c r="AM384" s="362"/>
      <c r="AN384" s="362"/>
      <c r="AO384" s="361"/>
      <c r="AP384" s="361"/>
      <c r="AQ384" s="362" t="s">
        <v>282</v>
      </c>
      <c r="AR384" s="362"/>
      <c r="AS384" s="363"/>
      <c r="AT384" s="362"/>
      <c r="AU384" s="362"/>
      <c r="AV384" s="364"/>
      <c r="AW384" s="362"/>
      <c r="AX384" s="362"/>
      <c r="AY384" s="364"/>
      <c r="AZ384" s="362"/>
      <c r="BA384" s="362"/>
      <c r="BB384" s="362"/>
      <c r="BC384" s="362"/>
      <c r="BD384" s="362"/>
      <c r="BE384" s="363"/>
      <c r="BF384" s="362"/>
      <c r="BG384" s="364"/>
      <c r="BH384" s="362"/>
      <c r="BI384" s="362"/>
      <c r="BJ384" s="362"/>
      <c r="BK384" s="362"/>
      <c r="BL384" s="362"/>
      <c r="BM384" s="362"/>
      <c r="BN384" s="362"/>
      <c r="BO384" s="362"/>
      <c r="BP384" s="362"/>
      <c r="BQ384" s="362"/>
      <c r="BR384" s="362"/>
    </row>
    <row r="385" spans="1:70" ht="15.6">
      <c r="A385" s="361" t="s">
        <v>158</v>
      </c>
      <c r="B385" s="362" t="s">
        <v>2</v>
      </c>
      <c r="C385" s="362"/>
      <c r="D385" s="363" t="s">
        <v>243</v>
      </c>
      <c r="E385" s="363" t="s">
        <v>456</v>
      </c>
      <c r="F385" s="362" t="s">
        <v>245</v>
      </c>
      <c r="G385" s="362" t="s">
        <v>246</v>
      </c>
      <c r="H385" s="362" t="s">
        <v>247</v>
      </c>
      <c r="I385" s="362" t="s">
        <v>248</v>
      </c>
      <c r="J385" s="362" t="s">
        <v>249</v>
      </c>
      <c r="K385" s="362" t="s">
        <v>250</v>
      </c>
      <c r="L385" s="361" t="s">
        <v>298</v>
      </c>
      <c r="M385" s="362" t="s">
        <v>89</v>
      </c>
      <c r="N385" s="362" t="s">
        <v>91</v>
      </c>
      <c r="O385" s="362" t="s">
        <v>250</v>
      </c>
      <c r="P385" s="362" t="s">
        <v>247</v>
      </c>
      <c r="Q385" s="361" t="s">
        <v>157</v>
      </c>
      <c r="R385" s="362" t="s">
        <v>252</v>
      </c>
      <c r="S385" s="362" t="s">
        <v>253</v>
      </c>
      <c r="T385" s="362">
        <v>52788392</v>
      </c>
      <c r="U385" s="362"/>
      <c r="V385" s="362"/>
      <c r="W385" s="363" t="s">
        <v>938</v>
      </c>
      <c r="X385" s="362" t="s">
        <v>1090</v>
      </c>
      <c r="Y385" s="362" t="s">
        <v>256</v>
      </c>
      <c r="Z385" s="362" t="s">
        <v>257</v>
      </c>
      <c r="AA385" s="362" t="s">
        <v>258</v>
      </c>
      <c r="AB385" s="362" t="s">
        <v>259</v>
      </c>
      <c r="AC385" s="362" t="s">
        <v>260</v>
      </c>
      <c r="AD385" s="364">
        <v>2778.64</v>
      </c>
      <c r="AE385" s="364">
        <v>2778.64</v>
      </c>
      <c r="AF385" s="362" t="s">
        <v>261</v>
      </c>
      <c r="AG385" s="362">
        <v>2.4096389999999999E-2</v>
      </c>
      <c r="AH385" s="364">
        <v>66.959999999999994</v>
      </c>
      <c r="AI385" s="364">
        <v>66.959999999999994</v>
      </c>
      <c r="AJ385" s="362" t="s">
        <v>262</v>
      </c>
      <c r="AK385" s="362" t="s">
        <v>263</v>
      </c>
      <c r="AL385" s="361" t="s">
        <v>264</v>
      </c>
      <c r="AM385" s="362">
        <v>58203</v>
      </c>
      <c r="AN385" s="362">
        <v>71620</v>
      </c>
      <c r="AO385" s="361" t="s">
        <v>158</v>
      </c>
      <c r="AP385" s="361" t="s">
        <v>265</v>
      </c>
      <c r="AQ385" s="362" t="s">
        <v>1091</v>
      </c>
      <c r="AR385" s="362" t="s">
        <v>488</v>
      </c>
      <c r="AS385" s="363" t="s">
        <v>1371</v>
      </c>
      <c r="AT385" s="362" t="s">
        <v>245</v>
      </c>
      <c r="AU385" s="362" t="s">
        <v>1372</v>
      </c>
      <c r="AV385" s="364" t="s">
        <v>1373</v>
      </c>
      <c r="AW385" s="362" t="s">
        <v>1092</v>
      </c>
      <c r="AX385" s="362" t="s">
        <v>271</v>
      </c>
      <c r="AY385" s="364" t="s">
        <v>1374</v>
      </c>
      <c r="AZ385" s="362" t="s">
        <v>1375</v>
      </c>
      <c r="BA385" s="362" t="s">
        <v>1376</v>
      </c>
      <c r="BB385" s="362" t="s">
        <v>1377</v>
      </c>
      <c r="BC385" s="362" t="s">
        <v>1378</v>
      </c>
      <c r="BD385" s="362" t="s">
        <v>1379</v>
      </c>
      <c r="BE385" s="363" t="s">
        <v>875</v>
      </c>
      <c r="BF385" s="362" t="s">
        <v>261</v>
      </c>
      <c r="BG385" s="364" t="s">
        <v>1373</v>
      </c>
      <c r="BH385" s="362"/>
      <c r="BI385" s="362"/>
      <c r="BJ385" s="362"/>
      <c r="BK385" s="362"/>
      <c r="BL385" s="362"/>
      <c r="BM385" s="362"/>
      <c r="BN385" s="362"/>
      <c r="BO385" s="362"/>
      <c r="BP385" s="362"/>
      <c r="BQ385" s="362"/>
      <c r="BR385" s="362"/>
    </row>
    <row r="386" spans="1:70" ht="15.6">
      <c r="A386" s="361" t="s">
        <v>158</v>
      </c>
      <c r="B386" s="362" t="s">
        <v>2</v>
      </c>
      <c r="C386" s="362"/>
      <c r="D386" s="363" t="s">
        <v>243</v>
      </c>
      <c r="E386" s="363" t="s">
        <v>456</v>
      </c>
      <c r="F386" s="362" t="s">
        <v>245</v>
      </c>
      <c r="G386" s="362" t="s">
        <v>246</v>
      </c>
      <c r="H386" s="362" t="s">
        <v>247</v>
      </c>
      <c r="I386" s="362" t="s">
        <v>248</v>
      </c>
      <c r="J386" s="362" t="s">
        <v>249</v>
      </c>
      <c r="K386" s="362" t="s">
        <v>250</v>
      </c>
      <c r="L386" s="361" t="s">
        <v>298</v>
      </c>
      <c r="M386" s="362" t="s">
        <v>89</v>
      </c>
      <c r="N386" s="362" t="s">
        <v>91</v>
      </c>
      <c r="O386" s="362" t="s">
        <v>250</v>
      </c>
      <c r="P386" s="362" t="s">
        <v>247</v>
      </c>
      <c r="Q386" s="361" t="s">
        <v>157</v>
      </c>
      <c r="R386" s="362" t="s">
        <v>252</v>
      </c>
      <c r="S386" s="362" t="s">
        <v>253</v>
      </c>
      <c r="T386" s="362">
        <v>52788462</v>
      </c>
      <c r="U386" s="362"/>
      <c r="V386" s="362"/>
      <c r="W386" s="363" t="s">
        <v>938</v>
      </c>
      <c r="X386" s="362" t="s">
        <v>1043</v>
      </c>
      <c r="Y386" s="362" t="s">
        <v>256</v>
      </c>
      <c r="Z386" s="362" t="s">
        <v>257</v>
      </c>
      <c r="AA386" s="362" t="s">
        <v>258</v>
      </c>
      <c r="AB386" s="362" t="s">
        <v>259</v>
      </c>
      <c r="AC386" s="362" t="s">
        <v>260</v>
      </c>
      <c r="AD386" s="364">
        <v>2091.6</v>
      </c>
      <c r="AE386" s="364">
        <v>2091.6</v>
      </c>
      <c r="AF386" s="362" t="s">
        <v>261</v>
      </c>
      <c r="AG386" s="362">
        <v>2.4096389999999999E-2</v>
      </c>
      <c r="AH386" s="364">
        <v>50.4</v>
      </c>
      <c r="AI386" s="364">
        <v>50.4</v>
      </c>
      <c r="AJ386" s="362" t="s">
        <v>262</v>
      </c>
      <c r="AK386" s="362" t="s">
        <v>263</v>
      </c>
      <c r="AL386" s="361" t="s">
        <v>264</v>
      </c>
      <c r="AM386" s="362">
        <v>58203</v>
      </c>
      <c r="AN386" s="362">
        <v>71635</v>
      </c>
      <c r="AO386" s="361" t="s">
        <v>158</v>
      </c>
      <c r="AP386" s="361" t="s">
        <v>265</v>
      </c>
      <c r="AQ386" s="362" t="s">
        <v>1044</v>
      </c>
      <c r="AR386" s="362" t="s">
        <v>488</v>
      </c>
      <c r="AS386" s="363" t="s">
        <v>1371</v>
      </c>
      <c r="AT386" s="362" t="s">
        <v>245</v>
      </c>
      <c r="AU386" s="362" t="s">
        <v>1372</v>
      </c>
      <c r="AV386" s="364" t="s">
        <v>1373</v>
      </c>
      <c r="AW386" s="362" t="s">
        <v>1083</v>
      </c>
      <c r="AX386" s="362" t="s">
        <v>501</v>
      </c>
      <c r="AY386" s="364" t="s">
        <v>1380</v>
      </c>
      <c r="AZ386" s="362" t="s">
        <v>1375</v>
      </c>
      <c r="BA386" s="362" t="s">
        <v>1376</v>
      </c>
      <c r="BB386" s="362" t="s">
        <v>1377</v>
      </c>
      <c r="BC386" s="362" t="s">
        <v>1378</v>
      </c>
      <c r="BD386" s="362" t="s">
        <v>1379</v>
      </c>
      <c r="BE386" s="363" t="s">
        <v>875</v>
      </c>
      <c r="BF386" s="362" t="s">
        <v>261</v>
      </c>
      <c r="BG386" s="364" t="s">
        <v>1373</v>
      </c>
      <c r="BH386" s="362"/>
      <c r="BI386" s="362"/>
      <c r="BJ386" s="362"/>
      <c r="BK386" s="362"/>
      <c r="BL386" s="362"/>
      <c r="BM386" s="362"/>
      <c r="BN386" s="362"/>
      <c r="BO386" s="362"/>
      <c r="BP386" s="362"/>
      <c r="BQ386" s="362"/>
      <c r="BR386" s="362"/>
    </row>
    <row r="387" spans="1:70" ht="15.6">
      <c r="A387" s="361" t="s">
        <v>158</v>
      </c>
      <c r="B387" s="362" t="s">
        <v>2</v>
      </c>
      <c r="C387" s="362"/>
      <c r="D387" s="363" t="s">
        <v>243</v>
      </c>
      <c r="E387" s="363" t="s">
        <v>456</v>
      </c>
      <c r="F387" s="362" t="s">
        <v>245</v>
      </c>
      <c r="G387" s="362" t="s">
        <v>246</v>
      </c>
      <c r="H387" s="362" t="s">
        <v>247</v>
      </c>
      <c r="I387" s="362" t="s">
        <v>248</v>
      </c>
      <c r="J387" s="362" t="s">
        <v>249</v>
      </c>
      <c r="K387" s="362" t="s">
        <v>250</v>
      </c>
      <c r="L387" s="361" t="s">
        <v>298</v>
      </c>
      <c r="M387" s="362" t="s">
        <v>89</v>
      </c>
      <c r="N387" s="362" t="s">
        <v>91</v>
      </c>
      <c r="O387" s="362" t="s">
        <v>250</v>
      </c>
      <c r="P387" s="362" t="s">
        <v>247</v>
      </c>
      <c r="Q387" s="361" t="s">
        <v>157</v>
      </c>
      <c r="R387" s="362" t="s">
        <v>252</v>
      </c>
      <c r="S387" s="362" t="s">
        <v>253</v>
      </c>
      <c r="T387" s="362">
        <v>52796007</v>
      </c>
      <c r="U387" s="362"/>
      <c r="V387" s="362"/>
      <c r="W387" s="363" t="s">
        <v>938</v>
      </c>
      <c r="X387" s="362" t="s">
        <v>278</v>
      </c>
      <c r="Y387" s="362" t="s">
        <v>256</v>
      </c>
      <c r="Z387" s="362" t="s">
        <v>279</v>
      </c>
      <c r="AA387" s="362"/>
      <c r="AB387" s="362" t="s">
        <v>280</v>
      </c>
      <c r="AC387" s="362" t="s">
        <v>281</v>
      </c>
      <c r="AD387" s="364">
        <v>0</v>
      </c>
      <c r="AE387" s="364">
        <v>389.62</v>
      </c>
      <c r="AF387" s="362" t="s">
        <v>261</v>
      </c>
      <c r="AG387" s="362">
        <v>2.4096389999999999E-2</v>
      </c>
      <c r="AH387" s="364">
        <v>0</v>
      </c>
      <c r="AI387" s="364">
        <v>9.39</v>
      </c>
      <c r="AJ387" s="362"/>
      <c r="AK387" s="362"/>
      <c r="AL387" s="361"/>
      <c r="AM387" s="362"/>
      <c r="AN387" s="362"/>
      <c r="AO387" s="361"/>
      <c r="AP387" s="361"/>
      <c r="AQ387" s="362" t="s">
        <v>282</v>
      </c>
      <c r="AR387" s="362"/>
      <c r="AS387" s="363"/>
      <c r="AT387" s="362"/>
      <c r="AU387" s="362"/>
      <c r="AV387" s="364"/>
      <c r="AW387" s="362"/>
      <c r="AX387" s="362"/>
      <c r="AY387" s="364"/>
      <c r="AZ387" s="362"/>
      <c r="BA387" s="362"/>
      <c r="BB387" s="362"/>
      <c r="BC387" s="362"/>
      <c r="BD387" s="362"/>
      <c r="BE387" s="363"/>
      <c r="BF387" s="362"/>
      <c r="BG387" s="364"/>
      <c r="BH387" s="362"/>
      <c r="BI387" s="362"/>
      <c r="BJ387" s="362"/>
      <c r="BK387" s="362"/>
      <c r="BL387" s="362"/>
      <c r="BM387" s="362"/>
      <c r="BN387" s="362"/>
      <c r="BO387" s="362"/>
      <c r="BP387" s="362"/>
      <c r="BQ387" s="362"/>
      <c r="BR387" s="362"/>
    </row>
    <row r="388" spans="1:70" ht="15.6">
      <c r="A388" s="361" t="s">
        <v>158</v>
      </c>
      <c r="B388" s="362" t="s">
        <v>2</v>
      </c>
      <c r="C388" s="362"/>
      <c r="D388" s="363" t="s">
        <v>243</v>
      </c>
      <c r="E388" s="363" t="s">
        <v>456</v>
      </c>
      <c r="F388" s="362" t="s">
        <v>245</v>
      </c>
      <c r="G388" s="362" t="s">
        <v>246</v>
      </c>
      <c r="H388" s="362" t="s">
        <v>247</v>
      </c>
      <c r="I388" s="362" t="s">
        <v>248</v>
      </c>
      <c r="J388" s="362" t="s">
        <v>249</v>
      </c>
      <c r="K388" s="362" t="s">
        <v>250</v>
      </c>
      <c r="L388" s="361" t="s">
        <v>298</v>
      </c>
      <c r="M388" s="362" t="s">
        <v>89</v>
      </c>
      <c r="N388" s="362" t="s">
        <v>91</v>
      </c>
      <c r="O388" s="362" t="s">
        <v>250</v>
      </c>
      <c r="P388" s="362" t="s">
        <v>247</v>
      </c>
      <c r="Q388" s="361" t="s">
        <v>157</v>
      </c>
      <c r="R388" s="362" t="s">
        <v>252</v>
      </c>
      <c r="S388" s="362" t="s">
        <v>253</v>
      </c>
      <c r="T388" s="362">
        <v>52802624</v>
      </c>
      <c r="U388" s="362"/>
      <c r="V388" s="362"/>
      <c r="W388" s="363" t="s">
        <v>1353</v>
      </c>
      <c r="X388" s="362" t="s">
        <v>1027</v>
      </c>
      <c r="Y388" s="362" t="s">
        <v>256</v>
      </c>
      <c r="Z388" s="362" t="s">
        <v>257</v>
      </c>
      <c r="AA388" s="362" t="s">
        <v>258</v>
      </c>
      <c r="AB388" s="362" t="s">
        <v>259</v>
      </c>
      <c r="AC388" s="362" t="s">
        <v>260</v>
      </c>
      <c r="AD388" s="364">
        <v>370000</v>
      </c>
      <c r="AE388" s="364">
        <v>370000</v>
      </c>
      <c r="AF388" s="362" t="s">
        <v>261</v>
      </c>
      <c r="AG388" s="362">
        <v>2.4096389999999999E-2</v>
      </c>
      <c r="AH388" s="364">
        <v>8915.66</v>
      </c>
      <c r="AI388" s="364">
        <v>8915.66</v>
      </c>
      <c r="AJ388" s="362" t="s">
        <v>262</v>
      </c>
      <c r="AK388" s="362" t="s">
        <v>263</v>
      </c>
      <c r="AL388" s="361" t="s">
        <v>264</v>
      </c>
      <c r="AM388" s="362">
        <v>58203</v>
      </c>
      <c r="AN388" s="362">
        <v>72311</v>
      </c>
      <c r="AO388" s="361" t="s">
        <v>158</v>
      </c>
      <c r="AP388" s="361" t="s">
        <v>265</v>
      </c>
      <c r="AQ388" s="362" t="s">
        <v>1028</v>
      </c>
      <c r="AR388" s="362" t="s">
        <v>488</v>
      </c>
      <c r="AS388" s="363" t="s">
        <v>1353</v>
      </c>
      <c r="AT388" s="362" t="s">
        <v>245</v>
      </c>
      <c r="AU388" s="362" t="s">
        <v>1381</v>
      </c>
      <c r="AV388" s="364" t="s">
        <v>1114</v>
      </c>
      <c r="AW388" s="362" t="s">
        <v>1382</v>
      </c>
      <c r="AX388" s="362" t="s">
        <v>271</v>
      </c>
      <c r="AY388" s="364" t="s">
        <v>1114</v>
      </c>
      <c r="AZ388" s="362">
        <v>2026363</v>
      </c>
      <c r="BA388" s="362" t="s">
        <v>1029</v>
      </c>
      <c r="BB388" s="362" t="s">
        <v>1030</v>
      </c>
      <c r="BC388" s="362" t="s">
        <v>1031</v>
      </c>
      <c r="BD388" s="362" t="s">
        <v>1383</v>
      </c>
      <c r="BE388" s="363" t="s">
        <v>543</v>
      </c>
      <c r="BF388" s="362" t="s">
        <v>261</v>
      </c>
      <c r="BG388" s="364" t="s">
        <v>1114</v>
      </c>
      <c r="BH388" s="362">
        <v>10275533</v>
      </c>
      <c r="BI388" s="362">
        <v>1</v>
      </c>
      <c r="BJ388" s="362" t="s">
        <v>1382</v>
      </c>
      <c r="BK388" s="362" t="s">
        <v>553</v>
      </c>
      <c r="BL388" s="362" t="s">
        <v>297</v>
      </c>
      <c r="BM388" s="362"/>
      <c r="BN388" s="362"/>
      <c r="BO388" s="362"/>
      <c r="BP388" s="362"/>
      <c r="BQ388" s="362"/>
      <c r="BR388" s="362"/>
    </row>
    <row r="389" spans="1:70" ht="15.6">
      <c r="A389" s="361" t="s">
        <v>158</v>
      </c>
      <c r="B389" s="362" t="s">
        <v>2</v>
      </c>
      <c r="C389" s="362"/>
      <c r="D389" s="363" t="s">
        <v>243</v>
      </c>
      <c r="E389" s="363" t="s">
        <v>456</v>
      </c>
      <c r="F389" s="362" t="s">
        <v>245</v>
      </c>
      <c r="G389" s="362" t="s">
        <v>246</v>
      </c>
      <c r="H389" s="362" t="s">
        <v>247</v>
      </c>
      <c r="I389" s="362" t="s">
        <v>248</v>
      </c>
      <c r="J389" s="362" t="s">
        <v>249</v>
      </c>
      <c r="K389" s="362" t="s">
        <v>250</v>
      </c>
      <c r="L389" s="361" t="s">
        <v>298</v>
      </c>
      <c r="M389" s="362" t="s">
        <v>89</v>
      </c>
      <c r="N389" s="362" t="s">
        <v>91</v>
      </c>
      <c r="O389" s="362" t="s">
        <v>250</v>
      </c>
      <c r="P389" s="362" t="s">
        <v>247</v>
      </c>
      <c r="Q389" s="361" t="s">
        <v>157</v>
      </c>
      <c r="R389" s="362" t="s">
        <v>252</v>
      </c>
      <c r="S389" s="362" t="s">
        <v>253</v>
      </c>
      <c r="T389" s="362">
        <v>52802625</v>
      </c>
      <c r="U389" s="362"/>
      <c r="V389" s="362"/>
      <c r="W389" s="363" t="s">
        <v>1353</v>
      </c>
      <c r="X389" s="362" t="s">
        <v>1027</v>
      </c>
      <c r="Y389" s="362" t="s">
        <v>256</v>
      </c>
      <c r="Z389" s="362" t="s">
        <v>257</v>
      </c>
      <c r="AA389" s="362" t="s">
        <v>258</v>
      </c>
      <c r="AB389" s="362" t="s">
        <v>259</v>
      </c>
      <c r="AC389" s="362" t="s">
        <v>496</v>
      </c>
      <c r="AD389" s="364">
        <v>0</v>
      </c>
      <c r="AE389" s="364">
        <v>0</v>
      </c>
      <c r="AF389" s="362" t="s">
        <v>261</v>
      </c>
      <c r="AG389" s="362">
        <v>2.4096389999999999E-2</v>
      </c>
      <c r="AH389" s="364">
        <v>0</v>
      </c>
      <c r="AI389" s="364">
        <v>0</v>
      </c>
      <c r="AJ389" s="362" t="s">
        <v>262</v>
      </c>
      <c r="AK389" s="362" t="s">
        <v>263</v>
      </c>
      <c r="AL389" s="361" t="s">
        <v>264</v>
      </c>
      <c r="AM389" s="362">
        <v>58203</v>
      </c>
      <c r="AN389" s="362">
        <v>72311</v>
      </c>
      <c r="AO389" s="361" t="s">
        <v>158</v>
      </c>
      <c r="AP389" s="361" t="s">
        <v>265</v>
      </c>
      <c r="AQ389" s="362" t="s">
        <v>1028</v>
      </c>
      <c r="AR389" s="362" t="s">
        <v>488</v>
      </c>
      <c r="AS389" s="363" t="s">
        <v>1353</v>
      </c>
      <c r="AT389" s="362" t="s">
        <v>245</v>
      </c>
      <c r="AU389" s="362" t="s">
        <v>1381</v>
      </c>
      <c r="AV389" s="364" t="s">
        <v>1114</v>
      </c>
      <c r="AW389" s="362" t="s">
        <v>1202</v>
      </c>
      <c r="AX389" s="362" t="s">
        <v>501</v>
      </c>
      <c r="AY389" s="364" t="s">
        <v>502</v>
      </c>
      <c r="AZ389" s="362">
        <v>2026363</v>
      </c>
      <c r="BA389" s="362" t="s">
        <v>1029</v>
      </c>
      <c r="BB389" s="362" t="s">
        <v>1030</v>
      </c>
      <c r="BC389" s="362" t="s">
        <v>1031</v>
      </c>
      <c r="BD389" s="362" t="s">
        <v>1383</v>
      </c>
      <c r="BE389" s="363" t="s">
        <v>543</v>
      </c>
      <c r="BF389" s="362" t="s">
        <v>261</v>
      </c>
      <c r="BG389" s="364" t="s">
        <v>1114</v>
      </c>
      <c r="BH389" s="362">
        <v>10275533</v>
      </c>
      <c r="BI389" s="362">
        <v>1</v>
      </c>
      <c r="BJ389" s="362" t="s">
        <v>1382</v>
      </c>
      <c r="BK389" s="362" t="s">
        <v>553</v>
      </c>
      <c r="BL389" s="362" t="s">
        <v>297</v>
      </c>
      <c r="BM389" s="362"/>
      <c r="BN389" s="362"/>
      <c r="BO389" s="362"/>
      <c r="BP389" s="362"/>
      <c r="BQ389" s="362"/>
      <c r="BR389" s="362"/>
    </row>
    <row r="390" spans="1:70" ht="15.6">
      <c r="A390" s="361" t="s">
        <v>158</v>
      </c>
      <c r="B390" s="362" t="s">
        <v>2</v>
      </c>
      <c r="C390" s="362"/>
      <c r="D390" s="363" t="s">
        <v>243</v>
      </c>
      <c r="E390" s="363" t="s">
        <v>456</v>
      </c>
      <c r="F390" s="362" t="s">
        <v>245</v>
      </c>
      <c r="G390" s="362" t="s">
        <v>246</v>
      </c>
      <c r="H390" s="362" t="s">
        <v>247</v>
      </c>
      <c r="I390" s="362" t="s">
        <v>248</v>
      </c>
      <c r="J390" s="362" t="s">
        <v>249</v>
      </c>
      <c r="K390" s="362" t="s">
        <v>250</v>
      </c>
      <c r="L390" s="361" t="s">
        <v>298</v>
      </c>
      <c r="M390" s="362" t="s">
        <v>89</v>
      </c>
      <c r="N390" s="362" t="s">
        <v>91</v>
      </c>
      <c r="O390" s="362" t="s">
        <v>250</v>
      </c>
      <c r="P390" s="362" t="s">
        <v>247</v>
      </c>
      <c r="Q390" s="361" t="s">
        <v>157</v>
      </c>
      <c r="R390" s="362" t="s">
        <v>252</v>
      </c>
      <c r="S390" s="362" t="s">
        <v>253</v>
      </c>
      <c r="T390" s="362">
        <v>52826967</v>
      </c>
      <c r="U390" s="362"/>
      <c r="V390" s="362"/>
      <c r="W390" s="363" t="s">
        <v>1353</v>
      </c>
      <c r="X390" s="362" t="s">
        <v>278</v>
      </c>
      <c r="Y390" s="362" t="s">
        <v>256</v>
      </c>
      <c r="Z390" s="362" t="s">
        <v>279</v>
      </c>
      <c r="AA390" s="362"/>
      <c r="AB390" s="362" t="s">
        <v>280</v>
      </c>
      <c r="AC390" s="362" t="s">
        <v>281</v>
      </c>
      <c r="AD390" s="364">
        <v>0</v>
      </c>
      <c r="AE390" s="364">
        <v>29600</v>
      </c>
      <c r="AF390" s="362" t="s">
        <v>261</v>
      </c>
      <c r="AG390" s="362">
        <v>2.4096389999999999E-2</v>
      </c>
      <c r="AH390" s="364">
        <v>0</v>
      </c>
      <c r="AI390" s="364">
        <v>713.25</v>
      </c>
      <c r="AJ390" s="362"/>
      <c r="AK390" s="362"/>
      <c r="AL390" s="361"/>
      <c r="AM390" s="362"/>
      <c r="AN390" s="362"/>
      <c r="AO390" s="361"/>
      <c r="AP390" s="361"/>
      <c r="AQ390" s="362" t="s">
        <v>282</v>
      </c>
      <c r="AR390" s="362"/>
      <c r="AS390" s="363"/>
      <c r="AT390" s="362"/>
      <c r="AU390" s="362"/>
      <c r="AV390" s="364"/>
      <c r="AW390" s="362"/>
      <c r="AX390" s="362"/>
      <c r="AY390" s="364"/>
      <c r="AZ390" s="362"/>
      <c r="BA390" s="362"/>
      <c r="BB390" s="362"/>
      <c r="BC390" s="362"/>
      <c r="BD390" s="362"/>
      <c r="BE390" s="363"/>
      <c r="BF390" s="362"/>
      <c r="BG390" s="364"/>
      <c r="BH390" s="362"/>
      <c r="BI390" s="362"/>
      <c r="BJ390" s="362"/>
      <c r="BK390" s="362"/>
      <c r="BL390" s="362"/>
      <c r="BM390" s="362"/>
      <c r="BN390" s="362"/>
      <c r="BO390" s="362"/>
      <c r="BP390" s="362"/>
      <c r="BQ390" s="362"/>
      <c r="BR390" s="362"/>
    </row>
    <row r="391" spans="1:70" ht="15.6">
      <c r="A391" s="361" t="s">
        <v>158</v>
      </c>
      <c r="B391" s="362" t="s">
        <v>2</v>
      </c>
      <c r="C391" s="362"/>
      <c r="D391" s="363" t="s">
        <v>243</v>
      </c>
      <c r="E391" s="363" t="s">
        <v>456</v>
      </c>
      <c r="F391" s="362" t="s">
        <v>245</v>
      </c>
      <c r="G391" s="362" t="s">
        <v>246</v>
      </c>
      <c r="H391" s="362" t="s">
        <v>247</v>
      </c>
      <c r="I391" s="362" t="s">
        <v>248</v>
      </c>
      <c r="J391" s="362" t="s">
        <v>249</v>
      </c>
      <c r="K391" s="362" t="s">
        <v>250</v>
      </c>
      <c r="L391" s="361" t="s">
        <v>298</v>
      </c>
      <c r="M391" s="362" t="s">
        <v>89</v>
      </c>
      <c r="N391" s="362" t="s">
        <v>91</v>
      </c>
      <c r="O391" s="362" t="s">
        <v>250</v>
      </c>
      <c r="P391" s="362" t="s">
        <v>247</v>
      </c>
      <c r="Q391" s="361" t="s">
        <v>157</v>
      </c>
      <c r="R391" s="362" t="s">
        <v>252</v>
      </c>
      <c r="S391" s="362" t="s">
        <v>253</v>
      </c>
      <c r="T391" s="362">
        <v>52837152</v>
      </c>
      <c r="U391" s="362"/>
      <c r="V391" s="362"/>
      <c r="W391" s="363" t="s">
        <v>476</v>
      </c>
      <c r="X391" s="362" t="s">
        <v>639</v>
      </c>
      <c r="Y391" s="362" t="s">
        <v>256</v>
      </c>
      <c r="Z391" s="362" t="s">
        <v>279</v>
      </c>
      <c r="AA391" s="362"/>
      <c r="AB391" s="362" t="s">
        <v>640</v>
      </c>
      <c r="AC391" s="362" t="s">
        <v>641</v>
      </c>
      <c r="AD391" s="364">
        <v>1292.69</v>
      </c>
      <c r="AE391" s="364">
        <v>1292.69</v>
      </c>
      <c r="AF391" s="362" t="s">
        <v>154</v>
      </c>
      <c r="AG391" s="362">
        <v>1</v>
      </c>
      <c r="AH391" s="364">
        <v>1292.69</v>
      </c>
      <c r="AI391" s="364">
        <v>1292.69</v>
      </c>
      <c r="AJ391" s="362" t="s">
        <v>262</v>
      </c>
      <c r="AK391" s="362" t="s">
        <v>263</v>
      </c>
      <c r="AL391" s="361" t="s">
        <v>264</v>
      </c>
      <c r="AM391" s="362">
        <v>58203</v>
      </c>
      <c r="AN391" s="362">
        <v>71475</v>
      </c>
      <c r="AO391" s="361" t="s">
        <v>158</v>
      </c>
      <c r="AP391" s="361" t="s">
        <v>265</v>
      </c>
      <c r="AQ391" s="362" t="s">
        <v>642</v>
      </c>
      <c r="AR391" s="362"/>
      <c r="AS391" s="363"/>
      <c r="AT391" s="362"/>
      <c r="AU391" s="362"/>
      <c r="AV391" s="364"/>
      <c r="AW391" s="362"/>
      <c r="AX391" s="362"/>
      <c r="AY391" s="364"/>
      <c r="AZ391" s="362"/>
      <c r="BA391" s="362"/>
      <c r="BB391" s="362"/>
      <c r="BC391" s="362"/>
      <c r="BD391" s="362"/>
      <c r="BE391" s="363"/>
      <c r="BF391" s="362"/>
      <c r="BG391" s="364"/>
      <c r="BH391" s="362"/>
      <c r="BI391" s="362"/>
      <c r="BJ391" s="362"/>
      <c r="BK391" s="362"/>
      <c r="BL391" s="362"/>
      <c r="BM391" s="362" t="s">
        <v>1269</v>
      </c>
      <c r="BN391" s="362" t="s">
        <v>1270</v>
      </c>
      <c r="BO391" s="362" t="s">
        <v>1271</v>
      </c>
      <c r="BP391" s="362" t="s">
        <v>256</v>
      </c>
      <c r="BQ391" s="362" t="s">
        <v>646</v>
      </c>
      <c r="BR391" s="362" t="s">
        <v>647</v>
      </c>
    </row>
    <row r="392" spans="1:70" ht="15.6">
      <c r="A392" s="361" t="s">
        <v>158</v>
      </c>
      <c r="B392" s="362" t="s">
        <v>2</v>
      </c>
      <c r="C392" s="362"/>
      <c r="D392" s="363" t="s">
        <v>243</v>
      </c>
      <c r="E392" s="363" t="s">
        <v>456</v>
      </c>
      <c r="F392" s="362" t="s">
        <v>245</v>
      </c>
      <c r="G392" s="362" t="s">
        <v>246</v>
      </c>
      <c r="H392" s="362" t="s">
        <v>247</v>
      </c>
      <c r="I392" s="362" t="s">
        <v>248</v>
      </c>
      <c r="J392" s="362" t="s">
        <v>249</v>
      </c>
      <c r="K392" s="362" t="s">
        <v>250</v>
      </c>
      <c r="L392" s="361" t="s">
        <v>298</v>
      </c>
      <c r="M392" s="362" t="s">
        <v>89</v>
      </c>
      <c r="N392" s="362" t="s">
        <v>91</v>
      </c>
      <c r="O392" s="362" t="s">
        <v>250</v>
      </c>
      <c r="P392" s="362" t="s">
        <v>247</v>
      </c>
      <c r="Q392" s="361" t="s">
        <v>157</v>
      </c>
      <c r="R392" s="362" t="s">
        <v>252</v>
      </c>
      <c r="S392" s="362" t="s">
        <v>253</v>
      </c>
      <c r="T392" s="362">
        <v>52837372</v>
      </c>
      <c r="U392" s="362"/>
      <c r="V392" s="362"/>
      <c r="W392" s="363" t="s">
        <v>476</v>
      </c>
      <c r="X392" s="362" t="s">
        <v>639</v>
      </c>
      <c r="Y392" s="362" t="s">
        <v>256</v>
      </c>
      <c r="Z392" s="362" t="s">
        <v>279</v>
      </c>
      <c r="AA392" s="362"/>
      <c r="AB392" s="362" t="s">
        <v>640</v>
      </c>
      <c r="AC392" s="362" t="s">
        <v>641</v>
      </c>
      <c r="AD392" s="364">
        <v>1350.75</v>
      </c>
      <c r="AE392" s="364">
        <v>1350.75</v>
      </c>
      <c r="AF392" s="362" t="s">
        <v>154</v>
      </c>
      <c r="AG392" s="362">
        <v>1</v>
      </c>
      <c r="AH392" s="364">
        <v>1350.75</v>
      </c>
      <c r="AI392" s="364">
        <v>1350.75</v>
      </c>
      <c r="AJ392" s="362" t="s">
        <v>262</v>
      </c>
      <c r="AK392" s="362" t="s">
        <v>263</v>
      </c>
      <c r="AL392" s="361" t="s">
        <v>264</v>
      </c>
      <c r="AM392" s="362">
        <v>58203</v>
      </c>
      <c r="AN392" s="362">
        <v>71475</v>
      </c>
      <c r="AO392" s="361" t="s">
        <v>158</v>
      </c>
      <c r="AP392" s="361" t="s">
        <v>265</v>
      </c>
      <c r="AQ392" s="362" t="s">
        <v>642</v>
      </c>
      <c r="AR392" s="362"/>
      <c r="AS392" s="363"/>
      <c r="AT392" s="362"/>
      <c r="AU392" s="362"/>
      <c r="AV392" s="364"/>
      <c r="AW392" s="362"/>
      <c r="AX392" s="362"/>
      <c r="AY392" s="364"/>
      <c r="AZ392" s="362"/>
      <c r="BA392" s="362"/>
      <c r="BB392" s="362"/>
      <c r="BC392" s="362"/>
      <c r="BD392" s="362"/>
      <c r="BE392" s="363"/>
      <c r="BF392" s="362"/>
      <c r="BG392" s="364"/>
      <c r="BH392" s="362"/>
      <c r="BI392" s="362"/>
      <c r="BJ392" s="362"/>
      <c r="BK392" s="362"/>
      <c r="BL392" s="362"/>
      <c r="BM392" s="362" t="s">
        <v>1384</v>
      </c>
      <c r="BN392" s="362" t="s">
        <v>1385</v>
      </c>
      <c r="BO392" s="362" t="s">
        <v>645</v>
      </c>
      <c r="BP392" s="362" t="s">
        <v>1386</v>
      </c>
      <c r="BQ392" s="362" t="s">
        <v>646</v>
      </c>
      <c r="BR392" s="362" t="s">
        <v>647</v>
      </c>
    </row>
    <row r="393" spans="1:70" ht="15.6">
      <c r="A393" s="361" t="s">
        <v>158</v>
      </c>
      <c r="B393" s="362" t="s">
        <v>2</v>
      </c>
      <c r="C393" s="362"/>
      <c r="D393" s="363" t="s">
        <v>243</v>
      </c>
      <c r="E393" s="363" t="s">
        <v>456</v>
      </c>
      <c r="F393" s="362" t="s">
        <v>245</v>
      </c>
      <c r="G393" s="362" t="s">
        <v>246</v>
      </c>
      <c r="H393" s="362" t="s">
        <v>247</v>
      </c>
      <c r="I393" s="362" t="s">
        <v>248</v>
      </c>
      <c r="J393" s="362" t="s">
        <v>249</v>
      </c>
      <c r="K393" s="362" t="s">
        <v>250</v>
      </c>
      <c r="L393" s="361" t="s">
        <v>298</v>
      </c>
      <c r="M393" s="362" t="s">
        <v>89</v>
      </c>
      <c r="N393" s="362" t="s">
        <v>91</v>
      </c>
      <c r="O393" s="362" t="s">
        <v>250</v>
      </c>
      <c r="P393" s="362" t="s">
        <v>247</v>
      </c>
      <c r="Q393" s="361" t="s">
        <v>157</v>
      </c>
      <c r="R393" s="362" t="s">
        <v>252</v>
      </c>
      <c r="S393" s="362" t="s">
        <v>253</v>
      </c>
      <c r="T393" s="362">
        <v>52837413</v>
      </c>
      <c r="U393" s="362"/>
      <c r="V393" s="362"/>
      <c r="W393" s="363" t="s">
        <v>476</v>
      </c>
      <c r="X393" s="362" t="s">
        <v>639</v>
      </c>
      <c r="Y393" s="362" t="s">
        <v>256</v>
      </c>
      <c r="Z393" s="362" t="s">
        <v>279</v>
      </c>
      <c r="AA393" s="362"/>
      <c r="AB393" s="362" t="s">
        <v>640</v>
      </c>
      <c r="AC393" s="362" t="s">
        <v>641</v>
      </c>
      <c r="AD393" s="364">
        <v>677.63</v>
      </c>
      <c r="AE393" s="364">
        <v>677.63</v>
      </c>
      <c r="AF393" s="362" t="s">
        <v>154</v>
      </c>
      <c r="AG393" s="362">
        <v>1</v>
      </c>
      <c r="AH393" s="364">
        <v>677.63</v>
      </c>
      <c r="AI393" s="364">
        <v>677.63</v>
      </c>
      <c r="AJ393" s="362" t="s">
        <v>262</v>
      </c>
      <c r="AK393" s="362" t="s">
        <v>263</v>
      </c>
      <c r="AL393" s="361" t="s">
        <v>264</v>
      </c>
      <c r="AM393" s="362">
        <v>58203</v>
      </c>
      <c r="AN393" s="362">
        <v>71475</v>
      </c>
      <c r="AO393" s="361" t="s">
        <v>158</v>
      </c>
      <c r="AP393" s="361" t="s">
        <v>265</v>
      </c>
      <c r="AQ393" s="362" t="s">
        <v>642</v>
      </c>
      <c r="AR393" s="362"/>
      <c r="AS393" s="363"/>
      <c r="AT393" s="362"/>
      <c r="AU393" s="362"/>
      <c r="AV393" s="364"/>
      <c r="AW393" s="362"/>
      <c r="AX393" s="362"/>
      <c r="AY393" s="364"/>
      <c r="AZ393" s="362"/>
      <c r="BA393" s="362"/>
      <c r="BB393" s="362"/>
      <c r="BC393" s="362"/>
      <c r="BD393" s="362"/>
      <c r="BE393" s="363"/>
      <c r="BF393" s="362"/>
      <c r="BG393" s="364"/>
      <c r="BH393" s="362"/>
      <c r="BI393" s="362"/>
      <c r="BJ393" s="362"/>
      <c r="BK393" s="362"/>
      <c r="BL393" s="362"/>
      <c r="BM393" s="362" t="s">
        <v>1078</v>
      </c>
      <c r="BN393" s="362" t="s">
        <v>1079</v>
      </c>
      <c r="BO393" s="362" t="s">
        <v>685</v>
      </c>
      <c r="BP393" s="362" t="s">
        <v>256</v>
      </c>
      <c r="BQ393" s="362" t="s">
        <v>646</v>
      </c>
      <c r="BR393" s="362" t="s">
        <v>647</v>
      </c>
    </row>
    <row r="394" spans="1:70" ht="15.6">
      <c r="A394" s="361" t="s">
        <v>158</v>
      </c>
      <c r="B394" s="362" t="s">
        <v>2</v>
      </c>
      <c r="C394" s="362"/>
      <c r="D394" s="363" t="s">
        <v>243</v>
      </c>
      <c r="E394" s="363" t="s">
        <v>456</v>
      </c>
      <c r="F394" s="362" t="s">
        <v>245</v>
      </c>
      <c r="G394" s="362" t="s">
        <v>246</v>
      </c>
      <c r="H394" s="362" t="s">
        <v>247</v>
      </c>
      <c r="I394" s="362" t="s">
        <v>248</v>
      </c>
      <c r="J394" s="362" t="s">
        <v>249</v>
      </c>
      <c r="K394" s="362" t="s">
        <v>250</v>
      </c>
      <c r="L394" s="361" t="s">
        <v>298</v>
      </c>
      <c r="M394" s="362" t="s">
        <v>89</v>
      </c>
      <c r="N394" s="362" t="s">
        <v>91</v>
      </c>
      <c r="O394" s="362" t="s">
        <v>250</v>
      </c>
      <c r="P394" s="362" t="s">
        <v>247</v>
      </c>
      <c r="Q394" s="361" t="s">
        <v>157</v>
      </c>
      <c r="R394" s="362" t="s">
        <v>252</v>
      </c>
      <c r="S394" s="362" t="s">
        <v>253</v>
      </c>
      <c r="T394" s="362">
        <v>52837447</v>
      </c>
      <c r="U394" s="362"/>
      <c r="V394" s="362"/>
      <c r="W394" s="363" t="s">
        <v>476</v>
      </c>
      <c r="X394" s="362" t="s">
        <v>1136</v>
      </c>
      <c r="Y394" s="362" t="s">
        <v>256</v>
      </c>
      <c r="Z394" s="362" t="s">
        <v>279</v>
      </c>
      <c r="AA394" s="362"/>
      <c r="AB394" s="362" t="s">
        <v>640</v>
      </c>
      <c r="AC394" s="362" t="s">
        <v>641</v>
      </c>
      <c r="AD394" s="364">
        <v>1677.51</v>
      </c>
      <c r="AE394" s="364">
        <v>1677.51</v>
      </c>
      <c r="AF394" s="362" t="s">
        <v>154</v>
      </c>
      <c r="AG394" s="362">
        <v>1</v>
      </c>
      <c r="AH394" s="364">
        <v>1677.51</v>
      </c>
      <c r="AI394" s="364">
        <v>1677.51</v>
      </c>
      <c r="AJ394" s="362" t="s">
        <v>262</v>
      </c>
      <c r="AK394" s="362" t="s">
        <v>263</v>
      </c>
      <c r="AL394" s="361" t="s">
        <v>264</v>
      </c>
      <c r="AM394" s="362">
        <v>58203</v>
      </c>
      <c r="AN394" s="362">
        <v>67405</v>
      </c>
      <c r="AO394" s="361" t="s">
        <v>158</v>
      </c>
      <c r="AP394" s="361" t="s">
        <v>265</v>
      </c>
      <c r="AQ394" s="362" t="s">
        <v>1137</v>
      </c>
      <c r="AR394" s="362"/>
      <c r="AS394" s="363"/>
      <c r="AT394" s="362"/>
      <c r="AU394" s="362"/>
      <c r="AV394" s="364"/>
      <c r="AW394" s="362"/>
      <c r="AX394" s="362"/>
      <c r="AY394" s="364"/>
      <c r="AZ394" s="362"/>
      <c r="BA394" s="362"/>
      <c r="BB394" s="362"/>
      <c r="BC394" s="362"/>
      <c r="BD394" s="362"/>
      <c r="BE394" s="363"/>
      <c r="BF394" s="362"/>
      <c r="BG394" s="364"/>
      <c r="BH394" s="362"/>
      <c r="BI394" s="362"/>
      <c r="BJ394" s="362"/>
      <c r="BK394" s="362"/>
      <c r="BL394" s="362"/>
      <c r="BM394" s="362" t="s">
        <v>1138</v>
      </c>
      <c r="BN394" s="362" t="s">
        <v>1139</v>
      </c>
      <c r="BO394" s="362" t="s">
        <v>1140</v>
      </c>
      <c r="BP394" s="362" t="s">
        <v>522</v>
      </c>
      <c r="BQ394" s="362" t="s">
        <v>646</v>
      </c>
      <c r="BR394" s="362" t="s">
        <v>1141</v>
      </c>
    </row>
    <row r="395" spans="1:70" ht="15.6">
      <c r="A395" s="361" t="s">
        <v>158</v>
      </c>
      <c r="B395" s="362" t="s">
        <v>2</v>
      </c>
      <c r="C395" s="362"/>
      <c r="D395" s="363" t="s">
        <v>243</v>
      </c>
      <c r="E395" s="363" t="s">
        <v>456</v>
      </c>
      <c r="F395" s="362" t="s">
        <v>245</v>
      </c>
      <c r="G395" s="362" t="s">
        <v>246</v>
      </c>
      <c r="H395" s="362" t="s">
        <v>247</v>
      </c>
      <c r="I395" s="362" t="s">
        <v>248</v>
      </c>
      <c r="J395" s="362" t="s">
        <v>249</v>
      </c>
      <c r="K395" s="362" t="s">
        <v>250</v>
      </c>
      <c r="L395" s="361" t="s">
        <v>298</v>
      </c>
      <c r="M395" s="362" t="s">
        <v>89</v>
      </c>
      <c r="N395" s="362" t="s">
        <v>91</v>
      </c>
      <c r="O395" s="362" t="s">
        <v>250</v>
      </c>
      <c r="P395" s="362" t="s">
        <v>247</v>
      </c>
      <c r="Q395" s="361" t="s">
        <v>157</v>
      </c>
      <c r="R395" s="362" t="s">
        <v>252</v>
      </c>
      <c r="S395" s="362" t="s">
        <v>253</v>
      </c>
      <c r="T395" s="362">
        <v>52942511</v>
      </c>
      <c r="U395" s="362"/>
      <c r="V395" s="362"/>
      <c r="W395" s="363" t="s">
        <v>476</v>
      </c>
      <c r="X395" s="362" t="s">
        <v>278</v>
      </c>
      <c r="Y395" s="362" t="s">
        <v>256</v>
      </c>
      <c r="Z395" s="362" t="s">
        <v>279</v>
      </c>
      <c r="AA395" s="362"/>
      <c r="AB395" s="362" t="s">
        <v>280</v>
      </c>
      <c r="AC395" s="362" t="s">
        <v>281</v>
      </c>
      <c r="AD395" s="364">
        <v>0</v>
      </c>
      <c r="AE395" s="364">
        <v>399.89</v>
      </c>
      <c r="AF395" s="362" t="s">
        <v>154</v>
      </c>
      <c r="AG395" s="362">
        <v>1</v>
      </c>
      <c r="AH395" s="364">
        <v>0</v>
      </c>
      <c r="AI395" s="364">
        <v>399.89</v>
      </c>
      <c r="AJ395" s="362"/>
      <c r="AK395" s="362"/>
      <c r="AL395" s="361"/>
      <c r="AM395" s="362"/>
      <c r="AN395" s="362"/>
      <c r="AO395" s="361"/>
      <c r="AP395" s="361"/>
      <c r="AQ395" s="362" t="s">
        <v>282</v>
      </c>
      <c r="AR395" s="362"/>
      <c r="AS395" s="363"/>
      <c r="AT395" s="362"/>
      <c r="AU395" s="362"/>
      <c r="AV395" s="364"/>
      <c r="AW395" s="362"/>
      <c r="AX395" s="362"/>
      <c r="AY395" s="364"/>
      <c r="AZ395" s="362"/>
      <c r="BA395" s="362"/>
      <c r="BB395" s="362"/>
      <c r="BC395" s="362"/>
      <c r="BD395" s="362"/>
      <c r="BE395" s="363"/>
      <c r="BF395" s="362"/>
      <c r="BG395" s="364"/>
      <c r="BH395" s="362"/>
      <c r="BI395" s="362"/>
      <c r="BJ395" s="362"/>
      <c r="BK395" s="362"/>
      <c r="BL395" s="362"/>
      <c r="BM395" s="362"/>
      <c r="BN395" s="362"/>
      <c r="BO395" s="362"/>
      <c r="BP395" s="362"/>
      <c r="BQ395" s="362"/>
      <c r="BR395" s="362"/>
    </row>
    <row r="396" spans="1:70" ht="15.6">
      <c r="A396" s="361" t="s">
        <v>158</v>
      </c>
      <c r="B396" s="362" t="s">
        <v>2</v>
      </c>
      <c r="C396" s="362"/>
      <c r="D396" s="363" t="s">
        <v>243</v>
      </c>
      <c r="E396" s="363" t="s">
        <v>456</v>
      </c>
      <c r="F396" s="362" t="s">
        <v>245</v>
      </c>
      <c r="G396" s="362" t="s">
        <v>246</v>
      </c>
      <c r="H396" s="362" t="s">
        <v>247</v>
      </c>
      <c r="I396" s="362" t="s">
        <v>248</v>
      </c>
      <c r="J396" s="362" t="s">
        <v>249</v>
      </c>
      <c r="K396" s="362" t="s">
        <v>250</v>
      </c>
      <c r="L396" s="361" t="s">
        <v>298</v>
      </c>
      <c r="M396" s="362" t="s">
        <v>89</v>
      </c>
      <c r="N396" s="362" t="s">
        <v>91</v>
      </c>
      <c r="O396" s="362" t="s">
        <v>250</v>
      </c>
      <c r="P396" s="362" t="s">
        <v>247</v>
      </c>
      <c r="Q396" s="361" t="s">
        <v>157</v>
      </c>
      <c r="R396" s="362" t="s">
        <v>252</v>
      </c>
      <c r="S396" s="362" t="s">
        <v>253</v>
      </c>
      <c r="T396" s="362">
        <v>52983460</v>
      </c>
      <c r="U396" s="362"/>
      <c r="V396" s="362"/>
      <c r="W396" s="363" t="s">
        <v>543</v>
      </c>
      <c r="X396" s="362" t="s">
        <v>1090</v>
      </c>
      <c r="Y396" s="362" t="s">
        <v>256</v>
      </c>
      <c r="Z396" s="362" t="s">
        <v>257</v>
      </c>
      <c r="AA396" s="362" t="s">
        <v>258</v>
      </c>
      <c r="AB396" s="362" t="s">
        <v>259</v>
      </c>
      <c r="AC396" s="362" t="s">
        <v>260</v>
      </c>
      <c r="AD396" s="364">
        <v>13893.2</v>
      </c>
      <c r="AE396" s="364">
        <v>13893.2</v>
      </c>
      <c r="AF396" s="362" t="s">
        <v>261</v>
      </c>
      <c r="AG396" s="362">
        <v>2.4096389999999999E-2</v>
      </c>
      <c r="AH396" s="364">
        <v>334.78</v>
      </c>
      <c r="AI396" s="364">
        <v>334.78</v>
      </c>
      <c r="AJ396" s="362" t="s">
        <v>262</v>
      </c>
      <c r="AK396" s="362" t="s">
        <v>263</v>
      </c>
      <c r="AL396" s="361" t="s">
        <v>264</v>
      </c>
      <c r="AM396" s="362">
        <v>58203</v>
      </c>
      <c r="AN396" s="362">
        <v>71620</v>
      </c>
      <c r="AO396" s="361" t="s">
        <v>158</v>
      </c>
      <c r="AP396" s="361" t="s">
        <v>265</v>
      </c>
      <c r="AQ396" s="362" t="s">
        <v>1091</v>
      </c>
      <c r="AR396" s="362" t="s">
        <v>488</v>
      </c>
      <c r="AS396" s="363" t="s">
        <v>543</v>
      </c>
      <c r="AT396" s="362" t="s">
        <v>245</v>
      </c>
      <c r="AU396" s="362" t="s">
        <v>1387</v>
      </c>
      <c r="AV396" s="364" t="s">
        <v>1373</v>
      </c>
      <c r="AW396" s="362" t="s">
        <v>1092</v>
      </c>
      <c r="AX396" s="362" t="s">
        <v>501</v>
      </c>
      <c r="AY396" s="364" t="s">
        <v>1388</v>
      </c>
      <c r="AZ396" s="362" t="s">
        <v>1293</v>
      </c>
      <c r="BA396" s="362" t="s">
        <v>1294</v>
      </c>
      <c r="BB396" s="362" t="s">
        <v>1295</v>
      </c>
      <c r="BC396" s="362" t="s">
        <v>1155</v>
      </c>
      <c r="BD396" s="362" t="s">
        <v>1389</v>
      </c>
      <c r="BE396" s="363" t="s">
        <v>552</v>
      </c>
      <c r="BF396" s="362" t="s">
        <v>261</v>
      </c>
      <c r="BG396" s="364" t="s">
        <v>1373</v>
      </c>
      <c r="BH396" s="362"/>
      <c r="BI396" s="362"/>
      <c r="BJ396" s="362"/>
      <c r="BK396" s="362"/>
      <c r="BL396" s="362"/>
      <c r="BM396" s="362"/>
      <c r="BN396" s="362"/>
      <c r="BO396" s="362"/>
      <c r="BP396" s="362"/>
      <c r="BQ396" s="362"/>
      <c r="BR396" s="362"/>
    </row>
    <row r="397" spans="1:70" ht="15.6">
      <c r="A397" s="361" t="s">
        <v>158</v>
      </c>
      <c r="B397" s="362" t="s">
        <v>2</v>
      </c>
      <c r="C397" s="362"/>
      <c r="D397" s="363" t="s">
        <v>243</v>
      </c>
      <c r="E397" s="363" t="s">
        <v>456</v>
      </c>
      <c r="F397" s="362" t="s">
        <v>245</v>
      </c>
      <c r="G397" s="362" t="s">
        <v>246</v>
      </c>
      <c r="H397" s="362" t="s">
        <v>247</v>
      </c>
      <c r="I397" s="362" t="s">
        <v>248</v>
      </c>
      <c r="J397" s="362" t="s">
        <v>249</v>
      </c>
      <c r="K397" s="362" t="s">
        <v>250</v>
      </c>
      <c r="L397" s="361" t="s">
        <v>298</v>
      </c>
      <c r="M397" s="362" t="s">
        <v>89</v>
      </c>
      <c r="N397" s="362" t="s">
        <v>91</v>
      </c>
      <c r="O397" s="362" t="s">
        <v>250</v>
      </c>
      <c r="P397" s="362" t="s">
        <v>247</v>
      </c>
      <c r="Q397" s="361" t="s">
        <v>157</v>
      </c>
      <c r="R397" s="362" t="s">
        <v>252</v>
      </c>
      <c r="S397" s="362" t="s">
        <v>253</v>
      </c>
      <c r="T397" s="362">
        <v>52983461</v>
      </c>
      <c r="U397" s="362"/>
      <c r="V397" s="362"/>
      <c r="W397" s="363" t="s">
        <v>543</v>
      </c>
      <c r="X397" s="362" t="s">
        <v>1043</v>
      </c>
      <c r="Y397" s="362" t="s">
        <v>256</v>
      </c>
      <c r="Z397" s="362" t="s">
        <v>257</v>
      </c>
      <c r="AA397" s="362" t="s">
        <v>258</v>
      </c>
      <c r="AB397" s="362" t="s">
        <v>259</v>
      </c>
      <c r="AC397" s="362" t="s">
        <v>260</v>
      </c>
      <c r="AD397" s="364">
        <v>10458</v>
      </c>
      <c r="AE397" s="364">
        <v>10458</v>
      </c>
      <c r="AF397" s="362" t="s">
        <v>261</v>
      </c>
      <c r="AG397" s="362">
        <v>2.4096389999999999E-2</v>
      </c>
      <c r="AH397" s="364">
        <v>252</v>
      </c>
      <c r="AI397" s="364">
        <v>252</v>
      </c>
      <c r="AJ397" s="362" t="s">
        <v>262</v>
      </c>
      <c r="AK397" s="362" t="s">
        <v>263</v>
      </c>
      <c r="AL397" s="361" t="s">
        <v>264</v>
      </c>
      <c r="AM397" s="362">
        <v>58203</v>
      </c>
      <c r="AN397" s="362">
        <v>71635</v>
      </c>
      <c r="AO397" s="361" t="s">
        <v>158</v>
      </c>
      <c r="AP397" s="361" t="s">
        <v>265</v>
      </c>
      <c r="AQ397" s="362" t="s">
        <v>1044</v>
      </c>
      <c r="AR397" s="362" t="s">
        <v>488</v>
      </c>
      <c r="AS397" s="363" t="s">
        <v>543</v>
      </c>
      <c r="AT397" s="362" t="s">
        <v>245</v>
      </c>
      <c r="AU397" s="362" t="s">
        <v>1387</v>
      </c>
      <c r="AV397" s="364" t="s">
        <v>1373</v>
      </c>
      <c r="AW397" s="362" t="s">
        <v>1083</v>
      </c>
      <c r="AX397" s="362" t="s">
        <v>271</v>
      </c>
      <c r="AY397" s="364" t="s">
        <v>1292</v>
      </c>
      <c r="AZ397" s="362" t="s">
        <v>1293</v>
      </c>
      <c r="BA397" s="362" t="s">
        <v>1294</v>
      </c>
      <c r="BB397" s="362" t="s">
        <v>1295</v>
      </c>
      <c r="BC397" s="362" t="s">
        <v>1155</v>
      </c>
      <c r="BD397" s="362" t="s">
        <v>1389</v>
      </c>
      <c r="BE397" s="363" t="s">
        <v>552</v>
      </c>
      <c r="BF397" s="362" t="s">
        <v>261</v>
      </c>
      <c r="BG397" s="364" t="s">
        <v>1373</v>
      </c>
      <c r="BH397" s="362"/>
      <c r="BI397" s="362"/>
      <c r="BJ397" s="362"/>
      <c r="BK397" s="362"/>
      <c r="BL397" s="362"/>
      <c r="BM397" s="362"/>
      <c r="BN397" s="362"/>
      <c r="BO397" s="362"/>
      <c r="BP397" s="362"/>
      <c r="BQ397" s="362"/>
      <c r="BR397" s="362"/>
    </row>
    <row r="398" spans="1:70" ht="15.6">
      <c r="A398" s="361" t="s">
        <v>158</v>
      </c>
      <c r="B398" s="362" t="s">
        <v>2</v>
      </c>
      <c r="C398" s="362"/>
      <c r="D398" s="363" t="s">
        <v>243</v>
      </c>
      <c r="E398" s="363" t="s">
        <v>456</v>
      </c>
      <c r="F398" s="362" t="s">
        <v>245</v>
      </c>
      <c r="G398" s="362" t="s">
        <v>246</v>
      </c>
      <c r="H398" s="362" t="s">
        <v>247</v>
      </c>
      <c r="I398" s="362" t="s">
        <v>248</v>
      </c>
      <c r="J398" s="362" t="s">
        <v>249</v>
      </c>
      <c r="K398" s="362" t="s">
        <v>250</v>
      </c>
      <c r="L398" s="361" t="s">
        <v>298</v>
      </c>
      <c r="M398" s="362" t="s">
        <v>89</v>
      </c>
      <c r="N398" s="362" t="s">
        <v>91</v>
      </c>
      <c r="O398" s="362" t="s">
        <v>250</v>
      </c>
      <c r="P398" s="362" t="s">
        <v>247</v>
      </c>
      <c r="Q398" s="361" t="s">
        <v>157</v>
      </c>
      <c r="R398" s="362" t="s">
        <v>252</v>
      </c>
      <c r="S398" s="362" t="s">
        <v>253</v>
      </c>
      <c r="T398" s="362">
        <v>53003574</v>
      </c>
      <c r="U398" s="362"/>
      <c r="V398" s="362"/>
      <c r="W398" s="363" t="s">
        <v>543</v>
      </c>
      <c r="X398" s="362" t="s">
        <v>278</v>
      </c>
      <c r="Y398" s="362" t="s">
        <v>256</v>
      </c>
      <c r="Z398" s="362" t="s">
        <v>279</v>
      </c>
      <c r="AA398" s="362"/>
      <c r="AB398" s="362" t="s">
        <v>280</v>
      </c>
      <c r="AC398" s="362" t="s">
        <v>281</v>
      </c>
      <c r="AD398" s="364">
        <v>0</v>
      </c>
      <c r="AE398" s="364">
        <v>1948.1</v>
      </c>
      <c r="AF398" s="362" t="s">
        <v>261</v>
      </c>
      <c r="AG398" s="362">
        <v>2.4096389999999999E-2</v>
      </c>
      <c r="AH398" s="364">
        <v>0</v>
      </c>
      <c r="AI398" s="364">
        <v>46.94</v>
      </c>
      <c r="AJ398" s="362"/>
      <c r="AK398" s="362"/>
      <c r="AL398" s="361"/>
      <c r="AM398" s="362"/>
      <c r="AN398" s="362"/>
      <c r="AO398" s="361"/>
      <c r="AP398" s="361"/>
      <c r="AQ398" s="362" t="s">
        <v>282</v>
      </c>
      <c r="AR398" s="362"/>
      <c r="AS398" s="363"/>
      <c r="AT398" s="362"/>
      <c r="AU398" s="362"/>
      <c r="AV398" s="364"/>
      <c r="AW398" s="362"/>
      <c r="AX398" s="362"/>
      <c r="AY398" s="364"/>
      <c r="AZ398" s="362"/>
      <c r="BA398" s="362"/>
      <c r="BB398" s="362"/>
      <c r="BC398" s="362"/>
      <c r="BD398" s="362"/>
      <c r="BE398" s="363"/>
      <c r="BF398" s="362"/>
      <c r="BG398" s="364"/>
      <c r="BH398" s="362"/>
      <c r="BI398" s="362"/>
      <c r="BJ398" s="362"/>
      <c r="BK398" s="362"/>
      <c r="BL398" s="362"/>
      <c r="BM398" s="362"/>
      <c r="BN398" s="362"/>
      <c r="BO398" s="362"/>
      <c r="BP398" s="362"/>
      <c r="BQ398" s="362"/>
      <c r="BR398" s="362"/>
    </row>
    <row r="399" spans="1:70" ht="15.6">
      <c r="A399" s="361" t="s">
        <v>158</v>
      </c>
      <c r="B399" s="362" t="s">
        <v>2</v>
      </c>
      <c r="C399" s="362"/>
      <c r="D399" s="363" t="s">
        <v>243</v>
      </c>
      <c r="E399" s="363" t="s">
        <v>456</v>
      </c>
      <c r="F399" s="362" t="s">
        <v>245</v>
      </c>
      <c r="G399" s="362" t="s">
        <v>246</v>
      </c>
      <c r="H399" s="362" t="s">
        <v>247</v>
      </c>
      <c r="I399" s="362" t="s">
        <v>248</v>
      </c>
      <c r="J399" s="362" t="s">
        <v>249</v>
      </c>
      <c r="K399" s="362" t="s">
        <v>250</v>
      </c>
      <c r="L399" s="361" t="s">
        <v>298</v>
      </c>
      <c r="M399" s="362" t="s">
        <v>89</v>
      </c>
      <c r="N399" s="362" t="s">
        <v>91</v>
      </c>
      <c r="O399" s="362" t="s">
        <v>250</v>
      </c>
      <c r="P399" s="362" t="s">
        <v>247</v>
      </c>
      <c r="Q399" s="361" t="s">
        <v>157</v>
      </c>
      <c r="R399" s="362" t="s">
        <v>252</v>
      </c>
      <c r="S399" s="362" t="s">
        <v>253</v>
      </c>
      <c r="T399" s="362">
        <v>53011182</v>
      </c>
      <c r="U399" s="362"/>
      <c r="V399" s="362"/>
      <c r="W399" s="363" t="s">
        <v>1390</v>
      </c>
      <c r="X399" s="362" t="s">
        <v>1391</v>
      </c>
      <c r="Y399" s="362" t="s">
        <v>256</v>
      </c>
      <c r="Z399" s="362" t="s">
        <v>257</v>
      </c>
      <c r="AA399" s="362" t="s">
        <v>258</v>
      </c>
      <c r="AB399" s="362" t="s">
        <v>259</v>
      </c>
      <c r="AC399" s="362" t="s">
        <v>260</v>
      </c>
      <c r="AD399" s="364">
        <v>30439.96</v>
      </c>
      <c r="AE399" s="364">
        <v>30439.96</v>
      </c>
      <c r="AF399" s="362" t="s">
        <v>154</v>
      </c>
      <c r="AG399" s="362">
        <v>1</v>
      </c>
      <c r="AH399" s="364">
        <v>30439.96</v>
      </c>
      <c r="AI399" s="364">
        <v>30439.96</v>
      </c>
      <c r="AJ399" s="362" t="s">
        <v>262</v>
      </c>
      <c r="AK399" s="362" t="s">
        <v>263</v>
      </c>
      <c r="AL399" s="361" t="s">
        <v>264</v>
      </c>
      <c r="AM399" s="362">
        <v>58203</v>
      </c>
      <c r="AN399" s="362">
        <v>73125</v>
      </c>
      <c r="AO399" s="361" t="s">
        <v>158</v>
      </c>
      <c r="AP399" s="361" t="s">
        <v>265</v>
      </c>
      <c r="AQ399" s="362" t="s">
        <v>1392</v>
      </c>
      <c r="AR399" s="362" t="s">
        <v>488</v>
      </c>
      <c r="AS399" s="363" t="s">
        <v>1390</v>
      </c>
      <c r="AT399" s="362" t="s">
        <v>245</v>
      </c>
      <c r="AU399" s="362" t="s">
        <v>1393</v>
      </c>
      <c r="AV399" s="364" t="s">
        <v>502</v>
      </c>
      <c r="AW399" s="362" t="s">
        <v>1394</v>
      </c>
      <c r="AX399" s="362" t="s">
        <v>633</v>
      </c>
      <c r="AY399" s="364" t="s">
        <v>1395</v>
      </c>
      <c r="AZ399" s="362" t="s">
        <v>1073</v>
      </c>
      <c r="BA399" s="362" t="s">
        <v>1073</v>
      </c>
      <c r="BB399" s="362" t="s">
        <v>1074</v>
      </c>
      <c r="BC399" s="362" t="s">
        <v>1075</v>
      </c>
      <c r="BD399" s="362" t="s">
        <v>1396</v>
      </c>
      <c r="BE399" s="363" t="s">
        <v>1390</v>
      </c>
      <c r="BF399" s="362" t="s">
        <v>154</v>
      </c>
      <c r="BG399" s="364" t="s">
        <v>502</v>
      </c>
      <c r="BH399" s="362"/>
      <c r="BI399" s="362"/>
      <c r="BJ399" s="362"/>
      <c r="BK399" s="362"/>
      <c r="BL399" s="362"/>
      <c r="BM399" s="362"/>
      <c r="BN399" s="362"/>
      <c r="BO399" s="362"/>
      <c r="BP399" s="362"/>
      <c r="BQ399" s="362"/>
      <c r="BR399" s="362"/>
    </row>
    <row r="400" spans="1:70" ht="15.6">
      <c r="A400" s="361" t="s">
        <v>158</v>
      </c>
      <c r="B400" s="362" t="s">
        <v>2</v>
      </c>
      <c r="C400" s="362"/>
      <c r="D400" s="363" t="s">
        <v>243</v>
      </c>
      <c r="E400" s="363" t="s">
        <v>456</v>
      </c>
      <c r="F400" s="362" t="s">
        <v>245</v>
      </c>
      <c r="G400" s="362" t="s">
        <v>246</v>
      </c>
      <c r="H400" s="362" t="s">
        <v>247</v>
      </c>
      <c r="I400" s="362" t="s">
        <v>248</v>
      </c>
      <c r="J400" s="362" t="s">
        <v>249</v>
      </c>
      <c r="K400" s="362" t="s">
        <v>250</v>
      </c>
      <c r="L400" s="361" t="s">
        <v>298</v>
      </c>
      <c r="M400" s="362" t="s">
        <v>89</v>
      </c>
      <c r="N400" s="362" t="s">
        <v>91</v>
      </c>
      <c r="O400" s="362" t="s">
        <v>250</v>
      </c>
      <c r="P400" s="362" t="s">
        <v>247</v>
      </c>
      <c r="Q400" s="361" t="s">
        <v>157</v>
      </c>
      <c r="R400" s="362" t="s">
        <v>252</v>
      </c>
      <c r="S400" s="362" t="s">
        <v>253</v>
      </c>
      <c r="T400" s="362">
        <v>53084277</v>
      </c>
      <c r="U400" s="362"/>
      <c r="V400" s="362"/>
      <c r="W400" s="363" t="s">
        <v>1390</v>
      </c>
      <c r="X400" s="362" t="s">
        <v>278</v>
      </c>
      <c r="Y400" s="362" t="s">
        <v>256</v>
      </c>
      <c r="Z400" s="362" t="s">
        <v>279</v>
      </c>
      <c r="AA400" s="362"/>
      <c r="AB400" s="362" t="s">
        <v>280</v>
      </c>
      <c r="AC400" s="362" t="s">
        <v>281</v>
      </c>
      <c r="AD400" s="364">
        <v>0</v>
      </c>
      <c r="AE400" s="364">
        <v>2435.1999999999998</v>
      </c>
      <c r="AF400" s="362" t="s">
        <v>154</v>
      </c>
      <c r="AG400" s="362">
        <v>1</v>
      </c>
      <c r="AH400" s="364">
        <v>0</v>
      </c>
      <c r="AI400" s="364">
        <v>2435.1999999999998</v>
      </c>
      <c r="AJ400" s="362"/>
      <c r="AK400" s="362"/>
      <c r="AL400" s="361"/>
      <c r="AM400" s="362"/>
      <c r="AN400" s="362"/>
      <c r="AO400" s="361"/>
      <c r="AP400" s="361"/>
      <c r="AQ400" s="362" t="s">
        <v>282</v>
      </c>
      <c r="AR400" s="362"/>
      <c r="AS400" s="363"/>
      <c r="AT400" s="362"/>
      <c r="AU400" s="362"/>
      <c r="AV400" s="364"/>
      <c r="AW400" s="362"/>
      <c r="AX400" s="362"/>
      <c r="AY400" s="364"/>
      <c r="AZ400" s="362"/>
      <c r="BA400" s="362"/>
      <c r="BB400" s="362"/>
      <c r="BC400" s="362"/>
      <c r="BD400" s="362"/>
      <c r="BE400" s="363"/>
      <c r="BF400" s="362"/>
      <c r="BG400" s="364"/>
      <c r="BH400" s="362"/>
      <c r="BI400" s="362"/>
      <c r="BJ400" s="362"/>
      <c r="BK400" s="362"/>
      <c r="BL400" s="362"/>
      <c r="BM400" s="362"/>
      <c r="BN400" s="362"/>
      <c r="BO400" s="362"/>
      <c r="BP400" s="362"/>
      <c r="BQ400" s="362"/>
      <c r="BR400" s="362"/>
    </row>
    <row r="401" spans="1:70" ht="15.6">
      <c r="A401" s="361" t="s">
        <v>158</v>
      </c>
      <c r="B401" s="362" t="s">
        <v>2</v>
      </c>
      <c r="C401" s="362"/>
      <c r="D401" s="363" t="s">
        <v>243</v>
      </c>
      <c r="E401" s="363" t="s">
        <v>456</v>
      </c>
      <c r="F401" s="362" t="s">
        <v>245</v>
      </c>
      <c r="G401" s="362" t="s">
        <v>246</v>
      </c>
      <c r="H401" s="362" t="s">
        <v>247</v>
      </c>
      <c r="I401" s="362" t="s">
        <v>248</v>
      </c>
      <c r="J401" s="362" t="s">
        <v>249</v>
      </c>
      <c r="K401" s="362" t="s">
        <v>250</v>
      </c>
      <c r="L401" s="361" t="s">
        <v>298</v>
      </c>
      <c r="M401" s="362" t="s">
        <v>89</v>
      </c>
      <c r="N401" s="362" t="s">
        <v>91</v>
      </c>
      <c r="O401" s="362" t="s">
        <v>250</v>
      </c>
      <c r="P401" s="362" t="s">
        <v>247</v>
      </c>
      <c r="Q401" s="361" t="s">
        <v>157</v>
      </c>
      <c r="R401" s="362" t="s">
        <v>252</v>
      </c>
      <c r="S401" s="362" t="s">
        <v>253</v>
      </c>
      <c r="T401" s="362">
        <v>53213477</v>
      </c>
      <c r="U401" s="362"/>
      <c r="V401" s="362"/>
      <c r="W401" s="363" t="s">
        <v>1390</v>
      </c>
      <c r="X401" s="362" t="s">
        <v>1253</v>
      </c>
      <c r="Y401" s="362" t="s">
        <v>256</v>
      </c>
      <c r="Z401" s="362" t="s">
        <v>257</v>
      </c>
      <c r="AA401" s="362" t="s">
        <v>258</v>
      </c>
      <c r="AB401" s="362" t="s">
        <v>259</v>
      </c>
      <c r="AC401" s="362" t="s">
        <v>260</v>
      </c>
      <c r="AD401" s="364">
        <v>94.89</v>
      </c>
      <c r="AE401" s="364">
        <v>94.89</v>
      </c>
      <c r="AF401" s="362" t="s">
        <v>154</v>
      </c>
      <c r="AG401" s="362">
        <v>1</v>
      </c>
      <c r="AH401" s="364">
        <v>94.89</v>
      </c>
      <c r="AI401" s="364">
        <v>94.89</v>
      </c>
      <c r="AJ401" s="362" t="s">
        <v>262</v>
      </c>
      <c r="AK401" s="362" t="s">
        <v>263</v>
      </c>
      <c r="AL401" s="361" t="s">
        <v>264</v>
      </c>
      <c r="AM401" s="362">
        <v>58203</v>
      </c>
      <c r="AN401" s="362">
        <v>62335</v>
      </c>
      <c r="AO401" s="361" t="s">
        <v>158</v>
      </c>
      <c r="AP401" s="361" t="s">
        <v>265</v>
      </c>
      <c r="AQ401" s="362" t="s">
        <v>1254</v>
      </c>
      <c r="AR401" s="362" t="s">
        <v>488</v>
      </c>
      <c r="AS401" s="363" t="s">
        <v>1390</v>
      </c>
      <c r="AT401" s="362" t="s">
        <v>245</v>
      </c>
      <c r="AU401" s="362" t="s">
        <v>1397</v>
      </c>
      <c r="AV401" s="364" t="s">
        <v>1398</v>
      </c>
      <c r="AW401" s="362" t="s">
        <v>1397</v>
      </c>
      <c r="AX401" s="362" t="s">
        <v>1150</v>
      </c>
      <c r="AY401" s="364" t="s">
        <v>1399</v>
      </c>
      <c r="AZ401" s="362" t="s">
        <v>1152</v>
      </c>
      <c r="BA401" s="362" t="s">
        <v>1153</v>
      </c>
      <c r="BB401" s="362" t="s">
        <v>1154</v>
      </c>
      <c r="BC401" s="362" t="s">
        <v>1155</v>
      </c>
      <c r="BD401" s="362" t="s">
        <v>1400</v>
      </c>
      <c r="BE401" s="363" t="s">
        <v>487</v>
      </c>
      <c r="BF401" s="362" t="s">
        <v>154</v>
      </c>
      <c r="BG401" s="364" t="s">
        <v>1398</v>
      </c>
      <c r="BH401" s="362"/>
      <c r="BI401" s="362"/>
      <c r="BJ401" s="362"/>
      <c r="BK401" s="362"/>
      <c r="BL401" s="362"/>
      <c r="BM401" s="362"/>
      <c r="BN401" s="362"/>
      <c r="BO401" s="362"/>
      <c r="BP401" s="362"/>
      <c r="BQ401" s="362"/>
      <c r="BR401" s="362"/>
    </row>
    <row r="402" spans="1:70" ht="15.6">
      <c r="A402" s="361" t="s">
        <v>158</v>
      </c>
      <c r="B402" s="362" t="s">
        <v>2</v>
      </c>
      <c r="C402" s="362"/>
      <c r="D402" s="363" t="s">
        <v>243</v>
      </c>
      <c r="E402" s="363" t="s">
        <v>456</v>
      </c>
      <c r="F402" s="362" t="s">
        <v>245</v>
      </c>
      <c r="G402" s="362" t="s">
        <v>246</v>
      </c>
      <c r="H402" s="362" t="s">
        <v>247</v>
      </c>
      <c r="I402" s="362" t="s">
        <v>248</v>
      </c>
      <c r="J402" s="362" t="s">
        <v>249</v>
      </c>
      <c r="K402" s="362" t="s">
        <v>250</v>
      </c>
      <c r="L402" s="361" t="s">
        <v>298</v>
      </c>
      <c r="M402" s="362" t="s">
        <v>89</v>
      </c>
      <c r="N402" s="362" t="s">
        <v>91</v>
      </c>
      <c r="O402" s="362" t="s">
        <v>250</v>
      </c>
      <c r="P402" s="362" t="s">
        <v>247</v>
      </c>
      <c r="Q402" s="361" t="s">
        <v>157</v>
      </c>
      <c r="R402" s="362" t="s">
        <v>252</v>
      </c>
      <c r="S402" s="362" t="s">
        <v>253</v>
      </c>
      <c r="T402" s="362">
        <v>53229985</v>
      </c>
      <c r="U402" s="362"/>
      <c r="V402" s="362"/>
      <c r="W402" s="363" t="s">
        <v>1390</v>
      </c>
      <c r="X402" s="362" t="s">
        <v>278</v>
      </c>
      <c r="Y402" s="362" t="s">
        <v>256</v>
      </c>
      <c r="Z402" s="362" t="s">
        <v>279</v>
      </c>
      <c r="AA402" s="362"/>
      <c r="AB402" s="362" t="s">
        <v>280</v>
      </c>
      <c r="AC402" s="362" t="s">
        <v>281</v>
      </c>
      <c r="AD402" s="364">
        <v>0</v>
      </c>
      <c r="AE402" s="364">
        <v>7.59</v>
      </c>
      <c r="AF402" s="362" t="s">
        <v>154</v>
      </c>
      <c r="AG402" s="362">
        <v>1</v>
      </c>
      <c r="AH402" s="364">
        <v>0</v>
      </c>
      <c r="AI402" s="364">
        <v>7.59</v>
      </c>
      <c r="AJ402" s="362"/>
      <c r="AK402" s="362"/>
      <c r="AL402" s="361"/>
      <c r="AM402" s="362"/>
      <c r="AN402" s="362"/>
      <c r="AO402" s="361"/>
      <c r="AP402" s="361"/>
      <c r="AQ402" s="362" t="s">
        <v>282</v>
      </c>
      <c r="AR402" s="362"/>
      <c r="AS402" s="363"/>
      <c r="AT402" s="362"/>
      <c r="AU402" s="362"/>
      <c r="AV402" s="364"/>
      <c r="AW402" s="362"/>
      <c r="AX402" s="362"/>
      <c r="AY402" s="364"/>
      <c r="AZ402" s="362"/>
      <c r="BA402" s="362"/>
      <c r="BB402" s="362"/>
      <c r="BC402" s="362"/>
      <c r="BD402" s="362"/>
      <c r="BE402" s="363"/>
      <c r="BF402" s="362"/>
      <c r="BG402" s="364"/>
      <c r="BH402" s="362"/>
      <c r="BI402" s="362"/>
      <c r="BJ402" s="362"/>
      <c r="BK402" s="362"/>
      <c r="BL402" s="362"/>
      <c r="BM402" s="362"/>
      <c r="BN402" s="362"/>
      <c r="BO402" s="362"/>
      <c r="BP402" s="362"/>
      <c r="BQ402" s="362"/>
      <c r="BR402" s="362"/>
    </row>
    <row r="403" spans="1:70" ht="15.6">
      <c r="A403" s="361" t="s">
        <v>158</v>
      </c>
      <c r="B403" s="362" t="s">
        <v>2</v>
      </c>
      <c r="C403" s="362"/>
      <c r="D403" s="363" t="s">
        <v>243</v>
      </c>
      <c r="E403" s="363" t="s">
        <v>456</v>
      </c>
      <c r="F403" s="362" t="s">
        <v>245</v>
      </c>
      <c r="G403" s="362" t="s">
        <v>246</v>
      </c>
      <c r="H403" s="362" t="s">
        <v>247</v>
      </c>
      <c r="I403" s="362" t="s">
        <v>248</v>
      </c>
      <c r="J403" s="362" t="s">
        <v>249</v>
      </c>
      <c r="K403" s="362" t="s">
        <v>250</v>
      </c>
      <c r="L403" s="361" t="s">
        <v>298</v>
      </c>
      <c r="M403" s="362" t="s">
        <v>89</v>
      </c>
      <c r="N403" s="362" t="s">
        <v>91</v>
      </c>
      <c r="O403" s="362" t="s">
        <v>250</v>
      </c>
      <c r="P403" s="362" t="s">
        <v>247</v>
      </c>
      <c r="Q403" s="361" t="s">
        <v>157</v>
      </c>
      <c r="R403" s="362" t="s">
        <v>252</v>
      </c>
      <c r="S403" s="362" t="s">
        <v>253</v>
      </c>
      <c r="T403" s="362">
        <v>53473703</v>
      </c>
      <c r="U403" s="362"/>
      <c r="V403" s="362"/>
      <c r="W403" s="363" t="s">
        <v>1401</v>
      </c>
      <c r="X403" s="362" t="s">
        <v>1043</v>
      </c>
      <c r="Y403" s="362" t="s">
        <v>256</v>
      </c>
      <c r="Z403" s="362" t="s">
        <v>257</v>
      </c>
      <c r="AA403" s="362" t="s">
        <v>258</v>
      </c>
      <c r="AB403" s="362" t="s">
        <v>259</v>
      </c>
      <c r="AC403" s="362" t="s">
        <v>260</v>
      </c>
      <c r="AD403" s="364">
        <v>2693.7</v>
      </c>
      <c r="AE403" s="364">
        <v>2693.7</v>
      </c>
      <c r="AF403" s="362" t="s">
        <v>261</v>
      </c>
      <c r="AG403" s="362">
        <v>2.4096389999999999E-2</v>
      </c>
      <c r="AH403" s="364">
        <v>64.91</v>
      </c>
      <c r="AI403" s="364">
        <v>64.91</v>
      </c>
      <c r="AJ403" s="362" t="s">
        <v>262</v>
      </c>
      <c r="AK403" s="362" t="s">
        <v>263</v>
      </c>
      <c r="AL403" s="361" t="s">
        <v>264</v>
      </c>
      <c r="AM403" s="362">
        <v>58203</v>
      </c>
      <c r="AN403" s="362">
        <v>71635</v>
      </c>
      <c r="AO403" s="361" t="s">
        <v>158</v>
      </c>
      <c r="AP403" s="361" t="s">
        <v>265</v>
      </c>
      <c r="AQ403" s="362" t="s">
        <v>1044</v>
      </c>
      <c r="AR403" s="362" t="s">
        <v>488</v>
      </c>
      <c r="AS403" s="363" t="s">
        <v>552</v>
      </c>
      <c r="AT403" s="362" t="s">
        <v>245</v>
      </c>
      <c r="AU403" s="362" t="s">
        <v>1402</v>
      </c>
      <c r="AV403" s="364" t="s">
        <v>1403</v>
      </c>
      <c r="AW403" s="362" t="s">
        <v>1047</v>
      </c>
      <c r="AX403" s="362" t="s">
        <v>271</v>
      </c>
      <c r="AY403" s="364" t="s">
        <v>1403</v>
      </c>
      <c r="AZ403" s="362" t="s">
        <v>1357</v>
      </c>
      <c r="BA403" s="362" t="s">
        <v>1358</v>
      </c>
      <c r="BB403" s="362" t="s">
        <v>1359</v>
      </c>
      <c r="BC403" s="362" t="s">
        <v>1360</v>
      </c>
      <c r="BD403" s="362" t="s">
        <v>1404</v>
      </c>
      <c r="BE403" s="363" t="s">
        <v>494</v>
      </c>
      <c r="BF403" s="362" t="s">
        <v>261</v>
      </c>
      <c r="BG403" s="364" t="s">
        <v>1403</v>
      </c>
      <c r="BH403" s="362"/>
      <c r="BI403" s="362"/>
      <c r="BJ403" s="362"/>
      <c r="BK403" s="362"/>
      <c r="BL403" s="362"/>
      <c r="BM403" s="362"/>
      <c r="BN403" s="362"/>
      <c r="BO403" s="362"/>
      <c r="BP403" s="362"/>
      <c r="BQ403" s="362"/>
      <c r="BR403" s="362"/>
    </row>
    <row r="404" spans="1:70" ht="15.6">
      <c r="A404" s="361" t="s">
        <v>158</v>
      </c>
      <c r="B404" s="362" t="s">
        <v>2</v>
      </c>
      <c r="C404" s="362"/>
      <c r="D404" s="363" t="s">
        <v>243</v>
      </c>
      <c r="E404" s="363" t="s">
        <v>456</v>
      </c>
      <c r="F404" s="362" t="s">
        <v>245</v>
      </c>
      <c r="G404" s="362" t="s">
        <v>246</v>
      </c>
      <c r="H404" s="362" t="s">
        <v>247</v>
      </c>
      <c r="I404" s="362" t="s">
        <v>248</v>
      </c>
      <c r="J404" s="362" t="s">
        <v>249</v>
      </c>
      <c r="K404" s="362" t="s">
        <v>250</v>
      </c>
      <c r="L404" s="361" t="s">
        <v>298</v>
      </c>
      <c r="M404" s="362" t="s">
        <v>89</v>
      </c>
      <c r="N404" s="362" t="s">
        <v>91</v>
      </c>
      <c r="O404" s="362" t="s">
        <v>250</v>
      </c>
      <c r="P404" s="362" t="s">
        <v>247</v>
      </c>
      <c r="Q404" s="361" t="s">
        <v>157</v>
      </c>
      <c r="R404" s="362" t="s">
        <v>252</v>
      </c>
      <c r="S404" s="362" t="s">
        <v>253</v>
      </c>
      <c r="T404" s="362">
        <v>53487023</v>
      </c>
      <c r="U404" s="362"/>
      <c r="V404" s="362"/>
      <c r="W404" s="363" t="s">
        <v>1405</v>
      </c>
      <c r="X404" s="362" t="s">
        <v>1406</v>
      </c>
      <c r="Y404" s="362" t="s">
        <v>256</v>
      </c>
      <c r="Z404" s="362" t="s">
        <v>257</v>
      </c>
      <c r="AA404" s="362" t="s">
        <v>258</v>
      </c>
      <c r="AB404" s="362" t="s">
        <v>259</v>
      </c>
      <c r="AC404" s="362" t="s">
        <v>260</v>
      </c>
      <c r="AD404" s="364">
        <v>6625</v>
      </c>
      <c r="AE404" s="364">
        <v>6625</v>
      </c>
      <c r="AF404" s="362" t="s">
        <v>261</v>
      </c>
      <c r="AG404" s="362">
        <v>2.4096389999999999E-2</v>
      </c>
      <c r="AH404" s="364">
        <v>159.63999999999999</v>
      </c>
      <c r="AI404" s="364">
        <v>159.63999999999999</v>
      </c>
      <c r="AJ404" s="362" t="s">
        <v>262</v>
      </c>
      <c r="AK404" s="362" t="s">
        <v>263</v>
      </c>
      <c r="AL404" s="361" t="s">
        <v>264</v>
      </c>
      <c r="AM404" s="362">
        <v>58203</v>
      </c>
      <c r="AN404" s="362">
        <v>72815</v>
      </c>
      <c r="AO404" s="361" t="s">
        <v>158</v>
      </c>
      <c r="AP404" s="361" t="s">
        <v>265</v>
      </c>
      <c r="AQ404" s="362" t="s">
        <v>1407</v>
      </c>
      <c r="AR404" s="362" t="s">
        <v>488</v>
      </c>
      <c r="AS404" s="363" t="s">
        <v>1405</v>
      </c>
      <c r="AT404" s="362" t="s">
        <v>245</v>
      </c>
      <c r="AU404" s="362" t="s">
        <v>1408</v>
      </c>
      <c r="AV404" s="364" t="s">
        <v>1409</v>
      </c>
      <c r="AW404" s="362" t="s">
        <v>1410</v>
      </c>
      <c r="AX404" s="362" t="s">
        <v>501</v>
      </c>
      <c r="AY404" s="364" t="s">
        <v>1411</v>
      </c>
      <c r="AZ404" s="362">
        <v>1003757</v>
      </c>
      <c r="BA404" s="362" t="s">
        <v>1412</v>
      </c>
      <c r="BB404" s="362" t="s">
        <v>1413</v>
      </c>
      <c r="BC404" s="362" t="s">
        <v>305</v>
      </c>
      <c r="BD404" s="362" t="s">
        <v>1414</v>
      </c>
      <c r="BE404" s="363" t="s">
        <v>494</v>
      </c>
      <c r="BF404" s="362" t="s">
        <v>261</v>
      </c>
      <c r="BG404" s="364" t="s">
        <v>1409</v>
      </c>
      <c r="BH404" s="362">
        <v>10277693</v>
      </c>
      <c r="BI404" s="362">
        <v>4</v>
      </c>
      <c r="BJ404" s="362" t="s">
        <v>1410</v>
      </c>
      <c r="BK404" s="362" t="s">
        <v>553</v>
      </c>
      <c r="BL404" s="362" t="s">
        <v>297</v>
      </c>
      <c r="BM404" s="362"/>
      <c r="BN404" s="362"/>
      <c r="BO404" s="362"/>
      <c r="BP404" s="362"/>
      <c r="BQ404" s="362"/>
      <c r="BR404" s="362"/>
    </row>
    <row r="405" spans="1:70" ht="15.6">
      <c r="A405" s="361" t="s">
        <v>158</v>
      </c>
      <c r="B405" s="362" t="s">
        <v>2</v>
      </c>
      <c r="C405" s="362"/>
      <c r="D405" s="363" t="s">
        <v>243</v>
      </c>
      <c r="E405" s="363" t="s">
        <v>456</v>
      </c>
      <c r="F405" s="362" t="s">
        <v>245</v>
      </c>
      <c r="G405" s="362" t="s">
        <v>246</v>
      </c>
      <c r="H405" s="362" t="s">
        <v>247</v>
      </c>
      <c r="I405" s="362" t="s">
        <v>248</v>
      </c>
      <c r="J405" s="362" t="s">
        <v>249</v>
      </c>
      <c r="K405" s="362" t="s">
        <v>250</v>
      </c>
      <c r="L405" s="361" t="s">
        <v>298</v>
      </c>
      <c r="M405" s="362" t="s">
        <v>89</v>
      </c>
      <c r="N405" s="362" t="s">
        <v>91</v>
      </c>
      <c r="O405" s="362" t="s">
        <v>250</v>
      </c>
      <c r="P405" s="362" t="s">
        <v>247</v>
      </c>
      <c r="Q405" s="361" t="s">
        <v>157</v>
      </c>
      <c r="R405" s="362" t="s">
        <v>252</v>
      </c>
      <c r="S405" s="362" t="s">
        <v>253</v>
      </c>
      <c r="T405" s="362">
        <v>53487051</v>
      </c>
      <c r="U405" s="362"/>
      <c r="V405" s="362"/>
      <c r="W405" s="363" t="s">
        <v>1405</v>
      </c>
      <c r="X405" s="362" t="s">
        <v>628</v>
      </c>
      <c r="Y405" s="362" t="s">
        <v>256</v>
      </c>
      <c r="Z405" s="362" t="s">
        <v>257</v>
      </c>
      <c r="AA405" s="362" t="s">
        <v>258</v>
      </c>
      <c r="AB405" s="362" t="s">
        <v>259</v>
      </c>
      <c r="AC405" s="362" t="s">
        <v>260</v>
      </c>
      <c r="AD405" s="364">
        <v>193800</v>
      </c>
      <c r="AE405" s="364">
        <v>193800</v>
      </c>
      <c r="AF405" s="362" t="s">
        <v>261</v>
      </c>
      <c r="AG405" s="362">
        <v>2.4096389999999999E-2</v>
      </c>
      <c r="AH405" s="364">
        <v>4669.88</v>
      </c>
      <c r="AI405" s="364">
        <v>4669.88</v>
      </c>
      <c r="AJ405" s="362" t="s">
        <v>262</v>
      </c>
      <c r="AK405" s="362" t="s">
        <v>263</v>
      </c>
      <c r="AL405" s="361" t="s">
        <v>264</v>
      </c>
      <c r="AM405" s="362">
        <v>58203</v>
      </c>
      <c r="AN405" s="362">
        <v>72410</v>
      </c>
      <c r="AO405" s="361" t="s">
        <v>158</v>
      </c>
      <c r="AP405" s="361" t="s">
        <v>265</v>
      </c>
      <c r="AQ405" s="362" t="s">
        <v>630</v>
      </c>
      <c r="AR405" s="362" t="s">
        <v>488</v>
      </c>
      <c r="AS405" s="363" t="s">
        <v>1405</v>
      </c>
      <c r="AT405" s="362" t="s">
        <v>245</v>
      </c>
      <c r="AU405" s="362" t="s">
        <v>1408</v>
      </c>
      <c r="AV405" s="364" t="s">
        <v>1409</v>
      </c>
      <c r="AW405" s="362" t="s">
        <v>1415</v>
      </c>
      <c r="AX405" s="362" t="s">
        <v>515</v>
      </c>
      <c r="AY405" s="364" t="s">
        <v>1416</v>
      </c>
      <c r="AZ405" s="362">
        <v>1003757</v>
      </c>
      <c r="BA405" s="362" t="s">
        <v>1412</v>
      </c>
      <c r="BB405" s="362" t="s">
        <v>1413</v>
      </c>
      <c r="BC405" s="362" t="s">
        <v>305</v>
      </c>
      <c r="BD405" s="362" t="s">
        <v>1414</v>
      </c>
      <c r="BE405" s="363" t="s">
        <v>494</v>
      </c>
      <c r="BF405" s="362" t="s">
        <v>261</v>
      </c>
      <c r="BG405" s="364" t="s">
        <v>1409</v>
      </c>
      <c r="BH405" s="362">
        <v>10277693</v>
      </c>
      <c r="BI405" s="362">
        <v>1</v>
      </c>
      <c r="BJ405" s="362" t="s">
        <v>1415</v>
      </c>
      <c r="BK405" s="362" t="s">
        <v>553</v>
      </c>
      <c r="BL405" s="362" t="s">
        <v>297</v>
      </c>
      <c r="BM405" s="362"/>
      <c r="BN405" s="362"/>
      <c r="BO405" s="362"/>
      <c r="BP405" s="362"/>
      <c r="BQ405" s="362"/>
      <c r="BR405" s="362"/>
    </row>
    <row r="406" spans="1:70" ht="15.6">
      <c r="A406" s="361" t="s">
        <v>158</v>
      </c>
      <c r="B406" s="362" t="s">
        <v>2</v>
      </c>
      <c r="C406" s="362"/>
      <c r="D406" s="363" t="s">
        <v>243</v>
      </c>
      <c r="E406" s="363" t="s">
        <v>456</v>
      </c>
      <c r="F406" s="362" t="s">
        <v>245</v>
      </c>
      <c r="G406" s="362" t="s">
        <v>246</v>
      </c>
      <c r="H406" s="362" t="s">
        <v>247</v>
      </c>
      <c r="I406" s="362" t="s">
        <v>248</v>
      </c>
      <c r="J406" s="362" t="s">
        <v>249</v>
      </c>
      <c r="K406" s="362" t="s">
        <v>250</v>
      </c>
      <c r="L406" s="361" t="s">
        <v>298</v>
      </c>
      <c r="M406" s="362" t="s">
        <v>89</v>
      </c>
      <c r="N406" s="362" t="s">
        <v>91</v>
      </c>
      <c r="O406" s="362" t="s">
        <v>250</v>
      </c>
      <c r="P406" s="362" t="s">
        <v>247</v>
      </c>
      <c r="Q406" s="361" t="s">
        <v>157</v>
      </c>
      <c r="R406" s="362" t="s">
        <v>252</v>
      </c>
      <c r="S406" s="362" t="s">
        <v>253</v>
      </c>
      <c r="T406" s="362">
        <v>53487053</v>
      </c>
      <c r="U406" s="362"/>
      <c r="V406" s="362"/>
      <c r="W406" s="363" t="s">
        <v>1405</v>
      </c>
      <c r="X406" s="362" t="s">
        <v>1406</v>
      </c>
      <c r="Y406" s="362" t="s">
        <v>256</v>
      </c>
      <c r="Z406" s="362" t="s">
        <v>257</v>
      </c>
      <c r="AA406" s="362" t="s">
        <v>258</v>
      </c>
      <c r="AB406" s="362" t="s">
        <v>259</v>
      </c>
      <c r="AC406" s="362" t="s">
        <v>496</v>
      </c>
      <c r="AD406" s="364">
        <v>0</v>
      </c>
      <c r="AE406" s="364">
        <v>0</v>
      </c>
      <c r="AF406" s="362" t="s">
        <v>261</v>
      </c>
      <c r="AG406" s="362">
        <v>2.4096389999999999E-2</v>
      </c>
      <c r="AH406" s="364">
        <v>0</v>
      </c>
      <c r="AI406" s="364">
        <v>0</v>
      </c>
      <c r="AJ406" s="362" t="s">
        <v>262</v>
      </c>
      <c r="AK406" s="362" t="s">
        <v>263</v>
      </c>
      <c r="AL406" s="361" t="s">
        <v>264</v>
      </c>
      <c r="AM406" s="362">
        <v>58203</v>
      </c>
      <c r="AN406" s="362">
        <v>72815</v>
      </c>
      <c r="AO406" s="361" t="s">
        <v>158</v>
      </c>
      <c r="AP406" s="361" t="s">
        <v>265</v>
      </c>
      <c r="AQ406" s="362" t="s">
        <v>1407</v>
      </c>
      <c r="AR406" s="362" t="s">
        <v>488</v>
      </c>
      <c r="AS406" s="363" t="s">
        <v>1405</v>
      </c>
      <c r="AT406" s="362" t="s">
        <v>245</v>
      </c>
      <c r="AU406" s="362" t="s">
        <v>1408</v>
      </c>
      <c r="AV406" s="364" t="s">
        <v>1409</v>
      </c>
      <c r="AW406" s="362" t="s">
        <v>1417</v>
      </c>
      <c r="AX406" s="362" t="s">
        <v>1150</v>
      </c>
      <c r="AY406" s="364" t="s">
        <v>502</v>
      </c>
      <c r="AZ406" s="362">
        <v>1003757</v>
      </c>
      <c r="BA406" s="362" t="s">
        <v>1412</v>
      </c>
      <c r="BB406" s="362" t="s">
        <v>1413</v>
      </c>
      <c r="BC406" s="362" t="s">
        <v>305</v>
      </c>
      <c r="BD406" s="362" t="s">
        <v>1414</v>
      </c>
      <c r="BE406" s="363" t="s">
        <v>494</v>
      </c>
      <c r="BF406" s="362" t="s">
        <v>261</v>
      </c>
      <c r="BG406" s="364" t="s">
        <v>1409</v>
      </c>
      <c r="BH406" s="362">
        <v>10277693</v>
      </c>
      <c r="BI406" s="362">
        <v>3</v>
      </c>
      <c r="BJ406" s="362" t="s">
        <v>1418</v>
      </c>
      <c r="BK406" s="362" t="s">
        <v>553</v>
      </c>
      <c r="BL406" s="362" t="s">
        <v>297</v>
      </c>
      <c r="BM406" s="362"/>
      <c r="BN406" s="362"/>
      <c r="BO406" s="362"/>
      <c r="BP406" s="362"/>
      <c r="BQ406" s="362"/>
      <c r="BR406" s="362"/>
    </row>
    <row r="407" spans="1:70" ht="15.6">
      <c r="A407" s="361" t="s">
        <v>158</v>
      </c>
      <c r="B407" s="362" t="s">
        <v>2</v>
      </c>
      <c r="C407" s="362"/>
      <c r="D407" s="363" t="s">
        <v>243</v>
      </c>
      <c r="E407" s="363" t="s">
        <v>456</v>
      </c>
      <c r="F407" s="362" t="s">
        <v>245</v>
      </c>
      <c r="G407" s="362" t="s">
        <v>246</v>
      </c>
      <c r="H407" s="362" t="s">
        <v>247</v>
      </c>
      <c r="I407" s="362" t="s">
        <v>248</v>
      </c>
      <c r="J407" s="362" t="s">
        <v>249</v>
      </c>
      <c r="K407" s="362" t="s">
        <v>250</v>
      </c>
      <c r="L407" s="361" t="s">
        <v>298</v>
      </c>
      <c r="M407" s="362" t="s">
        <v>89</v>
      </c>
      <c r="N407" s="362" t="s">
        <v>91</v>
      </c>
      <c r="O407" s="362" t="s">
        <v>250</v>
      </c>
      <c r="P407" s="362" t="s">
        <v>247</v>
      </c>
      <c r="Q407" s="361" t="s">
        <v>157</v>
      </c>
      <c r="R407" s="362" t="s">
        <v>252</v>
      </c>
      <c r="S407" s="362" t="s">
        <v>253</v>
      </c>
      <c r="T407" s="362">
        <v>53487056</v>
      </c>
      <c r="U407" s="362"/>
      <c r="V407" s="362"/>
      <c r="W407" s="363" t="s">
        <v>1405</v>
      </c>
      <c r="X407" s="362" t="s">
        <v>1406</v>
      </c>
      <c r="Y407" s="362" t="s">
        <v>256</v>
      </c>
      <c r="Z407" s="362" t="s">
        <v>257</v>
      </c>
      <c r="AA407" s="362" t="s">
        <v>258</v>
      </c>
      <c r="AB407" s="362" t="s">
        <v>259</v>
      </c>
      <c r="AC407" s="362" t="s">
        <v>496</v>
      </c>
      <c r="AD407" s="364">
        <v>0</v>
      </c>
      <c r="AE407" s="364">
        <v>0</v>
      </c>
      <c r="AF407" s="362" t="s">
        <v>261</v>
      </c>
      <c r="AG407" s="362">
        <v>2.4096389999999999E-2</v>
      </c>
      <c r="AH407" s="364">
        <v>0</v>
      </c>
      <c r="AI407" s="364">
        <v>0</v>
      </c>
      <c r="AJ407" s="362" t="s">
        <v>262</v>
      </c>
      <c r="AK407" s="362" t="s">
        <v>263</v>
      </c>
      <c r="AL407" s="361" t="s">
        <v>264</v>
      </c>
      <c r="AM407" s="362">
        <v>58203</v>
      </c>
      <c r="AN407" s="362">
        <v>72815</v>
      </c>
      <c r="AO407" s="361" t="s">
        <v>158</v>
      </c>
      <c r="AP407" s="361" t="s">
        <v>265</v>
      </c>
      <c r="AQ407" s="362" t="s">
        <v>1407</v>
      </c>
      <c r="AR407" s="362" t="s">
        <v>488</v>
      </c>
      <c r="AS407" s="363" t="s">
        <v>1405</v>
      </c>
      <c r="AT407" s="362" t="s">
        <v>245</v>
      </c>
      <c r="AU407" s="362" t="s">
        <v>1408</v>
      </c>
      <c r="AV407" s="364" t="s">
        <v>1409</v>
      </c>
      <c r="AW407" s="362" t="s">
        <v>1417</v>
      </c>
      <c r="AX407" s="362" t="s">
        <v>1150</v>
      </c>
      <c r="AY407" s="364" t="s">
        <v>502</v>
      </c>
      <c r="AZ407" s="362">
        <v>1003757</v>
      </c>
      <c r="BA407" s="362" t="s">
        <v>1412</v>
      </c>
      <c r="BB407" s="362" t="s">
        <v>1413</v>
      </c>
      <c r="BC407" s="362" t="s">
        <v>305</v>
      </c>
      <c r="BD407" s="362" t="s">
        <v>1414</v>
      </c>
      <c r="BE407" s="363" t="s">
        <v>494</v>
      </c>
      <c r="BF407" s="362" t="s">
        <v>261</v>
      </c>
      <c r="BG407" s="364" t="s">
        <v>1409</v>
      </c>
      <c r="BH407" s="362">
        <v>10277693</v>
      </c>
      <c r="BI407" s="362">
        <v>4</v>
      </c>
      <c r="BJ407" s="362" t="s">
        <v>1410</v>
      </c>
      <c r="BK407" s="362" t="s">
        <v>553</v>
      </c>
      <c r="BL407" s="362" t="s">
        <v>297</v>
      </c>
      <c r="BM407" s="362"/>
      <c r="BN407" s="362"/>
      <c r="BO407" s="362"/>
      <c r="BP407" s="362"/>
      <c r="BQ407" s="362"/>
      <c r="BR407" s="362"/>
    </row>
    <row r="408" spans="1:70" ht="15.6">
      <c r="A408" s="361" t="s">
        <v>158</v>
      </c>
      <c r="B408" s="362" t="s">
        <v>2</v>
      </c>
      <c r="C408" s="362"/>
      <c r="D408" s="363" t="s">
        <v>243</v>
      </c>
      <c r="E408" s="363" t="s">
        <v>456</v>
      </c>
      <c r="F408" s="362" t="s">
        <v>245</v>
      </c>
      <c r="G408" s="362" t="s">
        <v>246</v>
      </c>
      <c r="H408" s="362" t="s">
        <v>247</v>
      </c>
      <c r="I408" s="362" t="s">
        <v>248</v>
      </c>
      <c r="J408" s="362" t="s">
        <v>249</v>
      </c>
      <c r="K408" s="362" t="s">
        <v>250</v>
      </c>
      <c r="L408" s="361" t="s">
        <v>298</v>
      </c>
      <c r="M408" s="362" t="s">
        <v>89</v>
      </c>
      <c r="N408" s="362" t="s">
        <v>91</v>
      </c>
      <c r="O408" s="362" t="s">
        <v>250</v>
      </c>
      <c r="P408" s="362" t="s">
        <v>247</v>
      </c>
      <c r="Q408" s="361" t="s">
        <v>157</v>
      </c>
      <c r="R408" s="362" t="s">
        <v>252</v>
      </c>
      <c r="S408" s="362" t="s">
        <v>253</v>
      </c>
      <c r="T408" s="362">
        <v>53487057</v>
      </c>
      <c r="U408" s="362"/>
      <c r="V408" s="362"/>
      <c r="W408" s="363" t="s">
        <v>1405</v>
      </c>
      <c r="X408" s="362" t="s">
        <v>628</v>
      </c>
      <c r="Y408" s="362" t="s">
        <v>256</v>
      </c>
      <c r="Z408" s="362" t="s">
        <v>257</v>
      </c>
      <c r="AA408" s="362" t="s">
        <v>258</v>
      </c>
      <c r="AB408" s="362" t="s">
        <v>259</v>
      </c>
      <c r="AC408" s="362" t="s">
        <v>496</v>
      </c>
      <c r="AD408" s="364">
        <v>0</v>
      </c>
      <c r="AE408" s="364">
        <v>0</v>
      </c>
      <c r="AF408" s="362" t="s">
        <v>261</v>
      </c>
      <c r="AG408" s="362">
        <v>2.4096389999999999E-2</v>
      </c>
      <c r="AH408" s="364">
        <v>0</v>
      </c>
      <c r="AI408" s="364">
        <v>0</v>
      </c>
      <c r="AJ408" s="362" t="s">
        <v>262</v>
      </c>
      <c r="AK408" s="362" t="s">
        <v>263</v>
      </c>
      <c r="AL408" s="361" t="s">
        <v>264</v>
      </c>
      <c r="AM408" s="362">
        <v>58203</v>
      </c>
      <c r="AN408" s="362">
        <v>72410</v>
      </c>
      <c r="AO408" s="361" t="s">
        <v>158</v>
      </c>
      <c r="AP408" s="361" t="s">
        <v>265</v>
      </c>
      <c r="AQ408" s="362" t="s">
        <v>630</v>
      </c>
      <c r="AR408" s="362" t="s">
        <v>488</v>
      </c>
      <c r="AS408" s="363" t="s">
        <v>1405</v>
      </c>
      <c r="AT408" s="362" t="s">
        <v>245</v>
      </c>
      <c r="AU408" s="362" t="s">
        <v>1408</v>
      </c>
      <c r="AV408" s="364" t="s">
        <v>1409</v>
      </c>
      <c r="AW408" s="362" t="s">
        <v>1417</v>
      </c>
      <c r="AX408" s="362" t="s">
        <v>1150</v>
      </c>
      <c r="AY408" s="364" t="s">
        <v>502</v>
      </c>
      <c r="AZ408" s="362">
        <v>1003757</v>
      </c>
      <c r="BA408" s="362" t="s">
        <v>1412</v>
      </c>
      <c r="BB408" s="362" t="s">
        <v>1413</v>
      </c>
      <c r="BC408" s="362" t="s">
        <v>305</v>
      </c>
      <c r="BD408" s="362" t="s">
        <v>1414</v>
      </c>
      <c r="BE408" s="363" t="s">
        <v>494</v>
      </c>
      <c r="BF408" s="362" t="s">
        <v>261</v>
      </c>
      <c r="BG408" s="364" t="s">
        <v>1409</v>
      </c>
      <c r="BH408" s="362">
        <v>10277693</v>
      </c>
      <c r="BI408" s="362">
        <v>1</v>
      </c>
      <c r="BJ408" s="362" t="s">
        <v>1415</v>
      </c>
      <c r="BK408" s="362" t="s">
        <v>553</v>
      </c>
      <c r="BL408" s="362" t="s">
        <v>297</v>
      </c>
      <c r="BM408" s="362"/>
      <c r="BN408" s="362"/>
      <c r="BO408" s="362"/>
      <c r="BP408" s="362"/>
      <c r="BQ408" s="362"/>
      <c r="BR408" s="362"/>
    </row>
    <row r="409" spans="1:70" ht="15.6">
      <c r="A409" s="361" t="s">
        <v>158</v>
      </c>
      <c r="B409" s="362" t="s">
        <v>2</v>
      </c>
      <c r="C409" s="362"/>
      <c r="D409" s="363" t="s">
        <v>243</v>
      </c>
      <c r="E409" s="363" t="s">
        <v>456</v>
      </c>
      <c r="F409" s="362" t="s">
        <v>245</v>
      </c>
      <c r="G409" s="362" t="s">
        <v>246</v>
      </c>
      <c r="H409" s="362" t="s">
        <v>247</v>
      </c>
      <c r="I409" s="362" t="s">
        <v>248</v>
      </c>
      <c r="J409" s="362" t="s">
        <v>249</v>
      </c>
      <c r="K409" s="362" t="s">
        <v>250</v>
      </c>
      <c r="L409" s="361" t="s">
        <v>298</v>
      </c>
      <c r="M409" s="362" t="s">
        <v>89</v>
      </c>
      <c r="N409" s="362" t="s">
        <v>91</v>
      </c>
      <c r="O409" s="362" t="s">
        <v>250</v>
      </c>
      <c r="P409" s="362" t="s">
        <v>247</v>
      </c>
      <c r="Q409" s="361" t="s">
        <v>157</v>
      </c>
      <c r="R409" s="362" t="s">
        <v>252</v>
      </c>
      <c r="S409" s="362" t="s">
        <v>253</v>
      </c>
      <c r="T409" s="362">
        <v>53487059</v>
      </c>
      <c r="U409" s="362"/>
      <c r="V409" s="362"/>
      <c r="W409" s="363" t="s">
        <v>1405</v>
      </c>
      <c r="X409" s="362" t="s">
        <v>1406</v>
      </c>
      <c r="Y409" s="362" t="s">
        <v>256</v>
      </c>
      <c r="Z409" s="362" t="s">
        <v>257</v>
      </c>
      <c r="AA409" s="362" t="s">
        <v>258</v>
      </c>
      <c r="AB409" s="362" t="s">
        <v>259</v>
      </c>
      <c r="AC409" s="362" t="s">
        <v>260</v>
      </c>
      <c r="AD409" s="364">
        <v>2250</v>
      </c>
      <c r="AE409" s="364">
        <v>2250</v>
      </c>
      <c r="AF409" s="362" t="s">
        <v>261</v>
      </c>
      <c r="AG409" s="362">
        <v>2.4096389999999999E-2</v>
      </c>
      <c r="AH409" s="364">
        <v>54.22</v>
      </c>
      <c r="AI409" s="364">
        <v>54.22</v>
      </c>
      <c r="AJ409" s="362" t="s">
        <v>262</v>
      </c>
      <c r="AK409" s="362" t="s">
        <v>263</v>
      </c>
      <c r="AL409" s="361" t="s">
        <v>264</v>
      </c>
      <c r="AM409" s="362">
        <v>58203</v>
      </c>
      <c r="AN409" s="362">
        <v>72815</v>
      </c>
      <c r="AO409" s="361" t="s">
        <v>158</v>
      </c>
      <c r="AP409" s="361" t="s">
        <v>265</v>
      </c>
      <c r="AQ409" s="362" t="s">
        <v>1407</v>
      </c>
      <c r="AR409" s="362" t="s">
        <v>488</v>
      </c>
      <c r="AS409" s="363" t="s">
        <v>1405</v>
      </c>
      <c r="AT409" s="362" t="s">
        <v>245</v>
      </c>
      <c r="AU409" s="362" t="s">
        <v>1408</v>
      </c>
      <c r="AV409" s="364" t="s">
        <v>1409</v>
      </c>
      <c r="AW409" s="362" t="s">
        <v>1418</v>
      </c>
      <c r="AX409" s="362" t="s">
        <v>271</v>
      </c>
      <c r="AY409" s="364" t="s">
        <v>1419</v>
      </c>
      <c r="AZ409" s="362">
        <v>1003757</v>
      </c>
      <c r="BA409" s="362" t="s">
        <v>1412</v>
      </c>
      <c r="BB409" s="362" t="s">
        <v>1413</v>
      </c>
      <c r="BC409" s="362" t="s">
        <v>305</v>
      </c>
      <c r="BD409" s="362" t="s">
        <v>1414</v>
      </c>
      <c r="BE409" s="363" t="s">
        <v>494</v>
      </c>
      <c r="BF409" s="362" t="s">
        <v>261</v>
      </c>
      <c r="BG409" s="364" t="s">
        <v>1409</v>
      </c>
      <c r="BH409" s="362">
        <v>10277693</v>
      </c>
      <c r="BI409" s="362">
        <v>3</v>
      </c>
      <c r="BJ409" s="362" t="s">
        <v>1418</v>
      </c>
      <c r="BK409" s="362" t="s">
        <v>553</v>
      </c>
      <c r="BL409" s="362" t="s">
        <v>297</v>
      </c>
      <c r="BM409" s="362"/>
      <c r="BN409" s="362"/>
      <c r="BO409" s="362"/>
      <c r="BP409" s="362"/>
      <c r="BQ409" s="362"/>
      <c r="BR409" s="362"/>
    </row>
    <row r="410" spans="1:70" ht="15.6">
      <c r="A410" s="361" t="s">
        <v>158</v>
      </c>
      <c r="B410" s="362" t="s">
        <v>2</v>
      </c>
      <c r="C410" s="362"/>
      <c r="D410" s="363" t="s">
        <v>243</v>
      </c>
      <c r="E410" s="363" t="s">
        <v>456</v>
      </c>
      <c r="F410" s="362" t="s">
        <v>245</v>
      </c>
      <c r="G410" s="362" t="s">
        <v>246</v>
      </c>
      <c r="H410" s="362" t="s">
        <v>247</v>
      </c>
      <c r="I410" s="362" t="s">
        <v>248</v>
      </c>
      <c r="J410" s="362" t="s">
        <v>249</v>
      </c>
      <c r="K410" s="362" t="s">
        <v>250</v>
      </c>
      <c r="L410" s="361" t="s">
        <v>298</v>
      </c>
      <c r="M410" s="362" t="s">
        <v>89</v>
      </c>
      <c r="N410" s="362" t="s">
        <v>91</v>
      </c>
      <c r="O410" s="362" t="s">
        <v>250</v>
      </c>
      <c r="P410" s="362" t="s">
        <v>247</v>
      </c>
      <c r="Q410" s="361" t="s">
        <v>157</v>
      </c>
      <c r="R410" s="362" t="s">
        <v>252</v>
      </c>
      <c r="S410" s="362" t="s">
        <v>253</v>
      </c>
      <c r="T410" s="362">
        <v>53487385</v>
      </c>
      <c r="U410" s="362"/>
      <c r="V410" s="362"/>
      <c r="W410" s="363" t="s">
        <v>468</v>
      </c>
      <c r="X410" s="362" t="s">
        <v>278</v>
      </c>
      <c r="Y410" s="362" t="s">
        <v>256</v>
      </c>
      <c r="Z410" s="362" t="s">
        <v>653</v>
      </c>
      <c r="AA410" s="362"/>
      <c r="AB410" s="362" t="s">
        <v>653</v>
      </c>
      <c r="AC410" s="362" t="s">
        <v>654</v>
      </c>
      <c r="AD410" s="364">
        <v>0</v>
      </c>
      <c r="AE410" s="364">
        <v>373.59039999999999</v>
      </c>
      <c r="AF410" s="362" t="s">
        <v>154</v>
      </c>
      <c r="AG410" s="362">
        <v>1</v>
      </c>
      <c r="AH410" s="364">
        <v>0</v>
      </c>
      <c r="AI410" s="364">
        <v>373.59039999999999</v>
      </c>
      <c r="AJ410" s="362" t="s">
        <v>262</v>
      </c>
      <c r="AK410" s="362" t="s">
        <v>263</v>
      </c>
      <c r="AL410" s="361" t="s">
        <v>264</v>
      </c>
      <c r="AM410" s="362">
        <v>58203</v>
      </c>
      <c r="AN410" s="362">
        <v>75105</v>
      </c>
      <c r="AO410" s="361" t="s">
        <v>158</v>
      </c>
      <c r="AP410" s="361" t="s">
        <v>265</v>
      </c>
      <c r="AQ410" s="362" t="s">
        <v>655</v>
      </c>
      <c r="AR410" s="362"/>
      <c r="AS410" s="363"/>
      <c r="AT410" s="362"/>
      <c r="AU410" s="362"/>
      <c r="AV410" s="364"/>
      <c r="AW410" s="362"/>
      <c r="AX410" s="362"/>
      <c r="AY410" s="364"/>
      <c r="AZ410" s="362"/>
      <c r="BA410" s="362"/>
      <c r="BB410" s="362"/>
      <c r="BC410" s="362"/>
      <c r="BD410" s="362"/>
      <c r="BE410" s="363"/>
      <c r="BF410" s="362"/>
      <c r="BG410" s="364"/>
      <c r="BH410" s="362"/>
      <c r="BI410" s="362"/>
      <c r="BJ410" s="362"/>
      <c r="BK410" s="362"/>
      <c r="BL410" s="362"/>
      <c r="BM410" s="362"/>
      <c r="BN410" s="362"/>
      <c r="BO410" s="362"/>
      <c r="BP410" s="362"/>
      <c r="BQ410" s="362"/>
      <c r="BR410" s="362"/>
    </row>
    <row r="411" spans="1:70" ht="15.6">
      <c r="A411" s="361" t="s">
        <v>158</v>
      </c>
      <c r="B411" s="362" t="s">
        <v>2</v>
      </c>
      <c r="C411" s="362"/>
      <c r="D411" s="363" t="s">
        <v>243</v>
      </c>
      <c r="E411" s="363" t="s">
        <v>456</v>
      </c>
      <c r="F411" s="362" t="s">
        <v>245</v>
      </c>
      <c r="G411" s="362" t="s">
        <v>246</v>
      </c>
      <c r="H411" s="362" t="s">
        <v>247</v>
      </c>
      <c r="I411" s="362" t="s">
        <v>248</v>
      </c>
      <c r="J411" s="362" t="s">
        <v>249</v>
      </c>
      <c r="K411" s="362" t="s">
        <v>250</v>
      </c>
      <c r="L411" s="361" t="s">
        <v>298</v>
      </c>
      <c r="M411" s="362" t="s">
        <v>89</v>
      </c>
      <c r="N411" s="362" t="s">
        <v>91</v>
      </c>
      <c r="O411" s="362" t="s">
        <v>250</v>
      </c>
      <c r="P411" s="362" t="s">
        <v>247</v>
      </c>
      <c r="Q411" s="361" t="s">
        <v>157</v>
      </c>
      <c r="R411" s="362" t="s">
        <v>252</v>
      </c>
      <c r="S411" s="362" t="s">
        <v>253</v>
      </c>
      <c r="T411" s="362">
        <v>53501837</v>
      </c>
      <c r="U411" s="362"/>
      <c r="V411" s="362"/>
      <c r="W411" s="363" t="s">
        <v>1401</v>
      </c>
      <c r="X411" s="362" t="s">
        <v>278</v>
      </c>
      <c r="Y411" s="362" t="s">
        <v>256</v>
      </c>
      <c r="Z411" s="362" t="s">
        <v>279</v>
      </c>
      <c r="AA411" s="362"/>
      <c r="AB411" s="362" t="s">
        <v>280</v>
      </c>
      <c r="AC411" s="362" t="s">
        <v>281</v>
      </c>
      <c r="AD411" s="364">
        <v>0</v>
      </c>
      <c r="AE411" s="364">
        <v>215.5</v>
      </c>
      <c r="AF411" s="362" t="s">
        <v>261</v>
      </c>
      <c r="AG411" s="362">
        <v>2.4096389999999999E-2</v>
      </c>
      <c r="AH411" s="364">
        <v>0</v>
      </c>
      <c r="AI411" s="364">
        <v>5.19</v>
      </c>
      <c r="AJ411" s="362"/>
      <c r="AK411" s="362"/>
      <c r="AL411" s="361"/>
      <c r="AM411" s="362"/>
      <c r="AN411" s="362"/>
      <c r="AO411" s="361"/>
      <c r="AP411" s="361"/>
      <c r="AQ411" s="362" t="s">
        <v>282</v>
      </c>
      <c r="AR411" s="362"/>
      <c r="AS411" s="363"/>
      <c r="AT411" s="362"/>
      <c r="AU411" s="362"/>
      <c r="AV411" s="364"/>
      <c r="AW411" s="362"/>
      <c r="AX411" s="362"/>
      <c r="AY411" s="364"/>
      <c r="AZ411" s="362"/>
      <c r="BA411" s="362"/>
      <c r="BB411" s="362"/>
      <c r="BC411" s="362"/>
      <c r="BD411" s="362"/>
      <c r="BE411" s="363"/>
      <c r="BF411" s="362"/>
      <c r="BG411" s="364"/>
      <c r="BH411" s="362"/>
      <c r="BI411" s="362"/>
      <c r="BJ411" s="362"/>
      <c r="BK411" s="362"/>
      <c r="BL411" s="362"/>
      <c r="BM411" s="362"/>
      <c r="BN411" s="362"/>
      <c r="BO411" s="362"/>
      <c r="BP411" s="362"/>
      <c r="BQ411" s="362"/>
      <c r="BR411" s="362"/>
    </row>
    <row r="412" spans="1:70" ht="15.6">
      <c r="A412" s="361" t="s">
        <v>158</v>
      </c>
      <c r="B412" s="362" t="s">
        <v>2</v>
      </c>
      <c r="C412" s="362"/>
      <c r="D412" s="363" t="s">
        <v>243</v>
      </c>
      <c r="E412" s="363" t="s">
        <v>456</v>
      </c>
      <c r="F412" s="362" t="s">
        <v>245</v>
      </c>
      <c r="G412" s="362" t="s">
        <v>246</v>
      </c>
      <c r="H412" s="362" t="s">
        <v>247</v>
      </c>
      <c r="I412" s="362" t="s">
        <v>248</v>
      </c>
      <c r="J412" s="362" t="s">
        <v>249</v>
      </c>
      <c r="K412" s="362" t="s">
        <v>250</v>
      </c>
      <c r="L412" s="361" t="s">
        <v>298</v>
      </c>
      <c r="M412" s="362" t="s">
        <v>89</v>
      </c>
      <c r="N412" s="362" t="s">
        <v>91</v>
      </c>
      <c r="O412" s="362" t="s">
        <v>250</v>
      </c>
      <c r="P412" s="362" t="s">
        <v>247</v>
      </c>
      <c r="Q412" s="361" t="s">
        <v>157</v>
      </c>
      <c r="R412" s="362" t="s">
        <v>252</v>
      </c>
      <c r="S412" s="362" t="s">
        <v>253</v>
      </c>
      <c r="T412" s="362">
        <v>53501838</v>
      </c>
      <c r="U412" s="362"/>
      <c r="V412" s="362"/>
      <c r="W412" s="363" t="s">
        <v>1405</v>
      </c>
      <c r="X412" s="362" t="s">
        <v>278</v>
      </c>
      <c r="Y412" s="362" t="s">
        <v>256</v>
      </c>
      <c r="Z412" s="362" t="s">
        <v>279</v>
      </c>
      <c r="AA412" s="362"/>
      <c r="AB412" s="362" t="s">
        <v>280</v>
      </c>
      <c r="AC412" s="362" t="s">
        <v>281</v>
      </c>
      <c r="AD412" s="364">
        <v>0</v>
      </c>
      <c r="AE412" s="364">
        <v>710</v>
      </c>
      <c r="AF412" s="362" t="s">
        <v>261</v>
      </c>
      <c r="AG412" s="362">
        <v>2.4096389999999999E-2</v>
      </c>
      <c r="AH412" s="364">
        <v>0</v>
      </c>
      <c r="AI412" s="364">
        <v>17.11</v>
      </c>
      <c r="AJ412" s="362"/>
      <c r="AK412" s="362"/>
      <c r="AL412" s="361"/>
      <c r="AM412" s="362"/>
      <c r="AN412" s="362"/>
      <c r="AO412" s="361"/>
      <c r="AP412" s="361"/>
      <c r="AQ412" s="362" t="s">
        <v>282</v>
      </c>
      <c r="AR412" s="362"/>
      <c r="AS412" s="363"/>
      <c r="AT412" s="362"/>
      <c r="AU412" s="362"/>
      <c r="AV412" s="364"/>
      <c r="AW412" s="362"/>
      <c r="AX412" s="362"/>
      <c r="AY412" s="364"/>
      <c r="AZ412" s="362"/>
      <c r="BA412" s="362"/>
      <c r="BB412" s="362"/>
      <c r="BC412" s="362"/>
      <c r="BD412" s="362"/>
      <c r="BE412" s="363"/>
      <c r="BF412" s="362"/>
      <c r="BG412" s="364"/>
      <c r="BH412" s="362"/>
      <c r="BI412" s="362"/>
      <c r="BJ412" s="362"/>
      <c r="BK412" s="362"/>
      <c r="BL412" s="362"/>
      <c r="BM412" s="362"/>
      <c r="BN412" s="362"/>
      <c r="BO412" s="362"/>
      <c r="BP412" s="362"/>
      <c r="BQ412" s="362"/>
      <c r="BR412" s="362"/>
    </row>
    <row r="413" spans="1:70" ht="15.6">
      <c r="A413" s="361" t="s">
        <v>158</v>
      </c>
      <c r="B413" s="362" t="s">
        <v>2</v>
      </c>
      <c r="C413" s="362"/>
      <c r="D413" s="363" t="s">
        <v>243</v>
      </c>
      <c r="E413" s="363" t="s">
        <v>456</v>
      </c>
      <c r="F413" s="362" t="s">
        <v>245</v>
      </c>
      <c r="G413" s="362" t="s">
        <v>246</v>
      </c>
      <c r="H413" s="362" t="s">
        <v>247</v>
      </c>
      <c r="I413" s="362" t="s">
        <v>248</v>
      </c>
      <c r="J413" s="362" t="s">
        <v>249</v>
      </c>
      <c r="K413" s="362" t="s">
        <v>250</v>
      </c>
      <c r="L413" s="361" t="s">
        <v>298</v>
      </c>
      <c r="M413" s="362" t="s">
        <v>89</v>
      </c>
      <c r="N413" s="362" t="s">
        <v>91</v>
      </c>
      <c r="O413" s="362" t="s">
        <v>250</v>
      </c>
      <c r="P413" s="362" t="s">
        <v>247</v>
      </c>
      <c r="Q413" s="361" t="s">
        <v>157</v>
      </c>
      <c r="R413" s="362" t="s">
        <v>252</v>
      </c>
      <c r="S413" s="362" t="s">
        <v>253</v>
      </c>
      <c r="T413" s="362">
        <v>53527236</v>
      </c>
      <c r="U413" s="362"/>
      <c r="V413" s="362"/>
      <c r="W413" s="363" t="s">
        <v>1420</v>
      </c>
      <c r="X413" s="362" t="s">
        <v>695</v>
      </c>
      <c r="Y413" s="362" t="s">
        <v>256</v>
      </c>
      <c r="Z413" s="362" t="s">
        <v>257</v>
      </c>
      <c r="AA413" s="362" t="s">
        <v>258</v>
      </c>
      <c r="AB413" s="362" t="s">
        <v>259</v>
      </c>
      <c r="AC413" s="362" t="s">
        <v>260</v>
      </c>
      <c r="AD413" s="364">
        <v>8920</v>
      </c>
      <c r="AE413" s="364">
        <v>8920</v>
      </c>
      <c r="AF413" s="362" t="s">
        <v>261</v>
      </c>
      <c r="AG413" s="362">
        <v>2.4096389999999999E-2</v>
      </c>
      <c r="AH413" s="364">
        <v>214.94</v>
      </c>
      <c r="AI413" s="364">
        <v>214.94</v>
      </c>
      <c r="AJ413" s="362" t="s">
        <v>262</v>
      </c>
      <c r="AK413" s="362" t="s">
        <v>263</v>
      </c>
      <c r="AL413" s="361" t="s">
        <v>264</v>
      </c>
      <c r="AM413" s="362">
        <v>58203</v>
      </c>
      <c r="AN413" s="362">
        <v>72220</v>
      </c>
      <c r="AO413" s="361" t="s">
        <v>158</v>
      </c>
      <c r="AP413" s="361" t="s">
        <v>265</v>
      </c>
      <c r="AQ413" s="362" t="s">
        <v>696</v>
      </c>
      <c r="AR413" s="362" t="s">
        <v>488</v>
      </c>
      <c r="AS413" s="363" t="s">
        <v>1420</v>
      </c>
      <c r="AT413" s="362" t="s">
        <v>245</v>
      </c>
      <c r="AU413" s="362" t="s">
        <v>1421</v>
      </c>
      <c r="AV413" s="364" t="s">
        <v>1422</v>
      </c>
      <c r="AW413" s="362" t="s">
        <v>1423</v>
      </c>
      <c r="AX413" s="362" t="s">
        <v>271</v>
      </c>
      <c r="AY413" s="364" t="s">
        <v>1422</v>
      </c>
      <c r="AZ413" s="362">
        <v>1111222</v>
      </c>
      <c r="BA413" s="362" t="s">
        <v>1424</v>
      </c>
      <c r="BB413" s="362" t="s">
        <v>1425</v>
      </c>
      <c r="BC413" s="362" t="s">
        <v>1040</v>
      </c>
      <c r="BD413" s="362" t="s">
        <v>1426</v>
      </c>
      <c r="BE413" s="363" t="s">
        <v>694</v>
      </c>
      <c r="BF413" s="362" t="s">
        <v>261</v>
      </c>
      <c r="BG413" s="364" t="s">
        <v>1422</v>
      </c>
      <c r="BH413" s="362"/>
      <c r="BI413" s="362"/>
      <c r="BJ413" s="362"/>
      <c r="BK413" s="362"/>
      <c r="BL413" s="362"/>
      <c r="BM413" s="362"/>
      <c r="BN413" s="362"/>
      <c r="BO413" s="362"/>
      <c r="BP413" s="362"/>
      <c r="BQ413" s="362"/>
      <c r="BR413" s="362"/>
    </row>
    <row r="414" spans="1:70" ht="15.6">
      <c r="A414" s="361" t="s">
        <v>158</v>
      </c>
      <c r="B414" s="362" t="s">
        <v>2</v>
      </c>
      <c r="C414" s="362"/>
      <c r="D414" s="363" t="s">
        <v>243</v>
      </c>
      <c r="E414" s="363" t="s">
        <v>456</v>
      </c>
      <c r="F414" s="362" t="s">
        <v>245</v>
      </c>
      <c r="G414" s="362" t="s">
        <v>246</v>
      </c>
      <c r="H414" s="362" t="s">
        <v>247</v>
      </c>
      <c r="I414" s="362" t="s">
        <v>248</v>
      </c>
      <c r="J414" s="362" t="s">
        <v>249</v>
      </c>
      <c r="K414" s="362" t="s">
        <v>250</v>
      </c>
      <c r="L414" s="361" t="s">
        <v>298</v>
      </c>
      <c r="M414" s="362" t="s">
        <v>89</v>
      </c>
      <c r="N414" s="362" t="s">
        <v>91</v>
      </c>
      <c r="O414" s="362" t="s">
        <v>250</v>
      </c>
      <c r="P414" s="362" t="s">
        <v>247</v>
      </c>
      <c r="Q414" s="361" t="s">
        <v>157</v>
      </c>
      <c r="R414" s="362" t="s">
        <v>252</v>
      </c>
      <c r="S414" s="362" t="s">
        <v>253</v>
      </c>
      <c r="T414" s="362">
        <v>53528563</v>
      </c>
      <c r="U414" s="362"/>
      <c r="V414" s="362"/>
      <c r="W414" s="363" t="s">
        <v>468</v>
      </c>
      <c r="X414" s="362" t="s">
        <v>278</v>
      </c>
      <c r="Y414" s="362" t="s">
        <v>256</v>
      </c>
      <c r="Z414" s="362" t="s">
        <v>653</v>
      </c>
      <c r="AA414" s="362"/>
      <c r="AB414" s="362" t="s">
        <v>653</v>
      </c>
      <c r="AC414" s="362" t="s">
        <v>654</v>
      </c>
      <c r="AD414" s="364">
        <v>0</v>
      </c>
      <c r="AE414" s="364">
        <v>17.1952</v>
      </c>
      <c r="AF414" s="362" t="s">
        <v>154</v>
      </c>
      <c r="AG414" s="362">
        <v>1</v>
      </c>
      <c r="AH414" s="364">
        <v>0</v>
      </c>
      <c r="AI414" s="364">
        <v>17.1952</v>
      </c>
      <c r="AJ414" s="362" t="s">
        <v>262</v>
      </c>
      <c r="AK414" s="362" t="s">
        <v>263</v>
      </c>
      <c r="AL414" s="361" t="s">
        <v>264</v>
      </c>
      <c r="AM414" s="362">
        <v>58203</v>
      </c>
      <c r="AN414" s="362">
        <v>75105</v>
      </c>
      <c r="AO414" s="361" t="s">
        <v>158</v>
      </c>
      <c r="AP414" s="361" t="s">
        <v>265</v>
      </c>
      <c r="AQ414" s="362" t="s">
        <v>655</v>
      </c>
      <c r="AR414" s="362"/>
      <c r="AS414" s="363"/>
      <c r="AT414" s="362"/>
      <c r="AU414" s="362"/>
      <c r="AV414" s="364"/>
      <c r="AW414" s="362"/>
      <c r="AX414" s="362"/>
      <c r="AY414" s="364"/>
      <c r="AZ414" s="362"/>
      <c r="BA414" s="362"/>
      <c r="BB414" s="362"/>
      <c r="BC414" s="362"/>
      <c r="BD414" s="362"/>
      <c r="BE414" s="363"/>
      <c r="BF414" s="362"/>
      <c r="BG414" s="364"/>
      <c r="BH414" s="362"/>
      <c r="BI414" s="362"/>
      <c r="BJ414" s="362"/>
      <c r="BK414" s="362"/>
      <c r="BL414" s="362"/>
      <c r="BM414" s="362"/>
      <c r="BN414" s="362"/>
      <c r="BO414" s="362"/>
      <c r="BP414" s="362"/>
      <c r="BQ414" s="362"/>
      <c r="BR414" s="362"/>
    </row>
    <row r="415" spans="1:70" ht="15.6">
      <c r="A415" s="361" t="s">
        <v>158</v>
      </c>
      <c r="B415" s="362" t="s">
        <v>2</v>
      </c>
      <c r="C415" s="362"/>
      <c r="D415" s="363" t="s">
        <v>243</v>
      </c>
      <c r="E415" s="363" t="s">
        <v>456</v>
      </c>
      <c r="F415" s="362" t="s">
        <v>245</v>
      </c>
      <c r="G415" s="362" t="s">
        <v>246</v>
      </c>
      <c r="H415" s="362" t="s">
        <v>247</v>
      </c>
      <c r="I415" s="362" t="s">
        <v>248</v>
      </c>
      <c r="J415" s="362" t="s">
        <v>249</v>
      </c>
      <c r="K415" s="362" t="s">
        <v>250</v>
      </c>
      <c r="L415" s="361" t="s">
        <v>298</v>
      </c>
      <c r="M415" s="362" t="s">
        <v>89</v>
      </c>
      <c r="N415" s="362" t="s">
        <v>91</v>
      </c>
      <c r="O415" s="362" t="s">
        <v>250</v>
      </c>
      <c r="P415" s="362" t="s">
        <v>247</v>
      </c>
      <c r="Q415" s="361" t="s">
        <v>157</v>
      </c>
      <c r="R415" s="362" t="s">
        <v>252</v>
      </c>
      <c r="S415" s="362" t="s">
        <v>253</v>
      </c>
      <c r="T415" s="362">
        <v>53691460</v>
      </c>
      <c r="U415" s="362"/>
      <c r="V415" s="362"/>
      <c r="W415" s="363" t="s">
        <v>1427</v>
      </c>
      <c r="X415" s="362" t="s">
        <v>1043</v>
      </c>
      <c r="Y415" s="362" t="s">
        <v>256</v>
      </c>
      <c r="Z415" s="362" t="s">
        <v>257</v>
      </c>
      <c r="AA415" s="362" t="s">
        <v>258</v>
      </c>
      <c r="AB415" s="362" t="s">
        <v>259</v>
      </c>
      <c r="AC415" s="362" t="s">
        <v>260</v>
      </c>
      <c r="AD415" s="364">
        <v>159.13</v>
      </c>
      <c r="AE415" s="364">
        <v>159.13</v>
      </c>
      <c r="AF415" s="362" t="s">
        <v>261</v>
      </c>
      <c r="AG415" s="362">
        <v>2.4096389999999999E-2</v>
      </c>
      <c r="AH415" s="364">
        <v>3.83</v>
      </c>
      <c r="AI415" s="364">
        <v>3.83</v>
      </c>
      <c r="AJ415" s="362" t="s">
        <v>262</v>
      </c>
      <c r="AK415" s="362" t="s">
        <v>263</v>
      </c>
      <c r="AL415" s="361" t="s">
        <v>264</v>
      </c>
      <c r="AM415" s="362">
        <v>58203</v>
      </c>
      <c r="AN415" s="362">
        <v>71635</v>
      </c>
      <c r="AO415" s="361" t="s">
        <v>158</v>
      </c>
      <c r="AP415" s="361" t="s">
        <v>265</v>
      </c>
      <c r="AQ415" s="362" t="s">
        <v>1044</v>
      </c>
      <c r="AR415" s="362" t="s">
        <v>488</v>
      </c>
      <c r="AS415" s="363" t="s">
        <v>694</v>
      </c>
      <c r="AT415" s="362" t="s">
        <v>245</v>
      </c>
      <c r="AU415" s="362" t="s">
        <v>1428</v>
      </c>
      <c r="AV415" s="364" t="s">
        <v>1429</v>
      </c>
      <c r="AW415" s="362" t="s">
        <v>1430</v>
      </c>
      <c r="AX415" s="362" t="s">
        <v>271</v>
      </c>
      <c r="AY415" s="364" t="s">
        <v>1431</v>
      </c>
      <c r="AZ415" s="362" t="s">
        <v>1375</v>
      </c>
      <c r="BA415" s="362" t="s">
        <v>1376</v>
      </c>
      <c r="BB415" s="362" t="s">
        <v>1377</v>
      </c>
      <c r="BC415" s="362" t="s">
        <v>1378</v>
      </c>
      <c r="BD415" s="362" t="s">
        <v>1432</v>
      </c>
      <c r="BE415" s="363" t="s">
        <v>1433</v>
      </c>
      <c r="BF415" s="362" t="s">
        <v>261</v>
      </c>
      <c r="BG415" s="364" t="s">
        <v>1429</v>
      </c>
      <c r="BH415" s="362"/>
      <c r="BI415" s="362"/>
      <c r="BJ415" s="362"/>
      <c r="BK415" s="362"/>
      <c r="BL415" s="362"/>
      <c r="BM415" s="362"/>
      <c r="BN415" s="362"/>
      <c r="BO415" s="362"/>
      <c r="BP415" s="362"/>
      <c r="BQ415" s="362"/>
      <c r="BR415" s="362"/>
    </row>
    <row r="416" spans="1:70" ht="15.6">
      <c r="A416" s="361" t="s">
        <v>158</v>
      </c>
      <c r="B416" s="362" t="s">
        <v>2</v>
      </c>
      <c r="C416" s="362"/>
      <c r="D416" s="363" t="s">
        <v>243</v>
      </c>
      <c r="E416" s="363" t="s">
        <v>456</v>
      </c>
      <c r="F416" s="362" t="s">
        <v>245</v>
      </c>
      <c r="G416" s="362" t="s">
        <v>246</v>
      </c>
      <c r="H416" s="362" t="s">
        <v>247</v>
      </c>
      <c r="I416" s="362" t="s">
        <v>248</v>
      </c>
      <c r="J416" s="362" t="s">
        <v>249</v>
      </c>
      <c r="K416" s="362" t="s">
        <v>250</v>
      </c>
      <c r="L416" s="361" t="s">
        <v>298</v>
      </c>
      <c r="M416" s="362" t="s">
        <v>89</v>
      </c>
      <c r="N416" s="362" t="s">
        <v>91</v>
      </c>
      <c r="O416" s="362" t="s">
        <v>250</v>
      </c>
      <c r="P416" s="362" t="s">
        <v>247</v>
      </c>
      <c r="Q416" s="361" t="s">
        <v>157</v>
      </c>
      <c r="R416" s="362" t="s">
        <v>252</v>
      </c>
      <c r="S416" s="362" t="s">
        <v>253</v>
      </c>
      <c r="T416" s="362">
        <v>53691506</v>
      </c>
      <c r="U416" s="362"/>
      <c r="V416" s="362"/>
      <c r="W416" s="363" t="s">
        <v>694</v>
      </c>
      <c r="X416" s="362" t="s">
        <v>1090</v>
      </c>
      <c r="Y416" s="362" t="s">
        <v>256</v>
      </c>
      <c r="Z416" s="362" t="s">
        <v>257</v>
      </c>
      <c r="AA416" s="362" t="s">
        <v>258</v>
      </c>
      <c r="AB416" s="362" t="s">
        <v>259</v>
      </c>
      <c r="AC416" s="362" t="s">
        <v>260</v>
      </c>
      <c r="AD416" s="364">
        <v>5440</v>
      </c>
      <c r="AE416" s="364">
        <v>5440</v>
      </c>
      <c r="AF416" s="362" t="s">
        <v>261</v>
      </c>
      <c r="AG416" s="362">
        <v>2.4096389999999999E-2</v>
      </c>
      <c r="AH416" s="364">
        <v>131.08000000000001</v>
      </c>
      <c r="AI416" s="364">
        <v>131.08000000000001</v>
      </c>
      <c r="AJ416" s="362" t="s">
        <v>262</v>
      </c>
      <c r="AK416" s="362" t="s">
        <v>263</v>
      </c>
      <c r="AL416" s="361" t="s">
        <v>264</v>
      </c>
      <c r="AM416" s="362">
        <v>58203</v>
      </c>
      <c r="AN416" s="362">
        <v>71620</v>
      </c>
      <c r="AO416" s="361" t="s">
        <v>158</v>
      </c>
      <c r="AP416" s="361" t="s">
        <v>265</v>
      </c>
      <c r="AQ416" s="362" t="s">
        <v>1091</v>
      </c>
      <c r="AR416" s="362" t="s">
        <v>488</v>
      </c>
      <c r="AS416" s="363" t="s">
        <v>694</v>
      </c>
      <c r="AT416" s="362" t="s">
        <v>245</v>
      </c>
      <c r="AU416" s="362" t="s">
        <v>1434</v>
      </c>
      <c r="AV416" s="364" t="s">
        <v>1435</v>
      </c>
      <c r="AW416" s="362" t="s">
        <v>1092</v>
      </c>
      <c r="AX416" s="362" t="s">
        <v>271</v>
      </c>
      <c r="AY416" s="364" t="s">
        <v>1435</v>
      </c>
      <c r="AZ416" s="362" t="s">
        <v>1436</v>
      </c>
      <c r="BA416" s="362" t="s">
        <v>1437</v>
      </c>
      <c r="BB416" s="362" t="s">
        <v>1438</v>
      </c>
      <c r="BC416" s="362" t="s">
        <v>1439</v>
      </c>
      <c r="BD416" s="362" t="s">
        <v>1440</v>
      </c>
      <c r="BE416" s="363" t="s">
        <v>1433</v>
      </c>
      <c r="BF416" s="362" t="s">
        <v>261</v>
      </c>
      <c r="BG416" s="364" t="s">
        <v>1435</v>
      </c>
      <c r="BH416" s="362"/>
      <c r="BI416" s="362"/>
      <c r="BJ416" s="362"/>
      <c r="BK416" s="362"/>
      <c r="BL416" s="362"/>
      <c r="BM416" s="362"/>
      <c r="BN416" s="362"/>
      <c r="BO416" s="362"/>
      <c r="BP416" s="362"/>
      <c r="BQ416" s="362"/>
      <c r="BR416" s="362"/>
    </row>
    <row r="417" spans="1:70" ht="15.6">
      <c r="A417" s="361" t="s">
        <v>158</v>
      </c>
      <c r="B417" s="362" t="s">
        <v>2</v>
      </c>
      <c r="C417" s="362"/>
      <c r="D417" s="363" t="s">
        <v>243</v>
      </c>
      <c r="E417" s="363" t="s">
        <v>456</v>
      </c>
      <c r="F417" s="362" t="s">
        <v>245</v>
      </c>
      <c r="G417" s="362" t="s">
        <v>246</v>
      </c>
      <c r="H417" s="362" t="s">
        <v>247</v>
      </c>
      <c r="I417" s="362" t="s">
        <v>248</v>
      </c>
      <c r="J417" s="362" t="s">
        <v>249</v>
      </c>
      <c r="K417" s="362" t="s">
        <v>250</v>
      </c>
      <c r="L417" s="361" t="s">
        <v>298</v>
      </c>
      <c r="M417" s="362" t="s">
        <v>89</v>
      </c>
      <c r="N417" s="362" t="s">
        <v>91</v>
      </c>
      <c r="O417" s="362" t="s">
        <v>250</v>
      </c>
      <c r="P417" s="362" t="s">
        <v>247</v>
      </c>
      <c r="Q417" s="361" t="s">
        <v>157</v>
      </c>
      <c r="R417" s="362" t="s">
        <v>252</v>
      </c>
      <c r="S417" s="362" t="s">
        <v>253</v>
      </c>
      <c r="T417" s="362">
        <v>53691526</v>
      </c>
      <c r="U417" s="362"/>
      <c r="V417" s="362"/>
      <c r="W417" s="363" t="s">
        <v>694</v>
      </c>
      <c r="X417" s="362" t="s">
        <v>1090</v>
      </c>
      <c r="Y417" s="362" t="s">
        <v>256</v>
      </c>
      <c r="Z417" s="362" t="s">
        <v>257</v>
      </c>
      <c r="AA417" s="362" t="s">
        <v>258</v>
      </c>
      <c r="AB417" s="362" t="s">
        <v>259</v>
      </c>
      <c r="AC417" s="362" t="s">
        <v>260</v>
      </c>
      <c r="AD417" s="364">
        <v>5440</v>
      </c>
      <c r="AE417" s="364">
        <v>5440</v>
      </c>
      <c r="AF417" s="362" t="s">
        <v>261</v>
      </c>
      <c r="AG417" s="362">
        <v>2.4096389999999999E-2</v>
      </c>
      <c r="AH417" s="364">
        <v>131.08000000000001</v>
      </c>
      <c r="AI417" s="364">
        <v>131.08000000000001</v>
      </c>
      <c r="AJ417" s="362" t="s">
        <v>262</v>
      </c>
      <c r="AK417" s="362" t="s">
        <v>263</v>
      </c>
      <c r="AL417" s="361" t="s">
        <v>264</v>
      </c>
      <c r="AM417" s="362">
        <v>58203</v>
      </c>
      <c r="AN417" s="362">
        <v>71620</v>
      </c>
      <c r="AO417" s="361" t="s">
        <v>158</v>
      </c>
      <c r="AP417" s="361" t="s">
        <v>265</v>
      </c>
      <c r="AQ417" s="362" t="s">
        <v>1091</v>
      </c>
      <c r="AR417" s="362" t="s">
        <v>488</v>
      </c>
      <c r="AS417" s="363" t="s">
        <v>694</v>
      </c>
      <c r="AT417" s="362" t="s">
        <v>245</v>
      </c>
      <c r="AU417" s="362" t="s">
        <v>1441</v>
      </c>
      <c r="AV417" s="364" t="s">
        <v>1442</v>
      </c>
      <c r="AW417" s="362" t="s">
        <v>1092</v>
      </c>
      <c r="AX417" s="362" t="s">
        <v>271</v>
      </c>
      <c r="AY417" s="364" t="s">
        <v>1435</v>
      </c>
      <c r="AZ417" s="362" t="s">
        <v>1443</v>
      </c>
      <c r="BA417" s="362" t="s">
        <v>1444</v>
      </c>
      <c r="BB417" s="362" t="s">
        <v>1445</v>
      </c>
      <c r="BC417" s="362" t="s">
        <v>663</v>
      </c>
      <c r="BD417" s="362" t="s">
        <v>1446</v>
      </c>
      <c r="BE417" s="363" t="s">
        <v>1433</v>
      </c>
      <c r="BF417" s="362" t="s">
        <v>261</v>
      </c>
      <c r="BG417" s="364" t="s">
        <v>1442</v>
      </c>
      <c r="BH417" s="362"/>
      <c r="BI417" s="362"/>
      <c r="BJ417" s="362"/>
      <c r="BK417" s="362"/>
      <c r="BL417" s="362"/>
      <c r="BM417" s="362"/>
      <c r="BN417" s="362"/>
      <c r="BO417" s="362"/>
      <c r="BP417" s="362"/>
      <c r="BQ417" s="362"/>
      <c r="BR417" s="362"/>
    </row>
    <row r="418" spans="1:70" ht="15.6">
      <c r="A418" s="361" t="s">
        <v>158</v>
      </c>
      <c r="B418" s="362" t="s">
        <v>2</v>
      </c>
      <c r="C418" s="362"/>
      <c r="D418" s="363" t="s">
        <v>243</v>
      </c>
      <c r="E418" s="363" t="s">
        <v>456</v>
      </c>
      <c r="F418" s="362" t="s">
        <v>245</v>
      </c>
      <c r="G418" s="362" t="s">
        <v>246</v>
      </c>
      <c r="H418" s="362" t="s">
        <v>247</v>
      </c>
      <c r="I418" s="362" t="s">
        <v>248</v>
      </c>
      <c r="J418" s="362" t="s">
        <v>249</v>
      </c>
      <c r="K418" s="362" t="s">
        <v>250</v>
      </c>
      <c r="L418" s="361" t="s">
        <v>298</v>
      </c>
      <c r="M418" s="362" t="s">
        <v>89</v>
      </c>
      <c r="N418" s="362" t="s">
        <v>91</v>
      </c>
      <c r="O418" s="362" t="s">
        <v>250</v>
      </c>
      <c r="P418" s="362" t="s">
        <v>247</v>
      </c>
      <c r="Q418" s="361" t="s">
        <v>157</v>
      </c>
      <c r="R418" s="362" t="s">
        <v>252</v>
      </c>
      <c r="S418" s="362" t="s">
        <v>253</v>
      </c>
      <c r="T418" s="362">
        <v>53691527</v>
      </c>
      <c r="U418" s="362"/>
      <c r="V418" s="362"/>
      <c r="W418" s="363" t="s">
        <v>694</v>
      </c>
      <c r="X418" s="362" t="s">
        <v>1090</v>
      </c>
      <c r="Y418" s="362" t="s">
        <v>256</v>
      </c>
      <c r="Z418" s="362" t="s">
        <v>257</v>
      </c>
      <c r="AA418" s="362" t="s">
        <v>258</v>
      </c>
      <c r="AB418" s="362" t="s">
        <v>259</v>
      </c>
      <c r="AC418" s="362" t="s">
        <v>260</v>
      </c>
      <c r="AD418" s="364">
        <v>10880</v>
      </c>
      <c r="AE418" s="364">
        <v>10880</v>
      </c>
      <c r="AF418" s="362" t="s">
        <v>261</v>
      </c>
      <c r="AG418" s="362">
        <v>2.4096389999999999E-2</v>
      </c>
      <c r="AH418" s="364">
        <v>262.17</v>
      </c>
      <c r="AI418" s="364">
        <v>262.17</v>
      </c>
      <c r="AJ418" s="362" t="s">
        <v>262</v>
      </c>
      <c r="AK418" s="362" t="s">
        <v>263</v>
      </c>
      <c r="AL418" s="361" t="s">
        <v>264</v>
      </c>
      <c r="AM418" s="362">
        <v>58203</v>
      </c>
      <c r="AN418" s="362">
        <v>71620</v>
      </c>
      <c r="AO418" s="361" t="s">
        <v>158</v>
      </c>
      <c r="AP418" s="361" t="s">
        <v>265</v>
      </c>
      <c r="AQ418" s="362" t="s">
        <v>1091</v>
      </c>
      <c r="AR418" s="362" t="s">
        <v>488</v>
      </c>
      <c r="AS418" s="363" t="s">
        <v>694</v>
      </c>
      <c r="AT418" s="362" t="s">
        <v>245</v>
      </c>
      <c r="AU418" s="362" t="s">
        <v>1441</v>
      </c>
      <c r="AV418" s="364" t="s">
        <v>1442</v>
      </c>
      <c r="AW418" s="362" t="s">
        <v>1092</v>
      </c>
      <c r="AX418" s="362" t="s">
        <v>501</v>
      </c>
      <c r="AY418" s="364" t="s">
        <v>1447</v>
      </c>
      <c r="AZ418" s="362" t="s">
        <v>1443</v>
      </c>
      <c r="BA418" s="362" t="s">
        <v>1444</v>
      </c>
      <c r="BB418" s="362" t="s">
        <v>1445</v>
      </c>
      <c r="BC418" s="362" t="s">
        <v>663</v>
      </c>
      <c r="BD418" s="362" t="s">
        <v>1446</v>
      </c>
      <c r="BE418" s="363" t="s">
        <v>1433</v>
      </c>
      <c r="BF418" s="362" t="s">
        <v>261</v>
      </c>
      <c r="BG418" s="364" t="s">
        <v>1442</v>
      </c>
      <c r="BH418" s="362"/>
      <c r="BI418" s="362"/>
      <c r="BJ418" s="362"/>
      <c r="BK418" s="362"/>
      <c r="BL418" s="362"/>
      <c r="BM418" s="362"/>
      <c r="BN418" s="362"/>
      <c r="BO418" s="362"/>
      <c r="BP418" s="362"/>
      <c r="BQ418" s="362"/>
      <c r="BR418" s="362"/>
    </row>
    <row r="419" spans="1:70" ht="15.6">
      <c r="A419" s="361" t="s">
        <v>158</v>
      </c>
      <c r="B419" s="362" t="s">
        <v>2</v>
      </c>
      <c r="C419" s="362"/>
      <c r="D419" s="363" t="s">
        <v>243</v>
      </c>
      <c r="E419" s="363" t="s">
        <v>456</v>
      </c>
      <c r="F419" s="362" t="s">
        <v>245</v>
      </c>
      <c r="G419" s="362" t="s">
        <v>246</v>
      </c>
      <c r="H419" s="362" t="s">
        <v>247</v>
      </c>
      <c r="I419" s="362" t="s">
        <v>248</v>
      </c>
      <c r="J419" s="362" t="s">
        <v>249</v>
      </c>
      <c r="K419" s="362" t="s">
        <v>250</v>
      </c>
      <c r="L419" s="361" t="s">
        <v>298</v>
      </c>
      <c r="M419" s="362" t="s">
        <v>89</v>
      </c>
      <c r="N419" s="362" t="s">
        <v>91</v>
      </c>
      <c r="O419" s="362" t="s">
        <v>250</v>
      </c>
      <c r="P419" s="362" t="s">
        <v>247</v>
      </c>
      <c r="Q419" s="361" t="s">
        <v>157</v>
      </c>
      <c r="R419" s="362" t="s">
        <v>252</v>
      </c>
      <c r="S419" s="362" t="s">
        <v>253</v>
      </c>
      <c r="T419" s="362">
        <v>53702075</v>
      </c>
      <c r="U419" s="362"/>
      <c r="V419" s="362"/>
      <c r="W419" s="363" t="s">
        <v>694</v>
      </c>
      <c r="X419" s="362" t="s">
        <v>278</v>
      </c>
      <c r="Y419" s="362" t="s">
        <v>256</v>
      </c>
      <c r="Z419" s="362" t="s">
        <v>279</v>
      </c>
      <c r="AA419" s="362"/>
      <c r="AB419" s="362" t="s">
        <v>280</v>
      </c>
      <c r="AC419" s="362" t="s">
        <v>281</v>
      </c>
      <c r="AD419" s="364">
        <v>0</v>
      </c>
      <c r="AE419" s="364">
        <v>1753.53</v>
      </c>
      <c r="AF419" s="362" t="s">
        <v>261</v>
      </c>
      <c r="AG419" s="362">
        <v>2.4096389999999999E-2</v>
      </c>
      <c r="AH419" s="364">
        <v>0</v>
      </c>
      <c r="AI419" s="364">
        <v>42.25</v>
      </c>
      <c r="AJ419" s="362"/>
      <c r="AK419" s="362"/>
      <c r="AL419" s="361"/>
      <c r="AM419" s="362"/>
      <c r="AN419" s="362"/>
      <c r="AO419" s="361"/>
      <c r="AP419" s="361"/>
      <c r="AQ419" s="362" t="s">
        <v>282</v>
      </c>
      <c r="AR419" s="362"/>
      <c r="AS419" s="363"/>
      <c r="AT419" s="362"/>
      <c r="AU419" s="362"/>
      <c r="AV419" s="364"/>
      <c r="AW419" s="362"/>
      <c r="AX419" s="362"/>
      <c r="AY419" s="364"/>
      <c r="AZ419" s="362"/>
      <c r="BA419" s="362"/>
      <c r="BB419" s="362"/>
      <c r="BC419" s="362"/>
      <c r="BD419" s="362"/>
      <c r="BE419" s="363"/>
      <c r="BF419" s="362"/>
      <c r="BG419" s="364"/>
      <c r="BH419" s="362"/>
      <c r="BI419" s="362"/>
      <c r="BJ419" s="362"/>
      <c r="BK419" s="362"/>
      <c r="BL419" s="362"/>
      <c r="BM419" s="362"/>
      <c r="BN419" s="362"/>
      <c r="BO419" s="362"/>
      <c r="BP419" s="362"/>
      <c r="BQ419" s="362"/>
      <c r="BR419" s="362"/>
    </row>
    <row r="420" spans="1:70" ht="15.6">
      <c r="A420" s="361" t="s">
        <v>158</v>
      </c>
      <c r="B420" s="362" t="s">
        <v>2</v>
      </c>
      <c r="C420" s="362"/>
      <c r="D420" s="363" t="s">
        <v>243</v>
      </c>
      <c r="E420" s="363" t="s">
        <v>456</v>
      </c>
      <c r="F420" s="362" t="s">
        <v>245</v>
      </c>
      <c r="G420" s="362" t="s">
        <v>246</v>
      </c>
      <c r="H420" s="362" t="s">
        <v>247</v>
      </c>
      <c r="I420" s="362" t="s">
        <v>248</v>
      </c>
      <c r="J420" s="362" t="s">
        <v>249</v>
      </c>
      <c r="K420" s="362" t="s">
        <v>250</v>
      </c>
      <c r="L420" s="361" t="s">
        <v>298</v>
      </c>
      <c r="M420" s="362" t="s">
        <v>89</v>
      </c>
      <c r="N420" s="362" t="s">
        <v>91</v>
      </c>
      <c r="O420" s="362" t="s">
        <v>250</v>
      </c>
      <c r="P420" s="362" t="s">
        <v>247</v>
      </c>
      <c r="Q420" s="361" t="s">
        <v>157</v>
      </c>
      <c r="R420" s="362" t="s">
        <v>252</v>
      </c>
      <c r="S420" s="362" t="s">
        <v>253</v>
      </c>
      <c r="T420" s="362">
        <v>53934613</v>
      </c>
      <c r="U420" s="362"/>
      <c r="V420" s="362"/>
      <c r="W420" s="363" t="s">
        <v>468</v>
      </c>
      <c r="X420" s="362" t="s">
        <v>1260</v>
      </c>
      <c r="Y420" s="362" t="s">
        <v>256</v>
      </c>
      <c r="Z420" s="362" t="s">
        <v>257</v>
      </c>
      <c r="AA420" s="362" t="s">
        <v>258</v>
      </c>
      <c r="AB420" s="362" t="s">
        <v>259</v>
      </c>
      <c r="AC420" s="362" t="s">
        <v>260</v>
      </c>
      <c r="AD420" s="364">
        <v>7227.91</v>
      </c>
      <c r="AE420" s="364">
        <v>7227.91</v>
      </c>
      <c r="AF420" s="362" t="s">
        <v>261</v>
      </c>
      <c r="AG420" s="362">
        <v>2.4096389999999999E-2</v>
      </c>
      <c r="AH420" s="364">
        <v>174.17</v>
      </c>
      <c r="AI420" s="364">
        <v>174.17</v>
      </c>
      <c r="AJ420" s="362" t="s">
        <v>262</v>
      </c>
      <c r="AK420" s="362" t="s">
        <v>263</v>
      </c>
      <c r="AL420" s="361" t="s">
        <v>264</v>
      </c>
      <c r="AM420" s="362">
        <v>58203</v>
      </c>
      <c r="AN420" s="362">
        <v>74210</v>
      </c>
      <c r="AO420" s="361" t="s">
        <v>158</v>
      </c>
      <c r="AP420" s="361" t="s">
        <v>265</v>
      </c>
      <c r="AQ420" s="362" t="s">
        <v>1261</v>
      </c>
      <c r="AR420" s="362" t="s">
        <v>488</v>
      </c>
      <c r="AS420" s="363" t="s">
        <v>468</v>
      </c>
      <c r="AT420" s="362" t="s">
        <v>245</v>
      </c>
      <c r="AU420" s="362" t="s">
        <v>1448</v>
      </c>
      <c r="AV420" s="364" t="s">
        <v>1263</v>
      </c>
      <c r="AW420" s="362" t="s">
        <v>1449</v>
      </c>
      <c r="AX420" s="362" t="s">
        <v>515</v>
      </c>
      <c r="AY420" s="364" t="s">
        <v>1265</v>
      </c>
      <c r="AZ420" s="362">
        <v>2013146</v>
      </c>
      <c r="BA420" s="362" t="s">
        <v>1266</v>
      </c>
      <c r="BB420" s="362" t="s">
        <v>1267</v>
      </c>
      <c r="BC420" s="362" t="s">
        <v>275</v>
      </c>
      <c r="BD420" s="362" t="s">
        <v>1450</v>
      </c>
      <c r="BE420" s="363" t="s">
        <v>1024</v>
      </c>
      <c r="BF420" s="362" t="s">
        <v>261</v>
      </c>
      <c r="BG420" s="364" t="s">
        <v>1263</v>
      </c>
      <c r="BH420" s="362">
        <v>10284947</v>
      </c>
      <c r="BI420" s="362">
        <v>3</v>
      </c>
      <c r="BJ420" s="362" t="s">
        <v>1449</v>
      </c>
      <c r="BK420" s="362" t="s">
        <v>296</v>
      </c>
      <c r="BL420" s="362" t="s">
        <v>297</v>
      </c>
      <c r="BM420" s="362"/>
      <c r="BN420" s="362"/>
      <c r="BO420" s="362"/>
      <c r="BP420" s="362"/>
      <c r="BQ420" s="362"/>
      <c r="BR420" s="362"/>
    </row>
    <row r="421" spans="1:70" ht="15.6">
      <c r="A421" s="361" t="s">
        <v>158</v>
      </c>
      <c r="B421" s="362" t="s">
        <v>2</v>
      </c>
      <c r="C421" s="362"/>
      <c r="D421" s="363" t="s">
        <v>243</v>
      </c>
      <c r="E421" s="363" t="s">
        <v>456</v>
      </c>
      <c r="F421" s="362" t="s">
        <v>245</v>
      </c>
      <c r="G421" s="362" t="s">
        <v>246</v>
      </c>
      <c r="H421" s="362" t="s">
        <v>247</v>
      </c>
      <c r="I421" s="362" t="s">
        <v>248</v>
      </c>
      <c r="J421" s="362" t="s">
        <v>249</v>
      </c>
      <c r="K421" s="362" t="s">
        <v>250</v>
      </c>
      <c r="L421" s="361" t="s">
        <v>298</v>
      </c>
      <c r="M421" s="362" t="s">
        <v>89</v>
      </c>
      <c r="N421" s="362" t="s">
        <v>91</v>
      </c>
      <c r="O421" s="362" t="s">
        <v>250</v>
      </c>
      <c r="P421" s="362" t="s">
        <v>247</v>
      </c>
      <c r="Q421" s="361" t="s">
        <v>157</v>
      </c>
      <c r="R421" s="362" t="s">
        <v>252</v>
      </c>
      <c r="S421" s="362" t="s">
        <v>253</v>
      </c>
      <c r="T421" s="362">
        <v>53934616</v>
      </c>
      <c r="U421" s="362"/>
      <c r="V421" s="362"/>
      <c r="W421" s="363" t="s">
        <v>468</v>
      </c>
      <c r="X421" s="362" t="s">
        <v>1260</v>
      </c>
      <c r="Y421" s="362" t="s">
        <v>256</v>
      </c>
      <c r="Z421" s="362" t="s">
        <v>257</v>
      </c>
      <c r="AA421" s="362" t="s">
        <v>258</v>
      </c>
      <c r="AB421" s="362" t="s">
        <v>259</v>
      </c>
      <c r="AC421" s="362" t="s">
        <v>496</v>
      </c>
      <c r="AD421" s="364">
        <v>0</v>
      </c>
      <c r="AE421" s="364">
        <v>0</v>
      </c>
      <c r="AF421" s="362" t="s">
        <v>261</v>
      </c>
      <c r="AG421" s="362">
        <v>2.4096389999999999E-2</v>
      </c>
      <c r="AH421" s="364">
        <v>0</v>
      </c>
      <c r="AI421" s="364">
        <v>0</v>
      </c>
      <c r="AJ421" s="362" t="s">
        <v>262</v>
      </c>
      <c r="AK421" s="362" t="s">
        <v>263</v>
      </c>
      <c r="AL421" s="361" t="s">
        <v>264</v>
      </c>
      <c r="AM421" s="362">
        <v>58203</v>
      </c>
      <c r="AN421" s="362">
        <v>74210</v>
      </c>
      <c r="AO421" s="361" t="s">
        <v>158</v>
      </c>
      <c r="AP421" s="361" t="s">
        <v>265</v>
      </c>
      <c r="AQ421" s="362" t="s">
        <v>1261</v>
      </c>
      <c r="AR421" s="362" t="s">
        <v>488</v>
      </c>
      <c r="AS421" s="363" t="s">
        <v>468</v>
      </c>
      <c r="AT421" s="362" t="s">
        <v>245</v>
      </c>
      <c r="AU421" s="362" t="s">
        <v>1448</v>
      </c>
      <c r="AV421" s="364" t="s">
        <v>1263</v>
      </c>
      <c r="AW421" s="362" t="s">
        <v>1451</v>
      </c>
      <c r="AX421" s="362" t="s">
        <v>633</v>
      </c>
      <c r="AY421" s="364" t="s">
        <v>502</v>
      </c>
      <c r="AZ421" s="362">
        <v>2013146</v>
      </c>
      <c r="BA421" s="362" t="s">
        <v>1266</v>
      </c>
      <c r="BB421" s="362" t="s">
        <v>1267</v>
      </c>
      <c r="BC421" s="362" t="s">
        <v>275</v>
      </c>
      <c r="BD421" s="362" t="s">
        <v>1450</v>
      </c>
      <c r="BE421" s="363" t="s">
        <v>1024</v>
      </c>
      <c r="BF421" s="362" t="s">
        <v>261</v>
      </c>
      <c r="BG421" s="364" t="s">
        <v>1263</v>
      </c>
      <c r="BH421" s="362">
        <v>10284947</v>
      </c>
      <c r="BI421" s="362">
        <v>3</v>
      </c>
      <c r="BJ421" s="362" t="s">
        <v>1449</v>
      </c>
      <c r="BK421" s="362" t="s">
        <v>296</v>
      </c>
      <c r="BL421" s="362" t="s">
        <v>297</v>
      </c>
      <c r="BM421" s="362"/>
      <c r="BN421" s="362"/>
      <c r="BO421" s="362"/>
      <c r="BP421" s="362"/>
      <c r="BQ421" s="362"/>
      <c r="BR421" s="362"/>
    </row>
    <row r="422" spans="1:70" ht="15.6">
      <c r="A422" s="361" t="s">
        <v>158</v>
      </c>
      <c r="B422" s="362" t="s">
        <v>2</v>
      </c>
      <c r="C422" s="362"/>
      <c r="D422" s="363" t="s">
        <v>243</v>
      </c>
      <c r="E422" s="363" t="s">
        <v>456</v>
      </c>
      <c r="F422" s="362" t="s">
        <v>245</v>
      </c>
      <c r="G422" s="362" t="s">
        <v>246</v>
      </c>
      <c r="H422" s="362" t="s">
        <v>247</v>
      </c>
      <c r="I422" s="362" t="s">
        <v>248</v>
      </c>
      <c r="J422" s="362" t="s">
        <v>249</v>
      </c>
      <c r="K422" s="362" t="s">
        <v>250</v>
      </c>
      <c r="L422" s="361" t="s">
        <v>298</v>
      </c>
      <c r="M422" s="362" t="s">
        <v>89</v>
      </c>
      <c r="N422" s="362" t="s">
        <v>91</v>
      </c>
      <c r="O422" s="362" t="s">
        <v>250</v>
      </c>
      <c r="P422" s="362" t="s">
        <v>247</v>
      </c>
      <c r="Q422" s="361" t="s">
        <v>157</v>
      </c>
      <c r="R422" s="362" t="s">
        <v>252</v>
      </c>
      <c r="S422" s="362" t="s">
        <v>253</v>
      </c>
      <c r="T422" s="362">
        <v>53943471</v>
      </c>
      <c r="U422" s="362"/>
      <c r="V422" s="362"/>
      <c r="W422" s="363" t="s">
        <v>468</v>
      </c>
      <c r="X422" s="362" t="s">
        <v>278</v>
      </c>
      <c r="Y422" s="362" t="s">
        <v>256</v>
      </c>
      <c r="Z422" s="362" t="s">
        <v>279</v>
      </c>
      <c r="AA422" s="362"/>
      <c r="AB422" s="362" t="s">
        <v>280</v>
      </c>
      <c r="AC422" s="362" t="s">
        <v>281</v>
      </c>
      <c r="AD422" s="364">
        <v>0</v>
      </c>
      <c r="AE422" s="364">
        <v>578.23</v>
      </c>
      <c r="AF422" s="362" t="s">
        <v>261</v>
      </c>
      <c r="AG422" s="362">
        <v>2.4096389999999999E-2</v>
      </c>
      <c r="AH422" s="364">
        <v>0</v>
      </c>
      <c r="AI422" s="364">
        <v>13.93</v>
      </c>
      <c r="AJ422" s="362"/>
      <c r="AK422" s="362"/>
      <c r="AL422" s="361"/>
      <c r="AM422" s="362"/>
      <c r="AN422" s="362"/>
      <c r="AO422" s="361"/>
      <c r="AP422" s="361"/>
      <c r="AQ422" s="362" t="s">
        <v>282</v>
      </c>
      <c r="AR422" s="362"/>
      <c r="AS422" s="363"/>
      <c r="AT422" s="362"/>
      <c r="AU422" s="362"/>
      <c r="AV422" s="364"/>
      <c r="AW422" s="362"/>
      <c r="AX422" s="362"/>
      <c r="AY422" s="364"/>
      <c r="AZ422" s="362"/>
      <c r="BA422" s="362"/>
      <c r="BB422" s="362"/>
      <c r="BC422" s="362"/>
      <c r="BD422" s="362"/>
      <c r="BE422" s="363"/>
      <c r="BF422" s="362"/>
      <c r="BG422" s="364"/>
      <c r="BH422" s="362"/>
      <c r="BI422" s="362"/>
      <c r="BJ422" s="362"/>
      <c r="BK422" s="362"/>
      <c r="BL422" s="362"/>
      <c r="BM422" s="362"/>
      <c r="BN422" s="362"/>
      <c r="BO422" s="362"/>
      <c r="BP422" s="362"/>
      <c r="BQ422" s="362"/>
      <c r="BR422" s="362"/>
    </row>
    <row r="423" spans="1:70" ht="15.6">
      <c r="A423" s="361" t="s">
        <v>158</v>
      </c>
      <c r="B423" s="362" t="s">
        <v>2</v>
      </c>
      <c r="C423" s="362"/>
      <c r="D423" s="363" t="s">
        <v>243</v>
      </c>
      <c r="E423" s="363" t="s">
        <v>456</v>
      </c>
      <c r="F423" s="362" t="s">
        <v>245</v>
      </c>
      <c r="G423" s="362" t="s">
        <v>246</v>
      </c>
      <c r="H423" s="362" t="s">
        <v>247</v>
      </c>
      <c r="I423" s="362" t="s">
        <v>248</v>
      </c>
      <c r="J423" s="362" t="s">
        <v>249</v>
      </c>
      <c r="K423" s="362" t="s">
        <v>250</v>
      </c>
      <c r="L423" s="361" t="s">
        <v>298</v>
      </c>
      <c r="M423" s="362" t="s">
        <v>89</v>
      </c>
      <c r="N423" s="362" t="s">
        <v>91</v>
      </c>
      <c r="O423" s="362" t="s">
        <v>250</v>
      </c>
      <c r="P423" s="362" t="s">
        <v>247</v>
      </c>
      <c r="Q423" s="361" t="s">
        <v>157</v>
      </c>
      <c r="R423" s="362" t="s">
        <v>252</v>
      </c>
      <c r="S423" s="362" t="s">
        <v>253</v>
      </c>
      <c r="T423" s="362">
        <v>53985246</v>
      </c>
      <c r="U423" s="362"/>
      <c r="V423" s="362"/>
      <c r="W423" s="363" t="s">
        <v>638</v>
      </c>
      <c r="X423" s="362" t="s">
        <v>639</v>
      </c>
      <c r="Y423" s="362" t="s">
        <v>256</v>
      </c>
      <c r="Z423" s="362" t="s">
        <v>279</v>
      </c>
      <c r="AA423" s="362"/>
      <c r="AB423" s="362" t="s">
        <v>640</v>
      </c>
      <c r="AC423" s="362" t="s">
        <v>641</v>
      </c>
      <c r="AD423" s="364">
        <v>667.56</v>
      </c>
      <c r="AE423" s="364">
        <v>667.56</v>
      </c>
      <c r="AF423" s="362" t="s">
        <v>154</v>
      </c>
      <c r="AG423" s="362">
        <v>1</v>
      </c>
      <c r="AH423" s="364">
        <v>667.56</v>
      </c>
      <c r="AI423" s="364">
        <v>667.56</v>
      </c>
      <c r="AJ423" s="362" t="s">
        <v>262</v>
      </c>
      <c r="AK423" s="362" t="s">
        <v>263</v>
      </c>
      <c r="AL423" s="361" t="s">
        <v>264</v>
      </c>
      <c r="AM423" s="362">
        <v>58203</v>
      </c>
      <c r="AN423" s="362">
        <v>71475</v>
      </c>
      <c r="AO423" s="361" t="s">
        <v>158</v>
      </c>
      <c r="AP423" s="361" t="s">
        <v>265</v>
      </c>
      <c r="AQ423" s="362" t="s">
        <v>642</v>
      </c>
      <c r="AR423" s="362"/>
      <c r="AS423" s="363"/>
      <c r="AT423" s="362"/>
      <c r="AU423" s="362"/>
      <c r="AV423" s="364"/>
      <c r="AW423" s="362"/>
      <c r="AX423" s="362"/>
      <c r="AY423" s="364"/>
      <c r="AZ423" s="362"/>
      <c r="BA423" s="362"/>
      <c r="BB423" s="362"/>
      <c r="BC423" s="362"/>
      <c r="BD423" s="362"/>
      <c r="BE423" s="363"/>
      <c r="BF423" s="362"/>
      <c r="BG423" s="364"/>
      <c r="BH423" s="362"/>
      <c r="BI423" s="362"/>
      <c r="BJ423" s="362"/>
      <c r="BK423" s="362"/>
      <c r="BL423" s="362"/>
      <c r="BM423" s="362" t="s">
        <v>1078</v>
      </c>
      <c r="BN423" s="362" t="s">
        <v>1079</v>
      </c>
      <c r="BO423" s="362" t="s">
        <v>685</v>
      </c>
      <c r="BP423" s="362" t="s">
        <v>256</v>
      </c>
      <c r="BQ423" s="362" t="s">
        <v>646</v>
      </c>
      <c r="BR423" s="362" t="s">
        <v>647</v>
      </c>
    </row>
    <row r="424" spans="1:70" ht="15.6">
      <c r="A424" s="361" t="s">
        <v>158</v>
      </c>
      <c r="B424" s="362" t="s">
        <v>2</v>
      </c>
      <c r="C424" s="362"/>
      <c r="D424" s="363" t="s">
        <v>243</v>
      </c>
      <c r="E424" s="363" t="s">
        <v>456</v>
      </c>
      <c r="F424" s="362" t="s">
        <v>245</v>
      </c>
      <c r="G424" s="362" t="s">
        <v>246</v>
      </c>
      <c r="H424" s="362" t="s">
        <v>247</v>
      </c>
      <c r="I424" s="362" t="s">
        <v>248</v>
      </c>
      <c r="J424" s="362" t="s">
        <v>249</v>
      </c>
      <c r="K424" s="362" t="s">
        <v>250</v>
      </c>
      <c r="L424" s="361" t="s">
        <v>298</v>
      </c>
      <c r="M424" s="362" t="s">
        <v>89</v>
      </c>
      <c r="N424" s="362" t="s">
        <v>91</v>
      </c>
      <c r="O424" s="362" t="s">
        <v>250</v>
      </c>
      <c r="P424" s="362" t="s">
        <v>247</v>
      </c>
      <c r="Q424" s="361" t="s">
        <v>157</v>
      </c>
      <c r="R424" s="362" t="s">
        <v>252</v>
      </c>
      <c r="S424" s="362" t="s">
        <v>253</v>
      </c>
      <c r="T424" s="362">
        <v>53986745</v>
      </c>
      <c r="U424" s="362"/>
      <c r="V424" s="362"/>
      <c r="W424" s="363" t="s">
        <v>638</v>
      </c>
      <c r="X424" s="362" t="s">
        <v>639</v>
      </c>
      <c r="Y424" s="362" t="s">
        <v>256</v>
      </c>
      <c r="Z424" s="362" t="s">
        <v>279</v>
      </c>
      <c r="AA424" s="362"/>
      <c r="AB424" s="362" t="s">
        <v>640</v>
      </c>
      <c r="AC424" s="362" t="s">
        <v>641</v>
      </c>
      <c r="AD424" s="364">
        <v>1292.69</v>
      </c>
      <c r="AE424" s="364">
        <v>1292.69</v>
      </c>
      <c r="AF424" s="362" t="s">
        <v>154</v>
      </c>
      <c r="AG424" s="362">
        <v>1</v>
      </c>
      <c r="AH424" s="364">
        <v>1292.69</v>
      </c>
      <c r="AI424" s="364">
        <v>1292.69</v>
      </c>
      <c r="AJ424" s="362" t="s">
        <v>262</v>
      </c>
      <c r="AK424" s="362" t="s">
        <v>263</v>
      </c>
      <c r="AL424" s="361" t="s">
        <v>264</v>
      </c>
      <c r="AM424" s="362">
        <v>58203</v>
      </c>
      <c r="AN424" s="362">
        <v>71475</v>
      </c>
      <c r="AO424" s="361" t="s">
        <v>158</v>
      </c>
      <c r="AP424" s="361" t="s">
        <v>265</v>
      </c>
      <c r="AQ424" s="362" t="s">
        <v>642</v>
      </c>
      <c r="AR424" s="362"/>
      <c r="AS424" s="363"/>
      <c r="AT424" s="362"/>
      <c r="AU424" s="362"/>
      <c r="AV424" s="364"/>
      <c r="AW424" s="362"/>
      <c r="AX424" s="362"/>
      <c r="AY424" s="364"/>
      <c r="AZ424" s="362"/>
      <c r="BA424" s="362"/>
      <c r="BB424" s="362"/>
      <c r="BC424" s="362"/>
      <c r="BD424" s="362"/>
      <c r="BE424" s="363"/>
      <c r="BF424" s="362"/>
      <c r="BG424" s="364"/>
      <c r="BH424" s="362"/>
      <c r="BI424" s="362"/>
      <c r="BJ424" s="362"/>
      <c r="BK424" s="362"/>
      <c r="BL424" s="362"/>
      <c r="BM424" s="362" t="s">
        <v>1269</v>
      </c>
      <c r="BN424" s="362" t="s">
        <v>1270</v>
      </c>
      <c r="BO424" s="362" t="s">
        <v>1271</v>
      </c>
      <c r="BP424" s="362" t="s">
        <v>256</v>
      </c>
      <c r="BQ424" s="362" t="s">
        <v>646</v>
      </c>
      <c r="BR424" s="362" t="s">
        <v>647</v>
      </c>
    </row>
    <row r="425" spans="1:70" ht="15.6">
      <c r="A425" s="361" t="s">
        <v>158</v>
      </c>
      <c r="B425" s="362" t="s">
        <v>2</v>
      </c>
      <c r="C425" s="362"/>
      <c r="D425" s="363" t="s">
        <v>243</v>
      </c>
      <c r="E425" s="363" t="s">
        <v>456</v>
      </c>
      <c r="F425" s="362" t="s">
        <v>245</v>
      </c>
      <c r="G425" s="362" t="s">
        <v>246</v>
      </c>
      <c r="H425" s="362" t="s">
        <v>247</v>
      </c>
      <c r="I425" s="362" t="s">
        <v>248</v>
      </c>
      <c r="J425" s="362" t="s">
        <v>249</v>
      </c>
      <c r="K425" s="362" t="s">
        <v>250</v>
      </c>
      <c r="L425" s="361" t="s">
        <v>298</v>
      </c>
      <c r="M425" s="362" t="s">
        <v>89</v>
      </c>
      <c r="N425" s="362" t="s">
        <v>91</v>
      </c>
      <c r="O425" s="362" t="s">
        <v>250</v>
      </c>
      <c r="P425" s="362" t="s">
        <v>247</v>
      </c>
      <c r="Q425" s="361" t="s">
        <v>157</v>
      </c>
      <c r="R425" s="362" t="s">
        <v>252</v>
      </c>
      <c r="S425" s="362" t="s">
        <v>253</v>
      </c>
      <c r="T425" s="362">
        <v>53986767</v>
      </c>
      <c r="U425" s="362"/>
      <c r="V425" s="362"/>
      <c r="W425" s="363" t="s">
        <v>638</v>
      </c>
      <c r="X425" s="362" t="s">
        <v>1136</v>
      </c>
      <c r="Y425" s="362" t="s">
        <v>256</v>
      </c>
      <c r="Z425" s="362" t="s">
        <v>279</v>
      </c>
      <c r="AA425" s="362"/>
      <c r="AB425" s="362" t="s">
        <v>640</v>
      </c>
      <c r="AC425" s="362" t="s">
        <v>641</v>
      </c>
      <c r="AD425" s="364">
        <v>1803.75</v>
      </c>
      <c r="AE425" s="364">
        <v>1803.75</v>
      </c>
      <c r="AF425" s="362" t="s">
        <v>154</v>
      </c>
      <c r="AG425" s="362">
        <v>1</v>
      </c>
      <c r="AH425" s="364">
        <v>1803.75</v>
      </c>
      <c r="AI425" s="364">
        <v>1803.75</v>
      </c>
      <c r="AJ425" s="362" t="s">
        <v>262</v>
      </c>
      <c r="AK425" s="362" t="s">
        <v>263</v>
      </c>
      <c r="AL425" s="361" t="s">
        <v>264</v>
      </c>
      <c r="AM425" s="362">
        <v>58203</v>
      </c>
      <c r="AN425" s="362">
        <v>67405</v>
      </c>
      <c r="AO425" s="361" t="s">
        <v>158</v>
      </c>
      <c r="AP425" s="361" t="s">
        <v>265</v>
      </c>
      <c r="AQ425" s="362" t="s">
        <v>1137</v>
      </c>
      <c r="AR425" s="362"/>
      <c r="AS425" s="363"/>
      <c r="AT425" s="362"/>
      <c r="AU425" s="362"/>
      <c r="AV425" s="364"/>
      <c r="AW425" s="362"/>
      <c r="AX425" s="362"/>
      <c r="AY425" s="364"/>
      <c r="AZ425" s="362"/>
      <c r="BA425" s="362"/>
      <c r="BB425" s="362"/>
      <c r="BC425" s="362"/>
      <c r="BD425" s="362"/>
      <c r="BE425" s="363"/>
      <c r="BF425" s="362"/>
      <c r="BG425" s="364"/>
      <c r="BH425" s="362"/>
      <c r="BI425" s="362"/>
      <c r="BJ425" s="362"/>
      <c r="BK425" s="362"/>
      <c r="BL425" s="362"/>
      <c r="BM425" s="362" t="s">
        <v>1138</v>
      </c>
      <c r="BN425" s="362" t="s">
        <v>1139</v>
      </c>
      <c r="BO425" s="362" t="s">
        <v>1140</v>
      </c>
      <c r="BP425" s="362" t="s">
        <v>522</v>
      </c>
      <c r="BQ425" s="362" t="s">
        <v>646</v>
      </c>
      <c r="BR425" s="362" t="s">
        <v>1141</v>
      </c>
    </row>
    <row r="426" spans="1:70" ht="15.6">
      <c r="A426" s="361" t="s">
        <v>158</v>
      </c>
      <c r="B426" s="362" t="s">
        <v>2</v>
      </c>
      <c r="C426" s="362"/>
      <c r="D426" s="363" t="s">
        <v>243</v>
      </c>
      <c r="E426" s="363" t="s">
        <v>456</v>
      </c>
      <c r="F426" s="362" t="s">
        <v>245</v>
      </c>
      <c r="G426" s="362" t="s">
        <v>246</v>
      </c>
      <c r="H426" s="362" t="s">
        <v>247</v>
      </c>
      <c r="I426" s="362" t="s">
        <v>248</v>
      </c>
      <c r="J426" s="362" t="s">
        <v>249</v>
      </c>
      <c r="K426" s="362" t="s">
        <v>250</v>
      </c>
      <c r="L426" s="361" t="s">
        <v>298</v>
      </c>
      <c r="M426" s="362" t="s">
        <v>89</v>
      </c>
      <c r="N426" s="362" t="s">
        <v>91</v>
      </c>
      <c r="O426" s="362" t="s">
        <v>250</v>
      </c>
      <c r="P426" s="362" t="s">
        <v>247</v>
      </c>
      <c r="Q426" s="361" t="s">
        <v>157</v>
      </c>
      <c r="R426" s="362" t="s">
        <v>252</v>
      </c>
      <c r="S426" s="362" t="s">
        <v>253</v>
      </c>
      <c r="T426" s="362">
        <v>53987293</v>
      </c>
      <c r="U426" s="362"/>
      <c r="V426" s="362"/>
      <c r="W426" s="363" t="s">
        <v>638</v>
      </c>
      <c r="X426" s="362" t="s">
        <v>639</v>
      </c>
      <c r="Y426" s="362" t="s">
        <v>256</v>
      </c>
      <c r="Z426" s="362" t="s">
        <v>279</v>
      </c>
      <c r="AA426" s="362"/>
      <c r="AB426" s="362" t="s">
        <v>640</v>
      </c>
      <c r="AC426" s="362" t="s">
        <v>641</v>
      </c>
      <c r="AD426" s="364">
        <v>865.48</v>
      </c>
      <c r="AE426" s="364">
        <v>865.48</v>
      </c>
      <c r="AF426" s="362" t="s">
        <v>154</v>
      </c>
      <c r="AG426" s="362">
        <v>1</v>
      </c>
      <c r="AH426" s="364">
        <v>865.48</v>
      </c>
      <c r="AI426" s="364">
        <v>865.48</v>
      </c>
      <c r="AJ426" s="362" t="s">
        <v>262</v>
      </c>
      <c r="AK426" s="362" t="s">
        <v>263</v>
      </c>
      <c r="AL426" s="361" t="s">
        <v>264</v>
      </c>
      <c r="AM426" s="362">
        <v>58203</v>
      </c>
      <c r="AN426" s="362">
        <v>71475</v>
      </c>
      <c r="AO426" s="361" t="s">
        <v>158</v>
      </c>
      <c r="AP426" s="361" t="s">
        <v>265</v>
      </c>
      <c r="AQ426" s="362" t="s">
        <v>642</v>
      </c>
      <c r="AR426" s="362"/>
      <c r="AS426" s="363"/>
      <c r="AT426" s="362"/>
      <c r="AU426" s="362"/>
      <c r="AV426" s="364"/>
      <c r="AW426" s="362"/>
      <c r="AX426" s="362"/>
      <c r="AY426" s="364"/>
      <c r="AZ426" s="362"/>
      <c r="BA426" s="362"/>
      <c r="BB426" s="362"/>
      <c r="BC426" s="362"/>
      <c r="BD426" s="362"/>
      <c r="BE426" s="363"/>
      <c r="BF426" s="362"/>
      <c r="BG426" s="364"/>
      <c r="BH426" s="362"/>
      <c r="BI426" s="362"/>
      <c r="BJ426" s="362"/>
      <c r="BK426" s="362"/>
      <c r="BL426" s="362"/>
      <c r="BM426" s="362" t="s">
        <v>1384</v>
      </c>
      <c r="BN426" s="362" t="s">
        <v>1385</v>
      </c>
      <c r="BO426" s="362" t="s">
        <v>645</v>
      </c>
      <c r="BP426" s="362" t="s">
        <v>1386</v>
      </c>
      <c r="BQ426" s="362" t="s">
        <v>646</v>
      </c>
      <c r="BR426" s="362" t="s">
        <v>647</v>
      </c>
    </row>
    <row r="427" spans="1:70" ht="15.6">
      <c r="A427" s="361" t="s">
        <v>158</v>
      </c>
      <c r="B427" s="362" t="s">
        <v>2</v>
      </c>
      <c r="C427" s="362"/>
      <c r="D427" s="363" t="s">
        <v>243</v>
      </c>
      <c r="E427" s="363" t="s">
        <v>456</v>
      </c>
      <c r="F427" s="362" t="s">
        <v>245</v>
      </c>
      <c r="G427" s="362" t="s">
        <v>246</v>
      </c>
      <c r="H427" s="362" t="s">
        <v>247</v>
      </c>
      <c r="I427" s="362" t="s">
        <v>248</v>
      </c>
      <c r="J427" s="362" t="s">
        <v>249</v>
      </c>
      <c r="K427" s="362" t="s">
        <v>250</v>
      </c>
      <c r="L427" s="361" t="s">
        <v>298</v>
      </c>
      <c r="M427" s="362" t="s">
        <v>89</v>
      </c>
      <c r="N427" s="362" t="s">
        <v>91</v>
      </c>
      <c r="O427" s="362" t="s">
        <v>250</v>
      </c>
      <c r="P427" s="362" t="s">
        <v>247</v>
      </c>
      <c r="Q427" s="361" t="s">
        <v>157</v>
      </c>
      <c r="R427" s="362" t="s">
        <v>252</v>
      </c>
      <c r="S427" s="362" t="s">
        <v>253</v>
      </c>
      <c r="T427" s="362">
        <v>54007992</v>
      </c>
      <c r="U427" s="362"/>
      <c r="V427" s="362"/>
      <c r="W427" s="363" t="s">
        <v>504</v>
      </c>
      <c r="X427" s="362" t="s">
        <v>1034</v>
      </c>
      <c r="Y427" s="362" t="s">
        <v>256</v>
      </c>
      <c r="Z427" s="362" t="s">
        <v>257</v>
      </c>
      <c r="AA427" s="362" t="s">
        <v>258</v>
      </c>
      <c r="AB427" s="362" t="s">
        <v>259</v>
      </c>
      <c r="AC427" s="362" t="s">
        <v>260</v>
      </c>
      <c r="AD427" s="364">
        <v>11120</v>
      </c>
      <c r="AE427" s="364">
        <v>11120</v>
      </c>
      <c r="AF427" s="362" t="s">
        <v>261</v>
      </c>
      <c r="AG427" s="362">
        <v>2.4096389999999999E-2</v>
      </c>
      <c r="AH427" s="364">
        <v>267.95</v>
      </c>
      <c r="AI427" s="364">
        <v>267.95</v>
      </c>
      <c r="AJ427" s="362" t="s">
        <v>262</v>
      </c>
      <c r="AK427" s="362" t="s">
        <v>263</v>
      </c>
      <c r="AL427" s="361" t="s">
        <v>264</v>
      </c>
      <c r="AM427" s="362">
        <v>58203</v>
      </c>
      <c r="AN427" s="362">
        <v>73410</v>
      </c>
      <c r="AO427" s="361" t="s">
        <v>158</v>
      </c>
      <c r="AP427" s="361" t="s">
        <v>265</v>
      </c>
      <c r="AQ427" s="362" t="s">
        <v>1035</v>
      </c>
      <c r="AR427" s="362" t="s">
        <v>497</v>
      </c>
      <c r="AS427" s="363" t="s">
        <v>504</v>
      </c>
      <c r="AT427" s="362" t="s">
        <v>245</v>
      </c>
      <c r="AU427" s="362" t="s">
        <v>1452</v>
      </c>
      <c r="AV427" s="364" t="s">
        <v>1453</v>
      </c>
      <c r="AW427" s="362" t="s">
        <v>1454</v>
      </c>
      <c r="AX427" s="362" t="s">
        <v>501</v>
      </c>
      <c r="AY427" s="364" t="s">
        <v>1455</v>
      </c>
      <c r="AZ427" s="362">
        <v>2042008</v>
      </c>
      <c r="BA427" s="362" t="s">
        <v>1456</v>
      </c>
      <c r="BB427" s="362" t="s">
        <v>1457</v>
      </c>
      <c r="BC427" s="362" t="s">
        <v>1458</v>
      </c>
      <c r="BD427" s="362" t="s">
        <v>1459</v>
      </c>
      <c r="BE427" s="363" t="s">
        <v>1460</v>
      </c>
      <c r="BF427" s="362" t="s">
        <v>261</v>
      </c>
      <c r="BG427" s="364" t="s">
        <v>1453</v>
      </c>
      <c r="BH427" s="362">
        <v>10279530</v>
      </c>
      <c r="BI427" s="362">
        <v>2</v>
      </c>
      <c r="BJ427" s="362" t="s">
        <v>1454</v>
      </c>
      <c r="BK427" s="362" t="s">
        <v>553</v>
      </c>
      <c r="BL427" s="362" t="s">
        <v>297</v>
      </c>
      <c r="BM427" s="362"/>
      <c r="BN427" s="362"/>
      <c r="BO427" s="362"/>
      <c r="BP427" s="362"/>
      <c r="BQ427" s="362"/>
      <c r="BR427" s="362"/>
    </row>
    <row r="428" spans="1:70" ht="15.6">
      <c r="A428" s="361" t="s">
        <v>158</v>
      </c>
      <c r="B428" s="362" t="s">
        <v>2</v>
      </c>
      <c r="C428" s="362"/>
      <c r="D428" s="363" t="s">
        <v>243</v>
      </c>
      <c r="E428" s="363" t="s">
        <v>456</v>
      </c>
      <c r="F428" s="362" t="s">
        <v>245</v>
      </c>
      <c r="G428" s="362" t="s">
        <v>246</v>
      </c>
      <c r="H428" s="362" t="s">
        <v>247</v>
      </c>
      <c r="I428" s="362" t="s">
        <v>248</v>
      </c>
      <c r="J428" s="362" t="s">
        <v>249</v>
      </c>
      <c r="K428" s="362" t="s">
        <v>250</v>
      </c>
      <c r="L428" s="361" t="s">
        <v>298</v>
      </c>
      <c r="M428" s="362" t="s">
        <v>89</v>
      </c>
      <c r="N428" s="362" t="s">
        <v>91</v>
      </c>
      <c r="O428" s="362" t="s">
        <v>250</v>
      </c>
      <c r="P428" s="362" t="s">
        <v>247</v>
      </c>
      <c r="Q428" s="361" t="s">
        <v>157</v>
      </c>
      <c r="R428" s="362" t="s">
        <v>252</v>
      </c>
      <c r="S428" s="362" t="s">
        <v>253</v>
      </c>
      <c r="T428" s="362">
        <v>54008006</v>
      </c>
      <c r="U428" s="362"/>
      <c r="V428" s="362"/>
      <c r="W428" s="363" t="s">
        <v>504</v>
      </c>
      <c r="X428" s="362" t="s">
        <v>1034</v>
      </c>
      <c r="Y428" s="362" t="s">
        <v>256</v>
      </c>
      <c r="Z428" s="362" t="s">
        <v>257</v>
      </c>
      <c r="AA428" s="362" t="s">
        <v>258</v>
      </c>
      <c r="AB428" s="362" t="s">
        <v>259</v>
      </c>
      <c r="AC428" s="362" t="s">
        <v>260</v>
      </c>
      <c r="AD428" s="364">
        <v>11330</v>
      </c>
      <c r="AE428" s="364">
        <v>11330</v>
      </c>
      <c r="AF428" s="362" t="s">
        <v>261</v>
      </c>
      <c r="AG428" s="362">
        <v>2.4096389999999999E-2</v>
      </c>
      <c r="AH428" s="364">
        <v>273.01</v>
      </c>
      <c r="AI428" s="364">
        <v>273.01</v>
      </c>
      <c r="AJ428" s="362" t="s">
        <v>262</v>
      </c>
      <c r="AK428" s="362" t="s">
        <v>263</v>
      </c>
      <c r="AL428" s="361" t="s">
        <v>264</v>
      </c>
      <c r="AM428" s="362">
        <v>58203</v>
      </c>
      <c r="AN428" s="362">
        <v>73410</v>
      </c>
      <c r="AO428" s="361" t="s">
        <v>158</v>
      </c>
      <c r="AP428" s="361" t="s">
        <v>265</v>
      </c>
      <c r="AQ428" s="362" t="s">
        <v>1035</v>
      </c>
      <c r="AR428" s="362" t="s">
        <v>497</v>
      </c>
      <c r="AS428" s="363" t="s">
        <v>504</v>
      </c>
      <c r="AT428" s="362" t="s">
        <v>245</v>
      </c>
      <c r="AU428" s="362" t="s">
        <v>1452</v>
      </c>
      <c r="AV428" s="364" t="s">
        <v>1453</v>
      </c>
      <c r="AW428" s="362" t="s">
        <v>1461</v>
      </c>
      <c r="AX428" s="362" t="s">
        <v>515</v>
      </c>
      <c r="AY428" s="364" t="s">
        <v>1462</v>
      </c>
      <c r="AZ428" s="362">
        <v>2042008</v>
      </c>
      <c r="BA428" s="362" t="s">
        <v>1456</v>
      </c>
      <c r="BB428" s="362" t="s">
        <v>1457</v>
      </c>
      <c r="BC428" s="362" t="s">
        <v>1458</v>
      </c>
      <c r="BD428" s="362" t="s">
        <v>1459</v>
      </c>
      <c r="BE428" s="363" t="s">
        <v>1460</v>
      </c>
      <c r="BF428" s="362" t="s">
        <v>261</v>
      </c>
      <c r="BG428" s="364" t="s">
        <v>1453</v>
      </c>
      <c r="BH428" s="362">
        <v>10279530</v>
      </c>
      <c r="BI428" s="362">
        <v>3</v>
      </c>
      <c r="BJ428" s="362" t="s">
        <v>1461</v>
      </c>
      <c r="BK428" s="362" t="s">
        <v>553</v>
      </c>
      <c r="BL428" s="362" t="s">
        <v>297</v>
      </c>
      <c r="BM428" s="362"/>
      <c r="BN428" s="362"/>
      <c r="BO428" s="362"/>
      <c r="BP428" s="362"/>
      <c r="BQ428" s="362"/>
      <c r="BR428" s="362"/>
    </row>
    <row r="429" spans="1:70" ht="15.6">
      <c r="A429" s="361" t="s">
        <v>158</v>
      </c>
      <c r="B429" s="362" t="s">
        <v>2</v>
      </c>
      <c r="C429" s="362"/>
      <c r="D429" s="363" t="s">
        <v>243</v>
      </c>
      <c r="E429" s="363" t="s">
        <v>456</v>
      </c>
      <c r="F429" s="362" t="s">
        <v>245</v>
      </c>
      <c r="G429" s="362" t="s">
        <v>246</v>
      </c>
      <c r="H429" s="362" t="s">
        <v>247</v>
      </c>
      <c r="I429" s="362" t="s">
        <v>248</v>
      </c>
      <c r="J429" s="362" t="s">
        <v>249</v>
      </c>
      <c r="K429" s="362" t="s">
        <v>250</v>
      </c>
      <c r="L429" s="361" t="s">
        <v>298</v>
      </c>
      <c r="M429" s="362" t="s">
        <v>89</v>
      </c>
      <c r="N429" s="362" t="s">
        <v>91</v>
      </c>
      <c r="O429" s="362" t="s">
        <v>250</v>
      </c>
      <c r="P429" s="362" t="s">
        <v>247</v>
      </c>
      <c r="Q429" s="361" t="s">
        <v>157</v>
      </c>
      <c r="R429" s="362" t="s">
        <v>252</v>
      </c>
      <c r="S429" s="362" t="s">
        <v>253</v>
      </c>
      <c r="T429" s="362">
        <v>54008027</v>
      </c>
      <c r="U429" s="362"/>
      <c r="V429" s="362"/>
      <c r="W429" s="363" t="s">
        <v>504</v>
      </c>
      <c r="X429" s="362" t="s">
        <v>1034</v>
      </c>
      <c r="Y429" s="362" t="s">
        <v>256</v>
      </c>
      <c r="Z429" s="362" t="s">
        <v>257</v>
      </c>
      <c r="AA429" s="362" t="s">
        <v>258</v>
      </c>
      <c r="AB429" s="362" t="s">
        <v>259</v>
      </c>
      <c r="AC429" s="362" t="s">
        <v>260</v>
      </c>
      <c r="AD429" s="364">
        <v>14490</v>
      </c>
      <c r="AE429" s="364">
        <v>14490</v>
      </c>
      <c r="AF429" s="362" t="s">
        <v>261</v>
      </c>
      <c r="AG429" s="362">
        <v>2.4096389999999999E-2</v>
      </c>
      <c r="AH429" s="364">
        <v>349.16</v>
      </c>
      <c r="AI429" s="364">
        <v>349.16</v>
      </c>
      <c r="AJ429" s="362" t="s">
        <v>262</v>
      </c>
      <c r="AK429" s="362" t="s">
        <v>263</v>
      </c>
      <c r="AL429" s="361" t="s">
        <v>264</v>
      </c>
      <c r="AM429" s="362">
        <v>58203</v>
      </c>
      <c r="AN429" s="362">
        <v>73410</v>
      </c>
      <c r="AO429" s="361" t="s">
        <v>158</v>
      </c>
      <c r="AP429" s="361" t="s">
        <v>265</v>
      </c>
      <c r="AQ429" s="362" t="s">
        <v>1035</v>
      </c>
      <c r="AR429" s="362" t="s">
        <v>497</v>
      </c>
      <c r="AS429" s="363" t="s">
        <v>504</v>
      </c>
      <c r="AT429" s="362" t="s">
        <v>245</v>
      </c>
      <c r="AU429" s="362" t="s">
        <v>1452</v>
      </c>
      <c r="AV429" s="364" t="s">
        <v>1453</v>
      </c>
      <c r="AW429" s="362" t="s">
        <v>1463</v>
      </c>
      <c r="AX429" s="362" t="s">
        <v>633</v>
      </c>
      <c r="AY429" s="364" t="s">
        <v>1464</v>
      </c>
      <c r="AZ429" s="362">
        <v>2042008</v>
      </c>
      <c r="BA429" s="362" t="s">
        <v>1456</v>
      </c>
      <c r="BB429" s="362" t="s">
        <v>1457</v>
      </c>
      <c r="BC429" s="362" t="s">
        <v>1458</v>
      </c>
      <c r="BD429" s="362" t="s">
        <v>1459</v>
      </c>
      <c r="BE429" s="363" t="s">
        <v>1460</v>
      </c>
      <c r="BF429" s="362" t="s">
        <v>261</v>
      </c>
      <c r="BG429" s="364" t="s">
        <v>1453</v>
      </c>
      <c r="BH429" s="362">
        <v>10279530</v>
      </c>
      <c r="BI429" s="362">
        <v>4</v>
      </c>
      <c r="BJ429" s="362" t="s">
        <v>1463</v>
      </c>
      <c r="BK429" s="362" t="s">
        <v>553</v>
      </c>
      <c r="BL429" s="362" t="s">
        <v>297</v>
      </c>
      <c r="BM429" s="362"/>
      <c r="BN429" s="362"/>
      <c r="BO429" s="362"/>
      <c r="BP429" s="362"/>
      <c r="BQ429" s="362"/>
      <c r="BR429" s="362"/>
    </row>
    <row r="430" spans="1:70" ht="15.6">
      <c r="A430" s="361" t="s">
        <v>158</v>
      </c>
      <c r="B430" s="362" t="s">
        <v>2</v>
      </c>
      <c r="C430" s="362"/>
      <c r="D430" s="363" t="s">
        <v>243</v>
      </c>
      <c r="E430" s="363" t="s">
        <v>456</v>
      </c>
      <c r="F430" s="362" t="s">
        <v>245</v>
      </c>
      <c r="G430" s="362" t="s">
        <v>246</v>
      </c>
      <c r="H430" s="362" t="s">
        <v>247</v>
      </c>
      <c r="I430" s="362" t="s">
        <v>248</v>
      </c>
      <c r="J430" s="362" t="s">
        <v>249</v>
      </c>
      <c r="K430" s="362" t="s">
        <v>250</v>
      </c>
      <c r="L430" s="361" t="s">
        <v>298</v>
      </c>
      <c r="M430" s="362" t="s">
        <v>89</v>
      </c>
      <c r="N430" s="362" t="s">
        <v>91</v>
      </c>
      <c r="O430" s="362" t="s">
        <v>250</v>
      </c>
      <c r="P430" s="362" t="s">
        <v>247</v>
      </c>
      <c r="Q430" s="361" t="s">
        <v>157</v>
      </c>
      <c r="R430" s="362" t="s">
        <v>252</v>
      </c>
      <c r="S430" s="362" t="s">
        <v>253</v>
      </c>
      <c r="T430" s="362">
        <v>54008048</v>
      </c>
      <c r="U430" s="362"/>
      <c r="V430" s="362"/>
      <c r="W430" s="363" t="s">
        <v>504</v>
      </c>
      <c r="X430" s="362" t="s">
        <v>1034</v>
      </c>
      <c r="Y430" s="362" t="s">
        <v>256</v>
      </c>
      <c r="Z430" s="362" t="s">
        <v>257</v>
      </c>
      <c r="AA430" s="362" t="s">
        <v>258</v>
      </c>
      <c r="AB430" s="362" t="s">
        <v>259</v>
      </c>
      <c r="AC430" s="362" t="s">
        <v>496</v>
      </c>
      <c r="AD430" s="364">
        <v>0</v>
      </c>
      <c r="AE430" s="364">
        <v>0</v>
      </c>
      <c r="AF430" s="362" t="s">
        <v>261</v>
      </c>
      <c r="AG430" s="362">
        <v>2.4096389999999999E-2</v>
      </c>
      <c r="AH430" s="364">
        <v>0</v>
      </c>
      <c r="AI430" s="364">
        <v>0</v>
      </c>
      <c r="AJ430" s="362" t="s">
        <v>262</v>
      </c>
      <c r="AK430" s="362" t="s">
        <v>263</v>
      </c>
      <c r="AL430" s="361" t="s">
        <v>264</v>
      </c>
      <c r="AM430" s="362">
        <v>58203</v>
      </c>
      <c r="AN430" s="362">
        <v>73410</v>
      </c>
      <c r="AO430" s="361" t="s">
        <v>158</v>
      </c>
      <c r="AP430" s="361" t="s">
        <v>265</v>
      </c>
      <c r="AQ430" s="362" t="s">
        <v>1035</v>
      </c>
      <c r="AR430" s="362" t="s">
        <v>497</v>
      </c>
      <c r="AS430" s="363" t="s">
        <v>504</v>
      </c>
      <c r="AT430" s="362" t="s">
        <v>245</v>
      </c>
      <c r="AU430" s="362" t="s">
        <v>1452</v>
      </c>
      <c r="AV430" s="364" t="s">
        <v>1453</v>
      </c>
      <c r="AW430" s="362" t="s">
        <v>1465</v>
      </c>
      <c r="AX430" s="362" t="s">
        <v>1150</v>
      </c>
      <c r="AY430" s="364" t="s">
        <v>502</v>
      </c>
      <c r="AZ430" s="362">
        <v>2042008</v>
      </c>
      <c r="BA430" s="362" t="s">
        <v>1456</v>
      </c>
      <c r="BB430" s="362" t="s">
        <v>1457</v>
      </c>
      <c r="BC430" s="362" t="s">
        <v>1458</v>
      </c>
      <c r="BD430" s="362" t="s">
        <v>1459</v>
      </c>
      <c r="BE430" s="363" t="s">
        <v>1460</v>
      </c>
      <c r="BF430" s="362" t="s">
        <v>261</v>
      </c>
      <c r="BG430" s="364" t="s">
        <v>1453</v>
      </c>
      <c r="BH430" s="362">
        <v>10279530</v>
      </c>
      <c r="BI430" s="362">
        <v>1</v>
      </c>
      <c r="BJ430" s="362" t="s">
        <v>1466</v>
      </c>
      <c r="BK430" s="362" t="s">
        <v>553</v>
      </c>
      <c r="BL430" s="362" t="s">
        <v>297</v>
      </c>
      <c r="BM430" s="362"/>
      <c r="BN430" s="362"/>
      <c r="BO430" s="362"/>
      <c r="BP430" s="362"/>
      <c r="BQ430" s="362"/>
      <c r="BR430" s="362"/>
    </row>
    <row r="431" spans="1:70" ht="15.6">
      <c r="A431" s="361" t="s">
        <v>158</v>
      </c>
      <c r="B431" s="362" t="s">
        <v>2</v>
      </c>
      <c r="C431" s="362"/>
      <c r="D431" s="363" t="s">
        <v>243</v>
      </c>
      <c r="E431" s="363" t="s">
        <v>456</v>
      </c>
      <c r="F431" s="362" t="s">
        <v>245</v>
      </c>
      <c r="G431" s="362" t="s">
        <v>246</v>
      </c>
      <c r="H431" s="362" t="s">
        <v>247</v>
      </c>
      <c r="I431" s="362" t="s">
        <v>248</v>
      </c>
      <c r="J431" s="362" t="s">
        <v>249</v>
      </c>
      <c r="K431" s="362" t="s">
        <v>250</v>
      </c>
      <c r="L431" s="361" t="s">
        <v>298</v>
      </c>
      <c r="M431" s="362" t="s">
        <v>89</v>
      </c>
      <c r="N431" s="362" t="s">
        <v>91</v>
      </c>
      <c r="O431" s="362" t="s">
        <v>250</v>
      </c>
      <c r="P431" s="362" t="s">
        <v>247</v>
      </c>
      <c r="Q431" s="361" t="s">
        <v>157</v>
      </c>
      <c r="R431" s="362" t="s">
        <v>252</v>
      </c>
      <c r="S431" s="362" t="s">
        <v>253</v>
      </c>
      <c r="T431" s="362">
        <v>54008064</v>
      </c>
      <c r="U431" s="362"/>
      <c r="V431" s="362"/>
      <c r="W431" s="363" t="s">
        <v>504</v>
      </c>
      <c r="X431" s="362" t="s">
        <v>1034</v>
      </c>
      <c r="Y431" s="362" t="s">
        <v>256</v>
      </c>
      <c r="Z431" s="362" t="s">
        <v>257</v>
      </c>
      <c r="AA431" s="362" t="s">
        <v>258</v>
      </c>
      <c r="AB431" s="362" t="s">
        <v>259</v>
      </c>
      <c r="AC431" s="362" t="s">
        <v>496</v>
      </c>
      <c r="AD431" s="364">
        <v>0</v>
      </c>
      <c r="AE431" s="364">
        <v>0</v>
      </c>
      <c r="AF431" s="362" t="s">
        <v>261</v>
      </c>
      <c r="AG431" s="362">
        <v>2.4096389999999999E-2</v>
      </c>
      <c r="AH431" s="364">
        <v>0</v>
      </c>
      <c r="AI431" s="364">
        <v>0</v>
      </c>
      <c r="AJ431" s="362" t="s">
        <v>262</v>
      </c>
      <c r="AK431" s="362" t="s">
        <v>263</v>
      </c>
      <c r="AL431" s="361" t="s">
        <v>264</v>
      </c>
      <c r="AM431" s="362">
        <v>58203</v>
      </c>
      <c r="AN431" s="362">
        <v>73410</v>
      </c>
      <c r="AO431" s="361" t="s">
        <v>158</v>
      </c>
      <c r="AP431" s="361" t="s">
        <v>265</v>
      </c>
      <c r="AQ431" s="362" t="s">
        <v>1035</v>
      </c>
      <c r="AR431" s="362" t="s">
        <v>497</v>
      </c>
      <c r="AS431" s="363" t="s">
        <v>504</v>
      </c>
      <c r="AT431" s="362" t="s">
        <v>245</v>
      </c>
      <c r="AU431" s="362" t="s">
        <v>1452</v>
      </c>
      <c r="AV431" s="364" t="s">
        <v>1453</v>
      </c>
      <c r="AW431" s="362" t="s">
        <v>1465</v>
      </c>
      <c r="AX431" s="362" t="s">
        <v>1150</v>
      </c>
      <c r="AY431" s="364" t="s">
        <v>502</v>
      </c>
      <c r="AZ431" s="362">
        <v>2042008</v>
      </c>
      <c r="BA431" s="362" t="s">
        <v>1456</v>
      </c>
      <c r="BB431" s="362" t="s">
        <v>1457</v>
      </c>
      <c r="BC431" s="362" t="s">
        <v>1458</v>
      </c>
      <c r="BD431" s="362" t="s">
        <v>1459</v>
      </c>
      <c r="BE431" s="363" t="s">
        <v>1460</v>
      </c>
      <c r="BF431" s="362" t="s">
        <v>261</v>
      </c>
      <c r="BG431" s="364" t="s">
        <v>1453</v>
      </c>
      <c r="BH431" s="362">
        <v>10279530</v>
      </c>
      <c r="BI431" s="362">
        <v>2</v>
      </c>
      <c r="BJ431" s="362" t="s">
        <v>1454</v>
      </c>
      <c r="BK431" s="362" t="s">
        <v>553</v>
      </c>
      <c r="BL431" s="362" t="s">
        <v>297</v>
      </c>
      <c r="BM431" s="362"/>
      <c r="BN431" s="362"/>
      <c r="BO431" s="362"/>
      <c r="BP431" s="362"/>
      <c r="BQ431" s="362"/>
      <c r="BR431" s="362"/>
    </row>
    <row r="432" spans="1:70" ht="15.6">
      <c r="A432" s="361" t="s">
        <v>158</v>
      </c>
      <c r="B432" s="362" t="s">
        <v>2</v>
      </c>
      <c r="C432" s="362"/>
      <c r="D432" s="363" t="s">
        <v>243</v>
      </c>
      <c r="E432" s="363" t="s">
        <v>456</v>
      </c>
      <c r="F432" s="362" t="s">
        <v>245</v>
      </c>
      <c r="G432" s="362" t="s">
        <v>246</v>
      </c>
      <c r="H432" s="362" t="s">
        <v>247</v>
      </c>
      <c r="I432" s="362" t="s">
        <v>248</v>
      </c>
      <c r="J432" s="362" t="s">
        <v>249</v>
      </c>
      <c r="K432" s="362" t="s">
        <v>250</v>
      </c>
      <c r="L432" s="361" t="s">
        <v>298</v>
      </c>
      <c r="M432" s="362" t="s">
        <v>89</v>
      </c>
      <c r="N432" s="362" t="s">
        <v>91</v>
      </c>
      <c r="O432" s="362" t="s">
        <v>250</v>
      </c>
      <c r="P432" s="362" t="s">
        <v>247</v>
      </c>
      <c r="Q432" s="361" t="s">
        <v>157</v>
      </c>
      <c r="R432" s="362" t="s">
        <v>252</v>
      </c>
      <c r="S432" s="362" t="s">
        <v>253</v>
      </c>
      <c r="T432" s="362">
        <v>54008072</v>
      </c>
      <c r="U432" s="362"/>
      <c r="V432" s="362"/>
      <c r="W432" s="363" t="s">
        <v>504</v>
      </c>
      <c r="X432" s="362" t="s">
        <v>1034</v>
      </c>
      <c r="Y432" s="362" t="s">
        <v>256</v>
      </c>
      <c r="Z432" s="362" t="s">
        <v>257</v>
      </c>
      <c r="AA432" s="362" t="s">
        <v>258</v>
      </c>
      <c r="AB432" s="362" t="s">
        <v>259</v>
      </c>
      <c r="AC432" s="362" t="s">
        <v>496</v>
      </c>
      <c r="AD432" s="364">
        <v>0</v>
      </c>
      <c r="AE432" s="364">
        <v>0</v>
      </c>
      <c r="AF432" s="362" t="s">
        <v>261</v>
      </c>
      <c r="AG432" s="362">
        <v>2.4096389999999999E-2</v>
      </c>
      <c r="AH432" s="364">
        <v>0</v>
      </c>
      <c r="AI432" s="364">
        <v>0</v>
      </c>
      <c r="AJ432" s="362" t="s">
        <v>262</v>
      </c>
      <c r="AK432" s="362" t="s">
        <v>263</v>
      </c>
      <c r="AL432" s="361" t="s">
        <v>264</v>
      </c>
      <c r="AM432" s="362">
        <v>58203</v>
      </c>
      <c r="AN432" s="362">
        <v>73410</v>
      </c>
      <c r="AO432" s="361" t="s">
        <v>158</v>
      </c>
      <c r="AP432" s="361" t="s">
        <v>265</v>
      </c>
      <c r="AQ432" s="362" t="s">
        <v>1035</v>
      </c>
      <c r="AR432" s="362" t="s">
        <v>497</v>
      </c>
      <c r="AS432" s="363" t="s">
        <v>504</v>
      </c>
      <c r="AT432" s="362" t="s">
        <v>245</v>
      </c>
      <c r="AU432" s="362" t="s">
        <v>1452</v>
      </c>
      <c r="AV432" s="364" t="s">
        <v>1453</v>
      </c>
      <c r="AW432" s="362" t="s">
        <v>1465</v>
      </c>
      <c r="AX432" s="362" t="s">
        <v>1150</v>
      </c>
      <c r="AY432" s="364" t="s">
        <v>502</v>
      </c>
      <c r="AZ432" s="362">
        <v>2042008</v>
      </c>
      <c r="BA432" s="362" t="s">
        <v>1456</v>
      </c>
      <c r="BB432" s="362" t="s">
        <v>1457</v>
      </c>
      <c r="BC432" s="362" t="s">
        <v>1458</v>
      </c>
      <c r="BD432" s="362" t="s">
        <v>1459</v>
      </c>
      <c r="BE432" s="363" t="s">
        <v>1460</v>
      </c>
      <c r="BF432" s="362" t="s">
        <v>261</v>
      </c>
      <c r="BG432" s="364" t="s">
        <v>1453</v>
      </c>
      <c r="BH432" s="362">
        <v>10279530</v>
      </c>
      <c r="BI432" s="362">
        <v>3</v>
      </c>
      <c r="BJ432" s="362" t="s">
        <v>1461</v>
      </c>
      <c r="BK432" s="362" t="s">
        <v>553</v>
      </c>
      <c r="BL432" s="362" t="s">
        <v>297</v>
      </c>
      <c r="BM432" s="362"/>
      <c r="BN432" s="362"/>
      <c r="BO432" s="362"/>
      <c r="BP432" s="362"/>
      <c r="BQ432" s="362"/>
      <c r="BR432" s="362"/>
    </row>
    <row r="433" spans="1:70" ht="15.6">
      <c r="A433" s="361" t="s">
        <v>158</v>
      </c>
      <c r="B433" s="362" t="s">
        <v>2</v>
      </c>
      <c r="C433" s="362"/>
      <c r="D433" s="363" t="s">
        <v>243</v>
      </c>
      <c r="E433" s="363" t="s">
        <v>456</v>
      </c>
      <c r="F433" s="362" t="s">
        <v>245</v>
      </c>
      <c r="G433" s="362" t="s">
        <v>246</v>
      </c>
      <c r="H433" s="362" t="s">
        <v>247</v>
      </c>
      <c r="I433" s="362" t="s">
        <v>248</v>
      </c>
      <c r="J433" s="362" t="s">
        <v>249</v>
      </c>
      <c r="K433" s="362" t="s">
        <v>250</v>
      </c>
      <c r="L433" s="361" t="s">
        <v>298</v>
      </c>
      <c r="M433" s="362" t="s">
        <v>89</v>
      </c>
      <c r="N433" s="362" t="s">
        <v>91</v>
      </c>
      <c r="O433" s="362" t="s">
        <v>250</v>
      </c>
      <c r="P433" s="362" t="s">
        <v>247</v>
      </c>
      <c r="Q433" s="361" t="s">
        <v>157</v>
      </c>
      <c r="R433" s="362" t="s">
        <v>252</v>
      </c>
      <c r="S433" s="362" t="s">
        <v>253</v>
      </c>
      <c r="T433" s="362">
        <v>54008084</v>
      </c>
      <c r="U433" s="362"/>
      <c r="V433" s="362"/>
      <c r="W433" s="363" t="s">
        <v>504</v>
      </c>
      <c r="X433" s="362" t="s">
        <v>1034</v>
      </c>
      <c r="Y433" s="362" t="s">
        <v>256</v>
      </c>
      <c r="Z433" s="362" t="s">
        <v>257</v>
      </c>
      <c r="AA433" s="362" t="s">
        <v>258</v>
      </c>
      <c r="AB433" s="362" t="s">
        <v>259</v>
      </c>
      <c r="AC433" s="362" t="s">
        <v>260</v>
      </c>
      <c r="AD433" s="364">
        <v>57645</v>
      </c>
      <c r="AE433" s="364">
        <v>57645</v>
      </c>
      <c r="AF433" s="362" t="s">
        <v>261</v>
      </c>
      <c r="AG433" s="362">
        <v>2.4096389999999999E-2</v>
      </c>
      <c r="AH433" s="364">
        <v>1389.04</v>
      </c>
      <c r="AI433" s="364">
        <v>1389.04</v>
      </c>
      <c r="AJ433" s="362" t="s">
        <v>262</v>
      </c>
      <c r="AK433" s="362" t="s">
        <v>263</v>
      </c>
      <c r="AL433" s="361" t="s">
        <v>264</v>
      </c>
      <c r="AM433" s="362">
        <v>58203</v>
      </c>
      <c r="AN433" s="362">
        <v>73410</v>
      </c>
      <c r="AO433" s="361" t="s">
        <v>158</v>
      </c>
      <c r="AP433" s="361" t="s">
        <v>265</v>
      </c>
      <c r="AQ433" s="362" t="s">
        <v>1035</v>
      </c>
      <c r="AR433" s="362" t="s">
        <v>497</v>
      </c>
      <c r="AS433" s="363" t="s">
        <v>504</v>
      </c>
      <c r="AT433" s="362" t="s">
        <v>245</v>
      </c>
      <c r="AU433" s="362" t="s">
        <v>1452</v>
      </c>
      <c r="AV433" s="364" t="s">
        <v>1453</v>
      </c>
      <c r="AW433" s="362" t="s">
        <v>1466</v>
      </c>
      <c r="AX433" s="362" t="s">
        <v>271</v>
      </c>
      <c r="AY433" s="364" t="s">
        <v>1467</v>
      </c>
      <c r="AZ433" s="362">
        <v>2042008</v>
      </c>
      <c r="BA433" s="362" t="s">
        <v>1456</v>
      </c>
      <c r="BB433" s="362" t="s">
        <v>1457</v>
      </c>
      <c r="BC433" s="362" t="s">
        <v>1458</v>
      </c>
      <c r="BD433" s="362" t="s">
        <v>1459</v>
      </c>
      <c r="BE433" s="363" t="s">
        <v>1460</v>
      </c>
      <c r="BF433" s="362" t="s">
        <v>261</v>
      </c>
      <c r="BG433" s="364" t="s">
        <v>1453</v>
      </c>
      <c r="BH433" s="362">
        <v>10279530</v>
      </c>
      <c r="BI433" s="362">
        <v>1</v>
      </c>
      <c r="BJ433" s="362" t="s">
        <v>1466</v>
      </c>
      <c r="BK433" s="362" t="s">
        <v>553</v>
      </c>
      <c r="BL433" s="362" t="s">
        <v>297</v>
      </c>
      <c r="BM433" s="362"/>
      <c r="BN433" s="362"/>
      <c r="BO433" s="362"/>
      <c r="BP433" s="362"/>
      <c r="BQ433" s="362"/>
      <c r="BR433" s="362"/>
    </row>
    <row r="434" spans="1:70" ht="15.6">
      <c r="A434" s="361" t="s">
        <v>158</v>
      </c>
      <c r="B434" s="362" t="s">
        <v>2</v>
      </c>
      <c r="C434" s="362"/>
      <c r="D434" s="363" t="s">
        <v>243</v>
      </c>
      <c r="E434" s="363" t="s">
        <v>456</v>
      </c>
      <c r="F434" s="362" t="s">
        <v>245</v>
      </c>
      <c r="G434" s="362" t="s">
        <v>246</v>
      </c>
      <c r="H434" s="362" t="s">
        <v>247</v>
      </c>
      <c r="I434" s="362" t="s">
        <v>248</v>
      </c>
      <c r="J434" s="362" t="s">
        <v>249</v>
      </c>
      <c r="K434" s="362" t="s">
        <v>250</v>
      </c>
      <c r="L434" s="361" t="s">
        <v>298</v>
      </c>
      <c r="M434" s="362" t="s">
        <v>89</v>
      </c>
      <c r="N434" s="362" t="s">
        <v>91</v>
      </c>
      <c r="O434" s="362" t="s">
        <v>250</v>
      </c>
      <c r="P434" s="362" t="s">
        <v>247</v>
      </c>
      <c r="Q434" s="361" t="s">
        <v>157</v>
      </c>
      <c r="R434" s="362" t="s">
        <v>252</v>
      </c>
      <c r="S434" s="362" t="s">
        <v>253</v>
      </c>
      <c r="T434" s="362">
        <v>54008143</v>
      </c>
      <c r="U434" s="362"/>
      <c r="V434" s="362"/>
      <c r="W434" s="363" t="s">
        <v>504</v>
      </c>
      <c r="X434" s="362" t="s">
        <v>1034</v>
      </c>
      <c r="Y434" s="362" t="s">
        <v>256</v>
      </c>
      <c r="Z434" s="362" t="s">
        <v>257</v>
      </c>
      <c r="AA434" s="362" t="s">
        <v>258</v>
      </c>
      <c r="AB434" s="362" t="s">
        <v>259</v>
      </c>
      <c r="AC434" s="362" t="s">
        <v>496</v>
      </c>
      <c r="AD434" s="364">
        <v>0</v>
      </c>
      <c r="AE434" s="364">
        <v>0</v>
      </c>
      <c r="AF434" s="362" t="s">
        <v>261</v>
      </c>
      <c r="AG434" s="362">
        <v>2.4096389999999999E-2</v>
      </c>
      <c r="AH434" s="364">
        <v>0</v>
      </c>
      <c r="AI434" s="364">
        <v>0</v>
      </c>
      <c r="AJ434" s="362" t="s">
        <v>262</v>
      </c>
      <c r="AK434" s="362" t="s">
        <v>263</v>
      </c>
      <c r="AL434" s="361" t="s">
        <v>264</v>
      </c>
      <c r="AM434" s="362">
        <v>58203</v>
      </c>
      <c r="AN434" s="362">
        <v>73410</v>
      </c>
      <c r="AO434" s="361" t="s">
        <v>158</v>
      </c>
      <c r="AP434" s="361" t="s">
        <v>265</v>
      </c>
      <c r="AQ434" s="362" t="s">
        <v>1035</v>
      </c>
      <c r="AR434" s="362" t="s">
        <v>497</v>
      </c>
      <c r="AS434" s="363" t="s">
        <v>504</v>
      </c>
      <c r="AT434" s="362" t="s">
        <v>245</v>
      </c>
      <c r="AU434" s="362" t="s">
        <v>1452</v>
      </c>
      <c r="AV434" s="364" t="s">
        <v>1453</v>
      </c>
      <c r="AW434" s="362" t="s">
        <v>1465</v>
      </c>
      <c r="AX434" s="362" t="s">
        <v>1150</v>
      </c>
      <c r="AY434" s="364" t="s">
        <v>502</v>
      </c>
      <c r="AZ434" s="362">
        <v>2042008</v>
      </c>
      <c r="BA434" s="362" t="s">
        <v>1456</v>
      </c>
      <c r="BB434" s="362" t="s">
        <v>1457</v>
      </c>
      <c r="BC434" s="362" t="s">
        <v>1458</v>
      </c>
      <c r="BD434" s="362" t="s">
        <v>1459</v>
      </c>
      <c r="BE434" s="363" t="s">
        <v>1460</v>
      </c>
      <c r="BF434" s="362" t="s">
        <v>261</v>
      </c>
      <c r="BG434" s="364" t="s">
        <v>1453</v>
      </c>
      <c r="BH434" s="362">
        <v>10279530</v>
      </c>
      <c r="BI434" s="362">
        <v>4</v>
      </c>
      <c r="BJ434" s="362" t="s">
        <v>1463</v>
      </c>
      <c r="BK434" s="362" t="s">
        <v>553</v>
      </c>
      <c r="BL434" s="362" t="s">
        <v>297</v>
      </c>
      <c r="BM434" s="362"/>
      <c r="BN434" s="362"/>
      <c r="BO434" s="362"/>
      <c r="BP434" s="362"/>
      <c r="BQ434" s="362"/>
      <c r="BR434" s="362"/>
    </row>
    <row r="435" spans="1:70" ht="15.6">
      <c r="A435" s="361" t="s">
        <v>158</v>
      </c>
      <c r="B435" s="362" t="s">
        <v>2</v>
      </c>
      <c r="C435" s="362"/>
      <c r="D435" s="363" t="s">
        <v>243</v>
      </c>
      <c r="E435" s="363" t="s">
        <v>456</v>
      </c>
      <c r="F435" s="362" t="s">
        <v>245</v>
      </c>
      <c r="G435" s="362" t="s">
        <v>246</v>
      </c>
      <c r="H435" s="362" t="s">
        <v>247</v>
      </c>
      <c r="I435" s="362" t="s">
        <v>248</v>
      </c>
      <c r="J435" s="362" t="s">
        <v>249</v>
      </c>
      <c r="K435" s="362" t="s">
        <v>250</v>
      </c>
      <c r="L435" s="361" t="s">
        <v>298</v>
      </c>
      <c r="M435" s="362" t="s">
        <v>89</v>
      </c>
      <c r="N435" s="362" t="s">
        <v>91</v>
      </c>
      <c r="O435" s="362" t="s">
        <v>250</v>
      </c>
      <c r="P435" s="362" t="s">
        <v>247</v>
      </c>
      <c r="Q435" s="361" t="s">
        <v>157</v>
      </c>
      <c r="R435" s="362" t="s">
        <v>252</v>
      </c>
      <c r="S435" s="362" t="s">
        <v>253</v>
      </c>
      <c r="T435" s="362">
        <v>54084198</v>
      </c>
      <c r="U435" s="362"/>
      <c r="V435" s="362"/>
      <c r="W435" s="363" t="s">
        <v>504</v>
      </c>
      <c r="X435" s="362" t="s">
        <v>278</v>
      </c>
      <c r="Y435" s="362" t="s">
        <v>256</v>
      </c>
      <c r="Z435" s="362" t="s">
        <v>279</v>
      </c>
      <c r="AA435" s="362"/>
      <c r="AB435" s="362" t="s">
        <v>280</v>
      </c>
      <c r="AC435" s="362" t="s">
        <v>281</v>
      </c>
      <c r="AD435" s="364">
        <v>0</v>
      </c>
      <c r="AE435" s="364">
        <v>7566.8</v>
      </c>
      <c r="AF435" s="362" t="s">
        <v>261</v>
      </c>
      <c r="AG435" s="362">
        <v>2.4096389999999999E-2</v>
      </c>
      <c r="AH435" s="364">
        <v>0</v>
      </c>
      <c r="AI435" s="364">
        <v>182.33</v>
      </c>
      <c r="AJ435" s="362"/>
      <c r="AK435" s="362"/>
      <c r="AL435" s="361"/>
      <c r="AM435" s="362"/>
      <c r="AN435" s="362"/>
      <c r="AO435" s="361"/>
      <c r="AP435" s="361"/>
      <c r="AQ435" s="362" t="s">
        <v>282</v>
      </c>
      <c r="AR435" s="362"/>
      <c r="AS435" s="363"/>
      <c r="AT435" s="362"/>
      <c r="AU435" s="362"/>
      <c r="AV435" s="364"/>
      <c r="AW435" s="362"/>
      <c r="AX435" s="362"/>
      <c r="AY435" s="364"/>
      <c r="AZ435" s="362"/>
      <c r="BA435" s="362"/>
      <c r="BB435" s="362"/>
      <c r="BC435" s="362"/>
      <c r="BD435" s="362"/>
      <c r="BE435" s="363"/>
      <c r="BF435" s="362"/>
      <c r="BG435" s="364"/>
      <c r="BH435" s="362"/>
      <c r="BI435" s="362"/>
      <c r="BJ435" s="362"/>
      <c r="BK435" s="362"/>
      <c r="BL435" s="362"/>
      <c r="BM435" s="362"/>
      <c r="BN435" s="362"/>
      <c r="BO435" s="362"/>
      <c r="BP435" s="362"/>
      <c r="BQ435" s="362"/>
      <c r="BR435" s="362"/>
    </row>
    <row r="436" spans="1:70" ht="15.6">
      <c r="A436" s="361" t="s">
        <v>158</v>
      </c>
      <c r="B436" s="362" t="s">
        <v>2</v>
      </c>
      <c r="C436" s="362"/>
      <c r="D436" s="363" t="s">
        <v>243</v>
      </c>
      <c r="E436" s="363" t="s">
        <v>456</v>
      </c>
      <c r="F436" s="362" t="s">
        <v>245</v>
      </c>
      <c r="G436" s="362" t="s">
        <v>246</v>
      </c>
      <c r="H436" s="362" t="s">
        <v>247</v>
      </c>
      <c r="I436" s="362" t="s">
        <v>248</v>
      </c>
      <c r="J436" s="362" t="s">
        <v>249</v>
      </c>
      <c r="K436" s="362" t="s">
        <v>250</v>
      </c>
      <c r="L436" s="361" t="s">
        <v>298</v>
      </c>
      <c r="M436" s="362" t="s">
        <v>89</v>
      </c>
      <c r="N436" s="362" t="s">
        <v>91</v>
      </c>
      <c r="O436" s="362" t="s">
        <v>250</v>
      </c>
      <c r="P436" s="362" t="s">
        <v>247</v>
      </c>
      <c r="Q436" s="361" t="s">
        <v>157</v>
      </c>
      <c r="R436" s="362" t="s">
        <v>252</v>
      </c>
      <c r="S436" s="362" t="s">
        <v>253</v>
      </c>
      <c r="T436" s="362">
        <v>54084199</v>
      </c>
      <c r="U436" s="362"/>
      <c r="V436" s="362"/>
      <c r="W436" s="363" t="s">
        <v>638</v>
      </c>
      <c r="X436" s="362" t="s">
        <v>278</v>
      </c>
      <c r="Y436" s="362" t="s">
        <v>256</v>
      </c>
      <c r="Z436" s="362" t="s">
        <v>279</v>
      </c>
      <c r="AA436" s="362"/>
      <c r="AB436" s="362" t="s">
        <v>280</v>
      </c>
      <c r="AC436" s="362" t="s">
        <v>281</v>
      </c>
      <c r="AD436" s="364">
        <v>0</v>
      </c>
      <c r="AE436" s="364">
        <v>370.36</v>
      </c>
      <c r="AF436" s="362" t="s">
        <v>154</v>
      </c>
      <c r="AG436" s="362">
        <v>1</v>
      </c>
      <c r="AH436" s="364">
        <v>0</v>
      </c>
      <c r="AI436" s="364">
        <v>370.36</v>
      </c>
      <c r="AJ436" s="362"/>
      <c r="AK436" s="362"/>
      <c r="AL436" s="361"/>
      <c r="AM436" s="362"/>
      <c r="AN436" s="362"/>
      <c r="AO436" s="361"/>
      <c r="AP436" s="361"/>
      <c r="AQ436" s="362" t="s">
        <v>282</v>
      </c>
      <c r="AR436" s="362"/>
      <c r="AS436" s="363"/>
      <c r="AT436" s="362"/>
      <c r="AU436" s="362"/>
      <c r="AV436" s="364"/>
      <c r="AW436" s="362"/>
      <c r="AX436" s="362"/>
      <c r="AY436" s="364"/>
      <c r="AZ436" s="362"/>
      <c r="BA436" s="362"/>
      <c r="BB436" s="362"/>
      <c r="BC436" s="362"/>
      <c r="BD436" s="362"/>
      <c r="BE436" s="363"/>
      <c r="BF436" s="362"/>
      <c r="BG436" s="364"/>
      <c r="BH436" s="362"/>
      <c r="BI436" s="362"/>
      <c r="BJ436" s="362"/>
      <c r="BK436" s="362"/>
      <c r="BL436" s="362"/>
      <c r="BM436" s="362"/>
      <c r="BN436" s="362"/>
      <c r="BO436" s="362"/>
      <c r="BP436" s="362"/>
      <c r="BQ436" s="362"/>
      <c r="BR436" s="362"/>
    </row>
    <row r="437" spans="1:70" ht="15.6">
      <c r="A437" s="361" t="s">
        <v>158</v>
      </c>
      <c r="B437" s="362" t="s">
        <v>2</v>
      </c>
      <c r="C437" s="362"/>
      <c r="D437" s="363" t="s">
        <v>243</v>
      </c>
      <c r="E437" s="363" t="s">
        <v>456</v>
      </c>
      <c r="F437" s="362" t="s">
        <v>245</v>
      </c>
      <c r="G437" s="362" t="s">
        <v>246</v>
      </c>
      <c r="H437" s="362" t="s">
        <v>247</v>
      </c>
      <c r="I437" s="362" t="s">
        <v>248</v>
      </c>
      <c r="J437" s="362" t="s">
        <v>249</v>
      </c>
      <c r="K437" s="362" t="s">
        <v>250</v>
      </c>
      <c r="L437" s="361" t="s">
        <v>298</v>
      </c>
      <c r="M437" s="362" t="s">
        <v>89</v>
      </c>
      <c r="N437" s="362" t="s">
        <v>91</v>
      </c>
      <c r="O437" s="362" t="s">
        <v>250</v>
      </c>
      <c r="P437" s="362" t="s">
        <v>247</v>
      </c>
      <c r="Q437" s="361" t="s">
        <v>157</v>
      </c>
      <c r="R437" s="362" t="s">
        <v>252</v>
      </c>
      <c r="S437" s="362" t="s">
        <v>253</v>
      </c>
      <c r="T437" s="362">
        <v>54227312</v>
      </c>
      <c r="U437" s="362"/>
      <c r="V437" s="362"/>
      <c r="W437" s="363" t="s">
        <v>1024</v>
      </c>
      <c r="X437" s="362" t="s">
        <v>1027</v>
      </c>
      <c r="Y437" s="362" t="s">
        <v>256</v>
      </c>
      <c r="Z437" s="362" t="s">
        <v>257</v>
      </c>
      <c r="AA437" s="362" t="s">
        <v>258</v>
      </c>
      <c r="AB437" s="362" t="s">
        <v>259</v>
      </c>
      <c r="AC437" s="362" t="s">
        <v>496</v>
      </c>
      <c r="AD437" s="364">
        <v>0</v>
      </c>
      <c r="AE437" s="364">
        <v>0</v>
      </c>
      <c r="AF437" s="362" t="s">
        <v>261</v>
      </c>
      <c r="AG437" s="362">
        <v>2.4096389999999999E-2</v>
      </c>
      <c r="AH437" s="364">
        <v>0</v>
      </c>
      <c r="AI437" s="364">
        <v>0</v>
      </c>
      <c r="AJ437" s="362" t="s">
        <v>262</v>
      </c>
      <c r="AK437" s="362" t="s">
        <v>263</v>
      </c>
      <c r="AL437" s="361" t="s">
        <v>264</v>
      </c>
      <c r="AM437" s="362">
        <v>58203</v>
      </c>
      <c r="AN437" s="362">
        <v>72311</v>
      </c>
      <c r="AO437" s="361" t="s">
        <v>158</v>
      </c>
      <c r="AP437" s="361" t="s">
        <v>265</v>
      </c>
      <c r="AQ437" s="362" t="s">
        <v>1028</v>
      </c>
      <c r="AR437" s="362" t="s">
        <v>497</v>
      </c>
      <c r="AS437" s="363" t="s">
        <v>1024</v>
      </c>
      <c r="AT437" s="362" t="s">
        <v>245</v>
      </c>
      <c r="AU437" s="362" t="s">
        <v>1468</v>
      </c>
      <c r="AV437" s="364" t="s">
        <v>1469</v>
      </c>
      <c r="AW437" s="362" t="s">
        <v>1470</v>
      </c>
      <c r="AX437" s="362" t="s">
        <v>501</v>
      </c>
      <c r="AY437" s="364" t="s">
        <v>502</v>
      </c>
      <c r="AZ437" s="362">
        <v>2026363</v>
      </c>
      <c r="BA437" s="362" t="s">
        <v>1029</v>
      </c>
      <c r="BB437" s="362" t="s">
        <v>1030</v>
      </c>
      <c r="BC437" s="362" t="s">
        <v>1031</v>
      </c>
      <c r="BD437" s="362" t="s">
        <v>1471</v>
      </c>
      <c r="BE437" s="363" t="s">
        <v>1472</v>
      </c>
      <c r="BF437" s="362" t="s">
        <v>261</v>
      </c>
      <c r="BG437" s="364" t="s">
        <v>1469</v>
      </c>
      <c r="BH437" s="362">
        <v>10291992</v>
      </c>
      <c r="BI437" s="362">
        <v>1</v>
      </c>
      <c r="BJ437" s="362" t="s">
        <v>1473</v>
      </c>
      <c r="BK437" s="362" t="s">
        <v>553</v>
      </c>
      <c r="BL437" s="362" t="s">
        <v>297</v>
      </c>
      <c r="BM437" s="362"/>
      <c r="BN437" s="362"/>
      <c r="BO437" s="362"/>
      <c r="BP437" s="362"/>
      <c r="BQ437" s="362"/>
      <c r="BR437" s="362"/>
    </row>
    <row r="438" spans="1:70" ht="15.6">
      <c r="A438" s="361" t="s">
        <v>158</v>
      </c>
      <c r="B438" s="362" t="s">
        <v>2</v>
      </c>
      <c r="C438" s="362"/>
      <c r="D438" s="363" t="s">
        <v>243</v>
      </c>
      <c r="E438" s="363" t="s">
        <v>456</v>
      </c>
      <c r="F438" s="362" t="s">
        <v>245</v>
      </c>
      <c r="G438" s="362" t="s">
        <v>246</v>
      </c>
      <c r="H438" s="362" t="s">
        <v>247</v>
      </c>
      <c r="I438" s="362" t="s">
        <v>248</v>
      </c>
      <c r="J438" s="362" t="s">
        <v>249</v>
      </c>
      <c r="K438" s="362" t="s">
        <v>250</v>
      </c>
      <c r="L438" s="361" t="s">
        <v>298</v>
      </c>
      <c r="M438" s="362" t="s">
        <v>89</v>
      </c>
      <c r="N438" s="362" t="s">
        <v>91</v>
      </c>
      <c r="O438" s="362" t="s">
        <v>250</v>
      </c>
      <c r="P438" s="362" t="s">
        <v>247</v>
      </c>
      <c r="Q438" s="361" t="s">
        <v>157</v>
      </c>
      <c r="R438" s="362" t="s">
        <v>252</v>
      </c>
      <c r="S438" s="362" t="s">
        <v>253</v>
      </c>
      <c r="T438" s="362">
        <v>54227315</v>
      </c>
      <c r="U438" s="362"/>
      <c r="V438" s="362"/>
      <c r="W438" s="363" t="s">
        <v>1024</v>
      </c>
      <c r="X438" s="362" t="s">
        <v>1027</v>
      </c>
      <c r="Y438" s="362" t="s">
        <v>256</v>
      </c>
      <c r="Z438" s="362" t="s">
        <v>257</v>
      </c>
      <c r="AA438" s="362" t="s">
        <v>258</v>
      </c>
      <c r="AB438" s="362" t="s">
        <v>259</v>
      </c>
      <c r="AC438" s="362" t="s">
        <v>260</v>
      </c>
      <c r="AD438" s="364">
        <v>166000</v>
      </c>
      <c r="AE438" s="364">
        <v>166000</v>
      </c>
      <c r="AF438" s="362" t="s">
        <v>261</v>
      </c>
      <c r="AG438" s="362">
        <v>2.4096389999999999E-2</v>
      </c>
      <c r="AH438" s="364">
        <v>4000</v>
      </c>
      <c r="AI438" s="364">
        <v>4000</v>
      </c>
      <c r="AJ438" s="362" t="s">
        <v>262</v>
      </c>
      <c r="AK438" s="362" t="s">
        <v>263</v>
      </c>
      <c r="AL438" s="361" t="s">
        <v>264</v>
      </c>
      <c r="AM438" s="362">
        <v>58203</v>
      </c>
      <c r="AN438" s="362">
        <v>72311</v>
      </c>
      <c r="AO438" s="361" t="s">
        <v>158</v>
      </c>
      <c r="AP438" s="361" t="s">
        <v>265</v>
      </c>
      <c r="AQ438" s="362" t="s">
        <v>1028</v>
      </c>
      <c r="AR438" s="362" t="s">
        <v>497</v>
      </c>
      <c r="AS438" s="363" t="s">
        <v>1024</v>
      </c>
      <c r="AT438" s="362" t="s">
        <v>245</v>
      </c>
      <c r="AU438" s="362" t="s">
        <v>1468</v>
      </c>
      <c r="AV438" s="364" t="s">
        <v>1469</v>
      </c>
      <c r="AW438" s="362" t="s">
        <v>1473</v>
      </c>
      <c r="AX438" s="362" t="s">
        <v>271</v>
      </c>
      <c r="AY438" s="364" t="s">
        <v>1474</v>
      </c>
      <c r="AZ438" s="362">
        <v>2026363</v>
      </c>
      <c r="BA438" s="362" t="s">
        <v>1029</v>
      </c>
      <c r="BB438" s="362" t="s">
        <v>1030</v>
      </c>
      <c r="BC438" s="362" t="s">
        <v>1031</v>
      </c>
      <c r="BD438" s="362" t="s">
        <v>1471</v>
      </c>
      <c r="BE438" s="363" t="s">
        <v>1472</v>
      </c>
      <c r="BF438" s="362" t="s">
        <v>261</v>
      </c>
      <c r="BG438" s="364" t="s">
        <v>1469</v>
      </c>
      <c r="BH438" s="362">
        <v>10291992</v>
      </c>
      <c r="BI438" s="362">
        <v>1</v>
      </c>
      <c r="BJ438" s="362" t="s">
        <v>1473</v>
      </c>
      <c r="BK438" s="362" t="s">
        <v>553</v>
      </c>
      <c r="BL438" s="362" t="s">
        <v>297</v>
      </c>
      <c r="BM438" s="362"/>
      <c r="BN438" s="362"/>
      <c r="BO438" s="362"/>
      <c r="BP438" s="362"/>
      <c r="BQ438" s="362"/>
      <c r="BR438" s="362"/>
    </row>
    <row r="439" spans="1:70" ht="15.6">
      <c r="A439" s="361" t="s">
        <v>158</v>
      </c>
      <c r="B439" s="362" t="s">
        <v>2</v>
      </c>
      <c r="C439" s="362"/>
      <c r="D439" s="363" t="s">
        <v>243</v>
      </c>
      <c r="E439" s="363" t="s">
        <v>456</v>
      </c>
      <c r="F439" s="362" t="s">
        <v>245</v>
      </c>
      <c r="G439" s="362" t="s">
        <v>246</v>
      </c>
      <c r="H439" s="362" t="s">
        <v>247</v>
      </c>
      <c r="I439" s="362" t="s">
        <v>248</v>
      </c>
      <c r="J439" s="362" t="s">
        <v>249</v>
      </c>
      <c r="K439" s="362" t="s">
        <v>250</v>
      </c>
      <c r="L439" s="361" t="s">
        <v>298</v>
      </c>
      <c r="M439" s="362" t="s">
        <v>89</v>
      </c>
      <c r="N439" s="362" t="s">
        <v>91</v>
      </c>
      <c r="O439" s="362" t="s">
        <v>250</v>
      </c>
      <c r="P439" s="362" t="s">
        <v>247</v>
      </c>
      <c r="Q439" s="361" t="s">
        <v>157</v>
      </c>
      <c r="R439" s="362" t="s">
        <v>252</v>
      </c>
      <c r="S439" s="362" t="s">
        <v>253</v>
      </c>
      <c r="T439" s="362">
        <v>54275829</v>
      </c>
      <c r="U439" s="362"/>
      <c r="V439" s="362"/>
      <c r="W439" s="363" t="s">
        <v>1024</v>
      </c>
      <c r="X439" s="362" t="s">
        <v>278</v>
      </c>
      <c r="Y439" s="362" t="s">
        <v>256</v>
      </c>
      <c r="Z439" s="362" t="s">
        <v>279</v>
      </c>
      <c r="AA439" s="362"/>
      <c r="AB439" s="362" t="s">
        <v>280</v>
      </c>
      <c r="AC439" s="362" t="s">
        <v>281</v>
      </c>
      <c r="AD439" s="364">
        <v>0</v>
      </c>
      <c r="AE439" s="364">
        <v>13280</v>
      </c>
      <c r="AF439" s="362" t="s">
        <v>261</v>
      </c>
      <c r="AG439" s="362">
        <v>2.4096389999999999E-2</v>
      </c>
      <c r="AH439" s="364">
        <v>0</v>
      </c>
      <c r="AI439" s="364">
        <v>320</v>
      </c>
      <c r="AJ439" s="362"/>
      <c r="AK439" s="362"/>
      <c r="AL439" s="361"/>
      <c r="AM439" s="362"/>
      <c r="AN439" s="362"/>
      <c r="AO439" s="361"/>
      <c r="AP439" s="361"/>
      <c r="AQ439" s="362" t="s">
        <v>282</v>
      </c>
      <c r="AR439" s="362"/>
      <c r="AS439" s="363"/>
      <c r="AT439" s="362"/>
      <c r="AU439" s="362"/>
      <c r="AV439" s="364"/>
      <c r="AW439" s="362"/>
      <c r="AX439" s="362"/>
      <c r="AY439" s="364"/>
      <c r="AZ439" s="362"/>
      <c r="BA439" s="362"/>
      <c r="BB439" s="362"/>
      <c r="BC439" s="362"/>
      <c r="BD439" s="362"/>
      <c r="BE439" s="363"/>
      <c r="BF439" s="362"/>
      <c r="BG439" s="364"/>
      <c r="BH439" s="362"/>
      <c r="BI439" s="362"/>
      <c r="BJ439" s="362"/>
      <c r="BK439" s="362"/>
      <c r="BL439" s="362"/>
      <c r="BM439" s="362"/>
      <c r="BN439" s="362"/>
      <c r="BO439" s="362"/>
      <c r="BP439" s="362"/>
      <c r="BQ439" s="362"/>
      <c r="BR439" s="362"/>
    </row>
    <row r="440" spans="1:70" ht="15.6">
      <c r="A440" s="361" t="s">
        <v>158</v>
      </c>
      <c r="B440" s="362" t="s">
        <v>2</v>
      </c>
      <c r="C440" s="362"/>
      <c r="D440" s="363" t="s">
        <v>243</v>
      </c>
      <c r="E440" s="363" t="s">
        <v>456</v>
      </c>
      <c r="F440" s="362" t="s">
        <v>245</v>
      </c>
      <c r="G440" s="362" t="s">
        <v>246</v>
      </c>
      <c r="H440" s="362" t="s">
        <v>247</v>
      </c>
      <c r="I440" s="362" t="s">
        <v>248</v>
      </c>
      <c r="J440" s="362" t="s">
        <v>249</v>
      </c>
      <c r="K440" s="362" t="s">
        <v>250</v>
      </c>
      <c r="L440" s="361" t="s">
        <v>298</v>
      </c>
      <c r="M440" s="362" t="s">
        <v>89</v>
      </c>
      <c r="N440" s="362" t="s">
        <v>91</v>
      </c>
      <c r="O440" s="362" t="s">
        <v>250</v>
      </c>
      <c r="P440" s="362" t="s">
        <v>247</v>
      </c>
      <c r="Q440" s="361" t="s">
        <v>157</v>
      </c>
      <c r="R440" s="362" t="s">
        <v>252</v>
      </c>
      <c r="S440" s="362" t="s">
        <v>253</v>
      </c>
      <c r="T440" s="362">
        <v>54347341</v>
      </c>
      <c r="U440" s="362"/>
      <c r="V440" s="362"/>
      <c r="W440" s="363" t="s">
        <v>638</v>
      </c>
      <c r="X440" s="362" t="s">
        <v>1136</v>
      </c>
      <c r="Y440" s="362" t="s">
        <v>256</v>
      </c>
      <c r="Z440" s="362" t="s">
        <v>279</v>
      </c>
      <c r="AA440" s="362"/>
      <c r="AB440" s="362" t="s">
        <v>640</v>
      </c>
      <c r="AC440" s="362" t="s">
        <v>641</v>
      </c>
      <c r="AD440" s="364">
        <v>3607.49</v>
      </c>
      <c r="AE440" s="364">
        <v>3607.49</v>
      </c>
      <c r="AF440" s="362" t="s">
        <v>154</v>
      </c>
      <c r="AG440" s="362">
        <v>1</v>
      </c>
      <c r="AH440" s="364">
        <v>3607.49</v>
      </c>
      <c r="AI440" s="364">
        <v>3607.49</v>
      </c>
      <c r="AJ440" s="362" t="s">
        <v>262</v>
      </c>
      <c r="AK440" s="362" t="s">
        <v>263</v>
      </c>
      <c r="AL440" s="361" t="s">
        <v>264</v>
      </c>
      <c r="AM440" s="362">
        <v>58203</v>
      </c>
      <c r="AN440" s="362">
        <v>67405</v>
      </c>
      <c r="AO440" s="361" t="s">
        <v>158</v>
      </c>
      <c r="AP440" s="361" t="s">
        <v>265</v>
      </c>
      <c r="AQ440" s="362" t="s">
        <v>1137</v>
      </c>
      <c r="AR440" s="362"/>
      <c r="AS440" s="363"/>
      <c r="AT440" s="362"/>
      <c r="AU440" s="362"/>
      <c r="AV440" s="364"/>
      <c r="AW440" s="362"/>
      <c r="AX440" s="362"/>
      <c r="AY440" s="364"/>
      <c r="AZ440" s="362"/>
      <c r="BA440" s="362"/>
      <c r="BB440" s="362"/>
      <c r="BC440" s="362"/>
      <c r="BD440" s="362"/>
      <c r="BE440" s="363"/>
      <c r="BF440" s="362"/>
      <c r="BG440" s="364"/>
      <c r="BH440" s="362"/>
      <c r="BI440" s="362"/>
      <c r="BJ440" s="362"/>
      <c r="BK440" s="362"/>
      <c r="BL440" s="362"/>
      <c r="BM440" s="362" t="s">
        <v>1138</v>
      </c>
      <c r="BN440" s="362" t="s">
        <v>1139</v>
      </c>
      <c r="BO440" s="362" t="s">
        <v>1140</v>
      </c>
      <c r="BP440" s="362" t="s">
        <v>522</v>
      </c>
      <c r="BQ440" s="362" t="s">
        <v>646</v>
      </c>
      <c r="BR440" s="362" t="s">
        <v>1141</v>
      </c>
    </row>
    <row r="441" spans="1:70" ht="15.6">
      <c r="A441" s="361" t="s">
        <v>158</v>
      </c>
      <c r="B441" s="362" t="s">
        <v>2</v>
      </c>
      <c r="C441" s="362"/>
      <c r="D441" s="363" t="s">
        <v>243</v>
      </c>
      <c r="E441" s="363" t="s">
        <v>456</v>
      </c>
      <c r="F441" s="362" t="s">
        <v>245</v>
      </c>
      <c r="G441" s="362" t="s">
        <v>246</v>
      </c>
      <c r="H441" s="362" t="s">
        <v>247</v>
      </c>
      <c r="I441" s="362" t="s">
        <v>248</v>
      </c>
      <c r="J441" s="362" t="s">
        <v>249</v>
      </c>
      <c r="K441" s="362" t="s">
        <v>250</v>
      </c>
      <c r="L441" s="361" t="s">
        <v>298</v>
      </c>
      <c r="M441" s="362" t="s">
        <v>89</v>
      </c>
      <c r="N441" s="362" t="s">
        <v>91</v>
      </c>
      <c r="O441" s="362" t="s">
        <v>250</v>
      </c>
      <c r="P441" s="362" t="s">
        <v>247</v>
      </c>
      <c r="Q441" s="361" t="s">
        <v>157</v>
      </c>
      <c r="R441" s="362" t="s">
        <v>252</v>
      </c>
      <c r="S441" s="362" t="s">
        <v>253</v>
      </c>
      <c r="T441" s="362">
        <v>54347342</v>
      </c>
      <c r="U441" s="362"/>
      <c r="V441" s="362"/>
      <c r="W441" s="363" t="s">
        <v>638</v>
      </c>
      <c r="X441" s="362" t="s">
        <v>1136</v>
      </c>
      <c r="Y441" s="362" t="s">
        <v>256</v>
      </c>
      <c r="Z441" s="362" t="s">
        <v>279</v>
      </c>
      <c r="AA441" s="362"/>
      <c r="AB441" s="362" t="s">
        <v>640</v>
      </c>
      <c r="AC441" s="362" t="s">
        <v>641</v>
      </c>
      <c r="AD441" s="364">
        <v>-1803.75</v>
      </c>
      <c r="AE441" s="364">
        <v>-1803.75</v>
      </c>
      <c r="AF441" s="362" t="s">
        <v>154</v>
      </c>
      <c r="AG441" s="362">
        <v>1</v>
      </c>
      <c r="AH441" s="364">
        <v>-1803.75</v>
      </c>
      <c r="AI441" s="364">
        <v>-1803.75</v>
      </c>
      <c r="AJ441" s="362" t="s">
        <v>262</v>
      </c>
      <c r="AK441" s="362" t="s">
        <v>263</v>
      </c>
      <c r="AL441" s="361" t="s">
        <v>264</v>
      </c>
      <c r="AM441" s="362">
        <v>58203</v>
      </c>
      <c r="AN441" s="362">
        <v>67405</v>
      </c>
      <c r="AO441" s="361" t="s">
        <v>158</v>
      </c>
      <c r="AP441" s="361" t="s">
        <v>265</v>
      </c>
      <c r="AQ441" s="362" t="s">
        <v>1137</v>
      </c>
      <c r="AR441" s="362"/>
      <c r="AS441" s="363"/>
      <c r="AT441" s="362"/>
      <c r="AU441" s="362"/>
      <c r="AV441" s="364"/>
      <c r="AW441" s="362"/>
      <c r="AX441" s="362"/>
      <c r="AY441" s="364"/>
      <c r="AZ441" s="362"/>
      <c r="BA441" s="362"/>
      <c r="BB441" s="362"/>
      <c r="BC441" s="362"/>
      <c r="BD441" s="362"/>
      <c r="BE441" s="363"/>
      <c r="BF441" s="362"/>
      <c r="BG441" s="364"/>
      <c r="BH441" s="362"/>
      <c r="BI441" s="362"/>
      <c r="BJ441" s="362"/>
      <c r="BK441" s="362"/>
      <c r="BL441" s="362"/>
      <c r="BM441" s="362" t="s">
        <v>1138</v>
      </c>
      <c r="BN441" s="362" t="s">
        <v>1139</v>
      </c>
      <c r="BO441" s="362" t="s">
        <v>1140</v>
      </c>
      <c r="BP441" s="362" t="s">
        <v>522</v>
      </c>
      <c r="BQ441" s="362" t="s">
        <v>646</v>
      </c>
      <c r="BR441" s="362" t="s">
        <v>1141</v>
      </c>
    </row>
    <row r="442" spans="1:70" ht="15.6">
      <c r="A442" s="361" t="s">
        <v>158</v>
      </c>
      <c r="B442" s="362" t="s">
        <v>2</v>
      </c>
      <c r="C442" s="362"/>
      <c r="D442" s="363" t="s">
        <v>243</v>
      </c>
      <c r="E442" s="363" t="s">
        <v>456</v>
      </c>
      <c r="F442" s="362" t="s">
        <v>245</v>
      </c>
      <c r="G442" s="362" t="s">
        <v>246</v>
      </c>
      <c r="H442" s="362" t="s">
        <v>247</v>
      </c>
      <c r="I442" s="362" t="s">
        <v>248</v>
      </c>
      <c r="J442" s="362" t="s">
        <v>249</v>
      </c>
      <c r="K442" s="362" t="s">
        <v>250</v>
      </c>
      <c r="L442" s="361" t="s">
        <v>298</v>
      </c>
      <c r="M442" s="362" t="s">
        <v>89</v>
      </c>
      <c r="N442" s="362" t="s">
        <v>91</v>
      </c>
      <c r="O442" s="362" t="s">
        <v>250</v>
      </c>
      <c r="P442" s="362" t="s">
        <v>247</v>
      </c>
      <c r="Q442" s="361" t="s">
        <v>157</v>
      </c>
      <c r="R442" s="362" t="s">
        <v>252</v>
      </c>
      <c r="S442" s="362" t="s">
        <v>253</v>
      </c>
      <c r="T442" s="362">
        <v>54347646</v>
      </c>
      <c r="U442" s="362"/>
      <c r="V442" s="362"/>
      <c r="W442" s="363" t="s">
        <v>638</v>
      </c>
      <c r="X442" s="362" t="s">
        <v>639</v>
      </c>
      <c r="Y442" s="362" t="s">
        <v>256</v>
      </c>
      <c r="Z442" s="362" t="s">
        <v>279</v>
      </c>
      <c r="AA442" s="362"/>
      <c r="AB442" s="362" t="s">
        <v>640</v>
      </c>
      <c r="AC442" s="362" t="s">
        <v>641</v>
      </c>
      <c r="AD442" s="364">
        <v>1292.69</v>
      </c>
      <c r="AE442" s="364">
        <v>1292.69</v>
      </c>
      <c r="AF442" s="362" t="s">
        <v>154</v>
      </c>
      <c r="AG442" s="362">
        <v>1</v>
      </c>
      <c r="AH442" s="364">
        <v>1292.69</v>
      </c>
      <c r="AI442" s="364">
        <v>1292.69</v>
      </c>
      <c r="AJ442" s="362" t="s">
        <v>262</v>
      </c>
      <c r="AK442" s="362" t="s">
        <v>263</v>
      </c>
      <c r="AL442" s="361" t="s">
        <v>264</v>
      </c>
      <c r="AM442" s="362">
        <v>58203</v>
      </c>
      <c r="AN442" s="362">
        <v>71475</v>
      </c>
      <c r="AO442" s="361" t="s">
        <v>158</v>
      </c>
      <c r="AP442" s="361" t="s">
        <v>265</v>
      </c>
      <c r="AQ442" s="362" t="s">
        <v>642</v>
      </c>
      <c r="AR442" s="362"/>
      <c r="AS442" s="363"/>
      <c r="AT442" s="362"/>
      <c r="AU442" s="362"/>
      <c r="AV442" s="364"/>
      <c r="AW442" s="362"/>
      <c r="AX442" s="362"/>
      <c r="AY442" s="364"/>
      <c r="AZ442" s="362"/>
      <c r="BA442" s="362"/>
      <c r="BB442" s="362"/>
      <c r="BC442" s="362"/>
      <c r="BD442" s="362"/>
      <c r="BE442" s="363"/>
      <c r="BF442" s="362"/>
      <c r="BG442" s="364"/>
      <c r="BH442" s="362"/>
      <c r="BI442" s="362"/>
      <c r="BJ442" s="362"/>
      <c r="BK442" s="362"/>
      <c r="BL442" s="362"/>
      <c r="BM442" s="362" t="s">
        <v>1269</v>
      </c>
      <c r="BN442" s="362" t="s">
        <v>1270</v>
      </c>
      <c r="BO442" s="362" t="s">
        <v>1271</v>
      </c>
      <c r="BP442" s="362" t="s">
        <v>256</v>
      </c>
      <c r="BQ442" s="362" t="s">
        <v>646</v>
      </c>
      <c r="BR442" s="362" t="s">
        <v>647</v>
      </c>
    </row>
    <row r="443" spans="1:70" ht="15.6">
      <c r="A443" s="361" t="s">
        <v>158</v>
      </c>
      <c r="B443" s="362" t="s">
        <v>2</v>
      </c>
      <c r="C443" s="362"/>
      <c r="D443" s="363" t="s">
        <v>243</v>
      </c>
      <c r="E443" s="363" t="s">
        <v>456</v>
      </c>
      <c r="F443" s="362" t="s">
        <v>245</v>
      </c>
      <c r="G443" s="362" t="s">
        <v>246</v>
      </c>
      <c r="H443" s="362" t="s">
        <v>247</v>
      </c>
      <c r="I443" s="362" t="s">
        <v>248</v>
      </c>
      <c r="J443" s="362" t="s">
        <v>249</v>
      </c>
      <c r="K443" s="362" t="s">
        <v>250</v>
      </c>
      <c r="L443" s="361" t="s">
        <v>298</v>
      </c>
      <c r="M443" s="362" t="s">
        <v>89</v>
      </c>
      <c r="N443" s="362" t="s">
        <v>91</v>
      </c>
      <c r="O443" s="362" t="s">
        <v>250</v>
      </c>
      <c r="P443" s="362" t="s">
        <v>247</v>
      </c>
      <c r="Q443" s="361" t="s">
        <v>157</v>
      </c>
      <c r="R443" s="362" t="s">
        <v>252</v>
      </c>
      <c r="S443" s="362" t="s">
        <v>253</v>
      </c>
      <c r="T443" s="362">
        <v>54347647</v>
      </c>
      <c r="U443" s="362"/>
      <c r="V443" s="362"/>
      <c r="W443" s="363" t="s">
        <v>638</v>
      </c>
      <c r="X443" s="362" t="s">
        <v>639</v>
      </c>
      <c r="Y443" s="362" t="s">
        <v>256</v>
      </c>
      <c r="Z443" s="362" t="s">
        <v>279</v>
      </c>
      <c r="AA443" s="362"/>
      <c r="AB443" s="362" t="s">
        <v>640</v>
      </c>
      <c r="AC443" s="362" t="s">
        <v>641</v>
      </c>
      <c r="AD443" s="364">
        <v>-1292.69</v>
      </c>
      <c r="AE443" s="364">
        <v>-1292.69</v>
      </c>
      <c r="AF443" s="362" t="s">
        <v>154</v>
      </c>
      <c r="AG443" s="362">
        <v>1</v>
      </c>
      <c r="AH443" s="364">
        <v>-1292.69</v>
      </c>
      <c r="AI443" s="364">
        <v>-1292.69</v>
      </c>
      <c r="AJ443" s="362" t="s">
        <v>262</v>
      </c>
      <c r="AK443" s="362" t="s">
        <v>263</v>
      </c>
      <c r="AL443" s="361" t="s">
        <v>264</v>
      </c>
      <c r="AM443" s="362">
        <v>58203</v>
      </c>
      <c r="AN443" s="362">
        <v>71475</v>
      </c>
      <c r="AO443" s="361" t="s">
        <v>158</v>
      </c>
      <c r="AP443" s="361" t="s">
        <v>265</v>
      </c>
      <c r="AQ443" s="362" t="s">
        <v>642</v>
      </c>
      <c r="AR443" s="362"/>
      <c r="AS443" s="363"/>
      <c r="AT443" s="362"/>
      <c r="AU443" s="362"/>
      <c r="AV443" s="364"/>
      <c r="AW443" s="362"/>
      <c r="AX443" s="362"/>
      <c r="AY443" s="364"/>
      <c r="AZ443" s="362"/>
      <c r="BA443" s="362"/>
      <c r="BB443" s="362"/>
      <c r="BC443" s="362"/>
      <c r="BD443" s="362"/>
      <c r="BE443" s="363"/>
      <c r="BF443" s="362"/>
      <c r="BG443" s="364"/>
      <c r="BH443" s="362"/>
      <c r="BI443" s="362"/>
      <c r="BJ443" s="362"/>
      <c r="BK443" s="362"/>
      <c r="BL443" s="362"/>
      <c r="BM443" s="362" t="s">
        <v>1269</v>
      </c>
      <c r="BN443" s="362" t="s">
        <v>1270</v>
      </c>
      <c r="BO443" s="362" t="s">
        <v>1271</v>
      </c>
      <c r="BP443" s="362" t="s">
        <v>256</v>
      </c>
      <c r="BQ443" s="362" t="s">
        <v>646</v>
      </c>
      <c r="BR443" s="362" t="s">
        <v>647</v>
      </c>
    </row>
    <row r="444" spans="1:70" ht="15.6">
      <c r="A444" s="361" t="s">
        <v>158</v>
      </c>
      <c r="B444" s="362" t="s">
        <v>2</v>
      </c>
      <c r="C444" s="362"/>
      <c r="D444" s="363" t="s">
        <v>243</v>
      </c>
      <c r="E444" s="363" t="s">
        <v>456</v>
      </c>
      <c r="F444" s="362" t="s">
        <v>245</v>
      </c>
      <c r="G444" s="362" t="s">
        <v>246</v>
      </c>
      <c r="H444" s="362" t="s">
        <v>247</v>
      </c>
      <c r="I444" s="362" t="s">
        <v>248</v>
      </c>
      <c r="J444" s="362" t="s">
        <v>249</v>
      </c>
      <c r="K444" s="362" t="s">
        <v>250</v>
      </c>
      <c r="L444" s="361" t="s">
        <v>298</v>
      </c>
      <c r="M444" s="362" t="s">
        <v>89</v>
      </c>
      <c r="N444" s="362" t="s">
        <v>91</v>
      </c>
      <c r="O444" s="362" t="s">
        <v>250</v>
      </c>
      <c r="P444" s="362" t="s">
        <v>247</v>
      </c>
      <c r="Q444" s="361" t="s">
        <v>157</v>
      </c>
      <c r="R444" s="362" t="s">
        <v>252</v>
      </c>
      <c r="S444" s="362" t="s">
        <v>253</v>
      </c>
      <c r="T444" s="362">
        <v>54347650</v>
      </c>
      <c r="U444" s="362"/>
      <c r="V444" s="362"/>
      <c r="W444" s="363" t="s">
        <v>689</v>
      </c>
      <c r="X444" s="362" t="s">
        <v>639</v>
      </c>
      <c r="Y444" s="362" t="s">
        <v>256</v>
      </c>
      <c r="Z444" s="362" t="s">
        <v>279</v>
      </c>
      <c r="AA444" s="362"/>
      <c r="AB444" s="362" t="s">
        <v>640</v>
      </c>
      <c r="AC444" s="362" t="s">
        <v>641</v>
      </c>
      <c r="AD444" s="364">
        <v>1436.33</v>
      </c>
      <c r="AE444" s="364">
        <v>1436.33</v>
      </c>
      <c r="AF444" s="362" t="s">
        <v>154</v>
      </c>
      <c r="AG444" s="362">
        <v>1</v>
      </c>
      <c r="AH444" s="364">
        <v>1436.33</v>
      </c>
      <c r="AI444" s="364">
        <v>1436.33</v>
      </c>
      <c r="AJ444" s="362" t="s">
        <v>262</v>
      </c>
      <c r="AK444" s="362" t="s">
        <v>263</v>
      </c>
      <c r="AL444" s="361" t="s">
        <v>264</v>
      </c>
      <c r="AM444" s="362">
        <v>58203</v>
      </c>
      <c r="AN444" s="362">
        <v>71475</v>
      </c>
      <c r="AO444" s="361" t="s">
        <v>158</v>
      </c>
      <c r="AP444" s="361" t="s">
        <v>265</v>
      </c>
      <c r="AQ444" s="362" t="s">
        <v>642</v>
      </c>
      <c r="AR444" s="362"/>
      <c r="AS444" s="363"/>
      <c r="AT444" s="362"/>
      <c r="AU444" s="362"/>
      <c r="AV444" s="364"/>
      <c r="AW444" s="362"/>
      <c r="AX444" s="362"/>
      <c r="AY444" s="364"/>
      <c r="AZ444" s="362"/>
      <c r="BA444" s="362"/>
      <c r="BB444" s="362"/>
      <c r="BC444" s="362"/>
      <c r="BD444" s="362"/>
      <c r="BE444" s="363"/>
      <c r="BF444" s="362"/>
      <c r="BG444" s="364"/>
      <c r="BH444" s="362"/>
      <c r="BI444" s="362"/>
      <c r="BJ444" s="362"/>
      <c r="BK444" s="362"/>
      <c r="BL444" s="362"/>
      <c r="BM444" s="362" t="s">
        <v>1269</v>
      </c>
      <c r="BN444" s="362" t="s">
        <v>1270</v>
      </c>
      <c r="BO444" s="362" t="s">
        <v>1271</v>
      </c>
      <c r="BP444" s="362" t="s">
        <v>256</v>
      </c>
      <c r="BQ444" s="362" t="s">
        <v>646</v>
      </c>
      <c r="BR444" s="362" t="s">
        <v>647</v>
      </c>
    </row>
    <row r="445" spans="1:70" ht="15.6">
      <c r="A445" s="361" t="s">
        <v>158</v>
      </c>
      <c r="B445" s="362" t="s">
        <v>2</v>
      </c>
      <c r="C445" s="362"/>
      <c r="D445" s="363" t="s">
        <v>243</v>
      </c>
      <c r="E445" s="363" t="s">
        <v>456</v>
      </c>
      <c r="F445" s="362" t="s">
        <v>245</v>
      </c>
      <c r="G445" s="362" t="s">
        <v>246</v>
      </c>
      <c r="H445" s="362" t="s">
        <v>247</v>
      </c>
      <c r="I445" s="362" t="s">
        <v>248</v>
      </c>
      <c r="J445" s="362" t="s">
        <v>249</v>
      </c>
      <c r="K445" s="362" t="s">
        <v>250</v>
      </c>
      <c r="L445" s="361" t="s">
        <v>298</v>
      </c>
      <c r="M445" s="362" t="s">
        <v>89</v>
      </c>
      <c r="N445" s="362" t="s">
        <v>91</v>
      </c>
      <c r="O445" s="362" t="s">
        <v>250</v>
      </c>
      <c r="P445" s="362" t="s">
        <v>247</v>
      </c>
      <c r="Q445" s="361" t="s">
        <v>157</v>
      </c>
      <c r="R445" s="362" t="s">
        <v>252</v>
      </c>
      <c r="S445" s="362" t="s">
        <v>253</v>
      </c>
      <c r="T445" s="362">
        <v>54347651</v>
      </c>
      <c r="U445" s="362"/>
      <c r="V445" s="362"/>
      <c r="W445" s="363" t="s">
        <v>689</v>
      </c>
      <c r="X445" s="362" t="s">
        <v>639</v>
      </c>
      <c r="Y445" s="362" t="s">
        <v>256</v>
      </c>
      <c r="Z445" s="362" t="s">
        <v>279</v>
      </c>
      <c r="AA445" s="362"/>
      <c r="AB445" s="362" t="s">
        <v>640</v>
      </c>
      <c r="AC445" s="362" t="s">
        <v>641</v>
      </c>
      <c r="AD445" s="364">
        <v>-1436.33</v>
      </c>
      <c r="AE445" s="364">
        <v>-1436.33</v>
      </c>
      <c r="AF445" s="362" t="s">
        <v>154</v>
      </c>
      <c r="AG445" s="362">
        <v>1</v>
      </c>
      <c r="AH445" s="364">
        <v>-1436.33</v>
      </c>
      <c r="AI445" s="364">
        <v>-1436.33</v>
      </c>
      <c r="AJ445" s="362" t="s">
        <v>262</v>
      </c>
      <c r="AK445" s="362" t="s">
        <v>263</v>
      </c>
      <c r="AL445" s="361" t="s">
        <v>264</v>
      </c>
      <c r="AM445" s="362">
        <v>58203</v>
      </c>
      <c r="AN445" s="362">
        <v>71475</v>
      </c>
      <c r="AO445" s="361" t="s">
        <v>158</v>
      </c>
      <c r="AP445" s="361" t="s">
        <v>265</v>
      </c>
      <c r="AQ445" s="362" t="s">
        <v>642</v>
      </c>
      <c r="AR445" s="362"/>
      <c r="AS445" s="363"/>
      <c r="AT445" s="362"/>
      <c r="AU445" s="362"/>
      <c r="AV445" s="364"/>
      <c r="AW445" s="362"/>
      <c r="AX445" s="362"/>
      <c r="AY445" s="364"/>
      <c r="AZ445" s="362"/>
      <c r="BA445" s="362"/>
      <c r="BB445" s="362"/>
      <c r="BC445" s="362"/>
      <c r="BD445" s="362"/>
      <c r="BE445" s="363"/>
      <c r="BF445" s="362"/>
      <c r="BG445" s="364"/>
      <c r="BH445" s="362"/>
      <c r="BI445" s="362"/>
      <c r="BJ445" s="362"/>
      <c r="BK445" s="362"/>
      <c r="BL445" s="362"/>
      <c r="BM445" s="362" t="s">
        <v>1269</v>
      </c>
      <c r="BN445" s="362" t="s">
        <v>1270</v>
      </c>
      <c r="BO445" s="362" t="s">
        <v>1271</v>
      </c>
      <c r="BP445" s="362" t="s">
        <v>256</v>
      </c>
      <c r="BQ445" s="362" t="s">
        <v>646</v>
      </c>
      <c r="BR445" s="362" t="s">
        <v>647</v>
      </c>
    </row>
    <row r="446" spans="1:70" ht="15.6">
      <c r="A446" s="361" t="s">
        <v>158</v>
      </c>
      <c r="B446" s="362" t="s">
        <v>2</v>
      </c>
      <c r="C446" s="362"/>
      <c r="D446" s="363" t="s">
        <v>243</v>
      </c>
      <c r="E446" s="363" t="s">
        <v>456</v>
      </c>
      <c r="F446" s="362" t="s">
        <v>245</v>
      </c>
      <c r="G446" s="362" t="s">
        <v>246</v>
      </c>
      <c r="H446" s="362" t="s">
        <v>247</v>
      </c>
      <c r="I446" s="362" t="s">
        <v>248</v>
      </c>
      <c r="J446" s="362" t="s">
        <v>249</v>
      </c>
      <c r="K446" s="362" t="s">
        <v>250</v>
      </c>
      <c r="L446" s="361" t="s">
        <v>298</v>
      </c>
      <c r="M446" s="362" t="s">
        <v>89</v>
      </c>
      <c r="N446" s="362" t="s">
        <v>91</v>
      </c>
      <c r="O446" s="362" t="s">
        <v>250</v>
      </c>
      <c r="P446" s="362" t="s">
        <v>247</v>
      </c>
      <c r="Q446" s="361" t="s">
        <v>157</v>
      </c>
      <c r="R446" s="362" t="s">
        <v>252</v>
      </c>
      <c r="S446" s="362" t="s">
        <v>253</v>
      </c>
      <c r="T446" s="362">
        <v>54347653</v>
      </c>
      <c r="U446" s="362"/>
      <c r="V446" s="362"/>
      <c r="W446" s="363" t="s">
        <v>476</v>
      </c>
      <c r="X446" s="362" t="s">
        <v>639</v>
      </c>
      <c r="Y446" s="362" t="s">
        <v>256</v>
      </c>
      <c r="Z446" s="362" t="s">
        <v>279</v>
      </c>
      <c r="AA446" s="362"/>
      <c r="AB446" s="362" t="s">
        <v>640</v>
      </c>
      <c r="AC446" s="362" t="s">
        <v>641</v>
      </c>
      <c r="AD446" s="364">
        <v>-1292.69</v>
      </c>
      <c r="AE446" s="364">
        <v>-1292.69</v>
      </c>
      <c r="AF446" s="362" t="s">
        <v>154</v>
      </c>
      <c r="AG446" s="362">
        <v>1</v>
      </c>
      <c r="AH446" s="364">
        <v>-1292.69</v>
      </c>
      <c r="AI446" s="364">
        <v>-1292.69</v>
      </c>
      <c r="AJ446" s="362" t="s">
        <v>262</v>
      </c>
      <c r="AK446" s="362" t="s">
        <v>263</v>
      </c>
      <c r="AL446" s="361" t="s">
        <v>264</v>
      </c>
      <c r="AM446" s="362">
        <v>58203</v>
      </c>
      <c r="AN446" s="362">
        <v>71475</v>
      </c>
      <c r="AO446" s="361" t="s">
        <v>158</v>
      </c>
      <c r="AP446" s="361" t="s">
        <v>265</v>
      </c>
      <c r="AQ446" s="362" t="s">
        <v>642</v>
      </c>
      <c r="AR446" s="362"/>
      <c r="AS446" s="363"/>
      <c r="AT446" s="362"/>
      <c r="AU446" s="362"/>
      <c r="AV446" s="364"/>
      <c r="AW446" s="362"/>
      <c r="AX446" s="362"/>
      <c r="AY446" s="364"/>
      <c r="AZ446" s="362"/>
      <c r="BA446" s="362"/>
      <c r="BB446" s="362"/>
      <c r="BC446" s="362"/>
      <c r="BD446" s="362"/>
      <c r="BE446" s="363"/>
      <c r="BF446" s="362"/>
      <c r="BG446" s="364"/>
      <c r="BH446" s="362"/>
      <c r="BI446" s="362"/>
      <c r="BJ446" s="362"/>
      <c r="BK446" s="362"/>
      <c r="BL446" s="362"/>
      <c r="BM446" s="362" t="s">
        <v>1269</v>
      </c>
      <c r="BN446" s="362" t="s">
        <v>1270</v>
      </c>
      <c r="BO446" s="362" t="s">
        <v>1271</v>
      </c>
      <c r="BP446" s="362" t="s">
        <v>256</v>
      </c>
      <c r="BQ446" s="362" t="s">
        <v>646</v>
      </c>
      <c r="BR446" s="362" t="s">
        <v>647</v>
      </c>
    </row>
    <row r="447" spans="1:70" ht="15.6">
      <c r="A447" s="361" t="s">
        <v>158</v>
      </c>
      <c r="B447" s="362" t="s">
        <v>2</v>
      </c>
      <c r="C447" s="362"/>
      <c r="D447" s="363" t="s">
        <v>243</v>
      </c>
      <c r="E447" s="363" t="s">
        <v>456</v>
      </c>
      <c r="F447" s="362" t="s">
        <v>245</v>
      </c>
      <c r="G447" s="362" t="s">
        <v>246</v>
      </c>
      <c r="H447" s="362" t="s">
        <v>247</v>
      </c>
      <c r="I447" s="362" t="s">
        <v>248</v>
      </c>
      <c r="J447" s="362" t="s">
        <v>249</v>
      </c>
      <c r="K447" s="362" t="s">
        <v>250</v>
      </c>
      <c r="L447" s="361" t="s">
        <v>298</v>
      </c>
      <c r="M447" s="362" t="s">
        <v>89</v>
      </c>
      <c r="N447" s="362" t="s">
        <v>91</v>
      </c>
      <c r="O447" s="362" t="s">
        <v>250</v>
      </c>
      <c r="P447" s="362" t="s">
        <v>247</v>
      </c>
      <c r="Q447" s="361" t="s">
        <v>157</v>
      </c>
      <c r="R447" s="362" t="s">
        <v>252</v>
      </c>
      <c r="S447" s="362" t="s">
        <v>253</v>
      </c>
      <c r="T447" s="362">
        <v>54347655</v>
      </c>
      <c r="U447" s="362"/>
      <c r="V447" s="362"/>
      <c r="W447" s="363" t="s">
        <v>476</v>
      </c>
      <c r="X447" s="362" t="s">
        <v>639</v>
      </c>
      <c r="Y447" s="362" t="s">
        <v>256</v>
      </c>
      <c r="Z447" s="362" t="s">
        <v>279</v>
      </c>
      <c r="AA447" s="362"/>
      <c r="AB447" s="362" t="s">
        <v>640</v>
      </c>
      <c r="AC447" s="362" t="s">
        <v>641</v>
      </c>
      <c r="AD447" s="364">
        <v>1292.69</v>
      </c>
      <c r="AE447" s="364">
        <v>1292.69</v>
      </c>
      <c r="AF447" s="362" t="s">
        <v>154</v>
      </c>
      <c r="AG447" s="362">
        <v>1</v>
      </c>
      <c r="AH447" s="364">
        <v>1292.69</v>
      </c>
      <c r="AI447" s="364">
        <v>1292.69</v>
      </c>
      <c r="AJ447" s="362" t="s">
        <v>262</v>
      </c>
      <c r="AK447" s="362" t="s">
        <v>263</v>
      </c>
      <c r="AL447" s="361" t="s">
        <v>264</v>
      </c>
      <c r="AM447" s="362">
        <v>58203</v>
      </c>
      <c r="AN447" s="362">
        <v>71475</v>
      </c>
      <c r="AO447" s="361" t="s">
        <v>158</v>
      </c>
      <c r="AP447" s="361" t="s">
        <v>265</v>
      </c>
      <c r="AQ447" s="362" t="s">
        <v>642</v>
      </c>
      <c r="AR447" s="362"/>
      <c r="AS447" s="363"/>
      <c r="AT447" s="362"/>
      <c r="AU447" s="362"/>
      <c r="AV447" s="364"/>
      <c r="AW447" s="362"/>
      <c r="AX447" s="362"/>
      <c r="AY447" s="364"/>
      <c r="AZ447" s="362"/>
      <c r="BA447" s="362"/>
      <c r="BB447" s="362"/>
      <c r="BC447" s="362"/>
      <c r="BD447" s="362"/>
      <c r="BE447" s="363"/>
      <c r="BF447" s="362"/>
      <c r="BG447" s="364"/>
      <c r="BH447" s="362"/>
      <c r="BI447" s="362"/>
      <c r="BJ447" s="362"/>
      <c r="BK447" s="362"/>
      <c r="BL447" s="362"/>
      <c r="BM447" s="362" t="s">
        <v>1269</v>
      </c>
      <c r="BN447" s="362" t="s">
        <v>1270</v>
      </c>
      <c r="BO447" s="362" t="s">
        <v>1271</v>
      </c>
      <c r="BP447" s="362" t="s">
        <v>256</v>
      </c>
      <c r="BQ447" s="362" t="s">
        <v>646</v>
      </c>
      <c r="BR447" s="362" t="s">
        <v>647</v>
      </c>
    </row>
    <row r="448" spans="1:70" ht="15.6">
      <c r="A448" s="361" t="s">
        <v>158</v>
      </c>
      <c r="B448" s="362" t="s">
        <v>2</v>
      </c>
      <c r="C448" s="362"/>
      <c r="D448" s="363" t="s">
        <v>243</v>
      </c>
      <c r="E448" s="363" t="s">
        <v>456</v>
      </c>
      <c r="F448" s="362" t="s">
        <v>245</v>
      </c>
      <c r="G448" s="362" t="s">
        <v>246</v>
      </c>
      <c r="H448" s="362" t="s">
        <v>247</v>
      </c>
      <c r="I448" s="362" t="s">
        <v>248</v>
      </c>
      <c r="J448" s="362" t="s">
        <v>249</v>
      </c>
      <c r="K448" s="362" t="s">
        <v>250</v>
      </c>
      <c r="L448" s="361" t="s">
        <v>298</v>
      </c>
      <c r="M448" s="362" t="s">
        <v>89</v>
      </c>
      <c r="N448" s="362" t="s">
        <v>91</v>
      </c>
      <c r="O448" s="362" t="s">
        <v>250</v>
      </c>
      <c r="P448" s="362" t="s">
        <v>247</v>
      </c>
      <c r="Q448" s="361" t="s">
        <v>157</v>
      </c>
      <c r="R448" s="362" t="s">
        <v>252</v>
      </c>
      <c r="S448" s="362" t="s">
        <v>253</v>
      </c>
      <c r="T448" s="362">
        <v>54384835</v>
      </c>
      <c r="U448" s="362"/>
      <c r="V448" s="362"/>
      <c r="W448" s="363" t="s">
        <v>638</v>
      </c>
      <c r="X448" s="362" t="s">
        <v>278</v>
      </c>
      <c r="Y448" s="362" t="s">
        <v>256</v>
      </c>
      <c r="Z448" s="362" t="s">
        <v>279</v>
      </c>
      <c r="AA448" s="362"/>
      <c r="AB448" s="362" t="s">
        <v>280</v>
      </c>
      <c r="AC448" s="362" t="s">
        <v>281</v>
      </c>
      <c r="AD448" s="364">
        <v>0</v>
      </c>
      <c r="AE448" s="364">
        <v>144.30000000000001</v>
      </c>
      <c r="AF448" s="362" t="s">
        <v>154</v>
      </c>
      <c r="AG448" s="362">
        <v>1</v>
      </c>
      <c r="AH448" s="364">
        <v>0</v>
      </c>
      <c r="AI448" s="364">
        <v>144.30000000000001</v>
      </c>
      <c r="AJ448" s="362"/>
      <c r="AK448" s="362"/>
      <c r="AL448" s="361"/>
      <c r="AM448" s="362"/>
      <c r="AN448" s="362"/>
      <c r="AO448" s="361"/>
      <c r="AP448" s="361"/>
      <c r="AQ448" s="362" t="s">
        <v>282</v>
      </c>
      <c r="AR448" s="362"/>
      <c r="AS448" s="363"/>
      <c r="AT448" s="362"/>
      <c r="AU448" s="362"/>
      <c r="AV448" s="364"/>
      <c r="AW448" s="362"/>
      <c r="AX448" s="362"/>
      <c r="AY448" s="364"/>
      <c r="AZ448" s="362"/>
      <c r="BA448" s="362"/>
      <c r="BB448" s="362"/>
      <c r="BC448" s="362"/>
      <c r="BD448" s="362"/>
      <c r="BE448" s="363"/>
      <c r="BF448" s="362"/>
      <c r="BG448" s="364"/>
      <c r="BH448" s="362"/>
      <c r="BI448" s="362"/>
      <c r="BJ448" s="362"/>
      <c r="BK448" s="362"/>
      <c r="BL448" s="362"/>
      <c r="BM448" s="362"/>
      <c r="BN448" s="362"/>
      <c r="BO448" s="362"/>
      <c r="BP448" s="362"/>
      <c r="BQ448" s="362"/>
      <c r="BR448" s="362"/>
    </row>
    <row r="449" spans="1:70" ht="15.6">
      <c r="A449" s="361" t="s">
        <v>158</v>
      </c>
      <c r="B449" s="362" t="s">
        <v>2</v>
      </c>
      <c r="C449" s="362"/>
      <c r="D449" s="363" t="s">
        <v>243</v>
      </c>
      <c r="E449" s="363" t="s">
        <v>456</v>
      </c>
      <c r="F449" s="362" t="s">
        <v>245</v>
      </c>
      <c r="G449" s="362" t="s">
        <v>246</v>
      </c>
      <c r="H449" s="362" t="s">
        <v>247</v>
      </c>
      <c r="I449" s="362" t="s">
        <v>248</v>
      </c>
      <c r="J449" s="362" t="s">
        <v>249</v>
      </c>
      <c r="K449" s="362" t="s">
        <v>250</v>
      </c>
      <c r="L449" s="361" t="s">
        <v>298</v>
      </c>
      <c r="M449" s="362" t="s">
        <v>89</v>
      </c>
      <c r="N449" s="362" t="s">
        <v>91</v>
      </c>
      <c r="O449" s="362" t="s">
        <v>250</v>
      </c>
      <c r="P449" s="362" t="s">
        <v>247</v>
      </c>
      <c r="Q449" s="361" t="s">
        <v>157</v>
      </c>
      <c r="R449" s="362" t="s">
        <v>252</v>
      </c>
      <c r="S449" s="362" t="s">
        <v>253</v>
      </c>
      <c r="T449" s="362">
        <v>54453187</v>
      </c>
      <c r="U449" s="362"/>
      <c r="V449" s="362"/>
      <c r="W449" s="363" t="s">
        <v>1024</v>
      </c>
      <c r="X449" s="362" t="s">
        <v>1034</v>
      </c>
      <c r="Y449" s="362" t="s">
        <v>256</v>
      </c>
      <c r="Z449" s="362" t="s">
        <v>257</v>
      </c>
      <c r="AA449" s="362" t="s">
        <v>258</v>
      </c>
      <c r="AB449" s="362" t="s">
        <v>259</v>
      </c>
      <c r="AC449" s="362" t="s">
        <v>260</v>
      </c>
      <c r="AD449" s="364">
        <v>13550</v>
      </c>
      <c r="AE449" s="364">
        <v>13550</v>
      </c>
      <c r="AF449" s="362" t="s">
        <v>261</v>
      </c>
      <c r="AG449" s="362">
        <v>2.4096389999999999E-2</v>
      </c>
      <c r="AH449" s="364">
        <v>326.51</v>
      </c>
      <c r="AI449" s="364">
        <v>326.51</v>
      </c>
      <c r="AJ449" s="362" t="s">
        <v>262</v>
      </c>
      <c r="AK449" s="362" t="s">
        <v>263</v>
      </c>
      <c r="AL449" s="361" t="s">
        <v>264</v>
      </c>
      <c r="AM449" s="362">
        <v>58203</v>
      </c>
      <c r="AN449" s="362">
        <v>73410</v>
      </c>
      <c r="AO449" s="361" t="s">
        <v>158</v>
      </c>
      <c r="AP449" s="361" t="s">
        <v>265</v>
      </c>
      <c r="AQ449" s="362" t="s">
        <v>1035</v>
      </c>
      <c r="AR449" s="362" t="s">
        <v>497</v>
      </c>
      <c r="AS449" s="363" t="s">
        <v>1024</v>
      </c>
      <c r="AT449" s="362" t="s">
        <v>245</v>
      </c>
      <c r="AU449" s="362" t="s">
        <v>1475</v>
      </c>
      <c r="AV449" s="364" t="s">
        <v>1476</v>
      </c>
      <c r="AW449" s="362" t="s">
        <v>1477</v>
      </c>
      <c r="AX449" s="362" t="s">
        <v>271</v>
      </c>
      <c r="AY449" s="364" t="s">
        <v>1476</v>
      </c>
      <c r="AZ449" s="362">
        <v>2042008</v>
      </c>
      <c r="BA449" s="362" t="s">
        <v>1456</v>
      </c>
      <c r="BB449" s="362" t="s">
        <v>1457</v>
      </c>
      <c r="BC449" s="362" t="s">
        <v>1458</v>
      </c>
      <c r="BD449" s="362" t="s">
        <v>1478</v>
      </c>
      <c r="BE449" s="363" t="s">
        <v>1479</v>
      </c>
      <c r="BF449" s="362" t="s">
        <v>261</v>
      </c>
      <c r="BG449" s="364" t="s">
        <v>1476</v>
      </c>
      <c r="BH449" s="362"/>
      <c r="BI449" s="362"/>
      <c r="BJ449" s="362"/>
      <c r="BK449" s="362"/>
      <c r="BL449" s="362"/>
      <c r="BM449" s="362"/>
      <c r="BN449" s="362"/>
      <c r="BO449" s="362"/>
      <c r="BP449" s="362"/>
      <c r="BQ449" s="362"/>
      <c r="BR449" s="362"/>
    </row>
    <row r="450" spans="1:70" ht="15.6">
      <c r="A450" s="361" t="s">
        <v>158</v>
      </c>
      <c r="B450" s="362" t="s">
        <v>2</v>
      </c>
      <c r="C450" s="362"/>
      <c r="D450" s="363" t="s">
        <v>243</v>
      </c>
      <c r="E450" s="363" t="s">
        <v>456</v>
      </c>
      <c r="F450" s="362" t="s">
        <v>245</v>
      </c>
      <c r="G450" s="362" t="s">
        <v>246</v>
      </c>
      <c r="H450" s="362" t="s">
        <v>247</v>
      </c>
      <c r="I450" s="362" t="s">
        <v>248</v>
      </c>
      <c r="J450" s="362" t="s">
        <v>249</v>
      </c>
      <c r="K450" s="362" t="s">
        <v>250</v>
      </c>
      <c r="L450" s="361" t="s">
        <v>298</v>
      </c>
      <c r="M450" s="362" t="s">
        <v>89</v>
      </c>
      <c r="N450" s="362" t="s">
        <v>91</v>
      </c>
      <c r="O450" s="362" t="s">
        <v>250</v>
      </c>
      <c r="P450" s="362" t="s">
        <v>247</v>
      </c>
      <c r="Q450" s="361" t="s">
        <v>157</v>
      </c>
      <c r="R450" s="362" t="s">
        <v>252</v>
      </c>
      <c r="S450" s="362" t="s">
        <v>253</v>
      </c>
      <c r="T450" s="362">
        <v>54495027</v>
      </c>
      <c r="U450" s="362"/>
      <c r="V450" s="362"/>
      <c r="W450" s="363" t="s">
        <v>1024</v>
      </c>
      <c r="X450" s="362" t="s">
        <v>278</v>
      </c>
      <c r="Y450" s="362" t="s">
        <v>256</v>
      </c>
      <c r="Z450" s="362" t="s">
        <v>279</v>
      </c>
      <c r="AA450" s="362"/>
      <c r="AB450" s="362" t="s">
        <v>280</v>
      </c>
      <c r="AC450" s="362" t="s">
        <v>281</v>
      </c>
      <c r="AD450" s="364">
        <v>0</v>
      </c>
      <c r="AE450" s="364">
        <v>1084</v>
      </c>
      <c r="AF450" s="362" t="s">
        <v>261</v>
      </c>
      <c r="AG450" s="362">
        <v>2.4096389999999999E-2</v>
      </c>
      <c r="AH450" s="364">
        <v>0</v>
      </c>
      <c r="AI450" s="364">
        <v>26.12</v>
      </c>
      <c r="AJ450" s="362"/>
      <c r="AK450" s="362"/>
      <c r="AL450" s="361"/>
      <c r="AM450" s="362"/>
      <c r="AN450" s="362"/>
      <c r="AO450" s="361"/>
      <c r="AP450" s="361"/>
      <c r="AQ450" s="362" t="s">
        <v>282</v>
      </c>
      <c r="AR450" s="362"/>
      <c r="AS450" s="363"/>
      <c r="AT450" s="362"/>
      <c r="AU450" s="362"/>
      <c r="AV450" s="364"/>
      <c r="AW450" s="362"/>
      <c r="AX450" s="362"/>
      <c r="AY450" s="364"/>
      <c r="AZ450" s="362"/>
      <c r="BA450" s="362"/>
      <c r="BB450" s="362"/>
      <c r="BC450" s="362"/>
      <c r="BD450" s="362"/>
      <c r="BE450" s="363"/>
      <c r="BF450" s="362"/>
      <c r="BG450" s="364"/>
      <c r="BH450" s="362"/>
      <c r="BI450" s="362"/>
      <c r="BJ450" s="362"/>
      <c r="BK450" s="362"/>
      <c r="BL450" s="362"/>
      <c r="BM450" s="362"/>
      <c r="BN450" s="362"/>
      <c r="BO450" s="362"/>
      <c r="BP450" s="362"/>
      <c r="BQ450" s="362"/>
      <c r="BR450" s="362"/>
    </row>
    <row r="451" spans="1:70" ht="15.6">
      <c r="A451" s="361" t="s">
        <v>158</v>
      </c>
      <c r="B451" s="362" t="s">
        <v>2</v>
      </c>
      <c r="C451" s="362"/>
      <c r="D451" s="363" t="s">
        <v>243</v>
      </c>
      <c r="E451" s="363" t="s">
        <v>456</v>
      </c>
      <c r="F451" s="362" t="s">
        <v>245</v>
      </c>
      <c r="G451" s="362" t="s">
        <v>246</v>
      </c>
      <c r="H451" s="362" t="s">
        <v>247</v>
      </c>
      <c r="I451" s="362" t="s">
        <v>248</v>
      </c>
      <c r="J451" s="362" t="s">
        <v>249</v>
      </c>
      <c r="K451" s="362" t="s">
        <v>250</v>
      </c>
      <c r="L451" s="361" t="s">
        <v>298</v>
      </c>
      <c r="M451" s="362" t="s">
        <v>89</v>
      </c>
      <c r="N451" s="362" t="s">
        <v>91</v>
      </c>
      <c r="O451" s="362" t="s">
        <v>250</v>
      </c>
      <c r="P451" s="362" t="s">
        <v>247</v>
      </c>
      <c r="Q451" s="361" t="s">
        <v>157</v>
      </c>
      <c r="R451" s="362" t="s">
        <v>252</v>
      </c>
      <c r="S451" s="362" t="s">
        <v>253</v>
      </c>
      <c r="T451" s="362">
        <v>54550428</v>
      </c>
      <c r="U451" s="362"/>
      <c r="V451" s="362"/>
      <c r="W451" s="363" t="s">
        <v>1480</v>
      </c>
      <c r="X451" s="362" t="s">
        <v>1253</v>
      </c>
      <c r="Y451" s="362" t="s">
        <v>256</v>
      </c>
      <c r="Z451" s="362" t="s">
        <v>257</v>
      </c>
      <c r="AA451" s="362" t="s">
        <v>258</v>
      </c>
      <c r="AB451" s="362" t="s">
        <v>259</v>
      </c>
      <c r="AC451" s="362" t="s">
        <v>260</v>
      </c>
      <c r="AD451" s="364">
        <v>339.6</v>
      </c>
      <c r="AE451" s="364">
        <v>339.6</v>
      </c>
      <c r="AF451" s="362" t="s">
        <v>154</v>
      </c>
      <c r="AG451" s="362">
        <v>1</v>
      </c>
      <c r="AH451" s="364">
        <v>339.6</v>
      </c>
      <c r="AI451" s="364">
        <v>339.6</v>
      </c>
      <c r="AJ451" s="362" t="s">
        <v>262</v>
      </c>
      <c r="AK451" s="362" t="s">
        <v>263</v>
      </c>
      <c r="AL451" s="361" t="s">
        <v>264</v>
      </c>
      <c r="AM451" s="362">
        <v>58203</v>
      </c>
      <c r="AN451" s="362">
        <v>62335</v>
      </c>
      <c r="AO451" s="361" t="s">
        <v>158</v>
      </c>
      <c r="AP451" s="361" t="s">
        <v>265</v>
      </c>
      <c r="AQ451" s="362" t="s">
        <v>1254</v>
      </c>
      <c r="AR451" s="362" t="s">
        <v>497</v>
      </c>
      <c r="AS451" s="363" t="s">
        <v>1480</v>
      </c>
      <c r="AT451" s="362" t="s">
        <v>245</v>
      </c>
      <c r="AU451" s="362" t="s">
        <v>1481</v>
      </c>
      <c r="AV451" s="364" t="s">
        <v>1256</v>
      </c>
      <c r="AW451" s="362" t="s">
        <v>1481</v>
      </c>
      <c r="AX451" s="362" t="s">
        <v>633</v>
      </c>
      <c r="AY451" s="364" t="s">
        <v>1482</v>
      </c>
      <c r="AZ451" s="362" t="s">
        <v>1152</v>
      </c>
      <c r="BA451" s="362" t="s">
        <v>1153</v>
      </c>
      <c r="BB451" s="362" t="s">
        <v>1154</v>
      </c>
      <c r="BC451" s="362" t="s">
        <v>1155</v>
      </c>
      <c r="BD451" s="362" t="s">
        <v>1483</v>
      </c>
      <c r="BE451" s="363" t="s">
        <v>568</v>
      </c>
      <c r="BF451" s="362" t="s">
        <v>154</v>
      </c>
      <c r="BG451" s="364" t="s">
        <v>1256</v>
      </c>
      <c r="BH451" s="362"/>
      <c r="BI451" s="362"/>
      <c r="BJ451" s="362"/>
      <c r="BK451" s="362"/>
      <c r="BL451" s="362"/>
      <c r="BM451" s="362"/>
      <c r="BN451" s="362"/>
      <c r="BO451" s="362"/>
      <c r="BP451" s="362"/>
      <c r="BQ451" s="362"/>
      <c r="BR451" s="362"/>
    </row>
    <row r="452" spans="1:70" ht="15.6">
      <c r="A452" s="361" t="s">
        <v>158</v>
      </c>
      <c r="B452" s="362" t="s">
        <v>2</v>
      </c>
      <c r="C452" s="362"/>
      <c r="D452" s="363" t="s">
        <v>243</v>
      </c>
      <c r="E452" s="363" t="s">
        <v>456</v>
      </c>
      <c r="F452" s="362" t="s">
        <v>245</v>
      </c>
      <c r="G452" s="362" t="s">
        <v>246</v>
      </c>
      <c r="H452" s="362" t="s">
        <v>247</v>
      </c>
      <c r="I452" s="362" t="s">
        <v>248</v>
      </c>
      <c r="J452" s="362" t="s">
        <v>249</v>
      </c>
      <c r="K452" s="362" t="s">
        <v>250</v>
      </c>
      <c r="L452" s="361" t="s">
        <v>298</v>
      </c>
      <c r="M452" s="362" t="s">
        <v>89</v>
      </c>
      <c r="N452" s="362" t="s">
        <v>91</v>
      </c>
      <c r="O452" s="362" t="s">
        <v>250</v>
      </c>
      <c r="P452" s="362" t="s">
        <v>247</v>
      </c>
      <c r="Q452" s="361" t="s">
        <v>157</v>
      </c>
      <c r="R452" s="362" t="s">
        <v>252</v>
      </c>
      <c r="S452" s="362" t="s">
        <v>253</v>
      </c>
      <c r="T452" s="362">
        <v>54562785</v>
      </c>
      <c r="U452" s="362"/>
      <c r="V452" s="362"/>
      <c r="W452" s="363" t="s">
        <v>1484</v>
      </c>
      <c r="X452" s="362" t="s">
        <v>1043</v>
      </c>
      <c r="Y452" s="362" t="s">
        <v>256</v>
      </c>
      <c r="Z452" s="362" t="s">
        <v>257</v>
      </c>
      <c r="AA452" s="362" t="s">
        <v>258</v>
      </c>
      <c r="AB452" s="362" t="s">
        <v>259</v>
      </c>
      <c r="AC452" s="362" t="s">
        <v>260</v>
      </c>
      <c r="AD452" s="364">
        <v>412</v>
      </c>
      <c r="AE452" s="364">
        <v>412</v>
      </c>
      <c r="AF452" s="362" t="s">
        <v>261</v>
      </c>
      <c r="AG452" s="362">
        <v>2.4096389999999999E-2</v>
      </c>
      <c r="AH452" s="364">
        <v>9.93</v>
      </c>
      <c r="AI452" s="364">
        <v>9.93</v>
      </c>
      <c r="AJ452" s="362" t="s">
        <v>262</v>
      </c>
      <c r="AK452" s="362" t="s">
        <v>263</v>
      </c>
      <c r="AL452" s="361" t="s">
        <v>264</v>
      </c>
      <c r="AM452" s="362">
        <v>58203</v>
      </c>
      <c r="AN452" s="362">
        <v>71635</v>
      </c>
      <c r="AO452" s="361" t="s">
        <v>158</v>
      </c>
      <c r="AP452" s="361" t="s">
        <v>265</v>
      </c>
      <c r="AQ452" s="362" t="s">
        <v>1044</v>
      </c>
      <c r="AR452" s="362" t="s">
        <v>497</v>
      </c>
      <c r="AS452" s="363" t="s">
        <v>1480</v>
      </c>
      <c r="AT452" s="362" t="s">
        <v>245</v>
      </c>
      <c r="AU452" s="362" t="s">
        <v>1485</v>
      </c>
      <c r="AV452" s="364" t="s">
        <v>1486</v>
      </c>
      <c r="AW452" s="362" t="s">
        <v>1047</v>
      </c>
      <c r="AX452" s="362" t="s">
        <v>271</v>
      </c>
      <c r="AY452" s="364" t="s">
        <v>1486</v>
      </c>
      <c r="AZ452" s="362" t="s">
        <v>1293</v>
      </c>
      <c r="BA452" s="362" t="s">
        <v>1294</v>
      </c>
      <c r="BB452" s="362" t="s">
        <v>1295</v>
      </c>
      <c r="BC452" s="362" t="s">
        <v>1155</v>
      </c>
      <c r="BD452" s="362" t="s">
        <v>1487</v>
      </c>
      <c r="BE452" s="363" t="s">
        <v>1488</v>
      </c>
      <c r="BF452" s="362" t="s">
        <v>261</v>
      </c>
      <c r="BG452" s="364" t="s">
        <v>1486</v>
      </c>
      <c r="BH452" s="362"/>
      <c r="BI452" s="362"/>
      <c r="BJ452" s="362"/>
      <c r="BK452" s="362"/>
      <c r="BL452" s="362"/>
      <c r="BM452" s="362"/>
      <c r="BN452" s="362"/>
      <c r="BO452" s="362"/>
      <c r="BP452" s="362"/>
      <c r="BQ452" s="362"/>
      <c r="BR452" s="362"/>
    </row>
    <row r="453" spans="1:70" ht="15.6">
      <c r="A453" s="361" t="s">
        <v>158</v>
      </c>
      <c r="B453" s="362" t="s">
        <v>2</v>
      </c>
      <c r="C453" s="362"/>
      <c r="D453" s="363" t="s">
        <v>243</v>
      </c>
      <c r="E453" s="363" t="s">
        <v>456</v>
      </c>
      <c r="F453" s="362" t="s">
        <v>245</v>
      </c>
      <c r="G453" s="362" t="s">
        <v>246</v>
      </c>
      <c r="H453" s="362" t="s">
        <v>247</v>
      </c>
      <c r="I453" s="362" t="s">
        <v>248</v>
      </c>
      <c r="J453" s="362" t="s">
        <v>249</v>
      </c>
      <c r="K453" s="362" t="s">
        <v>250</v>
      </c>
      <c r="L453" s="361" t="s">
        <v>298</v>
      </c>
      <c r="M453" s="362" t="s">
        <v>89</v>
      </c>
      <c r="N453" s="362" t="s">
        <v>91</v>
      </c>
      <c r="O453" s="362" t="s">
        <v>250</v>
      </c>
      <c r="P453" s="362" t="s">
        <v>247</v>
      </c>
      <c r="Q453" s="361" t="s">
        <v>157</v>
      </c>
      <c r="R453" s="362" t="s">
        <v>252</v>
      </c>
      <c r="S453" s="362" t="s">
        <v>253</v>
      </c>
      <c r="T453" s="362">
        <v>54562805</v>
      </c>
      <c r="U453" s="362"/>
      <c r="V453" s="362"/>
      <c r="W453" s="363" t="s">
        <v>1489</v>
      </c>
      <c r="X453" s="362" t="s">
        <v>1090</v>
      </c>
      <c r="Y453" s="362" t="s">
        <v>256</v>
      </c>
      <c r="Z453" s="362" t="s">
        <v>257</v>
      </c>
      <c r="AA453" s="362" t="s">
        <v>258</v>
      </c>
      <c r="AB453" s="362" t="s">
        <v>259</v>
      </c>
      <c r="AC453" s="362" t="s">
        <v>260</v>
      </c>
      <c r="AD453" s="364">
        <v>4690</v>
      </c>
      <c r="AE453" s="364">
        <v>4690</v>
      </c>
      <c r="AF453" s="362" t="s">
        <v>261</v>
      </c>
      <c r="AG453" s="362">
        <v>2.4096389999999999E-2</v>
      </c>
      <c r="AH453" s="364">
        <v>113.01</v>
      </c>
      <c r="AI453" s="364">
        <v>113.01</v>
      </c>
      <c r="AJ453" s="362" t="s">
        <v>262</v>
      </c>
      <c r="AK453" s="362" t="s">
        <v>263</v>
      </c>
      <c r="AL453" s="361" t="s">
        <v>264</v>
      </c>
      <c r="AM453" s="362">
        <v>58203</v>
      </c>
      <c r="AN453" s="362">
        <v>71620</v>
      </c>
      <c r="AO453" s="361" t="s">
        <v>158</v>
      </c>
      <c r="AP453" s="361" t="s">
        <v>265</v>
      </c>
      <c r="AQ453" s="362" t="s">
        <v>1091</v>
      </c>
      <c r="AR453" s="362" t="s">
        <v>497</v>
      </c>
      <c r="AS453" s="363" t="s">
        <v>1480</v>
      </c>
      <c r="AT453" s="362" t="s">
        <v>245</v>
      </c>
      <c r="AU453" s="362" t="s">
        <v>1490</v>
      </c>
      <c r="AV453" s="364" t="s">
        <v>1325</v>
      </c>
      <c r="AW453" s="362" t="s">
        <v>1092</v>
      </c>
      <c r="AX453" s="362" t="s">
        <v>271</v>
      </c>
      <c r="AY453" s="364" t="s">
        <v>1325</v>
      </c>
      <c r="AZ453" s="362" t="s">
        <v>1345</v>
      </c>
      <c r="BA453" s="362" t="s">
        <v>1346</v>
      </c>
      <c r="BB453" s="362" t="s">
        <v>1347</v>
      </c>
      <c r="BC453" s="362" t="s">
        <v>1348</v>
      </c>
      <c r="BD453" s="362" t="s">
        <v>1491</v>
      </c>
      <c r="BE453" s="363" t="s">
        <v>1488</v>
      </c>
      <c r="BF453" s="362" t="s">
        <v>261</v>
      </c>
      <c r="BG453" s="364" t="s">
        <v>1325</v>
      </c>
      <c r="BH453" s="362"/>
      <c r="BI453" s="362"/>
      <c r="BJ453" s="362"/>
      <c r="BK453" s="362"/>
      <c r="BL453" s="362"/>
      <c r="BM453" s="362"/>
      <c r="BN453" s="362"/>
      <c r="BO453" s="362"/>
      <c r="BP453" s="362"/>
      <c r="BQ453" s="362"/>
      <c r="BR453" s="362"/>
    </row>
    <row r="454" spans="1:70" ht="15.6">
      <c r="A454" s="361" t="s">
        <v>158</v>
      </c>
      <c r="B454" s="362" t="s">
        <v>2</v>
      </c>
      <c r="C454" s="362"/>
      <c r="D454" s="363" t="s">
        <v>243</v>
      </c>
      <c r="E454" s="363" t="s">
        <v>456</v>
      </c>
      <c r="F454" s="362" t="s">
        <v>245</v>
      </c>
      <c r="G454" s="362" t="s">
        <v>246</v>
      </c>
      <c r="H454" s="362" t="s">
        <v>247</v>
      </c>
      <c r="I454" s="362" t="s">
        <v>248</v>
      </c>
      <c r="J454" s="362" t="s">
        <v>249</v>
      </c>
      <c r="K454" s="362" t="s">
        <v>250</v>
      </c>
      <c r="L454" s="361" t="s">
        <v>298</v>
      </c>
      <c r="M454" s="362" t="s">
        <v>89</v>
      </c>
      <c r="N454" s="362" t="s">
        <v>91</v>
      </c>
      <c r="O454" s="362" t="s">
        <v>250</v>
      </c>
      <c r="P454" s="362" t="s">
        <v>247</v>
      </c>
      <c r="Q454" s="361" t="s">
        <v>157</v>
      </c>
      <c r="R454" s="362" t="s">
        <v>252</v>
      </c>
      <c r="S454" s="362" t="s">
        <v>253</v>
      </c>
      <c r="T454" s="362">
        <v>54584066</v>
      </c>
      <c r="U454" s="362"/>
      <c r="V454" s="362"/>
      <c r="W454" s="363" t="s">
        <v>1484</v>
      </c>
      <c r="X454" s="362" t="s">
        <v>278</v>
      </c>
      <c r="Y454" s="362" t="s">
        <v>256</v>
      </c>
      <c r="Z454" s="362" t="s">
        <v>279</v>
      </c>
      <c r="AA454" s="362"/>
      <c r="AB454" s="362" t="s">
        <v>280</v>
      </c>
      <c r="AC454" s="362" t="s">
        <v>281</v>
      </c>
      <c r="AD454" s="364">
        <v>0</v>
      </c>
      <c r="AE454" s="364">
        <v>408.16</v>
      </c>
      <c r="AF454" s="362" t="s">
        <v>261</v>
      </c>
      <c r="AG454" s="362">
        <v>2.4096389999999999E-2</v>
      </c>
      <c r="AH454" s="364">
        <v>0</v>
      </c>
      <c r="AI454" s="364">
        <v>9.84</v>
      </c>
      <c r="AJ454" s="362"/>
      <c r="AK454" s="362"/>
      <c r="AL454" s="361"/>
      <c r="AM454" s="362"/>
      <c r="AN454" s="362"/>
      <c r="AO454" s="361"/>
      <c r="AP454" s="361"/>
      <c r="AQ454" s="362" t="s">
        <v>282</v>
      </c>
      <c r="AR454" s="362"/>
      <c r="AS454" s="363"/>
      <c r="AT454" s="362"/>
      <c r="AU454" s="362"/>
      <c r="AV454" s="364"/>
      <c r="AW454" s="362"/>
      <c r="AX454" s="362"/>
      <c r="AY454" s="364"/>
      <c r="AZ454" s="362"/>
      <c r="BA454" s="362"/>
      <c r="BB454" s="362"/>
      <c r="BC454" s="362"/>
      <c r="BD454" s="362"/>
      <c r="BE454" s="363"/>
      <c r="BF454" s="362"/>
      <c r="BG454" s="364"/>
      <c r="BH454" s="362"/>
      <c r="BI454" s="362"/>
      <c r="BJ454" s="362"/>
      <c r="BK454" s="362"/>
      <c r="BL454" s="362"/>
      <c r="BM454" s="362"/>
      <c r="BN454" s="362"/>
      <c r="BO454" s="362"/>
      <c r="BP454" s="362"/>
      <c r="BQ454" s="362"/>
      <c r="BR454" s="362"/>
    </row>
    <row r="455" spans="1:70" ht="15.6">
      <c r="A455" s="361" t="s">
        <v>158</v>
      </c>
      <c r="B455" s="362" t="s">
        <v>2</v>
      </c>
      <c r="C455" s="362"/>
      <c r="D455" s="363" t="s">
        <v>243</v>
      </c>
      <c r="E455" s="363" t="s">
        <v>456</v>
      </c>
      <c r="F455" s="362" t="s">
        <v>245</v>
      </c>
      <c r="G455" s="362" t="s">
        <v>246</v>
      </c>
      <c r="H455" s="362" t="s">
        <v>247</v>
      </c>
      <c r="I455" s="362" t="s">
        <v>248</v>
      </c>
      <c r="J455" s="362" t="s">
        <v>249</v>
      </c>
      <c r="K455" s="362" t="s">
        <v>250</v>
      </c>
      <c r="L455" s="361" t="s">
        <v>298</v>
      </c>
      <c r="M455" s="362" t="s">
        <v>89</v>
      </c>
      <c r="N455" s="362" t="s">
        <v>91</v>
      </c>
      <c r="O455" s="362" t="s">
        <v>250</v>
      </c>
      <c r="P455" s="362" t="s">
        <v>247</v>
      </c>
      <c r="Q455" s="361" t="s">
        <v>157</v>
      </c>
      <c r="R455" s="362" t="s">
        <v>252</v>
      </c>
      <c r="S455" s="362" t="s">
        <v>253</v>
      </c>
      <c r="T455" s="362">
        <v>54584070</v>
      </c>
      <c r="U455" s="362"/>
      <c r="V455" s="362"/>
      <c r="W455" s="363" t="s">
        <v>1480</v>
      </c>
      <c r="X455" s="362" t="s">
        <v>278</v>
      </c>
      <c r="Y455" s="362" t="s">
        <v>256</v>
      </c>
      <c r="Z455" s="362" t="s">
        <v>279</v>
      </c>
      <c r="AA455" s="362"/>
      <c r="AB455" s="362" t="s">
        <v>280</v>
      </c>
      <c r="AC455" s="362" t="s">
        <v>281</v>
      </c>
      <c r="AD455" s="364">
        <v>0</v>
      </c>
      <c r="AE455" s="364">
        <v>27.17</v>
      </c>
      <c r="AF455" s="362" t="s">
        <v>154</v>
      </c>
      <c r="AG455" s="362">
        <v>1</v>
      </c>
      <c r="AH455" s="364">
        <v>0</v>
      </c>
      <c r="AI455" s="364">
        <v>27.17</v>
      </c>
      <c r="AJ455" s="362"/>
      <c r="AK455" s="362"/>
      <c r="AL455" s="361"/>
      <c r="AM455" s="362"/>
      <c r="AN455" s="362"/>
      <c r="AO455" s="361"/>
      <c r="AP455" s="361"/>
      <c r="AQ455" s="362" t="s">
        <v>282</v>
      </c>
      <c r="AR455" s="362"/>
      <c r="AS455" s="363"/>
      <c r="AT455" s="362"/>
      <c r="AU455" s="362"/>
      <c r="AV455" s="364"/>
      <c r="AW455" s="362"/>
      <c r="AX455" s="362"/>
      <c r="AY455" s="364"/>
      <c r="AZ455" s="362"/>
      <c r="BA455" s="362"/>
      <c r="BB455" s="362"/>
      <c r="BC455" s="362"/>
      <c r="BD455" s="362"/>
      <c r="BE455" s="363"/>
      <c r="BF455" s="362"/>
      <c r="BG455" s="364"/>
      <c r="BH455" s="362"/>
      <c r="BI455" s="362"/>
      <c r="BJ455" s="362"/>
      <c r="BK455" s="362"/>
      <c r="BL455" s="362"/>
      <c r="BM455" s="362"/>
      <c r="BN455" s="362"/>
      <c r="BO455" s="362"/>
      <c r="BP455" s="362"/>
      <c r="BQ455" s="362"/>
      <c r="BR455" s="362"/>
    </row>
    <row r="456" spans="1:70" ht="15.6">
      <c r="A456" s="361" t="s">
        <v>158</v>
      </c>
      <c r="B456" s="362" t="s">
        <v>2</v>
      </c>
      <c r="C456" s="362"/>
      <c r="D456" s="363" t="s">
        <v>243</v>
      </c>
      <c r="E456" s="363" t="s">
        <v>456</v>
      </c>
      <c r="F456" s="362" t="s">
        <v>245</v>
      </c>
      <c r="G456" s="362" t="s">
        <v>246</v>
      </c>
      <c r="H456" s="362" t="s">
        <v>247</v>
      </c>
      <c r="I456" s="362" t="s">
        <v>248</v>
      </c>
      <c r="J456" s="362" t="s">
        <v>249</v>
      </c>
      <c r="K456" s="362" t="s">
        <v>250</v>
      </c>
      <c r="L456" s="361" t="s">
        <v>298</v>
      </c>
      <c r="M456" s="362" t="s">
        <v>89</v>
      </c>
      <c r="N456" s="362" t="s">
        <v>91</v>
      </c>
      <c r="O456" s="362" t="s">
        <v>250</v>
      </c>
      <c r="P456" s="362" t="s">
        <v>247</v>
      </c>
      <c r="Q456" s="361" t="s">
        <v>157</v>
      </c>
      <c r="R456" s="362" t="s">
        <v>252</v>
      </c>
      <c r="S456" s="362" t="s">
        <v>253</v>
      </c>
      <c r="T456" s="362">
        <v>54658152</v>
      </c>
      <c r="U456" s="362"/>
      <c r="V456" s="362"/>
      <c r="W456" s="363" t="s">
        <v>1479</v>
      </c>
      <c r="X456" s="362" t="s">
        <v>1090</v>
      </c>
      <c r="Y456" s="362" t="s">
        <v>256</v>
      </c>
      <c r="Z456" s="362" t="s">
        <v>257</v>
      </c>
      <c r="AA456" s="362" t="s">
        <v>258</v>
      </c>
      <c r="AB456" s="362" t="s">
        <v>259</v>
      </c>
      <c r="AC456" s="362" t="s">
        <v>260</v>
      </c>
      <c r="AD456" s="364">
        <v>4690</v>
      </c>
      <c r="AE456" s="364">
        <v>4690</v>
      </c>
      <c r="AF456" s="362" t="s">
        <v>261</v>
      </c>
      <c r="AG456" s="362">
        <v>2.4096389999999999E-2</v>
      </c>
      <c r="AH456" s="364">
        <v>113.01</v>
      </c>
      <c r="AI456" s="364">
        <v>113.01</v>
      </c>
      <c r="AJ456" s="362" t="s">
        <v>262</v>
      </c>
      <c r="AK456" s="362" t="s">
        <v>263</v>
      </c>
      <c r="AL456" s="361" t="s">
        <v>264</v>
      </c>
      <c r="AM456" s="362">
        <v>58203</v>
      </c>
      <c r="AN456" s="362">
        <v>71620</v>
      </c>
      <c r="AO456" s="361" t="s">
        <v>158</v>
      </c>
      <c r="AP456" s="361" t="s">
        <v>265</v>
      </c>
      <c r="AQ456" s="362" t="s">
        <v>1091</v>
      </c>
      <c r="AR456" s="362" t="s">
        <v>497</v>
      </c>
      <c r="AS456" s="363" t="s">
        <v>1479</v>
      </c>
      <c r="AT456" s="362" t="s">
        <v>245</v>
      </c>
      <c r="AU456" s="362" t="s">
        <v>1492</v>
      </c>
      <c r="AV456" s="364" t="s">
        <v>1493</v>
      </c>
      <c r="AW456" s="362" t="s">
        <v>1092</v>
      </c>
      <c r="AX456" s="362" t="s">
        <v>271</v>
      </c>
      <c r="AY456" s="364" t="s">
        <v>1325</v>
      </c>
      <c r="AZ456" s="362" t="s">
        <v>1284</v>
      </c>
      <c r="BA456" s="362" t="s">
        <v>1285</v>
      </c>
      <c r="BB456" s="362" t="s">
        <v>1286</v>
      </c>
      <c r="BC456" s="362" t="s">
        <v>663</v>
      </c>
      <c r="BD456" s="362" t="s">
        <v>1494</v>
      </c>
      <c r="BE456" s="363" t="s">
        <v>835</v>
      </c>
      <c r="BF456" s="362" t="s">
        <v>261</v>
      </c>
      <c r="BG456" s="364" t="s">
        <v>1493</v>
      </c>
      <c r="BH456" s="362"/>
      <c r="BI456" s="362"/>
      <c r="BJ456" s="362"/>
      <c r="BK456" s="362"/>
      <c r="BL456" s="362"/>
      <c r="BM456" s="362"/>
      <c r="BN456" s="362"/>
      <c r="BO456" s="362"/>
      <c r="BP456" s="362"/>
      <c r="BQ456" s="362"/>
      <c r="BR456" s="362"/>
    </row>
    <row r="457" spans="1:70" ht="15.6">
      <c r="A457" s="361" t="s">
        <v>158</v>
      </c>
      <c r="B457" s="362" t="s">
        <v>2</v>
      </c>
      <c r="C457" s="362"/>
      <c r="D457" s="363" t="s">
        <v>243</v>
      </c>
      <c r="E457" s="363" t="s">
        <v>456</v>
      </c>
      <c r="F457" s="362" t="s">
        <v>245</v>
      </c>
      <c r="G457" s="362" t="s">
        <v>246</v>
      </c>
      <c r="H457" s="362" t="s">
        <v>247</v>
      </c>
      <c r="I457" s="362" t="s">
        <v>248</v>
      </c>
      <c r="J457" s="362" t="s">
        <v>249</v>
      </c>
      <c r="K457" s="362" t="s">
        <v>250</v>
      </c>
      <c r="L457" s="361" t="s">
        <v>298</v>
      </c>
      <c r="M457" s="362" t="s">
        <v>89</v>
      </c>
      <c r="N457" s="362" t="s">
        <v>91</v>
      </c>
      <c r="O457" s="362" t="s">
        <v>250</v>
      </c>
      <c r="P457" s="362" t="s">
        <v>247</v>
      </c>
      <c r="Q457" s="361" t="s">
        <v>157</v>
      </c>
      <c r="R457" s="362" t="s">
        <v>252</v>
      </c>
      <c r="S457" s="362" t="s">
        <v>253</v>
      </c>
      <c r="T457" s="362">
        <v>54658153</v>
      </c>
      <c r="U457" s="362"/>
      <c r="V457" s="362"/>
      <c r="W457" s="363" t="s">
        <v>1479</v>
      </c>
      <c r="X457" s="362" t="s">
        <v>1090</v>
      </c>
      <c r="Y457" s="362" t="s">
        <v>256</v>
      </c>
      <c r="Z457" s="362" t="s">
        <v>257</v>
      </c>
      <c r="AA457" s="362" t="s">
        <v>258</v>
      </c>
      <c r="AB457" s="362" t="s">
        <v>259</v>
      </c>
      <c r="AC457" s="362" t="s">
        <v>260</v>
      </c>
      <c r="AD457" s="364">
        <v>5440</v>
      </c>
      <c r="AE457" s="364">
        <v>5440</v>
      </c>
      <c r="AF457" s="362" t="s">
        <v>261</v>
      </c>
      <c r="AG457" s="362">
        <v>2.4096389999999999E-2</v>
      </c>
      <c r="AH457" s="364">
        <v>131.09</v>
      </c>
      <c r="AI457" s="364">
        <v>131.09</v>
      </c>
      <c r="AJ457" s="362" t="s">
        <v>262</v>
      </c>
      <c r="AK457" s="362" t="s">
        <v>263</v>
      </c>
      <c r="AL457" s="361" t="s">
        <v>264</v>
      </c>
      <c r="AM457" s="362">
        <v>58203</v>
      </c>
      <c r="AN457" s="362">
        <v>71620</v>
      </c>
      <c r="AO457" s="361" t="s">
        <v>158</v>
      </c>
      <c r="AP457" s="361" t="s">
        <v>265</v>
      </c>
      <c r="AQ457" s="362" t="s">
        <v>1091</v>
      </c>
      <c r="AR457" s="362" t="s">
        <v>497</v>
      </c>
      <c r="AS457" s="363" t="s">
        <v>1479</v>
      </c>
      <c r="AT457" s="362" t="s">
        <v>245</v>
      </c>
      <c r="AU457" s="362" t="s">
        <v>1492</v>
      </c>
      <c r="AV457" s="364" t="s">
        <v>1493</v>
      </c>
      <c r="AW457" s="362" t="s">
        <v>1092</v>
      </c>
      <c r="AX457" s="362" t="s">
        <v>501</v>
      </c>
      <c r="AY457" s="364" t="s">
        <v>1435</v>
      </c>
      <c r="AZ457" s="362" t="s">
        <v>1284</v>
      </c>
      <c r="BA457" s="362" t="s">
        <v>1285</v>
      </c>
      <c r="BB457" s="362" t="s">
        <v>1286</v>
      </c>
      <c r="BC457" s="362" t="s">
        <v>663</v>
      </c>
      <c r="BD457" s="362" t="s">
        <v>1494</v>
      </c>
      <c r="BE457" s="363" t="s">
        <v>835</v>
      </c>
      <c r="BF457" s="362" t="s">
        <v>261</v>
      </c>
      <c r="BG457" s="364" t="s">
        <v>1493</v>
      </c>
      <c r="BH457" s="362"/>
      <c r="BI457" s="362"/>
      <c r="BJ457" s="362"/>
      <c r="BK457" s="362"/>
      <c r="BL457" s="362"/>
      <c r="BM457" s="362"/>
      <c r="BN457" s="362"/>
      <c r="BO457" s="362"/>
      <c r="BP457" s="362"/>
      <c r="BQ457" s="362"/>
      <c r="BR457" s="362"/>
    </row>
    <row r="458" spans="1:70" ht="15.6">
      <c r="A458" s="361" t="s">
        <v>158</v>
      </c>
      <c r="B458" s="362" t="s">
        <v>2</v>
      </c>
      <c r="C458" s="362"/>
      <c r="D458" s="363" t="s">
        <v>243</v>
      </c>
      <c r="E458" s="363" t="s">
        <v>456</v>
      </c>
      <c r="F458" s="362" t="s">
        <v>245</v>
      </c>
      <c r="G458" s="362" t="s">
        <v>246</v>
      </c>
      <c r="H458" s="362" t="s">
        <v>247</v>
      </c>
      <c r="I458" s="362" t="s">
        <v>248</v>
      </c>
      <c r="J458" s="362" t="s">
        <v>249</v>
      </c>
      <c r="K458" s="362" t="s">
        <v>250</v>
      </c>
      <c r="L458" s="361" t="s">
        <v>298</v>
      </c>
      <c r="M458" s="362" t="s">
        <v>89</v>
      </c>
      <c r="N458" s="362" t="s">
        <v>91</v>
      </c>
      <c r="O458" s="362" t="s">
        <v>250</v>
      </c>
      <c r="P458" s="362" t="s">
        <v>247</v>
      </c>
      <c r="Q458" s="361" t="s">
        <v>157</v>
      </c>
      <c r="R458" s="362" t="s">
        <v>252</v>
      </c>
      <c r="S458" s="362" t="s">
        <v>253</v>
      </c>
      <c r="T458" s="362">
        <v>54670196</v>
      </c>
      <c r="U458" s="362"/>
      <c r="V458" s="362"/>
      <c r="W458" s="363" t="s">
        <v>1479</v>
      </c>
      <c r="X458" s="362" t="s">
        <v>278</v>
      </c>
      <c r="Y458" s="362" t="s">
        <v>256</v>
      </c>
      <c r="Z458" s="362" t="s">
        <v>279</v>
      </c>
      <c r="AA458" s="362"/>
      <c r="AB458" s="362" t="s">
        <v>280</v>
      </c>
      <c r="AC458" s="362" t="s">
        <v>281</v>
      </c>
      <c r="AD458" s="364">
        <v>0</v>
      </c>
      <c r="AE458" s="364">
        <v>810.4</v>
      </c>
      <c r="AF458" s="362" t="s">
        <v>261</v>
      </c>
      <c r="AG458" s="362">
        <v>2.4096389999999999E-2</v>
      </c>
      <c r="AH458" s="364">
        <v>0</v>
      </c>
      <c r="AI458" s="364">
        <v>19.53</v>
      </c>
      <c r="AJ458" s="362"/>
      <c r="AK458" s="362"/>
      <c r="AL458" s="361"/>
      <c r="AM458" s="362"/>
      <c r="AN458" s="362"/>
      <c r="AO458" s="361"/>
      <c r="AP458" s="361"/>
      <c r="AQ458" s="362" t="s">
        <v>282</v>
      </c>
      <c r="AR458" s="362"/>
      <c r="AS458" s="363"/>
      <c r="AT458" s="362"/>
      <c r="AU458" s="362"/>
      <c r="AV458" s="364"/>
      <c r="AW458" s="362"/>
      <c r="AX458" s="362"/>
      <c r="AY458" s="364"/>
      <c r="AZ458" s="362"/>
      <c r="BA458" s="362"/>
      <c r="BB458" s="362"/>
      <c r="BC458" s="362"/>
      <c r="BD458" s="362"/>
      <c r="BE458" s="363"/>
      <c r="BF458" s="362"/>
      <c r="BG458" s="364"/>
      <c r="BH458" s="362"/>
      <c r="BI458" s="362"/>
      <c r="BJ458" s="362"/>
      <c r="BK458" s="362"/>
      <c r="BL458" s="362"/>
      <c r="BM458" s="362"/>
      <c r="BN458" s="362"/>
      <c r="BO458" s="362"/>
      <c r="BP458" s="362"/>
      <c r="BQ458" s="362"/>
      <c r="BR458" s="362"/>
    </row>
    <row r="459" spans="1:70" ht="15.6">
      <c r="A459" s="361" t="s">
        <v>158</v>
      </c>
      <c r="B459" s="362" t="s">
        <v>2</v>
      </c>
      <c r="C459" s="362"/>
      <c r="D459" s="363" t="s">
        <v>243</v>
      </c>
      <c r="E459" s="363" t="s">
        <v>456</v>
      </c>
      <c r="F459" s="362" t="s">
        <v>245</v>
      </c>
      <c r="G459" s="362" t="s">
        <v>246</v>
      </c>
      <c r="H459" s="362" t="s">
        <v>247</v>
      </c>
      <c r="I459" s="362" t="s">
        <v>248</v>
      </c>
      <c r="J459" s="362" t="s">
        <v>249</v>
      </c>
      <c r="K459" s="362" t="s">
        <v>250</v>
      </c>
      <c r="L459" s="361" t="s">
        <v>298</v>
      </c>
      <c r="M459" s="362" t="s">
        <v>89</v>
      </c>
      <c r="N459" s="362" t="s">
        <v>91</v>
      </c>
      <c r="O459" s="362" t="s">
        <v>250</v>
      </c>
      <c r="P459" s="362" t="s">
        <v>247</v>
      </c>
      <c r="Q459" s="361" t="s">
        <v>157</v>
      </c>
      <c r="R459" s="362" t="s">
        <v>252</v>
      </c>
      <c r="S459" s="362" t="s">
        <v>253</v>
      </c>
      <c r="T459" s="362">
        <v>54686846</v>
      </c>
      <c r="U459" s="362"/>
      <c r="V459" s="362"/>
      <c r="W459" s="363" t="s">
        <v>1024</v>
      </c>
      <c r="X459" s="362" t="s">
        <v>905</v>
      </c>
      <c r="Y459" s="362" t="s">
        <v>256</v>
      </c>
      <c r="Z459" s="362" t="s">
        <v>257</v>
      </c>
      <c r="AA459" s="362" t="s">
        <v>258</v>
      </c>
      <c r="AB459" s="362" t="s">
        <v>259</v>
      </c>
      <c r="AC459" s="362" t="s">
        <v>260</v>
      </c>
      <c r="AD459" s="364">
        <v>3400</v>
      </c>
      <c r="AE459" s="364">
        <v>3400</v>
      </c>
      <c r="AF459" s="362" t="s">
        <v>261</v>
      </c>
      <c r="AG459" s="362">
        <v>2.4096389999999999E-2</v>
      </c>
      <c r="AH459" s="364">
        <v>81.93</v>
      </c>
      <c r="AI459" s="364">
        <v>81.93</v>
      </c>
      <c r="AJ459" s="362" t="s">
        <v>262</v>
      </c>
      <c r="AK459" s="362" t="s">
        <v>263</v>
      </c>
      <c r="AL459" s="361" t="s">
        <v>264</v>
      </c>
      <c r="AM459" s="362">
        <v>58203</v>
      </c>
      <c r="AN459" s="362">
        <v>72399</v>
      </c>
      <c r="AO459" s="361" t="s">
        <v>158</v>
      </c>
      <c r="AP459" s="361" t="s">
        <v>265</v>
      </c>
      <c r="AQ459" s="362" t="s">
        <v>906</v>
      </c>
      <c r="AR459" s="362" t="s">
        <v>497</v>
      </c>
      <c r="AS459" s="363" t="s">
        <v>1024</v>
      </c>
      <c r="AT459" s="362" t="s">
        <v>245</v>
      </c>
      <c r="AU459" s="362" t="s">
        <v>1495</v>
      </c>
      <c r="AV459" s="364" t="s">
        <v>1496</v>
      </c>
      <c r="AW459" s="362" t="s">
        <v>1497</v>
      </c>
      <c r="AX459" s="362" t="s">
        <v>271</v>
      </c>
      <c r="AY459" s="364" t="s">
        <v>1498</v>
      </c>
      <c r="AZ459" s="362" t="s">
        <v>1318</v>
      </c>
      <c r="BA459" s="362" t="s">
        <v>1319</v>
      </c>
      <c r="BB459" s="362" t="s">
        <v>1320</v>
      </c>
      <c r="BC459" s="362" t="s">
        <v>1321</v>
      </c>
      <c r="BD459" s="362" t="s">
        <v>1499</v>
      </c>
      <c r="BE459" s="363" t="s">
        <v>835</v>
      </c>
      <c r="BF459" s="362" t="s">
        <v>261</v>
      </c>
      <c r="BG459" s="364" t="s">
        <v>1496</v>
      </c>
      <c r="BH459" s="362"/>
      <c r="BI459" s="362"/>
      <c r="BJ459" s="362"/>
      <c r="BK459" s="362"/>
      <c r="BL459" s="362"/>
      <c r="BM459" s="362"/>
      <c r="BN459" s="362"/>
      <c r="BO459" s="362"/>
      <c r="BP459" s="362"/>
      <c r="BQ459" s="362"/>
      <c r="BR459" s="362"/>
    </row>
    <row r="460" spans="1:70" ht="15.6">
      <c r="A460" s="361" t="s">
        <v>158</v>
      </c>
      <c r="B460" s="362" t="s">
        <v>2</v>
      </c>
      <c r="C460" s="362"/>
      <c r="D460" s="363" t="s">
        <v>243</v>
      </c>
      <c r="E460" s="363" t="s">
        <v>456</v>
      </c>
      <c r="F460" s="362" t="s">
        <v>245</v>
      </c>
      <c r="G460" s="362" t="s">
        <v>246</v>
      </c>
      <c r="H460" s="362" t="s">
        <v>247</v>
      </c>
      <c r="I460" s="362" t="s">
        <v>248</v>
      </c>
      <c r="J460" s="362" t="s">
        <v>249</v>
      </c>
      <c r="K460" s="362" t="s">
        <v>250</v>
      </c>
      <c r="L460" s="361" t="s">
        <v>298</v>
      </c>
      <c r="M460" s="362" t="s">
        <v>89</v>
      </c>
      <c r="N460" s="362" t="s">
        <v>91</v>
      </c>
      <c r="O460" s="362" t="s">
        <v>250</v>
      </c>
      <c r="P460" s="362" t="s">
        <v>247</v>
      </c>
      <c r="Q460" s="361" t="s">
        <v>157</v>
      </c>
      <c r="R460" s="362" t="s">
        <v>252</v>
      </c>
      <c r="S460" s="362" t="s">
        <v>253</v>
      </c>
      <c r="T460" s="362">
        <v>54686847</v>
      </c>
      <c r="U460" s="362"/>
      <c r="V460" s="362"/>
      <c r="W460" s="363" t="s">
        <v>1024</v>
      </c>
      <c r="X460" s="362" t="s">
        <v>1313</v>
      </c>
      <c r="Y460" s="362" t="s">
        <v>256</v>
      </c>
      <c r="Z460" s="362" t="s">
        <v>257</v>
      </c>
      <c r="AA460" s="362" t="s">
        <v>258</v>
      </c>
      <c r="AB460" s="362" t="s">
        <v>259</v>
      </c>
      <c r="AC460" s="362" t="s">
        <v>260</v>
      </c>
      <c r="AD460" s="364">
        <v>113</v>
      </c>
      <c r="AE460" s="364">
        <v>113</v>
      </c>
      <c r="AF460" s="362" t="s">
        <v>261</v>
      </c>
      <c r="AG460" s="362">
        <v>2.4096389999999999E-2</v>
      </c>
      <c r="AH460" s="364">
        <v>2.72</v>
      </c>
      <c r="AI460" s="364">
        <v>2.72</v>
      </c>
      <c r="AJ460" s="362" t="s">
        <v>262</v>
      </c>
      <c r="AK460" s="362" t="s">
        <v>263</v>
      </c>
      <c r="AL460" s="361" t="s">
        <v>264</v>
      </c>
      <c r="AM460" s="362">
        <v>58203</v>
      </c>
      <c r="AN460" s="362">
        <v>72430</v>
      </c>
      <c r="AO460" s="361" t="s">
        <v>158</v>
      </c>
      <c r="AP460" s="361" t="s">
        <v>265</v>
      </c>
      <c r="AQ460" s="362" t="s">
        <v>1314</v>
      </c>
      <c r="AR460" s="362" t="s">
        <v>497</v>
      </c>
      <c r="AS460" s="363" t="s">
        <v>1024</v>
      </c>
      <c r="AT460" s="362" t="s">
        <v>245</v>
      </c>
      <c r="AU460" s="362" t="s">
        <v>1495</v>
      </c>
      <c r="AV460" s="364" t="s">
        <v>1496</v>
      </c>
      <c r="AW460" s="362" t="s">
        <v>1497</v>
      </c>
      <c r="AX460" s="362" t="s">
        <v>501</v>
      </c>
      <c r="AY460" s="364" t="s">
        <v>1500</v>
      </c>
      <c r="AZ460" s="362" t="s">
        <v>1318</v>
      </c>
      <c r="BA460" s="362" t="s">
        <v>1319</v>
      </c>
      <c r="BB460" s="362" t="s">
        <v>1320</v>
      </c>
      <c r="BC460" s="362" t="s">
        <v>1321</v>
      </c>
      <c r="BD460" s="362" t="s">
        <v>1499</v>
      </c>
      <c r="BE460" s="363" t="s">
        <v>835</v>
      </c>
      <c r="BF460" s="362" t="s">
        <v>261</v>
      </c>
      <c r="BG460" s="364" t="s">
        <v>1496</v>
      </c>
      <c r="BH460" s="362"/>
      <c r="BI460" s="362"/>
      <c r="BJ460" s="362"/>
      <c r="BK460" s="362"/>
      <c r="BL460" s="362"/>
      <c r="BM460" s="362"/>
      <c r="BN460" s="362"/>
      <c r="BO460" s="362"/>
      <c r="BP460" s="362"/>
      <c r="BQ460" s="362"/>
      <c r="BR460" s="362"/>
    </row>
    <row r="461" spans="1:70" ht="15.6">
      <c r="A461" s="361" t="s">
        <v>158</v>
      </c>
      <c r="B461" s="362" t="s">
        <v>2</v>
      </c>
      <c r="C461" s="362"/>
      <c r="D461" s="363" t="s">
        <v>243</v>
      </c>
      <c r="E461" s="363" t="s">
        <v>456</v>
      </c>
      <c r="F461" s="362" t="s">
        <v>245</v>
      </c>
      <c r="G461" s="362" t="s">
        <v>246</v>
      </c>
      <c r="H461" s="362" t="s">
        <v>247</v>
      </c>
      <c r="I461" s="362" t="s">
        <v>248</v>
      </c>
      <c r="J461" s="362" t="s">
        <v>249</v>
      </c>
      <c r="K461" s="362" t="s">
        <v>250</v>
      </c>
      <c r="L461" s="361" t="s">
        <v>298</v>
      </c>
      <c r="M461" s="362" t="s">
        <v>89</v>
      </c>
      <c r="N461" s="362" t="s">
        <v>91</v>
      </c>
      <c r="O461" s="362" t="s">
        <v>250</v>
      </c>
      <c r="P461" s="362" t="s">
        <v>247</v>
      </c>
      <c r="Q461" s="361" t="s">
        <v>157</v>
      </c>
      <c r="R461" s="362" t="s">
        <v>252</v>
      </c>
      <c r="S461" s="362" t="s">
        <v>253</v>
      </c>
      <c r="T461" s="362">
        <v>54686853</v>
      </c>
      <c r="U461" s="362"/>
      <c r="V461" s="362"/>
      <c r="W461" s="363" t="s">
        <v>1488</v>
      </c>
      <c r="X461" s="362" t="s">
        <v>1501</v>
      </c>
      <c r="Y461" s="362" t="s">
        <v>256</v>
      </c>
      <c r="Z461" s="362" t="s">
        <v>257</v>
      </c>
      <c r="AA461" s="362" t="s">
        <v>258</v>
      </c>
      <c r="AB461" s="362" t="s">
        <v>259</v>
      </c>
      <c r="AC461" s="362" t="s">
        <v>260</v>
      </c>
      <c r="AD461" s="364">
        <v>1762.5</v>
      </c>
      <c r="AE461" s="364">
        <v>1762.5</v>
      </c>
      <c r="AF461" s="362" t="s">
        <v>261</v>
      </c>
      <c r="AG461" s="362">
        <v>2.4096389999999999E-2</v>
      </c>
      <c r="AH461" s="364">
        <v>42.47</v>
      </c>
      <c r="AI461" s="364">
        <v>42.47</v>
      </c>
      <c r="AJ461" s="362" t="s">
        <v>262</v>
      </c>
      <c r="AK461" s="362" t="s">
        <v>263</v>
      </c>
      <c r="AL461" s="361" t="s">
        <v>264</v>
      </c>
      <c r="AM461" s="362">
        <v>58203</v>
      </c>
      <c r="AN461" s="362">
        <v>72505</v>
      </c>
      <c r="AO461" s="361" t="s">
        <v>158</v>
      </c>
      <c r="AP461" s="361" t="s">
        <v>265</v>
      </c>
      <c r="AQ461" s="362" t="s">
        <v>1502</v>
      </c>
      <c r="AR461" s="362" t="s">
        <v>497</v>
      </c>
      <c r="AS461" s="363" t="s">
        <v>1488</v>
      </c>
      <c r="AT461" s="362" t="s">
        <v>245</v>
      </c>
      <c r="AU461" s="362" t="s">
        <v>1503</v>
      </c>
      <c r="AV461" s="364" t="s">
        <v>1504</v>
      </c>
      <c r="AW461" s="362" t="s">
        <v>1505</v>
      </c>
      <c r="AX461" s="362" t="s">
        <v>271</v>
      </c>
      <c r="AY461" s="364" t="s">
        <v>1504</v>
      </c>
      <c r="AZ461" s="362">
        <v>1058883</v>
      </c>
      <c r="BA461" s="362" t="s">
        <v>1506</v>
      </c>
      <c r="BB461" s="362" t="s">
        <v>1507</v>
      </c>
      <c r="BC461" s="362" t="s">
        <v>1508</v>
      </c>
      <c r="BD461" s="362" t="s">
        <v>1509</v>
      </c>
      <c r="BE461" s="363" t="s">
        <v>666</v>
      </c>
      <c r="BF461" s="362" t="s">
        <v>261</v>
      </c>
      <c r="BG461" s="364" t="s">
        <v>1504</v>
      </c>
      <c r="BH461" s="362"/>
      <c r="BI461" s="362"/>
      <c r="BJ461" s="362"/>
      <c r="BK461" s="362"/>
      <c r="BL461" s="362"/>
      <c r="BM461" s="362"/>
      <c r="BN461" s="362"/>
      <c r="BO461" s="362"/>
      <c r="BP461" s="362"/>
      <c r="BQ461" s="362"/>
      <c r="BR461" s="362"/>
    </row>
    <row r="462" spans="1:70" ht="15.6">
      <c r="A462" s="361" t="s">
        <v>158</v>
      </c>
      <c r="B462" s="362" t="s">
        <v>2</v>
      </c>
      <c r="C462" s="362"/>
      <c r="D462" s="363" t="s">
        <v>243</v>
      </c>
      <c r="E462" s="363" t="s">
        <v>456</v>
      </c>
      <c r="F462" s="362" t="s">
        <v>245</v>
      </c>
      <c r="G462" s="362" t="s">
        <v>246</v>
      </c>
      <c r="H462" s="362" t="s">
        <v>247</v>
      </c>
      <c r="I462" s="362" t="s">
        <v>248</v>
      </c>
      <c r="J462" s="362" t="s">
        <v>249</v>
      </c>
      <c r="K462" s="362" t="s">
        <v>250</v>
      </c>
      <c r="L462" s="361" t="s">
        <v>298</v>
      </c>
      <c r="M462" s="362" t="s">
        <v>89</v>
      </c>
      <c r="N462" s="362" t="s">
        <v>91</v>
      </c>
      <c r="O462" s="362" t="s">
        <v>250</v>
      </c>
      <c r="P462" s="362" t="s">
        <v>247</v>
      </c>
      <c r="Q462" s="361" t="s">
        <v>157</v>
      </c>
      <c r="R462" s="362" t="s">
        <v>252</v>
      </c>
      <c r="S462" s="362" t="s">
        <v>253</v>
      </c>
      <c r="T462" s="362">
        <v>54709231</v>
      </c>
      <c r="U462" s="362"/>
      <c r="V462" s="362"/>
      <c r="W462" s="363" t="s">
        <v>1488</v>
      </c>
      <c r="X462" s="362" t="s">
        <v>278</v>
      </c>
      <c r="Y462" s="362" t="s">
        <v>256</v>
      </c>
      <c r="Z462" s="362" t="s">
        <v>279</v>
      </c>
      <c r="AA462" s="362"/>
      <c r="AB462" s="362" t="s">
        <v>280</v>
      </c>
      <c r="AC462" s="362" t="s">
        <v>281</v>
      </c>
      <c r="AD462" s="364">
        <v>0</v>
      </c>
      <c r="AE462" s="364">
        <v>422.04</v>
      </c>
      <c r="AF462" s="362" t="s">
        <v>261</v>
      </c>
      <c r="AG462" s="362">
        <v>2.4096389999999999E-2</v>
      </c>
      <c r="AH462" s="364">
        <v>0</v>
      </c>
      <c r="AI462" s="364">
        <v>10.17</v>
      </c>
      <c r="AJ462" s="362"/>
      <c r="AK462" s="362"/>
      <c r="AL462" s="361"/>
      <c r="AM462" s="362"/>
      <c r="AN462" s="362"/>
      <c r="AO462" s="361"/>
      <c r="AP462" s="361"/>
      <c r="AQ462" s="362" t="s">
        <v>282</v>
      </c>
      <c r="AR462" s="362"/>
      <c r="AS462" s="363"/>
      <c r="AT462" s="362"/>
      <c r="AU462" s="362"/>
      <c r="AV462" s="364"/>
      <c r="AW462" s="362"/>
      <c r="AX462" s="362"/>
      <c r="AY462" s="364"/>
      <c r="AZ462" s="362"/>
      <c r="BA462" s="362"/>
      <c r="BB462" s="362"/>
      <c r="BC462" s="362"/>
      <c r="BD462" s="362"/>
      <c r="BE462" s="363"/>
      <c r="BF462" s="362"/>
      <c r="BG462" s="364"/>
      <c r="BH462" s="362"/>
      <c r="BI462" s="362"/>
      <c r="BJ462" s="362"/>
      <c r="BK462" s="362"/>
      <c r="BL462" s="362"/>
      <c r="BM462" s="362"/>
      <c r="BN462" s="362"/>
      <c r="BO462" s="362"/>
      <c r="BP462" s="362"/>
      <c r="BQ462" s="362"/>
      <c r="BR462" s="362"/>
    </row>
    <row r="463" spans="1:70" ht="15.6">
      <c r="A463" s="361" t="s">
        <v>158</v>
      </c>
      <c r="B463" s="362" t="s">
        <v>2</v>
      </c>
      <c r="C463" s="362"/>
      <c r="D463" s="363" t="s">
        <v>243</v>
      </c>
      <c r="E463" s="363" t="s">
        <v>456</v>
      </c>
      <c r="F463" s="362" t="s">
        <v>245</v>
      </c>
      <c r="G463" s="362" t="s">
        <v>246</v>
      </c>
      <c r="H463" s="362" t="s">
        <v>247</v>
      </c>
      <c r="I463" s="362" t="s">
        <v>248</v>
      </c>
      <c r="J463" s="362" t="s">
        <v>249</v>
      </c>
      <c r="K463" s="362" t="s">
        <v>250</v>
      </c>
      <c r="L463" s="361" t="s">
        <v>298</v>
      </c>
      <c r="M463" s="362" t="s">
        <v>89</v>
      </c>
      <c r="N463" s="362" t="s">
        <v>91</v>
      </c>
      <c r="O463" s="362" t="s">
        <v>250</v>
      </c>
      <c r="P463" s="362" t="s">
        <v>247</v>
      </c>
      <c r="Q463" s="361" t="s">
        <v>157</v>
      </c>
      <c r="R463" s="362" t="s">
        <v>252</v>
      </c>
      <c r="S463" s="362" t="s">
        <v>253</v>
      </c>
      <c r="T463" s="362">
        <v>55439247</v>
      </c>
      <c r="U463" s="362"/>
      <c r="V463" s="362"/>
      <c r="W463" s="363" t="s">
        <v>568</v>
      </c>
      <c r="X463" s="362" t="s">
        <v>1090</v>
      </c>
      <c r="Y463" s="362" t="s">
        <v>256</v>
      </c>
      <c r="Z463" s="362" t="s">
        <v>257</v>
      </c>
      <c r="AA463" s="362" t="s">
        <v>258</v>
      </c>
      <c r="AB463" s="362" t="s">
        <v>259</v>
      </c>
      <c r="AC463" s="362" t="s">
        <v>260</v>
      </c>
      <c r="AD463" s="364">
        <v>4690</v>
      </c>
      <c r="AE463" s="364">
        <v>4690</v>
      </c>
      <c r="AF463" s="362" t="s">
        <v>261</v>
      </c>
      <c r="AG463" s="362">
        <v>2.4096389999999999E-2</v>
      </c>
      <c r="AH463" s="364">
        <v>113.01</v>
      </c>
      <c r="AI463" s="364">
        <v>113.01</v>
      </c>
      <c r="AJ463" s="362" t="s">
        <v>262</v>
      </c>
      <c r="AK463" s="362" t="s">
        <v>263</v>
      </c>
      <c r="AL463" s="361" t="s">
        <v>264</v>
      </c>
      <c r="AM463" s="362">
        <v>58203</v>
      </c>
      <c r="AN463" s="362">
        <v>71620</v>
      </c>
      <c r="AO463" s="361" t="s">
        <v>158</v>
      </c>
      <c r="AP463" s="361" t="s">
        <v>265</v>
      </c>
      <c r="AQ463" s="362" t="s">
        <v>1091</v>
      </c>
      <c r="AR463" s="362" t="s">
        <v>497</v>
      </c>
      <c r="AS463" s="363" t="s">
        <v>1488</v>
      </c>
      <c r="AT463" s="362" t="s">
        <v>245</v>
      </c>
      <c r="AU463" s="362" t="s">
        <v>1510</v>
      </c>
      <c r="AV463" s="364" t="s">
        <v>1325</v>
      </c>
      <c r="AW463" s="362" t="s">
        <v>1092</v>
      </c>
      <c r="AX463" s="362" t="s">
        <v>271</v>
      </c>
      <c r="AY463" s="364" t="s">
        <v>1325</v>
      </c>
      <c r="AZ463" s="362" t="s">
        <v>1511</v>
      </c>
      <c r="BA463" s="362" t="s">
        <v>1512</v>
      </c>
      <c r="BB463" s="362" t="s">
        <v>1513</v>
      </c>
      <c r="BC463" s="362" t="s">
        <v>1514</v>
      </c>
      <c r="BD463" s="362" t="s">
        <v>1515</v>
      </c>
      <c r="BE463" s="363" t="s">
        <v>1516</v>
      </c>
      <c r="BF463" s="362" t="s">
        <v>261</v>
      </c>
      <c r="BG463" s="364" t="s">
        <v>1325</v>
      </c>
      <c r="BH463" s="362"/>
      <c r="BI463" s="362"/>
      <c r="BJ463" s="362"/>
      <c r="BK463" s="362"/>
      <c r="BL463" s="362"/>
      <c r="BM463" s="362"/>
      <c r="BN463" s="362"/>
      <c r="BO463" s="362"/>
      <c r="BP463" s="362"/>
      <c r="BQ463" s="362"/>
      <c r="BR463" s="362"/>
    </row>
    <row r="464" spans="1:70" ht="15.6">
      <c r="A464" s="361" t="s">
        <v>158</v>
      </c>
      <c r="B464" s="362" t="s">
        <v>2</v>
      </c>
      <c r="C464" s="362"/>
      <c r="D464" s="363" t="s">
        <v>243</v>
      </c>
      <c r="E464" s="363" t="s">
        <v>456</v>
      </c>
      <c r="F464" s="362" t="s">
        <v>245</v>
      </c>
      <c r="G464" s="362" t="s">
        <v>246</v>
      </c>
      <c r="H464" s="362" t="s">
        <v>247</v>
      </c>
      <c r="I464" s="362" t="s">
        <v>248</v>
      </c>
      <c r="J464" s="362" t="s">
        <v>249</v>
      </c>
      <c r="K464" s="362" t="s">
        <v>250</v>
      </c>
      <c r="L464" s="361" t="s">
        <v>298</v>
      </c>
      <c r="M464" s="362" t="s">
        <v>89</v>
      </c>
      <c r="N464" s="362" t="s">
        <v>91</v>
      </c>
      <c r="O464" s="362" t="s">
        <v>250</v>
      </c>
      <c r="P464" s="362" t="s">
        <v>247</v>
      </c>
      <c r="Q464" s="361" t="s">
        <v>157</v>
      </c>
      <c r="R464" s="362" t="s">
        <v>252</v>
      </c>
      <c r="S464" s="362" t="s">
        <v>253</v>
      </c>
      <c r="T464" s="362">
        <v>55439254</v>
      </c>
      <c r="U464" s="362"/>
      <c r="V464" s="362"/>
      <c r="W464" s="363" t="s">
        <v>1484</v>
      </c>
      <c r="X464" s="362" t="s">
        <v>1034</v>
      </c>
      <c r="Y464" s="362" t="s">
        <v>256</v>
      </c>
      <c r="Z464" s="362" t="s">
        <v>257</v>
      </c>
      <c r="AA464" s="362" t="s">
        <v>258</v>
      </c>
      <c r="AB464" s="362" t="s">
        <v>259</v>
      </c>
      <c r="AC464" s="362" t="s">
        <v>260</v>
      </c>
      <c r="AD464" s="364">
        <v>11680</v>
      </c>
      <c r="AE464" s="364">
        <v>11680</v>
      </c>
      <c r="AF464" s="362" t="s">
        <v>261</v>
      </c>
      <c r="AG464" s="362">
        <v>2.4096389999999999E-2</v>
      </c>
      <c r="AH464" s="364">
        <v>281.45</v>
      </c>
      <c r="AI464" s="364">
        <v>281.45</v>
      </c>
      <c r="AJ464" s="362" t="s">
        <v>262</v>
      </c>
      <c r="AK464" s="362" t="s">
        <v>263</v>
      </c>
      <c r="AL464" s="361" t="s">
        <v>264</v>
      </c>
      <c r="AM464" s="362">
        <v>58203</v>
      </c>
      <c r="AN464" s="362">
        <v>73410</v>
      </c>
      <c r="AO464" s="361" t="s">
        <v>158</v>
      </c>
      <c r="AP464" s="361" t="s">
        <v>265</v>
      </c>
      <c r="AQ464" s="362" t="s">
        <v>1035</v>
      </c>
      <c r="AR464" s="362" t="s">
        <v>497</v>
      </c>
      <c r="AS464" s="363" t="s">
        <v>1484</v>
      </c>
      <c r="AT464" s="362" t="s">
        <v>245</v>
      </c>
      <c r="AU464" s="362" t="s">
        <v>1517</v>
      </c>
      <c r="AV464" s="364" t="s">
        <v>1518</v>
      </c>
      <c r="AW464" s="362" t="s">
        <v>1519</v>
      </c>
      <c r="AX464" s="362" t="s">
        <v>271</v>
      </c>
      <c r="AY464" s="364" t="s">
        <v>1518</v>
      </c>
      <c r="AZ464" s="362">
        <v>2086094</v>
      </c>
      <c r="BA464" s="362" t="s">
        <v>1520</v>
      </c>
      <c r="BB464" s="362" t="s">
        <v>1521</v>
      </c>
      <c r="BC464" s="362" t="s">
        <v>1321</v>
      </c>
      <c r="BD464" s="362" t="s">
        <v>1522</v>
      </c>
      <c r="BE464" s="363" t="s">
        <v>1516</v>
      </c>
      <c r="BF464" s="362" t="s">
        <v>261</v>
      </c>
      <c r="BG464" s="364" t="s">
        <v>1518</v>
      </c>
      <c r="BH464" s="362"/>
      <c r="BI464" s="362"/>
      <c r="BJ464" s="362"/>
      <c r="BK464" s="362"/>
      <c r="BL464" s="362"/>
      <c r="BM464" s="362"/>
      <c r="BN464" s="362"/>
      <c r="BO464" s="362"/>
      <c r="BP464" s="362"/>
      <c r="BQ464" s="362"/>
      <c r="BR464" s="362"/>
    </row>
    <row r="465" spans="1:70" ht="15.6">
      <c r="A465" s="361" t="s">
        <v>158</v>
      </c>
      <c r="B465" s="362" t="s">
        <v>2</v>
      </c>
      <c r="C465" s="362"/>
      <c r="D465" s="363" t="s">
        <v>243</v>
      </c>
      <c r="E465" s="363" t="s">
        <v>456</v>
      </c>
      <c r="F465" s="362" t="s">
        <v>245</v>
      </c>
      <c r="G465" s="362" t="s">
        <v>246</v>
      </c>
      <c r="H465" s="362" t="s">
        <v>247</v>
      </c>
      <c r="I465" s="362" t="s">
        <v>248</v>
      </c>
      <c r="J465" s="362" t="s">
        <v>249</v>
      </c>
      <c r="K465" s="362" t="s">
        <v>250</v>
      </c>
      <c r="L465" s="361" t="s">
        <v>298</v>
      </c>
      <c r="M465" s="362" t="s">
        <v>89</v>
      </c>
      <c r="N465" s="362" t="s">
        <v>91</v>
      </c>
      <c r="O465" s="362" t="s">
        <v>250</v>
      </c>
      <c r="P465" s="362" t="s">
        <v>247</v>
      </c>
      <c r="Q465" s="361" t="s">
        <v>157</v>
      </c>
      <c r="R465" s="362" t="s">
        <v>252</v>
      </c>
      <c r="S465" s="362" t="s">
        <v>253</v>
      </c>
      <c r="T465" s="362">
        <v>55472582</v>
      </c>
      <c r="U465" s="362"/>
      <c r="V465" s="362"/>
      <c r="W465" s="363" t="s">
        <v>568</v>
      </c>
      <c r="X465" s="362" t="s">
        <v>278</v>
      </c>
      <c r="Y465" s="362" t="s">
        <v>256</v>
      </c>
      <c r="Z465" s="362" t="s">
        <v>279</v>
      </c>
      <c r="AA465" s="362"/>
      <c r="AB465" s="362" t="s">
        <v>280</v>
      </c>
      <c r="AC465" s="362" t="s">
        <v>281</v>
      </c>
      <c r="AD465" s="364">
        <v>0</v>
      </c>
      <c r="AE465" s="364">
        <v>1309.5999999999999</v>
      </c>
      <c r="AF465" s="362" t="s">
        <v>261</v>
      </c>
      <c r="AG465" s="362">
        <v>2.4096389999999999E-2</v>
      </c>
      <c r="AH465" s="364">
        <v>0</v>
      </c>
      <c r="AI465" s="364">
        <v>31.56</v>
      </c>
      <c r="AJ465" s="362"/>
      <c r="AK465" s="362"/>
      <c r="AL465" s="361"/>
      <c r="AM465" s="362"/>
      <c r="AN465" s="362"/>
      <c r="AO465" s="361"/>
      <c r="AP465" s="361"/>
      <c r="AQ465" s="362" t="s">
        <v>282</v>
      </c>
      <c r="AR465" s="362"/>
      <c r="AS465" s="363"/>
      <c r="AT465" s="362"/>
      <c r="AU465" s="362"/>
      <c r="AV465" s="364"/>
      <c r="AW465" s="362"/>
      <c r="AX465" s="362"/>
      <c r="AY465" s="364"/>
      <c r="AZ465" s="362"/>
      <c r="BA465" s="362"/>
      <c r="BB465" s="362"/>
      <c r="BC465" s="362"/>
      <c r="BD465" s="362"/>
      <c r="BE465" s="363"/>
      <c r="BF465" s="362"/>
      <c r="BG465" s="364"/>
      <c r="BH465" s="362"/>
      <c r="BI465" s="362"/>
      <c r="BJ465" s="362"/>
      <c r="BK465" s="362"/>
      <c r="BL465" s="362"/>
      <c r="BM465" s="362"/>
      <c r="BN465" s="362"/>
      <c r="BO465" s="362"/>
      <c r="BP465" s="362"/>
      <c r="BQ465" s="362"/>
      <c r="BR465" s="362"/>
    </row>
    <row r="466" spans="1:70" ht="15.6">
      <c r="A466" s="361" t="s">
        <v>158</v>
      </c>
      <c r="B466" s="362" t="s">
        <v>2</v>
      </c>
      <c r="C466" s="362"/>
      <c r="D466" s="363" t="s">
        <v>243</v>
      </c>
      <c r="E466" s="363" t="s">
        <v>456</v>
      </c>
      <c r="F466" s="362" t="s">
        <v>245</v>
      </c>
      <c r="G466" s="362" t="s">
        <v>246</v>
      </c>
      <c r="H466" s="362" t="s">
        <v>247</v>
      </c>
      <c r="I466" s="362" t="s">
        <v>248</v>
      </c>
      <c r="J466" s="362" t="s">
        <v>249</v>
      </c>
      <c r="K466" s="362" t="s">
        <v>250</v>
      </c>
      <c r="L466" s="361" t="s">
        <v>298</v>
      </c>
      <c r="M466" s="362" t="s">
        <v>89</v>
      </c>
      <c r="N466" s="362" t="s">
        <v>91</v>
      </c>
      <c r="O466" s="362" t="s">
        <v>250</v>
      </c>
      <c r="P466" s="362" t="s">
        <v>247</v>
      </c>
      <c r="Q466" s="361" t="s">
        <v>157</v>
      </c>
      <c r="R466" s="362" t="s">
        <v>252</v>
      </c>
      <c r="S466" s="362" t="s">
        <v>253</v>
      </c>
      <c r="T466" s="362">
        <v>55542592</v>
      </c>
      <c r="U466" s="362"/>
      <c r="V466" s="362"/>
      <c r="W466" s="363" t="s">
        <v>572</v>
      </c>
      <c r="X466" s="362" t="s">
        <v>1090</v>
      </c>
      <c r="Y466" s="362" t="s">
        <v>256</v>
      </c>
      <c r="Z466" s="362" t="s">
        <v>257</v>
      </c>
      <c r="AA466" s="362" t="s">
        <v>258</v>
      </c>
      <c r="AB466" s="362" t="s">
        <v>259</v>
      </c>
      <c r="AC466" s="362" t="s">
        <v>260</v>
      </c>
      <c r="AD466" s="364">
        <v>14070</v>
      </c>
      <c r="AE466" s="364">
        <v>14070</v>
      </c>
      <c r="AF466" s="362" t="s">
        <v>261</v>
      </c>
      <c r="AG466" s="362">
        <v>2.4096389999999999E-2</v>
      </c>
      <c r="AH466" s="364">
        <v>339.04</v>
      </c>
      <c r="AI466" s="364">
        <v>339.04</v>
      </c>
      <c r="AJ466" s="362" t="s">
        <v>262</v>
      </c>
      <c r="AK466" s="362" t="s">
        <v>263</v>
      </c>
      <c r="AL466" s="361" t="s">
        <v>264</v>
      </c>
      <c r="AM466" s="362">
        <v>58203</v>
      </c>
      <c r="AN466" s="362">
        <v>71620</v>
      </c>
      <c r="AO466" s="361" t="s">
        <v>158</v>
      </c>
      <c r="AP466" s="361" t="s">
        <v>265</v>
      </c>
      <c r="AQ466" s="362" t="s">
        <v>1091</v>
      </c>
      <c r="AR466" s="362" t="s">
        <v>497</v>
      </c>
      <c r="AS466" s="363" t="s">
        <v>572</v>
      </c>
      <c r="AT466" s="362" t="s">
        <v>245</v>
      </c>
      <c r="AU466" s="362" t="s">
        <v>1523</v>
      </c>
      <c r="AV466" s="364" t="s">
        <v>1524</v>
      </c>
      <c r="AW466" s="362" t="s">
        <v>1092</v>
      </c>
      <c r="AX466" s="362" t="s">
        <v>271</v>
      </c>
      <c r="AY466" s="364" t="s">
        <v>1525</v>
      </c>
      <c r="AZ466" s="362" t="s">
        <v>1357</v>
      </c>
      <c r="BA466" s="362" t="s">
        <v>1358</v>
      </c>
      <c r="BB466" s="362" t="s">
        <v>1359</v>
      </c>
      <c r="BC466" s="362" t="s">
        <v>1360</v>
      </c>
      <c r="BD466" s="362" t="s">
        <v>1526</v>
      </c>
      <c r="BE466" s="363" t="s">
        <v>1527</v>
      </c>
      <c r="BF466" s="362" t="s">
        <v>261</v>
      </c>
      <c r="BG466" s="364" t="s">
        <v>1524</v>
      </c>
      <c r="BH466" s="362"/>
      <c r="BI466" s="362"/>
      <c r="BJ466" s="362"/>
      <c r="BK466" s="362"/>
      <c r="BL466" s="362"/>
      <c r="BM466" s="362"/>
      <c r="BN466" s="362"/>
      <c r="BO466" s="362"/>
      <c r="BP466" s="362"/>
      <c r="BQ466" s="362"/>
      <c r="BR466" s="362"/>
    </row>
    <row r="467" spans="1:70" ht="15.6">
      <c r="A467" s="361" t="s">
        <v>158</v>
      </c>
      <c r="B467" s="362" t="s">
        <v>2</v>
      </c>
      <c r="C467" s="362"/>
      <c r="D467" s="363" t="s">
        <v>243</v>
      </c>
      <c r="E467" s="363" t="s">
        <v>456</v>
      </c>
      <c r="F467" s="362" t="s">
        <v>245</v>
      </c>
      <c r="G467" s="362" t="s">
        <v>246</v>
      </c>
      <c r="H467" s="362" t="s">
        <v>247</v>
      </c>
      <c r="I467" s="362" t="s">
        <v>248</v>
      </c>
      <c r="J467" s="362" t="s">
        <v>249</v>
      </c>
      <c r="K467" s="362" t="s">
        <v>250</v>
      </c>
      <c r="L467" s="361" t="s">
        <v>298</v>
      </c>
      <c r="M467" s="362" t="s">
        <v>89</v>
      </c>
      <c r="N467" s="362" t="s">
        <v>91</v>
      </c>
      <c r="O467" s="362" t="s">
        <v>250</v>
      </c>
      <c r="P467" s="362" t="s">
        <v>247</v>
      </c>
      <c r="Q467" s="361" t="s">
        <v>157</v>
      </c>
      <c r="R467" s="362" t="s">
        <v>252</v>
      </c>
      <c r="S467" s="362" t="s">
        <v>253</v>
      </c>
      <c r="T467" s="362">
        <v>55542593</v>
      </c>
      <c r="U467" s="362"/>
      <c r="V467" s="362"/>
      <c r="W467" s="363" t="s">
        <v>572</v>
      </c>
      <c r="X467" s="362" t="s">
        <v>1043</v>
      </c>
      <c r="Y467" s="362" t="s">
        <v>256</v>
      </c>
      <c r="Z467" s="362" t="s">
        <v>257</v>
      </c>
      <c r="AA467" s="362" t="s">
        <v>258</v>
      </c>
      <c r="AB467" s="362" t="s">
        <v>259</v>
      </c>
      <c r="AC467" s="362" t="s">
        <v>260</v>
      </c>
      <c r="AD467" s="364">
        <v>10458</v>
      </c>
      <c r="AE467" s="364">
        <v>10458</v>
      </c>
      <c r="AF467" s="362" t="s">
        <v>261</v>
      </c>
      <c r="AG467" s="362">
        <v>2.4096389999999999E-2</v>
      </c>
      <c r="AH467" s="364">
        <v>252</v>
      </c>
      <c r="AI467" s="364">
        <v>252</v>
      </c>
      <c r="AJ467" s="362" t="s">
        <v>262</v>
      </c>
      <c r="AK467" s="362" t="s">
        <v>263</v>
      </c>
      <c r="AL467" s="361" t="s">
        <v>264</v>
      </c>
      <c r="AM467" s="362">
        <v>58203</v>
      </c>
      <c r="AN467" s="362">
        <v>71635</v>
      </c>
      <c r="AO467" s="361" t="s">
        <v>158</v>
      </c>
      <c r="AP467" s="361" t="s">
        <v>265</v>
      </c>
      <c r="AQ467" s="362" t="s">
        <v>1044</v>
      </c>
      <c r="AR467" s="362" t="s">
        <v>497</v>
      </c>
      <c r="AS467" s="363" t="s">
        <v>572</v>
      </c>
      <c r="AT467" s="362" t="s">
        <v>245</v>
      </c>
      <c r="AU467" s="362" t="s">
        <v>1523</v>
      </c>
      <c r="AV467" s="364" t="s">
        <v>1524</v>
      </c>
      <c r="AW467" s="362" t="s">
        <v>1083</v>
      </c>
      <c r="AX467" s="362" t="s">
        <v>501</v>
      </c>
      <c r="AY467" s="364" t="s">
        <v>1292</v>
      </c>
      <c r="AZ467" s="362" t="s">
        <v>1357</v>
      </c>
      <c r="BA467" s="362" t="s">
        <v>1358</v>
      </c>
      <c r="BB467" s="362" t="s">
        <v>1359</v>
      </c>
      <c r="BC467" s="362" t="s">
        <v>1360</v>
      </c>
      <c r="BD467" s="362" t="s">
        <v>1526</v>
      </c>
      <c r="BE467" s="363" t="s">
        <v>1527</v>
      </c>
      <c r="BF467" s="362" t="s">
        <v>261</v>
      </c>
      <c r="BG467" s="364" t="s">
        <v>1524</v>
      </c>
      <c r="BH467" s="362"/>
      <c r="BI467" s="362"/>
      <c r="BJ467" s="362"/>
      <c r="BK467" s="362"/>
      <c r="BL467" s="362"/>
      <c r="BM467" s="362"/>
      <c r="BN467" s="362"/>
      <c r="BO467" s="362"/>
      <c r="BP467" s="362"/>
      <c r="BQ467" s="362"/>
      <c r="BR467" s="362"/>
    </row>
    <row r="468" spans="1:70" ht="15.6">
      <c r="A468" s="361" t="s">
        <v>158</v>
      </c>
      <c r="B468" s="362" t="s">
        <v>2</v>
      </c>
      <c r="C468" s="362"/>
      <c r="D468" s="363" t="s">
        <v>243</v>
      </c>
      <c r="E468" s="363" t="s">
        <v>456</v>
      </c>
      <c r="F468" s="362" t="s">
        <v>245</v>
      </c>
      <c r="G468" s="362" t="s">
        <v>246</v>
      </c>
      <c r="H468" s="362" t="s">
        <v>247</v>
      </c>
      <c r="I468" s="362" t="s">
        <v>248</v>
      </c>
      <c r="J468" s="362" t="s">
        <v>249</v>
      </c>
      <c r="K468" s="362" t="s">
        <v>250</v>
      </c>
      <c r="L468" s="361" t="s">
        <v>298</v>
      </c>
      <c r="M468" s="362" t="s">
        <v>89</v>
      </c>
      <c r="N468" s="362" t="s">
        <v>91</v>
      </c>
      <c r="O468" s="362" t="s">
        <v>250</v>
      </c>
      <c r="P468" s="362" t="s">
        <v>247</v>
      </c>
      <c r="Q468" s="361" t="s">
        <v>157</v>
      </c>
      <c r="R468" s="362" t="s">
        <v>252</v>
      </c>
      <c r="S468" s="362" t="s">
        <v>253</v>
      </c>
      <c r="T468" s="362">
        <v>55542596</v>
      </c>
      <c r="U468" s="362"/>
      <c r="V468" s="362"/>
      <c r="W468" s="363" t="s">
        <v>572</v>
      </c>
      <c r="X468" s="362" t="s">
        <v>1090</v>
      </c>
      <c r="Y468" s="362" t="s">
        <v>256</v>
      </c>
      <c r="Z468" s="362" t="s">
        <v>257</v>
      </c>
      <c r="AA468" s="362" t="s">
        <v>258</v>
      </c>
      <c r="AB468" s="362" t="s">
        <v>259</v>
      </c>
      <c r="AC468" s="362" t="s">
        <v>260</v>
      </c>
      <c r="AD468" s="364">
        <v>13507.2</v>
      </c>
      <c r="AE468" s="364">
        <v>13507.2</v>
      </c>
      <c r="AF468" s="362" t="s">
        <v>261</v>
      </c>
      <c r="AG468" s="362">
        <v>2.4096389999999999E-2</v>
      </c>
      <c r="AH468" s="364">
        <v>325.47000000000003</v>
      </c>
      <c r="AI468" s="364">
        <v>325.47000000000003</v>
      </c>
      <c r="AJ468" s="362" t="s">
        <v>262</v>
      </c>
      <c r="AK468" s="362" t="s">
        <v>263</v>
      </c>
      <c r="AL468" s="361" t="s">
        <v>264</v>
      </c>
      <c r="AM468" s="362">
        <v>58203</v>
      </c>
      <c r="AN468" s="362">
        <v>71620</v>
      </c>
      <c r="AO468" s="361" t="s">
        <v>158</v>
      </c>
      <c r="AP468" s="361" t="s">
        <v>265</v>
      </c>
      <c r="AQ468" s="362" t="s">
        <v>1091</v>
      </c>
      <c r="AR468" s="362" t="s">
        <v>497</v>
      </c>
      <c r="AS468" s="363" t="s">
        <v>572</v>
      </c>
      <c r="AT468" s="362" t="s">
        <v>245</v>
      </c>
      <c r="AU468" s="362" t="s">
        <v>1528</v>
      </c>
      <c r="AV468" s="364" t="s">
        <v>1529</v>
      </c>
      <c r="AW468" s="362" t="s">
        <v>1092</v>
      </c>
      <c r="AX468" s="362" t="s">
        <v>271</v>
      </c>
      <c r="AY468" s="364" t="s">
        <v>1530</v>
      </c>
      <c r="AZ468" s="362" t="s">
        <v>1531</v>
      </c>
      <c r="BA468" s="362" t="s">
        <v>1532</v>
      </c>
      <c r="BB468" s="362" t="s">
        <v>1533</v>
      </c>
      <c r="BC468" s="362" t="s">
        <v>736</v>
      </c>
      <c r="BD468" s="362" t="s">
        <v>1534</v>
      </c>
      <c r="BE468" s="363" t="s">
        <v>1527</v>
      </c>
      <c r="BF468" s="362" t="s">
        <v>261</v>
      </c>
      <c r="BG468" s="364" t="s">
        <v>1529</v>
      </c>
      <c r="BH468" s="362"/>
      <c r="BI468" s="362"/>
      <c r="BJ468" s="362"/>
      <c r="BK468" s="362"/>
      <c r="BL468" s="362"/>
      <c r="BM468" s="362"/>
      <c r="BN468" s="362"/>
      <c r="BO468" s="362"/>
      <c r="BP468" s="362"/>
      <c r="BQ468" s="362"/>
      <c r="BR468" s="362"/>
    </row>
    <row r="469" spans="1:70" ht="15.6">
      <c r="A469" s="361" t="s">
        <v>158</v>
      </c>
      <c r="B469" s="362" t="s">
        <v>2</v>
      </c>
      <c r="C469" s="362"/>
      <c r="D469" s="363" t="s">
        <v>243</v>
      </c>
      <c r="E469" s="363" t="s">
        <v>456</v>
      </c>
      <c r="F469" s="362" t="s">
        <v>245</v>
      </c>
      <c r="G469" s="362" t="s">
        <v>246</v>
      </c>
      <c r="H469" s="362" t="s">
        <v>247</v>
      </c>
      <c r="I469" s="362" t="s">
        <v>248</v>
      </c>
      <c r="J469" s="362" t="s">
        <v>249</v>
      </c>
      <c r="K469" s="362" t="s">
        <v>250</v>
      </c>
      <c r="L469" s="361" t="s">
        <v>298</v>
      </c>
      <c r="M469" s="362" t="s">
        <v>89</v>
      </c>
      <c r="N469" s="362" t="s">
        <v>91</v>
      </c>
      <c r="O469" s="362" t="s">
        <v>250</v>
      </c>
      <c r="P469" s="362" t="s">
        <v>247</v>
      </c>
      <c r="Q469" s="361" t="s">
        <v>157</v>
      </c>
      <c r="R469" s="362" t="s">
        <v>252</v>
      </c>
      <c r="S469" s="362" t="s">
        <v>253</v>
      </c>
      <c r="T469" s="362">
        <v>55542616</v>
      </c>
      <c r="U469" s="362"/>
      <c r="V469" s="362"/>
      <c r="W469" s="363" t="s">
        <v>572</v>
      </c>
      <c r="X469" s="362" t="s">
        <v>1043</v>
      </c>
      <c r="Y469" s="362" t="s">
        <v>256</v>
      </c>
      <c r="Z469" s="362" t="s">
        <v>257</v>
      </c>
      <c r="AA469" s="362" t="s">
        <v>258</v>
      </c>
      <c r="AB469" s="362" t="s">
        <v>259</v>
      </c>
      <c r="AC469" s="362" t="s">
        <v>260</v>
      </c>
      <c r="AD469" s="364">
        <v>10458</v>
      </c>
      <c r="AE469" s="364">
        <v>10458</v>
      </c>
      <c r="AF469" s="362" t="s">
        <v>261</v>
      </c>
      <c r="AG469" s="362">
        <v>2.4096389999999999E-2</v>
      </c>
      <c r="AH469" s="364">
        <v>252</v>
      </c>
      <c r="AI469" s="364">
        <v>252</v>
      </c>
      <c r="AJ469" s="362" t="s">
        <v>262</v>
      </c>
      <c r="AK469" s="362" t="s">
        <v>263</v>
      </c>
      <c r="AL469" s="361" t="s">
        <v>264</v>
      </c>
      <c r="AM469" s="362">
        <v>58203</v>
      </c>
      <c r="AN469" s="362">
        <v>71635</v>
      </c>
      <c r="AO469" s="361" t="s">
        <v>158</v>
      </c>
      <c r="AP469" s="361" t="s">
        <v>265</v>
      </c>
      <c r="AQ469" s="362" t="s">
        <v>1044</v>
      </c>
      <c r="AR469" s="362" t="s">
        <v>497</v>
      </c>
      <c r="AS469" s="363" t="s">
        <v>572</v>
      </c>
      <c r="AT469" s="362" t="s">
        <v>245</v>
      </c>
      <c r="AU469" s="362" t="s">
        <v>1528</v>
      </c>
      <c r="AV469" s="364" t="s">
        <v>1529</v>
      </c>
      <c r="AW469" s="362" t="s">
        <v>1083</v>
      </c>
      <c r="AX469" s="362" t="s">
        <v>501</v>
      </c>
      <c r="AY469" s="364" t="s">
        <v>1292</v>
      </c>
      <c r="AZ469" s="362" t="s">
        <v>1531</v>
      </c>
      <c r="BA469" s="362" t="s">
        <v>1532</v>
      </c>
      <c r="BB469" s="362" t="s">
        <v>1533</v>
      </c>
      <c r="BC469" s="362" t="s">
        <v>736</v>
      </c>
      <c r="BD469" s="362" t="s">
        <v>1534</v>
      </c>
      <c r="BE469" s="363" t="s">
        <v>1527</v>
      </c>
      <c r="BF469" s="362" t="s">
        <v>261</v>
      </c>
      <c r="BG469" s="364" t="s">
        <v>1529</v>
      </c>
      <c r="BH469" s="362"/>
      <c r="BI469" s="362"/>
      <c r="BJ469" s="362"/>
      <c r="BK469" s="362"/>
      <c r="BL469" s="362"/>
      <c r="BM469" s="362"/>
      <c r="BN469" s="362"/>
      <c r="BO469" s="362"/>
      <c r="BP469" s="362"/>
      <c r="BQ469" s="362"/>
      <c r="BR469" s="362"/>
    </row>
    <row r="470" spans="1:70" ht="15.6">
      <c r="A470" s="361" t="s">
        <v>158</v>
      </c>
      <c r="B470" s="362" t="s">
        <v>2</v>
      </c>
      <c r="C470" s="362"/>
      <c r="D470" s="363" t="s">
        <v>243</v>
      </c>
      <c r="E470" s="363" t="s">
        <v>456</v>
      </c>
      <c r="F470" s="362" t="s">
        <v>245</v>
      </c>
      <c r="G470" s="362" t="s">
        <v>246</v>
      </c>
      <c r="H470" s="362" t="s">
        <v>247</v>
      </c>
      <c r="I470" s="362" t="s">
        <v>248</v>
      </c>
      <c r="J470" s="362" t="s">
        <v>249</v>
      </c>
      <c r="K470" s="362" t="s">
        <v>250</v>
      </c>
      <c r="L470" s="361" t="s">
        <v>298</v>
      </c>
      <c r="M470" s="362" t="s">
        <v>89</v>
      </c>
      <c r="N470" s="362" t="s">
        <v>91</v>
      </c>
      <c r="O470" s="362" t="s">
        <v>250</v>
      </c>
      <c r="P470" s="362" t="s">
        <v>247</v>
      </c>
      <c r="Q470" s="361" t="s">
        <v>157</v>
      </c>
      <c r="R470" s="362" t="s">
        <v>252</v>
      </c>
      <c r="S470" s="362" t="s">
        <v>253</v>
      </c>
      <c r="T470" s="362">
        <v>55550684</v>
      </c>
      <c r="U470" s="362"/>
      <c r="V470" s="362"/>
      <c r="W470" s="363" t="s">
        <v>572</v>
      </c>
      <c r="X470" s="362" t="s">
        <v>278</v>
      </c>
      <c r="Y470" s="362" t="s">
        <v>256</v>
      </c>
      <c r="Z470" s="362" t="s">
        <v>279</v>
      </c>
      <c r="AA470" s="362"/>
      <c r="AB470" s="362" t="s">
        <v>280</v>
      </c>
      <c r="AC470" s="362" t="s">
        <v>281</v>
      </c>
      <c r="AD470" s="364">
        <v>0</v>
      </c>
      <c r="AE470" s="364">
        <v>3879.46</v>
      </c>
      <c r="AF470" s="362" t="s">
        <v>261</v>
      </c>
      <c r="AG470" s="362">
        <v>2.4096389999999999E-2</v>
      </c>
      <c r="AH470" s="364">
        <v>0</v>
      </c>
      <c r="AI470" s="364">
        <v>93.48</v>
      </c>
      <c r="AJ470" s="362"/>
      <c r="AK470" s="362"/>
      <c r="AL470" s="361"/>
      <c r="AM470" s="362"/>
      <c r="AN470" s="362"/>
      <c r="AO470" s="361"/>
      <c r="AP470" s="361"/>
      <c r="AQ470" s="362" t="s">
        <v>282</v>
      </c>
      <c r="AR470" s="362"/>
      <c r="AS470" s="363"/>
      <c r="AT470" s="362"/>
      <c r="AU470" s="362"/>
      <c r="AV470" s="364"/>
      <c r="AW470" s="362"/>
      <c r="AX470" s="362"/>
      <c r="AY470" s="364"/>
      <c r="AZ470" s="362"/>
      <c r="BA470" s="362"/>
      <c r="BB470" s="362"/>
      <c r="BC470" s="362"/>
      <c r="BD470" s="362"/>
      <c r="BE470" s="363"/>
      <c r="BF470" s="362"/>
      <c r="BG470" s="364"/>
      <c r="BH470" s="362"/>
      <c r="BI470" s="362"/>
      <c r="BJ470" s="362"/>
      <c r="BK470" s="362"/>
      <c r="BL470" s="362"/>
      <c r="BM470" s="362"/>
      <c r="BN470" s="362"/>
      <c r="BO470" s="362"/>
      <c r="BP470" s="362"/>
      <c r="BQ470" s="362"/>
      <c r="BR470" s="362"/>
    </row>
    <row r="471" spans="1:70" ht="15.6">
      <c r="A471" s="361" t="s">
        <v>158</v>
      </c>
      <c r="B471" s="362" t="s">
        <v>2</v>
      </c>
      <c r="C471" s="362"/>
      <c r="D471" s="363" t="s">
        <v>243</v>
      </c>
      <c r="E471" s="363" t="s">
        <v>456</v>
      </c>
      <c r="F471" s="362" t="s">
        <v>245</v>
      </c>
      <c r="G471" s="362" t="s">
        <v>246</v>
      </c>
      <c r="H471" s="362" t="s">
        <v>247</v>
      </c>
      <c r="I471" s="362" t="s">
        <v>248</v>
      </c>
      <c r="J471" s="362" t="s">
        <v>249</v>
      </c>
      <c r="K471" s="362" t="s">
        <v>250</v>
      </c>
      <c r="L471" s="361" t="s">
        <v>298</v>
      </c>
      <c r="M471" s="362" t="s">
        <v>89</v>
      </c>
      <c r="N471" s="362" t="s">
        <v>91</v>
      </c>
      <c r="O471" s="362" t="s">
        <v>250</v>
      </c>
      <c r="P471" s="362" t="s">
        <v>247</v>
      </c>
      <c r="Q471" s="361" t="s">
        <v>157</v>
      </c>
      <c r="R471" s="362" t="s">
        <v>252</v>
      </c>
      <c r="S471" s="362" t="s">
        <v>253</v>
      </c>
      <c r="T471" s="362">
        <v>55778526</v>
      </c>
      <c r="U471" s="362"/>
      <c r="V471" s="362"/>
      <c r="W471" s="363" t="s">
        <v>1516</v>
      </c>
      <c r="X471" s="362" t="s">
        <v>1146</v>
      </c>
      <c r="Y471" s="362" t="s">
        <v>256</v>
      </c>
      <c r="Z471" s="362" t="s">
        <v>257</v>
      </c>
      <c r="AA471" s="362" t="s">
        <v>258</v>
      </c>
      <c r="AB471" s="362" t="s">
        <v>259</v>
      </c>
      <c r="AC471" s="362" t="s">
        <v>260</v>
      </c>
      <c r="AD471" s="364">
        <v>222</v>
      </c>
      <c r="AE471" s="364">
        <v>222</v>
      </c>
      <c r="AF471" s="362" t="s">
        <v>154</v>
      </c>
      <c r="AG471" s="362">
        <v>1</v>
      </c>
      <c r="AH471" s="364">
        <v>222</v>
      </c>
      <c r="AI471" s="364">
        <v>222</v>
      </c>
      <c r="AJ471" s="362" t="s">
        <v>262</v>
      </c>
      <c r="AK471" s="362" t="s">
        <v>263</v>
      </c>
      <c r="AL471" s="361" t="s">
        <v>264</v>
      </c>
      <c r="AM471" s="362">
        <v>58203</v>
      </c>
      <c r="AN471" s="362">
        <v>63340</v>
      </c>
      <c r="AO471" s="361" t="s">
        <v>158</v>
      </c>
      <c r="AP471" s="361" t="s">
        <v>265</v>
      </c>
      <c r="AQ471" s="362" t="s">
        <v>1147</v>
      </c>
      <c r="AR471" s="362" t="s">
        <v>497</v>
      </c>
      <c r="AS471" s="363" t="s">
        <v>1516</v>
      </c>
      <c r="AT471" s="362" t="s">
        <v>245</v>
      </c>
      <c r="AU471" s="362" t="s">
        <v>1535</v>
      </c>
      <c r="AV471" s="364" t="s">
        <v>1149</v>
      </c>
      <c r="AW471" s="362" t="s">
        <v>1535</v>
      </c>
      <c r="AX471" s="362" t="s">
        <v>515</v>
      </c>
      <c r="AY471" s="364" t="s">
        <v>1536</v>
      </c>
      <c r="AZ471" s="362" t="s">
        <v>1152</v>
      </c>
      <c r="BA471" s="362" t="s">
        <v>1153</v>
      </c>
      <c r="BB471" s="362" t="s">
        <v>1154</v>
      </c>
      <c r="BC471" s="362" t="s">
        <v>1155</v>
      </c>
      <c r="BD471" s="362" t="s">
        <v>1537</v>
      </c>
      <c r="BE471" s="363" t="s">
        <v>649</v>
      </c>
      <c r="BF471" s="362" t="s">
        <v>154</v>
      </c>
      <c r="BG471" s="364" t="s">
        <v>1149</v>
      </c>
      <c r="BH471" s="362"/>
      <c r="BI471" s="362"/>
      <c r="BJ471" s="362"/>
      <c r="BK471" s="362"/>
      <c r="BL471" s="362"/>
      <c r="BM471" s="362"/>
      <c r="BN471" s="362"/>
      <c r="BO471" s="362"/>
      <c r="BP471" s="362"/>
      <c r="BQ471" s="362"/>
      <c r="BR471" s="362"/>
    </row>
    <row r="472" spans="1:70" ht="15.6">
      <c r="A472" s="361" t="s">
        <v>158</v>
      </c>
      <c r="B472" s="362" t="s">
        <v>2</v>
      </c>
      <c r="C472" s="362"/>
      <c r="D472" s="363" t="s">
        <v>243</v>
      </c>
      <c r="E472" s="363" t="s">
        <v>456</v>
      </c>
      <c r="F472" s="362" t="s">
        <v>245</v>
      </c>
      <c r="G472" s="362" t="s">
        <v>246</v>
      </c>
      <c r="H472" s="362" t="s">
        <v>247</v>
      </c>
      <c r="I472" s="362" t="s">
        <v>248</v>
      </c>
      <c r="J472" s="362" t="s">
        <v>249</v>
      </c>
      <c r="K472" s="362" t="s">
        <v>250</v>
      </c>
      <c r="L472" s="361" t="s">
        <v>298</v>
      </c>
      <c r="M472" s="362" t="s">
        <v>89</v>
      </c>
      <c r="N472" s="362" t="s">
        <v>91</v>
      </c>
      <c r="O472" s="362" t="s">
        <v>250</v>
      </c>
      <c r="P472" s="362" t="s">
        <v>247</v>
      </c>
      <c r="Q472" s="361" t="s">
        <v>157</v>
      </c>
      <c r="R472" s="362" t="s">
        <v>252</v>
      </c>
      <c r="S472" s="362" t="s">
        <v>253</v>
      </c>
      <c r="T472" s="362">
        <v>55778531</v>
      </c>
      <c r="U472" s="362"/>
      <c r="V472" s="362"/>
      <c r="W472" s="363" t="s">
        <v>835</v>
      </c>
      <c r="X472" s="362" t="s">
        <v>905</v>
      </c>
      <c r="Y472" s="362" t="s">
        <v>256</v>
      </c>
      <c r="Z472" s="362" t="s">
        <v>257</v>
      </c>
      <c r="AA472" s="362" t="s">
        <v>258</v>
      </c>
      <c r="AB472" s="362" t="s">
        <v>259</v>
      </c>
      <c r="AC472" s="362" t="s">
        <v>260</v>
      </c>
      <c r="AD472" s="364">
        <v>2100</v>
      </c>
      <c r="AE472" s="364">
        <v>2100</v>
      </c>
      <c r="AF472" s="362" t="s">
        <v>261</v>
      </c>
      <c r="AG472" s="362">
        <v>2.4096389999999999E-2</v>
      </c>
      <c r="AH472" s="364">
        <v>50.6</v>
      </c>
      <c r="AI472" s="364">
        <v>50.6</v>
      </c>
      <c r="AJ472" s="362" t="s">
        <v>262</v>
      </c>
      <c r="AK472" s="362" t="s">
        <v>263</v>
      </c>
      <c r="AL472" s="361" t="s">
        <v>264</v>
      </c>
      <c r="AM472" s="362">
        <v>58203</v>
      </c>
      <c r="AN472" s="362">
        <v>72399</v>
      </c>
      <c r="AO472" s="361" t="s">
        <v>158</v>
      </c>
      <c r="AP472" s="361" t="s">
        <v>265</v>
      </c>
      <c r="AQ472" s="362" t="s">
        <v>906</v>
      </c>
      <c r="AR472" s="362" t="s">
        <v>497</v>
      </c>
      <c r="AS472" s="363" t="s">
        <v>835</v>
      </c>
      <c r="AT472" s="362" t="s">
        <v>245</v>
      </c>
      <c r="AU472" s="362" t="s">
        <v>1538</v>
      </c>
      <c r="AV472" s="364" t="s">
        <v>1539</v>
      </c>
      <c r="AW472" s="362" t="s">
        <v>1540</v>
      </c>
      <c r="AX472" s="362" t="s">
        <v>271</v>
      </c>
      <c r="AY472" s="364" t="s">
        <v>1539</v>
      </c>
      <c r="AZ472" s="362" t="s">
        <v>1541</v>
      </c>
      <c r="BA472" s="362" t="s">
        <v>1542</v>
      </c>
      <c r="BB472" s="362" t="s">
        <v>1543</v>
      </c>
      <c r="BC472" s="362" t="s">
        <v>1544</v>
      </c>
      <c r="BD472" s="362" t="s">
        <v>1545</v>
      </c>
      <c r="BE472" s="363" t="s">
        <v>649</v>
      </c>
      <c r="BF472" s="362" t="s">
        <v>261</v>
      </c>
      <c r="BG472" s="364" t="s">
        <v>1539</v>
      </c>
      <c r="BH472" s="362"/>
      <c r="BI472" s="362"/>
      <c r="BJ472" s="362"/>
      <c r="BK472" s="362"/>
      <c r="BL472" s="362"/>
      <c r="BM472" s="362"/>
      <c r="BN472" s="362"/>
      <c r="BO472" s="362"/>
      <c r="BP472" s="362"/>
      <c r="BQ472" s="362"/>
      <c r="BR472" s="362"/>
    </row>
    <row r="473" spans="1:70" ht="15.6">
      <c r="A473" s="361" t="s">
        <v>158</v>
      </c>
      <c r="B473" s="362" t="s">
        <v>2</v>
      </c>
      <c r="C473" s="362"/>
      <c r="D473" s="363" t="s">
        <v>243</v>
      </c>
      <c r="E473" s="363" t="s">
        <v>456</v>
      </c>
      <c r="F473" s="362" t="s">
        <v>245</v>
      </c>
      <c r="G473" s="362" t="s">
        <v>246</v>
      </c>
      <c r="H473" s="362" t="s">
        <v>247</v>
      </c>
      <c r="I473" s="362" t="s">
        <v>248</v>
      </c>
      <c r="J473" s="362" t="s">
        <v>249</v>
      </c>
      <c r="K473" s="362" t="s">
        <v>250</v>
      </c>
      <c r="L473" s="361" t="s">
        <v>298</v>
      </c>
      <c r="M473" s="362" t="s">
        <v>89</v>
      </c>
      <c r="N473" s="362" t="s">
        <v>91</v>
      </c>
      <c r="O473" s="362" t="s">
        <v>250</v>
      </c>
      <c r="P473" s="362" t="s">
        <v>247</v>
      </c>
      <c r="Q473" s="361" t="s">
        <v>157</v>
      </c>
      <c r="R473" s="362" t="s">
        <v>252</v>
      </c>
      <c r="S473" s="362" t="s">
        <v>253</v>
      </c>
      <c r="T473" s="362">
        <v>55795133</v>
      </c>
      <c r="U473" s="362"/>
      <c r="V473" s="362"/>
      <c r="W473" s="363" t="s">
        <v>835</v>
      </c>
      <c r="X473" s="362" t="s">
        <v>278</v>
      </c>
      <c r="Y473" s="362" t="s">
        <v>256</v>
      </c>
      <c r="Z473" s="362" t="s">
        <v>279</v>
      </c>
      <c r="AA473" s="362"/>
      <c r="AB473" s="362" t="s">
        <v>280</v>
      </c>
      <c r="AC473" s="362" t="s">
        <v>281</v>
      </c>
      <c r="AD473" s="364">
        <v>0</v>
      </c>
      <c r="AE473" s="364">
        <v>168</v>
      </c>
      <c r="AF473" s="362" t="s">
        <v>261</v>
      </c>
      <c r="AG473" s="362">
        <v>2.4096389999999999E-2</v>
      </c>
      <c r="AH473" s="364">
        <v>0</v>
      </c>
      <c r="AI473" s="364">
        <v>4.05</v>
      </c>
      <c r="AJ473" s="362"/>
      <c r="AK473" s="362"/>
      <c r="AL473" s="361"/>
      <c r="AM473" s="362"/>
      <c r="AN473" s="362"/>
      <c r="AO473" s="361"/>
      <c r="AP473" s="361"/>
      <c r="AQ473" s="362" t="s">
        <v>282</v>
      </c>
      <c r="AR473" s="362"/>
      <c r="AS473" s="363"/>
      <c r="AT473" s="362"/>
      <c r="AU473" s="362"/>
      <c r="AV473" s="364"/>
      <c r="AW473" s="362"/>
      <c r="AX473" s="362"/>
      <c r="AY473" s="364"/>
      <c r="AZ473" s="362"/>
      <c r="BA473" s="362"/>
      <c r="BB473" s="362"/>
      <c r="BC473" s="362"/>
      <c r="BD473" s="362"/>
      <c r="BE473" s="363"/>
      <c r="BF473" s="362"/>
      <c r="BG473" s="364"/>
      <c r="BH473" s="362"/>
      <c r="BI473" s="362"/>
      <c r="BJ473" s="362"/>
      <c r="BK473" s="362"/>
      <c r="BL473" s="362"/>
      <c r="BM473" s="362"/>
      <c r="BN473" s="362"/>
      <c r="BO473" s="362"/>
      <c r="BP473" s="362"/>
      <c r="BQ473" s="362"/>
      <c r="BR473" s="362"/>
    </row>
    <row r="474" spans="1:70" ht="15.6">
      <c r="A474" s="361" t="s">
        <v>158</v>
      </c>
      <c r="B474" s="362" t="s">
        <v>2</v>
      </c>
      <c r="C474" s="362"/>
      <c r="D474" s="363" t="s">
        <v>243</v>
      </c>
      <c r="E474" s="363" t="s">
        <v>456</v>
      </c>
      <c r="F474" s="362" t="s">
        <v>245</v>
      </c>
      <c r="G474" s="362" t="s">
        <v>246</v>
      </c>
      <c r="H474" s="362" t="s">
        <v>247</v>
      </c>
      <c r="I474" s="362" t="s">
        <v>248</v>
      </c>
      <c r="J474" s="362" t="s">
        <v>249</v>
      </c>
      <c r="K474" s="362" t="s">
        <v>250</v>
      </c>
      <c r="L474" s="361" t="s">
        <v>298</v>
      </c>
      <c r="M474" s="362" t="s">
        <v>89</v>
      </c>
      <c r="N474" s="362" t="s">
        <v>91</v>
      </c>
      <c r="O474" s="362" t="s">
        <v>250</v>
      </c>
      <c r="P474" s="362" t="s">
        <v>247</v>
      </c>
      <c r="Q474" s="361" t="s">
        <v>157</v>
      </c>
      <c r="R474" s="362" t="s">
        <v>252</v>
      </c>
      <c r="S474" s="362" t="s">
        <v>253</v>
      </c>
      <c r="T474" s="362">
        <v>55795134</v>
      </c>
      <c r="U474" s="362"/>
      <c r="V474" s="362"/>
      <c r="W474" s="363" t="s">
        <v>1516</v>
      </c>
      <c r="X474" s="362" t="s">
        <v>278</v>
      </c>
      <c r="Y474" s="362" t="s">
        <v>256</v>
      </c>
      <c r="Z474" s="362" t="s">
        <v>279</v>
      </c>
      <c r="AA474" s="362"/>
      <c r="AB474" s="362" t="s">
        <v>280</v>
      </c>
      <c r="AC474" s="362" t="s">
        <v>281</v>
      </c>
      <c r="AD474" s="364">
        <v>0</v>
      </c>
      <c r="AE474" s="364">
        <v>17.760000000000002</v>
      </c>
      <c r="AF474" s="362" t="s">
        <v>154</v>
      </c>
      <c r="AG474" s="362">
        <v>1</v>
      </c>
      <c r="AH474" s="364">
        <v>0</v>
      </c>
      <c r="AI474" s="364">
        <v>17.760000000000002</v>
      </c>
      <c r="AJ474" s="362"/>
      <c r="AK474" s="362"/>
      <c r="AL474" s="361"/>
      <c r="AM474" s="362"/>
      <c r="AN474" s="362"/>
      <c r="AO474" s="361"/>
      <c r="AP474" s="361"/>
      <c r="AQ474" s="362" t="s">
        <v>282</v>
      </c>
      <c r="AR474" s="362"/>
      <c r="AS474" s="363"/>
      <c r="AT474" s="362"/>
      <c r="AU474" s="362"/>
      <c r="AV474" s="364"/>
      <c r="AW474" s="362"/>
      <c r="AX474" s="362"/>
      <c r="AY474" s="364"/>
      <c r="AZ474" s="362"/>
      <c r="BA474" s="362"/>
      <c r="BB474" s="362"/>
      <c r="BC474" s="362"/>
      <c r="BD474" s="362"/>
      <c r="BE474" s="363"/>
      <c r="BF474" s="362"/>
      <c r="BG474" s="364"/>
      <c r="BH474" s="362"/>
      <c r="BI474" s="362"/>
      <c r="BJ474" s="362"/>
      <c r="BK474" s="362"/>
      <c r="BL474" s="362"/>
      <c r="BM474" s="362"/>
      <c r="BN474" s="362"/>
      <c r="BO474" s="362"/>
      <c r="BP474" s="362"/>
      <c r="BQ474" s="362"/>
      <c r="BR474" s="362"/>
    </row>
    <row r="475" spans="1:70" ht="15.6">
      <c r="A475" s="361" t="s">
        <v>158</v>
      </c>
      <c r="B475" s="362" t="s">
        <v>2</v>
      </c>
      <c r="C475" s="362"/>
      <c r="D475" s="363" t="s">
        <v>243</v>
      </c>
      <c r="E475" s="363" t="s">
        <v>456</v>
      </c>
      <c r="F475" s="362" t="s">
        <v>245</v>
      </c>
      <c r="G475" s="362" t="s">
        <v>246</v>
      </c>
      <c r="H475" s="362" t="s">
        <v>247</v>
      </c>
      <c r="I475" s="362" t="s">
        <v>248</v>
      </c>
      <c r="J475" s="362" t="s">
        <v>249</v>
      </c>
      <c r="K475" s="362" t="s">
        <v>250</v>
      </c>
      <c r="L475" s="361" t="s">
        <v>298</v>
      </c>
      <c r="M475" s="362" t="s">
        <v>89</v>
      </c>
      <c r="N475" s="362" t="s">
        <v>91</v>
      </c>
      <c r="O475" s="362" t="s">
        <v>250</v>
      </c>
      <c r="P475" s="362" t="s">
        <v>247</v>
      </c>
      <c r="Q475" s="361" t="s">
        <v>157</v>
      </c>
      <c r="R475" s="362" t="s">
        <v>252</v>
      </c>
      <c r="S475" s="362" t="s">
        <v>253</v>
      </c>
      <c r="T475" s="362">
        <v>55963879</v>
      </c>
      <c r="U475" s="362"/>
      <c r="V475" s="362"/>
      <c r="W475" s="363" t="s">
        <v>666</v>
      </c>
      <c r="X475" s="362" t="s">
        <v>1090</v>
      </c>
      <c r="Y475" s="362" t="s">
        <v>256</v>
      </c>
      <c r="Z475" s="362" t="s">
        <v>257</v>
      </c>
      <c r="AA475" s="362" t="s">
        <v>258</v>
      </c>
      <c r="AB475" s="362" t="s">
        <v>259</v>
      </c>
      <c r="AC475" s="362" t="s">
        <v>260</v>
      </c>
      <c r="AD475" s="364">
        <v>4690</v>
      </c>
      <c r="AE475" s="364">
        <v>4690</v>
      </c>
      <c r="AF475" s="362" t="s">
        <v>261</v>
      </c>
      <c r="AG475" s="362">
        <v>2.4096389999999999E-2</v>
      </c>
      <c r="AH475" s="364">
        <v>113.01</v>
      </c>
      <c r="AI475" s="364">
        <v>113.01</v>
      </c>
      <c r="AJ475" s="362" t="s">
        <v>262</v>
      </c>
      <c r="AK475" s="362" t="s">
        <v>263</v>
      </c>
      <c r="AL475" s="361" t="s">
        <v>264</v>
      </c>
      <c r="AM475" s="362">
        <v>58203</v>
      </c>
      <c r="AN475" s="362">
        <v>71620</v>
      </c>
      <c r="AO475" s="361" t="s">
        <v>158</v>
      </c>
      <c r="AP475" s="361" t="s">
        <v>265</v>
      </c>
      <c r="AQ475" s="362" t="s">
        <v>1091</v>
      </c>
      <c r="AR475" s="362" t="s">
        <v>497</v>
      </c>
      <c r="AS475" s="363" t="s">
        <v>1527</v>
      </c>
      <c r="AT475" s="362" t="s">
        <v>245</v>
      </c>
      <c r="AU475" s="362" t="s">
        <v>1546</v>
      </c>
      <c r="AV475" s="364" t="s">
        <v>1325</v>
      </c>
      <c r="AW475" s="362" t="s">
        <v>1092</v>
      </c>
      <c r="AX475" s="362" t="s">
        <v>271</v>
      </c>
      <c r="AY475" s="364" t="s">
        <v>1325</v>
      </c>
      <c r="AZ475" s="362" t="s">
        <v>1160</v>
      </c>
      <c r="BA475" s="362" t="s">
        <v>1161</v>
      </c>
      <c r="BB475" s="362" t="s">
        <v>1162</v>
      </c>
      <c r="BC475" s="362" t="s">
        <v>1155</v>
      </c>
      <c r="BD475" s="362" t="s">
        <v>1547</v>
      </c>
      <c r="BE475" s="363" t="s">
        <v>944</v>
      </c>
      <c r="BF475" s="362" t="s">
        <v>261</v>
      </c>
      <c r="BG475" s="364" t="s">
        <v>1325</v>
      </c>
      <c r="BH475" s="362"/>
      <c r="BI475" s="362"/>
      <c r="BJ475" s="362"/>
      <c r="BK475" s="362"/>
      <c r="BL475" s="362"/>
      <c r="BM475" s="362"/>
      <c r="BN475" s="362"/>
      <c r="BO475" s="362"/>
      <c r="BP475" s="362"/>
      <c r="BQ475" s="362"/>
      <c r="BR475" s="362"/>
    </row>
    <row r="476" spans="1:70" ht="15.6">
      <c r="A476" s="361" t="s">
        <v>158</v>
      </c>
      <c r="B476" s="362" t="s">
        <v>2</v>
      </c>
      <c r="C476" s="362"/>
      <c r="D476" s="363" t="s">
        <v>243</v>
      </c>
      <c r="E476" s="363" t="s">
        <v>456</v>
      </c>
      <c r="F476" s="362" t="s">
        <v>245</v>
      </c>
      <c r="G476" s="362" t="s">
        <v>246</v>
      </c>
      <c r="H476" s="362" t="s">
        <v>247</v>
      </c>
      <c r="I476" s="362" t="s">
        <v>248</v>
      </c>
      <c r="J476" s="362" t="s">
        <v>249</v>
      </c>
      <c r="K476" s="362" t="s">
        <v>250</v>
      </c>
      <c r="L476" s="361" t="s">
        <v>298</v>
      </c>
      <c r="M476" s="362" t="s">
        <v>89</v>
      </c>
      <c r="N476" s="362" t="s">
        <v>91</v>
      </c>
      <c r="O476" s="362" t="s">
        <v>250</v>
      </c>
      <c r="P476" s="362" t="s">
        <v>247</v>
      </c>
      <c r="Q476" s="361" t="s">
        <v>157</v>
      </c>
      <c r="R476" s="362" t="s">
        <v>252</v>
      </c>
      <c r="S476" s="362" t="s">
        <v>253</v>
      </c>
      <c r="T476" s="362">
        <v>55982791</v>
      </c>
      <c r="U476" s="362"/>
      <c r="V476" s="362"/>
      <c r="W476" s="363" t="s">
        <v>666</v>
      </c>
      <c r="X476" s="362" t="s">
        <v>278</v>
      </c>
      <c r="Y476" s="362" t="s">
        <v>256</v>
      </c>
      <c r="Z476" s="362" t="s">
        <v>279</v>
      </c>
      <c r="AA476" s="362"/>
      <c r="AB476" s="362" t="s">
        <v>280</v>
      </c>
      <c r="AC476" s="362" t="s">
        <v>281</v>
      </c>
      <c r="AD476" s="364">
        <v>0</v>
      </c>
      <c r="AE476" s="364">
        <v>375.2</v>
      </c>
      <c r="AF476" s="362" t="s">
        <v>261</v>
      </c>
      <c r="AG476" s="362">
        <v>2.4096389999999999E-2</v>
      </c>
      <c r="AH476" s="364">
        <v>0</v>
      </c>
      <c r="AI476" s="364">
        <v>9.0399999999999991</v>
      </c>
      <c r="AJ476" s="362"/>
      <c r="AK476" s="362"/>
      <c r="AL476" s="361"/>
      <c r="AM476" s="362"/>
      <c r="AN476" s="362"/>
      <c r="AO476" s="361"/>
      <c r="AP476" s="361"/>
      <c r="AQ476" s="362" t="s">
        <v>282</v>
      </c>
      <c r="AR476" s="362"/>
      <c r="AS476" s="363"/>
      <c r="AT476" s="362"/>
      <c r="AU476" s="362"/>
      <c r="AV476" s="364"/>
      <c r="AW476" s="362"/>
      <c r="AX476" s="362"/>
      <c r="AY476" s="364"/>
      <c r="AZ476" s="362"/>
      <c r="BA476" s="362"/>
      <c r="BB476" s="362"/>
      <c r="BC476" s="362"/>
      <c r="BD476" s="362"/>
      <c r="BE476" s="363"/>
      <c r="BF476" s="362"/>
      <c r="BG476" s="364"/>
      <c r="BH476" s="362"/>
      <c r="BI476" s="362"/>
      <c r="BJ476" s="362"/>
      <c r="BK476" s="362"/>
      <c r="BL476" s="362"/>
      <c r="BM476" s="362"/>
      <c r="BN476" s="362"/>
      <c r="BO476" s="362"/>
      <c r="BP476" s="362"/>
      <c r="BQ476" s="362"/>
      <c r="BR476" s="362"/>
    </row>
    <row r="477" spans="1:70" ht="15.6">
      <c r="A477" s="361" t="s">
        <v>158</v>
      </c>
      <c r="B477" s="362" t="s">
        <v>2</v>
      </c>
      <c r="C477" s="362"/>
      <c r="D477" s="363" t="s">
        <v>243</v>
      </c>
      <c r="E477" s="363" t="s">
        <v>456</v>
      </c>
      <c r="F477" s="362" t="s">
        <v>245</v>
      </c>
      <c r="G477" s="362" t="s">
        <v>246</v>
      </c>
      <c r="H477" s="362" t="s">
        <v>247</v>
      </c>
      <c r="I477" s="362" t="s">
        <v>248</v>
      </c>
      <c r="J477" s="362" t="s">
        <v>249</v>
      </c>
      <c r="K477" s="362" t="s">
        <v>250</v>
      </c>
      <c r="L477" s="361" t="s">
        <v>298</v>
      </c>
      <c r="M477" s="362" t="s">
        <v>89</v>
      </c>
      <c r="N477" s="362" t="s">
        <v>91</v>
      </c>
      <c r="O477" s="362" t="s">
        <v>250</v>
      </c>
      <c r="P477" s="362" t="s">
        <v>247</v>
      </c>
      <c r="Q477" s="361" t="s">
        <v>157</v>
      </c>
      <c r="R477" s="362" t="s">
        <v>252</v>
      </c>
      <c r="S477" s="362" t="s">
        <v>253</v>
      </c>
      <c r="T477" s="362">
        <v>56038211</v>
      </c>
      <c r="U477" s="362"/>
      <c r="V477" s="362"/>
      <c r="W477" s="363" t="s">
        <v>884</v>
      </c>
      <c r="X477" s="362" t="s">
        <v>1090</v>
      </c>
      <c r="Y477" s="362" t="s">
        <v>256</v>
      </c>
      <c r="Z477" s="362" t="s">
        <v>257</v>
      </c>
      <c r="AA477" s="362" t="s">
        <v>258</v>
      </c>
      <c r="AB477" s="362" t="s">
        <v>259</v>
      </c>
      <c r="AC477" s="362" t="s">
        <v>260</v>
      </c>
      <c r="AD477" s="364">
        <v>14780</v>
      </c>
      <c r="AE477" s="364">
        <v>14780</v>
      </c>
      <c r="AF477" s="362" t="s">
        <v>261</v>
      </c>
      <c r="AG477" s="362">
        <v>2.4096389999999999E-2</v>
      </c>
      <c r="AH477" s="364">
        <v>356.14</v>
      </c>
      <c r="AI477" s="364">
        <v>356.14</v>
      </c>
      <c r="AJ477" s="362" t="s">
        <v>262</v>
      </c>
      <c r="AK477" s="362" t="s">
        <v>263</v>
      </c>
      <c r="AL477" s="361" t="s">
        <v>264</v>
      </c>
      <c r="AM477" s="362">
        <v>58203</v>
      </c>
      <c r="AN477" s="362">
        <v>71620</v>
      </c>
      <c r="AO477" s="361" t="s">
        <v>158</v>
      </c>
      <c r="AP477" s="361" t="s">
        <v>265</v>
      </c>
      <c r="AQ477" s="362" t="s">
        <v>1091</v>
      </c>
      <c r="AR477" s="362" t="s">
        <v>497</v>
      </c>
      <c r="AS477" s="363" t="s">
        <v>884</v>
      </c>
      <c r="AT477" s="362" t="s">
        <v>245</v>
      </c>
      <c r="AU477" s="362" t="s">
        <v>1548</v>
      </c>
      <c r="AV477" s="364" t="s">
        <v>1549</v>
      </c>
      <c r="AW477" s="362" t="s">
        <v>1092</v>
      </c>
      <c r="AX477" s="362" t="s">
        <v>501</v>
      </c>
      <c r="AY477" s="364" t="s">
        <v>1550</v>
      </c>
      <c r="AZ477" s="362" t="s">
        <v>1443</v>
      </c>
      <c r="BA477" s="362" t="s">
        <v>1444</v>
      </c>
      <c r="BB477" s="362" t="s">
        <v>1445</v>
      </c>
      <c r="BC477" s="362" t="s">
        <v>663</v>
      </c>
      <c r="BD477" s="362" t="s">
        <v>1551</v>
      </c>
      <c r="BE477" s="363" t="s">
        <v>536</v>
      </c>
      <c r="BF477" s="362" t="s">
        <v>261</v>
      </c>
      <c r="BG477" s="364" t="s">
        <v>1549</v>
      </c>
      <c r="BH477" s="362"/>
      <c r="BI477" s="362"/>
      <c r="BJ477" s="362"/>
      <c r="BK477" s="362"/>
      <c r="BL477" s="362"/>
      <c r="BM477" s="362"/>
      <c r="BN477" s="362"/>
      <c r="BO477" s="362"/>
      <c r="BP477" s="362"/>
      <c r="BQ477" s="362"/>
      <c r="BR477" s="362"/>
    </row>
    <row r="478" spans="1:70" ht="15.6">
      <c r="A478" s="361" t="s">
        <v>158</v>
      </c>
      <c r="B478" s="362" t="s">
        <v>2</v>
      </c>
      <c r="C478" s="362"/>
      <c r="D478" s="363" t="s">
        <v>243</v>
      </c>
      <c r="E478" s="363" t="s">
        <v>456</v>
      </c>
      <c r="F478" s="362" t="s">
        <v>245</v>
      </c>
      <c r="G478" s="362" t="s">
        <v>246</v>
      </c>
      <c r="H478" s="362" t="s">
        <v>247</v>
      </c>
      <c r="I478" s="362" t="s">
        <v>248</v>
      </c>
      <c r="J478" s="362" t="s">
        <v>249</v>
      </c>
      <c r="K478" s="362" t="s">
        <v>250</v>
      </c>
      <c r="L478" s="361" t="s">
        <v>298</v>
      </c>
      <c r="M478" s="362" t="s">
        <v>89</v>
      </c>
      <c r="N478" s="362" t="s">
        <v>91</v>
      </c>
      <c r="O478" s="362" t="s">
        <v>250</v>
      </c>
      <c r="P478" s="362" t="s">
        <v>247</v>
      </c>
      <c r="Q478" s="361" t="s">
        <v>157</v>
      </c>
      <c r="R478" s="362" t="s">
        <v>252</v>
      </c>
      <c r="S478" s="362" t="s">
        <v>253</v>
      </c>
      <c r="T478" s="362">
        <v>56038212</v>
      </c>
      <c r="U478" s="362"/>
      <c r="V478" s="362"/>
      <c r="W478" s="363" t="s">
        <v>884</v>
      </c>
      <c r="X478" s="362" t="s">
        <v>1043</v>
      </c>
      <c r="Y478" s="362" t="s">
        <v>256</v>
      </c>
      <c r="Z478" s="362" t="s">
        <v>257</v>
      </c>
      <c r="AA478" s="362" t="s">
        <v>258</v>
      </c>
      <c r="AB478" s="362" t="s">
        <v>259</v>
      </c>
      <c r="AC478" s="362" t="s">
        <v>260</v>
      </c>
      <c r="AD478" s="364">
        <v>10458</v>
      </c>
      <c r="AE478" s="364">
        <v>10458</v>
      </c>
      <c r="AF478" s="362" t="s">
        <v>261</v>
      </c>
      <c r="AG478" s="362">
        <v>2.4096389999999999E-2</v>
      </c>
      <c r="AH478" s="364">
        <v>252</v>
      </c>
      <c r="AI478" s="364">
        <v>252</v>
      </c>
      <c r="AJ478" s="362" t="s">
        <v>262</v>
      </c>
      <c r="AK478" s="362" t="s">
        <v>263</v>
      </c>
      <c r="AL478" s="361" t="s">
        <v>264</v>
      </c>
      <c r="AM478" s="362">
        <v>58203</v>
      </c>
      <c r="AN478" s="362">
        <v>71635</v>
      </c>
      <c r="AO478" s="361" t="s">
        <v>158</v>
      </c>
      <c r="AP478" s="361" t="s">
        <v>265</v>
      </c>
      <c r="AQ478" s="362" t="s">
        <v>1044</v>
      </c>
      <c r="AR478" s="362" t="s">
        <v>497</v>
      </c>
      <c r="AS478" s="363" t="s">
        <v>884</v>
      </c>
      <c r="AT478" s="362" t="s">
        <v>245</v>
      </c>
      <c r="AU478" s="362" t="s">
        <v>1548</v>
      </c>
      <c r="AV478" s="364" t="s">
        <v>1549</v>
      </c>
      <c r="AW478" s="362" t="s">
        <v>1083</v>
      </c>
      <c r="AX478" s="362" t="s">
        <v>271</v>
      </c>
      <c r="AY478" s="364" t="s">
        <v>1292</v>
      </c>
      <c r="AZ478" s="362" t="s">
        <v>1443</v>
      </c>
      <c r="BA478" s="362" t="s">
        <v>1444</v>
      </c>
      <c r="BB478" s="362" t="s">
        <v>1445</v>
      </c>
      <c r="BC478" s="362" t="s">
        <v>663</v>
      </c>
      <c r="BD478" s="362" t="s">
        <v>1551</v>
      </c>
      <c r="BE478" s="363" t="s">
        <v>536</v>
      </c>
      <c r="BF478" s="362" t="s">
        <v>261</v>
      </c>
      <c r="BG478" s="364" t="s">
        <v>1549</v>
      </c>
      <c r="BH478" s="362"/>
      <c r="BI478" s="362"/>
      <c r="BJ478" s="362"/>
      <c r="BK478" s="362"/>
      <c r="BL478" s="362"/>
      <c r="BM478" s="362"/>
      <c r="BN478" s="362"/>
      <c r="BO478" s="362"/>
      <c r="BP478" s="362"/>
      <c r="BQ478" s="362"/>
      <c r="BR478" s="362"/>
    </row>
    <row r="479" spans="1:70" ht="15.6">
      <c r="A479" s="361" t="s">
        <v>158</v>
      </c>
      <c r="B479" s="362" t="s">
        <v>2</v>
      </c>
      <c r="C479" s="362"/>
      <c r="D479" s="363" t="s">
        <v>243</v>
      </c>
      <c r="E479" s="363" t="s">
        <v>456</v>
      </c>
      <c r="F479" s="362" t="s">
        <v>245</v>
      </c>
      <c r="G479" s="362" t="s">
        <v>246</v>
      </c>
      <c r="H479" s="362" t="s">
        <v>247</v>
      </c>
      <c r="I479" s="362" t="s">
        <v>248</v>
      </c>
      <c r="J479" s="362" t="s">
        <v>249</v>
      </c>
      <c r="K479" s="362" t="s">
        <v>250</v>
      </c>
      <c r="L479" s="361" t="s">
        <v>298</v>
      </c>
      <c r="M479" s="362" t="s">
        <v>89</v>
      </c>
      <c r="N479" s="362" t="s">
        <v>91</v>
      </c>
      <c r="O479" s="362" t="s">
        <v>250</v>
      </c>
      <c r="P479" s="362" t="s">
        <v>247</v>
      </c>
      <c r="Q479" s="361" t="s">
        <v>157</v>
      </c>
      <c r="R479" s="362" t="s">
        <v>252</v>
      </c>
      <c r="S479" s="362" t="s">
        <v>253</v>
      </c>
      <c r="T479" s="362">
        <v>56038221</v>
      </c>
      <c r="U479" s="362"/>
      <c r="V479" s="362"/>
      <c r="W479" s="363" t="s">
        <v>944</v>
      </c>
      <c r="X479" s="362" t="s">
        <v>1552</v>
      </c>
      <c r="Y479" s="362" t="s">
        <v>256</v>
      </c>
      <c r="Z479" s="362" t="s">
        <v>257</v>
      </c>
      <c r="AA479" s="362" t="s">
        <v>258</v>
      </c>
      <c r="AB479" s="362" t="s">
        <v>259</v>
      </c>
      <c r="AC479" s="362" t="s">
        <v>260</v>
      </c>
      <c r="AD479" s="364">
        <v>395</v>
      </c>
      <c r="AE479" s="364">
        <v>395</v>
      </c>
      <c r="AF479" s="362" t="s">
        <v>154</v>
      </c>
      <c r="AG479" s="362">
        <v>1</v>
      </c>
      <c r="AH479" s="364">
        <v>395</v>
      </c>
      <c r="AI479" s="364">
        <v>395</v>
      </c>
      <c r="AJ479" s="362" t="s">
        <v>262</v>
      </c>
      <c r="AK479" s="362" t="s">
        <v>263</v>
      </c>
      <c r="AL479" s="361" t="s">
        <v>264</v>
      </c>
      <c r="AM479" s="362">
        <v>58203</v>
      </c>
      <c r="AN479" s="362">
        <v>75705</v>
      </c>
      <c r="AO479" s="361" t="s">
        <v>158</v>
      </c>
      <c r="AP479" s="361" t="s">
        <v>265</v>
      </c>
      <c r="AQ479" s="362" t="s">
        <v>1553</v>
      </c>
      <c r="AR479" s="362" t="s">
        <v>537</v>
      </c>
      <c r="AS479" s="363" t="s">
        <v>944</v>
      </c>
      <c r="AT479" s="362" t="s">
        <v>245</v>
      </c>
      <c r="AU479" s="362" t="s">
        <v>1554</v>
      </c>
      <c r="AV479" s="364" t="s">
        <v>502</v>
      </c>
      <c r="AW479" s="362" t="s">
        <v>1555</v>
      </c>
      <c r="AX479" s="362" t="s">
        <v>501</v>
      </c>
      <c r="AY479" s="364" t="s">
        <v>1556</v>
      </c>
      <c r="AZ479" s="362" t="s">
        <v>1073</v>
      </c>
      <c r="BA479" s="362" t="s">
        <v>1073</v>
      </c>
      <c r="BB479" s="362" t="s">
        <v>1074</v>
      </c>
      <c r="BC479" s="362" t="s">
        <v>1075</v>
      </c>
      <c r="BD479" s="362" t="s">
        <v>1557</v>
      </c>
      <c r="BE479" s="363" t="s">
        <v>944</v>
      </c>
      <c r="BF479" s="362" t="s">
        <v>154</v>
      </c>
      <c r="BG479" s="364" t="s">
        <v>502</v>
      </c>
      <c r="BH479" s="362"/>
      <c r="BI479" s="362"/>
      <c r="BJ479" s="362"/>
      <c r="BK479" s="362"/>
      <c r="BL479" s="362"/>
      <c r="BM479" s="362"/>
      <c r="BN479" s="362"/>
      <c r="BO479" s="362"/>
      <c r="BP479" s="362"/>
      <c r="BQ479" s="362"/>
      <c r="BR479" s="362"/>
    </row>
    <row r="480" spans="1:70" ht="15.6">
      <c r="A480" s="361" t="s">
        <v>158</v>
      </c>
      <c r="B480" s="362" t="s">
        <v>2</v>
      </c>
      <c r="C480" s="362"/>
      <c r="D480" s="363" t="s">
        <v>243</v>
      </c>
      <c r="E480" s="363" t="s">
        <v>456</v>
      </c>
      <c r="F480" s="362" t="s">
        <v>245</v>
      </c>
      <c r="G480" s="362" t="s">
        <v>246</v>
      </c>
      <c r="H480" s="362" t="s">
        <v>247</v>
      </c>
      <c r="I480" s="362" t="s">
        <v>248</v>
      </c>
      <c r="J480" s="362" t="s">
        <v>249</v>
      </c>
      <c r="K480" s="362" t="s">
        <v>250</v>
      </c>
      <c r="L480" s="361" t="s">
        <v>298</v>
      </c>
      <c r="M480" s="362" t="s">
        <v>89</v>
      </c>
      <c r="N480" s="362" t="s">
        <v>91</v>
      </c>
      <c r="O480" s="362" t="s">
        <v>250</v>
      </c>
      <c r="P480" s="362" t="s">
        <v>247</v>
      </c>
      <c r="Q480" s="361" t="s">
        <v>157</v>
      </c>
      <c r="R480" s="362" t="s">
        <v>252</v>
      </c>
      <c r="S480" s="362" t="s">
        <v>253</v>
      </c>
      <c r="T480" s="362">
        <v>56048659</v>
      </c>
      <c r="U480" s="362"/>
      <c r="V480" s="362"/>
      <c r="W480" s="363" t="s">
        <v>944</v>
      </c>
      <c r="X480" s="362" t="s">
        <v>278</v>
      </c>
      <c r="Y480" s="362" t="s">
        <v>256</v>
      </c>
      <c r="Z480" s="362" t="s">
        <v>279</v>
      </c>
      <c r="AA480" s="362"/>
      <c r="AB480" s="362" t="s">
        <v>280</v>
      </c>
      <c r="AC480" s="362" t="s">
        <v>281</v>
      </c>
      <c r="AD480" s="364">
        <v>0</v>
      </c>
      <c r="AE480" s="364">
        <v>31.6</v>
      </c>
      <c r="AF480" s="362" t="s">
        <v>154</v>
      </c>
      <c r="AG480" s="362">
        <v>1</v>
      </c>
      <c r="AH480" s="364">
        <v>0</v>
      </c>
      <c r="AI480" s="364">
        <v>31.6</v>
      </c>
      <c r="AJ480" s="362"/>
      <c r="AK480" s="362"/>
      <c r="AL480" s="361"/>
      <c r="AM480" s="362"/>
      <c r="AN480" s="362"/>
      <c r="AO480" s="361"/>
      <c r="AP480" s="361"/>
      <c r="AQ480" s="362" t="s">
        <v>282</v>
      </c>
      <c r="AR480" s="362"/>
      <c r="AS480" s="363"/>
      <c r="AT480" s="362"/>
      <c r="AU480" s="362"/>
      <c r="AV480" s="364"/>
      <c r="AW480" s="362"/>
      <c r="AX480" s="362"/>
      <c r="AY480" s="364"/>
      <c r="AZ480" s="362"/>
      <c r="BA480" s="362"/>
      <c r="BB480" s="362"/>
      <c r="BC480" s="362"/>
      <c r="BD480" s="362"/>
      <c r="BE480" s="363"/>
      <c r="BF480" s="362"/>
      <c r="BG480" s="364"/>
      <c r="BH480" s="362"/>
      <c r="BI480" s="362"/>
      <c r="BJ480" s="362"/>
      <c r="BK480" s="362"/>
      <c r="BL480" s="362"/>
      <c r="BM480" s="362"/>
      <c r="BN480" s="362"/>
      <c r="BO480" s="362"/>
      <c r="BP480" s="362"/>
      <c r="BQ480" s="362"/>
      <c r="BR480" s="362"/>
    </row>
    <row r="481" spans="1:70" ht="15.6">
      <c r="A481" s="361" t="s">
        <v>158</v>
      </c>
      <c r="B481" s="362" t="s">
        <v>2</v>
      </c>
      <c r="C481" s="362"/>
      <c r="D481" s="363" t="s">
        <v>243</v>
      </c>
      <c r="E481" s="363" t="s">
        <v>456</v>
      </c>
      <c r="F481" s="362" t="s">
        <v>245</v>
      </c>
      <c r="G481" s="362" t="s">
        <v>246</v>
      </c>
      <c r="H481" s="362" t="s">
        <v>247</v>
      </c>
      <c r="I481" s="362" t="s">
        <v>248</v>
      </c>
      <c r="J481" s="362" t="s">
        <v>249</v>
      </c>
      <c r="K481" s="362" t="s">
        <v>250</v>
      </c>
      <c r="L481" s="361" t="s">
        <v>298</v>
      </c>
      <c r="M481" s="362" t="s">
        <v>89</v>
      </c>
      <c r="N481" s="362" t="s">
        <v>91</v>
      </c>
      <c r="O481" s="362" t="s">
        <v>250</v>
      </c>
      <c r="P481" s="362" t="s">
        <v>247</v>
      </c>
      <c r="Q481" s="361" t="s">
        <v>157</v>
      </c>
      <c r="R481" s="362" t="s">
        <v>252</v>
      </c>
      <c r="S481" s="362" t="s">
        <v>253</v>
      </c>
      <c r="T481" s="362">
        <v>56048660</v>
      </c>
      <c r="U481" s="362"/>
      <c r="V481" s="362"/>
      <c r="W481" s="363" t="s">
        <v>884</v>
      </c>
      <c r="X481" s="362" t="s">
        <v>278</v>
      </c>
      <c r="Y481" s="362" t="s">
        <v>256</v>
      </c>
      <c r="Z481" s="362" t="s">
        <v>279</v>
      </c>
      <c r="AA481" s="362"/>
      <c r="AB481" s="362" t="s">
        <v>280</v>
      </c>
      <c r="AC481" s="362" t="s">
        <v>281</v>
      </c>
      <c r="AD481" s="364">
        <v>0</v>
      </c>
      <c r="AE481" s="364">
        <v>2019.04</v>
      </c>
      <c r="AF481" s="362" t="s">
        <v>261</v>
      </c>
      <c r="AG481" s="362">
        <v>2.4096389999999999E-2</v>
      </c>
      <c r="AH481" s="364">
        <v>0</v>
      </c>
      <c r="AI481" s="364">
        <v>48.65</v>
      </c>
      <c r="AJ481" s="362"/>
      <c r="AK481" s="362"/>
      <c r="AL481" s="361"/>
      <c r="AM481" s="362"/>
      <c r="AN481" s="362"/>
      <c r="AO481" s="361"/>
      <c r="AP481" s="361"/>
      <c r="AQ481" s="362" t="s">
        <v>282</v>
      </c>
      <c r="AR481" s="362"/>
      <c r="AS481" s="363"/>
      <c r="AT481" s="362"/>
      <c r="AU481" s="362"/>
      <c r="AV481" s="364"/>
      <c r="AW481" s="362"/>
      <c r="AX481" s="362"/>
      <c r="AY481" s="364"/>
      <c r="AZ481" s="362"/>
      <c r="BA481" s="362"/>
      <c r="BB481" s="362"/>
      <c r="BC481" s="362"/>
      <c r="BD481" s="362"/>
      <c r="BE481" s="363"/>
      <c r="BF481" s="362"/>
      <c r="BG481" s="364"/>
      <c r="BH481" s="362"/>
      <c r="BI481" s="362"/>
      <c r="BJ481" s="362"/>
      <c r="BK481" s="362"/>
      <c r="BL481" s="362"/>
      <c r="BM481" s="362"/>
      <c r="BN481" s="362"/>
      <c r="BO481" s="362"/>
      <c r="BP481" s="362"/>
      <c r="BQ481" s="362"/>
      <c r="BR481" s="362"/>
    </row>
    <row r="482" spans="1:70" ht="15.6">
      <c r="A482" s="361" t="s">
        <v>158</v>
      </c>
      <c r="B482" s="362" t="s">
        <v>2</v>
      </c>
      <c r="C482" s="362"/>
      <c r="D482" s="363" t="s">
        <v>243</v>
      </c>
      <c r="E482" s="363" t="s">
        <v>456</v>
      </c>
      <c r="F482" s="362" t="s">
        <v>245</v>
      </c>
      <c r="G482" s="362" t="s">
        <v>246</v>
      </c>
      <c r="H482" s="362" t="s">
        <v>247</v>
      </c>
      <c r="I482" s="362" t="s">
        <v>248</v>
      </c>
      <c r="J482" s="362" t="s">
        <v>249</v>
      </c>
      <c r="K482" s="362" t="s">
        <v>250</v>
      </c>
      <c r="L482" s="361" t="s">
        <v>298</v>
      </c>
      <c r="M482" s="362" t="s">
        <v>89</v>
      </c>
      <c r="N482" s="362" t="s">
        <v>91</v>
      </c>
      <c r="O482" s="362" t="s">
        <v>250</v>
      </c>
      <c r="P482" s="362" t="s">
        <v>247</v>
      </c>
      <c r="Q482" s="361" t="s">
        <v>157</v>
      </c>
      <c r="R482" s="362" t="s">
        <v>252</v>
      </c>
      <c r="S482" s="362" t="s">
        <v>253</v>
      </c>
      <c r="T482" s="362">
        <v>56153856</v>
      </c>
      <c r="U482" s="362"/>
      <c r="V482" s="362"/>
      <c r="W482" s="363" t="s">
        <v>884</v>
      </c>
      <c r="X482" s="362" t="s">
        <v>1260</v>
      </c>
      <c r="Y482" s="362" t="s">
        <v>256</v>
      </c>
      <c r="Z482" s="362" t="s">
        <v>257</v>
      </c>
      <c r="AA482" s="362" t="s">
        <v>258</v>
      </c>
      <c r="AB482" s="362" t="s">
        <v>259</v>
      </c>
      <c r="AC482" s="362" t="s">
        <v>496</v>
      </c>
      <c r="AD482" s="364">
        <v>0</v>
      </c>
      <c r="AE482" s="364">
        <v>0</v>
      </c>
      <c r="AF482" s="362" t="s">
        <v>261</v>
      </c>
      <c r="AG482" s="362">
        <v>2.4096389999999999E-2</v>
      </c>
      <c r="AH482" s="364">
        <v>0</v>
      </c>
      <c r="AI482" s="364">
        <v>0</v>
      </c>
      <c r="AJ482" s="362" t="s">
        <v>262</v>
      </c>
      <c r="AK482" s="362" t="s">
        <v>263</v>
      </c>
      <c r="AL482" s="361" t="s">
        <v>264</v>
      </c>
      <c r="AM482" s="362">
        <v>58203</v>
      </c>
      <c r="AN482" s="362">
        <v>74210</v>
      </c>
      <c r="AO482" s="361" t="s">
        <v>158</v>
      </c>
      <c r="AP482" s="361" t="s">
        <v>265</v>
      </c>
      <c r="AQ482" s="362" t="s">
        <v>1261</v>
      </c>
      <c r="AR482" s="362" t="s">
        <v>497</v>
      </c>
      <c r="AS482" s="363" t="s">
        <v>884</v>
      </c>
      <c r="AT482" s="362" t="s">
        <v>245</v>
      </c>
      <c r="AU482" s="362" t="s">
        <v>1558</v>
      </c>
      <c r="AV482" s="364" t="s">
        <v>1263</v>
      </c>
      <c r="AW482" s="362" t="s">
        <v>1451</v>
      </c>
      <c r="AX482" s="362" t="s">
        <v>633</v>
      </c>
      <c r="AY482" s="364" t="s">
        <v>502</v>
      </c>
      <c r="AZ482" s="362">
        <v>2013146</v>
      </c>
      <c r="BA482" s="362" t="s">
        <v>1266</v>
      </c>
      <c r="BB482" s="362" t="s">
        <v>1267</v>
      </c>
      <c r="BC482" s="362" t="s">
        <v>275</v>
      </c>
      <c r="BD482" s="362" t="s">
        <v>1559</v>
      </c>
      <c r="BE482" s="363" t="s">
        <v>1560</v>
      </c>
      <c r="BF482" s="362" t="s">
        <v>261</v>
      </c>
      <c r="BG482" s="364" t="s">
        <v>1263</v>
      </c>
      <c r="BH482" s="362">
        <v>10284947</v>
      </c>
      <c r="BI482" s="362">
        <v>3</v>
      </c>
      <c r="BJ482" s="362" t="s">
        <v>1449</v>
      </c>
      <c r="BK482" s="362" t="s">
        <v>296</v>
      </c>
      <c r="BL482" s="362" t="s">
        <v>297</v>
      </c>
      <c r="BM482" s="362"/>
      <c r="BN482" s="362"/>
      <c r="BO482" s="362"/>
      <c r="BP482" s="362"/>
      <c r="BQ482" s="362"/>
      <c r="BR482" s="362"/>
    </row>
    <row r="483" spans="1:70" ht="15.6">
      <c r="A483" s="361" t="s">
        <v>158</v>
      </c>
      <c r="B483" s="362" t="s">
        <v>2</v>
      </c>
      <c r="C483" s="362"/>
      <c r="D483" s="363" t="s">
        <v>243</v>
      </c>
      <c r="E483" s="363" t="s">
        <v>456</v>
      </c>
      <c r="F483" s="362" t="s">
        <v>245</v>
      </c>
      <c r="G483" s="362" t="s">
        <v>246</v>
      </c>
      <c r="H483" s="362" t="s">
        <v>247</v>
      </c>
      <c r="I483" s="362" t="s">
        <v>248</v>
      </c>
      <c r="J483" s="362" t="s">
        <v>249</v>
      </c>
      <c r="K483" s="362" t="s">
        <v>250</v>
      </c>
      <c r="L483" s="361" t="s">
        <v>298</v>
      </c>
      <c r="M483" s="362" t="s">
        <v>89</v>
      </c>
      <c r="N483" s="362" t="s">
        <v>91</v>
      </c>
      <c r="O483" s="362" t="s">
        <v>250</v>
      </c>
      <c r="P483" s="362" t="s">
        <v>247</v>
      </c>
      <c r="Q483" s="361" t="s">
        <v>157</v>
      </c>
      <c r="R483" s="362" t="s">
        <v>252</v>
      </c>
      <c r="S483" s="362" t="s">
        <v>253</v>
      </c>
      <c r="T483" s="362">
        <v>56153859</v>
      </c>
      <c r="U483" s="362"/>
      <c r="V483" s="362"/>
      <c r="W483" s="363" t="s">
        <v>884</v>
      </c>
      <c r="X483" s="362" t="s">
        <v>1260</v>
      </c>
      <c r="Y483" s="362" t="s">
        <v>256</v>
      </c>
      <c r="Z483" s="362" t="s">
        <v>257</v>
      </c>
      <c r="AA483" s="362" t="s">
        <v>258</v>
      </c>
      <c r="AB483" s="362" t="s">
        <v>259</v>
      </c>
      <c r="AC483" s="362" t="s">
        <v>260</v>
      </c>
      <c r="AD483" s="364">
        <v>7227.91</v>
      </c>
      <c r="AE483" s="364">
        <v>7227.91</v>
      </c>
      <c r="AF483" s="362" t="s">
        <v>261</v>
      </c>
      <c r="AG483" s="362">
        <v>2.4096389999999999E-2</v>
      </c>
      <c r="AH483" s="364">
        <v>174.17</v>
      </c>
      <c r="AI483" s="364">
        <v>174.17</v>
      </c>
      <c r="AJ483" s="362" t="s">
        <v>262</v>
      </c>
      <c r="AK483" s="362" t="s">
        <v>263</v>
      </c>
      <c r="AL483" s="361" t="s">
        <v>264</v>
      </c>
      <c r="AM483" s="362">
        <v>58203</v>
      </c>
      <c r="AN483" s="362">
        <v>74210</v>
      </c>
      <c r="AO483" s="361" t="s">
        <v>158</v>
      </c>
      <c r="AP483" s="361" t="s">
        <v>265</v>
      </c>
      <c r="AQ483" s="362" t="s">
        <v>1261</v>
      </c>
      <c r="AR483" s="362" t="s">
        <v>497</v>
      </c>
      <c r="AS483" s="363" t="s">
        <v>884</v>
      </c>
      <c r="AT483" s="362" t="s">
        <v>245</v>
      </c>
      <c r="AU483" s="362" t="s">
        <v>1558</v>
      </c>
      <c r="AV483" s="364" t="s">
        <v>1263</v>
      </c>
      <c r="AW483" s="362" t="s">
        <v>1449</v>
      </c>
      <c r="AX483" s="362" t="s">
        <v>515</v>
      </c>
      <c r="AY483" s="364" t="s">
        <v>1265</v>
      </c>
      <c r="AZ483" s="362">
        <v>2013146</v>
      </c>
      <c r="BA483" s="362" t="s">
        <v>1266</v>
      </c>
      <c r="BB483" s="362" t="s">
        <v>1267</v>
      </c>
      <c r="BC483" s="362" t="s">
        <v>275</v>
      </c>
      <c r="BD483" s="362" t="s">
        <v>1559</v>
      </c>
      <c r="BE483" s="363" t="s">
        <v>1560</v>
      </c>
      <c r="BF483" s="362" t="s">
        <v>261</v>
      </c>
      <c r="BG483" s="364" t="s">
        <v>1263</v>
      </c>
      <c r="BH483" s="362">
        <v>10284947</v>
      </c>
      <c r="BI483" s="362">
        <v>3</v>
      </c>
      <c r="BJ483" s="362" t="s">
        <v>1449</v>
      </c>
      <c r="BK483" s="362" t="s">
        <v>296</v>
      </c>
      <c r="BL483" s="362" t="s">
        <v>297</v>
      </c>
      <c r="BM483" s="362"/>
      <c r="BN483" s="362"/>
      <c r="BO483" s="362"/>
      <c r="BP483" s="362"/>
      <c r="BQ483" s="362"/>
      <c r="BR483" s="362"/>
    </row>
    <row r="484" spans="1:70" ht="15.6">
      <c r="A484" s="361" t="s">
        <v>158</v>
      </c>
      <c r="B484" s="362" t="s">
        <v>2</v>
      </c>
      <c r="C484" s="362"/>
      <c r="D484" s="363" t="s">
        <v>243</v>
      </c>
      <c r="E484" s="363" t="s">
        <v>456</v>
      </c>
      <c r="F484" s="362" t="s">
        <v>245</v>
      </c>
      <c r="G484" s="362" t="s">
        <v>246</v>
      </c>
      <c r="H484" s="362" t="s">
        <v>247</v>
      </c>
      <c r="I484" s="362" t="s">
        <v>248</v>
      </c>
      <c r="J484" s="362" t="s">
        <v>249</v>
      </c>
      <c r="K484" s="362" t="s">
        <v>250</v>
      </c>
      <c r="L484" s="361" t="s">
        <v>298</v>
      </c>
      <c r="M484" s="362" t="s">
        <v>89</v>
      </c>
      <c r="N484" s="362" t="s">
        <v>91</v>
      </c>
      <c r="O484" s="362" t="s">
        <v>250</v>
      </c>
      <c r="P484" s="362" t="s">
        <v>247</v>
      </c>
      <c r="Q484" s="361" t="s">
        <v>157</v>
      </c>
      <c r="R484" s="362" t="s">
        <v>252</v>
      </c>
      <c r="S484" s="362" t="s">
        <v>253</v>
      </c>
      <c r="T484" s="362">
        <v>56162587</v>
      </c>
      <c r="U484" s="362"/>
      <c r="V484" s="362"/>
      <c r="W484" s="363" t="s">
        <v>884</v>
      </c>
      <c r="X484" s="362" t="s">
        <v>278</v>
      </c>
      <c r="Y484" s="362" t="s">
        <v>256</v>
      </c>
      <c r="Z484" s="362" t="s">
        <v>279</v>
      </c>
      <c r="AA484" s="362"/>
      <c r="AB484" s="362" t="s">
        <v>280</v>
      </c>
      <c r="AC484" s="362" t="s">
        <v>281</v>
      </c>
      <c r="AD484" s="364">
        <v>0</v>
      </c>
      <c r="AE484" s="364">
        <v>578.23</v>
      </c>
      <c r="AF484" s="362" t="s">
        <v>261</v>
      </c>
      <c r="AG484" s="362">
        <v>2.4096389999999999E-2</v>
      </c>
      <c r="AH484" s="364">
        <v>0</v>
      </c>
      <c r="AI484" s="364">
        <v>13.93</v>
      </c>
      <c r="AJ484" s="362"/>
      <c r="AK484" s="362"/>
      <c r="AL484" s="361"/>
      <c r="AM484" s="362"/>
      <c r="AN484" s="362"/>
      <c r="AO484" s="361"/>
      <c r="AP484" s="361"/>
      <c r="AQ484" s="362" t="s">
        <v>282</v>
      </c>
      <c r="AR484" s="362"/>
      <c r="AS484" s="363"/>
      <c r="AT484" s="362"/>
      <c r="AU484" s="362"/>
      <c r="AV484" s="364"/>
      <c r="AW484" s="362"/>
      <c r="AX484" s="362"/>
      <c r="AY484" s="364"/>
      <c r="AZ484" s="362"/>
      <c r="BA484" s="362"/>
      <c r="BB484" s="362"/>
      <c r="BC484" s="362"/>
      <c r="BD484" s="362"/>
      <c r="BE484" s="363"/>
      <c r="BF484" s="362"/>
      <c r="BG484" s="364"/>
      <c r="BH484" s="362"/>
      <c r="BI484" s="362"/>
      <c r="BJ484" s="362"/>
      <c r="BK484" s="362"/>
      <c r="BL484" s="362"/>
      <c r="BM484" s="362"/>
      <c r="BN484" s="362"/>
      <c r="BO484" s="362"/>
      <c r="BP484" s="362"/>
      <c r="BQ484" s="362"/>
      <c r="BR484" s="362"/>
    </row>
    <row r="485" spans="1:70" ht="15.6">
      <c r="A485" s="361" t="s">
        <v>158</v>
      </c>
      <c r="B485" s="362" t="s">
        <v>2</v>
      </c>
      <c r="C485" s="362"/>
      <c r="D485" s="363" t="s">
        <v>243</v>
      </c>
      <c r="E485" s="363" t="s">
        <v>456</v>
      </c>
      <c r="F485" s="362" t="s">
        <v>245</v>
      </c>
      <c r="G485" s="362" t="s">
        <v>246</v>
      </c>
      <c r="H485" s="362" t="s">
        <v>247</v>
      </c>
      <c r="I485" s="362" t="s">
        <v>248</v>
      </c>
      <c r="J485" s="362" t="s">
        <v>249</v>
      </c>
      <c r="K485" s="362" t="s">
        <v>250</v>
      </c>
      <c r="L485" s="361" t="s">
        <v>298</v>
      </c>
      <c r="M485" s="362" t="s">
        <v>89</v>
      </c>
      <c r="N485" s="362" t="s">
        <v>91</v>
      </c>
      <c r="O485" s="362" t="s">
        <v>250</v>
      </c>
      <c r="P485" s="362" t="s">
        <v>247</v>
      </c>
      <c r="Q485" s="361" t="s">
        <v>157</v>
      </c>
      <c r="R485" s="362" t="s">
        <v>252</v>
      </c>
      <c r="S485" s="362" t="s">
        <v>253</v>
      </c>
      <c r="T485" s="362">
        <v>56185052</v>
      </c>
      <c r="U485" s="362"/>
      <c r="V485" s="362"/>
      <c r="W485" s="363" t="s">
        <v>944</v>
      </c>
      <c r="X485" s="362" t="s">
        <v>1090</v>
      </c>
      <c r="Y485" s="362" t="s">
        <v>256</v>
      </c>
      <c r="Z485" s="362" t="s">
        <v>257</v>
      </c>
      <c r="AA485" s="362" t="s">
        <v>258</v>
      </c>
      <c r="AB485" s="362" t="s">
        <v>259</v>
      </c>
      <c r="AC485" s="362" t="s">
        <v>260</v>
      </c>
      <c r="AD485" s="364">
        <v>2956</v>
      </c>
      <c r="AE485" s="364">
        <v>2956</v>
      </c>
      <c r="AF485" s="362" t="s">
        <v>261</v>
      </c>
      <c r="AG485" s="362">
        <v>2.4096385542168676E-2</v>
      </c>
      <c r="AH485" s="364">
        <v>71.23</v>
      </c>
      <c r="AI485" s="364">
        <v>71.23</v>
      </c>
      <c r="AJ485" s="362" t="s">
        <v>262</v>
      </c>
      <c r="AK485" s="362" t="s">
        <v>263</v>
      </c>
      <c r="AL485" s="361" t="s">
        <v>264</v>
      </c>
      <c r="AM485" s="362">
        <v>58203</v>
      </c>
      <c r="AN485" s="362">
        <v>71620</v>
      </c>
      <c r="AO485" s="361" t="s">
        <v>158</v>
      </c>
      <c r="AP485" s="361" t="s">
        <v>265</v>
      </c>
      <c r="AQ485" s="362" t="s">
        <v>1091</v>
      </c>
      <c r="AR485" s="362" t="s">
        <v>537</v>
      </c>
      <c r="AS485" s="363" t="s">
        <v>944</v>
      </c>
      <c r="AT485" s="362" t="s">
        <v>245</v>
      </c>
      <c r="AU485" s="362" t="s">
        <v>1561</v>
      </c>
      <c r="AV485" s="364" t="s">
        <v>1562</v>
      </c>
      <c r="AW485" s="362" t="s">
        <v>1092</v>
      </c>
      <c r="AX485" s="362" t="s">
        <v>501</v>
      </c>
      <c r="AY485" s="364" t="s">
        <v>1563</v>
      </c>
      <c r="AZ485" s="362" t="s">
        <v>1531</v>
      </c>
      <c r="BA485" s="362" t="s">
        <v>1532</v>
      </c>
      <c r="BB485" s="362" t="s">
        <v>1533</v>
      </c>
      <c r="BC485" s="362" t="s">
        <v>736</v>
      </c>
      <c r="BD485" s="362" t="s">
        <v>1564</v>
      </c>
      <c r="BE485" s="363" t="s">
        <v>843</v>
      </c>
      <c r="BF485" s="362" t="s">
        <v>261</v>
      </c>
      <c r="BG485" s="364" t="s">
        <v>1562</v>
      </c>
      <c r="BH485" s="362"/>
      <c r="BI485" s="362"/>
      <c r="BJ485" s="362"/>
      <c r="BK485" s="362"/>
      <c r="BL485" s="362"/>
      <c r="BM485" s="362"/>
      <c r="BN485" s="362"/>
      <c r="BO485" s="362"/>
      <c r="BP485" s="362"/>
      <c r="BQ485" s="362"/>
      <c r="BR485" s="362"/>
    </row>
    <row r="486" spans="1:70" ht="15.6">
      <c r="A486" s="361" t="s">
        <v>158</v>
      </c>
      <c r="B486" s="362" t="s">
        <v>2</v>
      </c>
      <c r="C486" s="362"/>
      <c r="D486" s="363" t="s">
        <v>243</v>
      </c>
      <c r="E486" s="363" t="s">
        <v>456</v>
      </c>
      <c r="F486" s="362" t="s">
        <v>245</v>
      </c>
      <c r="G486" s="362" t="s">
        <v>246</v>
      </c>
      <c r="H486" s="362" t="s">
        <v>247</v>
      </c>
      <c r="I486" s="362" t="s">
        <v>248</v>
      </c>
      <c r="J486" s="362" t="s">
        <v>249</v>
      </c>
      <c r="K486" s="362" t="s">
        <v>250</v>
      </c>
      <c r="L486" s="361" t="s">
        <v>298</v>
      </c>
      <c r="M486" s="362" t="s">
        <v>89</v>
      </c>
      <c r="N486" s="362" t="s">
        <v>91</v>
      </c>
      <c r="O486" s="362" t="s">
        <v>250</v>
      </c>
      <c r="P486" s="362" t="s">
        <v>247</v>
      </c>
      <c r="Q486" s="361" t="s">
        <v>157</v>
      </c>
      <c r="R486" s="362" t="s">
        <v>252</v>
      </c>
      <c r="S486" s="362" t="s">
        <v>253</v>
      </c>
      <c r="T486" s="362">
        <v>56185055</v>
      </c>
      <c r="U486" s="362"/>
      <c r="V486" s="362"/>
      <c r="W486" s="363" t="s">
        <v>944</v>
      </c>
      <c r="X486" s="362" t="s">
        <v>1043</v>
      </c>
      <c r="Y486" s="362" t="s">
        <v>256</v>
      </c>
      <c r="Z486" s="362" t="s">
        <v>257</v>
      </c>
      <c r="AA486" s="362" t="s">
        <v>258</v>
      </c>
      <c r="AB486" s="362" t="s">
        <v>259</v>
      </c>
      <c r="AC486" s="362" t="s">
        <v>260</v>
      </c>
      <c r="AD486" s="364">
        <v>10458</v>
      </c>
      <c r="AE486" s="364">
        <v>10458</v>
      </c>
      <c r="AF486" s="362" t="s">
        <v>261</v>
      </c>
      <c r="AG486" s="362">
        <v>2.4096385542168676E-2</v>
      </c>
      <c r="AH486" s="364">
        <v>252</v>
      </c>
      <c r="AI486" s="364">
        <v>252</v>
      </c>
      <c r="AJ486" s="362" t="s">
        <v>262</v>
      </c>
      <c r="AK486" s="362" t="s">
        <v>263</v>
      </c>
      <c r="AL486" s="361" t="s">
        <v>264</v>
      </c>
      <c r="AM486" s="362">
        <v>58203</v>
      </c>
      <c r="AN486" s="362">
        <v>71635</v>
      </c>
      <c r="AO486" s="361" t="s">
        <v>158</v>
      </c>
      <c r="AP486" s="361" t="s">
        <v>265</v>
      </c>
      <c r="AQ486" s="362" t="s">
        <v>1044</v>
      </c>
      <c r="AR486" s="362" t="s">
        <v>537</v>
      </c>
      <c r="AS486" s="363" t="s">
        <v>944</v>
      </c>
      <c r="AT486" s="362" t="s">
        <v>245</v>
      </c>
      <c r="AU486" s="362" t="s">
        <v>1561</v>
      </c>
      <c r="AV486" s="364" t="s">
        <v>1562</v>
      </c>
      <c r="AW486" s="362" t="s">
        <v>1083</v>
      </c>
      <c r="AX486" s="362" t="s">
        <v>271</v>
      </c>
      <c r="AY486" s="364" t="s">
        <v>1292</v>
      </c>
      <c r="AZ486" s="362" t="s">
        <v>1531</v>
      </c>
      <c r="BA486" s="362" t="s">
        <v>1532</v>
      </c>
      <c r="BB486" s="362" t="s">
        <v>1533</v>
      </c>
      <c r="BC486" s="362" t="s">
        <v>736</v>
      </c>
      <c r="BD486" s="362" t="s">
        <v>1564</v>
      </c>
      <c r="BE486" s="363" t="s">
        <v>843</v>
      </c>
      <c r="BF486" s="362" t="s">
        <v>261</v>
      </c>
      <c r="BG486" s="364" t="s">
        <v>1562</v>
      </c>
      <c r="BH486" s="362"/>
      <c r="BI486" s="362"/>
      <c r="BJ486" s="362"/>
      <c r="BK486" s="362"/>
      <c r="BL486" s="362"/>
      <c r="BM486" s="362"/>
      <c r="BN486" s="362"/>
      <c r="BO486" s="362"/>
      <c r="BP486" s="362"/>
      <c r="BQ486" s="362"/>
      <c r="BR486" s="362"/>
    </row>
    <row r="487" spans="1:70" ht="15.6">
      <c r="A487" s="361" t="s">
        <v>158</v>
      </c>
      <c r="B487" s="362" t="s">
        <v>2</v>
      </c>
      <c r="C487" s="362"/>
      <c r="D487" s="363" t="s">
        <v>243</v>
      </c>
      <c r="E487" s="363" t="s">
        <v>456</v>
      </c>
      <c r="F487" s="362" t="s">
        <v>245</v>
      </c>
      <c r="G487" s="362" t="s">
        <v>246</v>
      </c>
      <c r="H487" s="362" t="s">
        <v>247</v>
      </c>
      <c r="I487" s="362" t="s">
        <v>248</v>
      </c>
      <c r="J487" s="362" t="s">
        <v>249</v>
      </c>
      <c r="K487" s="362" t="s">
        <v>250</v>
      </c>
      <c r="L487" s="361" t="s">
        <v>298</v>
      </c>
      <c r="M487" s="362" t="s">
        <v>89</v>
      </c>
      <c r="N487" s="362" t="s">
        <v>91</v>
      </c>
      <c r="O487" s="362" t="s">
        <v>250</v>
      </c>
      <c r="P487" s="362" t="s">
        <v>247</v>
      </c>
      <c r="Q487" s="361" t="s">
        <v>157</v>
      </c>
      <c r="R487" s="362" t="s">
        <v>252</v>
      </c>
      <c r="S487" s="362" t="s">
        <v>253</v>
      </c>
      <c r="T487" s="362">
        <v>56192388</v>
      </c>
      <c r="U487" s="362"/>
      <c r="V487" s="362"/>
      <c r="W487" s="363" t="s">
        <v>944</v>
      </c>
      <c r="X487" s="362" t="s">
        <v>278</v>
      </c>
      <c r="Y487" s="362" t="s">
        <v>256</v>
      </c>
      <c r="Z487" s="362" t="s">
        <v>279</v>
      </c>
      <c r="AA487" s="362"/>
      <c r="AB487" s="362" t="s">
        <v>280</v>
      </c>
      <c r="AC487" s="362" t="s">
        <v>281</v>
      </c>
      <c r="AD487" s="364">
        <v>0</v>
      </c>
      <c r="AE487" s="364">
        <v>1073.1199999999999</v>
      </c>
      <c r="AF487" s="362" t="s">
        <v>261</v>
      </c>
      <c r="AG487" s="362">
        <v>2.4096389999999999E-2</v>
      </c>
      <c r="AH487" s="364">
        <v>0</v>
      </c>
      <c r="AI487" s="364">
        <v>25.86</v>
      </c>
      <c r="AJ487" s="362"/>
      <c r="AK487" s="362"/>
      <c r="AL487" s="361"/>
      <c r="AM487" s="362"/>
      <c r="AN487" s="362"/>
      <c r="AO487" s="361"/>
      <c r="AP487" s="361"/>
      <c r="AQ487" s="362" t="s">
        <v>282</v>
      </c>
      <c r="AR487" s="362"/>
      <c r="AS487" s="363"/>
      <c r="AT487" s="362"/>
      <c r="AU487" s="362"/>
      <c r="AV487" s="364"/>
      <c r="AW487" s="362"/>
      <c r="AX487" s="362"/>
      <c r="AY487" s="364"/>
      <c r="AZ487" s="362"/>
      <c r="BA487" s="362"/>
      <c r="BB487" s="362"/>
      <c r="BC487" s="362"/>
      <c r="BD487" s="362"/>
      <c r="BE487" s="363"/>
      <c r="BF487" s="362"/>
      <c r="BG487" s="364"/>
      <c r="BH487" s="362"/>
      <c r="BI487" s="362"/>
      <c r="BJ487" s="362"/>
      <c r="BK487" s="362"/>
      <c r="BL487" s="362"/>
      <c r="BM487" s="362"/>
      <c r="BN487" s="362"/>
      <c r="BO487" s="362"/>
      <c r="BP487" s="362"/>
      <c r="BQ487" s="362"/>
      <c r="BR487" s="362"/>
    </row>
    <row r="488" spans="1:70" ht="15.6">
      <c r="A488" s="361" t="s">
        <v>158</v>
      </c>
      <c r="B488" s="362" t="s">
        <v>2</v>
      </c>
      <c r="C488" s="362"/>
      <c r="D488" s="363" t="s">
        <v>243</v>
      </c>
      <c r="E488" s="363" t="s">
        <v>456</v>
      </c>
      <c r="F488" s="362" t="s">
        <v>245</v>
      </c>
      <c r="G488" s="362" t="s">
        <v>246</v>
      </c>
      <c r="H488" s="362" t="s">
        <v>247</v>
      </c>
      <c r="I488" s="362" t="s">
        <v>248</v>
      </c>
      <c r="J488" s="362" t="s">
        <v>249</v>
      </c>
      <c r="K488" s="362" t="s">
        <v>250</v>
      </c>
      <c r="L488" s="361" t="s">
        <v>298</v>
      </c>
      <c r="M488" s="362" t="s">
        <v>89</v>
      </c>
      <c r="N488" s="362" t="s">
        <v>91</v>
      </c>
      <c r="O488" s="362" t="s">
        <v>250</v>
      </c>
      <c r="P488" s="362" t="s">
        <v>247</v>
      </c>
      <c r="Q488" s="361" t="s">
        <v>157</v>
      </c>
      <c r="R488" s="362" t="s">
        <v>252</v>
      </c>
      <c r="S488" s="362" t="s">
        <v>253</v>
      </c>
      <c r="T488" s="362">
        <v>56319818</v>
      </c>
      <c r="U488" s="362"/>
      <c r="V488" s="362"/>
      <c r="W488" s="363" t="s">
        <v>648</v>
      </c>
      <c r="X488" s="362" t="s">
        <v>639</v>
      </c>
      <c r="Y488" s="362" t="s">
        <v>256</v>
      </c>
      <c r="Z488" s="362" t="s">
        <v>279</v>
      </c>
      <c r="AA488" s="362"/>
      <c r="AB488" s="362" t="s">
        <v>640</v>
      </c>
      <c r="AC488" s="362" t="s">
        <v>641</v>
      </c>
      <c r="AD488" s="364">
        <v>1292.69</v>
      </c>
      <c r="AE488" s="364">
        <v>1292.69</v>
      </c>
      <c r="AF488" s="362" t="s">
        <v>154</v>
      </c>
      <c r="AG488" s="362">
        <v>1</v>
      </c>
      <c r="AH488" s="364">
        <v>1292.69</v>
      </c>
      <c r="AI488" s="364">
        <v>1292.69</v>
      </c>
      <c r="AJ488" s="362" t="s">
        <v>262</v>
      </c>
      <c r="AK488" s="362" t="s">
        <v>263</v>
      </c>
      <c r="AL488" s="361" t="s">
        <v>264</v>
      </c>
      <c r="AM488" s="362">
        <v>58203</v>
      </c>
      <c r="AN488" s="362">
        <v>71475</v>
      </c>
      <c r="AO488" s="361" t="s">
        <v>158</v>
      </c>
      <c r="AP488" s="361" t="s">
        <v>265</v>
      </c>
      <c r="AQ488" s="362" t="s">
        <v>642</v>
      </c>
      <c r="AR488" s="362"/>
      <c r="AS488" s="363"/>
      <c r="AT488" s="362"/>
      <c r="AU488" s="362"/>
      <c r="AV488" s="364"/>
      <c r="AW488" s="362"/>
      <c r="AX488" s="362"/>
      <c r="AY488" s="364"/>
      <c r="AZ488" s="362"/>
      <c r="BA488" s="362"/>
      <c r="BB488" s="362"/>
      <c r="BC488" s="362"/>
      <c r="BD488" s="362"/>
      <c r="BE488" s="363"/>
      <c r="BF488" s="362"/>
      <c r="BG488" s="364"/>
      <c r="BH488" s="362"/>
      <c r="BI488" s="362"/>
      <c r="BJ488" s="362"/>
      <c r="BK488" s="362"/>
      <c r="BL488" s="362"/>
      <c r="BM488" s="362" t="s">
        <v>1269</v>
      </c>
      <c r="BN488" s="362" t="s">
        <v>1270</v>
      </c>
      <c r="BO488" s="362" t="s">
        <v>1271</v>
      </c>
      <c r="BP488" s="362" t="s">
        <v>256</v>
      </c>
      <c r="BQ488" s="362" t="s">
        <v>646</v>
      </c>
      <c r="BR488" s="362" t="s">
        <v>647</v>
      </c>
    </row>
    <row r="489" spans="1:70" ht="15.6">
      <c r="A489" s="361" t="s">
        <v>158</v>
      </c>
      <c r="B489" s="362" t="s">
        <v>2</v>
      </c>
      <c r="C489" s="362"/>
      <c r="D489" s="363" t="s">
        <v>243</v>
      </c>
      <c r="E489" s="363" t="s">
        <v>456</v>
      </c>
      <c r="F489" s="362" t="s">
        <v>245</v>
      </c>
      <c r="G489" s="362" t="s">
        <v>246</v>
      </c>
      <c r="H489" s="362" t="s">
        <v>247</v>
      </c>
      <c r="I489" s="362" t="s">
        <v>248</v>
      </c>
      <c r="J489" s="362" t="s">
        <v>249</v>
      </c>
      <c r="K489" s="362" t="s">
        <v>250</v>
      </c>
      <c r="L489" s="361" t="s">
        <v>298</v>
      </c>
      <c r="M489" s="362" t="s">
        <v>89</v>
      </c>
      <c r="N489" s="362" t="s">
        <v>91</v>
      </c>
      <c r="O489" s="362" t="s">
        <v>250</v>
      </c>
      <c r="P489" s="362" t="s">
        <v>247</v>
      </c>
      <c r="Q489" s="361" t="s">
        <v>157</v>
      </c>
      <c r="R489" s="362" t="s">
        <v>252</v>
      </c>
      <c r="S489" s="362" t="s">
        <v>253</v>
      </c>
      <c r="T489" s="362">
        <v>56319897</v>
      </c>
      <c r="U489" s="362"/>
      <c r="V489" s="362"/>
      <c r="W489" s="363" t="s">
        <v>648</v>
      </c>
      <c r="X489" s="362" t="s">
        <v>639</v>
      </c>
      <c r="Y489" s="362" t="s">
        <v>256</v>
      </c>
      <c r="Z489" s="362" t="s">
        <v>279</v>
      </c>
      <c r="AA489" s="362"/>
      <c r="AB489" s="362" t="s">
        <v>640</v>
      </c>
      <c r="AC489" s="362" t="s">
        <v>641</v>
      </c>
      <c r="AD489" s="364">
        <v>539.41999999999996</v>
      </c>
      <c r="AE489" s="364">
        <v>539.41999999999996</v>
      </c>
      <c r="AF489" s="362" t="s">
        <v>154</v>
      </c>
      <c r="AG489" s="362">
        <v>1</v>
      </c>
      <c r="AH489" s="364">
        <v>539.41999999999996</v>
      </c>
      <c r="AI489" s="364">
        <v>539.41999999999996</v>
      </c>
      <c r="AJ489" s="362" t="s">
        <v>262</v>
      </c>
      <c r="AK489" s="362" t="s">
        <v>263</v>
      </c>
      <c r="AL489" s="361" t="s">
        <v>264</v>
      </c>
      <c r="AM489" s="362">
        <v>58203</v>
      </c>
      <c r="AN489" s="362">
        <v>71475</v>
      </c>
      <c r="AO489" s="361" t="s">
        <v>158</v>
      </c>
      <c r="AP489" s="361" t="s">
        <v>265</v>
      </c>
      <c r="AQ489" s="362" t="s">
        <v>642</v>
      </c>
      <c r="AR489" s="362"/>
      <c r="AS489" s="363"/>
      <c r="AT489" s="362"/>
      <c r="AU489" s="362"/>
      <c r="AV489" s="364"/>
      <c r="AW489" s="362"/>
      <c r="AX489" s="362"/>
      <c r="AY489" s="364"/>
      <c r="AZ489" s="362"/>
      <c r="BA489" s="362"/>
      <c r="BB489" s="362"/>
      <c r="BC489" s="362"/>
      <c r="BD489" s="362"/>
      <c r="BE489" s="363"/>
      <c r="BF489" s="362"/>
      <c r="BG489" s="364"/>
      <c r="BH489" s="362"/>
      <c r="BI489" s="362"/>
      <c r="BJ489" s="362"/>
      <c r="BK489" s="362"/>
      <c r="BL489" s="362"/>
      <c r="BM489" s="362" t="s">
        <v>1078</v>
      </c>
      <c r="BN489" s="362" t="s">
        <v>1079</v>
      </c>
      <c r="BO489" s="362" t="s">
        <v>685</v>
      </c>
      <c r="BP489" s="362" t="s">
        <v>256</v>
      </c>
      <c r="BQ489" s="362" t="s">
        <v>646</v>
      </c>
      <c r="BR489" s="362" t="s">
        <v>647</v>
      </c>
    </row>
    <row r="490" spans="1:70" ht="15.6">
      <c r="A490" s="361" t="s">
        <v>158</v>
      </c>
      <c r="B490" s="362" t="s">
        <v>2</v>
      </c>
      <c r="C490" s="362"/>
      <c r="D490" s="363" t="s">
        <v>243</v>
      </c>
      <c r="E490" s="363" t="s">
        <v>456</v>
      </c>
      <c r="F490" s="362" t="s">
        <v>245</v>
      </c>
      <c r="G490" s="362" t="s">
        <v>246</v>
      </c>
      <c r="H490" s="362" t="s">
        <v>247</v>
      </c>
      <c r="I490" s="362" t="s">
        <v>248</v>
      </c>
      <c r="J490" s="362" t="s">
        <v>249</v>
      </c>
      <c r="K490" s="362" t="s">
        <v>250</v>
      </c>
      <c r="L490" s="361" t="s">
        <v>298</v>
      </c>
      <c r="M490" s="362" t="s">
        <v>89</v>
      </c>
      <c r="N490" s="362" t="s">
        <v>91</v>
      </c>
      <c r="O490" s="362" t="s">
        <v>250</v>
      </c>
      <c r="P490" s="362" t="s">
        <v>247</v>
      </c>
      <c r="Q490" s="361" t="s">
        <v>157</v>
      </c>
      <c r="R490" s="362" t="s">
        <v>252</v>
      </c>
      <c r="S490" s="362" t="s">
        <v>253</v>
      </c>
      <c r="T490" s="362">
        <v>56320166</v>
      </c>
      <c r="U490" s="362"/>
      <c r="V490" s="362"/>
      <c r="W490" s="363" t="s">
        <v>648</v>
      </c>
      <c r="X490" s="362" t="s">
        <v>1136</v>
      </c>
      <c r="Y490" s="362" t="s">
        <v>256</v>
      </c>
      <c r="Z490" s="362" t="s">
        <v>279</v>
      </c>
      <c r="AA490" s="362"/>
      <c r="AB490" s="362" t="s">
        <v>640</v>
      </c>
      <c r="AC490" s="362" t="s">
        <v>641</v>
      </c>
      <c r="AD490" s="364">
        <v>3795.05</v>
      </c>
      <c r="AE490" s="364">
        <v>3795.05</v>
      </c>
      <c r="AF490" s="362" t="s">
        <v>154</v>
      </c>
      <c r="AG490" s="362">
        <v>1</v>
      </c>
      <c r="AH490" s="364">
        <v>3795.05</v>
      </c>
      <c r="AI490" s="364">
        <v>3795.05</v>
      </c>
      <c r="AJ490" s="362" t="s">
        <v>262</v>
      </c>
      <c r="AK490" s="362" t="s">
        <v>263</v>
      </c>
      <c r="AL490" s="361" t="s">
        <v>264</v>
      </c>
      <c r="AM490" s="362">
        <v>58203</v>
      </c>
      <c r="AN490" s="362">
        <v>67405</v>
      </c>
      <c r="AO490" s="361" t="s">
        <v>158</v>
      </c>
      <c r="AP490" s="361" t="s">
        <v>265</v>
      </c>
      <c r="AQ490" s="362" t="s">
        <v>1137</v>
      </c>
      <c r="AR490" s="362"/>
      <c r="AS490" s="363"/>
      <c r="AT490" s="362"/>
      <c r="AU490" s="362"/>
      <c r="AV490" s="364"/>
      <c r="AW490" s="362"/>
      <c r="AX490" s="362"/>
      <c r="AY490" s="364"/>
      <c r="AZ490" s="362"/>
      <c r="BA490" s="362"/>
      <c r="BB490" s="362"/>
      <c r="BC490" s="362"/>
      <c r="BD490" s="362"/>
      <c r="BE490" s="363"/>
      <c r="BF490" s="362"/>
      <c r="BG490" s="364"/>
      <c r="BH490" s="362"/>
      <c r="BI490" s="362"/>
      <c r="BJ490" s="362"/>
      <c r="BK490" s="362"/>
      <c r="BL490" s="362"/>
      <c r="BM490" s="362" t="s">
        <v>1138</v>
      </c>
      <c r="BN490" s="362" t="s">
        <v>1139</v>
      </c>
      <c r="BO490" s="362" t="s">
        <v>1140</v>
      </c>
      <c r="BP490" s="362" t="s">
        <v>522</v>
      </c>
      <c r="BQ490" s="362" t="s">
        <v>646</v>
      </c>
      <c r="BR490" s="362" t="s">
        <v>1141</v>
      </c>
    </row>
    <row r="491" spans="1:70" ht="15.6">
      <c r="A491" s="361" t="s">
        <v>158</v>
      </c>
      <c r="B491" s="362" t="s">
        <v>2</v>
      </c>
      <c r="C491" s="362"/>
      <c r="D491" s="363" t="s">
        <v>243</v>
      </c>
      <c r="E491" s="363" t="s">
        <v>456</v>
      </c>
      <c r="F491" s="362" t="s">
        <v>245</v>
      </c>
      <c r="G491" s="362" t="s">
        <v>246</v>
      </c>
      <c r="H491" s="362" t="s">
        <v>247</v>
      </c>
      <c r="I491" s="362" t="s">
        <v>248</v>
      </c>
      <c r="J491" s="362" t="s">
        <v>249</v>
      </c>
      <c r="K491" s="362" t="s">
        <v>250</v>
      </c>
      <c r="L491" s="361" t="s">
        <v>298</v>
      </c>
      <c r="M491" s="362" t="s">
        <v>89</v>
      </c>
      <c r="N491" s="362" t="s">
        <v>91</v>
      </c>
      <c r="O491" s="362" t="s">
        <v>250</v>
      </c>
      <c r="P491" s="362" t="s">
        <v>247</v>
      </c>
      <c r="Q491" s="361" t="s">
        <v>157</v>
      </c>
      <c r="R491" s="362" t="s">
        <v>252</v>
      </c>
      <c r="S491" s="362" t="s">
        <v>253</v>
      </c>
      <c r="T491" s="362">
        <v>56320202</v>
      </c>
      <c r="U491" s="362"/>
      <c r="V491" s="362"/>
      <c r="W491" s="363" t="s">
        <v>648</v>
      </c>
      <c r="X491" s="362" t="s">
        <v>639</v>
      </c>
      <c r="Y491" s="362" t="s">
        <v>256</v>
      </c>
      <c r="Z491" s="362" t="s">
        <v>279</v>
      </c>
      <c r="AA491" s="362"/>
      <c r="AB491" s="362" t="s">
        <v>640</v>
      </c>
      <c r="AC491" s="362" t="s">
        <v>641</v>
      </c>
      <c r="AD491" s="364">
        <v>2841.78</v>
      </c>
      <c r="AE491" s="364">
        <v>2841.78</v>
      </c>
      <c r="AF491" s="362" t="s">
        <v>154</v>
      </c>
      <c r="AG491" s="362">
        <v>1</v>
      </c>
      <c r="AH491" s="364">
        <v>2841.78</v>
      </c>
      <c r="AI491" s="364">
        <v>2841.78</v>
      </c>
      <c r="AJ491" s="362" t="s">
        <v>262</v>
      </c>
      <c r="AK491" s="362" t="s">
        <v>263</v>
      </c>
      <c r="AL491" s="361" t="s">
        <v>264</v>
      </c>
      <c r="AM491" s="362">
        <v>58203</v>
      </c>
      <c r="AN491" s="362">
        <v>71475</v>
      </c>
      <c r="AO491" s="361" t="s">
        <v>158</v>
      </c>
      <c r="AP491" s="361" t="s">
        <v>265</v>
      </c>
      <c r="AQ491" s="362" t="s">
        <v>642</v>
      </c>
      <c r="AR491" s="362"/>
      <c r="AS491" s="363"/>
      <c r="AT491" s="362"/>
      <c r="AU491" s="362"/>
      <c r="AV491" s="364"/>
      <c r="AW491" s="362"/>
      <c r="AX491" s="362"/>
      <c r="AY491" s="364"/>
      <c r="AZ491" s="362"/>
      <c r="BA491" s="362"/>
      <c r="BB491" s="362"/>
      <c r="BC491" s="362"/>
      <c r="BD491" s="362"/>
      <c r="BE491" s="363"/>
      <c r="BF491" s="362"/>
      <c r="BG491" s="364"/>
      <c r="BH491" s="362"/>
      <c r="BI491" s="362"/>
      <c r="BJ491" s="362"/>
      <c r="BK491" s="362"/>
      <c r="BL491" s="362"/>
      <c r="BM491" s="362" t="s">
        <v>1565</v>
      </c>
      <c r="BN491" s="362" t="s">
        <v>1566</v>
      </c>
      <c r="BO491" s="362" t="s">
        <v>645</v>
      </c>
      <c r="BP491" s="362" t="s">
        <v>522</v>
      </c>
      <c r="BQ491" s="362" t="s">
        <v>646</v>
      </c>
      <c r="BR491" s="362" t="s">
        <v>647</v>
      </c>
    </row>
    <row r="492" spans="1:70" ht="15.6">
      <c r="A492" s="361" t="s">
        <v>158</v>
      </c>
      <c r="B492" s="362" t="s">
        <v>2</v>
      </c>
      <c r="C492" s="362"/>
      <c r="D492" s="363" t="s">
        <v>243</v>
      </c>
      <c r="E492" s="363" t="s">
        <v>456</v>
      </c>
      <c r="F492" s="362" t="s">
        <v>245</v>
      </c>
      <c r="G492" s="362" t="s">
        <v>246</v>
      </c>
      <c r="H492" s="362" t="s">
        <v>247</v>
      </c>
      <c r="I492" s="362" t="s">
        <v>248</v>
      </c>
      <c r="J492" s="362" t="s">
        <v>249</v>
      </c>
      <c r="K492" s="362" t="s">
        <v>250</v>
      </c>
      <c r="L492" s="361" t="s">
        <v>298</v>
      </c>
      <c r="M492" s="362" t="s">
        <v>89</v>
      </c>
      <c r="N492" s="362" t="s">
        <v>91</v>
      </c>
      <c r="O492" s="362" t="s">
        <v>250</v>
      </c>
      <c r="P492" s="362" t="s">
        <v>247</v>
      </c>
      <c r="Q492" s="361" t="s">
        <v>157</v>
      </c>
      <c r="R492" s="362" t="s">
        <v>252</v>
      </c>
      <c r="S492" s="362" t="s">
        <v>253</v>
      </c>
      <c r="T492" s="362">
        <v>56320243</v>
      </c>
      <c r="U492" s="362"/>
      <c r="V492" s="362"/>
      <c r="W492" s="363" t="s">
        <v>648</v>
      </c>
      <c r="X492" s="362" t="s">
        <v>639</v>
      </c>
      <c r="Y492" s="362" t="s">
        <v>256</v>
      </c>
      <c r="Z492" s="362" t="s">
        <v>279</v>
      </c>
      <c r="AA492" s="362"/>
      <c r="AB492" s="362" t="s">
        <v>640</v>
      </c>
      <c r="AC492" s="362" t="s">
        <v>641</v>
      </c>
      <c r="AD492" s="364">
        <v>1687.68</v>
      </c>
      <c r="AE492" s="364">
        <v>1687.68</v>
      </c>
      <c r="AF492" s="362" t="s">
        <v>154</v>
      </c>
      <c r="AG492" s="362">
        <v>1</v>
      </c>
      <c r="AH492" s="364">
        <v>1687.68</v>
      </c>
      <c r="AI492" s="364">
        <v>1687.68</v>
      </c>
      <c r="AJ492" s="362" t="s">
        <v>262</v>
      </c>
      <c r="AK492" s="362" t="s">
        <v>263</v>
      </c>
      <c r="AL492" s="361" t="s">
        <v>264</v>
      </c>
      <c r="AM492" s="362">
        <v>58203</v>
      </c>
      <c r="AN492" s="362">
        <v>71475</v>
      </c>
      <c r="AO492" s="361" t="s">
        <v>158</v>
      </c>
      <c r="AP492" s="361" t="s">
        <v>265</v>
      </c>
      <c r="AQ492" s="362" t="s">
        <v>642</v>
      </c>
      <c r="AR492" s="362"/>
      <c r="AS492" s="363"/>
      <c r="AT492" s="362"/>
      <c r="AU492" s="362"/>
      <c r="AV492" s="364"/>
      <c r="AW492" s="362"/>
      <c r="AX492" s="362"/>
      <c r="AY492" s="364"/>
      <c r="AZ492" s="362"/>
      <c r="BA492" s="362"/>
      <c r="BB492" s="362"/>
      <c r="BC492" s="362"/>
      <c r="BD492" s="362"/>
      <c r="BE492" s="363"/>
      <c r="BF492" s="362"/>
      <c r="BG492" s="364"/>
      <c r="BH492" s="362"/>
      <c r="BI492" s="362"/>
      <c r="BJ492" s="362"/>
      <c r="BK492" s="362"/>
      <c r="BL492" s="362"/>
      <c r="BM492" s="362" t="s">
        <v>1567</v>
      </c>
      <c r="BN492" s="362" t="s">
        <v>1568</v>
      </c>
      <c r="BO492" s="362" t="s">
        <v>685</v>
      </c>
      <c r="BP492" s="362" t="s">
        <v>522</v>
      </c>
      <c r="BQ492" s="362" t="s">
        <v>646</v>
      </c>
      <c r="BR492" s="362" t="s">
        <v>647</v>
      </c>
    </row>
    <row r="493" spans="1:70" ht="15.6">
      <c r="A493" s="361" t="s">
        <v>158</v>
      </c>
      <c r="B493" s="362" t="s">
        <v>2</v>
      </c>
      <c r="C493" s="362"/>
      <c r="D493" s="363" t="s">
        <v>243</v>
      </c>
      <c r="E493" s="363" t="s">
        <v>456</v>
      </c>
      <c r="F493" s="362" t="s">
        <v>245</v>
      </c>
      <c r="G493" s="362" t="s">
        <v>246</v>
      </c>
      <c r="H493" s="362" t="s">
        <v>247</v>
      </c>
      <c r="I493" s="362" t="s">
        <v>248</v>
      </c>
      <c r="J493" s="362" t="s">
        <v>249</v>
      </c>
      <c r="K493" s="362" t="s">
        <v>250</v>
      </c>
      <c r="L493" s="361" t="s">
        <v>298</v>
      </c>
      <c r="M493" s="362" t="s">
        <v>89</v>
      </c>
      <c r="N493" s="362" t="s">
        <v>91</v>
      </c>
      <c r="O493" s="362" t="s">
        <v>250</v>
      </c>
      <c r="P493" s="362" t="s">
        <v>247</v>
      </c>
      <c r="Q493" s="361" t="s">
        <v>157</v>
      </c>
      <c r="R493" s="362" t="s">
        <v>252</v>
      </c>
      <c r="S493" s="362" t="s">
        <v>253</v>
      </c>
      <c r="T493" s="362">
        <v>56320386</v>
      </c>
      <c r="U493" s="362"/>
      <c r="V493" s="362"/>
      <c r="W493" s="363" t="s">
        <v>648</v>
      </c>
      <c r="X493" s="362" t="s">
        <v>639</v>
      </c>
      <c r="Y493" s="362" t="s">
        <v>256</v>
      </c>
      <c r="Z493" s="362" t="s">
        <v>279</v>
      </c>
      <c r="AA493" s="362"/>
      <c r="AB493" s="362" t="s">
        <v>640</v>
      </c>
      <c r="AC493" s="362" t="s">
        <v>641</v>
      </c>
      <c r="AD493" s="364">
        <v>1297.98</v>
      </c>
      <c r="AE493" s="364">
        <v>1297.98</v>
      </c>
      <c r="AF493" s="362" t="s">
        <v>154</v>
      </c>
      <c r="AG493" s="362">
        <v>1</v>
      </c>
      <c r="AH493" s="364">
        <v>1297.98</v>
      </c>
      <c r="AI493" s="364">
        <v>1297.98</v>
      </c>
      <c r="AJ493" s="362" t="s">
        <v>262</v>
      </c>
      <c r="AK493" s="362" t="s">
        <v>263</v>
      </c>
      <c r="AL493" s="361" t="s">
        <v>264</v>
      </c>
      <c r="AM493" s="362">
        <v>58203</v>
      </c>
      <c r="AN493" s="362">
        <v>71475</v>
      </c>
      <c r="AO493" s="361" t="s">
        <v>158</v>
      </c>
      <c r="AP493" s="361" t="s">
        <v>265</v>
      </c>
      <c r="AQ493" s="362" t="s">
        <v>642</v>
      </c>
      <c r="AR493" s="362"/>
      <c r="AS493" s="363"/>
      <c r="AT493" s="362"/>
      <c r="AU493" s="362"/>
      <c r="AV493" s="364"/>
      <c r="AW493" s="362"/>
      <c r="AX493" s="362"/>
      <c r="AY493" s="364"/>
      <c r="AZ493" s="362"/>
      <c r="BA493" s="362"/>
      <c r="BB493" s="362"/>
      <c r="BC493" s="362"/>
      <c r="BD493" s="362"/>
      <c r="BE493" s="363"/>
      <c r="BF493" s="362"/>
      <c r="BG493" s="364"/>
      <c r="BH493" s="362"/>
      <c r="BI493" s="362"/>
      <c r="BJ493" s="362"/>
      <c r="BK493" s="362"/>
      <c r="BL493" s="362"/>
      <c r="BM493" s="362" t="s">
        <v>1569</v>
      </c>
      <c r="BN493" s="362" t="s">
        <v>1570</v>
      </c>
      <c r="BO493" s="362" t="s">
        <v>685</v>
      </c>
      <c r="BP493" s="362" t="s">
        <v>522</v>
      </c>
      <c r="BQ493" s="362" t="s">
        <v>646</v>
      </c>
      <c r="BR493" s="362" t="s">
        <v>647</v>
      </c>
    </row>
    <row r="494" spans="1:70" ht="15.6">
      <c r="A494" s="361" t="s">
        <v>158</v>
      </c>
      <c r="B494" s="362" t="s">
        <v>2</v>
      </c>
      <c r="C494" s="362"/>
      <c r="D494" s="363" t="s">
        <v>243</v>
      </c>
      <c r="E494" s="363" t="s">
        <v>456</v>
      </c>
      <c r="F494" s="362" t="s">
        <v>245</v>
      </c>
      <c r="G494" s="362" t="s">
        <v>246</v>
      </c>
      <c r="H494" s="362" t="s">
        <v>247</v>
      </c>
      <c r="I494" s="362" t="s">
        <v>248</v>
      </c>
      <c r="J494" s="362" t="s">
        <v>249</v>
      </c>
      <c r="K494" s="362" t="s">
        <v>250</v>
      </c>
      <c r="L494" s="361" t="s">
        <v>298</v>
      </c>
      <c r="M494" s="362" t="s">
        <v>89</v>
      </c>
      <c r="N494" s="362" t="s">
        <v>91</v>
      </c>
      <c r="O494" s="362" t="s">
        <v>250</v>
      </c>
      <c r="P494" s="362" t="s">
        <v>247</v>
      </c>
      <c r="Q494" s="361" t="s">
        <v>157</v>
      </c>
      <c r="R494" s="362" t="s">
        <v>252</v>
      </c>
      <c r="S494" s="362" t="s">
        <v>253</v>
      </c>
      <c r="T494" s="362">
        <v>56320639</v>
      </c>
      <c r="U494" s="362"/>
      <c r="V494" s="362"/>
      <c r="W494" s="363" t="s">
        <v>648</v>
      </c>
      <c r="X494" s="362" t="s">
        <v>639</v>
      </c>
      <c r="Y494" s="362" t="s">
        <v>256</v>
      </c>
      <c r="Z494" s="362" t="s">
        <v>279</v>
      </c>
      <c r="AA494" s="362"/>
      <c r="AB494" s="362" t="s">
        <v>640</v>
      </c>
      <c r="AC494" s="362" t="s">
        <v>641</v>
      </c>
      <c r="AD494" s="364">
        <v>887.41</v>
      </c>
      <c r="AE494" s="364">
        <v>887.41</v>
      </c>
      <c r="AF494" s="362" t="s">
        <v>154</v>
      </c>
      <c r="AG494" s="362">
        <v>1</v>
      </c>
      <c r="AH494" s="364">
        <v>887.41</v>
      </c>
      <c r="AI494" s="364">
        <v>887.41</v>
      </c>
      <c r="AJ494" s="362" t="s">
        <v>262</v>
      </c>
      <c r="AK494" s="362" t="s">
        <v>263</v>
      </c>
      <c r="AL494" s="361" t="s">
        <v>264</v>
      </c>
      <c r="AM494" s="362">
        <v>58203</v>
      </c>
      <c r="AN494" s="362">
        <v>71475</v>
      </c>
      <c r="AO494" s="361" t="s">
        <v>158</v>
      </c>
      <c r="AP494" s="361" t="s">
        <v>265</v>
      </c>
      <c r="AQ494" s="362" t="s">
        <v>642</v>
      </c>
      <c r="AR494" s="362"/>
      <c r="AS494" s="363"/>
      <c r="AT494" s="362"/>
      <c r="AU494" s="362"/>
      <c r="AV494" s="364"/>
      <c r="AW494" s="362"/>
      <c r="AX494" s="362"/>
      <c r="AY494" s="364"/>
      <c r="AZ494" s="362"/>
      <c r="BA494" s="362"/>
      <c r="BB494" s="362"/>
      <c r="BC494" s="362"/>
      <c r="BD494" s="362"/>
      <c r="BE494" s="363"/>
      <c r="BF494" s="362"/>
      <c r="BG494" s="364"/>
      <c r="BH494" s="362"/>
      <c r="BI494" s="362"/>
      <c r="BJ494" s="362"/>
      <c r="BK494" s="362"/>
      <c r="BL494" s="362"/>
      <c r="BM494" s="362" t="s">
        <v>1571</v>
      </c>
      <c r="BN494" s="362" t="s">
        <v>1572</v>
      </c>
      <c r="BO494" s="362" t="s">
        <v>645</v>
      </c>
      <c r="BP494" s="362" t="s">
        <v>522</v>
      </c>
      <c r="BQ494" s="362" t="s">
        <v>646</v>
      </c>
      <c r="BR494" s="362" t="s">
        <v>647</v>
      </c>
    </row>
    <row r="495" spans="1:70" ht="15.6">
      <c r="A495" s="361" t="s">
        <v>158</v>
      </c>
      <c r="B495" s="362" t="s">
        <v>2</v>
      </c>
      <c r="C495" s="362"/>
      <c r="D495" s="363" t="s">
        <v>243</v>
      </c>
      <c r="E495" s="363" t="s">
        <v>456</v>
      </c>
      <c r="F495" s="362" t="s">
        <v>245</v>
      </c>
      <c r="G495" s="362" t="s">
        <v>246</v>
      </c>
      <c r="H495" s="362" t="s">
        <v>247</v>
      </c>
      <c r="I495" s="362" t="s">
        <v>248</v>
      </c>
      <c r="J495" s="362" t="s">
        <v>249</v>
      </c>
      <c r="K495" s="362" t="s">
        <v>250</v>
      </c>
      <c r="L495" s="361" t="s">
        <v>298</v>
      </c>
      <c r="M495" s="362" t="s">
        <v>89</v>
      </c>
      <c r="N495" s="362" t="s">
        <v>91</v>
      </c>
      <c r="O495" s="362" t="s">
        <v>250</v>
      </c>
      <c r="P495" s="362" t="s">
        <v>247</v>
      </c>
      <c r="Q495" s="361" t="s">
        <v>157</v>
      </c>
      <c r="R495" s="362" t="s">
        <v>252</v>
      </c>
      <c r="S495" s="362" t="s">
        <v>253</v>
      </c>
      <c r="T495" s="362">
        <v>56321031</v>
      </c>
      <c r="U495" s="362"/>
      <c r="V495" s="362"/>
      <c r="W495" s="363" t="s">
        <v>648</v>
      </c>
      <c r="X495" s="362" t="s">
        <v>639</v>
      </c>
      <c r="Y495" s="362" t="s">
        <v>256</v>
      </c>
      <c r="Z495" s="362" t="s">
        <v>279</v>
      </c>
      <c r="AA495" s="362"/>
      <c r="AB495" s="362" t="s">
        <v>640</v>
      </c>
      <c r="AC495" s="362" t="s">
        <v>641</v>
      </c>
      <c r="AD495" s="364">
        <v>897.79</v>
      </c>
      <c r="AE495" s="364">
        <v>897.79</v>
      </c>
      <c r="AF495" s="362" t="s">
        <v>154</v>
      </c>
      <c r="AG495" s="362">
        <v>1</v>
      </c>
      <c r="AH495" s="364">
        <v>897.79</v>
      </c>
      <c r="AI495" s="364">
        <v>897.79</v>
      </c>
      <c r="AJ495" s="362" t="s">
        <v>262</v>
      </c>
      <c r="AK495" s="362" t="s">
        <v>263</v>
      </c>
      <c r="AL495" s="361" t="s">
        <v>264</v>
      </c>
      <c r="AM495" s="362">
        <v>58203</v>
      </c>
      <c r="AN495" s="362">
        <v>71475</v>
      </c>
      <c r="AO495" s="361" t="s">
        <v>158</v>
      </c>
      <c r="AP495" s="361" t="s">
        <v>265</v>
      </c>
      <c r="AQ495" s="362" t="s">
        <v>642</v>
      </c>
      <c r="AR495" s="362"/>
      <c r="AS495" s="363"/>
      <c r="AT495" s="362"/>
      <c r="AU495" s="362"/>
      <c r="AV495" s="364"/>
      <c r="AW495" s="362"/>
      <c r="AX495" s="362"/>
      <c r="AY495" s="364"/>
      <c r="AZ495" s="362"/>
      <c r="BA495" s="362"/>
      <c r="BB495" s="362"/>
      <c r="BC495" s="362"/>
      <c r="BD495" s="362"/>
      <c r="BE495" s="363"/>
      <c r="BF495" s="362"/>
      <c r="BG495" s="364"/>
      <c r="BH495" s="362"/>
      <c r="BI495" s="362"/>
      <c r="BJ495" s="362"/>
      <c r="BK495" s="362"/>
      <c r="BL495" s="362"/>
      <c r="BM495" s="362" t="s">
        <v>1573</v>
      </c>
      <c r="BN495" s="362" t="s">
        <v>1574</v>
      </c>
      <c r="BO495" s="362" t="s">
        <v>685</v>
      </c>
      <c r="BP495" s="362" t="s">
        <v>1575</v>
      </c>
      <c r="BQ495" s="362" t="s">
        <v>646</v>
      </c>
      <c r="BR495" s="362" t="s">
        <v>647</v>
      </c>
    </row>
    <row r="496" spans="1:70" ht="15.6">
      <c r="A496" s="361" t="s">
        <v>158</v>
      </c>
      <c r="B496" s="362" t="s">
        <v>2</v>
      </c>
      <c r="C496" s="362"/>
      <c r="D496" s="363" t="s">
        <v>243</v>
      </c>
      <c r="E496" s="363" t="s">
        <v>456</v>
      </c>
      <c r="F496" s="362" t="s">
        <v>245</v>
      </c>
      <c r="G496" s="362" t="s">
        <v>246</v>
      </c>
      <c r="H496" s="362" t="s">
        <v>247</v>
      </c>
      <c r="I496" s="362" t="s">
        <v>248</v>
      </c>
      <c r="J496" s="362" t="s">
        <v>249</v>
      </c>
      <c r="K496" s="362" t="s">
        <v>250</v>
      </c>
      <c r="L496" s="361" t="s">
        <v>298</v>
      </c>
      <c r="M496" s="362" t="s">
        <v>89</v>
      </c>
      <c r="N496" s="362" t="s">
        <v>91</v>
      </c>
      <c r="O496" s="362" t="s">
        <v>250</v>
      </c>
      <c r="P496" s="362" t="s">
        <v>247</v>
      </c>
      <c r="Q496" s="361" t="s">
        <v>157</v>
      </c>
      <c r="R496" s="362" t="s">
        <v>252</v>
      </c>
      <c r="S496" s="362" t="s">
        <v>253</v>
      </c>
      <c r="T496" s="362">
        <v>56321147</v>
      </c>
      <c r="U496" s="362"/>
      <c r="V496" s="362"/>
      <c r="W496" s="363" t="s">
        <v>648</v>
      </c>
      <c r="X496" s="362" t="s">
        <v>639</v>
      </c>
      <c r="Y496" s="362" t="s">
        <v>256</v>
      </c>
      <c r="Z496" s="362" t="s">
        <v>279</v>
      </c>
      <c r="AA496" s="362"/>
      <c r="AB496" s="362" t="s">
        <v>640</v>
      </c>
      <c r="AC496" s="362" t="s">
        <v>641</v>
      </c>
      <c r="AD496" s="364">
        <v>865.48</v>
      </c>
      <c r="AE496" s="364">
        <v>865.48</v>
      </c>
      <c r="AF496" s="362" t="s">
        <v>154</v>
      </c>
      <c r="AG496" s="362">
        <v>1</v>
      </c>
      <c r="AH496" s="364">
        <v>865.48</v>
      </c>
      <c r="AI496" s="364">
        <v>865.48</v>
      </c>
      <c r="AJ496" s="362" t="s">
        <v>262</v>
      </c>
      <c r="AK496" s="362" t="s">
        <v>263</v>
      </c>
      <c r="AL496" s="361" t="s">
        <v>264</v>
      </c>
      <c r="AM496" s="362">
        <v>58203</v>
      </c>
      <c r="AN496" s="362">
        <v>71475</v>
      </c>
      <c r="AO496" s="361" t="s">
        <v>158</v>
      </c>
      <c r="AP496" s="361" t="s">
        <v>265</v>
      </c>
      <c r="AQ496" s="362" t="s">
        <v>642</v>
      </c>
      <c r="AR496" s="362"/>
      <c r="AS496" s="363"/>
      <c r="AT496" s="362"/>
      <c r="AU496" s="362"/>
      <c r="AV496" s="364"/>
      <c r="AW496" s="362"/>
      <c r="AX496" s="362"/>
      <c r="AY496" s="364"/>
      <c r="AZ496" s="362"/>
      <c r="BA496" s="362"/>
      <c r="BB496" s="362"/>
      <c r="BC496" s="362"/>
      <c r="BD496" s="362"/>
      <c r="BE496" s="363"/>
      <c r="BF496" s="362"/>
      <c r="BG496" s="364"/>
      <c r="BH496" s="362"/>
      <c r="BI496" s="362"/>
      <c r="BJ496" s="362"/>
      <c r="BK496" s="362"/>
      <c r="BL496" s="362"/>
      <c r="BM496" s="362" t="s">
        <v>1384</v>
      </c>
      <c r="BN496" s="362" t="s">
        <v>1385</v>
      </c>
      <c r="BO496" s="362" t="s">
        <v>645</v>
      </c>
      <c r="BP496" s="362" t="s">
        <v>1386</v>
      </c>
      <c r="BQ496" s="362" t="s">
        <v>646</v>
      </c>
      <c r="BR496" s="362" t="s">
        <v>647</v>
      </c>
    </row>
    <row r="497" spans="1:70" ht="15.6">
      <c r="A497" s="361" t="s">
        <v>158</v>
      </c>
      <c r="B497" s="362" t="s">
        <v>2</v>
      </c>
      <c r="C497" s="362"/>
      <c r="D497" s="363" t="s">
        <v>243</v>
      </c>
      <c r="E497" s="363" t="s">
        <v>456</v>
      </c>
      <c r="F497" s="362" t="s">
        <v>245</v>
      </c>
      <c r="G497" s="362" t="s">
        <v>246</v>
      </c>
      <c r="H497" s="362" t="s">
        <v>247</v>
      </c>
      <c r="I497" s="362" t="s">
        <v>248</v>
      </c>
      <c r="J497" s="362" t="s">
        <v>249</v>
      </c>
      <c r="K497" s="362" t="s">
        <v>250</v>
      </c>
      <c r="L497" s="361" t="s">
        <v>298</v>
      </c>
      <c r="M497" s="362" t="s">
        <v>89</v>
      </c>
      <c r="N497" s="362" t="s">
        <v>91</v>
      </c>
      <c r="O497" s="362" t="s">
        <v>250</v>
      </c>
      <c r="P497" s="362" t="s">
        <v>247</v>
      </c>
      <c r="Q497" s="361" t="s">
        <v>157</v>
      </c>
      <c r="R497" s="362" t="s">
        <v>252</v>
      </c>
      <c r="S497" s="362" t="s">
        <v>253</v>
      </c>
      <c r="T497" s="362">
        <v>56374160</v>
      </c>
      <c r="U497" s="362"/>
      <c r="V497" s="362"/>
      <c r="W497" s="363" t="s">
        <v>1560</v>
      </c>
      <c r="X497" s="362" t="s">
        <v>1090</v>
      </c>
      <c r="Y497" s="362" t="s">
        <v>256</v>
      </c>
      <c r="Z497" s="362" t="s">
        <v>257</v>
      </c>
      <c r="AA497" s="362" t="s">
        <v>258</v>
      </c>
      <c r="AB497" s="362" t="s">
        <v>259</v>
      </c>
      <c r="AC497" s="362" t="s">
        <v>260</v>
      </c>
      <c r="AD497" s="364">
        <v>6503.2</v>
      </c>
      <c r="AE497" s="364">
        <v>6503.2</v>
      </c>
      <c r="AF497" s="362" t="s">
        <v>261</v>
      </c>
      <c r="AG497" s="362">
        <v>2.4096389999999999E-2</v>
      </c>
      <c r="AH497" s="364">
        <v>156.69999999999999</v>
      </c>
      <c r="AI497" s="364">
        <v>156.69999999999999</v>
      </c>
      <c r="AJ497" s="362" t="s">
        <v>262</v>
      </c>
      <c r="AK497" s="362" t="s">
        <v>263</v>
      </c>
      <c r="AL497" s="361" t="s">
        <v>264</v>
      </c>
      <c r="AM497" s="362">
        <v>58203</v>
      </c>
      <c r="AN497" s="362">
        <v>71620</v>
      </c>
      <c r="AO497" s="361" t="s">
        <v>158</v>
      </c>
      <c r="AP497" s="361" t="s">
        <v>265</v>
      </c>
      <c r="AQ497" s="362" t="s">
        <v>1091</v>
      </c>
      <c r="AR497" s="362" t="s">
        <v>537</v>
      </c>
      <c r="AS497" s="363" t="s">
        <v>1560</v>
      </c>
      <c r="AT497" s="362" t="s">
        <v>245</v>
      </c>
      <c r="AU497" s="362" t="s">
        <v>1576</v>
      </c>
      <c r="AV497" s="364" t="s">
        <v>1577</v>
      </c>
      <c r="AW497" s="362" t="s">
        <v>1092</v>
      </c>
      <c r="AX497" s="362" t="s">
        <v>271</v>
      </c>
      <c r="AY497" s="364" t="s">
        <v>1578</v>
      </c>
      <c r="AZ497" s="362" t="s">
        <v>1531</v>
      </c>
      <c r="BA497" s="362" t="s">
        <v>1532</v>
      </c>
      <c r="BB497" s="362" t="s">
        <v>1533</v>
      </c>
      <c r="BC497" s="362" t="s">
        <v>736</v>
      </c>
      <c r="BD497" s="362" t="s">
        <v>1579</v>
      </c>
      <c r="BE497" s="363" t="s">
        <v>1580</v>
      </c>
      <c r="BF497" s="362" t="s">
        <v>261</v>
      </c>
      <c r="BG497" s="364" t="s">
        <v>1577</v>
      </c>
      <c r="BH497" s="362"/>
      <c r="BI497" s="362"/>
      <c r="BJ497" s="362"/>
      <c r="BK497" s="362"/>
      <c r="BL497" s="362"/>
      <c r="BM497" s="362"/>
      <c r="BN497" s="362"/>
      <c r="BO497" s="362"/>
      <c r="BP497" s="362"/>
      <c r="BQ497" s="362"/>
      <c r="BR497" s="362"/>
    </row>
    <row r="498" spans="1:70" ht="15.6">
      <c r="A498" s="361" t="s">
        <v>158</v>
      </c>
      <c r="B498" s="362" t="s">
        <v>2</v>
      </c>
      <c r="C498" s="362"/>
      <c r="D498" s="363" t="s">
        <v>243</v>
      </c>
      <c r="E498" s="363" t="s">
        <v>456</v>
      </c>
      <c r="F498" s="362" t="s">
        <v>245</v>
      </c>
      <c r="G498" s="362" t="s">
        <v>246</v>
      </c>
      <c r="H498" s="362" t="s">
        <v>247</v>
      </c>
      <c r="I498" s="362" t="s">
        <v>248</v>
      </c>
      <c r="J498" s="362" t="s">
        <v>249</v>
      </c>
      <c r="K498" s="362" t="s">
        <v>250</v>
      </c>
      <c r="L498" s="361" t="s">
        <v>298</v>
      </c>
      <c r="M498" s="362" t="s">
        <v>89</v>
      </c>
      <c r="N498" s="362" t="s">
        <v>91</v>
      </c>
      <c r="O498" s="362" t="s">
        <v>250</v>
      </c>
      <c r="P498" s="362" t="s">
        <v>247</v>
      </c>
      <c r="Q498" s="361" t="s">
        <v>157</v>
      </c>
      <c r="R498" s="362" t="s">
        <v>252</v>
      </c>
      <c r="S498" s="362" t="s">
        <v>253</v>
      </c>
      <c r="T498" s="362">
        <v>56374161</v>
      </c>
      <c r="U498" s="362"/>
      <c r="V498" s="362"/>
      <c r="W498" s="363" t="s">
        <v>1560</v>
      </c>
      <c r="X498" s="362" t="s">
        <v>1043</v>
      </c>
      <c r="Y498" s="362" t="s">
        <v>256</v>
      </c>
      <c r="Z498" s="362" t="s">
        <v>257</v>
      </c>
      <c r="AA498" s="362" t="s">
        <v>258</v>
      </c>
      <c r="AB498" s="362" t="s">
        <v>259</v>
      </c>
      <c r="AC498" s="362" t="s">
        <v>260</v>
      </c>
      <c r="AD498" s="364">
        <v>10458</v>
      </c>
      <c r="AE498" s="364">
        <v>10458</v>
      </c>
      <c r="AF498" s="362" t="s">
        <v>261</v>
      </c>
      <c r="AG498" s="362">
        <v>2.4096389999999999E-2</v>
      </c>
      <c r="AH498" s="364">
        <v>252</v>
      </c>
      <c r="AI498" s="364">
        <v>252</v>
      </c>
      <c r="AJ498" s="362" t="s">
        <v>262</v>
      </c>
      <c r="AK498" s="362" t="s">
        <v>263</v>
      </c>
      <c r="AL498" s="361" t="s">
        <v>264</v>
      </c>
      <c r="AM498" s="362">
        <v>58203</v>
      </c>
      <c r="AN498" s="362">
        <v>71635</v>
      </c>
      <c r="AO498" s="361" t="s">
        <v>158</v>
      </c>
      <c r="AP498" s="361" t="s">
        <v>265</v>
      </c>
      <c r="AQ498" s="362" t="s">
        <v>1044</v>
      </c>
      <c r="AR498" s="362" t="s">
        <v>537</v>
      </c>
      <c r="AS498" s="363" t="s">
        <v>1560</v>
      </c>
      <c r="AT498" s="362" t="s">
        <v>245</v>
      </c>
      <c r="AU498" s="362" t="s">
        <v>1576</v>
      </c>
      <c r="AV498" s="364" t="s">
        <v>1577</v>
      </c>
      <c r="AW498" s="362" t="s">
        <v>1083</v>
      </c>
      <c r="AX498" s="362" t="s">
        <v>501</v>
      </c>
      <c r="AY498" s="364" t="s">
        <v>1292</v>
      </c>
      <c r="AZ498" s="362" t="s">
        <v>1531</v>
      </c>
      <c r="BA498" s="362" t="s">
        <v>1532</v>
      </c>
      <c r="BB498" s="362" t="s">
        <v>1533</v>
      </c>
      <c r="BC498" s="362" t="s">
        <v>736</v>
      </c>
      <c r="BD498" s="362" t="s">
        <v>1579</v>
      </c>
      <c r="BE498" s="363" t="s">
        <v>1580</v>
      </c>
      <c r="BF498" s="362" t="s">
        <v>261</v>
      </c>
      <c r="BG498" s="364" t="s">
        <v>1577</v>
      </c>
      <c r="BH498" s="362"/>
      <c r="BI498" s="362"/>
      <c r="BJ498" s="362"/>
      <c r="BK498" s="362"/>
      <c r="BL498" s="362"/>
      <c r="BM498" s="362"/>
      <c r="BN498" s="362"/>
      <c r="BO498" s="362"/>
      <c r="BP498" s="362"/>
      <c r="BQ498" s="362"/>
      <c r="BR498" s="362"/>
    </row>
    <row r="499" spans="1:70" ht="15.6">
      <c r="A499" s="361" t="s">
        <v>158</v>
      </c>
      <c r="B499" s="362" t="s">
        <v>2</v>
      </c>
      <c r="C499" s="362"/>
      <c r="D499" s="363" t="s">
        <v>243</v>
      </c>
      <c r="E499" s="363" t="s">
        <v>456</v>
      </c>
      <c r="F499" s="362" t="s">
        <v>245</v>
      </c>
      <c r="G499" s="362" t="s">
        <v>246</v>
      </c>
      <c r="H499" s="362" t="s">
        <v>247</v>
      </c>
      <c r="I499" s="362" t="s">
        <v>248</v>
      </c>
      <c r="J499" s="362" t="s">
        <v>249</v>
      </c>
      <c r="K499" s="362" t="s">
        <v>250</v>
      </c>
      <c r="L499" s="361" t="s">
        <v>298</v>
      </c>
      <c r="M499" s="362" t="s">
        <v>89</v>
      </c>
      <c r="N499" s="362" t="s">
        <v>91</v>
      </c>
      <c r="O499" s="362" t="s">
        <v>250</v>
      </c>
      <c r="P499" s="362" t="s">
        <v>247</v>
      </c>
      <c r="Q499" s="361" t="s">
        <v>157</v>
      </c>
      <c r="R499" s="362" t="s">
        <v>252</v>
      </c>
      <c r="S499" s="362" t="s">
        <v>253</v>
      </c>
      <c r="T499" s="362">
        <v>56417010</v>
      </c>
      <c r="U499" s="362"/>
      <c r="V499" s="362"/>
      <c r="W499" s="363" t="s">
        <v>1560</v>
      </c>
      <c r="X499" s="362" t="s">
        <v>278</v>
      </c>
      <c r="Y499" s="362" t="s">
        <v>256</v>
      </c>
      <c r="Z499" s="362" t="s">
        <v>279</v>
      </c>
      <c r="AA499" s="362"/>
      <c r="AB499" s="362" t="s">
        <v>280</v>
      </c>
      <c r="AC499" s="362" t="s">
        <v>281</v>
      </c>
      <c r="AD499" s="364">
        <v>0</v>
      </c>
      <c r="AE499" s="364">
        <v>1356.9</v>
      </c>
      <c r="AF499" s="362" t="s">
        <v>261</v>
      </c>
      <c r="AG499" s="362">
        <v>2.4096389999999999E-2</v>
      </c>
      <c r="AH499" s="364">
        <v>0</v>
      </c>
      <c r="AI499" s="364">
        <v>32.700000000000003</v>
      </c>
      <c r="AJ499" s="362"/>
      <c r="AK499" s="362"/>
      <c r="AL499" s="361"/>
      <c r="AM499" s="362"/>
      <c r="AN499" s="362"/>
      <c r="AO499" s="361"/>
      <c r="AP499" s="361"/>
      <c r="AQ499" s="362" t="s">
        <v>282</v>
      </c>
      <c r="AR499" s="362"/>
      <c r="AS499" s="363"/>
      <c r="AT499" s="362"/>
      <c r="AU499" s="362"/>
      <c r="AV499" s="364"/>
      <c r="AW499" s="362"/>
      <c r="AX499" s="362"/>
      <c r="AY499" s="364"/>
      <c r="AZ499" s="362"/>
      <c r="BA499" s="362"/>
      <c r="BB499" s="362"/>
      <c r="BC499" s="362"/>
      <c r="BD499" s="362"/>
      <c r="BE499" s="363"/>
      <c r="BF499" s="362"/>
      <c r="BG499" s="364"/>
      <c r="BH499" s="362"/>
      <c r="BI499" s="362"/>
      <c r="BJ499" s="362"/>
      <c r="BK499" s="362"/>
      <c r="BL499" s="362"/>
      <c r="BM499" s="362"/>
      <c r="BN499" s="362"/>
      <c r="BO499" s="362"/>
      <c r="BP499" s="362"/>
      <c r="BQ499" s="362"/>
      <c r="BR499" s="362"/>
    </row>
    <row r="500" spans="1:70" ht="15.6">
      <c r="A500" s="361" t="s">
        <v>158</v>
      </c>
      <c r="B500" s="362" t="s">
        <v>2</v>
      </c>
      <c r="C500" s="362"/>
      <c r="D500" s="363" t="s">
        <v>243</v>
      </c>
      <c r="E500" s="363" t="s">
        <v>456</v>
      </c>
      <c r="F500" s="362" t="s">
        <v>245</v>
      </c>
      <c r="G500" s="362" t="s">
        <v>246</v>
      </c>
      <c r="H500" s="362" t="s">
        <v>247</v>
      </c>
      <c r="I500" s="362" t="s">
        <v>248</v>
      </c>
      <c r="J500" s="362" t="s">
        <v>249</v>
      </c>
      <c r="K500" s="362" t="s">
        <v>250</v>
      </c>
      <c r="L500" s="361" t="s">
        <v>298</v>
      </c>
      <c r="M500" s="362" t="s">
        <v>89</v>
      </c>
      <c r="N500" s="362" t="s">
        <v>91</v>
      </c>
      <c r="O500" s="362" t="s">
        <v>250</v>
      </c>
      <c r="P500" s="362" t="s">
        <v>247</v>
      </c>
      <c r="Q500" s="361" t="s">
        <v>157</v>
      </c>
      <c r="R500" s="362" t="s">
        <v>252</v>
      </c>
      <c r="S500" s="362" t="s">
        <v>253</v>
      </c>
      <c r="T500" s="362">
        <v>56417011</v>
      </c>
      <c r="U500" s="362"/>
      <c r="V500" s="362"/>
      <c r="W500" s="363" t="s">
        <v>648</v>
      </c>
      <c r="X500" s="362" t="s">
        <v>278</v>
      </c>
      <c r="Y500" s="362" t="s">
        <v>256</v>
      </c>
      <c r="Z500" s="362" t="s">
        <v>279</v>
      </c>
      <c r="AA500" s="362"/>
      <c r="AB500" s="362" t="s">
        <v>280</v>
      </c>
      <c r="AC500" s="362" t="s">
        <v>281</v>
      </c>
      <c r="AD500" s="364">
        <v>0</v>
      </c>
      <c r="AE500" s="364">
        <v>1128.4100000000001</v>
      </c>
      <c r="AF500" s="362" t="s">
        <v>154</v>
      </c>
      <c r="AG500" s="362">
        <v>1</v>
      </c>
      <c r="AH500" s="364">
        <v>0</v>
      </c>
      <c r="AI500" s="364">
        <v>1128.4100000000001</v>
      </c>
      <c r="AJ500" s="362"/>
      <c r="AK500" s="362"/>
      <c r="AL500" s="361"/>
      <c r="AM500" s="362"/>
      <c r="AN500" s="362"/>
      <c r="AO500" s="361"/>
      <c r="AP500" s="361"/>
      <c r="AQ500" s="362" t="s">
        <v>282</v>
      </c>
      <c r="AR500" s="362"/>
      <c r="AS500" s="363"/>
      <c r="AT500" s="362"/>
      <c r="AU500" s="362"/>
      <c r="AV500" s="364"/>
      <c r="AW500" s="362"/>
      <c r="AX500" s="362"/>
      <c r="AY500" s="364"/>
      <c r="AZ500" s="362"/>
      <c r="BA500" s="362"/>
      <c r="BB500" s="362"/>
      <c r="BC500" s="362"/>
      <c r="BD500" s="362"/>
      <c r="BE500" s="363"/>
      <c r="BF500" s="362"/>
      <c r="BG500" s="364"/>
      <c r="BH500" s="362"/>
      <c r="BI500" s="362"/>
      <c r="BJ500" s="362"/>
      <c r="BK500" s="362"/>
      <c r="BL500" s="362"/>
      <c r="BM500" s="362"/>
      <c r="BN500" s="362"/>
      <c r="BO500" s="362"/>
      <c r="BP500" s="362"/>
      <c r="BQ500" s="362"/>
      <c r="BR500" s="362"/>
    </row>
    <row r="501" spans="1:70" ht="15.6">
      <c r="A501" s="361" t="s">
        <v>158</v>
      </c>
      <c r="B501" s="362" t="s">
        <v>2</v>
      </c>
      <c r="C501" s="362"/>
      <c r="D501" s="363" t="s">
        <v>243</v>
      </c>
      <c r="E501" s="363" t="s">
        <v>456</v>
      </c>
      <c r="F501" s="362" t="s">
        <v>245</v>
      </c>
      <c r="G501" s="362" t="s">
        <v>246</v>
      </c>
      <c r="H501" s="362" t="s">
        <v>247</v>
      </c>
      <c r="I501" s="362" t="s">
        <v>248</v>
      </c>
      <c r="J501" s="362" t="s">
        <v>249</v>
      </c>
      <c r="K501" s="362" t="s">
        <v>250</v>
      </c>
      <c r="L501" s="361" t="s">
        <v>298</v>
      </c>
      <c r="M501" s="362" t="s">
        <v>89</v>
      </c>
      <c r="N501" s="362" t="s">
        <v>91</v>
      </c>
      <c r="O501" s="362" t="s">
        <v>250</v>
      </c>
      <c r="P501" s="362" t="s">
        <v>247</v>
      </c>
      <c r="Q501" s="361" t="s">
        <v>157</v>
      </c>
      <c r="R501" s="362" t="s">
        <v>252</v>
      </c>
      <c r="S501" s="362" t="s">
        <v>253</v>
      </c>
      <c r="T501" s="362">
        <v>56491538</v>
      </c>
      <c r="U501" s="362"/>
      <c r="V501" s="362"/>
      <c r="W501" s="363" t="s">
        <v>675</v>
      </c>
      <c r="X501" s="362" t="s">
        <v>1034</v>
      </c>
      <c r="Y501" s="362" t="s">
        <v>256</v>
      </c>
      <c r="Z501" s="362" t="s">
        <v>257</v>
      </c>
      <c r="AA501" s="362" t="s">
        <v>258</v>
      </c>
      <c r="AB501" s="362" t="s">
        <v>259</v>
      </c>
      <c r="AC501" s="362" t="s">
        <v>260</v>
      </c>
      <c r="AD501" s="364">
        <v>280</v>
      </c>
      <c r="AE501" s="364">
        <v>280</v>
      </c>
      <c r="AF501" s="362" t="s">
        <v>261</v>
      </c>
      <c r="AG501" s="362">
        <v>2.4096385542168676E-2</v>
      </c>
      <c r="AH501" s="364">
        <v>6.75</v>
      </c>
      <c r="AI501" s="364">
        <v>6.75</v>
      </c>
      <c r="AJ501" s="362" t="s">
        <v>262</v>
      </c>
      <c r="AK501" s="362" t="s">
        <v>263</v>
      </c>
      <c r="AL501" s="361" t="s">
        <v>264</v>
      </c>
      <c r="AM501" s="362">
        <v>58203</v>
      </c>
      <c r="AN501" s="362">
        <v>73410</v>
      </c>
      <c r="AO501" s="361" t="s">
        <v>158</v>
      </c>
      <c r="AP501" s="361" t="s">
        <v>265</v>
      </c>
      <c r="AQ501" s="362" t="s">
        <v>1035</v>
      </c>
      <c r="AR501" s="362" t="s">
        <v>537</v>
      </c>
      <c r="AS501" s="363" t="s">
        <v>675</v>
      </c>
      <c r="AT501" s="362" t="s">
        <v>245</v>
      </c>
      <c r="AU501" s="362" t="s">
        <v>1581</v>
      </c>
      <c r="AV501" s="364" t="s">
        <v>1582</v>
      </c>
      <c r="AW501" s="362" t="s">
        <v>1583</v>
      </c>
      <c r="AX501" s="362" t="s">
        <v>271</v>
      </c>
      <c r="AY501" s="364" t="s">
        <v>1582</v>
      </c>
      <c r="AZ501" s="362" t="s">
        <v>1584</v>
      </c>
      <c r="BA501" s="362" t="s">
        <v>1585</v>
      </c>
      <c r="BB501" s="362" t="s">
        <v>1586</v>
      </c>
      <c r="BC501" s="362" t="s">
        <v>1321</v>
      </c>
      <c r="BD501" s="362" t="s">
        <v>1587</v>
      </c>
      <c r="BE501" s="363" t="s">
        <v>1580</v>
      </c>
      <c r="BF501" s="362" t="s">
        <v>261</v>
      </c>
      <c r="BG501" s="364" t="s">
        <v>1582</v>
      </c>
      <c r="BH501" s="362"/>
      <c r="BI501" s="362"/>
      <c r="BJ501" s="362"/>
      <c r="BK501" s="362"/>
      <c r="BL501" s="362"/>
      <c r="BM501" s="362"/>
      <c r="BN501" s="362"/>
      <c r="BO501" s="362"/>
      <c r="BP501" s="362"/>
      <c r="BQ501" s="362"/>
      <c r="BR501" s="362"/>
    </row>
    <row r="502" spans="1:70" ht="15.6">
      <c r="A502" s="361" t="s">
        <v>158</v>
      </c>
      <c r="B502" s="362" t="s">
        <v>2</v>
      </c>
      <c r="C502" s="362"/>
      <c r="D502" s="363" t="s">
        <v>243</v>
      </c>
      <c r="E502" s="363" t="s">
        <v>456</v>
      </c>
      <c r="F502" s="362" t="s">
        <v>245</v>
      </c>
      <c r="G502" s="362" t="s">
        <v>246</v>
      </c>
      <c r="H502" s="362" t="s">
        <v>247</v>
      </c>
      <c r="I502" s="362" t="s">
        <v>248</v>
      </c>
      <c r="J502" s="362" t="s">
        <v>249</v>
      </c>
      <c r="K502" s="362" t="s">
        <v>250</v>
      </c>
      <c r="L502" s="361" t="s">
        <v>298</v>
      </c>
      <c r="M502" s="362" t="s">
        <v>89</v>
      </c>
      <c r="N502" s="362" t="s">
        <v>91</v>
      </c>
      <c r="O502" s="362" t="s">
        <v>250</v>
      </c>
      <c r="P502" s="362" t="s">
        <v>247</v>
      </c>
      <c r="Q502" s="361" t="s">
        <v>157</v>
      </c>
      <c r="R502" s="362" t="s">
        <v>252</v>
      </c>
      <c r="S502" s="362" t="s">
        <v>253</v>
      </c>
      <c r="T502" s="362">
        <v>56533035</v>
      </c>
      <c r="U502" s="362"/>
      <c r="V502" s="362"/>
      <c r="W502" s="363" t="s">
        <v>675</v>
      </c>
      <c r="X502" s="362" t="s">
        <v>278</v>
      </c>
      <c r="Y502" s="362" t="s">
        <v>256</v>
      </c>
      <c r="Z502" s="362" t="s">
        <v>279</v>
      </c>
      <c r="AA502" s="362"/>
      <c r="AB502" s="362" t="s">
        <v>280</v>
      </c>
      <c r="AC502" s="362" t="s">
        <v>281</v>
      </c>
      <c r="AD502" s="364">
        <v>0</v>
      </c>
      <c r="AE502" s="364">
        <v>22.4</v>
      </c>
      <c r="AF502" s="362" t="s">
        <v>261</v>
      </c>
      <c r="AG502" s="362">
        <v>2.4096389999999999E-2</v>
      </c>
      <c r="AH502" s="364">
        <v>0</v>
      </c>
      <c r="AI502" s="364">
        <v>0.54</v>
      </c>
      <c r="AJ502" s="362"/>
      <c r="AK502" s="362"/>
      <c r="AL502" s="361"/>
      <c r="AM502" s="362"/>
      <c r="AN502" s="362"/>
      <c r="AO502" s="361"/>
      <c r="AP502" s="361"/>
      <c r="AQ502" s="362" t="s">
        <v>282</v>
      </c>
      <c r="AR502" s="362"/>
      <c r="AS502" s="363"/>
      <c r="AT502" s="362"/>
      <c r="AU502" s="362"/>
      <c r="AV502" s="364"/>
      <c r="AW502" s="362"/>
      <c r="AX502" s="362"/>
      <c r="AY502" s="364"/>
      <c r="AZ502" s="362"/>
      <c r="BA502" s="362"/>
      <c r="BB502" s="362"/>
      <c r="BC502" s="362"/>
      <c r="BD502" s="362"/>
      <c r="BE502" s="363"/>
      <c r="BF502" s="362"/>
      <c r="BG502" s="364"/>
      <c r="BH502" s="362"/>
      <c r="BI502" s="362"/>
      <c r="BJ502" s="362"/>
      <c r="BK502" s="362"/>
      <c r="BL502" s="362"/>
      <c r="BM502" s="362"/>
      <c r="BN502" s="362"/>
      <c r="BO502" s="362"/>
      <c r="BP502" s="362"/>
      <c r="BQ502" s="362"/>
      <c r="BR502" s="362"/>
    </row>
    <row r="503" spans="1:70" ht="15.6">
      <c r="A503" s="361" t="s">
        <v>158</v>
      </c>
      <c r="B503" s="362" t="s">
        <v>2</v>
      </c>
      <c r="C503" s="362"/>
      <c r="D503" s="363" t="s">
        <v>243</v>
      </c>
      <c r="E503" s="363" t="s">
        <v>456</v>
      </c>
      <c r="F503" s="362" t="s">
        <v>245</v>
      </c>
      <c r="G503" s="362" t="s">
        <v>246</v>
      </c>
      <c r="H503" s="362" t="s">
        <v>247</v>
      </c>
      <c r="I503" s="362" t="s">
        <v>248</v>
      </c>
      <c r="J503" s="362" t="s">
        <v>249</v>
      </c>
      <c r="K503" s="362" t="s">
        <v>250</v>
      </c>
      <c r="L503" s="361" t="s">
        <v>298</v>
      </c>
      <c r="M503" s="362" t="s">
        <v>89</v>
      </c>
      <c r="N503" s="362" t="s">
        <v>91</v>
      </c>
      <c r="O503" s="362" t="s">
        <v>250</v>
      </c>
      <c r="P503" s="362" t="s">
        <v>247</v>
      </c>
      <c r="Q503" s="361" t="s">
        <v>157</v>
      </c>
      <c r="R503" s="362" t="s">
        <v>252</v>
      </c>
      <c r="S503" s="362" t="s">
        <v>253</v>
      </c>
      <c r="T503" s="362">
        <v>56578232</v>
      </c>
      <c r="U503" s="362"/>
      <c r="V503" s="362"/>
      <c r="W503" s="363" t="s">
        <v>680</v>
      </c>
      <c r="X503" s="362" t="s">
        <v>1090</v>
      </c>
      <c r="Y503" s="362" t="s">
        <v>256</v>
      </c>
      <c r="Z503" s="362" t="s">
        <v>257</v>
      </c>
      <c r="AA503" s="362" t="s">
        <v>258</v>
      </c>
      <c r="AB503" s="362" t="s">
        <v>259</v>
      </c>
      <c r="AC503" s="362" t="s">
        <v>260</v>
      </c>
      <c r="AD503" s="364">
        <v>9380</v>
      </c>
      <c r="AE503" s="364">
        <v>9380</v>
      </c>
      <c r="AF503" s="362" t="s">
        <v>261</v>
      </c>
      <c r="AG503" s="362">
        <v>2.4096389999999999E-2</v>
      </c>
      <c r="AH503" s="364">
        <v>226.03</v>
      </c>
      <c r="AI503" s="364">
        <v>226.03</v>
      </c>
      <c r="AJ503" s="362" t="s">
        <v>262</v>
      </c>
      <c r="AK503" s="362" t="s">
        <v>263</v>
      </c>
      <c r="AL503" s="361" t="s">
        <v>264</v>
      </c>
      <c r="AM503" s="362">
        <v>58203</v>
      </c>
      <c r="AN503" s="362">
        <v>71620</v>
      </c>
      <c r="AO503" s="361" t="s">
        <v>158</v>
      </c>
      <c r="AP503" s="361" t="s">
        <v>265</v>
      </c>
      <c r="AQ503" s="362" t="s">
        <v>1091</v>
      </c>
      <c r="AR503" s="362" t="s">
        <v>537</v>
      </c>
      <c r="AS503" s="363" t="s">
        <v>1588</v>
      </c>
      <c r="AT503" s="362" t="s">
        <v>245</v>
      </c>
      <c r="AU503" s="362" t="s">
        <v>1589</v>
      </c>
      <c r="AV503" s="364" t="s">
        <v>502</v>
      </c>
      <c r="AW503" s="362" t="s">
        <v>1092</v>
      </c>
      <c r="AX503" s="362" t="s">
        <v>515</v>
      </c>
      <c r="AY503" s="364" t="s">
        <v>1243</v>
      </c>
      <c r="AZ503" s="362" t="s">
        <v>1584</v>
      </c>
      <c r="BA503" s="362" t="s">
        <v>1585</v>
      </c>
      <c r="BB503" s="362" t="s">
        <v>1586</v>
      </c>
      <c r="BC503" s="362" t="s">
        <v>1321</v>
      </c>
      <c r="BD503" s="362"/>
      <c r="BE503" s="363"/>
      <c r="BF503" s="362"/>
      <c r="BG503" s="364"/>
      <c r="BH503" s="362"/>
      <c r="BI503" s="362"/>
      <c r="BJ503" s="362"/>
      <c r="BK503" s="362"/>
      <c r="BL503" s="362"/>
      <c r="BM503" s="362"/>
      <c r="BN503" s="362"/>
      <c r="BO503" s="362"/>
      <c r="BP503" s="362"/>
      <c r="BQ503" s="362"/>
      <c r="BR503" s="362"/>
    </row>
    <row r="504" spans="1:70" ht="15.6">
      <c r="A504" s="361" t="s">
        <v>158</v>
      </c>
      <c r="B504" s="362" t="s">
        <v>2</v>
      </c>
      <c r="C504" s="362"/>
      <c r="D504" s="363" t="s">
        <v>243</v>
      </c>
      <c r="E504" s="363" t="s">
        <v>456</v>
      </c>
      <c r="F504" s="362" t="s">
        <v>245</v>
      </c>
      <c r="G504" s="362" t="s">
        <v>246</v>
      </c>
      <c r="H504" s="362" t="s">
        <v>247</v>
      </c>
      <c r="I504" s="362" t="s">
        <v>248</v>
      </c>
      <c r="J504" s="362" t="s">
        <v>249</v>
      </c>
      <c r="K504" s="362" t="s">
        <v>250</v>
      </c>
      <c r="L504" s="361" t="s">
        <v>298</v>
      </c>
      <c r="M504" s="362" t="s">
        <v>89</v>
      </c>
      <c r="N504" s="362" t="s">
        <v>91</v>
      </c>
      <c r="O504" s="362" t="s">
        <v>250</v>
      </c>
      <c r="P504" s="362" t="s">
        <v>247</v>
      </c>
      <c r="Q504" s="361" t="s">
        <v>157</v>
      </c>
      <c r="R504" s="362" t="s">
        <v>252</v>
      </c>
      <c r="S504" s="362" t="s">
        <v>253</v>
      </c>
      <c r="T504" s="362">
        <v>56578233</v>
      </c>
      <c r="U504" s="362"/>
      <c r="V504" s="362"/>
      <c r="W504" s="363" t="s">
        <v>680</v>
      </c>
      <c r="X504" s="362" t="s">
        <v>1090</v>
      </c>
      <c r="Y504" s="362" t="s">
        <v>256</v>
      </c>
      <c r="Z504" s="362" t="s">
        <v>257</v>
      </c>
      <c r="AA504" s="362" t="s">
        <v>258</v>
      </c>
      <c r="AB504" s="362" t="s">
        <v>259</v>
      </c>
      <c r="AC504" s="362" t="s">
        <v>260</v>
      </c>
      <c r="AD504" s="364">
        <v>5440</v>
      </c>
      <c r="AE504" s="364">
        <v>5440</v>
      </c>
      <c r="AF504" s="362" t="s">
        <v>261</v>
      </c>
      <c r="AG504" s="362">
        <v>2.4096389999999999E-2</v>
      </c>
      <c r="AH504" s="364">
        <v>131.08000000000001</v>
      </c>
      <c r="AI504" s="364">
        <v>131.08000000000001</v>
      </c>
      <c r="AJ504" s="362" t="s">
        <v>262</v>
      </c>
      <c r="AK504" s="362" t="s">
        <v>263</v>
      </c>
      <c r="AL504" s="361" t="s">
        <v>264</v>
      </c>
      <c r="AM504" s="362">
        <v>58203</v>
      </c>
      <c r="AN504" s="362">
        <v>71620</v>
      </c>
      <c r="AO504" s="361" t="s">
        <v>158</v>
      </c>
      <c r="AP504" s="361" t="s">
        <v>265</v>
      </c>
      <c r="AQ504" s="362" t="s">
        <v>1091</v>
      </c>
      <c r="AR504" s="362" t="s">
        <v>537</v>
      </c>
      <c r="AS504" s="363" t="s">
        <v>1588</v>
      </c>
      <c r="AT504" s="362" t="s">
        <v>245</v>
      </c>
      <c r="AU504" s="362" t="s">
        <v>1589</v>
      </c>
      <c r="AV504" s="364" t="s">
        <v>502</v>
      </c>
      <c r="AW504" s="362" t="s">
        <v>1092</v>
      </c>
      <c r="AX504" s="362" t="s">
        <v>271</v>
      </c>
      <c r="AY504" s="364" t="s">
        <v>1435</v>
      </c>
      <c r="AZ504" s="362" t="s">
        <v>1584</v>
      </c>
      <c r="BA504" s="362" t="s">
        <v>1585</v>
      </c>
      <c r="BB504" s="362" t="s">
        <v>1586</v>
      </c>
      <c r="BC504" s="362" t="s">
        <v>1321</v>
      </c>
      <c r="BD504" s="362"/>
      <c r="BE504" s="363"/>
      <c r="BF504" s="362"/>
      <c r="BG504" s="364"/>
      <c r="BH504" s="362"/>
      <c r="BI504" s="362"/>
      <c r="BJ504" s="362"/>
      <c r="BK504" s="362"/>
      <c r="BL504" s="362"/>
      <c r="BM504" s="362"/>
      <c r="BN504" s="362"/>
      <c r="BO504" s="362"/>
      <c r="BP504" s="362"/>
      <c r="BQ504" s="362"/>
      <c r="BR504" s="362"/>
    </row>
    <row r="505" spans="1:70" ht="15.6">
      <c r="A505" s="361" t="s">
        <v>158</v>
      </c>
      <c r="B505" s="362" t="s">
        <v>2</v>
      </c>
      <c r="C505" s="362"/>
      <c r="D505" s="363" t="s">
        <v>243</v>
      </c>
      <c r="E505" s="363" t="s">
        <v>456</v>
      </c>
      <c r="F505" s="362" t="s">
        <v>245</v>
      </c>
      <c r="G505" s="362" t="s">
        <v>246</v>
      </c>
      <c r="H505" s="362" t="s">
        <v>247</v>
      </c>
      <c r="I505" s="362" t="s">
        <v>248</v>
      </c>
      <c r="J505" s="362" t="s">
        <v>249</v>
      </c>
      <c r="K505" s="362" t="s">
        <v>250</v>
      </c>
      <c r="L505" s="361" t="s">
        <v>298</v>
      </c>
      <c r="M505" s="362" t="s">
        <v>89</v>
      </c>
      <c r="N505" s="362" t="s">
        <v>91</v>
      </c>
      <c r="O505" s="362" t="s">
        <v>250</v>
      </c>
      <c r="P505" s="362" t="s">
        <v>247</v>
      </c>
      <c r="Q505" s="361" t="s">
        <v>157</v>
      </c>
      <c r="R505" s="362" t="s">
        <v>252</v>
      </c>
      <c r="S505" s="362" t="s">
        <v>253</v>
      </c>
      <c r="T505" s="362">
        <v>56578234</v>
      </c>
      <c r="U505" s="362"/>
      <c r="V505" s="362"/>
      <c r="W505" s="363" t="s">
        <v>680</v>
      </c>
      <c r="X505" s="362" t="s">
        <v>1090</v>
      </c>
      <c r="Y505" s="362" t="s">
        <v>256</v>
      </c>
      <c r="Z505" s="362" t="s">
        <v>257</v>
      </c>
      <c r="AA505" s="362" t="s">
        <v>258</v>
      </c>
      <c r="AB505" s="362" t="s">
        <v>259</v>
      </c>
      <c r="AC505" s="362" t="s">
        <v>260</v>
      </c>
      <c r="AD505" s="364">
        <v>5440</v>
      </c>
      <c r="AE505" s="364">
        <v>5440</v>
      </c>
      <c r="AF505" s="362" t="s">
        <v>261</v>
      </c>
      <c r="AG505" s="362">
        <v>2.4096389999999999E-2</v>
      </c>
      <c r="AH505" s="364">
        <v>131.08000000000001</v>
      </c>
      <c r="AI505" s="364">
        <v>131.08000000000001</v>
      </c>
      <c r="AJ505" s="362" t="s">
        <v>262</v>
      </c>
      <c r="AK505" s="362" t="s">
        <v>263</v>
      </c>
      <c r="AL505" s="361" t="s">
        <v>264</v>
      </c>
      <c r="AM505" s="362">
        <v>58203</v>
      </c>
      <c r="AN505" s="362">
        <v>71620</v>
      </c>
      <c r="AO505" s="361" t="s">
        <v>158</v>
      </c>
      <c r="AP505" s="361" t="s">
        <v>265</v>
      </c>
      <c r="AQ505" s="362" t="s">
        <v>1091</v>
      </c>
      <c r="AR505" s="362" t="s">
        <v>537</v>
      </c>
      <c r="AS505" s="363" t="s">
        <v>1588</v>
      </c>
      <c r="AT505" s="362" t="s">
        <v>245</v>
      </c>
      <c r="AU505" s="362" t="s">
        <v>1589</v>
      </c>
      <c r="AV505" s="364" t="s">
        <v>502</v>
      </c>
      <c r="AW505" s="362" t="s">
        <v>1092</v>
      </c>
      <c r="AX505" s="362" t="s">
        <v>501</v>
      </c>
      <c r="AY505" s="364" t="s">
        <v>1435</v>
      </c>
      <c r="AZ505" s="362" t="s">
        <v>1584</v>
      </c>
      <c r="BA505" s="362" t="s">
        <v>1585</v>
      </c>
      <c r="BB505" s="362" t="s">
        <v>1586</v>
      </c>
      <c r="BC505" s="362" t="s">
        <v>1321</v>
      </c>
      <c r="BD505" s="362"/>
      <c r="BE505" s="363"/>
      <c r="BF505" s="362"/>
      <c r="BG505" s="364"/>
      <c r="BH505" s="362"/>
      <c r="BI505" s="362"/>
      <c r="BJ505" s="362"/>
      <c r="BK505" s="362"/>
      <c r="BL505" s="362"/>
      <c r="BM505" s="362"/>
      <c r="BN505" s="362"/>
      <c r="BO505" s="362"/>
      <c r="BP505" s="362"/>
      <c r="BQ505" s="362"/>
      <c r="BR505" s="362"/>
    </row>
    <row r="506" spans="1:70" ht="15.6">
      <c r="A506" s="361" t="s">
        <v>158</v>
      </c>
      <c r="B506" s="362" t="s">
        <v>2</v>
      </c>
      <c r="C506" s="362"/>
      <c r="D506" s="363" t="s">
        <v>243</v>
      </c>
      <c r="E506" s="363" t="s">
        <v>456</v>
      </c>
      <c r="F506" s="362" t="s">
        <v>245</v>
      </c>
      <c r="G506" s="362" t="s">
        <v>246</v>
      </c>
      <c r="H506" s="362" t="s">
        <v>247</v>
      </c>
      <c r="I506" s="362" t="s">
        <v>248</v>
      </c>
      <c r="J506" s="362" t="s">
        <v>249</v>
      </c>
      <c r="K506" s="362" t="s">
        <v>250</v>
      </c>
      <c r="L506" s="361" t="s">
        <v>298</v>
      </c>
      <c r="M506" s="362" t="s">
        <v>89</v>
      </c>
      <c r="N506" s="362" t="s">
        <v>91</v>
      </c>
      <c r="O506" s="362" t="s">
        <v>250</v>
      </c>
      <c r="P506" s="362" t="s">
        <v>247</v>
      </c>
      <c r="Q506" s="361" t="s">
        <v>157</v>
      </c>
      <c r="R506" s="362" t="s">
        <v>252</v>
      </c>
      <c r="S506" s="362" t="s">
        <v>253</v>
      </c>
      <c r="T506" s="362">
        <v>56578235</v>
      </c>
      <c r="U506" s="362"/>
      <c r="V506" s="362"/>
      <c r="W506" s="363" t="s">
        <v>680</v>
      </c>
      <c r="X506" s="362" t="s">
        <v>1090</v>
      </c>
      <c r="Y506" s="362" t="s">
        <v>256</v>
      </c>
      <c r="Z506" s="362" t="s">
        <v>257</v>
      </c>
      <c r="AA506" s="362" t="s">
        <v>258</v>
      </c>
      <c r="AB506" s="362" t="s">
        <v>259</v>
      </c>
      <c r="AC506" s="362" t="s">
        <v>260</v>
      </c>
      <c r="AD506" s="364">
        <v>5440</v>
      </c>
      <c r="AE506" s="364">
        <v>5440</v>
      </c>
      <c r="AF506" s="362" t="s">
        <v>261</v>
      </c>
      <c r="AG506" s="362">
        <v>2.4096389999999999E-2</v>
      </c>
      <c r="AH506" s="364">
        <v>131.08000000000001</v>
      </c>
      <c r="AI506" s="364">
        <v>131.08000000000001</v>
      </c>
      <c r="AJ506" s="362" t="s">
        <v>262</v>
      </c>
      <c r="AK506" s="362" t="s">
        <v>263</v>
      </c>
      <c r="AL506" s="361" t="s">
        <v>264</v>
      </c>
      <c r="AM506" s="362">
        <v>58203</v>
      </c>
      <c r="AN506" s="362">
        <v>71620</v>
      </c>
      <c r="AO506" s="361" t="s">
        <v>158</v>
      </c>
      <c r="AP506" s="361" t="s">
        <v>265</v>
      </c>
      <c r="AQ506" s="362" t="s">
        <v>1091</v>
      </c>
      <c r="AR506" s="362" t="s">
        <v>537</v>
      </c>
      <c r="AS506" s="363" t="s">
        <v>1588</v>
      </c>
      <c r="AT506" s="362" t="s">
        <v>245</v>
      </c>
      <c r="AU506" s="362" t="s">
        <v>1590</v>
      </c>
      <c r="AV506" s="364" t="s">
        <v>1591</v>
      </c>
      <c r="AW506" s="362" t="s">
        <v>1092</v>
      </c>
      <c r="AX506" s="362" t="s">
        <v>501</v>
      </c>
      <c r="AY506" s="364" t="s">
        <v>1435</v>
      </c>
      <c r="AZ506" s="362" t="s">
        <v>1125</v>
      </c>
      <c r="BA506" s="362" t="s">
        <v>1126</v>
      </c>
      <c r="BB506" s="362" t="s">
        <v>1127</v>
      </c>
      <c r="BC506" s="362" t="s">
        <v>736</v>
      </c>
      <c r="BD506" s="362" t="s">
        <v>1592</v>
      </c>
      <c r="BE506" s="363" t="s">
        <v>705</v>
      </c>
      <c r="BF506" s="362" t="s">
        <v>261</v>
      </c>
      <c r="BG506" s="364" t="s">
        <v>1591</v>
      </c>
      <c r="BH506" s="362"/>
      <c r="BI506" s="362"/>
      <c r="BJ506" s="362"/>
      <c r="BK506" s="362"/>
      <c r="BL506" s="362"/>
      <c r="BM506" s="362"/>
      <c r="BN506" s="362"/>
      <c r="BO506" s="362"/>
      <c r="BP506" s="362"/>
      <c r="BQ506" s="362"/>
      <c r="BR506" s="362"/>
    </row>
    <row r="507" spans="1:70" ht="15.6">
      <c r="A507" s="361" t="s">
        <v>158</v>
      </c>
      <c r="B507" s="362" t="s">
        <v>2</v>
      </c>
      <c r="C507" s="362"/>
      <c r="D507" s="363" t="s">
        <v>243</v>
      </c>
      <c r="E507" s="363" t="s">
        <v>456</v>
      </c>
      <c r="F507" s="362" t="s">
        <v>245</v>
      </c>
      <c r="G507" s="362" t="s">
        <v>246</v>
      </c>
      <c r="H507" s="362" t="s">
        <v>247</v>
      </c>
      <c r="I507" s="362" t="s">
        <v>248</v>
      </c>
      <c r="J507" s="362" t="s">
        <v>249</v>
      </c>
      <c r="K507" s="362" t="s">
        <v>250</v>
      </c>
      <c r="L507" s="361" t="s">
        <v>298</v>
      </c>
      <c r="M507" s="362" t="s">
        <v>89</v>
      </c>
      <c r="N507" s="362" t="s">
        <v>91</v>
      </c>
      <c r="O507" s="362" t="s">
        <v>250</v>
      </c>
      <c r="P507" s="362" t="s">
        <v>247</v>
      </c>
      <c r="Q507" s="361" t="s">
        <v>157</v>
      </c>
      <c r="R507" s="362" t="s">
        <v>252</v>
      </c>
      <c r="S507" s="362" t="s">
        <v>253</v>
      </c>
      <c r="T507" s="362">
        <v>56578236</v>
      </c>
      <c r="U507" s="362"/>
      <c r="V507" s="362"/>
      <c r="W507" s="363" t="s">
        <v>680</v>
      </c>
      <c r="X507" s="362" t="s">
        <v>1090</v>
      </c>
      <c r="Y507" s="362" t="s">
        <v>256</v>
      </c>
      <c r="Z507" s="362" t="s">
        <v>257</v>
      </c>
      <c r="AA507" s="362" t="s">
        <v>258</v>
      </c>
      <c r="AB507" s="362" t="s">
        <v>259</v>
      </c>
      <c r="AC507" s="362" t="s">
        <v>260</v>
      </c>
      <c r="AD507" s="364">
        <v>9380</v>
      </c>
      <c r="AE507" s="364">
        <v>9380</v>
      </c>
      <c r="AF507" s="362" t="s">
        <v>261</v>
      </c>
      <c r="AG507" s="362">
        <v>2.4096389999999999E-2</v>
      </c>
      <c r="AH507" s="364">
        <v>226.03</v>
      </c>
      <c r="AI507" s="364">
        <v>226.03</v>
      </c>
      <c r="AJ507" s="362" t="s">
        <v>262</v>
      </c>
      <c r="AK507" s="362" t="s">
        <v>263</v>
      </c>
      <c r="AL507" s="361" t="s">
        <v>264</v>
      </c>
      <c r="AM507" s="362">
        <v>58203</v>
      </c>
      <c r="AN507" s="362">
        <v>71620</v>
      </c>
      <c r="AO507" s="361" t="s">
        <v>158</v>
      </c>
      <c r="AP507" s="361" t="s">
        <v>265</v>
      </c>
      <c r="AQ507" s="362" t="s">
        <v>1091</v>
      </c>
      <c r="AR507" s="362" t="s">
        <v>537</v>
      </c>
      <c r="AS507" s="363" t="s">
        <v>1588</v>
      </c>
      <c r="AT507" s="362" t="s">
        <v>245</v>
      </c>
      <c r="AU507" s="362" t="s">
        <v>1590</v>
      </c>
      <c r="AV507" s="364" t="s">
        <v>1591</v>
      </c>
      <c r="AW507" s="362" t="s">
        <v>1092</v>
      </c>
      <c r="AX507" s="362" t="s">
        <v>271</v>
      </c>
      <c r="AY507" s="364" t="s">
        <v>1243</v>
      </c>
      <c r="AZ507" s="362" t="s">
        <v>1125</v>
      </c>
      <c r="BA507" s="362" t="s">
        <v>1126</v>
      </c>
      <c r="BB507" s="362" t="s">
        <v>1127</v>
      </c>
      <c r="BC507" s="362" t="s">
        <v>736</v>
      </c>
      <c r="BD507" s="362" t="s">
        <v>1592</v>
      </c>
      <c r="BE507" s="363" t="s">
        <v>705</v>
      </c>
      <c r="BF507" s="362" t="s">
        <v>261</v>
      </c>
      <c r="BG507" s="364" t="s">
        <v>1591</v>
      </c>
      <c r="BH507" s="362"/>
      <c r="BI507" s="362"/>
      <c r="BJ507" s="362"/>
      <c r="BK507" s="362"/>
      <c r="BL507" s="362"/>
      <c r="BM507" s="362"/>
      <c r="BN507" s="362"/>
      <c r="BO507" s="362"/>
      <c r="BP507" s="362"/>
      <c r="BQ507" s="362"/>
      <c r="BR507" s="362"/>
    </row>
    <row r="508" spans="1:70" ht="15.6">
      <c r="A508" s="361" t="s">
        <v>158</v>
      </c>
      <c r="B508" s="362" t="s">
        <v>2</v>
      </c>
      <c r="C508" s="362"/>
      <c r="D508" s="363" t="s">
        <v>243</v>
      </c>
      <c r="E508" s="363" t="s">
        <v>456</v>
      </c>
      <c r="F508" s="362" t="s">
        <v>245</v>
      </c>
      <c r="G508" s="362" t="s">
        <v>246</v>
      </c>
      <c r="H508" s="362" t="s">
        <v>247</v>
      </c>
      <c r="I508" s="362" t="s">
        <v>248</v>
      </c>
      <c r="J508" s="362" t="s">
        <v>249</v>
      </c>
      <c r="K508" s="362" t="s">
        <v>250</v>
      </c>
      <c r="L508" s="361" t="s">
        <v>298</v>
      </c>
      <c r="M508" s="362" t="s">
        <v>89</v>
      </c>
      <c r="N508" s="362" t="s">
        <v>91</v>
      </c>
      <c r="O508" s="362" t="s">
        <v>250</v>
      </c>
      <c r="P508" s="362" t="s">
        <v>247</v>
      </c>
      <c r="Q508" s="361" t="s">
        <v>157</v>
      </c>
      <c r="R508" s="362" t="s">
        <v>252</v>
      </c>
      <c r="S508" s="362" t="s">
        <v>253</v>
      </c>
      <c r="T508" s="362">
        <v>56578237</v>
      </c>
      <c r="U508" s="362"/>
      <c r="V508" s="362"/>
      <c r="W508" s="363" t="s">
        <v>680</v>
      </c>
      <c r="X508" s="362" t="s">
        <v>1090</v>
      </c>
      <c r="Y508" s="362" t="s">
        <v>256</v>
      </c>
      <c r="Z508" s="362" t="s">
        <v>257</v>
      </c>
      <c r="AA508" s="362" t="s">
        <v>258</v>
      </c>
      <c r="AB508" s="362" t="s">
        <v>259</v>
      </c>
      <c r="AC508" s="362" t="s">
        <v>260</v>
      </c>
      <c r="AD508" s="364">
        <v>5440</v>
      </c>
      <c r="AE508" s="364">
        <v>5440</v>
      </c>
      <c r="AF508" s="362" t="s">
        <v>261</v>
      </c>
      <c r="AG508" s="362">
        <v>2.4096389999999999E-2</v>
      </c>
      <c r="AH508" s="364">
        <v>131.08000000000001</v>
      </c>
      <c r="AI508" s="364">
        <v>131.08000000000001</v>
      </c>
      <c r="AJ508" s="362" t="s">
        <v>262</v>
      </c>
      <c r="AK508" s="362" t="s">
        <v>263</v>
      </c>
      <c r="AL508" s="361" t="s">
        <v>264</v>
      </c>
      <c r="AM508" s="362">
        <v>58203</v>
      </c>
      <c r="AN508" s="362">
        <v>71620</v>
      </c>
      <c r="AO508" s="361" t="s">
        <v>158</v>
      </c>
      <c r="AP508" s="361" t="s">
        <v>265</v>
      </c>
      <c r="AQ508" s="362" t="s">
        <v>1091</v>
      </c>
      <c r="AR508" s="362" t="s">
        <v>537</v>
      </c>
      <c r="AS508" s="363" t="s">
        <v>1588</v>
      </c>
      <c r="AT508" s="362" t="s">
        <v>245</v>
      </c>
      <c r="AU508" s="362" t="s">
        <v>1590</v>
      </c>
      <c r="AV508" s="364" t="s">
        <v>1591</v>
      </c>
      <c r="AW508" s="362" t="s">
        <v>1092</v>
      </c>
      <c r="AX508" s="362" t="s">
        <v>515</v>
      </c>
      <c r="AY508" s="364" t="s">
        <v>1435</v>
      </c>
      <c r="AZ508" s="362" t="s">
        <v>1125</v>
      </c>
      <c r="BA508" s="362" t="s">
        <v>1126</v>
      </c>
      <c r="BB508" s="362" t="s">
        <v>1127</v>
      </c>
      <c r="BC508" s="362" t="s">
        <v>736</v>
      </c>
      <c r="BD508" s="362" t="s">
        <v>1592</v>
      </c>
      <c r="BE508" s="363" t="s">
        <v>705</v>
      </c>
      <c r="BF508" s="362" t="s">
        <v>261</v>
      </c>
      <c r="BG508" s="364" t="s">
        <v>1591</v>
      </c>
      <c r="BH508" s="362"/>
      <c r="BI508" s="362"/>
      <c r="BJ508" s="362"/>
      <c r="BK508" s="362"/>
      <c r="BL508" s="362"/>
      <c r="BM508" s="362"/>
      <c r="BN508" s="362"/>
      <c r="BO508" s="362"/>
      <c r="BP508" s="362"/>
      <c r="BQ508" s="362"/>
      <c r="BR508" s="362"/>
    </row>
    <row r="509" spans="1:70" ht="15.6">
      <c r="A509" s="361" t="s">
        <v>158</v>
      </c>
      <c r="B509" s="362" t="s">
        <v>2</v>
      </c>
      <c r="C509" s="362"/>
      <c r="D509" s="363" t="s">
        <v>243</v>
      </c>
      <c r="E509" s="363" t="s">
        <v>456</v>
      </c>
      <c r="F509" s="362" t="s">
        <v>245</v>
      </c>
      <c r="G509" s="362" t="s">
        <v>246</v>
      </c>
      <c r="H509" s="362" t="s">
        <v>247</v>
      </c>
      <c r="I509" s="362" t="s">
        <v>248</v>
      </c>
      <c r="J509" s="362" t="s">
        <v>249</v>
      </c>
      <c r="K509" s="362" t="s">
        <v>250</v>
      </c>
      <c r="L509" s="361" t="s">
        <v>298</v>
      </c>
      <c r="M509" s="362" t="s">
        <v>89</v>
      </c>
      <c r="N509" s="362" t="s">
        <v>91</v>
      </c>
      <c r="O509" s="362" t="s">
        <v>250</v>
      </c>
      <c r="P509" s="362" t="s">
        <v>247</v>
      </c>
      <c r="Q509" s="361" t="s">
        <v>157</v>
      </c>
      <c r="R509" s="362" t="s">
        <v>252</v>
      </c>
      <c r="S509" s="362" t="s">
        <v>253</v>
      </c>
      <c r="T509" s="362">
        <v>56602301</v>
      </c>
      <c r="U509" s="362"/>
      <c r="V509" s="362"/>
      <c r="W509" s="363" t="s">
        <v>680</v>
      </c>
      <c r="X509" s="362" t="s">
        <v>278</v>
      </c>
      <c r="Y509" s="362" t="s">
        <v>256</v>
      </c>
      <c r="Z509" s="362" t="s">
        <v>279</v>
      </c>
      <c r="AA509" s="362"/>
      <c r="AB509" s="362" t="s">
        <v>280</v>
      </c>
      <c r="AC509" s="362" t="s">
        <v>281</v>
      </c>
      <c r="AD509" s="364">
        <v>0</v>
      </c>
      <c r="AE509" s="364">
        <v>3241.6</v>
      </c>
      <c r="AF509" s="362" t="s">
        <v>261</v>
      </c>
      <c r="AG509" s="362">
        <v>2.4096389999999999E-2</v>
      </c>
      <c r="AH509" s="364">
        <v>0</v>
      </c>
      <c r="AI509" s="364">
        <v>78.11</v>
      </c>
      <c r="AJ509" s="362"/>
      <c r="AK509" s="362"/>
      <c r="AL509" s="361"/>
      <c r="AM509" s="362"/>
      <c r="AN509" s="362"/>
      <c r="AO509" s="361"/>
      <c r="AP509" s="361"/>
      <c r="AQ509" s="362" t="s">
        <v>282</v>
      </c>
      <c r="AR509" s="362"/>
      <c r="AS509" s="363"/>
      <c r="AT509" s="362"/>
      <c r="AU509" s="362"/>
      <c r="AV509" s="364"/>
      <c r="AW509" s="362"/>
      <c r="AX509" s="362"/>
      <c r="AY509" s="364"/>
      <c r="AZ509" s="362"/>
      <c r="BA509" s="362"/>
      <c r="BB509" s="362"/>
      <c r="BC509" s="362"/>
      <c r="BD509" s="362"/>
      <c r="BE509" s="363"/>
      <c r="BF509" s="362"/>
      <c r="BG509" s="364"/>
      <c r="BH509" s="362"/>
      <c r="BI509" s="362"/>
      <c r="BJ509" s="362"/>
      <c r="BK509" s="362"/>
      <c r="BL509" s="362"/>
      <c r="BM509" s="362"/>
      <c r="BN509" s="362"/>
      <c r="BO509" s="362"/>
      <c r="BP509" s="362"/>
      <c r="BQ509" s="362"/>
      <c r="BR509" s="362"/>
    </row>
    <row r="510" spans="1:70" ht="15.6">
      <c r="A510" s="361" t="s">
        <v>158</v>
      </c>
      <c r="B510" s="362" t="s">
        <v>2</v>
      </c>
      <c r="C510" s="362"/>
      <c r="D510" s="363" t="s">
        <v>243</v>
      </c>
      <c r="E510" s="363" t="s">
        <v>456</v>
      </c>
      <c r="F510" s="362" t="s">
        <v>245</v>
      </c>
      <c r="G510" s="362" t="s">
        <v>246</v>
      </c>
      <c r="H510" s="362" t="s">
        <v>247</v>
      </c>
      <c r="I510" s="362" t="s">
        <v>248</v>
      </c>
      <c r="J510" s="362" t="s">
        <v>249</v>
      </c>
      <c r="K510" s="362" t="s">
        <v>250</v>
      </c>
      <c r="L510" s="361" t="s">
        <v>298</v>
      </c>
      <c r="M510" s="362" t="s">
        <v>89</v>
      </c>
      <c r="N510" s="362" t="s">
        <v>91</v>
      </c>
      <c r="O510" s="362" t="s">
        <v>250</v>
      </c>
      <c r="P510" s="362" t="s">
        <v>247</v>
      </c>
      <c r="Q510" s="361" t="s">
        <v>157</v>
      </c>
      <c r="R510" s="362" t="s">
        <v>252</v>
      </c>
      <c r="S510" s="362" t="s">
        <v>253</v>
      </c>
      <c r="T510" s="362">
        <v>56623277</v>
      </c>
      <c r="U510" s="362"/>
      <c r="V510" s="362"/>
      <c r="W510" s="363" t="s">
        <v>680</v>
      </c>
      <c r="X510" s="362" t="s">
        <v>1090</v>
      </c>
      <c r="Y510" s="362" t="s">
        <v>256</v>
      </c>
      <c r="Z510" s="362" t="s">
        <v>257</v>
      </c>
      <c r="AA510" s="362" t="s">
        <v>258</v>
      </c>
      <c r="AB510" s="362" t="s">
        <v>259</v>
      </c>
      <c r="AC510" s="362" t="s">
        <v>260</v>
      </c>
      <c r="AD510" s="364">
        <v>-9380</v>
      </c>
      <c r="AE510" s="364">
        <v>-9380</v>
      </c>
      <c r="AF510" s="362" t="s">
        <v>261</v>
      </c>
      <c r="AG510" s="362">
        <v>2.4096389999999999E-2</v>
      </c>
      <c r="AH510" s="364">
        <v>-226.03</v>
      </c>
      <c r="AI510" s="364">
        <v>-226.03</v>
      </c>
      <c r="AJ510" s="362" t="s">
        <v>262</v>
      </c>
      <c r="AK510" s="362" t="s">
        <v>263</v>
      </c>
      <c r="AL510" s="361" t="s">
        <v>264</v>
      </c>
      <c r="AM510" s="362">
        <v>58203</v>
      </c>
      <c r="AN510" s="362">
        <v>71620</v>
      </c>
      <c r="AO510" s="361" t="s">
        <v>158</v>
      </c>
      <c r="AP510" s="361" t="s">
        <v>265</v>
      </c>
      <c r="AQ510" s="362" t="s">
        <v>1091</v>
      </c>
      <c r="AR510" s="362" t="s">
        <v>537</v>
      </c>
      <c r="AS510" s="363" t="s">
        <v>1588</v>
      </c>
      <c r="AT510" s="362" t="s">
        <v>245</v>
      </c>
      <c r="AU510" s="362" t="s">
        <v>1589</v>
      </c>
      <c r="AV510" s="364" t="s">
        <v>502</v>
      </c>
      <c r="AW510" s="362" t="s">
        <v>1092</v>
      </c>
      <c r="AX510" s="362" t="s">
        <v>515</v>
      </c>
      <c r="AY510" s="364" t="s">
        <v>1593</v>
      </c>
      <c r="AZ510" s="362" t="s">
        <v>1584</v>
      </c>
      <c r="BA510" s="362" t="s">
        <v>1585</v>
      </c>
      <c r="BB510" s="362" t="s">
        <v>1586</v>
      </c>
      <c r="BC510" s="362" t="s">
        <v>1321</v>
      </c>
      <c r="BD510" s="362"/>
      <c r="BE510" s="363"/>
      <c r="BF510" s="362"/>
      <c r="BG510" s="364"/>
      <c r="BH510" s="362"/>
      <c r="BI510" s="362"/>
      <c r="BJ510" s="362"/>
      <c r="BK510" s="362"/>
      <c r="BL510" s="362"/>
      <c r="BM510" s="362"/>
      <c r="BN510" s="362"/>
      <c r="BO510" s="362"/>
      <c r="BP510" s="362"/>
      <c r="BQ510" s="362"/>
      <c r="BR510" s="362"/>
    </row>
    <row r="511" spans="1:70" ht="15.6">
      <c r="A511" s="361" t="s">
        <v>158</v>
      </c>
      <c r="B511" s="362" t="s">
        <v>2</v>
      </c>
      <c r="C511" s="362"/>
      <c r="D511" s="363" t="s">
        <v>243</v>
      </c>
      <c r="E511" s="363" t="s">
        <v>456</v>
      </c>
      <c r="F511" s="362" t="s">
        <v>245</v>
      </c>
      <c r="G511" s="362" t="s">
        <v>246</v>
      </c>
      <c r="H511" s="362" t="s">
        <v>247</v>
      </c>
      <c r="I511" s="362" t="s">
        <v>248</v>
      </c>
      <c r="J511" s="362" t="s">
        <v>249</v>
      </c>
      <c r="K511" s="362" t="s">
        <v>250</v>
      </c>
      <c r="L511" s="361" t="s">
        <v>298</v>
      </c>
      <c r="M511" s="362" t="s">
        <v>89</v>
      </c>
      <c r="N511" s="362" t="s">
        <v>91</v>
      </c>
      <c r="O511" s="362" t="s">
        <v>250</v>
      </c>
      <c r="P511" s="362" t="s">
        <v>247</v>
      </c>
      <c r="Q511" s="361" t="s">
        <v>157</v>
      </c>
      <c r="R511" s="362" t="s">
        <v>252</v>
      </c>
      <c r="S511" s="362" t="s">
        <v>253</v>
      </c>
      <c r="T511" s="362">
        <v>56623278</v>
      </c>
      <c r="U511" s="362"/>
      <c r="V511" s="362"/>
      <c r="W511" s="363" t="s">
        <v>680</v>
      </c>
      <c r="X511" s="362" t="s">
        <v>1090</v>
      </c>
      <c r="Y511" s="362" t="s">
        <v>256</v>
      </c>
      <c r="Z511" s="362" t="s">
        <v>257</v>
      </c>
      <c r="AA511" s="362" t="s">
        <v>258</v>
      </c>
      <c r="AB511" s="362" t="s">
        <v>259</v>
      </c>
      <c r="AC511" s="362" t="s">
        <v>260</v>
      </c>
      <c r="AD511" s="364">
        <v>-5440</v>
      </c>
      <c r="AE511" s="364">
        <v>-5440</v>
      </c>
      <c r="AF511" s="362" t="s">
        <v>261</v>
      </c>
      <c r="AG511" s="362">
        <v>2.4096389999999999E-2</v>
      </c>
      <c r="AH511" s="364">
        <v>-131.08000000000001</v>
      </c>
      <c r="AI511" s="364">
        <v>-131.08000000000001</v>
      </c>
      <c r="AJ511" s="362" t="s">
        <v>262</v>
      </c>
      <c r="AK511" s="362" t="s">
        <v>263</v>
      </c>
      <c r="AL511" s="361" t="s">
        <v>264</v>
      </c>
      <c r="AM511" s="362">
        <v>58203</v>
      </c>
      <c r="AN511" s="362">
        <v>71620</v>
      </c>
      <c r="AO511" s="361" t="s">
        <v>158</v>
      </c>
      <c r="AP511" s="361" t="s">
        <v>265</v>
      </c>
      <c r="AQ511" s="362" t="s">
        <v>1091</v>
      </c>
      <c r="AR511" s="362" t="s">
        <v>537</v>
      </c>
      <c r="AS511" s="363" t="s">
        <v>1588</v>
      </c>
      <c r="AT511" s="362" t="s">
        <v>245</v>
      </c>
      <c r="AU511" s="362" t="s">
        <v>1589</v>
      </c>
      <c r="AV511" s="364" t="s">
        <v>502</v>
      </c>
      <c r="AW511" s="362" t="s">
        <v>1092</v>
      </c>
      <c r="AX511" s="362" t="s">
        <v>501</v>
      </c>
      <c r="AY511" s="364" t="s">
        <v>1594</v>
      </c>
      <c r="AZ511" s="362" t="s">
        <v>1584</v>
      </c>
      <c r="BA511" s="362" t="s">
        <v>1585</v>
      </c>
      <c r="BB511" s="362" t="s">
        <v>1586</v>
      </c>
      <c r="BC511" s="362" t="s">
        <v>1321</v>
      </c>
      <c r="BD511" s="362"/>
      <c r="BE511" s="363"/>
      <c r="BF511" s="362"/>
      <c r="BG511" s="364"/>
      <c r="BH511" s="362"/>
      <c r="BI511" s="362"/>
      <c r="BJ511" s="362"/>
      <c r="BK511" s="362"/>
      <c r="BL511" s="362"/>
      <c r="BM511" s="362"/>
      <c r="BN511" s="362"/>
      <c r="BO511" s="362"/>
      <c r="BP511" s="362"/>
      <c r="BQ511" s="362"/>
      <c r="BR511" s="362"/>
    </row>
    <row r="512" spans="1:70" ht="15.6">
      <c r="A512" s="361" t="s">
        <v>158</v>
      </c>
      <c r="B512" s="362" t="s">
        <v>2</v>
      </c>
      <c r="C512" s="362"/>
      <c r="D512" s="363" t="s">
        <v>243</v>
      </c>
      <c r="E512" s="363" t="s">
        <v>456</v>
      </c>
      <c r="F512" s="362" t="s">
        <v>245</v>
      </c>
      <c r="G512" s="362" t="s">
        <v>246</v>
      </c>
      <c r="H512" s="362" t="s">
        <v>247</v>
      </c>
      <c r="I512" s="362" t="s">
        <v>248</v>
      </c>
      <c r="J512" s="362" t="s">
        <v>249</v>
      </c>
      <c r="K512" s="362" t="s">
        <v>250</v>
      </c>
      <c r="L512" s="361" t="s">
        <v>298</v>
      </c>
      <c r="M512" s="362" t="s">
        <v>89</v>
      </c>
      <c r="N512" s="362" t="s">
        <v>91</v>
      </c>
      <c r="O512" s="362" t="s">
        <v>250</v>
      </c>
      <c r="P512" s="362" t="s">
        <v>247</v>
      </c>
      <c r="Q512" s="361" t="s">
        <v>157</v>
      </c>
      <c r="R512" s="362" t="s">
        <v>252</v>
      </c>
      <c r="S512" s="362" t="s">
        <v>253</v>
      </c>
      <c r="T512" s="362">
        <v>56623279</v>
      </c>
      <c r="U512" s="362"/>
      <c r="V512" s="362"/>
      <c r="W512" s="363" t="s">
        <v>680</v>
      </c>
      <c r="X512" s="362" t="s">
        <v>1090</v>
      </c>
      <c r="Y512" s="362" t="s">
        <v>256</v>
      </c>
      <c r="Z512" s="362" t="s">
        <v>257</v>
      </c>
      <c r="AA512" s="362" t="s">
        <v>258</v>
      </c>
      <c r="AB512" s="362" t="s">
        <v>259</v>
      </c>
      <c r="AC512" s="362" t="s">
        <v>260</v>
      </c>
      <c r="AD512" s="364">
        <v>-5440</v>
      </c>
      <c r="AE512" s="364">
        <v>-5440</v>
      </c>
      <c r="AF512" s="362" t="s">
        <v>261</v>
      </c>
      <c r="AG512" s="362">
        <v>2.4096389999999999E-2</v>
      </c>
      <c r="AH512" s="364">
        <v>-131.08000000000001</v>
      </c>
      <c r="AI512" s="364">
        <v>-131.08000000000001</v>
      </c>
      <c r="AJ512" s="362" t="s">
        <v>262</v>
      </c>
      <c r="AK512" s="362" t="s">
        <v>263</v>
      </c>
      <c r="AL512" s="361" t="s">
        <v>264</v>
      </c>
      <c r="AM512" s="362">
        <v>58203</v>
      </c>
      <c r="AN512" s="362">
        <v>71620</v>
      </c>
      <c r="AO512" s="361" t="s">
        <v>158</v>
      </c>
      <c r="AP512" s="361" t="s">
        <v>265</v>
      </c>
      <c r="AQ512" s="362" t="s">
        <v>1091</v>
      </c>
      <c r="AR512" s="362" t="s">
        <v>537</v>
      </c>
      <c r="AS512" s="363" t="s">
        <v>1588</v>
      </c>
      <c r="AT512" s="362" t="s">
        <v>245</v>
      </c>
      <c r="AU512" s="362" t="s">
        <v>1589</v>
      </c>
      <c r="AV512" s="364" t="s">
        <v>502</v>
      </c>
      <c r="AW512" s="362" t="s">
        <v>1092</v>
      </c>
      <c r="AX512" s="362" t="s">
        <v>271</v>
      </c>
      <c r="AY512" s="364" t="s">
        <v>1594</v>
      </c>
      <c r="AZ512" s="362" t="s">
        <v>1584</v>
      </c>
      <c r="BA512" s="362" t="s">
        <v>1585</v>
      </c>
      <c r="BB512" s="362" t="s">
        <v>1586</v>
      </c>
      <c r="BC512" s="362" t="s">
        <v>1321</v>
      </c>
      <c r="BD512" s="362"/>
      <c r="BE512" s="363"/>
      <c r="BF512" s="362"/>
      <c r="BG512" s="364"/>
      <c r="BH512" s="362"/>
      <c r="BI512" s="362"/>
      <c r="BJ512" s="362"/>
      <c r="BK512" s="362"/>
      <c r="BL512" s="362"/>
      <c r="BM512" s="362"/>
      <c r="BN512" s="362"/>
      <c r="BO512" s="362"/>
      <c r="BP512" s="362"/>
      <c r="BQ512" s="362"/>
      <c r="BR512" s="362"/>
    </row>
    <row r="513" spans="1:70" ht="15.6">
      <c r="A513" s="361" t="s">
        <v>158</v>
      </c>
      <c r="B513" s="362" t="s">
        <v>2</v>
      </c>
      <c r="C513" s="362"/>
      <c r="D513" s="363" t="s">
        <v>243</v>
      </c>
      <c r="E513" s="363" t="s">
        <v>456</v>
      </c>
      <c r="F513" s="362" t="s">
        <v>245</v>
      </c>
      <c r="G513" s="362" t="s">
        <v>246</v>
      </c>
      <c r="H513" s="362" t="s">
        <v>247</v>
      </c>
      <c r="I513" s="362" t="s">
        <v>248</v>
      </c>
      <c r="J513" s="362" t="s">
        <v>249</v>
      </c>
      <c r="K513" s="362" t="s">
        <v>250</v>
      </c>
      <c r="L513" s="361" t="s">
        <v>298</v>
      </c>
      <c r="M513" s="362" t="s">
        <v>89</v>
      </c>
      <c r="N513" s="362" t="s">
        <v>91</v>
      </c>
      <c r="O513" s="362" t="s">
        <v>250</v>
      </c>
      <c r="P513" s="362" t="s">
        <v>247</v>
      </c>
      <c r="Q513" s="361" t="s">
        <v>157</v>
      </c>
      <c r="R513" s="362" t="s">
        <v>252</v>
      </c>
      <c r="S513" s="362" t="s">
        <v>253</v>
      </c>
      <c r="T513" s="362">
        <v>56660817</v>
      </c>
      <c r="U513" s="362"/>
      <c r="V513" s="362"/>
      <c r="W513" s="363" t="s">
        <v>680</v>
      </c>
      <c r="X513" s="362" t="s">
        <v>278</v>
      </c>
      <c r="Y513" s="362" t="s">
        <v>256</v>
      </c>
      <c r="Z513" s="362" t="s">
        <v>279</v>
      </c>
      <c r="AA513" s="362"/>
      <c r="AB513" s="362" t="s">
        <v>280</v>
      </c>
      <c r="AC513" s="362" t="s">
        <v>281</v>
      </c>
      <c r="AD513" s="364">
        <v>0</v>
      </c>
      <c r="AE513" s="364">
        <v>-1620.8</v>
      </c>
      <c r="AF513" s="362" t="s">
        <v>261</v>
      </c>
      <c r="AG513" s="362">
        <v>2.4096389999999999E-2</v>
      </c>
      <c r="AH513" s="364">
        <v>0</v>
      </c>
      <c r="AI513" s="364">
        <v>-39.06</v>
      </c>
      <c r="AJ513" s="362"/>
      <c r="AK513" s="362"/>
      <c r="AL513" s="361"/>
      <c r="AM513" s="362"/>
      <c r="AN513" s="362"/>
      <c r="AO513" s="361"/>
      <c r="AP513" s="361"/>
      <c r="AQ513" s="362" t="s">
        <v>282</v>
      </c>
      <c r="AR513" s="362"/>
      <c r="AS513" s="363"/>
      <c r="AT513" s="362"/>
      <c r="AU513" s="362"/>
      <c r="AV513" s="364"/>
      <c r="AW513" s="362"/>
      <c r="AX513" s="362"/>
      <c r="AY513" s="364"/>
      <c r="AZ513" s="362"/>
      <c r="BA513" s="362"/>
      <c r="BB513" s="362"/>
      <c r="BC513" s="362"/>
      <c r="BD513" s="362"/>
      <c r="BE513" s="363"/>
      <c r="BF513" s="362"/>
      <c r="BG513" s="364"/>
      <c r="BH513" s="362"/>
      <c r="BI513" s="362"/>
      <c r="BJ513" s="362"/>
      <c r="BK513" s="362"/>
      <c r="BL513" s="362"/>
      <c r="BM513" s="362"/>
      <c r="BN513" s="362"/>
      <c r="BO513" s="362"/>
      <c r="BP513" s="362"/>
      <c r="BQ513" s="362"/>
      <c r="BR513" s="362"/>
    </row>
    <row r="514" spans="1:70" ht="15.6">
      <c r="A514" s="361" t="s">
        <v>158</v>
      </c>
      <c r="B514" s="362" t="s">
        <v>2</v>
      </c>
      <c r="C514" s="362"/>
      <c r="D514" s="363" t="s">
        <v>243</v>
      </c>
      <c r="E514" s="363" t="s">
        <v>456</v>
      </c>
      <c r="F514" s="362" t="s">
        <v>245</v>
      </c>
      <c r="G514" s="362" t="s">
        <v>246</v>
      </c>
      <c r="H514" s="362" t="s">
        <v>247</v>
      </c>
      <c r="I514" s="362" t="s">
        <v>248</v>
      </c>
      <c r="J514" s="362" t="s">
        <v>249</v>
      </c>
      <c r="K514" s="362" t="s">
        <v>250</v>
      </c>
      <c r="L514" s="361" t="s">
        <v>298</v>
      </c>
      <c r="M514" s="362" t="s">
        <v>89</v>
      </c>
      <c r="N514" s="362" t="s">
        <v>91</v>
      </c>
      <c r="O514" s="362" t="s">
        <v>250</v>
      </c>
      <c r="P514" s="362" t="s">
        <v>247</v>
      </c>
      <c r="Q514" s="361" t="s">
        <v>157</v>
      </c>
      <c r="R514" s="362" t="s">
        <v>252</v>
      </c>
      <c r="S514" s="362" t="s">
        <v>253</v>
      </c>
      <c r="T514" s="362">
        <v>56755823</v>
      </c>
      <c r="U514" s="362"/>
      <c r="V514" s="362"/>
      <c r="W514" s="363" t="s">
        <v>1595</v>
      </c>
      <c r="X514" s="362" t="s">
        <v>1090</v>
      </c>
      <c r="Y514" s="362" t="s">
        <v>256</v>
      </c>
      <c r="Z514" s="362" t="s">
        <v>257</v>
      </c>
      <c r="AA514" s="362" t="s">
        <v>258</v>
      </c>
      <c r="AB514" s="362" t="s">
        <v>259</v>
      </c>
      <c r="AC514" s="362" t="s">
        <v>260</v>
      </c>
      <c r="AD514" s="364">
        <v>4690</v>
      </c>
      <c r="AE514" s="364">
        <v>4690</v>
      </c>
      <c r="AF514" s="362" t="s">
        <v>261</v>
      </c>
      <c r="AG514" s="362">
        <v>2.4096389999999999E-2</v>
      </c>
      <c r="AH514" s="364">
        <v>113.01</v>
      </c>
      <c r="AI514" s="364">
        <v>113.01</v>
      </c>
      <c r="AJ514" s="362" t="s">
        <v>262</v>
      </c>
      <c r="AK514" s="362" t="s">
        <v>263</v>
      </c>
      <c r="AL514" s="361" t="s">
        <v>264</v>
      </c>
      <c r="AM514" s="362">
        <v>58203</v>
      </c>
      <c r="AN514" s="362">
        <v>71620</v>
      </c>
      <c r="AO514" s="361" t="s">
        <v>158</v>
      </c>
      <c r="AP514" s="361" t="s">
        <v>265</v>
      </c>
      <c r="AQ514" s="362" t="s">
        <v>1091</v>
      </c>
      <c r="AR514" s="362" t="s">
        <v>537</v>
      </c>
      <c r="AS514" s="363" t="s">
        <v>1595</v>
      </c>
      <c r="AT514" s="362" t="s">
        <v>245</v>
      </c>
      <c r="AU514" s="362" t="s">
        <v>1596</v>
      </c>
      <c r="AV514" s="364" t="s">
        <v>1597</v>
      </c>
      <c r="AW514" s="362" t="s">
        <v>1092</v>
      </c>
      <c r="AX514" s="362" t="s">
        <v>271</v>
      </c>
      <c r="AY514" s="364" t="s">
        <v>1325</v>
      </c>
      <c r="AZ514" s="362" t="s">
        <v>1584</v>
      </c>
      <c r="BA514" s="362" t="s">
        <v>1585</v>
      </c>
      <c r="BB514" s="362" t="s">
        <v>1586</v>
      </c>
      <c r="BC514" s="362" t="s">
        <v>1321</v>
      </c>
      <c r="BD514" s="362" t="s">
        <v>1598</v>
      </c>
      <c r="BE514" s="363" t="s">
        <v>579</v>
      </c>
      <c r="BF514" s="362" t="s">
        <v>261</v>
      </c>
      <c r="BG514" s="364" t="s">
        <v>1597</v>
      </c>
      <c r="BH514" s="362"/>
      <c r="BI514" s="362"/>
      <c r="BJ514" s="362"/>
      <c r="BK514" s="362"/>
      <c r="BL514" s="362"/>
      <c r="BM514" s="362"/>
      <c r="BN514" s="362"/>
      <c r="BO514" s="362"/>
      <c r="BP514" s="362"/>
      <c r="BQ514" s="362"/>
      <c r="BR514" s="362"/>
    </row>
    <row r="515" spans="1:70" ht="15.6">
      <c r="A515" s="361" t="s">
        <v>158</v>
      </c>
      <c r="B515" s="362" t="s">
        <v>2</v>
      </c>
      <c r="C515" s="362"/>
      <c r="D515" s="363" t="s">
        <v>243</v>
      </c>
      <c r="E515" s="363" t="s">
        <v>456</v>
      </c>
      <c r="F515" s="362" t="s">
        <v>245</v>
      </c>
      <c r="G515" s="362" t="s">
        <v>246</v>
      </c>
      <c r="H515" s="362" t="s">
        <v>247</v>
      </c>
      <c r="I515" s="362" t="s">
        <v>248</v>
      </c>
      <c r="J515" s="362" t="s">
        <v>249</v>
      </c>
      <c r="K515" s="362" t="s">
        <v>250</v>
      </c>
      <c r="L515" s="361" t="s">
        <v>298</v>
      </c>
      <c r="M515" s="362" t="s">
        <v>89</v>
      </c>
      <c r="N515" s="362" t="s">
        <v>91</v>
      </c>
      <c r="O515" s="362" t="s">
        <v>250</v>
      </c>
      <c r="P515" s="362" t="s">
        <v>247</v>
      </c>
      <c r="Q515" s="361" t="s">
        <v>157</v>
      </c>
      <c r="R515" s="362" t="s">
        <v>252</v>
      </c>
      <c r="S515" s="362" t="s">
        <v>253</v>
      </c>
      <c r="T515" s="362">
        <v>56755824</v>
      </c>
      <c r="U515" s="362"/>
      <c r="V515" s="362"/>
      <c r="W515" s="363" t="s">
        <v>1595</v>
      </c>
      <c r="X515" s="362" t="s">
        <v>1090</v>
      </c>
      <c r="Y515" s="362" t="s">
        <v>256</v>
      </c>
      <c r="Z515" s="362" t="s">
        <v>257</v>
      </c>
      <c r="AA515" s="362" t="s">
        <v>258</v>
      </c>
      <c r="AB515" s="362" t="s">
        <v>259</v>
      </c>
      <c r="AC515" s="362" t="s">
        <v>260</v>
      </c>
      <c r="AD515" s="364">
        <v>5440</v>
      </c>
      <c r="AE515" s="364">
        <v>5440</v>
      </c>
      <c r="AF515" s="362" t="s">
        <v>261</v>
      </c>
      <c r="AG515" s="362">
        <v>2.4096389999999999E-2</v>
      </c>
      <c r="AH515" s="364">
        <v>131.09</v>
      </c>
      <c r="AI515" s="364">
        <v>131.09</v>
      </c>
      <c r="AJ515" s="362" t="s">
        <v>262</v>
      </c>
      <c r="AK515" s="362" t="s">
        <v>263</v>
      </c>
      <c r="AL515" s="361" t="s">
        <v>264</v>
      </c>
      <c r="AM515" s="362">
        <v>58203</v>
      </c>
      <c r="AN515" s="362">
        <v>71620</v>
      </c>
      <c r="AO515" s="361" t="s">
        <v>158</v>
      </c>
      <c r="AP515" s="361" t="s">
        <v>265</v>
      </c>
      <c r="AQ515" s="362" t="s">
        <v>1091</v>
      </c>
      <c r="AR515" s="362" t="s">
        <v>537</v>
      </c>
      <c r="AS515" s="363" t="s">
        <v>1595</v>
      </c>
      <c r="AT515" s="362" t="s">
        <v>245</v>
      </c>
      <c r="AU515" s="362" t="s">
        <v>1596</v>
      </c>
      <c r="AV515" s="364" t="s">
        <v>1597</v>
      </c>
      <c r="AW515" s="362" t="s">
        <v>1092</v>
      </c>
      <c r="AX515" s="362" t="s">
        <v>515</v>
      </c>
      <c r="AY515" s="364" t="s">
        <v>1435</v>
      </c>
      <c r="AZ515" s="362" t="s">
        <v>1584</v>
      </c>
      <c r="BA515" s="362" t="s">
        <v>1585</v>
      </c>
      <c r="BB515" s="362" t="s">
        <v>1586</v>
      </c>
      <c r="BC515" s="362" t="s">
        <v>1321</v>
      </c>
      <c r="BD515" s="362" t="s">
        <v>1598</v>
      </c>
      <c r="BE515" s="363" t="s">
        <v>579</v>
      </c>
      <c r="BF515" s="362" t="s">
        <v>261</v>
      </c>
      <c r="BG515" s="364" t="s">
        <v>1597</v>
      </c>
      <c r="BH515" s="362"/>
      <c r="BI515" s="362"/>
      <c r="BJ515" s="362"/>
      <c r="BK515" s="362"/>
      <c r="BL515" s="362"/>
      <c r="BM515" s="362"/>
      <c r="BN515" s="362"/>
      <c r="BO515" s="362"/>
      <c r="BP515" s="362"/>
      <c r="BQ515" s="362"/>
      <c r="BR515" s="362"/>
    </row>
    <row r="516" spans="1:70" ht="15.6">
      <c r="A516" s="361" t="s">
        <v>158</v>
      </c>
      <c r="B516" s="362" t="s">
        <v>2</v>
      </c>
      <c r="C516" s="362"/>
      <c r="D516" s="363" t="s">
        <v>243</v>
      </c>
      <c r="E516" s="363" t="s">
        <v>456</v>
      </c>
      <c r="F516" s="362" t="s">
        <v>245</v>
      </c>
      <c r="G516" s="362" t="s">
        <v>246</v>
      </c>
      <c r="H516" s="362" t="s">
        <v>247</v>
      </c>
      <c r="I516" s="362" t="s">
        <v>248</v>
      </c>
      <c r="J516" s="362" t="s">
        <v>249</v>
      </c>
      <c r="K516" s="362" t="s">
        <v>250</v>
      </c>
      <c r="L516" s="361" t="s">
        <v>298</v>
      </c>
      <c r="M516" s="362" t="s">
        <v>89</v>
      </c>
      <c r="N516" s="362" t="s">
        <v>91</v>
      </c>
      <c r="O516" s="362" t="s">
        <v>250</v>
      </c>
      <c r="P516" s="362" t="s">
        <v>247</v>
      </c>
      <c r="Q516" s="361" t="s">
        <v>157</v>
      </c>
      <c r="R516" s="362" t="s">
        <v>252</v>
      </c>
      <c r="S516" s="362" t="s">
        <v>253</v>
      </c>
      <c r="T516" s="362">
        <v>56755825</v>
      </c>
      <c r="U516" s="362"/>
      <c r="V516" s="362"/>
      <c r="W516" s="363" t="s">
        <v>1595</v>
      </c>
      <c r="X516" s="362" t="s">
        <v>1090</v>
      </c>
      <c r="Y516" s="362" t="s">
        <v>256</v>
      </c>
      <c r="Z516" s="362" t="s">
        <v>257</v>
      </c>
      <c r="AA516" s="362" t="s">
        <v>258</v>
      </c>
      <c r="AB516" s="362" t="s">
        <v>259</v>
      </c>
      <c r="AC516" s="362" t="s">
        <v>260</v>
      </c>
      <c r="AD516" s="364">
        <v>5440</v>
      </c>
      <c r="AE516" s="364">
        <v>5440</v>
      </c>
      <c r="AF516" s="362" t="s">
        <v>261</v>
      </c>
      <c r="AG516" s="362">
        <v>2.4096389999999999E-2</v>
      </c>
      <c r="AH516" s="364">
        <v>131.08000000000001</v>
      </c>
      <c r="AI516" s="364">
        <v>131.08000000000001</v>
      </c>
      <c r="AJ516" s="362" t="s">
        <v>262</v>
      </c>
      <c r="AK516" s="362" t="s">
        <v>263</v>
      </c>
      <c r="AL516" s="361" t="s">
        <v>264</v>
      </c>
      <c r="AM516" s="362">
        <v>58203</v>
      </c>
      <c r="AN516" s="362">
        <v>71620</v>
      </c>
      <c r="AO516" s="361" t="s">
        <v>158</v>
      </c>
      <c r="AP516" s="361" t="s">
        <v>265</v>
      </c>
      <c r="AQ516" s="362" t="s">
        <v>1091</v>
      </c>
      <c r="AR516" s="362" t="s">
        <v>537</v>
      </c>
      <c r="AS516" s="363" t="s">
        <v>1595</v>
      </c>
      <c r="AT516" s="362" t="s">
        <v>245</v>
      </c>
      <c r="AU516" s="362" t="s">
        <v>1596</v>
      </c>
      <c r="AV516" s="364" t="s">
        <v>1597</v>
      </c>
      <c r="AW516" s="362" t="s">
        <v>1092</v>
      </c>
      <c r="AX516" s="362" t="s">
        <v>501</v>
      </c>
      <c r="AY516" s="364" t="s">
        <v>1435</v>
      </c>
      <c r="AZ516" s="362" t="s">
        <v>1584</v>
      </c>
      <c r="BA516" s="362" t="s">
        <v>1585</v>
      </c>
      <c r="BB516" s="362" t="s">
        <v>1586</v>
      </c>
      <c r="BC516" s="362" t="s">
        <v>1321</v>
      </c>
      <c r="BD516" s="362" t="s">
        <v>1598</v>
      </c>
      <c r="BE516" s="363" t="s">
        <v>579</v>
      </c>
      <c r="BF516" s="362" t="s">
        <v>261</v>
      </c>
      <c r="BG516" s="364" t="s">
        <v>1597</v>
      </c>
      <c r="BH516" s="362"/>
      <c r="BI516" s="362"/>
      <c r="BJ516" s="362"/>
      <c r="BK516" s="362"/>
      <c r="BL516" s="362"/>
      <c r="BM516" s="362"/>
      <c r="BN516" s="362"/>
      <c r="BO516" s="362"/>
      <c r="BP516" s="362"/>
      <c r="BQ516" s="362"/>
      <c r="BR516" s="362"/>
    </row>
    <row r="517" spans="1:70" ht="15.6">
      <c r="A517" s="361" t="s">
        <v>158</v>
      </c>
      <c r="B517" s="362" t="s">
        <v>2</v>
      </c>
      <c r="C517" s="362"/>
      <c r="D517" s="363" t="s">
        <v>243</v>
      </c>
      <c r="E517" s="363" t="s">
        <v>456</v>
      </c>
      <c r="F517" s="362" t="s">
        <v>245</v>
      </c>
      <c r="G517" s="362" t="s">
        <v>246</v>
      </c>
      <c r="H517" s="362" t="s">
        <v>247</v>
      </c>
      <c r="I517" s="362" t="s">
        <v>248</v>
      </c>
      <c r="J517" s="362" t="s">
        <v>249</v>
      </c>
      <c r="K517" s="362" t="s">
        <v>250</v>
      </c>
      <c r="L517" s="361" t="s">
        <v>298</v>
      </c>
      <c r="M517" s="362" t="s">
        <v>89</v>
      </c>
      <c r="N517" s="362" t="s">
        <v>91</v>
      </c>
      <c r="O517" s="362" t="s">
        <v>250</v>
      </c>
      <c r="P517" s="362" t="s">
        <v>247</v>
      </c>
      <c r="Q517" s="361" t="s">
        <v>157</v>
      </c>
      <c r="R517" s="362" t="s">
        <v>252</v>
      </c>
      <c r="S517" s="362" t="s">
        <v>253</v>
      </c>
      <c r="T517" s="362">
        <v>56791446</v>
      </c>
      <c r="U517" s="362"/>
      <c r="V517" s="362"/>
      <c r="W517" s="363" t="s">
        <v>1595</v>
      </c>
      <c r="X517" s="362" t="s">
        <v>278</v>
      </c>
      <c r="Y517" s="362" t="s">
        <v>256</v>
      </c>
      <c r="Z517" s="362" t="s">
        <v>279</v>
      </c>
      <c r="AA517" s="362"/>
      <c r="AB517" s="362" t="s">
        <v>280</v>
      </c>
      <c r="AC517" s="362" t="s">
        <v>281</v>
      </c>
      <c r="AD517" s="364">
        <v>0</v>
      </c>
      <c r="AE517" s="364">
        <v>1245.5999999999999</v>
      </c>
      <c r="AF517" s="362" t="s">
        <v>261</v>
      </c>
      <c r="AG517" s="362">
        <v>2.4096389999999999E-2</v>
      </c>
      <c r="AH517" s="364">
        <v>0</v>
      </c>
      <c r="AI517" s="364">
        <v>30.01</v>
      </c>
      <c r="AJ517" s="362"/>
      <c r="AK517" s="362"/>
      <c r="AL517" s="361"/>
      <c r="AM517" s="362"/>
      <c r="AN517" s="362"/>
      <c r="AO517" s="361"/>
      <c r="AP517" s="361"/>
      <c r="AQ517" s="362" t="s">
        <v>282</v>
      </c>
      <c r="AR517" s="362"/>
      <c r="AS517" s="363"/>
      <c r="AT517" s="362"/>
      <c r="AU517" s="362"/>
      <c r="AV517" s="364"/>
      <c r="AW517" s="362"/>
      <c r="AX517" s="362"/>
      <c r="AY517" s="364"/>
      <c r="AZ517" s="362"/>
      <c r="BA517" s="362"/>
      <c r="BB517" s="362"/>
      <c r="BC517" s="362"/>
      <c r="BD517" s="362"/>
      <c r="BE517" s="363"/>
      <c r="BF517" s="362"/>
      <c r="BG517" s="364"/>
      <c r="BH517" s="362"/>
      <c r="BI517" s="362"/>
      <c r="BJ517" s="362"/>
      <c r="BK517" s="362"/>
      <c r="BL517" s="362"/>
      <c r="BM517" s="362"/>
      <c r="BN517" s="362"/>
      <c r="BO517" s="362"/>
      <c r="BP517" s="362"/>
      <c r="BQ517" s="362"/>
      <c r="BR517" s="362"/>
    </row>
    <row r="518" spans="1:70" ht="15.6">
      <c r="A518" s="361" t="s">
        <v>158</v>
      </c>
      <c r="B518" s="362" t="s">
        <v>2</v>
      </c>
      <c r="C518" s="362"/>
      <c r="D518" s="363" t="s">
        <v>243</v>
      </c>
      <c r="E518" s="363" t="s">
        <v>456</v>
      </c>
      <c r="F518" s="362" t="s">
        <v>245</v>
      </c>
      <c r="G518" s="362" t="s">
        <v>246</v>
      </c>
      <c r="H518" s="362" t="s">
        <v>247</v>
      </c>
      <c r="I518" s="362" t="s">
        <v>248</v>
      </c>
      <c r="J518" s="362" t="s">
        <v>249</v>
      </c>
      <c r="K518" s="362" t="s">
        <v>250</v>
      </c>
      <c r="L518" s="361" t="s">
        <v>298</v>
      </c>
      <c r="M518" s="362" t="s">
        <v>89</v>
      </c>
      <c r="N518" s="362" t="s">
        <v>91</v>
      </c>
      <c r="O518" s="362" t="s">
        <v>250</v>
      </c>
      <c r="P518" s="362" t="s">
        <v>247</v>
      </c>
      <c r="Q518" s="361" t="s">
        <v>157</v>
      </c>
      <c r="R518" s="362" t="s">
        <v>252</v>
      </c>
      <c r="S518" s="362" t="s">
        <v>253</v>
      </c>
      <c r="T518" s="362">
        <v>56869761</v>
      </c>
      <c r="U518" s="362"/>
      <c r="V518" s="362"/>
      <c r="W518" s="363" t="s">
        <v>1595</v>
      </c>
      <c r="X518" s="362" t="s">
        <v>1090</v>
      </c>
      <c r="Y518" s="362" t="s">
        <v>256</v>
      </c>
      <c r="Z518" s="362" t="s">
        <v>257</v>
      </c>
      <c r="AA518" s="362" t="s">
        <v>258</v>
      </c>
      <c r="AB518" s="362" t="s">
        <v>259</v>
      </c>
      <c r="AC518" s="362" t="s">
        <v>260</v>
      </c>
      <c r="AD518" s="364">
        <v>991.33</v>
      </c>
      <c r="AE518" s="364">
        <v>991.33</v>
      </c>
      <c r="AF518" s="362" t="s">
        <v>261</v>
      </c>
      <c r="AG518" s="362">
        <v>2.4096389999999999E-2</v>
      </c>
      <c r="AH518" s="364">
        <v>23.89</v>
      </c>
      <c r="AI518" s="364">
        <v>23.89</v>
      </c>
      <c r="AJ518" s="362" t="s">
        <v>262</v>
      </c>
      <c r="AK518" s="362" t="s">
        <v>263</v>
      </c>
      <c r="AL518" s="361" t="s">
        <v>264</v>
      </c>
      <c r="AM518" s="362">
        <v>58203</v>
      </c>
      <c r="AN518" s="362">
        <v>71620</v>
      </c>
      <c r="AO518" s="361" t="s">
        <v>158</v>
      </c>
      <c r="AP518" s="361" t="s">
        <v>265</v>
      </c>
      <c r="AQ518" s="362" t="s">
        <v>1091</v>
      </c>
      <c r="AR518" s="362" t="s">
        <v>537</v>
      </c>
      <c r="AS518" s="363" t="s">
        <v>1595</v>
      </c>
      <c r="AT518" s="362" t="s">
        <v>245</v>
      </c>
      <c r="AU518" s="362" t="s">
        <v>1599</v>
      </c>
      <c r="AV518" s="364" t="s">
        <v>1600</v>
      </c>
      <c r="AW518" s="362" t="s">
        <v>1047</v>
      </c>
      <c r="AX518" s="362" t="s">
        <v>271</v>
      </c>
      <c r="AY518" s="364" t="s">
        <v>1600</v>
      </c>
      <c r="AZ518" s="362" t="s">
        <v>1443</v>
      </c>
      <c r="BA518" s="362" t="s">
        <v>1444</v>
      </c>
      <c r="BB518" s="362" t="s">
        <v>1445</v>
      </c>
      <c r="BC518" s="362" t="s">
        <v>663</v>
      </c>
      <c r="BD518" s="362" t="s">
        <v>1601</v>
      </c>
      <c r="BE518" s="363" t="s">
        <v>579</v>
      </c>
      <c r="BF518" s="362" t="s">
        <v>261</v>
      </c>
      <c r="BG518" s="364" t="s">
        <v>1600</v>
      </c>
      <c r="BH518" s="362"/>
      <c r="BI518" s="362"/>
      <c r="BJ518" s="362"/>
      <c r="BK518" s="362"/>
      <c r="BL518" s="362"/>
      <c r="BM518" s="362"/>
      <c r="BN518" s="362"/>
      <c r="BO518" s="362"/>
      <c r="BP518" s="362"/>
      <c r="BQ518" s="362"/>
      <c r="BR518" s="362"/>
    </row>
    <row r="519" spans="1:70" ht="15.6">
      <c r="A519" s="361" t="s">
        <v>158</v>
      </c>
      <c r="B519" s="362" t="s">
        <v>2</v>
      </c>
      <c r="C519" s="362"/>
      <c r="D519" s="363" t="s">
        <v>243</v>
      </c>
      <c r="E519" s="363" t="s">
        <v>456</v>
      </c>
      <c r="F519" s="362" t="s">
        <v>245</v>
      </c>
      <c r="G519" s="362" t="s">
        <v>246</v>
      </c>
      <c r="H519" s="362" t="s">
        <v>247</v>
      </c>
      <c r="I519" s="362" t="s">
        <v>248</v>
      </c>
      <c r="J519" s="362" t="s">
        <v>249</v>
      </c>
      <c r="K519" s="362" t="s">
        <v>250</v>
      </c>
      <c r="L519" s="361" t="s">
        <v>298</v>
      </c>
      <c r="M519" s="362" t="s">
        <v>89</v>
      </c>
      <c r="N519" s="362" t="s">
        <v>91</v>
      </c>
      <c r="O519" s="362" t="s">
        <v>250</v>
      </c>
      <c r="P519" s="362" t="s">
        <v>247</v>
      </c>
      <c r="Q519" s="361" t="s">
        <v>157</v>
      </c>
      <c r="R519" s="362" t="s">
        <v>252</v>
      </c>
      <c r="S519" s="362" t="s">
        <v>253</v>
      </c>
      <c r="T519" s="362">
        <v>56869794</v>
      </c>
      <c r="U519" s="362"/>
      <c r="V519" s="362"/>
      <c r="W519" s="363" t="s">
        <v>705</v>
      </c>
      <c r="X519" s="362" t="s">
        <v>1069</v>
      </c>
      <c r="Y519" s="362" t="s">
        <v>256</v>
      </c>
      <c r="Z519" s="362" t="s">
        <v>257</v>
      </c>
      <c r="AA519" s="362" t="s">
        <v>258</v>
      </c>
      <c r="AB519" s="362" t="s">
        <v>259</v>
      </c>
      <c r="AC519" s="362" t="s">
        <v>260</v>
      </c>
      <c r="AD519" s="364">
        <v>6507.55</v>
      </c>
      <c r="AE519" s="364">
        <v>6507.55</v>
      </c>
      <c r="AF519" s="362" t="s">
        <v>154</v>
      </c>
      <c r="AG519" s="362">
        <v>1</v>
      </c>
      <c r="AH519" s="364">
        <v>6507.55</v>
      </c>
      <c r="AI519" s="364">
        <v>6507.55</v>
      </c>
      <c r="AJ519" s="362" t="s">
        <v>262</v>
      </c>
      <c r="AK519" s="362" t="s">
        <v>263</v>
      </c>
      <c r="AL519" s="361" t="s">
        <v>264</v>
      </c>
      <c r="AM519" s="362">
        <v>58203</v>
      </c>
      <c r="AN519" s="362">
        <v>74325</v>
      </c>
      <c r="AO519" s="361" t="s">
        <v>158</v>
      </c>
      <c r="AP519" s="361" t="s">
        <v>265</v>
      </c>
      <c r="AQ519" s="362" t="s">
        <v>1070</v>
      </c>
      <c r="AR519" s="362" t="s">
        <v>537</v>
      </c>
      <c r="AS519" s="363" t="s">
        <v>705</v>
      </c>
      <c r="AT519" s="362" t="s">
        <v>245</v>
      </c>
      <c r="AU519" s="362" t="s">
        <v>1602</v>
      </c>
      <c r="AV519" s="364" t="s">
        <v>502</v>
      </c>
      <c r="AW519" s="362" t="s">
        <v>1602</v>
      </c>
      <c r="AX519" s="362" t="s">
        <v>271</v>
      </c>
      <c r="AY519" s="364" t="s">
        <v>1305</v>
      </c>
      <c r="AZ519" s="362" t="s">
        <v>1073</v>
      </c>
      <c r="BA519" s="362" t="s">
        <v>1073</v>
      </c>
      <c r="BB519" s="362" t="s">
        <v>1074</v>
      </c>
      <c r="BC519" s="362" t="s">
        <v>1075</v>
      </c>
      <c r="BD519" s="362" t="s">
        <v>1603</v>
      </c>
      <c r="BE519" s="363" t="s">
        <v>705</v>
      </c>
      <c r="BF519" s="362" t="s">
        <v>154</v>
      </c>
      <c r="BG519" s="364" t="s">
        <v>502</v>
      </c>
      <c r="BH519" s="362"/>
      <c r="BI519" s="362"/>
      <c r="BJ519" s="362"/>
      <c r="BK519" s="362"/>
      <c r="BL519" s="362"/>
      <c r="BM519" s="362"/>
      <c r="BN519" s="362"/>
      <c r="BO519" s="362"/>
      <c r="BP519" s="362"/>
      <c r="BQ519" s="362"/>
      <c r="BR519" s="362"/>
    </row>
    <row r="520" spans="1:70" ht="15.6">
      <c r="A520" s="361" t="s">
        <v>158</v>
      </c>
      <c r="B520" s="362" t="s">
        <v>2</v>
      </c>
      <c r="C520" s="362"/>
      <c r="D520" s="363" t="s">
        <v>243</v>
      </c>
      <c r="E520" s="363" t="s">
        <v>456</v>
      </c>
      <c r="F520" s="362" t="s">
        <v>245</v>
      </c>
      <c r="G520" s="362" t="s">
        <v>246</v>
      </c>
      <c r="H520" s="362" t="s">
        <v>247</v>
      </c>
      <c r="I520" s="362" t="s">
        <v>248</v>
      </c>
      <c r="J520" s="362" t="s">
        <v>249</v>
      </c>
      <c r="K520" s="362" t="s">
        <v>250</v>
      </c>
      <c r="L520" s="361" t="s">
        <v>298</v>
      </c>
      <c r="M520" s="362" t="s">
        <v>89</v>
      </c>
      <c r="N520" s="362" t="s">
        <v>91</v>
      </c>
      <c r="O520" s="362" t="s">
        <v>250</v>
      </c>
      <c r="P520" s="362" t="s">
        <v>247</v>
      </c>
      <c r="Q520" s="361" t="s">
        <v>157</v>
      </c>
      <c r="R520" s="362" t="s">
        <v>252</v>
      </c>
      <c r="S520" s="362" t="s">
        <v>253</v>
      </c>
      <c r="T520" s="362">
        <v>56880654</v>
      </c>
      <c r="U520" s="362"/>
      <c r="V520" s="362"/>
      <c r="W520" s="363" t="s">
        <v>648</v>
      </c>
      <c r="X520" s="362" t="s">
        <v>1136</v>
      </c>
      <c r="Y520" s="362" t="s">
        <v>256</v>
      </c>
      <c r="Z520" s="362" t="s">
        <v>279</v>
      </c>
      <c r="AA520" s="362"/>
      <c r="AB520" s="362" t="s">
        <v>640</v>
      </c>
      <c r="AC520" s="362" t="s">
        <v>641</v>
      </c>
      <c r="AD520" s="364">
        <v>3795.06</v>
      </c>
      <c r="AE520" s="364">
        <v>3795.06</v>
      </c>
      <c r="AF520" s="362" t="s">
        <v>154</v>
      </c>
      <c r="AG520" s="362">
        <v>1</v>
      </c>
      <c r="AH520" s="364">
        <v>3795.06</v>
      </c>
      <c r="AI520" s="364">
        <v>3795.06</v>
      </c>
      <c r="AJ520" s="362" t="s">
        <v>262</v>
      </c>
      <c r="AK520" s="362" t="s">
        <v>263</v>
      </c>
      <c r="AL520" s="361" t="s">
        <v>264</v>
      </c>
      <c r="AM520" s="362">
        <v>58203</v>
      </c>
      <c r="AN520" s="362">
        <v>67405</v>
      </c>
      <c r="AO520" s="361" t="s">
        <v>158</v>
      </c>
      <c r="AP520" s="361" t="s">
        <v>265</v>
      </c>
      <c r="AQ520" s="362" t="s">
        <v>1137</v>
      </c>
      <c r="AR520" s="362"/>
      <c r="AS520" s="363"/>
      <c r="AT520" s="362"/>
      <c r="AU520" s="362"/>
      <c r="AV520" s="364"/>
      <c r="AW520" s="362"/>
      <c r="AX520" s="362"/>
      <c r="AY520" s="364"/>
      <c r="AZ520" s="362"/>
      <c r="BA520" s="362"/>
      <c r="BB520" s="362"/>
      <c r="BC520" s="362"/>
      <c r="BD520" s="362"/>
      <c r="BE520" s="363"/>
      <c r="BF520" s="362"/>
      <c r="BG520" s="364"/>
      <c r="BH520" s="362"/>
      <c r="BI520" s="362"/>
      <c r="BJ520" s="362"/>
      <c r="BK520" s="362"/>
      <c r="BL520" s="362"/>
      <c r="BM520" s="362" t="s">
        <v>1138</v>
      </c>
      <c r="BN520" s="362" t="s">
        <v>1139</v>
      </c>
      <c r="BO520" s="362" t="s">
        <v>1140</v>
      </c>
      <c r="BP520" s="362" t="s">
        <v>522</v>
      </c>
      <c r="BQ520" s="362" t="s">
        <v>646</v>
      </c>
      <c r="BR520" s="362" t="s">
        <v>1141</v>
      </c>
    </row>
    <row r="521" spans="1:70" ht="15.6">
      <c r="A521" s="361" t="s">
        <v>158</v>
      </c>
      <c r="B521" s="362" t="s">
        <v>2</v>
      </c>
      <c r="C521" s="362"/>
      <c r="D521" s="363" t="s">
        <v>243</v>
      </c>
      <c r="E521" s="363" t="s">
        <v>456</v>
      </c>
      <c r="F521" s="362" t="s">
        <v>245</v>
      </c>
      <c r="G521" s="362" t="s">
        <v>246</v>
      </c>
      <c r="H521" s="362" t="s">
        <v>247</v>
      </c>
      <c r="I521" s="362" t="s">
        <v>248</v>
      </c>
      <c r="J521" s="362" t="s">
        <v>249</v>
      </c>
      <c r="K521" s="362" t="s">
        <v>250</v>
      </c>
      <c r="L521" s="361" t="s">
        <v>298</v>
      </c>
      <c r="M521" s="362" t="s">
        <v>89</v>
      </c>
      <c r="N521" s="362" t="s">
        <v>91</v>
      </c>
      <c r="O521" s="362" t="s">
        <v>250</v>
      </c>
      <c r="P521" s="362" t="s">
        <v>247</v>
      </c>
      <c r="Q521" s="361" t="s">
        <v>157</v>
      </c>
      <c r="R521" s="362" t="s">
        <v>252</v>
      </c>
      <c r="S521" s="362" t="s">
        <v>253</v>
      </c>
      <c r="T521" s="362">
        <v>56880655</v>
      </c>
      <c r="U521" s="362"/>
      <c r="V521" s="362"/>
      <c r="W521" s="363" t="s">
        <v>648</v>
      </c>
      <c r="X521" s="362" t="s">
        <v>1136</v>
      </c>
      <c r="Y521" s="362" t="s">
        <v>256</v>
      </c>
      <c r="Z521" s="362" t="s">
        <v>279</v>
      </c>
      <c r="AA521" s="362"/>
      <c r="AB521" s="362" t="s">
        <v>640</v>
      </c>
      <c r="AC521" s="362" t="s">
        <v>641</v>
      </c>
      <c r="AD521" s="364">
        <v>-3795.05</v>
      </c>
      <c r="AE521" s="364">
        <v>-3795.05</v>
      </c>
      <c r="AF521" s="362" t="s">
        <v>154</v>
      </c>
      <c r="AG521" s="362">
        <v>1</v>
      </c>
      <c r="AH521" s="364">
        <v>-3795.05</v>
      </c>
      <c r="AI521" s="364">
        <v>-3795.05</v>
      </c>
      <c r="AJ521" s="362" t="s">
        <v>262</v>
      </c>
      <c r="AK521" s="362" t="s">
        <v>263</v>
      </c>
      <c r="AL521" s="361" t="s">
        <v>264</v>
      </c>
      <c r="AM521" s="362">
        <v>58203</v>
      </c>
      <c r="AN521" s="362">
        <v>67405</v>
      </c>
      <c r="AO521" s="361" t="s">
        <v>158</v>
      </c>
      <c r="AP521" s="361" t="s">
        <v>265</v>
      </c>
      <c r="AQ521" s="362" t="s">
        <v>1137</v>
      </c>
      <c r="AR521" s="362"/>
      <c r="AS521" s="363"/>
      <c r="AT521" s="362"/>
      <c r="AU521" s="362"/>
      <c r="AV521" s="364"/>
      <c r="AW521" s="362"/>
      <c r="AX521" s="362"/>
      <c r="AY521" s="364"/>
      <c r="AZ521" s="362"/>
      <c r="BA521" s="362"/>
      <c r="BB521" s="362"/>
      <c r="BC521" s="362"/>
      <c r="BD521" s="362"/>
      <c r="BE521" s="363"/>
      <c r="BF521" s="362"/>
      <c r="BG521" s="364"/>
      <c r="BH521" s="362"/>
      <c r="BI521" s="362"/>
      <c r="BJ521" s="362"/>
      <c r="BK521" s="362"/>
      <c r="BL521" s="362"/>
      <c r="BM521" s="362" t="s">
        <v>1138</v>
      </c>
      <c r="BN521" s="362" t="s">
        <v>1139</v>
      </c>
      <c r="BO521" s="362" t="s">
        <v>1140</v>
      </c>
      <c r="BP521" s="362" t="s">
        <v>522</v>
      </c>
      <c r="BQ521" s="362" t="s">
        <v>646</v>
      </c>
      <c r="BR521" s="362" t="s">
        <v>1141</v>
      </c>
    </row>
    <row r="522" spans="1:70" ht="15.6">
      <c r="A522" s="361" t="s">
        <v>158</v>
      </c>
      <c r="B522" s="362" t="s">
        <v>2</v>
      </c>
      <c r="C522" s="362"/>
      <c r="D522" s="363" t="s">
        <v>243</v>
      </c>
      <c r="E522" s="363" t="s">
        <v>456</v>
      </c>
      <c r="F522" s="362" t="s">
        <v>245</v>
      </c>
      <c r="G522" s="362" t="s">
        <v>246</v>
      </c>
      <c r="H522" s="362" t="s">
        <v>247</v>
      </c>
      <c r="I522" s="362" t="s">
        <v>248</v>
      </c>
      <c r="J522" s="362" t="s">
        <v>249</v>
      </c>
      <c r="K522" s="362" t="s">
        <v>250</v>
      </c>
      <c r="L522" s="361" t="s">
        <v>298</v>
      </c>
      <c r="M522" s="362" t="s">
        <v>89</v>
      </c>
      <c r="N522" s="362" t="s">
        <v>91</v>
      </c>
      <c r="O522" s="362" t="s">
        <v>250</v>
      </c>
      <c r="P522" s="362" t="s">
        <v>247</v>
      </c>
      <c r="Q522" s="361" t="s">
        <v>157</v>
      </c>
      <c r="R522" s="362" t="s">
        <v>252</v>
      </c>
      <c r="S522" s="362" t="s">
        <v>253</v>
      </c>
      <c r="T522" s="362">
        <v>56887575</v>
      </c>
      <c r="U522" s="362"/>
      <c r="V522" s="362"/>
      <c r="W522" s="363" t="s">
        <v>705</v>
      </c>
      <c r="X522" s="362" t="s">
        <v>1034</v>
      </c>
      <c r="Y522" s="362" t="s">
        <v>256</v>
      </c>
      <c r="Z522" s="362" t="s">
        <v>257</v>
      </c>
      <c r="AA522" s="362" t="s">
        <v>258</v>
      </c>
      <c r="AB522" s="362" t="s">
        <v>259</v>
      </c>
      <c r="AC522" s="362" t="s">
        <v>260</v>
      </c>
      <c r="AD522" s="364">
        <v>115006.69</v>
      </c>
      <c r="AE522" s="364">
        <v>115006.69</v>
      </c>
      <c r="AF522" s="362" t="s">
        <v>261</v>
      </c>
      <c r="AG522" s="362">
        <v>2.4096389999999999E-2</v>
      </c>
      <c r="AH522" s="364">
        <v>2771.25</v>
      </c>
      <c r="AI522" s="364">
        <v>2771.25</v>
      </c>
      <c r="AJ522" s="362" t="s">
        <v>262</v>
      </c>
      <c r="AK522" s="362" t="s">
        <v>263</v>
      </c>
      <c r="AL522" s="361" t="s">
        <v>264</v>
      </c>
      <c r="AM522" s="362">
        <v>58203</v>
      </c>
      <c r="AN522" s="362">
        <v>73410</v>
      </c>
      <c r="AO522" s="361" t="s">
        <v>158</v>
      </c>
      <c r="AP522" s="361" t="s">
        <v>265</v>
      </c>
      <c r="AQ522" s="362" t="s">
        <v>1035</v>
      </c>
      <c r="AR522" s="362" t="s">
        <v>537</v>
      </c>
      <c r="AS522" s="363" t="s">
        <v>705</v>
      </c>
      <c r="AT522" s="362" t="s">
        <v>245</v>
      </c>
      <c r="AU522" s="362" t="s">
        <v>1604</v>
      </c>
      <c r="AV522" s="364" t="s">
        <v>1605</v>
      </c>
      <c r="AW522" s="362" t="s">
        <v>1606</v>
      </c>
      <c r="AX522" s="362" t="s">
        <v>271</v>
      </c>
      <c r="AY522" s="364" t="s">
        <v>1605</v>
      </c>
      <c r="AZ522" s="362">
        <v>1058715</v>
      </c>
      <c r="BA522" s="362" t="s">
        <v>1189</v>
      </c>
      <c r="BB522" s="362" t="s">
        <v>1190</v>
      </c>
      <c r="BC522" s="362" t="s">
        <v>804</v>
      </c>
      <c r="BD522" s="362" t="s">
        <v>1607</v>
      </c>
      <c r="BE522" s="363" t="s">
        <v>858</v>
      </c>
      <c r="BF522" s="362" t="s">
        <v>261</v>
      </c>
      <c r="BG522" s="364" t="s">
        <v>1605</v>
      </c>
      <c r="BH522" s="362">
        <v>10307754</v>
      </c>
      <c r="BI522" s="362">
        <v>1</v>
      </c>
      <c r="BJ522" s="362" t="s">
        <v>1606</v>
      </c>
      <c r="BK522" s="362" t="s">
        <v>553</v>
      </c>
      <c r="BL522" s="362" t="s">
        <v>297</v>
      </c>
      <c r="BM522" s="362"/>
      <c r="BN522" s="362"/>
      <c r="BO522" s="362"/>
      <c r="BP522" s="362"/>
      <c r="BQ522" s="362"/>
      <c r="BR522" s="362"/>
    </row>
    <row r="523" spans="1:70" ht="15.6">
      <c r="A523" s="361" t="s">
        <v>158</v>
      </c>
      <c r="B523" s="362" t="s">
        <v>2</v>
      </c>
      <c r="C523" s="362"/>
      <c r="D523" s="363" t="s">
        <v>243</v>
      </c>
      <c r="E523" s="363" t="s">
        <v>456</v>
      </c>
      <c r="F523" s="362" t="s">
        <v>245</v>
      </c>
      <c r="G523" s="362" t="s">
        <v>246</v>
      </c>
      <c r="H523" s="362" t="s">
        <v>247</v>
      </c>
      <c r="I523" s="362" t="s">
        <v>248</v>
      </c>
      <c r="J523" s="362" t="s">
        <v>249</v>
      </c>
      <c r="K523" s="362" t="s">
        <v>250</v>
      </c>
      <c r="L523" s="361" t="s">
        <v>298</v>
      </c>
      <c r="M523" s="362" t="s">
        <v>89</v>
      </c>
      <c r="N523" s="362" t="s">
        <v>91</v>
      </c>
      <c r="O523" s="362" t="s">
        <v>250</v>
      </c>
      <c r="P523" s="362" t="s">
        <v>247</v>
      </c>
      <c r="Q523" s="361" t="s">
        <v>157</v>
      </c>
      <c r="R523" s="362" t="s">
        <v>252</v>
      </c>
      <c r="S523" s="362" t="s">
        <v>253</v>
      </c>
      <c r="T523" s="362">
        <v>56887576</v>
      </c>
      <c r="U523" s="362"/>
      <c r="V523" s="362"/>
      <c r="W523" s="363" t="s">
        <v>705</v>
      </c>
      <c r="X523" s="362" t="s">
        <v>1034</v>
      </c>
      <c r="Y523" s="362" t="s">
        <v>256</v>
      </c>
      <c r="Z523" s="362" t="s">
        <v>257</v>
      </c>
      <c r="AA523" s="362" t="s">
        <v>258</v>
      </c>
      <c r="AB523" s="362" t="s">
        <v>259</v>
      </c>
      <c r="AC523" s="362" t="s">
        <v>496</v>
      </c>
      <c r="AD523" s="364">
        <v>0</v>
      </c>
      <c r="AE523" s="364">
        <v>0</v>
      </c>
      <c r="AF523" s="362" t="s">
        <v>261</v>
      </c>
      <c r="AG523" s="362">
        <v>2.4096389999999999E-2</v>
      </c>
      <c r="AH523" s="364">
        <v>0</v>
      </c>
      <c r="AI523" s="364">
        <v>0</v>
      </c>
      <c r="AJ523" s="362" t="s">
        <v>262</v>
      </c>
      <c r="AK523" s="362" t="s">
        <v>263</v>
      </c>
      <c r="AL523" s="361" t="s">
        <v>264</v>
      </c>
      <c r="AM523" s="362">
        <v>58203</v>
      </c>
      <c r="AN523" s="362">
        <v>73410</v>
      </c>
      <c r="AO523" s="361" t="s">
        <v>158</v>
      </c>
      <c r="AP523" s="361" t="s">
        <v>265</v>
      </c>
      <c r="AQ523" s="362" t="s">
        <v>1035</v>
      </c>
      <c r="AR523" s="362" t="s">
        <v>537</v>
      </c>
      <c r="AS523" s="363" t="s">
        <v>705</v>
      </c>
      <c r="AT523" s="362" t="s">
        <v>245</v>
      </c>
      <c r="AU523" s="362" t="s">
        <v>1604</v>
      </c>
      <c r="AV523" s="364" t="s">
        <v>1605</v>
      </c>
      <c r="AW523" s="362" t="s">
        <v>1608</v>
      </c>
      <c r="AX523" s="362" t="s">
        <v>501</v>
      </c>
      <c r="AY523" s="364" t="s">
        <v>502</v>
      </c>
      <c r="AZ523" s="362">
        <v>1058715</v>
      </c>
      <c r="BA523" s="362" t="s">
        <v>1189</v>
      </c>
      <c r="BB523" s="362" t="s">
        <v>1190</v>
      </c>
      <c r="BC523" s="362" t="s">
        <v>804</v>
      </c>
      <c r="BD523" s="362" t="s">
        <v>1607</v>
      </c>
      <c r="BE523" s="363" t="s">
        <v>858</v>
      </c>
      <c r="BF523" s="362" t="s">
        <v>261</v>
      </c>
      <c r="BG523" s="364" t="s">
        <v>1605</v>
      </c>
      <c r="BH523" s="362">
        <v>10307754</v>
      </c>
      <c r="BI523" s="362">
        <v>1</v>
      </c>
      <c r="BJ523" s="362" t="s">
        <v>1606</v>
      </c>
      <c r="BK523" s="362" t="s">
        <v>553</v>
      </c>
      <c r="BL523" s="362" t="s">
        <v>297</v>
      </c>
      <c r="BM523" s="362"/>
      <c r="BN523" s="362"/>
      <c r="BO523" s="362"/>
      <c r="BP523" s="362"/>
      <c r="BQ523" s="362"/>
      <c r="BR523" s="362"/>
    </row>
    <row r="524" spans="1:70" ht="15.6">
      <c r="A524" s="361" t="s">
        <v>158</v>
      </c>
      <c r="B524" s="362" t="s">
        <v>2</v>
      </c>
      <c r="C524" s="362"/>
      <c r="D524" s="363" t="s">
        <v>243</v>
      </c>
      <c r="E524" s="363" t="s">
        <v>456</v>
      </c>
      <c r="F524" s="362" t="s">
        <v>245</v>
      </c>
      <c r="G524" s="362" t="s">
        <v>246</v>
      </c>
      <c r="H524" s="362" t="s">
        <v>247</v>
      </c>
      <c r="I524" s="362" t="s">
        <v>248</v>
      </c>
      <c r="J524" s="362" t="s">
        <v>249</v>
      </c>
      <c r="K524" s="362" t="s">
        <v>250</v>
      </c>
      <c r="L524" s="361" t="s">
        <v>298</v>
      </c>
      <c r="M524" s="362" t="s">
        <v>89</v>
      </c>
      <c r="N524" s="362" t="s">
        <v>91</v>
      </c>
      <c r="O524" s="362" t="s">
        <v>250</v>
      </c>
      <c r="P524" s="362" t="s">
        <v>247</v>
      </c>
      <c r="Q524" s="361" t="s">
        <v>157</v>
      </c>
      <c r="R524" s="362" t="s">
        <v>252</v>
      </c>
      <c r="S524" s="362" t="s">
        <v>253</v>
      </c>
      <c r="T524" s="362">
        <v>56903564</v>
      </c>
      <c r="U524" s="362"/>
      <c r="V524" s="362"/>
      <c r="W524" s="363" t="s">
        <v>1595</v>
      </c>
      <c r="X524" s="362" t="s">
        <v>278</v>
      </c>
      <c r="Y524" s="362" t="s">
        <v>256</v>
      </c>
      <c r="Z524" s="362" t="s">
        <v>279</v>
      </c>
      <c r="AA524" s="362"/>
      <c r="AB524" s="362" t="s">
        <v>280</v>
      </c>
      <c r="AC524" s="362" t="s">
        <v>281</v>
      </c>
      <c r="AD524" s="364">
        <v>0</v>
      </c>
      <c r="AE524" s="364">
        <v>79.31</v>
      </c>
      <c r="AF524" s="362" t="s">
        <v>261</v>
      </c>
      <c r="AG524" s="362">
        <v>2.4096389999999999E-2</v>
      </c>
      <c r="AH524" s="364">
        <v>0</v>
      </c>
      <c r="AI524" s="364">
        <v>1.91</v>
      </c>
      <c r="AJ524" s="362"/>
      <c r="AK524" s="362"/>
      <c r="AL524" s="361"/>
      <c r="AM524" s="362"/>
      <c r="AN524" s="362"/>
      <c r="AO524" s="361"/>
      <c r="AP524" s="361"/>
      <c r="AQ524" s="362" t="s">
        <v>282</v>
      </c>
      <c r="AR524" s="362"/>
      <c r="AS524" s="363"/>
      <c r="AT524" s="362"/>
      <c r="AU524" s="362"/>
      <c r="AV524" s="364"/>
      <c r="AW524" s="362"/>
      <c r="AX524" s="362"/>
      <c r="AY524" s="364"/>
      <c r="AZ524" s="362"/>
      <c r="BA524" s="362"/>
      <c r="BB524" s="362"/>
      <c r="BC524" s="362"/>
      <c r="BD524" s="362"/>
      <c r="BE524" s="363"/>
      <c r="BF524" s="362"/>
      <c r="BG524" s="364"/>
      <c r="BH524" s="362"/>
      <c r="BI524" s="362"/>
      <c r="BJ524" s="362"/>
      <c r="BK524" s="362"/>
      <c r="BL524" s="362"/>
      <c r="BM524" s="362"/>
      <c r="BN524" s="362"/>
      <c r="BO524" s="362"/>
      <c r="BP524" s="362"/>
      <c r="BQ524" s="362"/>
      <c r="BR524" s="362"/>
    </row>
    <row r="525" spans="1:70" ht="15.6">
      <c r="A525" s="361" t="s">
        <v>158</v>
      </c>
      <c r="B525" s="362" t="s">
        <v>2</v>
      </c>
      <c r="C525" s="362"/>
      <c r="D525" s="363" t="s">
        <v>243</v>
      </c>
      <c r="E525" s="363" t="s">
        <v>456</v>
      </c>
      <c r="F525" s="362" t="s">
        <v>245</v>
      </c>
      <c r="G525" s="362" t="s">
        <v>246</v>
      </c>
      <c r="H525" s="362" t="s">
        <v>247</v>
      </c>
      <c r="I525" s="362" t="s">
        <v>248</v>
      </c>
      <c r="J525" s="362" t="s">
        <v>249</v>
      </c>
      <c r="K525" s="362" t="s">
        <v>250</v>
      </c>
      <c r="L525" s="361" t="s">
        <v>298</v>
      </c>
      <c r="M525" s="362" t="s">
        <v>89</v>
      </c>
      <c r="N525" s="362" t="s">
        <v>91</v>
      </c>
      <c r="O525" s="362" t="s">
        <v>250</v>
      </c>
      <c r="P525" s="362" t="s">
        <v>247</v>
      </c>
      <c r="Q525" s="361" t="s">
        <v>157</v>
      </c>
      <c r="R525" s="362" t="s">
        <v>252</v>
      </c>
      <c r="S525" s="362" t="s">
        <v>253</v>
      </c>
      <c r="T525" s="362">
        <v>56903565</v>
      </c>
      <c r="U525" s="362"/>
      <c r="V525" s="362"/>
      <c r="W525" s="363" t="s">
        <v>705</v>
      </c>
      <c r="X525" s="362" t="s">
        <v>278</v>
      </c>
      <c r="Y525" s="362" t="s">
        <v>256</v>
      </c>
      <c r="Z525" s="362" t="s">
        <v>279</v>
      </c>
      <c r="AA525" s="362"/>
      <c r="AB525" s="362" t="s">
        <v>280</v>
      </c>
      <c r="AC525" s="362" t="s">
        <v>281</v>
      </c>
      <c r="AD525" s="364">
        <v>0</v>
      </c>
      <c r="AE525" s="364">
        <v>9200.5400000000009</v>
      </c>
      <c r="AF525" s="362" t="s">
        <v>261</v>
      </c>
      <c r="AG525" s="362">
        <v>2.4096389999999999E-2</v>
      </c>
      <c r="AH525" s="364">
        <v>0</v>
      </c>
      <c r="AI525" s="364">
        <v>221.7</v>
      </c>
      <c r="AJ525" s="362"/>
      <c r="AK525" s="362"/>
      <c r="AL525" s="361"/>
      <c r="AM525" s="362"/>
      <c r="AN525" s="362"/>
      <c r="AO525" s="361"/>
      <c r="AP525" s="361"/>
      <c r="AQ525" s="362" t="s">
        <v>282</v>
      </c>
      <c r="AR525" s="362"/>
      <c r="AS525" s="363"/>
      <c r="AT525" s="362"/>
      <c r="AU525" s="362"/>
      <c r="AV525" s="364"/>
      <c r="AW525" s="362"/>
      <c r="AX525" s="362"/>
      <c r="AY525" s="364"/>
      <c r="AZ525" s="362"/>
      <c r="BA525" s="362"/>
      <c r="BB525" s="362"/>
      <c r="BC525" s="362"/>
      <c r="BD525" s="362"/>
      <c r="BE525" s="363"/>
      <c r="BF525" s="362"/>
      <c r="BG525" s="364"/>
      <c r="BH525" s="362"/>
      <c r="BI525" s="362"/>
      <c r="BJ525" s="362"/>
      <c r="BK525" s="362"/>
      <c r="BL525" s="362"/>
      <c r="BM525" s="362"/>
      <c r="BN525" s="362"/>
      <c r="BO525" s="362"/>
      <c r="BP525" s="362"/>
      <c r="BQ525" s="362"/>
      <c r="BR525" s="362"/>
    </row>
    <row r="526" spans="1:70" ht="15.6">
      <c r="A526" s="361" t="s">
        <v>158</v>
      </c>
      <c r="B526" s="362" t="s">
        <v>2</v>
      </c>
      <c r="C526" s="362"/>
      <c r="D526" s="363" t="s">
        <v>243</v>
      </c>
      <c r="E526" s="363" t="s">
        <v>456</v>
      </c>
      <c r="F526" s="362" t="s">
        <v>245</v>
      </c>
      <c r="G526" s="362" t="s">
        <v>246</v>
      </c>
      <c r="H526" s="362" t="s">
        <v>247</v>
      </c>
      <c r="I526" s="362" t="s">
        <v>248</v>
      </c>
      <c r="J526" s="362" t="s">
        <v>249</v>
      </c>
      <c r="K526" s="362" t="s">
        <v>250</v>
      </c>
      <c r="L526" s="361" t="s">
        <v>298</v>
      </c>
      <c r="M526" s="362" t="s">
        <v>89</v>
      </c>
      <c r="N526" s="362" t="s">
        <v>91</v>
      </c>
      <c r="O526" s="362" t="s">
        <v>250</v>
      </c>
      <c r="P526" s="362" t="s">
        <v>247</v>
      </c>
      <c r="Q526" s="361" t="s">
        <v>157</v>
      </c>
      <c r="R526" s="362" t="s">
        <v>252</v>
      </c>
      <c r="S526" s="362" t="s">
        <v>253</v>
      </c>
      <c r="T526" s="362">
        <v>56903566</v>
      </c>
      <c r="U526" s="362"/>
      <c r="V526" s="362"/>
      <c r="W526" s="363" t="s">
        <v>705</v>
      </c>
      <c r="X526" s="362" t="s">
        <v>278</v>
      </c>
      <c r="Y526" s="362" t="s">
        <v>256</v>
      </c>
      <c r="Z526" s="362" t="s">
        <v>279</v>
      </c>
      <c r="AA526" s="362"/>
      <c r="AB526" s="362" t="s">
        <v>280</v>
      </c>
      <c r="AC526" s="362" t="s">
        <v>281</v>
      </c>
      <c r="AD526" s="364">
        <v>0</v>
      </c>
      <c r="AE526" s="364">
        <v>520.6</v>
      </c>
      <c r="AF526" s="362" t="s">
        <v>154</v>
      </c>
      <c r="AG526" s="362">
        <v>1</v>
      </c>
      <c r="AH526" s="364">
        <v>0</v>
      </c>
      <c r="AI526" s="364">
        <v>520.6</v>
      </c>
      <c r="AJ526" s="362"/>
      <c r="AK526" s="362"/>
      <c r="AL526" s="361"/>
      <c r="AM526" s="362"/>
      <c r="AN526" s="362"/>
      <c r="AO526" s="361"/>
      <c r="AP526" s="361"/>
      <c r="AQ526" s="362" t="s">
        <v>282</v>
      </c>
      <c r="AR526" s="362"/>
      <c r="AS526" s="363"/>
      <c r="AT526" s="362"/>
      <c r="AU526" s="362"/>
      <c r="AV526" s="364"/>
      <c r="AW526" s="362"/>
      <c r="AX526" s="362"/>
      <c r="AY526" s="364"/>
      <c r="AZ526" s="362"/>
      <c r="BA526" s="362"/>
      <c r="BB526" s="362"/>
      <c r="BC526" s="362"/>
      <c r="BD526" s="362"/>
      <c r="BE526" s="363"/>
      <c r="BF526" s="362"/>
      <c r="BG526" s="364"/>
      <c r="BH526" s="362"/>
      <c r="BI526" s="362"/>
      <c r="BJ526" s="362"/>
      <c r="BK526" s="362"/>
      <c r="BL526" s="362"/>
      <c r="BM526" s="362"/>
      <c r="BN526" s="362"/>
      <c r="BO526" s="362"/>
      <c r="BP526" s="362"/>
      <c r="BQ526" s="362"/>
      <c r="BR526" s="362"/>
    </row>
    <row r="527" spans="1:70" ht="15.6">
      <c r="A527" s="361" t="s">
        <v>158</v>
      </c>
      <c r="B527" s="362" t="s">
        <v>2</v>
      </c>
      <c r="C527" s="362"/>
      <c r="D527" s="363" t="s">
        <v>243</v>
      </c>
      <c r="E527" s="363" t="s">
        <v>456</v>
      </c>
      <c r="F527" s="362" t="s">
        <v>245</v>
      </c>
      <c r="G527" s="362" t="s">
        <v>246</v>
      </c>
      <c r="H527" s="362" t="s">
        <v>247</v>
      </c>
      <c r="I527" s="362" t="s">
        <v>248</v>
      </c>
      <c r="J527" s="362" t="s">
        <v>249</v>
      </c>
      <c r="K527" s="362" t="s">
        <v>250</v>
      </c>
      <c r="L527" s="361" t="s">
        <v>298</v>
      </c>
      <c r="M527" s="362" t="s">
        <v>89</v>
      </c>
      <c r="N527" s="362" t="s">
        <v>91</v>
      </c>
      <c r="O527" s="362" t="s">
        <v>250</v>
      </c>
      <c r="P527" s="362" t="s">
        <v>247</v>
      </c>
      <c r="Q527" s="361" t="s">
        <v>157</v>
      </c>
      <c r="R527" s="362" t="s">
        <v>252</v>
      </c>
      <c r="S527" s="362" t="s">
        <v>253</v>
      </c>
      <c r="T527" s="362">
        <v>56941770</v>
      </c>
      <c r="U527" s="362"/>
      <c r="V527" s="362"/>
      <c r="W527" s="363" t="s">
        <v>1580</v>
      </c>
      <c r="X527" s="362" t="s">
        <v>1253</v>
      </c>
      <c r="Y527" s="362" t="s">
        <v>256</v>
      </c>
      <c r="Z527" s="362" t="s">
        <v>257</v>
      </c>
      <c r="AA527" s="362" t="s">
        <v>258</v>
      </c>
      <c r="AB527" s="362" t="s">
        <v>259</v>
      </c>
      <c r="AC527" s="362" t="s">
        <v>260</v>
      </c>
      <c r="AD527" s="364">
        <v>334.92</v>
      </c>
      <c r="AE527" s="364">
        <v>334.92</v>
      </c>
      <c r="AF527" s="362" t="s">
        <v>154</v>
      </c>
      <c r="AG527" s="362">
        <v>1</v>
      </c>
      <c r="AH527" s="364">
        <v>334.92</v>
      </c>
      <c r="AI527" s="364">
        <v>334.92</v>
      </c>
      <c r="AJ527" s="362" t="s">
        <v>262</v>
      </c>
      <c r="AK527" s="362" t="s">
        <v>263</v>
      </c>
      <c r="AL527" s="361" t="s">
        <v>264</v>
      </c>
      <c r="AM527" s="362">
        <v>58203</v>
      </c>
      <c r="AN527" s="362">
        <v>62335</v>
      </c>
      <c r="AO527" s="361" t="s">
        <v>158</v>
      </c>
      <c r="AP527" s="361" t="s">
        <v>265</v>
      </c>
      <c r="AQ527" s="362" t="s">
        <v>1254</v>
      </c>
      <c r="AR527" s="362" t="s">
        <v>537</v>
      </c>
      <c r="AS527" s="363" t="s">
        <v>1580</v>
      </c>
      <c r="AT527" s="362" t="s">
        <v>245</v>
      </c>
      <c r="AU527" s="362" t="s">
        <v>1609</v>
      </c>
      <c r="AV527" s="364" t="s">
        <v>1610</v>
      </c>
      <c r="AW527" s="362" t="s">
        <v>1609</v>
      </c>
      <c r="AX527" s="362" t="s">
        <v>515</v>
      </c>
      <c r="AY527" s="364" t="s">
        <v>1611</v>
      </c>
      <c r="AZ527" s="362" t="s">
        <v>1152</v>
      </c>
      <c r="BA527" s="362" t="s">
        <v>1153</v>
      </c>
      <c r="BB527" s="362" t="s">
        <v>1154</v>
      </c>
      <c r="BC527" s="362" t="s">
        <v>1155</v>
      </c>
      <c r="BD527" s="362" t="s">
        <v>1612</v>
      </c>
      <c r="BE527" s="363" t="s">
        <v>858</v>
      </c>
      <c r="BF527" s="362" t="s">
        <v>154</v>
      </c>
      <c r="BG527" s="364" t="s">
        <v>1610</v>
      </c>
      <c r="BH527" s="362"/>
      <c r="BI527" s="362"/>
      <c r="BJ527" s="362"/>
      <c r="BK527" s="362"/>
      <c r="BL527" s="362"/>
      <c r="BM527" s="362"/>
      <c r="BN527" s="362"/>
      <c r="BO527" s="362"/>
      <c r="BP527" s="362"/>
      <c r="BQ527" s="362"/>
      <c r="BR527" s="362"/>
    </row>
    <row r="528" spans="1:70" ht="15.6">
      <c r="A528" s="361" t="s">
        <v>158</v>
      </c>
      <c r="B528" s="362" t="s">
        <v>2</v>
      </c>
      <c r="C528" s="362"/>
      <c r="D528" s="363" t="s">
        <v>243</v>
      </c>
      <c r="E528" s="363" t="s">
        <v>456</v>
      </c>
      <c r="F528" s="362" t="s">
        <v>245</v>
      </c>
      <c r="G528" s="362" t="s">
        <v>246</v>
      </c>
      <c r="H528" s="362" t="s">
        <v>247</v>
      </c>
      <c r="I528" s="362" t="s">
        <v>248</v>
      </c>
      <c r="J528" s="362" t="s">
        <v>249</v>
      </c>
      <c r="K528" s="362" t="s">
        <v>250</v>
      </c>
      <c r="L528" s="361" t="s">
        <v>298</v>
      </c>
      <c r="M528" s="362" t="s">
        <v>89</v>
      </c>
      <c r="N528" s="362" t="s">
        <v>91</v>
      </c>
      <c r="O528" s="362" t="s">
        <v>250</v>
      </c>
      <c r="P528" s="362" t="s">
        <v>247</v>
      </c>
      <c r="Q528" s="361" t="s">
        <v>157</v>
      </c>
      <c r="R528" s="362" t="s">
        <v>252</v>
      </c>
      <c r="S528" s="362" t="s">
        <v>253</v>
      </c>
      <c r="T528" s="362">
        <v>57029791</v>
      </c>
      <c r="U528" s="362"/>
      <c r="V528" s="362"/>
      <c r="W528" s="363" t="s">
        <v>1580</v>
      </c>
      <c r="X528" s="362" t="s">
        <v>278</v>
      </c>
      <c r="Y528" s="362" t="s">
        <v>256</v>
      </c>
      <c r="Z528" s="362" t="s">
        <v>279</v>
      </c>
      <c r="AA528" s="362"/>
      <c r="AB528" s="362" t="s">
        <v>280</v>
      </c>
      <c r="AC528" s="362" t="s">
        <v>281</v>
      </c>
      <c r="AD528" s="364">
        <v>0</v>
      </c>
      <c r="AE528" s="364">
        <v>26.79</v>
      </c>
      <c r="AF528" s="362" t="s">
        <v>154</v>
      </c>
      <c r="AG528" s="362">
        <v>1</v>
      </c>
      <c r="AH528" s="364">
        <v>0</v>
      </c>
      <c r="AI528" s="364">
        <v>26.79</v>
      </c>
      <c r="AJ528" s="362"/>
      <c r="AK528" s="362"/>
      <c r="AL528" s="361"/>
      <c r="AM528" s="362"/>
      <c r="AN528" s="362"/>
      <c r="AO528" s="361"/>
      <c r="AP528" s="361"/>
      <c r="AQ528" s="362" t="s">
        <v>282</v>
      </c>
      <c r="AR528" s="362"/>
      <c r="AS528" s="363"/>
      <c r="AT528" s="362"/>
      <c r="AU528" s="362"/>
      <c r="AV528" s="364"/>
      <c r="AW528" s="362"/>
      <c r="AX528" s="362"/>
      <c r="AY528" s="364"/>
      <c r="AZ528" s="362"/>
      <c r="BA528" s="362"/>
      <c r="BB528" s="362"/>
      <c r="BC528" s="362"/>
      <c r="BD528" s="362"/>
      <c r="BE528" s="363"/>
      <c r="BF528" s="362"/>
      <c r="BG528" s="364"/>
      <c r="BH528" s="362"/>
      <c r="BI528" s="362"/>
      <c r="BJ528" s="362"/>
      <c r="BK528" s="362"/>
      <c r="BL528" s="362"/>
      <c r="BM528" s="362"/>
      <c r="BN528" s="362"/>
      <c r="BO528" s="362"/>
      <c r="BP528" s="362"/>
      <c r="BQ528" s="362"/>
      <c r="BR528" s="362"/>
    </row>
    <row r="529" spans="1:70" ht="15.6">
      <c r="A529" s="361" t="s">
        <v>158</v>
      </c>
      <c r="B529" s="362" t="s">
        <v>2</v>
      </c>
      <c r="C529" s="362"/>
      <c r="D529" s="363" t="s">
        <v>243</v>
      </c>
      <c r="E529" s="363" t="s">
        <v>456</v>
      </c>
      <c r="F529" s="362" t="s">
        <v>245</v>
      </c>
      <c r="G529" s="362" t="s">
        <v>246</v>
      </c>
      <c r="H529" s="362" t="s">
        <v>247</v>
      </c>
      <c r="I529" s="362" t="s">
        <v>248</v>
      </c>
      <c r="J529" s="362" t="s">
        <v>249</v>
      </c>
      <c r="K529" s="362" t="s">
        <v>250</v>
      </c>
      <c r="L529" s="361" t="s">
        <v>298</v>
      </c>
      <c r="M529" s="362" t="s">
        <v>89</v>
      </c>
      <c r="N529" s="362" t="s">
        <v>91</v>
      </c>
      <c r="O529" s="362" t="s">
        <v>250</v>
      </c>
      <c r="P529" s="362" t="s">
        <v>247</v>
      </c>
      <c r="Q529" s="361" t="s">
        <v>157</v>
      </c>
      <c r="R529" s="362" t="s">
        <v>252</v>
      </c>
      <c r="S529" s="362" t="s">
        <v>253</v>
      </c>
      <c r="T529" s="362">
        <v>57046690</v>
      </c>
      <c r="U529" s="362"/>
      <c r="V529" s="362"/>
      <c r="W529" s="363" t="s">
        <v>705</v>
      </c>
      <c r="X529" s="362" t="s">
        <v>1043</v>
      </c>
      <c r="Y529" s="362" t="s">
        <v>256</v>
      </c>
      <c r="Z529" s="362" t="s">
        <v>257</v>
      </c>
      <c r="AA529" s="362" t="s">
        <v>258</v>
      </c>
      <c r="AB529" s="362" t="s">
        <v>259</v>
      </c>
      <c r="AC529" s="362" t="s">
        <v>260</v>
      </c>
      <c r="AD529" s="364">
        <v>1200</v>
      </c>
      <c r="AE529" s="364">
        <v>1200</v>
      </c>
      <c r="AF529" s="362" t="s">
        <v>261</v>
      </c>
      <c r="AG529" s="362">
        <v>2.4096389999999999E-2</v>
      </c>
      <c r="AH529" s="364">
        <v>28.92</v>
      </c>
      <c r="AI529" s="364">
        <v>28.92</v>
      </c>
      <c r="AJ529" s="362" t="s">
        <v>262</v>
      </c>
      <c r="AK529" s="362" t="s">
        <v>263</v>
      </c>
      <c r="AL529" s="361" t="s">
        <v>264</v>
      </c>
      <c r="AM529" s="362">
        <v>58203</v>
      </c>
      <c r="AN529" s="362">
        <v>71635</v>
      </c>
      <c r="AO529" s="361" t="s">
        <v>158</v>
      </c>
      <c r="AP529" s="361" t="s">
        <v>265</v>
      </c>
      <c r="AQ529" s="362" t="s">
        <v>1044</v>
      </c>
      <c r="AR529" s="362" t="s">
        <v>537</v>
      </c>
      <c r="AS529" s="363" t="s">
        <v>579</v>
      </c>
      <c r="AT529" s="362" t="s">
        <v>245</v>
      </c>
      <c r="AU529" s="362" t="s">
        <v>1613</v>
      </c>
      <c r="AV529" s="364" t="s">
        <v>1614</v>
      </c>
      <c r="AW529" s="362" t="s">
        <v>1047</v>
      </c>
      <c r="AX529" s="362" t="s">
        <v>271</v>
      </c>
      <c r="AY529" s="364" t="s">
        <v>1614</v>
      </c>
      <c r="AZ529" s="362" t="s">
        <v>1160</v>
      </c>
      <c r="BA529" s="362" t="s">
        <v>1161</v>
      </c>
      <c r="BB529" s="362" t="s">
        <v>1162</v>
      </c>
      <c r="BC529" s="362" t="s">
        <v>1155</v>
      </c>
      <c r="BD529" s="362" t="s">
        <v>1615</v>
      </c>
      <c r="BE529" s="363" t="s">
        <v>1616</v>
      </c>
      <c r="BF529" s="362" t="s">
        <v>261</v>
      </c>
      <c r="BG529" s="364" t="s">
        <v>1614</v>
      </c>
      <c r="BH529" s="362"/>
      <c r="BI529" s="362"/>
      <c r="BJ529" s="362"/>
      <c r="BK529" s="362"/>
      <c r="BL529" s="362"/>
      <c r="BM529" s="362"/>
      <c r="BN529" s="362"/>
      <c r="BO529" s="362"/>
      <c r="BP529" s="362"/>
      <c r="BQ529" s="362"/>
      <c r="BR529" s="362"/>
    </row>
    <row r="530" spans="1:70" ht="15.6">
      <c r="A530" s="361" t="s">
        <v>158</v>
      </c>
      <c r="B530" s="362" t="s">
        <v>2</v>
      </c>
      <c r="C530" s="362"/>
      <c r="D530" s="363" t="s">
        <v>243</v>
      </c>
      <c r="E530" s="363" t="s">
        <v>456</v>
      </c>
      <c r="F530" s="362" t="s">
        <v>245</v>
      </c>
      <c r="G530" s="362" t="s">
        <v>246</v>
      </c>
      <c r="H530" s="362" t="s">
        <v>247</v>
      </c>
      <c r="I530" s="362" t="s">
        <v>248</v>
      </c>
      <c r="J530" s="362" t="s">
        <v>249</v>
      </c>
      <c r="K530" s="362" t="s">
        <v>250</v>
      </c>
      <c r="L530" s="361" t="s">
        <v>298</v>
      </c>
      <c r="M530" s="362" t="s">
        <v>89</v>
      </c>
      <c r="N530" s="362" t="s">
        <v>91</v>
      </c>
      <c r="O530" s="362" t="s">
        <v>250</v>
      </c>
      <c r="P530" s="362" t="s">
        <v>247</v>
      </c>
      <c r="Q530" s="361" t="s">
        <v>157</v>
      </c>
      <c r="R530" s="362" t="s">
        <v>252</v>
      </c>
      <c r="S530" s="362" t="s">
        <v>253</v>
      </c>
      <c r="T530" s="362">
        <v>57076178</v>
      </c>
      <c r="U530" s="362"/>
      <c r="V530" s="362"/>
      <c r="W530" s="363" t="s">
        <v>705</v>
      </c>
      <c r="X530" s="362" t="s">
        <v>278</v>
      </c>
      <c r="Y530" s="362" t="s">
        <v>256</v>
      </c>
      <c r="Z530" s="362" t="s">
        <v>279</v>
      </c>
      <c r="AA530" s="362"/>
      <c r="AB530" s="362" t="s">
        <v>280</v>
      </c>
      <c r="AC530" s="362" t="s">
        <v>281</v>
      </c>
      <c r="AD530" s="364">
        <v>0</v>
      </c>
      <c r="AE530" s="364">
        <v>96</v>
      </c>
      <c r="AF530" s="362" t="s">
        <v>261</v>
      </c>
      <c r="AG530" s="362">
        <v>2.4096389999999999E-2</v>
      </c>
      <c r="AH530" s="364">
        <v>0</v>
      </c>
      <c r="AI530" s="364">
        <v>2.31</v>
      </c>
      <c r="AJ530" s="362"/>
      <c r="AK530" s="362"/>
      <c r="AL530" s="361"/>
      <c r="AM530" s="362"/>
      <c r="AN530" s="362"/>
      <c r="AO530" s="361"/>
      <c r="AP530" s="361"/>
      <c r="AQ530" s="362" t="s">
        <v>282</v>
      </c>
      <c r="AR530" s="362"/>
      <c r="AS530" s="363"/>
      <c r="AT530" s="362"/>
      <c r="AU530" s="362"/>
      <c r="AV530" s="364"/>
      <c r="AW530" s="362"/>
      <c r="AX530" s="362"/>
      <c r="AY530" s="364"/>
      <c r="AZ530" s="362"/>
      <c r="BA530" s="362"/>
      <c r="BB530" s="362"/>
      <c r="BC530" s="362"/>
      <c r="BD530" s="362"/>
      <c r="BE530" s="363"/>
      <c r="BF530" s="362"/>
      <c r="BG530" s="364"/>
      <c r="BH530" s="362"/>
      <c r="BI530" s="362"/>
      <c r="BJ530" s="362"/>
      <c r="BK530" s="362"/>
      <c r="BL530" s="362"/>
      <c r="BM530" s="362"/>
      <c r="BN530" s="362"/>
      <c r="BO530" s="362"/>
      <c r="BP530" s="362"/>
      <c r="BQ530" s="362"/>
      <c r="BR530" s="362"/>
    </row>
    <row r="531" spans="1:70" ht="15.6">
      <c r="A531" s="361" t="s">
        <v>158</v>
      </c>
      <c r="B531" s="362" t="s">
        <v>2</v>
      </c>
      <c r="C531" s="362"/>
      <c r="D531" s="363" t="s">
        <v>243</v>
      </c>
      <c r="E531" s="363" t="s">
        <v>456</v>
      </c>
      <c r="F531" s="362" t="s">
        <v>245</v>
      </c>
      <c r="G531" s="362" t="s">
        <v>246</v>
      </c>
      <c r="H531" s="362" t="s">
        <v>247</v>
      </c>
      <c r="I531" s="362" t="s">
        <v>248</v>
      </c>
      <c r="J531" s="362" t="s">
        <v>249</v>
      </c>
      <c r="K531" s="362" t="s">
        <v>250</v>
      </c>
      <c r="L531" s="361" t="s">
        <v>298</v>
      </c>
      <c r="M531" s="362" t="s">
        <v>89</v>
      </c>
      <c r="N531" s="362" t="s">
        <v>91</v>
      </c>
      <c r="O531" s="362" t="s">
        <v>250</v>
      </c>
      <c r="P531" s="362" t="s">
        <v>247</v>
      </c>
      <c r="Q531" s="361" t="s">
        <v>157</v>
      </c>
      <c r="R531" s="362" t="s">
        <v>252</v>
      </c>
      <c r="S531" s="362" t="s">
        <v>253</v>
      </c>
      <c r="T531" s="362">
        <v>57434296</v>
      </c>
      <c r="U531" s="362"/>
      <c r="V531" s="362"/>
      <c r="W531" s="363" t="s">
        <v>1616</v>
      </c>
      <c r="X531" s="362" t="s">
        <v>1090</v>
      </c>
      <c r="Y531" s="362" t="s">
        <v>256</v>
      </c>
      <c r="Z531" s="362" t="s">
        <v>257</v>
      </c>
      <c r="AA531" s="362" t="s">
        <v>258</v>
      </c>
      <c r="AB531" s="362" t="s">
        <v>259</v>
      </c>
      <c r="AC531" s="362" t="s">
        <v>260</v>
      </c>
      <c r="AD531" s="364">
        <v>2060</v>
      </c>
      <c r="AE531" s="364">
        <v>2060</v>
      </c>
      <c r="AF531" s="362" t="s">
        <v>261</v>
      </c>
      <c r="AG531" s="362">
        <v>2.4096389999999999E-2</v>
      </c>
      <c r="AH531" s="364">
        <v>49.64</v>
      </c>
      <c r="AI531" s="364">
        <v>49.64</v>
      </c>
      <c r="AJ531" s="362" t="s">
        <v>262</v>
      </c>
      <c r="AK531" s="362" t="s">
        <v>263</v>
      </c>
      <c r="AL531" s="361" t="s">
        <v>264</v>
      </c>
      <c r="AM531" s="362">
        <v>58203</v>
      </c>
      <c r="AN531" s="362">
        <v>71620</v>
      </c>
      <c r="AO531" s="361" t="s">
        <v>158</v>
      </c>
      <c r="AP531" s="361" t="s">
        <v>265</v>
      </c>
      <c r="AQ531" s="362" t="s">
        <v>1091</v>
      </c>
      <c r="AR531" s="362" t="s">
        <v>537</v>
      </c>
      <c r="AS531" s="363" t="s">
        <v>1616</v>
      </c>
      <c r="AT531" s="362" t="s">
        <v>245</v>
      </c>
      <c r="AU531" s="362" t="s">
        <v>1617</v>
      </c>
      <c r="AV531" s="364" t="s">
        <v>1618</v>
      </c>
      <c r="AW531" s="362" t="s">
        <v>1092</v>
      </c>
      <c r="AX531" s="362" t="s">
        <v>271</v>
      </c>
      <c r="AY531" s="364" t="s">
        <v>1619</v>
      </c>
      <c r="AZ531" s="362" t="s">
        <v>1293</v>
      </c>
      <c r="BA531" s="362" t="s">
        <v>1294</v>
      </c>
      <c r="BB531" s="362" t="s">
        <v>1295</v>
      </c>
      <c r="BC531" s="362" t="s">
        <v>1155</v>
      </c>
      <c r="BD531" s="362" t="s">
        <v>1620</v>
      </c>
      <c r="BE531" s="363" t="s">
        <v>713</v>
      </c>
      <c r="BF531" s="362" t="s">
        <v>261</v>
      </c>
      <c r="BG531" s="364" t="s">
        <v>1618</v>
      </c>
      <c r="BH531" s="362"/>
      <c r="BI531" s="362"/>
      <c r="BJ531" s="362"/>
      <c r="BK531" s="362"/>
      <c r="BL531" s="362"/>
      <c r="BM531" s="362"/>
      <c r="BN531" s="362"/>
      <c r="BO531" s="362"/>
      <c r="BP531" s="362"/>
      <c r="BQ531" s="362"/>
      <c r="BR531" s="362"/>
    </row>
    <row r="532" spans="1:70" ht="15.6">
      <c r="A532" s="361" t="s">
        <v>158</v>
      </c>
      <c r="B532" s="362" t="s">
        <v>2</v>
      </c>
      <c r="C532" s="362"/>
      <c r="D532" s="363" t="s">
        <v>243</v>
      </c>
      <c r="E532" s="363" t="s">
        <v>456</v>
      </c>
      <c r="F532" s="362" t="s">
        <v>245</v>
      </c>
      <c r="G532" s="362" t="s">
        <v>246</v>
      </c>
      <c r="H532" s="362" t="s">
        <v>247</v>
      </c>
      <c r="I532" s="362" t="s">
        <v>248</v>
      </c>
      <c r="J532" s="362" t="s">
        <v>249</v>
      </c>
      <c r="K532" s="362" t="s">
        <v>250</v>
      </c>
      <c r="L532" s="361" t="s">
        <v>298</v>
      </c>
      <c r="M532" s="362" t="s">
        <v>89</v>
      </c>
      <c r="N532" s="362" t="s">
        <v>91</v>
      </c>
      <c r="O532" s="362" t="s">
        <v>250</v>
      </c>
      <c r="P532" s="362" t="s">
        <v>247</v>
      </c>
      <c r="Q532" s="361" t="s">
        <v>157</v>
      </c>
      <c r="R532" s="362" t="s">
        <v>252</v>
      </c>
      <c r="S532" s="362" t="s">
        <v>253</v>
      </c>
      <c r="T532" s="362">
        <v>57434298</v>
      </c>
      <c r="U532" s="362"/>
      <c r="V532" s="362"/>
      <c r="W532" s="363" t="s">
        <v>1616</v>
      </c>
      <c r="X532" s="362" t="s">
        <v>1043</v>
      </c>
      <c r="Y532" s="362" t="s">
        <v>256</v>
      </c>
      <c r="Z532" s="362" t="s">
        <v>257</v>
      </c>
      <c r="AA532" s="362" t="s">
        <v>258</v>
      </c>
      <c r="AB532" s="362" t="s">
        <v>259</v>
      </c>
      <c r="AC532" s="362" t="s">
        <v>260</v>
      </c>
      <c r="AD532" s="364">
        <v>10458</v>
      </c>
      <c r="AE532" s="364">
        <v>10458</v>
      </c>
      <c r="AF532" s="362" t="s">
        <v>261</v>
      </c>
      <c r="AG532" s="362">
        <v>2.4096389999999999E-2</v>
      </c>
      <c r="AH532" s="364">
        <v>252</v>
      </c>
      <c r="AI532" s="364">
        <v>252</v>
      </c>
      <c r="AJ532" s="362" t="s">
        <v>262</v>
      </c>
      <c r="AK532" s="362" t="s">
        <v>263</v>
      </c>
      <c r="AL532" s="361" t="s">
        <v>264</v>
      </c>
      <c r="AM532" s="362">
        <v>58203</v>
      </c>
      <c r="AN532" s="362">
        <v>71635</v>
      </c>
      <c r="AO532" s="361" t="s">
        <v>158</v>
      </c>
      <c r="AP532" s="361" t="s">
        <v>265</v>
      </c>
      <c r="AQ532" s="362" t="s">
        <v>1044</v>
      </c>
      <c r="AR532" s="362" t="s">
        <v>537</v>
      </c>
      <c r="AS532" s="363" t="s">
        <v>1616</v>
      </c>
      <c r="AT532" s="362" t="s">
        <v>245</v>
      </c>
      <c r="AU532" s="362" t="s">
        <v>1617</v>
      </c>
      <c r="AV532" s="364" t="s">
        <v>1618</v>
      </c>
      <c r="AW532" s="362" t="s">
        <v>1083</v>
      </c>
      <c r="AX532" s="362" t="s">
        <v>501</v>
      </c>
      <c r="AY532" s="364" t="s">
        <v>1292</v>
      </c>
      <c r="AZ532" s="362" t="s">
        <v>1293</v>
      </c>
      <c r="BA532" s="362" t="s">
        <v>1294</v>
      </c>
      <c r="BB532" s="362" t="s">
        <v>1295</v>
      </c>
      <c r="BC532" s="362" t="s">
        <v>1155</v>
      </c>
      <c r="BD532" s="362" t="s">
        <v>1620</v>
      </c>
      <c r="BE532" s="363" t="s">
        <v>713</v>
      </c>
      <c r="BF532" s="362" t="s">
        <v>261</v>
      </c>
      <c r="BG532" s="364" t="s">
        <v>1618</v>
      </c>
      <c r="BH532" s="362"/>
      <c r="BI532" s="362"/>
      <c r="BJ532" s="362"/>
      <c r="BK532" s="362"/>
      <c r="BL532" s="362"/>
      <c r="BM532" s="362"/>
      <c r="BN532" s="362"/>
      <c r="BO532" s="362"/>
      <c r="BP532" s="362"/>
      <c r="BQ532" s="362"/>
      <c r="BR532" s="362"/>
    </row>
    <row r="533" spans="1:70" ht="15.6">
      <c r="A533" s="361" t="s">
        <v>158</v>
      </c>
      <c r="B533" s="362" t="s">
        <v>2</v>
      </c>
      <c r="C533" s="362"/>
      <c r="D533" s="363" t="s">
        <v>243</v>
      </c>
      <c r="E533" s="363" t="s">
        <v>456</v>
      </c>
      <c r="F533" s="362" t="s">
        <v>245</v>
      </c>
      <c r="G533" s="362" t="s">
        <v>246</v>
      </c>
      <c r="H533" s="362" t="s">
        <v>247</v>
      </c>
      <c r="I533" s="362" t="s">
        <v>248</v>
      </c>
      <c r="J533" s="362" t="s">
        <v>249</v>
      </c>
      <c r="K533" s="362" t="s">
        <v>250</v>
      </c>
      <c r="L533" s="361" t="s">
        <v>298</v>
      </c>
      <c r="M533" s="362" t="s">
        <v>89</v>
      </c>
      <c r="N533" s="362" t="s">
        <v>91</v>
      </c>
      <c r="O533" s="362" t="s">
        <v>250</v>
      </c>
      <c r="P533" s="362" t="s">
        <v>247</v>
      </c>
      <c r="Q533" s="361" t="s">
        <v>157</v>
      </c>
      <c r="R533" s="362" t="s">
        <v>252</v>
      </c>
      <c r="S533" s="362" t="s">
        <v>253</v>
      </c>
      <c r="T533" s="362">
        <v>57434299</v>
      </c>
      <c r="U533" s="362"/>
      <c r="V533" s="362"/>
      <c r="W533" s="363" t="s">
        <v>1616</v>
      </c>
      <c r="X533" s="362" t="s">
        <v>1090</v>
      </c>
      <c r="Y533" s="362" t="s">
        <v>256</v>
      </c>
      <c r="Z533" s="362" t="s">
        <v>257</v>
      </c>
      <c r="AA533" s="362" t="s">
        <v>258</v>
      </c>
      <c r="AB533" s="362" t="s">
        <v>259</v>
      </c>
      <c r="AC533" s="362" t="s">
        <v>260</v>
      </c>
      <c r="AD533" s="364">
        <v>23450</v>
      </c>
      <c r="AE533" s="364">
        <v>23450</v>
      </c>
      <c r="AF533" s="362" t="s">
        <v>261</v>
      </c>
      <c r="AG533" s="362">
        <v>2.4096389999999999E-2</v>
      </c>
      <c r="AH533" s="364">
        <v>565.05999999999995</v>
      </c>
      <c r="AI533" s="364">
        <v>565.05999999999995</v>
      </c>
      <c r="AJ533" s="362" t="s">
        <v>262</v>
      </c>
      <c r="AK533" s="362" t="s">
        <v>263</v>
      </c>
      <c r="AL533" s="361" t="s">
        <v>264</v>
      </c>
      <c r="AM533" s="362">
        <v>58203</v>
      </c>
      <c r="AN533" s="362">
        <v>71620</v>
      </c>
      <c r="AO533" s="361" t="s">
        <v>158</v>
      </c>
      <c r="AP533" s="361" t="s">
        <v>265</v>
      </c>
      <c r="AQ533" s="362" t="s">
        <v>1091</v>
      </c>
      <c r="AR533" s="362" t="s">
        <v>537</v>
      </c>
      <c r="AS533" s="363" t="s">
        <v>1616</v>
      </c>
      <c r="AT533" s="362" t="s">
        <v>245</v>
      </c>
      <c r="AU533" s="362" t="s">
        <v>1621</v>
      </c>
      <c r="AV533" s="364" t="s">
        <v>1622</v>
      </c>
      <c r="AW533" s="362" t="s">
        <v>1092</v>
      </c>
      <c r="AX533" s="362" t="s">
        <v>271</v>
      </c>
      <c r="AY533" s="364" t="s">
        <v>1622</v>
      </c>
      <c r="AZ533" s="362" t="s">
        <v>1048</v>
      </c>
      <c r="BA533" s="362" t="s">
        <v>1049</v>
      </c>
      <c r="BB533" s="362" t="s">
        <v>1050</v>
      </c>
      <c r="BC533" s="362" t="s">
        <v>736</v>
      </c>
      <c r="BD533" s="362" t="s">
        <v>1623</v>
      </c>
      <c r="BE533" s="363" t="s">
        <v>713</v>
      </c>
      <c r="BF533" s="362" t="s">
        <v>261</v>
      </c>
      <c r="BG533" s="364" t="s">
        <v>1622</v>
      </c>
      <c r="BH533" s="362"/>
      <c r="BI533" s="362"/>
      <c r="BJ533" s="362"/>
      <c r="BK533" s="362"/>
      <c r="BL533" s="362"/>
      <c r="BM533" s="362"/>
      <c r="BN533" s="362"/>
      <c r="BO533" s="362"/>
      <c r="BP533" s="362"/>
      <c r="BQ533" s="362"/>
      <c r="BR533" s="362"/>
    </row>
    <row r="534" spans="1:70" ht="15.6">
      <c r="A534" s="361" t="s">
        <v>158</v>
      </c>
      <c r="B534" s="362" t="s">
        <v>2</v>
      </c>
      <c r="C534" s="362"/>
      <c r="D534" s="363" t="s">
        <v>243</v>
      </c>
      <c r="E534" s="363" t="s">
        <v>456</v>
      </c>
      <c r="F534" s="362" t="s">
        <v>245</v>
      </c>
      <c r="G534" s="362" t="s">
        <v>246</v>
      </c>
      <c r="H534" s="362" t="s">
        <v>247</v>
      </c>
      <c r="I534" s="362" t="s">
        <v>248</v>
      </c>
      <c r="J534" s="362" t="s">
        <v>249</v>
      </c>
      <c r="K534" s="362" t="s">
        <v>250</v>
      </c>
      <c r="L534" s="361" t="s">
        <v>298</v>
      </c>
      <c r="M534" s="362" t="s">
        <v>89</v>
      </c>
      <c r="N534" s="362" t="s">
        <v>91</v>
      </c>
      <c r="O534" s="362" t="s">
        <v>250</v>
      </c>
      <c r="P534" s="362" t="s">
        <v>247</v>
      </c>
      <c r="Q534" s="361" t="s">
        <v>157</v>
      </c>
      <c r="R534" s="362" t="s">
        <v>252</v>
      </c>
      <c r="S534" s="362" t="s">
        <v>253</v>
      </c>
      <c r="T534" s="362">
        <v>57434305</v>
      </c>
      <c r="U534" s="362"/>
      <c r="V534" s="362"/>
      <c r="W534" s="363" t="s">
        <v>1616</v>
      </c>
      <c r="X534" s="362" t="s">
        <v>1090</v>
      </c>
      <c r="Y534" s="362" t="s">
        <v>256</v>
      </c>
      <c r="Z534" s="362" t="s">
        <v>257</v>
      </c>
      <c r="AA534" s="362" t="s">
        <v>258</v>
      </c>
      <c r="AB534" s="362" t="s">
        <v>259</v>
      </c>
      <c r="AC534" s="362" t="s">
        <v>260</v>
      </c>
      <c r="AD534" s="364">
        <v>14780</v>
      </c>
      <c r="AE534" s="364">
        <v>14780</v>
      </c>
      <c r="AF534" s="362" t="s">
        <v>261</v>
      </c>
      <c r="AG534" s="362">
        <v>2.4096389999999999E-2</v>
      </c>
      <c r="AH534" s="364">
        <v>356.14</v>
      </c>
      <c r="AI534" s="364">
        <v>356.14</v>
      </c>
      <c r="AJ534" s="362" t="s">
        <v>262</v>
      </c>
      <c r="AK534" s="362" t="s">
        <v>263</v>
      </c>
      <c r="AL534" s="361" t="s">
        <v>264</v>
      </c>
      <c r="AM534" s="362">
        <v>58203</v>
      </c>
      <c r="AN534" s="362">
        <v>71620</v>
      </c>
      <c r="AO534" s="361" t="s">
        <v>158</v>
      </c>
      <c r="AP534" s="361" t="s">
        <v>265</v>
      </c>
      <c r="AQ534" s="362" t="s">
        <v>1091</v>
      </c>
      <c r="AR534" s="362" t="s">
        <v>537</v>
      </c>
      <c r="AS534" s="363" t="s">
        <v>1616</v>
      </c>
      <c r="AT534" s="362" t="s">
        <v>245</v>
      </c>
      <c r="AU534" s="362" t="s">
        <v>1624</v>
      </c>
      <c r="AV534" s="364" t="s">
        <v>1549</v>
      </c>
      <c r="AW534" s="362" t="s">
        <v>1092</v>
      </c>
      <c r="AX534" s="362" t="s">
        <v>501</v>
      </c>
      <c r="AY534" s="364" t="s">
        <v>1550</v>
      </c>
      <c r="AZ534" s="362" t="s">
        <v>1443</v>
      </c>
      <c r="BA534" s="362" t="s">
        <v>1444</v>
      </c>
      <c r="BB534" s="362" t="s">
        <v>1445</v>
      </c>
      <c r="BC534" s="362" t="s">
        <v>663</v>
      </c>
      <c r="BD534" s="362" t="s">
        <v>1625</v>
      </c>
      <c r="BE534" s="363" t="s">
        <v>713</v>
      </c>
      <c r="BF534" s="362" t="s">
        <v>261</v>
      </c>
      <c r="BG534" s="364" t="s">
        <v>1549</v>
      </c>
      <c r="BH534" s="362"/>
      <c r="BI534" s="362"/>
      <c r="BJ534" s="362"/>
      <c r="BK534" s="362"/>
      <c r="BL534" s="362"/>
      <c r="BM534" s="362"/>
      <c r="BN534" s="362"/>
      <c r="BO534" s="362"/>
      <c r="BP534" s="362"/>
      <c r="BQ534" s="362"/>
      <c r="BR534" s="362"/>
    </row>
    <row r="535" spans="1:70" ht="15.6">
      <c r="A535" s="361" t="s">
        <v>158</v>
      </c>
      <c r="B535" s="362" t="s">
        <v>2</v>
      </c>
      <c r="C535" s="362"/>
      <c r="D535" s="363" t="s">
        <v>243</v>
      </c>
      <c r="E535" s="363" t="s">
        <v>456</v>
      </c>
      <c r="F535" s="362" t="s">
        <v>245</v>
      </c>
      <c r="G535" s="362" t="s">
        <v>246</v>
      </c>
      <c r="H535" s="362" t="s">
        <v>247</v>
      </c>
      <c r="I535" s="362" t="s">
        <v>248</v>
      </c>
      <c r="J535" s="362" t="s">
        <v>249</v>
      </c>
      <c r="K535" s="362" t="s">
        <v>250</v>
      </c>
      <c r="L535" s="361" t="s">
        <v>298</v>
      </c>
      <c r="M535" s="362" t="s">
        <v>89</v>
      </c>
      <c r="N535" s="362" t="s">
        <v>91</v>
      </c>
      <c r="O535" s="362" t="s">
        <v>250</v>
      </c>
      <c r="P535" s="362" t="s">
        <v>247</v>
      </c>
      <c r="Q535" s="361" t="s">
        <v>157</v>
      </c>
      <c r="R535" s="362" t="s">
        <v>252</v>
      </c>
      <c r="S535" s="362" t="s">
        <v>253</v>
      </c>
      <c r="T535" s="362">
        <v>57434307</v>
      </c>
      <c r="U535" s="362"/>
      <c r="V535" s="362"/>
      <c r="W535" s="363" t="s">
        <v>1616</v>
      </c>
      <c r="X535" s="362" t="s">
        <v>1043</v>
      </c>
      <c r="Y535" s="362" t="s">
        <v>256</v>
      </c>
      <c r="Z535" s="362" t="s">
        <v>257</v>
      </c>
      <c r="AA535" s="362" t="s">
        <v>258</v>
      </c>
      <c r="AB535" s="362" t="s">
        <v>259</v>
      </c>
      <c r="AC535" s="362" t="s">
        <v>260</v>
      </c>
      <c r="AD535" s="364">
        <v>10458</v>
      </c>
      <c r="AE535" s="364">
        <v>10458</v>
      </c>
      <c r="AF535" s="362" t="s">
        <v>261</v>
      </c>
      <c r="AG535" s="362">
        <v>2.4096389999999999E-2</v>
      </c>
      <c r="AH535" s="364">
        <v>252</v>
      </c>
      <c r="AI535" s="364">
        <v>252</v>
      </c>
      <c r="AJ535" s="362" t="s">
        <v>262</v>
      </c>
      <c r="AK535" s="362" t="s">
        <v>263</v>
      </c>
      <c r="AL535" s="361" t="s">
        <v>264</v>
      </c>
      <c r="AM535" s="362">
        <v>58203</v>
      </c>
      <c r="AN535" s="362">
        <v>71635</v>
      </c>
      <c r="AO535" s="361" t="s">
        <v>158</v>
      </c>
      <c r="AP535" s="361" t="s">
        <v>265</v>
      </c>
      <c r="AQ535" s="362" t="s">
        <v>1044</v>
      </c>
      <c r="AR535" s="362" t="s">
        <v>537</v>
      </c>
      <c r="AS535" s="363" t="s">
        <v>1616</v>
      </c>
      <c r="AT535" s="362" t="s">
        <v>245</v>
      </c>
      <c r="AU535" s="362" t="s">
        <v>1624</v>
      </c>
      <c r="AV535" s="364" t="s">
        <v>1549</v>
      </c>
      <c r="AW535" s="362" t="s">
        <v>1083</v>
      </c>
      <c r="AX535" s="362" t="s">
        <v>271</v>
      </c>
      <c r="AY535" s="364" t="s">
        <v>1292</v>
      </c>
      <c r="AZ535" s="362" t="s">
        <v>1443</v>
      </c>
      <c r="BA535" s="362" t="s">
        <v>1444</v>
      </c>
      <c r="BB535" s="362" t="s">
        <v>1445</v>
      </c>
      <c r="BC535" s="362" t="s">
        <v>663</v>
      </c>
      <c r="BD535" s="362" t="s">
        <v>1625</v>
      </c>
      <c r="BE535" s="363" t="s">
        <v>713</v>
      </c>
      <c r="BF535" s="362" t="s">
        <v>261</v>
      </c>
      <c r="BG535" s="364" t="s">
        <v>1549</v>
      </c>
      <c r="BH535" s="362"/>
      <c r="BI535" s="362"/>
      <c r="BJ535" s="362"/>
      <c r="BK535" s="362"/>
      <c r="BL535" s="362"/>
      <c r="BM535" s="362"/>
      <c r="BN535" s="362"/>
      <c r="BO535" s="362"/>
      <c r="BP535" s="362"/>
      <c r="BQ535" s="362"/>
      <c r="BR535" s="362"/>
    </row>
    <row r="536" spans="1:70" ht="15.6">
      <c r="A536" s="361" t="s">
        <v>158</v>
      </c>
      <c r="B536" s="362" t="s">
        <v>2</v>
      </c>
      <c r="C536" s="362"/>
      <c r="D536" s="363" t="s">
        <v>243</v>
      </c>
      <c r="E536" s="363" t="s">
        <v>456</v>
      </c>
      <c r="F536" s="362" t="s">
        <v>245</v>
      </c>
      <c r="G536" s="362" t="s">
        <v>246</v>
      </c>
      <c r="H536" s="362" t="s">
        <v>247</v>
      </c>
      <c r="I536" s="362" t="s">
        <v>248</v>
      </c>
      <c r="J536" s="362" t="s">
        <v>249</v>
      </c>
      <c r="K536" s="362" t="s">
        <v>250</v>
      </c>
      <c r="L536" s="361" t="s">
        <v>298</v>
      </c>
      <c r="M536" s="362" t="s">
        <v>89</v>
      </c>
      <c r="N536" s="362" t="s">
        <v>91</v>
      </c>
      <c r="O536" s="362" t="s">
        <v>250</v>
      </c>
      <c r="P536" s="362" t="s">
        <v>247</v>
      </c>
      <c r="Q536" s="361" t="s">
        <v>157</v>
      </c>
      <c r="R536" s="362" t="s">
        <v>252</v>
      </c>
      <c r="S536" s="362" t="s">
        <v>253</v>
      </c>
      <c r="T536" s="362">
        <v>57447111</v>
      </c>
      <c r="U536" s="362"/>
      <c r="V536" s="362"/>
      <c r="W536" s="363" t="s">
        <v>1616</v>
      </c>
      <c r="X536" s="362" t="s">
        <v>278</v>
      </c>
      <c r="Y536" s="362" t="s">
        <v>256</v>
      </c>
      <c r="Z536" s="362" t="s">
        <v>279</v>
      </c>
      <c r="AA536" s="362"/>
      <c r="AB536" s="362" t="s">
        <v>280</v>
      </c>
      <c r="AC536" s="362" t="s">
        <v>281</v>
      </c>
      <c r="AD536" s="364">
        <v>0</v>
      </c>
      <c r="AE536" s="364">
        <v>4896.4799999999996</v>
      </c>
      <c r="AF536" s="362" t="s">
        <v>261</v>
      </c>
      <c r="AG536" s="362">
        <v>2.4096389999999999E-2</v>
      </c>
      <c r="AH536" s="364">
        <v>0</v>
      </c>
      <c r="AI536" s="364">
        <v>117.99</v>
      </c>
      <c r="AJ536" s="362"/>
      <c r="AK536" s="362"/>
      <c r="AL536" s="361"/>
      <c r="AM536" s="362"/>
      <c r="AN536" s="362"/>
      <c r="AO536" s="361"/>
      <c r="AP536" s="361"/>
      <c r="AQ536" s="362" t="s">
        <v>282</v>
      </c>
      <c r="AR536" s="362"/>
      <c r="AS536" s="363"/>
      <c r="AT536" s="362"/>
      <c r="AU536" s="362"/>
      <c r="AV536" s="364"/>
      <c r="AW536" s="362"/>
      <c r="AX536" s="362"/>
      <c r="AY536" s="364"/>
      <c r="AZ536" s="362"/>
      <c r="BA536" s="362"/>
      <c r="BB536" s="362"/>
      <c r="BC536" s="362"/>
      <c r="BD536" s="362"/>
      <c r="BE536" s="363"/>
      <c r="BF536" s="362"/>
      <c r="BG536" s="364"/>
      <c r="BH536" s="362"/>
      <c r="BI536" s="362"/>
      <c r="BJ536" s="362"/>
      <c r="BK536" s="362"/>
      <c r="BL536" s="362"/>
      <c r="BM536" s="362"/>
      <c r="BN536" s="362"/>
      <c r="BO536" s="362"/>
      <c r="BP536" s="362"/>
      <c r="BQ536" s="362"/>
      <c r="BR536" s="362"/>
    </row>
    <row r="537" spans="1:70" ht="15.6">
      <c r="A537" s="361" t="s">
        <v>158</v>
      </c>
      <c r="B537" s="362" t="s">
        <v>2</v>
      </c>
      <c r="C537" s="362"/>
      <c r="D537" s="363" t="s">
        <v>243</v>
      </c>
      <c r="E537" s="363" t="s">
        <v>456</v>
      </c>
      <c r="F537" s="362" t="s">
        <v>245</v>
      </c>
      <c r="G537" s="362" t="s">
        <v>246</v>
      </c>
      <c r="H537" s="362" t="s">
        <v>247</v>
      </c>
      <c r="I537" s="362" t="s">
        <v>248</v>
      </c>
      <c r="J537" s="362" t="s">
        <v>249</v>
      </c>
      <c r="K537" s="362" t="s">
        <v>250</v>
      </c>
      <c r="L537" s="361" t="s">
        <v>298</v>
      </c>
      <c r="M537" s="362" t="s">
        <v>89</v>
      </c>
      <c r="N537" s="362" t="s">
        <v>91</v>
      </c>
      <c r="O537" s="362" t="s">
        <v>250</v>
      </c>
      <c r="P537" s="362" t="s">
        <v>247</v>
      </c>
      <c r="Q537" s="361" t="s">
        <v>157</v>
      </c>
      <c r="R537" s="362" t="s">
        <v>252</v>
      </c>
      <c r="S537" s="362" t="s">
        <v>253</v>
      </c>
      <c r="T537" s="362">
        <v>57552716</v>
      </c>
      <c r="U537" s="362"/>
      <c r="V537" s="362"/>
      <c r="W537" s="363" t="s">
        <v>1616</v>
      </c>
      <c r="X537" s="362" t="s">
        <v>1146</v>
      </c>
      <c r="Y537" s="362" t="s">
        <v>256</v>
      </c>
      <c r="Z537" s="362" t="s">
        <v>257</v>
      </c>
      <c r="AA537" s="362" t="s">
        <v>258</v>
      </c>
      <c r="AB537" s="362" t="s">
        <v>259</v>
      </c>
      <c r="AC537" s="362" t="s">
        <v>260</v>
      </c>
      <c r="AD537" s="364">
        <v>222</v>
      </c>
      <c r="AE537" s="364">
        <v>222</v>
      </c>
      <c r="AF537" s="362" t="s">
        <v>154</v>
      </c>
      <c r="AG537" s="362">
        <v>1</v>
      </c>
      <c r="AH537" s="364">
        <v>222</v>
      </c>
      <c r="AI537" s="364">
        <v>222</v>
      </c>
      <c r="AJ537" s="362" t="s">
        <v>262</v>
      </c>
      <c r="AK537" s="362" t="s">
        <v>263</v>
      </c>
      <c r="AL537" s="361" t="s">
        <v>264</v>
      </c>
      <c r="AM537" s="362">
        <v>58203</v>
      </c>
      <c r="AN537" s="362">
        <v>63340</v>
      </c>
      <c r="AO537" s="361" t="s">
        <v>158</v>
      </c>
      <c r="AP537" s="361" t="s">
        <v>265</v>
      </c>
      <c r="AQ537" s="362" t="s">
        <v>1147</v>
      </c>
      <c r="AR537" s="362" t="s">
        <v>537</v>
      </c>
      <c r="AS537" s="363" t="s">
        <v>1616</v>
      </c>
      <c r="AT537" s="362" t="s">
        <v>245</v>
      </c>
      <c r="AU537" s="362" t="s">
        <v>1626</v>
      </c>
      <c r="AV537" s="364" t="s">
        <v>1149</v>
      </c>
      <c r="AW537" s="362" t="s">
        <v>1626</v>
      </c>
      <c r="AX537" s="362" t="s">
        <v>501</v>
      </c>
      <c r="AY537" s="364" t="s">
        <v>1536</v>
      </c>
      <c r="AZ537" s="362" t="s">
        <v>1152</v>
      </c>
      <c r="BA537" s="362" t="s">
        <v>1153</v>
      </c>
      <c r="BB537" s="362" t="s">
        <v>1154</v>
      </c>
      <c r="BC537" s="362" t="s">
        <v>1155</v>
      </c>
      <c r="BD537" s="362" t="s">
        <v>1627</v>
      </c>
      <c r="BE537" s="363" t="s">
        <v>713</v>
      </c>
      <c r="BF537" s="362" t="s">
        <v>154</v>
      </c>
      <c r="BG537" s="364" t="s">
        <v>1149</v>
      </c>
      <c r="BH537" s="362"/>
      <c r="BI537" s="362"/>
      <c r="BJ537" s="362"/>
      <c r="BK537" s="362"/>
      <c r="BL537" s="362"/>
      <c r="BM537" s="362"/>
      <c r="BN537" s="362"/>
      <c r="BO537" s="362"/>
      <c r="BP537" s="362"/>
      <c r="BQ537" s="362"/>
      <c r="BR537" s="362"/>
    </row>
    <row r="538" spans="1:70" ht="15.6">
      <c r="A538" s="361" t="s">
        <v>158</v>
      </c>
      <c r="B538" s="362" t="s">
        <v>2</v>
      </c>
      <c r="C538" s="362"/>
      <c r="D538" s="363" t="s">
        <v>243</v>
      </c>
      <c r="E538" s="363" t="s">
        <v>456</v>
      </c>
      <c r="F538" s="362" t="s">
        <v>245</v>
      </c>
      <c r="G538" s="362" t="s">
        <v>246</v>
      </c>
      <c r="H538" s="362" t="s">
        <v>247</v>
      </c>
      <c r="I538" s="362" t="s">
        <v>248</v>
      </c>
      <c r="J538" s="362" t="s">
        <v>249</v>
      </c>
      <c r="K538" s="362" t="s">
        <v>250</v>
      </c>
      <c r="L538" s="361" t="s">
        <v>298</v>
      </c>
      <c r="M538" s="362" t="s">
        <v>89</v>
      </c>
      <c r="N538" s="362" t="s">
        <v>91</v>
      </c>
      <c r="O538" s="362" t="s">
        <v>250</v>
      </c>
      <c r="P538" s="362" t="s">
        <v>247</v>
      </c>
      <c r="Q538" s="361" t="s">
        <v>157</v>
      </c>
      <c r="R538" s="362" t="s">
        <v>252</v>
      </c>
      <c r="S538" s="362" t="s">
        <v>253</v>
      </c>
      <c r="T538" s="362">
        <v>57575113</v>
      </c>
      <c r="U538" s="362"/>
      <c r="V538" s="362"/>
      <c r="W538" s="363" t="s">
        <v>1616</v>
      </c>
      <c r="X538" s="362" t="s">
        <v>278</v>
      </c>
      <c r="Y538" s="362" t="s">
        <v>256</v>
      </c>
      <c r="Z538" s="362" t="s">
        <v>279</v>
      </c>
      <c r="AA538" s="362"/>
      <c r="AB538" s="362" t="s">
        <v>280</v>
      </c>
      <c r="AC538" s="362" t="s">
        <v>281</v>
      </c>
      <c r="AD538" s="364">
        <v>0</v>
      </c>
      <c r="AE538" s="364">
        <v>17.760000000000002</v>
      </c>
      <c r="AF538" s="362" t="s">
        <v>154</v>
      </c>
      <c r="AG538" s="362">
        <v>1</v>
      </c>
      <c r="AH538" s="364">
        <v>0</v>
      </c>
      <c r="AI538" s="364">
        <v>17.760000000000002</v>
      </c>
      <c r="AJ538" s="362"/>
      <c r="AK538" s="362"/>
      <c r="AL538" s="361"/>
      <c r="AM538" s="362"/>
      <c r="AN538" s="362"/>
      <c r="AO538" s="361"/>
      <c r="AP538" s="361"/>
      <c r="AQ538" s="362" t="s">
        <v>282</v>
      </c>
      <c r="AR538" s="362"/>
      <c r="AS538" s="363"/>
      <c r="AT538" s="362"/>
      <c r="AU538" s="362"/>
      <c r="AV538" s="364"/>
      <c r="AW538" s="362"/>
      <c r="AX538" s="362"/>
      <c r="AY538" s="364"/>
      <c r="AZ538" s="362"/>
      <c r="BA538" s="362"/>
      <c r="BB538" s="362"/>
      <c r="BC538" s="362"/>
      <c r="BD538" s="362"/>
      <c r="BE538" s="363"/>
      <c r="BF538" s="362"/>
      <c r="BG538" s="364"/>
      <c r="BH538" s="362"/>
      <c r="BI538" s="362"/>
      <c r="BJ538" s="362"/>
      <c r="BK538" s="362"/>
      <c r="BL538" s="362"/>
      <c r="BM538" s="362"/>
      <c r="BN538" s="362"/>
      <c r="BO538" s="362"/>
      <c r="BP538" s="362"/>
      <c r="BQ538" s="362"/>
      <c r="BR538" s="362"/>
    </row>
    <row r="539" spans="1:70" ht="15.6">
      <c r="A539" s="361" t="s">
        <v>158</v>
      </c>
      <c r="B539" s="362" t="s">
        <v>2</v>
      </c>
      <c r="C539" s="362"/>
      <c r="D539" s="363" t="s">
        <v>243</v>
      </c>
      <c r="E539" s="363" t="s">
        <v>456</v>
      </c>
      <c r="F539" s="362" t="s">
        <v>245</v>
      </c>
      <c r="G539" s="362" t="s">
        <v>246</v>
      </c>
      <c r="H539" s="362" t="s">
        <v>247</v>
      </c>
      <c r="I539" s="362" t="s">
        <v>248</v>
      </c>
      <c r="J539" s="362" t="s">
        <v>249</v>
      </c>
      <c r="K539" s="362" t="s">
        <v>250</v>
      </c>
      <c r="L539" s="361" t="s">
        <v>298</v>
      </c>
      <c r="M539" s="362" t="s">
        <v>89</v>
      </c>
      <c r="N539" s="362" t="s">
        <v>91</v>
      </c>
      <c r="O539" s="362" t="s">
        <v>250</v>
      </c>
      <c r="P539" s="362" t="s">
        <v>247</v>
      </c>
      <c r="Q539" s="361" t="s">
        <v>157</v>
      </c>
      <c r="R539" s="362" t="s">
        <v>252</v>
      </c>
      <c r="S539" s="362" t="s">
        <v>253</v>
      </c>
      <c r="T539" s="362">
        <v>57630130</v>
      </c>
      <c r="U539" s="362"/>
      <c r="V539" s="362"/>
      <c r="W539" s="363" t="s">
        <v>858</v>
      </c>
      <c r="X539" s="362" t="s">
        <v>1043</v>
      </c>
      <c r="Y539" s="362" t="s">
        <v>256</v>
      </c>
      <c r="Z539" s="362" t="s">
        <v>257</v>
      </c>
      <c r="AA539" s="362" t="s">
        <v>258</v>
      </c>
      <c r="AB539" s="362" t="s">
        <v>259</v>
      </c>
      <c r="AC539" s="362" t="s">
        <v>260</v>
      </c>
      <c r="AD539" s="364">
        <v>1460</v>
      </c>
      <c r="AE539" s="364">
        <v>1460</v>
      </c>
      <c r="AF539" s="362" t="s">
        <v>261</v>
      </c>
      <c r="AG539" s="362">
        <v>2.4096389999999999E-2</v>
      </c>
      <c r="AH539" s="364">
        <v>35.18</v>
      </c>
      <c r="AI539" s="364">
        <v>35.18</v>
      </c>
      <c r="AJ539" s="362" t="s">
        <v>262</v>
      </c>
      <c r="AK539" s="362" t="s">
        <v>263</v>
      </c>
      <c r="AL539" s="361" t="s">
        <v>264</v>
      </c>
      <c r="AM539" s="362">
        <v>58203</v>
      </c>
      <c r="AN539" s="362">
        <v>71635</v>
      </c>
      <c r="AO539" s="361" t="s">
        <v>158</v>
      </c>
      <c r="AP539" s="361" t="s">
        <v>265</v>
      </c>
      <c r="AQ539" s="362" t="s">
        <v>1044</v>
      </c>
      <c r="AR539" s="362" t="s">
        <v>537</v>
      </c>
      <c r="AS539" s="363" t="s">
        <v>858</v>
      </c>
      <c r="AT539" s="362" t="s">
        <v>245</v>
      </c>
      <c r="AU539" s="362" t="s">
        <v>1628</v>
      </c>
      <c r="AV539" s="364" t="s">
        <v>1629</v>
      </c>
      <c r="AW539" s="362" t="s">
        <v>1047</v>
      </c>
      <c r="AX539" s="362" t="s">
        <v>271</v>
      </c>
      <c r="AY539" s="364" t="s">
        <v>1629</v>
      </c>
      <c r="AZ539" s="362" t="s">
        <v>1584</v>
      </c>
      <c r="BA539" s="362" t="s">
        <v>1585</v>
      </c>
      <c r="BB539" s="362" t="s">
        <v>1586</v>
      </c>
      <c r="BC539" s="362" t="s">
        <v>1321</v>
      </c>
      <c r="BD539" s="362" t="s">
        <v>1630</v>
      </c>
      <c r="BE539" s="363" t="s">
        <v>808</v>
      </c>
      <c r="BF539" s="362" t="s">
        <v>261</v>
      </c>
      <c r="BG539" s="364" t="s">
        <v>1629</v>
      </c>
      <c r="BH539" s="362"/>
      <c r="BI539" s="362"/>
      <c r="BJ539" s="362"/>
      <c r="BK539" s="362"/>
      <c r="BL539" s="362"/>
      <c r="BM539" s="362"/>
      <c r="BN539" s="362"/>
      <c r="BO539" s="362"/>
      <c r="BP539" s="362"/>
      <c r="BQ539" s="362"/>
      <c r="BR539" s="362"/>
    </row>
    <row r="540" spans="1:70" ht="15.6">
      <c r="A540" s="361" t="s">
        <v>158</v>
      </c>
      <c r="B540" s="362" t="s">
        <v>2</v>
      </c>
      <c r="C540" s="362"/>
      <c r="D540" s="363" t="s">
        <v>243</v>
      </c>
      <c r="E540" s="363" t="s">
        <v>456</v>
      </c>
      <c r="F540" s="362" t="s">
        <v>245</v>
      </c>
      <c r="G540" s="362" t="s">
        <v>246</v>
      </c>
      <c r="H540" s="362" t="s">
        <v>247</v>
      </c>
      <c r="I540" s="362" t="s">
        <v>248</v>
      </c>
      <c r="J540" s="362" t="s">
        <v>249</v>
      </c>
      <c r="K540" s="362" t="s">
        <v>250</v>
      </c>
      <c r="L540" s="361" t="s">
        <v>298</v>
      </c>
      <c r="M540" s="362" t="s">
        <v>89</v>
      </c>
      <c r="N540" s="362" t="s">
        <v>91</v>
      </c>
      <c r="O540" s="362" t="s">
        <v>250</v>
      </c>
      <c r="P540" s="362" t="s">
        <v>247</v>
      </c>
      <c r="Q540" s="361" t="s">
        <v>157</v>
      </c>
      <c r="R540" s="362" t="s">
        <v>252</v>
      </c>
      <c r="S540" s="362" t="s">
        <v>253</v>
      </c>
      <c r="T540" s="362">
        <v>57630136</v>
      </c>
      <c r="U540" s="362"/>
      <c r="V540" s="362"/>
      <c r="W540" s="363" t="s">
        <v>1616</v>
      </c>
      <c r="X540" s="362" t="s">
        <v>1090</v>
      </c>
      <c r="Y540" s="362" t="s">
        <v>256</v>
      </c>
      <c r="Z540" s="362" t="s">
        <v>257</v>
      </c>
      <c r="AA540" s="362" t="s">
        <v>258</v>
      </c>
      <c r="AB540" s="362" t="s">
        <v>259</v>
      </c>
      <c r="AC540" s="362" t="s">
        <v>260</v>
      </c>
      <c r="AD540" s="364">
        <v>23450</v>
      </c>
      <c r="AE540" s="364">
        <v>23450</v>
      </c>
      <c r="AF540" s="362" t="s">
        <v>261</v>
      </c>
      <c r="AG540" s="362">
        <v>2.4096389999999999E-2</v>
      </c>
      <c r="AH540" s="364">
        <v>565.05999999999995</v>
      </c>
      <c r="AI540" s="364">
        <v>565.05999999999995</v>
      </c>
      <c r="AJ540" s="362" t="s">
        <v>262</v>
      </c>
      <c r="AK540" s="362" t="s">
        <v>263</v>
      </c>
      <c r="AL540" s="361" t="s">
        <v>264</v>
      </c>
      <c r="AM540" s="362">
        <v>58203</v>
      </c>
      <c r="AN540" s="362">
        <v>71620</v>
      </c>
      <c r="AO540" s="361" t="s">
        <v>158</v>
      </c>
      <c r="AP540" s="361" t="s">
        <v>265</v>
      </c>
      <c r="AQ540" s="362" t="s">
        <v>1091</v>
      </c>
      <c r="AR540" s="362" t="s">
        <v>537</v>
      </c>
      <c r="AS540" s="363" t="s">
        <v>1616</v>
      </c>
      <c r="AT540" s="362" t="s">
        <v>245</v>
      </c>
      <c r="AU540" s="362" t="s">
        <v>1631</v>
      </c>
      <c r="AV540" s="364" t="s">
        <v>1622</v>
      </c>
      <c r="AW540" s="362" t="s">
        <v>1092</v>
      </c>
      <c r="AX540" s="362" t="s">
        <v>271</v>
      </c>
      <c r="AY540" s="364" t="s">
        <v>1622</v>
      </c>
      <c r="AZ540" s="362" t="s">
        <v>1443</v>
      </c>
      <c r="BA540" s="362" t="s">
        <v>1444</v>
      </c>
      <c r="BB540" s="362" t="s">
        <v>1445</v>
      </c>
      <c r="BC540" s="362" t="s">
        <v>663</v>
      </c>
      <c r="BD540" s="362" t="s">
        <v>1632</v>
      </c>
      <c r="BE540" s="363" t="s">
        <v>721</v>
      </c>
      <c r="BF540" s="362" t="s">
        <v>261</v>
      </c>
      <c r="BG540" s="364" t="s">
        <v>1622</v>
      </c>
      <c r="BH540" s="362"/>
      <c r="BI540" s="362"/>
      <c r="BJ540" s="362"/>
      <c r="BK540" s="362"/>
      <c r="BL540" s="362"/>
      <c r="BM540" s="362"/>
      <c r="BN540" s="362"/>
      <c r="BO540" s="362"/>
      <c r="BP540" s="362"/>
      <c r="BQ540" s="362"/>
      <c r="BR540" s="362"/>
    </row>
    <row r="541" spans="1:70" ht="15.6">
      <c r="A541" s="361" t="s">
        <v>158</v>
      </c>
      <c r="B541" s="362" t="s">
        <v>2</v>
      </c>
      <c r="C541" s="362"/>
      <c r="D541" s="363" t="s">
        <v>243</v>
      </c>
      <c r="E541" s="363" t="s">
        <v>456</v>
      </c>
      <c r="F541" s="362" t="s">
        <v>245</v>
      </c>
      <c r="G541" s="362" t="s">
        <v>246</v>
      </c>
      <c r="H541" s="362" t="s">
        <v>247</v>
      </c>
      <c r="I541" s="362" t="s">
        <v>248</v>
      </c>
      <c r="J541" s="362" t="s">
        <v>249</v>
      </c>
      <c r="K541" s="362" t="s">
        <v>250</v>
      </c>
      <c r="L541" s="361" t="s">
        <v>298</v>
      </c>
      <c r="M541" s="362" t="s">
        <v>89</v>
      </c>
      <c r="N541" s="362" t="s">
        <v>91</v>
      </c>
      <c r="O541" s="362" t="s">
        <v>250</v>
      </c>
      <c r="P541" s="362" t="s">
        <v>247</v>
      </c>
      <c r="Q541" s="361" t="s">
        <v>157</v>
      </c>
      <c r="R541" s="362" t="s">
        <v>252</v>
      </c>
      <c r="S541" s="362" t="s">
        <v>253</v>
      </c>
      <c r="T541" s="362">
        <v>57630221</v>
      </c>
      <c r="U541" s="362"/>
      <c r="V541" s="362"/>
      <c r="W541" s="363" t="s">
        <v>1633</v>
      </c>
      <c r="X541" s="362" t="s">
        <v>1090</v>
      </c>
      <c r="Y541" s="362" t="s">
        <v>256</v>
      </c>
      <c r="Z541" s="362" t="s">
        <v>257</v>
      </c>
      <c r="AA541" s="362" t="s">
        <v>258</v>
      </c>
      <c r="AB541" s="362" t="s">
        <v>259</v>
      </c>
      <c r="AC541" s="362" t="s">
        <v>260</v>
      </c>
      <c r="AD541" s="364">
        <v>2149.85</v>
      </c>
      <c r="AE541" s="364">
        <v>2149.85</v>
      </c>
      <c r="AF541" s="362" t="s">
        <v>261</v>
      </c>
      <c r="AG541" s="362">
        <v>2.4096389999999999E-2</v>
      </c>
      <c r="AH541" s="364">
        <v>51.8</v>
      </c>
      <c r="AI541" s="364">
        <v>51.8</v>
      </c>
      <c r="AJ541" s="362" t="s">
        <v>262</v>
      </c>
      <c r="AK541" s="362" t="s">
        <v>263</v>
      </c>
      <c r="AL541" s="361" t="s">
        <v>264</v>
      </c>
      <c r="AM541" s="362">
        <v>58203</v>
      </c>
      <c r="AN541" s="362">
        <v>71620</v>
      </c>
      <c r="AO541" s="361" t="s">
        <v>158</v>
      </c>
      <c r="AP541" s="361" t="s">
        <v>265</v>
      </c>
      <c r="AQ541" s="362" t="s">
        <v>1091</v>
      </c>
      <c r="AR541" s="362" t="s">
        <v>537</v>
      </c>
      <c r="AS541" s="363" t="s">
        <v>1634</v>
      </c>
      <c r="AT541" s="362" t="s">
        <v>245</v>
      </c>
      <c r="AU541" s="362" t="s">
        <v>1635</v>
      </c>
      <c r="AV541" s="364" t="s">
        <v>1636</v>
      </c>
      <c r="AW541" s="362" t="s">
        <v>1047</v>
      </c>
      <c r="AX541" s="362" t="s">
        <v>271</v>
      </c>
      <c r="AY541" s="364" t="s">
        <v>1636</v>
      </c>
      <c r="AZ541" s="362" t="s">
        <v>1531</v>
      </c>
      <c r="BA541" s="362" t="s">
        <v>1532</v>
      </c>
      <c r="BB541" s="362" t="s">
        <v>1533</v>
      </c>
      <c r="BC541" s="362" t="s">
        <v>736</v>
      </c>
      <c r="BD541" s="362" t="s">
        <v>1637</v>
      </c>
      <c r="BE541" s="363" t="s">
        <v>808</v>
      </c>
      <c r="BF541" s="362" t="s">
        <v>261</v>
      </c>
      <c r="BG541" s="364" t="s">
        <v>1636</v>
      </c>
      <c r="BH541" s="362"/>
      <c r="BI541" s="362"/>
      <c r="BJ541" s="362"/>
      <c r="BK541" s="362"/>
      <c r="BL541" s="362"/>
      <c r="BM541" s="362"/>
      <c r="BN541" s="362"/>
      <c r="BO541" s="362"/>
      <c r="BP541" s="362"/>
      <c r="BQ541" s="362"/>
      <c r="BR541" s="362"/>
    </row>
    <row r="542" spans="1:70" ht="15.6">
      <c r="A542" s="361" t="s">
        <v>158</v>
      </c>
      <c r="B542" s="362" t="s">
        <v>2</v>
      </c>
      <c r="C542" s="362"/>
      <c r="D542" s="363" t="s">
        <v>243</v>
      </c>
      <c r="E542" s="363" t="s">
        <v>456</v>
      </c>
      <c r="F542" s="362" t="s">
        <v>245</v>
      </c>
      <c r="G542" s="362" t="s">
        <v>246</v>
      </c>
      <c r="H542" s="362" t="s">
        <v>247</v>
      </c>
      <c r="I542" s="362" t="s">
        <v>248</v>
      </c>
      <c r="J542" s="362" t="s">
        <v>249</v>
      </c>
      <c r="K542" s="362" t="s">
        <v>250</v>
      </c>
      <c r="L542" s="361" t="s">
        <v>298</v>
      </c>
      <c r="M542" s="362" t="s">
        <v>89</v>
      </c>
      <c r="N542" s="362" t="s">
        <v>91</v>
      </c>
      <c r="O542" s="362" t="s">
        <v>250</v>
      </c>
      <c r="P542" s="362" t="s">
        <v>247</v>
      </c>
      <c r="Q542" s="361" t="s">
        <v>157</v>
      </c>
      <c r="R542" s="362" t="s">
        <v>252</v>
      </c>
      <c r="S542" s="362" t="s">
        <v>253</v>
      </c>
      <c r="T542" s="362">
        <v>57630222</v>
      </c>
      <c r="U542" s="362"/>
      <c r="V542" s="362"/>
      <c r="W542" s="363" t="s">
        <v>1634</v>
      </c>
      <c r="X542" s="362" t="s">
        <v>1090</v>
      </c>
      <c r="Y542" s="362" t="s">
        <v>256</v>
      </c>
      <c r="Z542" s="362" t="s">
        <v>257</v>
      </c>
      <c r="AA542" s="362" t="s">
        <v>258</v>
      </c>
      <c r="AB542" s="362" t="s">
        <v>259</v>
      </c>
      <c r="AC542" s="362" t="s">
        <v>260</v>
      </c>
      <c r="AD542" s="364">
        <v>9682</v>
      </c>
      <c r="AE542" s="364">
        <v>9682</v>
      </c>
      <c r="AF542" s="362" t="s">
        <v>261</v>
      </c>
      <c r="AG542" s="362">
        <v>2.4096389999999999E-2</v>
      </c>
      <c r="AH542" s="364">
        <v>233.3</v>
      </c>
      <c r="AI542" s="364">
        <v>233.3</v>
      </c>
      <c r="AJ542" s="362" t="s">
        <v>262</v>
      </c>
      <c r="AK542" s="362" t="s">
        <v>263</v>
      </c>
      <c r="AL542" s="361" t="s">
        <v>264</v>
      </c>
      <c r="AM542" s="362">
        <v>58203</v>
      </c>
      <c r="AN542" s="362">
        <v>71620</v>
      </c>
      <c r="AO542" s="361" t="s">
        <v>158</v>
      </c>
      <c r="AP542" s="361" t="s">
        <v>265</v>
      </c>
      <c r="AQ542" s="362" t="s">
        <v>1091</v>
      </c>
      <c r="AR542" s="362" t="s">
        <v>537</v>
      </c>
      <c r="AS542" s="363" t="s">
        <v>1634</v>
      </c>
      <c r="AT542" s="362" t="s">
        <v>245</v>
      </c>
      <c r="AU542" s="362" t="s">
        <v>1638</v>
      </c>
      <c r="AV542" s="364" t="s">
        <v>1639</v>
      </c>
      <c r="AW542" s="362" t="s">
        <v>1092</v>
      </c>
      <c r="AX542" s="362" t="s">
        <v>271</v>
      </c>
      <c r="AY542" s="364" t="s">
        <v>1640</v>
      </c>
      <c r="AZ542" s="362" t="s">
        <v>1531</v>
      </c>
      <c r="BA542" s="362" t="s">
        <v>1532</v>
      </c>
      <c r="BB542" s="362" t="s">
        <v>1533</v>
      </c>
      <c r="BC542" s="362" t="s">
        <v>736</v>
      </c>
      <c r="BD542" s="362" t="s">
        <v>1641</v>
      </c>
      <c r="BE542" s="363" t="s">
        <v>721</v>
      </c>
      <c r="BF542" s="362" t="s">
        <v>261</v>
      </c>
      <c r="BG542" s="364" t="s">
        <v>1639</v>
      </c>
      <c r="BH542" s="362"/>
      <c r="BI542" s="362"/>
      <c r="BJ542" s="362"/>
      <c r="BK542" s="362"/>
      <c r="BL542" s="362"/>
      <c r="BM542" s="362"/>
      <c r="BN542" s="362"/>
      <c r="BO542" s="362"/>
      <c r="BP542" s="362"/>
      <c r="BQ542" s="362"/>
      <c r="BR542" s="362"/>
    </row>
    <row r="543" spans="1:70" ht="15.6">
      <c r="A543" s="361" t="s">
        <v>158</v>
      </c>
      <c r="B543" s="362" t="s">
        <v>2</v>
      </c>
      <c r="C543" s="362"/>
      <c r="D543" s="363" t="s">
        <v>243</v>
      </c>
      <c r="E543" s="363" t="s">
        <v>456</v>
      </c>
      <c r="F543" s="362" t="s">
        <v>245</v>
      </c>
      <c r="G543" s="362" t="s">
        <v>246</v>
      </c>
      <c r="H543" s="362" t="s">
        <v>247</v>
      </c>
      <c r="I543" s="362" t="s">
        <v>248</v>
      </c>
      <c r="J543" s="362" t="s">
        <v>249</v>
      </c>
      <c r="K543" s="362" t="s">
        <v>250</v>
      </c>
      <c r="L543" s="361" t="s">
        <v>298</v>
      </c>
      <c r="M543" s="362" t="s">
        <v>89</v>
      </c>
      <c r="N543" s="362" t="s">
        <v>91</v>
      </c>
      <c r="O543" s="362" t="s">
        <v>250</v>
      </c>
      <c r="P543" s="362" t="s">
        <v>247</v>
      </c>
      <c r="Q543" s="361" t="s">
        <v>157</v>
      </c>
      <c r="R543" s="362" t="s">
        <v>252</v>
      </c>
      <c r="S543" s="362" t="s">
        <v>253</v>
      </c>
      <c r="T543" s="362">
        <v>57630223</v>
      </c>
      <c r="U543" s="362"/>
      <c r="V543" s="362"/>
      <c r="W543" s="363" t="s">
        <v>1634</v>
      </c>
      <c r="X543" s="362" t="s">
        <v>1043</v>
      </c>
      <c r="Y543" s="362" t="s">
        <v>256</v>
      </c>
      <c r="Z543" s="362" t="s">
        <v>257</v>
      </c>
      <c r="AA543" s="362" t="s">
        <v>258</v>
      </c>
      <c r="AB543" s="362" t="s">
        <v>259</v>
      </c>
      <c r="AC543" s="362" t="s">
        <v>260</v>
      </c>
      <c r="AD543" s="364">
        <v>5229</v>
      </c>
      <c r="AE543" s="364">
        <v>5229</v>
      </c>
      <c r="AF543" s="362" t="s">
        <v>261</v>
      </c>
      <c r="AG543" s="362">
        <v>2.4096389999999999E-2</v>
      </c>
      <c r="AH543" s="364">
        <v>126</v>
      </c>
      <c r="AI543" s="364">
        <v>126</v>
      </c>
      <c r="AJ543" s="362" t="s">
        <v>262</v>
      </c>
      <c r="AK543" s="362" t="s">
        <v>263</v>
      </c>
      <c r="AL543" s="361" t="s">
        <v>264</v>
      </c>
      <c r="AM543" s="362">
        <v>58203</v>
      </c>
      <c r="AN543" s="362">
        <v>71635</v>
      </c>
      <c r="AO543" s="361" t="s">
        <v>158</v>
      </c>
      <c r="AP543" s="361" t="s">
        <v>265</v>
      </c>
      <c r="AQ543" s="362" t="s">
        <v>1044</v>
      </c>
      <c r="AR543" s="362" t="s">
        <v>537</v>
      </c>
      <c r="AS543" s="363" t="s">
        <v>1634</v>
      </c>
      <c r="AT543" s="362" t="s">
        <v>245</v>
      </c>
      <c r="AU543" s="362" t="s">
        <v>1638</v>
      </c>
      <c r="AV543" s="364" t="s">
        <v>1639</v>
      </c>
      <c r="AW543" s="362" t="s">
        <v>1083</v>
      </c>
      <c r="AX543" s="362" t="s">
        <v>501</v>
      </c>
      <c r="AY543" s="364" t="s">
        <v>1642</v>
      </c>
      <c r="AZ543" s="362" t="s">
        <v>1531</v>
      </c>
      <c r="BA543" s="362" t="s">
        <v>1532</v>
      </c>
      <c r="BB543" s="362" t="s">
        <v>1533</v>
      </c>
      <c r="BC543" s="362" t="s">
        <v>736</v>
      </c>
      <c r="BD543" s="362" t="s">
        <v>1641</v>
      </c>
      <c r="BE543" s="363" t="s">
        <v>721</v>
      </c>
      <c r="BF543" s="362" t="s">
        <v>261</v>
      </c>
      <c r="BG543" s="364" t="s">
        <v>1639</v>
      </c>
      <c r="BH543" s="362"/>
      <c r="BI543" s="362"/>
      <c r="BJ543" s="362"/>
      <c r="BK543" s="362"/>
      <c r="BL543" s="362"/>
      <c r="BM543" s="362"/>
      <c r="BN543" s="362"/>
      <c r="BO543" s="362"/>
      <c r="BP543" s="362"/>
      <c r="BQ543" s="362"/>
      <c r="BR543" s="362"/>
    </row>
    <row r="544" spans="1:70" ht="15.6">
      <c r="A544" s="361" t="s">
        <v>158</v>
      </c>
      <c r="B544" s="362" t="s">
        <v>2</v>
      </c>
      <c r="C544" s="362"/>
      <c r="D544" s="363" t="s">
        <v>243</v>
      </c>
      <c r="E544" s="363" t="s">
        <v>456</v>
      </c>
      <c r="F544" s="362" t="s">
        <v>245</v>
      </c>
      <c r="G544" s="362" t="s">
        <v>246</v>
      </c>
      <c r="H544" s="362" t="s">
        <v>247</v>
      </c>
      <c r="I544" s="362" t="s">
        <v>248</v>
      </c>
      <c r="J544" s="362" t="s">
        <v>249</v>
      </c>
      <c r="K544" s="362" t="s">
        <v>250</v>
      </c>
      <c r="L544" s="361" t="s">
        <v>298</v>
      </c>
      <c r="M544" s="362" t="s">
        <v>89</v>
      </c>
      <c r="N544" s="362" t="s">
        <v>91</v>
      </c>
      <c r="O544" s="362" t="s">
        <v>250</v>
      </c>
      <c r="P544" s="362" t="s">
        <v>247</v>
      </c>
      <c r="Q544" s="361" t="s">
        <v>157</v>
      </c>
      <c r="R544" s="362" t="s">
        <v>252</v>
      </c>
      <c r="S544" s="362" t="s">
        <v>253</v>
      </c>
      <c r="T544" s="362">
        <v>57630253</v>
      </c>
      <c r="U544" s="362"/>
      <c r="V544" s="362"/>
      <c r="W544" s="363" t="s">
        <v>1633</v>
      </c>
      <c r="X544" s="362" t="s">
        <v>1043</v>
      </c>
      <c r="Y544" s="362" t="s">
        <v>256</v>
      </c>
      <c r="Z544" s="362" t="s">
        <v>257</v>
      </c>
      <c r="AA544" s="362" t="s">
        <v>258</v>
      </c>
      <c r="AB544" s="362" t="s">
        <v>259</v>
      </c>
      <c r="AC544" s="362" t="s">
        <v>260</v>
      </c>
      <c r="AD544" s="364">
        <v>2406.16</v>
      </c>
      <c r="AE544" s="364">
        <v>2406.16</v>
      </c>
      <c r="AF544" s="362" t="s">
        <v>261</v>
      </c>
      <c r="AG544" s="362">
        <v>2.4096389999999999E-2</v>
      </c>
      <c r="AH544" s="364">
        <v>57.98</v>
      </c>
      <c r="AI544" s="364">
        <v>57.98</v>
      </c>
      <c r="AJ544" s="362" t="s">
        <v>262</v>
      </c>
      <c r="AK544" s="362" t="s">
        <v>263</v>
      </c>
      <c r="AL544" s="361" t="s">
        <v>264</v>
      </c>
      <c r="AM544" s="362">
        <v>58203</v>
      </c>
      <c r="AN544" s="362">
        <v>71635</v>
      </c>
      <c r="AO544" s="361" t="s">
        <v>158</v>
      </c>
      <c r="AP544" s="361" t="s">
        <v>265</v>
      </c>
      <c r="AQ544" s="362" t="s">
        <v>1044</v>
      </c>
      <c r="AR544" s="362" t="s">
        <v>537</v>
      </c>
      <c r="AS544" s="363" t="s">
        <v>1634</v>
      </c>
      <c r="AT544" s="362" t="s">
        <v>245</v>
      </c>
      <c r="AU544" s="362" t="s">
        <v>1643</v>
      </c>
      <c r="AV544" s="364" t="s">
        <v>1644</v>
      </c>
      <c r="AW544" s="362" t="s">
        <v>1047</v>
      </c>
      <c r="AX544" s="362" t="s">
        <v>271</v>
      </c>
      <c r="AY544" s="364" t="s">
        <v>1644</v>
      </c>
      <c r="AZ544" s="362" t="s">
        <v>1531</v>
      </c>
      <c r="BA544" s="362" t="s">
        <v>1532</v>
      </c>
      <c r="BB544" s="362" t="s">
        <v>1533</v>
      </c>
      <c r="BC544" s="362" t="s">
        <v>736</v>
      </c>
      <c r="BD544" s="362" t="s">
        <v>1637</v>
      </c>
      <c r="BE544" s="363" t="s">
        <v>808</v>
      </c>
      <c r="BF544" s="362" t="s">
        <v>261</v>
      </c>
      <c r="BG544" s="364" t="s">
        <v>1644</v>
      </c>
      <c r="BH544" s="362"/>
      <c r="BI544" s="362"/>
      <c r="BJ544" s="362"/>
      <c r="BK544" s="362"/>
      <c r="BL544" s="362"/>
      <c r="BM544" s="362"/>
      <c r="BN544" s="362"/>
      <c r="BO544" s="362"/>
      <c r="BP544" s="362"/>
      <c r="BQ544" s="362"/>
      <c r="BR544" s="362"/>
    </row>
    <row r="545" spans="1:70" ht="15.6">
      <c r="A545" s="361" t="s">
        <v>158</v>
      </c>
      <c r="B545" s="362" t="s">
        <v>2</v>
      </c>
      <c r="C545" s="362"/>
      <c r="D545" s="363" t="s">
        <v>243</v>
      </c>
      <c r="E545" s="363" t="s">
        <v>456</v>
      </c>
      <c r="F545" s="362" t="s">
        <v>245</v>
      </c>
      <c r="G545" s="362" t="s">
        <v>246</v>
      </c>
      <c r="H545" s="362" t="s">
        <v>247</v>
      </c>
      <c r="I545" s="362" t="s">
        <v>248</v>
      </c>
      <c r="J545" s="362" t="s">
        <v>249</v>
      </c>
      <c r="K545" s="362" t="s">
        <v>250</v>
      </c>
      <c r="L545" s="361" t="s">
        <v>298</v>
      </c>
      <c r="M545" s="362" t="s">
        <v>89</v>
      </c>
      <c r="N545" s="362" t="s">
        <v>91</v>
      </c>
      <c r="O545" s="362" t="s">
        <v>250</v>
      </c>
      <c r="P545" s="362" t="s">
        <v>247</v>
      </c>
      <c r="Q545" s="361" t="s">
        <v>157</v>
      </c>
      <c r="R545" s="362" t="s">
        <v>252</v>
      </c>
      <c r="S545" s="362" t="s">
        <v>253</v>
      </c>
      <c r="T545" s="362">
        <v>57630255</v>
      </c>
      <c r="U545" s="362"/>
      <c r="V545" s="362"/>
      <c r="W545" s="363" t="s">
        <v>1633</v>
      </c>
      <c r="X545" s="362" t="s">
        <v>1043</v>
      </c>
      <c r="Y545" s="362" t="s">
        <v>256</v>
      </c>
      <c r="Z545" s="362" t="s">
        <v>257</v>
      </c>
      <c r="AA545" s="362" t="s">
        <v>258</v>
      </c>
      <c r="AB545" s="362" t="s">
        <v>259</v>
      </c>
      <c r="AC545" s="362" t="s">
        <v>260</v>
      </c>
      <c r="AD545" s="364">
        <v>2850.5</v>
      </c>
      <c r="AE545" s="364">
        <v>2850.5</v>
      </c>
      <c r="AF545" s="362" t="s">
        <v>261</v>
      </c>
      <c r="AG545" s="362">
        <v>2.4096389999999999E-2</v>
      </c>
      <c r="AH545" s="364">
        <v>68.69</v>
      </c>
      <c r="AI545" s="364">
        <v>68.69</v>
      </c>
      <c r="AJ545" s="362" t="s">
        <v>262</v>
      </c>
      <c r="AK545" s="362" t="s">
        <v>263</v>
      </c>
      <c r="AL545" s="361" t="s">
        <v>264</v>
      </c>
      <c r="AM545" s="362">
        <v>58203</v>
      </c>
      <c r="AN545" s="362">
        <v>71635</v>
      </c>
      <c r="AO545" s="361" t="s">
        <v>158</v>
      </c>
      <c r="AP545" s="361" t="s">
        <v>265</v>
      </c>
      <c r="AQ545" s="362" t="s">
        <v>1044</v>
      </c>
      <c r="AR545" s="362" t="s">
        <v>537</v>
      </c>
      <c r="AS545" s="363" t="s">
        <v>1634</v>
      </c>
      <c r="AT545" s="362" t="s">
        <v>245</v>
      </c>
      <c r="AU545" s="362" t="s">
        <v>1645</v>
      </c>
      <c r="AV545" s="364" t="s">
        <v>1646</v>
      </c>
      <c r="AW545" s="362" t="s">
        <v>1047</v>
      </c>
      <c r="AX545" s="362" t="s">
        <v>271</v>
      </c>
      <c r="AY545" s="364" t="s">
        <v>1646</v>
      </c>
      <c r="AZ545" s="362" t="s">
        <v>1531</v>
      </c>
      <c r="BA545" s="362" t="s">
        <v>1532</v>
      </c>
      <c r="BB545" s="362" t="s">
        <v>1533</v>
      </c>
      <c r="BC545" s="362" t="s">
        <v>736</v>
      </c>
      <c r="BD545" s="362" t="s">
        <v>1637</v>
      </c>
      <c r="BE545" s="363" t="s">
        <v>808</v>
      </c>
      <c r="BF545" s="362" t="s">
        <v>261</v>
      </c>
      <c r="BG545" s="364" t="s">
        <v>1646</v>
      </c>
      <c r="BH545" s="362"/>
      <c r="BI545" s="362"/>
      <c r="BJ545" s="362"/>
      <c r="BK545" s="362"/>
      <c r="BL545" s="362"/>
      <c r="BM545" s="362"/>
      <c r="BN545" s="362"/>
      <c r="BO545" s="362"/>
      <c r="BP545" s="362"/>
      <c r="BQ545" s="362"/>
      <c r="BR545" s="362"/>
    </row>
    <row r="546" spans="1:70" ht="15.6">
      <c r="A546" s="361" t="s">
        <v>158</v>
      </c>
      <c r="B546" s="362" t="s">
        <v>2</v>
      </c>
      <c r="C546" s="362"/>
      <c r="D546" s="363" t="s">
        <v>243</v>
      </c>
      <c r="E546" s="363" t="s">
        <v>456</v>
      </c>
      <c r="F546" s="362" t="s">
        <v>245</v>
      </c>
      <c r="G546" s="362" t="s">
        <v>246</v>
      </c>
      <c r="H546" s="362" t="s">
        <v>247</v>
      </c>
      <c r="I546" s="362" t="s">
        <v>248</v>
      </c>
      <c r="J546" s="362" t="s">
        <v>249</v>
      </c>
      <c r="K546" s="362" t="s">
        <v>250</v>
      </c>
      <c r="L546" s="361" t="s">
        <v>298</v>
      </c>
      <c r="M546" s="362" t="s">
        <v>89</v>
      </c>
      <c r="N546" s="362" t="s">
        <v>91</v>
      </c>
      <c r="O546" s="362" t="s">
        <v>250</v>
      </c>
      <c r="P546" s="362" t="s">
        <v>247</v>
      </c>
      <c r="Q546" s="361" t="s">
        <v>157</v>
      </c>
      <c r="R546" s="362" t="s">
        <v>252</v>
      </c>
      <c r="S546" s="362" t="s">
        <v>253</v>
      </c>
      <c r="T546" s="362">
        <v>57631318</v>
      </c>
      <c r="U546" s="362"/>
      <c r="V546" s="362"/>
      <c r="W546" s="363" t="s">
        <v>790</v>
      </c>
      <c r="X546" s="362" t="s">
        <v>1090</v>
      </c>
      <c r="Y546" s="362" t="s">
        <v>256</v>
      </c>
      <c r="Z546" s="362" t="s">
        <v>257</v>
      </c>
      <c r="AA546" s="362" t="s">
        <v>258</v>
      </c>
      <c r="AB546" s="362" t="s">
        <v>259</v>
      </c>
      <c r="AC546" s="362" t="s">
        <v>260</v>
      </c>
      <c r="AD546" s="364">
        <v>9682</v>
      </c>
      <c r="AE546" s="364">
        <v>9682</v>
      </c>
      <c r="AF546" s="362" t="s">
        <v>261</v>
      </c>
      <c r="AG546" s="362">
        <v>2.4096389999999999E-2</v>
      </c>
      <c r="AH546" s="364">
        <v>233.3</v>
      </c>
      <c r="AI546" s="364">
        <v>233.3</v>
      </c>
      <c r="AJ546" s="362" t="s">
        <v>262</v>
      </c>
      <c r="AK546" s="362" t="s">
        <v>263</v>
      </c>
      <c r="AL546" s="361" t="s">
        <v>264</v>
      </c>
      <c r="AM546" s="362">
        <v>58203</v>
      </c>
      <c r="AN546" s="362">
        <v>71620</v>
      </c>
      <c r="AO546" s="361" t="s">
        <v>158</v>
      </c>
      <c r="AP546" s="361" t="s">
        <v>265</v>
      </c>
      <c r="AQ546" s="362" t="s">
        <v>1091</v>
      </c>
      <c r="AR546" s="362" t="s">
        <v>537</v>
      </c>
      <c r="AS546" s="363" t="s">
        <v>770</v>
      </c>
      <c r="AT546" s="362" t="s">
        <v>245</v>
      </c>
      <c r="AU546" s="362" t="s">
        <v>1647</v>
      </c>
      <c r="AV546" s="364" t="s">
        <v>1640</v>
      </c>
      <c r="AW546" s="362" t="s">
        <v>1092</v>
      </c>
      <c r="AX546" s="362" t="s">
        <v>271</v>
      </c>
      <c r="AY546" s="364" t="s">
        <v>1640</v>
      </c>
      <c r="AZ546" s="362" t="s">
        <v>1648</v>
      </c>
      <c r="BA546" s="362" t="s">
        <v>1649</v>
      </c>
      <c r="BB546" s="362" t="s">
        <v>1650</v>
      </c>
      <c r="BC546" s="362" t="s">
        <v>473</v>
      </c>
      <c r="BD546" s="362" t="s">
        <v>1651</v>
      </c>
      <c r="BE546" s="363" t="s">
        <v>808</v>
      </c>
      <c r="BF546" s="362" t="s">
        <v>261</v>
      </c>
      <c r="BG546" s="364" t="s">
        <v>1640</v>
      </c>
      <c r="BH546" s="362"/>
      <c r="BI546" s="362"/>
      <c r="BJ546" s="362"/>
      <c r="BK546" s="362"/>
      <c r="BL546" s="362"/>
      <c r="BM546" s="362"/>
      <c r="BN546" s="362"/>
      <c r="BO546" s="362"/>
      <c r="BP546" s="362"/>
      <c r="BQ546" s="362"/>
      <c r="BR546" s="362"/>
    </row>
    <row r="547" spans="1:70" ht="15.6">
      <c r="A547" s="361" t="s">
        <v>158</v>
      </c>
      <c r="B547" s="362" t="s">
        <v>2</v>
      </c>
      <c r="C547" s="362"/>
      <c r="D547" s="363" t="s">
        <v>243</v>
      </c>
      <c r="E547" s="363" t="s">
        <v>456</v>
      </c>
      <c r="F547" s="362" t="s">
        <v>245</v>
      </c>
      <c r="G547" s="362" t="s">
        <v>246</v>
      </c>
      <c r="H547" s="362" t="s">
        <v>247</v>
      </c>
      <c r="I547" s="362" t="s">
        <v>248</v>
      </c>
      <c r="J547" s="362" t="s">
        <v>249</v>
      </c>
      <c r="K547" s="362" t="s">
        <v>250</v>
      </c>
      <c r="L547" s="361" t="s">
        <v>298</v>
      </c>
      <c r="M547" s="362" t="s">
        <v>89</v>
      </c>
      <c r="N547" s="362" t="s">
        <v>91</v>
      </c>
      <c r="O547" s="362" t="s">
        <v>250</v>
      </c>
      <c r="P547" s="362" t="s">
        <v>247</v>
      </c>
      <c r="Q547" s="361" t="s">
        <v>157</v>
      </c>
      <c r="R547" s="362" t="s">
        <v>252</v>
      </c>
      <c r="S547" s="362" t="s">
        <v>253</v>
      </c>
      <c r="T547" s="362">
        <v>57655735</v>
      </c>
      <c r="U547" s="362"/>
      <c r="V547" s="362"/>
      <c r="W547" s="363" t="s">
        <v>790</v>
      </c>
      <c r="X547" s="362" t="s">
        <v>278</v>
      </c>
      <c r="Y547" s="362" t="s">
        <v>256</v>
      </c>
      <c r="Z547" s="362" t="s">
        <v>279</v>
      </c>
      <c r="AA547" s="362"/>
      <c r="AB547" s="362" t="s">
        <v>280</v>
      </c>
      <c r="AC547" s="362" t="s">
        <v>281</v>
      </c>
      <c r="AD547" s="364">
        <v>0</v>
      </c>
      <c r="AE547" s="364">
        <v>4552.76</v>
      </c>
      <c r="AF547" s="362" t="s">
        <v>261</v>
      </c>
      <c r="AG547" s="362">
        <v>2.4096389999999999E-2</v>
      </c>
      <c r="AH547" s="364">
        <v>0</v>
      </c>
      <c r="AI547" s="364">
        <v>109.71</v>
      </c>
      <c r="AJ547" s="362"/>
      <c r="AK547" s="362"/>
      <c r="AL547" s="361"/>
      <c r="AM547" s="362"/>
      <c r="AN547" s="362"/>
      <c r="AO547" s="361"/>
      <c r="AP547" s="361"/>
      <c r="AQ547" s="362" t="s">
        <v>282</v>
      </c>
      <c r="AR547" s="362"/>
      <c r="AS547" s="363"/>
      <c r="AT547" s="362"/>
      <c r="AU547" s="362"/>
      <c r="AV547" s="364"/>
      <c r="AW547" s="362"/>
      <c r="AX547" s="362"/>
      <c r="AY547" s="364"/>
      <c r="AZ547" s="362"/>
      <c r="BA547" s="362"/>
      <c r="BB547" s="362"/>
      <c r="BC547" s="362"/>
      <c r="BD547" s="362"/>
      <c r="BE547" s="363"/>
      <c r="BF547" s="362"/>
      <c r="BG547" s="364"/>
      <c r="BH547" s="362"/>
      <c r="BI547" s="362"/>
      <c r="BJ547" s="362"/>
      <c r="BK547" s="362"/>
      <c r="BL547" s="362"/>
      <c r="BM547" s="362"/>
      <c r="BN547" s="362"/>
      <c r="BO547" s="362"/>
      <c r="BP547" s="362"/>
      <c r="BQ547" s="362"/>
      <c r="BR547" s="362"/>
    </row>
    <row r="548" spans="1:70" ht="15.6">
      <c r="A548" s="361" t="s">
        <v>158</v>
      </c>
      <c r="B548" s="362" t="s">
        <v>2</v>
      </c>
      <c r="C548" s="362"/>
      <c r="D548" s="363" t="s">
        <v>243</v>
      </c>
      <c r="E548" s="363" t="s">
        <v>456</v>
      </c>
      <c r="F548" s="362" t="s">
        <v>245</v>
      </c>
      <c r="G548" s="362" t="s">
        <v>246</v>
      </c>
      <c r="H548" s="362" t="s">
        <v>247</v>
      </c>
      <c r="I548" s="362" t="s">
        <v>248</v>
      </c>
      <c r="J548" s="362" t="s">
        <v>249</v>
      </c>
      <c r="K548" s="362" t="s">
        <v>250</v>
      </c>
      <c r="L548" s="361" t="s">
        <v>298</v>
      </c>
      <c r="M548" s="362" t="s">
        <v>89</v>
      </c>
      <c r="N548" s="362" t="s">
        <v>91</v>
      </c>
      <c r="O548" s="362" t="s">
        <v>250</v>
      </c>
      <c r="P548" s="362" t="s">
        <v>247</v>
      </c>
      <c r="Q548" s="361" t="s">
        <v>157</v>
      </c>
      <c r="R548" s="362" t="s">
        <v>252</v>
      </c>
      <c r="S548" s="362" t="s">
        <v>253</v>
      </c>
      <c r="T548" s="362">
        <v>57759290</v>
      </c>
      <c r="U548" s="362"/>
      <c r="V548" s="362"/>
      <c r="W548" s="363" t="s">
        <v>713</v>
      </c>
      <c r="X548" s="362" t="s">
        <v>1043</v>
      </c>
      <c r="Y548" s="362" t="s">
        <v>256</v>
      </c>
      <c r="Z548" s="362" t="s">
        <v>257</v>
      </c>
      <c r="AA548" s="362" t="s">
        <v>258</v>
      </c>
      <c r="AB548" s="362" t="s">
        <v>259</v>
      </c>
      <c r="AC548" s="362" t="s">
        <v>260</v>
      </c>
      <c r="AD548" s="364">
        <v>1122.01</v>
      </c>
      <c r="AE548" s="364">
        <v>1122.01</v>
      </c>
      <c r="AF548" s="362" t="s">
        <v>261</v>
      </c>
      <c r="AG548" s="362">
        <v>2.4096389999999999E-2</v>
      </c>
      <c r="AH548" s="364">
        <v>27.04</v>
      </c>
      <c r="AI548" s="364">
        <v>27.04</v>
      </c>
      <c r="AJ548" s="362" t="s">
        <v>262</v>
      </c>
      <c r="AK548" s="362" t="s">
        <v>263</v>
      </c>
      <c r="AL548" s="361" t="s">
        <v>264</v>
      </c>
      <c r="AM548" s="362">
        <v>58203</v>
      </c>
      <c r="AN548" s="362">
        <v>71635</v>
      </c>
      <c r="AO548" s="361" t="s">
        <v>158</v>
      </c>
      <c r="AP548" s="361" t="s">
        <v>265</v>
      </c>
      <c r="AQ548" s="362" t="s">
        <v>1044</v>
      </c>
      <c r="AR548" s="362" t="s">
        <v>537</v>
      </c>
      <c r="AS548" s="363" t="s">
        <v>713</v>
      </c>
      <c r="AT548" s="362" t="s">
        <v>245</v>
      </c>
      <c r="AU548" s="362" t="s">
        <v>1652</v>
      </c>
      <c r="AV548" s="364" t="s">
        <v>1653</v>
      </c>
      <c r="AW548" s="362" t="s">
        <v>1047</v>
      </c>
      <c r="AX548" s="362" t="s">
        <v>271</v>
      </c>
      <c r="AY548" s="364" t="s">
        <v>1653</v>
      </c>
      <c r="AZ548" s="362" t="s">
        <v>1443</v>
      </c>
      <c r="BA548" s="362" t="s">
        <v>1444</v>
      </c>
      <c r="BB548" s="362" t="s">
        <v>1445</v>
      </c>
      <c r="BC548" s="362" t="s">
        <v>663</v>
      </c>
      <c r="BD548" s="362" t="s">
        <v>1654</v>
      </c>
      <c r="BE548" s="363" t="s">
        <v>588</v>
      </c>
      <c r="BF548" s="362" t="s">
        <v>261</v>
      </c>
      <c r="BG548" s="364" t="s">
        <v>1653</v>
      </c>
      <c r="BH548" s="362"/>
      <c r="BI548" s="362"/>
      <c r="BJ548" s="362"/>
      <c r="BK548" s="362"/>
      <c r="BL548" s="362"/>
      <c r="BM548" s="362"/>
      <c r="BN548" s="362"/>
      <c r="BO548" s="362"/>
      <c r="BP548" s="362"/>
      <c r="BQ548" s="362"/>
      <c r="BR548" s="362"/>
    </row>
    <row r="549" spans="1:70" ht="15.6">
      <c r="A549" s="361" t="s">
        <v>158</v>
      </c>
      <c r="B549" s="362" t="s">
        <v>2</v>
      </c>
      <c r="C549" s="362"/>
      <c r="D549" s="363" t="s">
        <v>243</v>
      </c>
      <c r="E549" s="363" t="s">
        <v>456</v>
      </c>
      <c r="F549" s="362" t="s">
        <v>245</v>
      </c>
      <c r="G549" s="362" t="s">
        <v>246</v>
      </c>
      <c r="H549" s="362" t="s">
        <v>247</v>
      </c>
      <c r="I549" s="362" t="s">
        <v>248</v>
      </c>
      <c r="J549" s="362" t="s">
        <v>249</v>
      </c>
      <c r="K549" s="362" t="s">
        <v>250</v>
      </c>
      <c r="L549" s="361" t="s">
        <v>298</v>
      </c>
      <c r="M549" s="362" t="s">
        <v>89</v>
      </c>
      <c r="N549" s="362" t="s">
        <v>91</v>
      </c>
      <c r="O549" s="362" t="s">
        <v>250</v>
      </c>
      <c r="P549" s="362" t="s">
        <v>247</v>
      </c>
      <c r="Q549" s="361" t="s">
        <v>157</v>
      </c>
      <c r="R549" s="362" t="s">
        <v>252</v>
      </c>
      <c r="S549" s="362" t="s">
        <v>253</v>
      </c>
      <c r="T549" s="362">
        <v>57777219</v>
      </c>
      <c r="U549" s="362"/>
      <c r="V549" s="362"/>
      <c r="W549" s="363" t="s">
        <v>713</v>
      </c>
      <c r="X549" s="362" t="s">
        <v>278</v>
      </c>
      <c r="Y549" s="362" t="s">
        <v>256</v>
      </c>
      <c r="Z549" s="362" t="s">
        <v>279</v>
      </c>
      <c r="AA549" s="362"/>
      <c r="AB549" s="362" t="s">
        <v>280</v>
      </c>
      <c r="AC549" s="362" t="s">
        <v>281</v>
      </c>
      <c r="AD549" s="364">
        <v>0</v>
      </c>
      <c r="AE549" s="364">
        <v>89.76</v>
      </c>
      <c r="AF549" s="362" t="s">
        <v>261</v>
      </c>
      <c r="AG549" s="362">
        <v>2.4096389999999999E-2</v>
      </c>
      <c r="AH549" s="364">
        <v>0</v>
      </c>
      <c r="AI549" s="364">
        <v>2.16</v>
      </c>
      <c r="AJ549" s="362"/>
      <c r="AK549" s="362"/>
      <c r="AL549" s="361"/>
      <c r="AM549" s="362"/>
      <c r="AN549" s="362"/>
      <c r="AO549" s="361"/>
      <c r="AP549" s="361"/>
      <c r="AQ549" s="362" t="s">
        <v>282</v>
      </c>
      <c r="AR549" s="362"/>
      <c r="AS549" s="363"/>
      <c r="AT549" s="362"/>
      <c r="AU549" s="362"/>
      <c r="AV549" s="364"/>
      <c r="AW549" s="362"/>
      <c r="AX549" s="362"/>
      <c r="AY549" s="364"/>
      <c r="AZ549" s="362"/>
      <c r="BA549" s="362"/>
      <c r="BB549" s="362"/>
      <c r="BC549" s="362"/>
      <c r="BD549" s="362"/>
      <c r="BE549" s="363"/>
      <c r="BF549" s="362"/>
      <c r="BG549" s="364"/>
      <c r="BH549" s="362"/>
      <c r="BI549" s="362"/>
      <c r="BJ549" s="362"/>
      <c r="BK549" s="362"/>
      <c r="BL549" s="362"/>
      <c r="BM549" s="362"/>
      <c r="BN549" s="362"/>
      <c r="BO549" s="362"/>
      <c r="BP549" s="362"/>
      <c r="BQ549" s="362"/>
      <c r="BR549" s="362"/>
    </row>
    <row r="550" spans="1:70" ht="15.6">
      <c r="A550" s="361" t="s">
        <v>158</v>
      </c>
      <c r="B550" s="362" t="s">
        <v>2</v>
      </c>
      <c r="C550" s="362"/>
      <c r="D550" s="363" t="s">
        <v>243</v>
      </c>
      <c r="E550" s="363" t="s">
        <v>456</v>
      </c>
      <c r="F550" s="362" t="s">
        <v>245</v>
      </c>
      <c r="G550" s="362" t="s">
        <v>246</v>
      </c>
      <c r="H550" s="362" t="s">
        <v>247</v>
      </c>
      <c r="I550" s="362" t="s">
        <v>248</v>
      </c>
      <c r="J550" s="362" t="s">
        <v>249</v>
      </c>
      <c r="K550" s="362" t="s">
        <v>250</v>
      </c>
      <c r="L550" s="361" t="s">
        <v>298</v>
      </c>
      <c r="M550" s="362" t="s">
        <v>89</v>
      </c>
      <c r="N550" s="362" t="s">
        <v>91</v>
      </c>
      <c r="O550" s="362" t="s">
        <v>250</v>
      </c>
      <c r="P550" s="362" t="s">
        <v>247</v>
      </c>
      <c r="Q550" s="361" t="s">
        <v>157</v>
      </c>
      <c r="R550" s="362" t="s">
        <v>252</v>
      </c>
      <c r="S550" s="362" t="s">
        <v>253</v>
      </c>
      <c r="T550" s="362">
        <v>58014800</v>
      </c>
      <c r="U550" s="362"/>
      <c r="V550" s="362"/>
      <c r="W550" s="363" t="s">
        <v>790</v>
      </c>
      <c r="X550" s="362" t="s">
        <v>1034</v>
      </c>
      <c r="Y550" s="362" t="s">
        <v>256</v>
      </c>
      <c r="Z550" s="362" t="s">
        <v>257</v>
      </c>
      <c r="AA550" s="362" t="s">
        <v>258</v>
      </c>
      <c r="AB550" s="362" t="s">
        <v>259</v>
      </c>
      <c r="AC550" s="362" t="s">
        <v>260</v>
      </c>
      <c r="AD550" s="364">
        <v>14465</v>
      </c>
      <c r="AE550" s="364">
        <v>14465</v>
      </c>
      <c r="AF550" s="362" t="s">
        <v>261</v>
      </c>
      <c r="AG550" s="362">
        <v>2.4096389999999999E-2</v>
      </c>
      <c r="AH550" s="364">
        <v>348.55</v>
      </c>
      <c r="AI550" s="364">
        <v>348.55</v>
      </c>
      <c r="AJ550" s="362" t="s">
        <v>262</v>
      </c>
      <c r="AK550" s="362" t="s">
        <v>263</v>
      </c>
      <c r="AL550" s="361" t="s">
        <v>264</v>
      </c>
      <c r="AM550" s="362">
        <v>58203</v>
      </c>
      <c r="AN550" s="362">
        <v>73410</v>
      </c>
      <c r="AO550" s="361" t="s">
        <v>158</v>
      </c>
      <c r="AP550" s="361" t="s">
        <v>265</v>
      </c>
      <c r="AQ550" s="362" t="s">
        <v>1035</v>
      </c>
      <c r="AR550" s="362" t="s">
        <v>537</v>
      </c>
      <c r="AS550" s="363" t="s">
        <v>790</v>
      </c>
      <c r="AT550" s="362" t="s">
        <v>245</v>
      </c>
      <c r="AU550" s="362" t="s">
        <v>1655</v>
      </c>
      <c r="AV550" s="364" t="s">
        <v>1656</v>
      </c>
      <c r="AW550" s="362" t="s">
        <v>1657</v>
      </c>
      <c r="AX550" s="362" t="s">
        <v>271</v>
      </c>
      <c r="AY550" s="364" t="s">
        <v>1656</v>
      </c>
      <c r="AZ550" s="362">
        <v>2126600</v>
      </c>
      <c r="BA550" s="362" t="s">
        <v>1658</v>
      </c>
      <c r="BB550" s="362" t="s">
        <v>1659</v>
      </c>
      <c r="BC550" s="362" t="s">
        <v>1660</v>
      </c>
      <c r="BD550" s="362" t="s">
        <v>1661</v>
      </c>
      <c r="BE550" s="363" t="s">
        <v>1662</v>
      </c>
      <c r="BF550" s="362" t="s">
        <v>261</v>
      </c>
      <c r="BG550" s="364" t="s">
        <v>1656</v>
      </c>
      <c r="BH550" s="362"/>
      <c r="BI550" s="362"/>
      <c r="BJ550" s="362"/>
      <c r="BK550" s="362"/>
      <c r="BL550" s="362"/>
      <c r="BM550" s="362"/>
      <c r="BN550" s="362"/>
      <c r="BO550" s="362"/>
      <c r="BP550" s="362"/>
      <c r="BQ550" s="362"/>
      <c r="BR550" s="362"/>
    </row>
    <row r="551" spans="1:70" ht="15.6">
      <c r="A551" s="361" t="s">
        <v>158</v>
      </c>
      <c r="B551" s="362" t="s">
        <v>2</v>
      </c>
      <c r="C551" s="362"/>
      <c r="D551" s="363" t="s">
        <v>243</v>
      </c>
      <c r="E551" s="363" t="s">
        <v>456</v>
      </c>
      <c r="F551" s="362" t="s">
        <v>245</v>
      </c>
      <c r="G551" s="362" t="s">
        <v>246</v>
      </c>
      <c r="H551" s="362" t="s">
        <v>247</v>
      </c>
      <c r="I551" s="362" t="s">
        <v>248</v>
      </c>
      <c r="J551" s="362" t="s">
        <v>249</v>
      </c>
      <c r="K551" s="362" t="s">
        <v>250</v>
      </c>
      <c r="L551" s="361" t="s">
        <v>298</v>
      </c>
      <c r="M551" s="362" t="s">
        <v>89</v>
      </c>
      <c r="N551" s="362" t="s">
        <v>91</v>
      </c>
      <c r="O551" s="362" t="s">
        <v>250</v>
      </c>
      <c r="P551" s="362" t="s">
        <v>247</v>
      </c>
      <c r="Q551" s="361" t="s">
        <v>157</v>
      </c>
      <c r="R551" s="362" t="s">
        <v>252</v>
      </c>
      <c r="S551" s="362" t="s">
        <v>253</v>
      </c>
      <c r="T551" s="362">
        <v>58035335</v>
      </c>
      <c r="U551" s="362"/>
      <c r="V551" s="362"/>
      <c r="W551" s="363" t="s">
        <v>790</v>
      </c>
      <c r="X551" s="362" t="s">
        <v>278</v>
      </c>
      <c r="Y551" s="362" t="s">
        <v>256</v>
      </c>
      <c r="Z551" s="362" t="s">
        <v>279</v>
      </c>
      <c r="AA551" s="362"/>
      <c r="AB551" s="362" t="s">
        <v>280</v>
      </c>
      <c r="AC551" s="362" t="s">
        <v>281</v>
      </c>
      <c r="AD551" s="364">
        <v>0</v>
      </c>
      <c r="AE551" s="364">
        <v>1157.2</v>
      </c>
      <c r="AF551" s="362" t="s">
        <v>261</v>
      </c>
      <c r="AG551" s="362">
        <v>2.4096389999999999E-2</v>
      </c>
      <c r="AH551" s="364">
        <v>0</v>
      </c>
      <c r="AI551" s="364">
        <v>27.88</v>
      </c>
      <c r="AJ551" s="362"/>
      <c r="AK551" s="362"/>
      <c r="AL551" s="361"/>
      <c r="AM551" s="362"/>
      <c r="AN551" s="362"/>
      <c r="AO551" s="361"/>
      <c r="AP551" s="361"/>
      <c r="AQ551" s="362" t="s">
        <v>282</v>
      </c>
      <c r="AR551" s="362"/>
      <c r="AS551" s="363"/>
      <c r="AT551" s="362"/>
      <c r="AU551" s="362"/>
      <c r="AV551" s="364"/>
      <c r="AW551" s="362"/>
      <c r="AX551" s="362"/>
      <c r="AY551" s="364"/>
      <c r="AZ551" s="362"/>
      <c r="BA551" s="362"/>
      <c r="BB551" s="362"/>
      <c r="BC551" s="362"/>
      <c r="BD551" s="362"/>
      <c r="BE551" s="363"/>
      <c r="BF551" s="362"/>
      <c r="BG551" s="364"/>
      <c r="BH551" s="362"/>
      <c r="BI551" s="362"/>
      <c r="BJ551" s="362"/>
      <c r="BK551" s="362"/>
      <c r="BL551" s="362"/>
      <c r="BM551" s="362"/>
      <c r="BN551" s="362"/>
      <c r="BO551" s="362"/>
      <c r="BP551" s="362"/>
      <c r="BQ551" s="362"/>
      <c r="BR551" s="362"/>
    </row>
    <row r="552" spans="1:70" ht="15.6">
      <c r="A552" s="361" t="s">
        <v>158</v>
      </c>
      <c r="B552" s="362" t="s">
        <v>2</v>
      </c>
      <c r="C552" s="362"/>
      <c r="D552" s="363" t="s">
        <v>243</v>
      </c>
      <c r="E552" s="363" t="s">
        <v>456</v>
      </c>
      <c r="F552" s="362" t="s">
        <v>245</v>
      </c>
      <c r="G552" s="362" t="s">
        <v>246</v>
      </c>
      <c r="H552" s="362" t="s">
        <v>247</v>
      </c>
      <c r="I552" s="362" t="s">
        <v>248</v>
      </c>
      <c r="J552" s="362" t="s">
        <v>249</v>
      </c>
      <c r="K552" s="362" t="s">
        <v>250</v>
      </c>
      <c r="L552" s="361" t="s">
        <v>298</v>
      </c>
      <c r="M552" s="362" t="s">
        <v>89</v>
      </c>
      <c r="N552" s="362" t="s">
        <v>91</v>
      </c>
      <c r="O552" s="362" t="s">
        <v>250</v>
      </c>
      <c r="P552" s="362" t="s">
        <v>247</v>
      </c>
      <c r="Q552" s="361" t="s">
        <v>157</v>
      </c>
      <c r="R552" s="362" t="s">
        <v>252</v>
      </c>
      <c r="S552" s="362" t="s">
        <v>253</v>
      </c>
      <c r="T552" s="362">
        <v>58059604</v>
      </c>
      <c r="U552" s="362"/>
      <c r="V552" s="362"/>
      <c r="W552" s="363" t="s">
        <v>588</v>
      </c>
      <c r="X552" s="362" t="s">
        <v>1090</v>
      </c>
      <c r="Y552" s="362" t="s">
        <v>256</v>
      </c>
      <c r="Z552" s="362" t="s">
        <v>257</v>
      </c>
      <c r="AA552" s="362" t="s">
        <v>258</v>
      </c>
      <c r="AB552" s="362" t="s">
        <v>259</v>
      </c>
      <c r="AC552" s="362" t="s">
        <v>260</v>
      </c>
      <c r="AD552" s="364">
        <v>9682</v>
      </c>
      <c r="AE552" s="364">
        <v>9682</v>
      </c>
      <c r="AF552" s="362" t="s">
        <v>261</v>
      </c>
      <c r="AG552" s="362">
        <v>2.4096389999999999E-2</v>
      </c>
      <c r="AH552" s="364">
        <v>233.3</v>
      </c>
      <c r="AI552" s="364">
        <v>233.3</v>
      </c>
      <c r="AJ552" s="362" t="s">
        <v>262</v>
      </c>
      <c r="AK552" s="362" t="s">
        <v>263</v>
      </c>
      <c r="AL552" s="361" t="s">
        <v>264</v>
      </c>
      <c r="AM552" s="362">
        <v>58203</v>
      </c>
      <c r="AN552" s="362">
        <v>71620</v>
      </c>
      <c r="AO552" s="361" t="s">
        <v>158</v>
      </c>
      <c r="AP552" s="361" t="s">
        <v>265</v>
      </c>
      <c r="AQ552" s="362" t="s">
        <v>1091</v>
      </c>
      <c r="AR552" s="362" t="s">
        <v>508</v>
      </c>
      <c r="AS552" s="363" t="s">
        <v>588</v>
      </c>
      <c r="AT552" s="362" t="s">
        <v>245</v>
      </c>
      <c r="AU552" s="362" t="s">
        <v>1663</v>
      </c>
      <c r="AV552" s="364" t="s">
        <v>1640</v>
      </c>
      <c r="AW552" s="362" t="s">
        <v>1092</v>
      </c>
      <c r="AX552" s="362" t="s">
        <v>271</v>
      </c>
      <c r="AY552" s="364" t="s">
        <v>1640</v>
      </c>
      <c r="AZ552" s="362" t="s">
        <v>1160</v>
      </c>
      <c r="BA552" s="362" t="s">
        <v>1161</v>
      </c>
      <c r="BB552" s="362" t="s">
        <v>1162</v>
      </c>
      <c r="BC552" s="362" t="s">
        <v>1155</v>
      </c>
      <c r="BD552" s="362" t="s">
        <v>1664</v>
      </c>
      <c r="BE552" s="363" t="s">
        <v>621</v>
      </c>
      <c r="BF552" s="362" t="s">
        <v>261</v>
      </c>
      <c r="BG552" s="364" t="s">
        <v>1640</v>
      </c>
      <c r="BH552" s="362"/>
      <c r="BI552" s="362"/>
      <c r="BJ552" s="362"/>
      <c r="BK552" s="362"/>
      <c r="BL552" s="362"/>
      <c r="BM552" s="362"/>
      <c r="BN552" s="362"/>
      <c r="BO552" s="362"/>
      <c r="BP552" s="362"/>
      <c r="BQ552" s="362"/>
      <c r="BR552" s="362"/>
    </row>
    <row r="553" spans="1:70" ht="15.6">
      <c r="A553" s="361" t="s">
        <v>158</v>
      </c>
      <c r="B553" s="362" t="s">
        <v>2</v>
      </c>
      <c r="C553" s="362"/>
      <c r="D553" s="363" t="s">
        <v>243</v>
      </c>
      <c r="E553" s="363" t="s">
        <v>456</v>
      </c>
      <c r="F553" s="362" t="s">
        <v>245</v>
      </c>
      <c r="G553" s="362" t="s">
        <v>246</v>
      </c>
      <c r="H553" s="362" t="s">
        <v>247</v>
      </c>
      <c r="I553" s="362" t="s">
        <v>248</v>
      </c>
      <c r="J553" s="362" t="s">
        <v>249</v>
      </c>
      <c r="K553" s="362" t="s">
        <v>250</v>
      </c>
      <c r="L553" s="361" t="s">
        <v>298</v>
      </c>
      <c r="M553" s="362" t="s">
        <v>89</v>
      </c>
      <c r="N553" s="362" t="s">
        <v>91</v>
      </c>
      <c r="O553" s="362" t="s">
        <v>250</v>
      </c>
      <c r="P553" s="362" t="s">
        <v>247</v>
      </c>
      <c r="Q553" s="361" t="s">
        <v>157</v>
      </c>
      <c r="R553" s="362" t="s">
        <v>252</v>
      </c>
      <c r="S553" s="362" t="s">
        <v>253</v>
      </c>
      <c r="T553" s="362">
        <v>58070539</v>
      </c>
      <c r="U553" s="362"/>
      <c r="V553" s="362"/>
      <c r="W553" s="363" t="s">
        <v>588</v>
      </c>
      <c r="X553" s="362" t="s">
        <v>278</v>
      </c>
      <c r="Y553" s="362" t="s">
        <v>256</v>
      </c>
      <c r="Z553" s="362" t="s">
        <v>279</v>
      </c>
      <c r="AA553" s="362"/>
      <c r="AB553" s="362" t="s">
        <v>280</v>
      </c>
      <c r="AC553" s="362" t="s">
        <v>281</v>
      </c>
      <c r="AD553" s="364">
        <v>0</v>
      </c>
      <c r="AE553" s="364">
        <v>774.56</v>
      </c>
      <c r="AF553" s="362" t="s">
        <v>261</v>
      </c>
      <c r="AG553" s="362">
        <v>2.4096389999999999E-2</v>
      </c>
      <c r="AH553" s="364">
        <v>0</v>
      </c>
      <c r="AI553" s="364">
        <v>18.66</v>
      </c>
      <c r="AJ553" s="362"/>
      <c r="AK553" s="362"/>
      <c r="AL553" s="361"/>
      <c r="AM553" s="362"/>
      <c r="AN553" s="362"/>
      <c r="AO553" s="361"/>
      <c r="AP553" s="361"/>
      <c r="AQ553" s="362" t="s">
        <v>282</v>
      </c>
      <c r="AR553" s="362"/>
      <c r="AS553" s="363"/>
      <c r="AT553" s="362"/>
      <c r="AU553" s="362"/>
      <c r="AV553" s="364"/>
      <c r="AW553" s="362"/>
      <c r="AX553" s="362"/>
      <c r="AY553" s="364"/>
      <c r="AZ553" s="362"/>
      <c r="BA553" s="362"/>
      <c r="BB553" s="362"/>
      <c r="BC553" s="362"/>
      <c r="BD553" s="362"/>
      <c r="BE553" s="363"/>
      <c r="BF553" s="362"/>
      <c r="BG553" s="364"/>
      <c r="BH553" s="362"/>
      <c r="BI553" s="362"/>
      <c r="BJ553" s="362"/>
      <c r="BK553" s="362"/>
      <c r="BL553" s="362"/>
      <c r="BM553" s="362"/>
      <c r="BN553" s="362"/>
      <c r="BO553" s="362"/>
      <c r="BP553" s="362"/>
      <c r="BQ553" s="362"/>
      <c r="BR553" s="362"/>
    </row>
    <row r="554" spans="1:70" ht="15.6">
      <c r="A554" s="361" t="s">
        <v>158</v>
      </c>
      <c r="B554" s="362" t="s">
        <v>2</v>
      </c>
      <c r="C554" s="362"/>
      <c r="D554" s="363" t="s">
        <v>243</v>
      </c>
      <c r="E554" s="363" t="s">
        <v>456</v>
      </c>
      <c r="F554" s="362" t="s">
        <v>245</v>
      </c>
      <c r="G554" s="362" t="s">
        <v>246</v>
      </c>
      <c r="H554" s="362" t="s">
        <v>247</v>
      </c>
      <c r="I554" s="362" t="s">
        <v>248</v>
      </c>
      <c r="J554" s="362" t="s">
        <v>249</v>
      </c>
      <c r="K554" s="362" t="s">
        <v>250</v>
      </c>
      <c r="L554" s="361" t="s">
        <v>298</v>
      </c>
      <c r="M554" s="362" t="s">
        <v>89</v>
      </c>
      <c r="N554" s="362" t="s">
        <v>91</v>
      </c>
      <c r="O554" s="362" t="s">
        <v>250</v>
      </c>
      <c r="P554" s="362" t="s">
        <v>247</v>
      </c>
      <c r="Q554" s="361" t="s">
        <v>157</v>
      </c>
      <c r="R554" s="362" t="s">
        <v>252</v>
      </c>
      <c r="S554" s="362" t="s">
        <v>253</v>
      </c>
      <c r="T554" s="362">
        <v>58160144</v>
      </c>
      <c r="U554" s="362"/>
      <c r="V554" s="362"/>
      <c r="W554" s="363" t="s">
        <v>813</v>
      </c>
      <c r="X554" s="362" t="s">
        <v>1043</v>
      </c>
      <c r="Y554" s="362" t="s">
        <v>256</v>
      </c>
      <c r="Z554" s="362" t="s">
        <v>257</v>
      </c>
      <c r="AA554" s="362" t="s">
        <v>258</v>
      </c>
      <c r="AB554" s="362" t="s">
        <v>259</v>
      </c>
      <c r="AC554" s="362" t="s">
        <v>260</v>
      </c>
      <c r="AD554" s="364">
        <v>10458</v>
      </c>
      <c r="AE554" s="364">
        <v>10458</v>
      </c>
      <c r="AF554" s="362" t="s">
        <v>261</v>
      </c>
      <c r="AG554" s="362">
        <v>2.4096389999999999E-2</v>
      </c>
      <c r="AH554" s="364">
        <v>252</v>
      </c>
      <c r="AI554" s="364">
        <v>252</v>
      </c>
      <c r="AJ554" s="362" t="s">
        <v>262</v>
      </c>
      <c r="AK554" s="362" t="s">
        <v>263</v>
      </c>
      <c r="AL554" s="361" t="s">
        <v>264</v>
      </c>
      <c r="AM554" s="362">
        <v>58203</v>
      </c>
      <c r="AN554" s="362">
        <v>71635</v>
      </c>
      <c r="AO554" s="361" t="s">
        <v>158</v>
      </c>
      <c r="AP554" s="361" t="s">
        <v>265</v>
      </c>
      <c r="AQ554" s="362" t="s">
        <v>1044</v>
      </c>
      <c r="AR554" s="362" t="s">
        <v>508</v>
      </c>
      <c r="AS554" s="363" t="s">
        <v>813</v>
      </c>
      <c r="AT554" s="362" t="s">
        <v>245</v>
      </c>
      <c r="AU554" s="362" t="s">
        <v>1665</v>
      </c>
      <c r="AV554" s="364" t="s">
        <v>1666</v>
      </c>
      <c r="AW554" s="362" t="s">
        <v>1083</v>
      </c>
      <c r="AX554" s="362" t="s">
        <v>271</v>
      </c>
      <c r="AY554" s="364" t="s">
        <v>1292</v>
      </c>
      <c r="AZ554" s="362" t="s">
        <v>1284</v>
      </c>
      <c r="BA554" s="362" t="s">
        <v>1285</v>
      </c>
      <c r="BB554" s="362" t="s">
        <v>1286</v>
      </c>
      <c r="BC554" s="362" t="s">
        <v>663</v>
      </c>
      <c r="BD554" s="362" t="s">
        <v>1667</v>
      </c>
      <c r="BE554" s="363" t="s">
        <v>621</v>
      </c>
      <c r="BF554" s="362" t="s">
        <v>261</v>
      </c>
      <c r="BG554" s="364" t="s">
        <v>1666</v>
      </c>
      <c r="BH554" s="362"/>
      <c r="BI554" s="362"/>
      <c r="BJ554" s="362"/>
      <c r="BK554" s="362"/>
      <c r="BL554" s="362"/>
      <c r="BM554" s="362"/>
      <c r="BN554" s="362"/>
      <c r="BO554" s="362"/>
      <c r="BP554" s="362"/>
      <c r="BQ554" s="362"/>
      <c r="BR554" s="362"/>
    </row>
    <row r="555" spans="1:70" ht="15.6">
      <c r="A555" s="361" t="s">
        <v>158</v>
      </c>
      <c r="B555" s="362" t="s">
        <v>2</v>
      </c>
      <c r="C555" s="362"/>
      <c r="D555" s="363" t="s">
        <v>243</v>
      </c>
      <c r="E555" s="363" t="s">
        <v>456</v>
      </c>
      <c r="F555" s="362" t="s">
        <v>245</v>
      </c>
      <c r="G555" s="362" t="s">
        <v>246</v>
      </c>
      <c r="H555" s="362" t="s">
        <v>247</v>
      </c>
      <c r="I555" s="362" t="s">
        <v>248</v>
      </c>
      <c r="J555" s="362" t="s">
        <v>249</v>
      </c>
      <c r="K555" s="362" t="s">
        <v>250</v>
      </c>
      <c r="L555" s="361" t="s">
        <v>298</v>
      </c>
      <c r="M555" s="362" t="s">
        <v>89</v>
      </c>
      <c r="N555" s="362" t="s">
        <v>91</v>
      </c>
      <c r="O555" s="362" t="s">
        <v>250</v>
      </c>
      <c r="P555" s="362" t="s">
        <v>247</v>
      </c>
      <c r="Q555" s="361" t="s">
        <v>157</v>
      </c>
      <c r="R555" s="362" t="s">
        <v>252</v>
      </c>
      <c r="S555" s="362" t="s">
        <v>253</v>
      </c>
      <c r="T555" s="362">
        <v>58160145</v>
      </c>
      <c r="U555" s="362"/>
      <c r="V555" s="362"/>
      <c r="W555" s="363" t="s">
        <v>813</v>
      </c>
      <c r="X555" s="362" t="s">
        <v>1090</v>
      </c>
      <c r="Y555" s="362" t="s">
        <v>256</v>
      </c>
      <c r="Z555" s="362" t="s">
        <v>257</v>
      </c>
      <c r="AA555" s="362" t="s">
        <v>258</v>
      </c>
      <c r="AB555" s="362" t="s">
        <v>259</v>
      </c>
      <c r="AC555" s="362" t="s">
        <v>260</v>
      </c>
      <c r="AD555" s="364">
        <v>4694.3999999999996</v>
      </c>
      <c r="AE555" s="364">
        <v>4694.3999999999996</v>
      </c>
      <c r="AF555" s="362" t="s">
        <v>261</v>
      </c>
      <c r="AG555" s="362">
        <v>2.4096389999999999E-2</v>
      </c>
      <c r="AH555" s="364">
        <v>113.12</v>
      </c>
      <c r="AI555" s="364">
        <v>113.12</v>
      </c>
      <c r="AJ555" s="362" t="s">
        <v>262</v>
      </c>
      <c r="AK555" s="362" t="s">
        <v>263</v>
      </c>
      <c r="AL555" s="361" t="s">
        <v>264</v>
      </c>
      <c r="AM555" s="362">
        <v>58203</v>
      </c>
      <c r="AN555" s="362">
        <v>71620</v>
      </c>
      <c r="AO555" s="361" t="s">
        <v>158</v>
      </c>
      <c r="AP555" s="361" t="s">
        <v>265</v>
      </c>
      <c r="AQ555" s="362" t="s">
        <v>1091</v>
      </c>
      <c r="AR555" s="362" t="s">
        <v>508</v>
      </c>
      <c r="AS555" s="363" t="s">
        <v>813</v>
      </c>
      <c r="AT555" s="362" t="s">
        <v>245</v>
      </c>
      <c r="AU555" s="362" t="s">
        <v>1665</v>
      </c>
      <c r="AV555" s="364" t="s">
        <v>1666</v>
      </c>
      <c r="AW555" s="362" t="s">
        <v>1092</v>
      </c>
      <c r="AX555" s="362" t="s">
        <v>501</v>
      </c>
      <c r="AY555" s="364" t="s">
        <v>1668</v>
      </c>
      <c r="AZ555" s="362" t="s">
        <v>1284</v>
      </c>
      <c r="BA555" s="362" t="s">
        <v>1285</v>
      </c>
      <c r="BB555" s="362" t="s">
        <v>1286</v>
      </c>
      <c r="BC555" s="362" t="s">
        <v>663</v>
      </c>
      <c r="BD555" s="362" t="s">
        <v>1667</v>
      </c>
      <c r="BE555" s="363" t="s">
        <v>621</v>
      </c>
      <c r="BF555" s="362" t="s">
        <v>261</v>
      </c>
      <c r="BG555" s="364" t="s">
        <v>1666</v>
      </c>
      <c r="BH555" s="362"/>
      <c r="BI555" s="362"/>
      <c r="BJ555" s="362"/>
      <c r="BK555" s="362"/>
      <c r="BL555" s="362"/>
      <c r="BM555" s="362"/>
      <c r="BN555" s="362"/>
      <c r="BO555" s="362"/>
      <c r="BP555" s="362"/>
      <c r="BQ555" s="362"/>
      <c r="BR555" s="362"/>
    </row>
    <row r="556" spans="1:70" ht="15.6">
      <c r="A556" s="361" t="s">
        <v>158</v>
      </c>
      <c r="B556" s="362" t="s">
        <v>2</v>
      </c>
      <c r="C556" s="362"/>
      <c r="D556" s="363" t="s">
        <v>243</v>
      </c>
      <c r="E556" s="363" t="s">
        <v>456</v>
      </c>
      <c r="F556" s="362" t="s">
        <v>245</v>
      </c>
      <c r="G556" s="362" t="s">
        <v>246</v>
      </c>
      <c r="H556" s="362" t="s">
        <v>247</v>
      </c>
      <c r="I556" s="362" t="s">
        <v>248</v>
      </c>
      <c r="J556" s="362" t="s">
        <v>249</v>
      </c>
      <c r="K556" s="362" t="s">
        <v>250</v>
      </c>
      <c r="L556" s="361" t="s">
        <v>298</v>
      </c>
      <c r="M556" s="362" t="s">
        <v>89</v>
      </c>
      <c r="N556" s="362" t="s">
        <v>91</v>
      </c>
      <c r="O556" s="362" t="s">
        <v>250</v>
      </c>
      <c r="P556" s="362" t="s">
        <v>247</v>
      </c>
      <c r="Q556" s="361" t="s">
        <v>157</v>
      </c>
      <c r="R556" s="362" t="s">
        <v>252</v>
      </c>
      <c r="S556" s="362" t="s">
        <v>253</v>
      </c>
      <c r="T556" s="362">
        <v>58178918</v>
      </c>
      <c r="U556" s="362"/>
      <c r="V556" s="362"/>
      <c r="W556" s="363" t="s">
        <v>813</v>
      </c>
      <c r="X556" s="362" t="s">
        <v>278</v>
      </c>
      <c r="Y556" s="362" t="s">
        <v>256</v>
      </c>
      <c r="Z556" s="362" t="s">
        <v>279</v>
      </c>
      <c r="AA556" s="362"/>
      <c r="AB556" s="362" t="s">
        <v>280</v>
      </c>
      <c r="AC556" s="362" t="s">
        <v>281</v>
      </c>
      <c r="AD556" s="364">
        <v>0</v>
      </c>
      <c r="AE556" s="364">
        <v>1212.19</v>
      </c>
      <c r="AF556" s="362" t="s">
        <v>261</v>
      </c>
      <c r="AG556" s="362">
        <v>2.4096389999999999E-2</v>
      </c>
      <c r="AH556" s="364">
        <v>0</v>
      </c>
      <c r="AI556" s="364">
        <v>29.21</v>
      </c>
      <c r="AJ556" s="362"/>
      <c r="AK556" s="362"/>
      <c r="AL556" s="361"/>
      <c r="AM556" s="362"/>
      <c r="AN556" s="362"/>
      <c r="AO556" s="361"/>
      <c r="AP556" s="361"/>
      <c r="AQ556" s="362" t="s">
        <v>282</v>
      </c>
      <c r="AR556" s="362"/>
      <c r="AS556" s="363"/>
      <c r="AT556" s="362"/>
      <c r="AU556" s="362"/>
      <c r="AV556" s="364"/>
      <c r="AW556" s="362"/>
      <c r="AX556" s="362"/>
      <c r="AY556" s="364"/>
      <c r="AZ556" s="362"/>
      <c r="BA556" s="362"/>
      <c r="BB556" s="362"/>
      <c r="BC556" s="362"/>
      <c r="BD556" s="362"/>
      <c r="BE556" s="363"/>
      <c r="BF556" s="362"/>
      <c r="BG556" s="364"/>
      <c r="BH556" s="362"/>
      <c r="BI556" s="362"/>
      <c r="BJ556" s="362"/>
      <c r="BK556" s="362"/>
      <c r="BL556" s="362"/>
      <c r="BM556" s="362"/>
      <c r="BN556" s="362"/>
      <c r="BO556" s="362"/>
      <c r="BP556" s="362"/>
      <c r="BQ556" s="362"/>
      <c r="BR556" s="362"/>
    </row>
    <row r="557" spans="1:70" ht="15.6">
      <c r="A557" s="361" t="s">
        <v>158</v>
      </c>
      <c r="B557" s="362" t="s">
        <v>2</v>
      </c>
      <c r="C557" s="362"/>
      <c r="D557" s="363" t="s">
        <v>243</v>
      </c>
      <c r="E557" s="363" t="s">
        <v>456</v>
      </c>
      <c r="F557" s="362" t="s">
        <v>245</v>
      </c>
      <c r="G557" s="362" t="s">
        <v>246</v>
      </c>
      <c r="H557" s="362" t="s">
        <v>247</v>
      </c>
      <c r="I557" s="362" t="s">
        <v>248</v>
      </c>
      <c r="J557" s="362" t="s">
        <v>249</v>
      </c>
      <c r="K557" s="362" t="s">
        <v>250</v>
      </c>
      <c r="L557" s="361" t="s">
        <v>298</v>
      </c>
      <c r="M557" s="362" t="s">
        <v>89</v>
      </c>
      <c r="N557" s="362" t="s">
        <v>91</v>
      </c>
      <c r="O557" s="362" t="s">
        <v>250</v>
      </c>
      <c r="P557" s="362" t="s">
        <v>247</v>
      </c>
      <c r="Q557" s="361" t="s">
        <v>157</v>
      </c>
      <c r="R557" s="362" t="s">
        <v>252</v>
      </c>
      <c r="S557" s="362" t="s">
        <v>253</v>
      </c>
      <c r="T557" s="362">
        <v>58223852</v>
      </c>
      <c r="U557" s="362"/>
      <c r="V557" s="362"/>
      <c r="W557" s="363" t="s">
        <v>796</v>
      </c>
      <c r="X557" s="362" t="s">
        <v>1090</v>
      </c>
      <c r="Y557" s="362" t="s">
        <v>256</v>
      </c>
      <c r="Z557" s="362" t="s">
        <v>257</v>
      </c>
      <c r="AA557" s="362" t="s">
        <v>258</v>
      </c>
      <c r="AB557" s="362" t="s">
        <v>259</v>
      </c>
      <c r="AC557" s="362" t="s">
        <v>260</v>
      </c>
      <c r="AD557" s="364">
        <v>9380</v>
      </c>
      <c r="AE557" s="364">
        <v>9380</v>
      </c>
      <c r="AF557" s="362" t="s">
        <v>261</v>
      </c>
      <c r="AG557" s="362">
        <v>2.4096389999999999E-2</v>
      </c>
      <c r="AH557" s="364">
        <v>226.02</v>
      </c>
      <c r="AI557" s="364">
        <v>226.02</v>
      </c>
      <c r="AJ557" s="362" t="s">
        <v>262</v>
      </c>
      <c r="AK557" s="362" t="s">
        <v>263</v>
      </c>
      <c r="AL557" s="361" t="s">
        <v>264</v>
      </c>
      <c r="AM557" s="362">
        <v>58203</v>
      </c>
      <c r="AN557" s="362">
        <v>71620</v>
      </c>
      <c r="AO557" s="361" t="s">
        <v>158</v>
      </c>
      <c r="AP557" s="361" t="s">
        <v>265</v>
      </c>
      <c r="AQ557" s="362" t="s">
        <v>1091</v>
      </c>
      <c r="AR557" s="362" t="s">
        <v>508</v>
      </c>
      <c r="AS557" s="363" t="s">
        <v>796</v>
      </c>
      <c r="AT557" s="362" t="s">
        <v>245</v>
      </c>
      <c r="AU557" s="362" t="s">
        <v>1669</v>
      </c>
      <c r="AV557" s="364" t="s">
        <v>1243</v>
      </c>
      <c r="AW557" s="362" t="s">
        <v>1092</v>
      </c>
      <c r="AX557" s="362" t="s">
        <v>271</v>
      </c>
      <c r="AY557" s="364" t="s">
        <v>1243</v>
      </c>
      <c r="AZ557" s="362" t="s">
        <v>1160</v>
      </c>
      <c r="BA557" s="362" t="s">
        <v>1161</v>
      </c>
      <c r="BB557" s="362" t="s">
        <v>1162</v>
      </c>
      <c r="BC557" s="362" t="s">
        <v>1155</v>
      </c>
      <c r="BD557" s="362" t="s">
        <v>1670</v>
      </c>
      <c r="BE557" s="363" t="s">
        <v>775</v>
      </c>
      <c r="BF557" s="362" t="s">
        <v>261</v>
      </c>
      <c r="BG557" s="364" t="s">
        <v>1243</v>
      </c>
      <c r="BH557" s="362"/>
      <c r="BI557" s="362"/>
      <c r="BJ557" s="362"/>
      <c r="BK557" s="362"/>
      <c r="BL557" s="362"/>
      <c r="BM557" s="362"/>
      <c r="BN557" s="362"/>
      <c r="BO557" s="362"/>
      <c r="BP557" s="362"/>
      <c r="BQ557" s="362"/>
      <c r="BR557" s="362"/>
    </row>
    <row r="558" spans="1:70" ht="15.6">
      <c r="A558" s="361" t="s">
        <v>158</v>
      </c>
      <c r="B558" s="362" t="s">
        <v>2</v>
      </c>
      <c r="C558" s="362"/>
      <c r="D558" s="363" t="s">
        <v>243</v>
      </c>
      <c r="E558" s="363" t="s">
        <v>456</v>
      </c>
      <c r="F558" s="362" t="s">
        <v>245</v>
      </c>
      <c r="G558" s="362" t="s">
        <v>246</v>
      </c>
      <c r="H558" s="362" t="s">
        <v>247</v>
      </c>
      <c r="I558" s="362" t="s">
        <v>248</v>
      </c>
      <c r="J558" s="362" t="s">
        <v>249</v>
      </c>
      <c r="K558" s="362" t="s">
        <v>250</v>
      </c>
      <c r="L558" s="361" t="s">
        <v>298</v>
      </c>
      <c r="M558" s="362" t="s">
        <v>89</v>
      </c>
      <c r="N558" s="362" t="s">
        <v>91</v>
      </c>
      <c r="O558" s="362" t="s">
        <v>250</v>
      </c>
      <c r="P558" s="362" t="s">
        <v>247</v>
      </c>
      <c r="Q558" s="361" t="s">
        <v>157</v>
      </c>
      <c r="R558" s="362" t="s">
        <v>252</v>
      </c>
      <c r="S558" s="362" t="s">
        <v>253</v>
      </c>
      <c r="T558" s="362">
        <v>58237151</v>
      </c>
      <c r="U558" s="362"/>
      <c r="V558" s="362"/>
      <c r="W558" s="363" t="s">
        <v>796</v>
      </c>
      <c r="X558" s="362" t="s">
        <v>278</v>
      </c>
      <c r="Y558" s="362" t="s">
        <v>256</v>
      </c>
      <c r="Z558" s="362" t="s">
        <v>279</v>
      </c>
      <c r="AA558" s="362"/>
      <c r="AB558" s="362" t="s">
        <v>280</v>
      </c>
      <c r="AC558" s="362" t="s">
        <v>281</v>
      </c>
      <c r="AD558" s="364">
        <v>0</v>
      </c>
      <c r="AE558" s="364">
        <v>750.4</v>
      </c>
      <c r="AF558" s="362" t="s">
        <v>261</v>
      </c>
      <c r="AG558" s="362">
        <v>2.4096389999999999E-2</v>
      </c>
      <c r="AH558" s="364">
        <v>0</v>
      </c>
      <c r="AI558" s="364">
        <v>18.079999999999998</v>
      </c>
      <c r="AJ558" s="362"/>
      <c r="AK558" s="362"/>
      <c r="AL558" s="361"/>
      <c r="AM558" s="362"/>
      <c r="AN558" s="362"/>
      <c r="AO558" s="361"/>
      <c r="AP558" s="361"/>
      <c r="AQ558" s="362" t="s">
        <v>282</v>
      </c>
      <c r="AR558" s="362"/>
      <c r="AS558" s="363"/>
      <c r="AT558" s="362"/>
      <c r="AU558" s="362"/>
      <c r="AV558" s="364"/>
      <c r="AW558" s="362"/>
      <c r="AX558" s="362"/>
      <c r="AY558" s="364"/>
      <c r="AZ558" s="362"/>
      <c r="BA558" s="362"/>
      <c r="BB558" s="362"/>
      <c r="BC558" s="362"/>
      <c r="BD558" s="362"/>
      <c r="BE558" s="363"/>
      <c r="BF558" s="362"/>
      <c r="BG558" s="364"/>
      <c r="BH558" s="362"/>
      <c r="BI558" s="362"/>
      <c r="BJ558" s="362"/>
      <c r="BK558" s="362"/>
      <c r="BL558" s="362"/>
      <c r="BM558" s="362"/>
      <c r="BN558" s="362"/>
      <c r="BO558" s="362"/>
      <c r="BP558" s="362"/>
      <c r="BQ558" s="362"/>
      <c r="BR558" s="362"/>
    </row>
    <row r="559" spans="1:70" ht="15.6">
      <c r="A559" s="361" t="s">
        <v>158</v>
      </c>
      <c r="B559" s="362" t="s">
        <v>2</v>
      </c>
      <c r="C559" s="362"/>
      <c r="D559" s="363" t="s">
        <v>243</v>
      </c>
      <c r="E559" s="363" t="s">
        <v>456</v>
      </c>
      <c r="F559" s="362" t="s">
        <v>245</v>
      </c>
      <c r="G559" s="362" t="s">
        <v>246</v>
      </c>
      <c r="H559" s="362" t="s">
        <v>247</v>
      </c>
      <c r="I559" s="362" t="s">
        <v>248</v>
      </c>
      <c r="J559" s="362" t="s">
        <v>249</v>
      </c>
      <c r="K559" s="362" t="s">
        <v>250</v>
      </c>
      <c r="L559" s="361" t="s">
        <v>298</v>
      </c>
      <c r="M559" s="362" t="s">
        <v>89</v>
      </c>
      <c r="N559" s="362" t="s">
        <v>91</v>
      </c>
      <c r="O559" s="362" t="s">
        <v>250</v>
      </c>
      <c r="P559" s="362" t="s">
        <v>247</v>
      </c>
      <c r="Q559" s="361" t="s">
        <v>157</v>
      </c>
      <c r="R559" s="362" t="s">
        <v>252</v>
      </c>
      <c r="S559" s="362" t="s">
        <v>253</v>
      </c>
      <c r="T559" s="362">
        <v>58306012</v>
      </c>
      <c r="U559" s="362"/>
      <c r="V559" s="362"/>
      <c r="W559" s="363" t="s">
        <v>621</v>
      </c>
      <c r="X559" s="362" t="s">
        <v>1501</v>
      </c>
      <c r="Y559" s="362" t="s">
        <v>256</v>
      </c>
      <c r="Z559" s="362" t="s">
        <v>257</v>
      </c>
      <c r="AA559" s="362" t="s">
        <v>258</v>
      </c>
      <c r="AB559" s="362" t="s">
        <v>259</v>
      </c>
      <c r="AC559" s="362" t="s">
        <v>260</v>
      </c>
      <c r="AD559" s="364">
        <v>1322.3</v>
      </c>
      <c r="AE559" s="364">
        <v>1322.3</v>
      </c>
      <c r="AF559" s="362" t="s">
        <v>261</v>
      </c>
      <c r="AG559" s="362">
        <v>2.4096389999999999E-2</v>
      </c>
      <c r="AH559" s="364">
        <v>31.86</v>
      </c>
      <c r="AI559" s="364">
        <v>31.86</v>
      </c>
      <c r="AJ559" s="362" t="s">
        <v>262</v>
      </c>
      <c r="AK559" s="362" t="s">
        <v>263</v>
      </c>
      <c r="AL559" s="361" t="s">
        <v>264</v>
      </c>
      <c r="AM559" s="362">
        <v>58203</v>
      </c>
      <c r="AN559" s="362">
        <v>72505</v>
      </c>
      <c r="AO559" s="361" t="s">
        <v>158</v>
      </c>
      <c r="AP559" s="361" t="s">
        <v>265</v>
      </c>
      <c r="AQ559" s="362" t="s">
        <v>1502</v>
      </c>
      <c r="AR559" s="362" t="s">
        <v>508</v>
      </c>
      <c r="AS559" s="363" t="s">
        <v>621</v>
      </c>
      <c r="AT559" s="362" t="s">
        <v>245</v>
      </c>
      <c r="AU559" s="362" t="s">
        <v>1671</v>
      </c>
      <c r="AV559" s="364" t="s">
        <v>1672</v>
      </c>
      <c r="AW559" s="362" t="s">
        <v>1673</v>
      </c>
      <c r="AX559" s="362" t="s">
        <v>271</v>
      </c>
      <c r="AY559" s="364" t="s">
        <v>1674</v>
      </c>
      <c r="AZ559" s="362" t="s">
        <v>1318</v>
      </c>
      <c r="BA559" s="362" t="s">
        <v>1319</v>
      </c>
      <c r="BB559" s="362" t="s">
        <v>1320</v>
      </c>
      <c r="BC559" s="362" t="s">
        <v>1321</v>
      </c>
      <c r="BD559" s="362" t="s">
        <v>1675</v>
      </c>
      <c r="BE559" s="363" t="s">
        <v>775</v>
      </c>
      <c r="BF559" s="362" t="s">
        <v>261</v>
      </c>
      <c r="BG559" s="364" t="s">
        <v>1672</v>
      </c>
      <c r="BH559" s="362"/>
      <c r="BI559" s="362"/>
      <c r="BJ559" s="362"/>
      <c r="BK559" s="362"/>
      <c r="BL559" s="362"/>
      <c r="BM559" s="362"/>
      <c r="BN559" s="362"/>
      <c r="BO559" s="362"/>
      <c r="BP559" s="362"/>
      <c r="BQ559" s="362"/>
      <c r="BR559" s="362"/>
    </row>
    <row r="560" spans="1:70" ht="15.6">
      <c r="A560" s="361" t="s">
        <v>158</v>
      </c>
      <c r="B560" s="362" t="s">
        <v>2</v>
      </c>
      <c r="C560" s="362"/>
      <c r="D560" s="363" t="s">
        <v>243</v>
      </c>
      <c r="E560" s="363" t="s">
        <v>456</v>
      </c>
      <c r="F560" s="362" t="s">
        <v>245</v>
      </c>
      <c r="G560" s="362" t="s">
        <v>246</v>
      </c>
      <c r="H560" s="362" t="s">
        <v>247</v>
      </c>
      <c r="I560" s="362" t="s">
        <v>248</v>
      </c>
      <c r="J560" s="362" t="s">
        <v>249</v>
      </c>
      <c r="K560" s="362" t="s">
        <v>250</v>
      </c>
      <c r="L560" s="361" t="s">
        <v>298</v>
      </c>
      <c r="M560" s="362" t="s">
        <v>89</v>
      </c>
      <c r="N560" s="362" t="s">
        <v>91</v>
      </c>
      <c r="O560" s="362" t="s">
        <v>250</v>
      </c>
      <c r="P560" s="362" t="s">
        <v>247</v>
      </c>
      <c r="Q560" s="361" t="s">
        <v>157</v>
      </c>
      <c r="R560" s="362" t="s">
        <v>252</v>
      </c>
      <c r="S560" s="362" t="s">
        <v>253</v>
      </c>
      <c r="T560" s="362">
        <v>58306013</v>
      </c>
      <c r="U560" s="362"/>
      <c r="V560" s="362"/>
      <c r="W560" s="363" t="s">
        <v>621</v>
      </c>
      <c r="X560" s="362" t="s">
        <v>1313</v>
      </c>
      <c r="Y560" s="362" t="s">
        <v>256</v>
      </c>
      <c r="Z560" s="362" t="s">
        <v>257</v>
      </c>
      <c r="AA560" s="362" t="s">
        <v>258</v>
      </c>
      <c r="AB560" s="362" t="s">
        <v>259</v>
      </c>
      <c r="AC560" s="362" t="s">
        <v>260</v>
      </c>
      <c r="AD560" s="364">
        <v>100</v>
      </c>
      <c r="AE560" s="364">
        <v>100</v>
      </c>
      <c r="AF560" s="362" t="s">
        <v>261</v>
      </c>
      <c r="AG560" s="362">
        <v>2.4096389999999999E-2</v>
      </c>
      <c r="AH560" s="364">
        <v>2.41</v>
      </c>
      <c r="AI560" s="364">
        <v>2.41</v>
      </c>
      <c r="AJ560" s="362" t="s">
        <v>262</v>
      </c>
      <c r="AK560" s="362" t="s">
        <v>263</v>
      </c>
      <c r="AL560" s="361" t="s">
        <v>264</v>
      </c>
      <c r="AM560" s="362">
        <v>58203</v>
      </c>
      <c r="AN560" s="362">
        <v>72430</v>
      </c>
      <c r="AO560" s="361" t="s">
        <v>158</v>
      </c>
      <c r="AP560" s="361" t="s">
        <v>265</v>
      </c>
      <c r="AQ560" s="362" t="s">
        <v>1314</v>
      </c>
      <c r="AR560" s="362" t="s">
        <v>508</v>
      </c>
      <c r="AS560" s="363" t="s">
        <v>621</v>
      </c>
      <c r="AT560" s="362" t="s">
        <v>245</v>
      </c>
      <c r="AU560" s="362" t="s">
        <v>1671</v>
      </c>
      <c r="AV560" s="364" t="s">
        <v>1672</v>
      </c>
      <c r="AW560" s="362" t="s">
        <v>1673</v>
      </c>
      <c r="AX560" s="362" t="s">
        <v>501</v>
      </c>
      <c r="AY560" s="364" t="s">
        <v>1676</v>
      </c>
      <c r="AZ560" s="362" t="s">
        <v>1318</v>
      </c>
      <c r="BA560" s="362" t="s">
        <v>1319</v>
      </c>
      <c r="BB560" s="362" t="s">
        <v>1320</v>
      </c>
      <c r="BC560" s="362" t="s">
        <v>1321</v>
      </c>
      <c r="BD560" s="362" t="s">
        <v>1675</v>
      </c>
      <c r="BE560" s="363" t="s">
        <v>775</v>
      </c>
      <c r="BF560" s="362" t="s">
        <v>261</v>
      </c>
      <c r="BG560" s="364" t="s">
        <v>1672</v>
      </c>
      <c r="BH560" s="362"/>
      <c r="BI560" s="362"/>
      <c r="BJ560" s="362"/>
      <c r="BK560" s="362"/>
      <c r="BL560" s="362"/>
      <c r="BM560" s="362"/>
      <c r="BN560" s="362"/>
      <c r="BO560" s="362"/>
      <c r="BP560" s="362"/>
      <c r="BQ560" s="362"/>
      <c r="BR560" s="362"/>
    </row>
    <row r="561" spans="1:70" ht="15.6">
      <c r="A561" s="361" t="s">
        <v>158</v>
      </c>
      <c r="B561" s="362" t="s">
        <v>2</v>
      </c>
      <c r="C561" s="362"/>
      <c r="D561" s="363" t="s">
        <v>243</v>
      </c>
      <c r="E561" s="363" t="s">
        <v>456</v>
      </c>
      <c r="F561" s="362" t="s">
        <v>245</v>
      </c>
      <c r="G561" s="362" t="s">
        <v>246</v>
      </c>
      <c r="H561" s="362" t="s">
        <v>247</v>
      </c>
      <c r="I561" s="362" t="s">
        <v>248</v>
      </c>
      <c r="J561" s="362" t="s">
        <v>249</v>
      </c>
      <c r="K561" s="362" t="s">
        <v>250</v>
      </c>
      <c r="L561" s="361" t="s">
        <v>298</v>
      </c>
      <c r="M561" s="362" t="s">
        <v>89</v>
      </c>
      <c r="N561" s="362" t="s">
        <v>91</v>
      </c>
      <c r="O561" s="362" t="s">
        <v>250</v>
      </c>
      <c r="P561" s="362" t="s">
        <v>247</v>
      </c>
      <c r="Q561" s="361" t="s">
        <v>157</v>
      </c>
      <c r="R561" s="362" t="s">
        <v>252</v>
      </c>
      <c r="S561" s="362" t="s">
        <v>253</v>
      </c>
      <c r="T561" s="362">
        <v>58306126</v>
      </c>
      <c r="U561" s="362"/>
      <c r="V561" s="362"/>
      <c r="W561" s="363" t="s">
        <v>796</v>
      </c>
      <c r="X561" s="362" t="s">
        <v>1501</v>
      </c>
      <c r="Y561" s="362" t="s">
        <v>256</v>
      </c>
      <c r="Z561" s="362" t="s">
        <v>257</v>
      </c>
      <c r="AA561" s="362" t="s">
        <v>258</v>
      </c>
      <c r="AB561" s="362" t="s">
        <v>259</v>
      </c>
      <c r="AC561" s="362" t="s">
        <v>260</v>
      </c>
      <c r="AD561" s="364">
        <v>10257.15</v>
      </c>
      <c r="AE561" s="364">
        <v>10257.15</v>
      </c>
      <c r="AF561" s="362" t="s">
        <v>261</v>
      </c>
      <c r="AG561" s="362">
        <v>2.4096389999999999E-2</v>
      </c>
      <c r="AH561" s="364">
        <v>247.16</v>
      </c>
      <c r="AI561" s="364">
        <v>247.16</v>
      </c>
      <c r="AJ561" s="362" t="s">
        <v>262</v>
      </c>
      <c r="AK561" s="362" t="s">
        <v>263</v>
      </c>
      <c r="AL561" s="361" t="s">
        <v>264</v>
      </c>
      <c r="AM561" s="362">
        <v>58203</v>
      </c>
      <c r="AN561" s="362">
        <v>72505</v>
      </c>
      <c r="AO561" s="361" t="s">
        <v>158</v>
      </c>
      <c r="AP561" s="361" t="s">
        <v>265</v>
      </c>
      <c r="AQ561" s="362" t="s">
        <v>1502</v>
      </c>
      <c r="AR561" s="362" t="s">
        <v>508</v>
      </c>
      <c r="AS561" s="363" t="s">
        <v>796</v>
      </c>
      <c r="AT561" s="362" t="s">
        <v>245</v>
      </c>
      <c r="AU561" s="362" t="s">
        <v>1677</v>
      </c>
      <c r="AV561" s="364" t="s">
        <v>1678</v>
      </c>
      <c r="AW561" s="362" t="s">
        <v>1679</v>
      </c>
      <c r="AX561" s="362" t="s">
        <v>271</v>
      </c>
      <c r="AY561" s="364" t="s">
        <v>1678</v>
      </c>
      <c r="AZ561" s="362" t="s">
        <v>1541</v>
      </c>
      <c r="BA561" s="362" t="s">
        <v>1542</v>
      </c>
      <c r="BB561" s="362" t="s">
        <v>1543</v>
      </c>
      <c r="BC561" s="362" t="s">
        <v>1544</v>
      </c>
      <c r="BD561" s="362" t="s">
        <v>1680</v>
      </c>
      <c r="BE561" s="363" t="s">
        <v>775</v>
      </c>
      <c r="BF561" s="362" t="s">
        <v>261</v>
      </c>
      <c r="BG561" s="364" t="s">
        <v>1678</v>
      </c>
      <c r="BH561" s="362"/>
      <c r="BI561" s="362"/>
      <c r="BJ561" s="362"/>
      <c r="BK561" s="362"/>
      <c r="BL561" s="362"/>
      <c r="BM561" s="362"/>
      <c r="BN561" s="362"/>
      <c r="BO561" s="362"/>
      <c r="BP561" s="362"/>
      <c r="BQ561" s="362"/>
      <c r="BR561" s="362"/>
    </row>
    <row r="562" spans="1:70" ht="15.6">
      <c r="A562" s="361" t="s">
        <v>158</v>
      </c>
      <c r="B562" s="362" t="s">
        <v>2</v>
      </c>
      <c r="C562" s="362"/>
      <c r="D562" s="363" t="s">
        <v>243</v>
      </c>
      <c r="E562" s="363" t="s">
        <v>456</v>
      </c>
      <c r="F562" s="362" t="s">
        <v>245</v>
      </c>
      <c r="G562" s="362" t="s">
        <v>246</v>
      </c>
      <c r="H562" s="362" t="s">
        <v>247</v>
      </c>
      <c r="I562" s="362" t="s">
        <v>248</v>
      </c>
      <c r="J562" s="362" t="s">
        <v>249</v>
      </c>
      <c r="K562" s="362" t="s">
        <v>250</v>
      </c>
      <c r="L562" s="361" t="s">
        <v>298</v>
      </c>
      <c r="M562" s="362" t="s">
        <v>89</v>
      </c>
      <c r="N562" s="362" t="s">
        <v>91</v>
      </c>
      <c r="O562" s="362" t="s">
        <v>250</v>
      </c>
      <c r="P562" s="362" t="s">
        <v>247</v>
      </c>
      <c r="Q562" s="361" t="s">
        <v>157</v>
      </c>
      <c r="R562" s="362" t="s">
        <v>252</v>
      </c>
      <c r="S562" s="362" t="s">
        <v>253</v>
      </c>
      <c r="T562" s="362">
        <v>58366495</v>
      </c>
      <c r="U562" s="362"/>
      <c r="V562" s="362"/>
      <c r="W562" s="363" t="s">
        <v>649</v>
      </c>
      <c r="X562" s="362" t="s">
        <v>639</v>
      </c>
      <c r="Y562" s="362" t="s">
        <v>256</v>
      </c>
      <c r="Z562" s="362" t="s">
        <v>279</v>
      </c>
      <c r="AA562" s="362"/>
      <c r="AB562" s="362" t="s">
        <v>640</v>
      </c>
      <c r="AC562" s="362" t="s">
        <v>641</v>
      </c>
      <c r="AD562" s="364">
        <v>534.04</v>
      </c>
      <c r="AE562" s="364">
        <v>534.04</v>
      </c>
      <c r="AF562" s="362" t="s">
        <v>154</v>
      </c>
      <c r="AG562" s="362">
        <v>1</v>
      </c>
      <c r="AH562" s="364">
        <v>534.04</v>
      </c>
      <c r="AI562" s="364">
        <v>534.04</v>
      </c>
      <c r="AJ562" s="362" t="s">
        <v>262</v>
      </c>
      <c r="AK562" s="362" t="s">
        <v>263</v>
      </c>
      <c r="AL562" s="361" t="s">
        <v>264</v>
      </c>
      <c r="AM562" s="362">
        <v>58203</v>
      </c>
      <c r="AN562" s="362">
        <v>71475</v>
      </c>
      <c r="AO562" s="361" t="s">
        <v>158</v>
      </c>
      <c r="AP562" s="361" t="s">
        <v>265</v>
      </c>
      <c r="AQ562" s="362" t="s">
        <v>642</v>
      </c>
      <c r="AR562" s="362"/>
      <c r="AS562" s="363"/>
      <c r="AT562" s="362"/>
      <c r="AU562" s="362"/>
      <c r="AV562" s="364"/>
      <c r="AW562" s="362"/>
      <c r="AX562" s="362"/>
      <c r="AY562" s="364"/>
      <c r="AZ562" s="362"/>
      <c r="BA562" s="362"/>
      <c r="BB562" s="362"/>
      <c r="BC562" s="362"/>
      <c r="BD562" s="362"/>
      <c r="BE562" s="363"/>
      <c r="BF562" s="362"/>
      <c r="BG562" s="364"/>
      <c r="BH562" s="362"/>
      <c r="BI562" s="362"/>
      <c r="BJ562" s="362"/>
      <c r="BK562" s="362"/>
      <c r="BL562" s="362"/>
      <c r="BM562" s="362" t="s">
        <v>1078</v>
      </c>
      <c r="BN562" s="362" t="s">
        <v>1079</v>
      </c>
      <c r="BO562" s="362" t="s">
        <v>685</v>
      </c>
      <c r="BP562" s="362" t="s">
        <v>256</v>
      </c>
      <c r="BQ562" s="362" t="s">
        <v>646</v>
      </c>
      <c r="BR562" s="362" t="s">
        <v>647</v>
      </c>
    </row>
    <row r="563" spans="1:70" ht="15.6">
      <c r="A563" s="361" t="s">
        <v>158</v>
      </c>
      <c r="B563" s="362" t="s">
        <v>2</v>
      </c>
      <c r="C563" s="362"/>
      <c r="D563" s="363" t="s">
        <v>243</v>
      </c>
      <c r="E563" s="363" t="s">
        <v>456</v>
      </c>
      <c r="F563" s="362" t="s">
        <v>245</v>
      </c>
      <c r="G563" s="362" t="s">
        <v>246</v>
      </c>
      <c r="H563" s="362" t="s">
        <v>247</v>
      </c>
      <c r="I563" s="362" t="s">
        <v>248</v>
      </c>
      <c r="J563" s="362" t="s">
        <v>249</v>
      </c>
      <c r="K563" s="362" t="s">
        <v>250</v>
      </c>
      <c r="L563" s="361" t="s">
        <v>298</v>
      </c>
      <c r="M563" s="362" t="s">
        <v>89</v>
      </c>
      <c r="N563" s="362" t="s">
        <v>91</v>
      </c>
      <c r="O563" s="362" t="s">
        <v>250</v>
      </c>
      <c r="P563" s="362" t="s">
        <v>247</v>
      </c>
      <c r="Q563" s="361" t="s">
        <v>157</v>
      </c>
      <c r="R563" s="362" t="s">
        <v>252</v>
      </c>
      <c r="S563" s="362" t="s">
        <v>253</v>
      </c>
      <c r="T563" s="362">
        <v>58366695</v>
      </c>
      <c r="U563" s="362"/>
      <c r="V563" s="362"/>
      <c r="W563" s="363" t="s">
        <v>649</v>
      </c>
      <c r="X563" s="362" t="s">
        <v>639</v>
      </c>
      <c r="Y563" s="362" t="s">
        <v>256</v>
      </c>
      <c r="Z563" s="362" t="s">
        <v>279</v>
      </c>
      <c r="AA563" s="362"/>
      <c r="AB563" s="362" t="s">
        <v>640</v>
      </c>
      <c r="AC563" s="362" t="s">
        <v>641</v>
      </c>
      <c r="AD563" s="364">
        <v>897.79</v>
      </c>
      <c r="AE563" s="364">
        <v>897.79</v>
      </c>
      <c r="AF563" s="362" t="s">
        <v>154</v>
      </c>
      <c r="AG563" s="362">
        <v>1</v>
      </c>
      <c r="AH563" s="364">
        <v>897.79</v>
      </c>
      <c r="AI563" s="364">
        <v>897.79</v>
      </c>
      <c r="AJ563" s="362" t="s">
        <v>262</v>
      </c>
      <c r="AK563" s="362" t="s">
        <v>263</v>
      </c>
      <c r="AL563" s="361" t="s">
        <v>264</v>
      </c>
      <c r="AM563" s="362">
        <v>58203</v>
      </c>
      <c r="AN563" s="362">
        <v>71475</v>
      </c>
      <c r="AO563" s="361" t="s">
        <v>158</v>
      </c>
      <c r="AP563" s="361" t="s">
        <v>265</v>
      </c>
      <c r="AQ563" s="362" t="s">
        <v>642</v>
      </c>
      <c r="AR563" s="362"/>
      <c r="AS563" s="363"/>
      <c r="AT563" s="362"/>
      <c r="AU563" s="362"/>
      <c r="AV563" s="364"/>
      <c r="AW563" s="362"/>
      <c r="AX563" s="362"/>
      <c r="AY563" s="364"/>
      <c r="AZ563" s="362"/>
      <c r="BA563" s="362"/>
      <c r="BB563" s="362"/>
      <c r="BC563" s="362"/>
      <c r="BD563" s="362"/>
      <c r="BE563" s="363"/>
      <c r="BF563" s="362"/>
      <c r="BG563" s="364"/>
      <c r="BH563" s="362"/>
      <c r="BI563" s="362"/>
      <c r="BJ563" s="362"/>
      <c r="BK563" s="362"/>
      <c r="BL563" s="362"/>
      <c r="BM563" s="362" t="s">
        <v>1573</v>
      </c>
      <c r="BN563" s="362" t="s">
        <v>1574</v>
      </c>
      <c r="BO563" s="362" t="s">
        <v>685</v>
      </c>
      <c r="BP563" s="362" t="s">
        <v>1575</v>
      </c>
      <c r="BQ563" s="362" t="s">
        <v>646</v>
      </c>
      <c r="BR563" s="362" t="s">
        <v>647</v>
      </c>
    </row>
    <row r="564" spans="1:70" ht="15.6">
      <c r="A564" s="361" t="s">
        <v>158</v>
      </c>
      <c r="B564" s="362" t="s">
        <v>2</v>
      </c>
      <c r="C564" s="362"/>
      <c r="D564" s="363" t="s">
        <v>243</v>
      </c>
      <c r="E564" s="363" t="s">
        <v>456</v>
      </c>
      <c r="F564" s="362" t="s">
        <v>245</v>
      </c>
      <c r="G564" s="362" t="s">
        <v>246</v>
      </c>
      <c r="H564" s="362" t="s">
        <v>247</v>
      </c>
      <c r="I564" s="362" t="s">
        <v>248</v>
      </c>
      <c r="J564" s="362" t="s">
        <v>249</v>
      </c>
      <c r="K564" s="362" t="s">
        <v>250</v>
      </c>
      <c r="L564" s="361" t="s">
        <v>298</v>
      </c>
      <c r="M564" s="362" t="s">
        <v>89</v>
      </c>
      <c r="N564" s="362" t="s">
        <v>91</v>
      </c>
      <c r="O564" s="362" t="s">
        <v>250</v>
      </c>
      <c r="P564" s="362" t="s">
        <v>247</v>
      </c>
      <c r="Q564" s="361" t="s">
        <v>157</v>
      </c>
      <c r="R564" s="362" t="s">
        <v>252</v>
      </c>
      <c r="S564" s="362" t="s">
        <v>253</v>
      </c>
      <c r="T564" s="362">
        <v>58366713</v>
      </c>
      <c r="U564" s="362"/>
      <c r="V564" s="362"/>
      <c r="W564" s="363" t="s">
        <v>649</v>
      </c>
      <c r="X564" s="362" t="s">
        <v>639</v>
      </c>
      <c r="Y564" s="362" t="s">
        <v>256</v>
      </c>
      <c r="Z564" s="362" t="s">
        <v>279</v>
      </c>
      <c r="AA564" s="362"/>
      <c r="AB564" s="362" t="s">
        <v>640</v>
      </c>
      <c r="AC564" s="362" t="s">
        <v>641</v>
      </c>
      <c r="AD564" s="364">
        <v>2841.78</v>
      </c>
      <c r="AE564" s="364">
        <v>2841.78</v>
      </c>
      <c r="AF564" s="362" t="s">
        <v>154</v>
      </c>
      <c r="AG564" s="362">
        <v>1</v>
      </c>
      <c r="AH564" s="364">
        <v>2841.78</v>
      </c>
      <c r="AI564" s="364">
        <v>2841.78</v>
      </c>
      <c r="AJ564" s="362" t="s">
        <v>262</v>
      </c>
      <c r="AK564" s="362" t="s">
        <v>263</v>
      </c>
      <c r="AL564" s="361" t="s">
        <v>264</v>
      </c>
      <c r="AM564" s="362">
        <v>58203</v>
      </c>
      <c r="AN564" s="362">
        <v>71475</v>
      </c>
      <c r="AO564" s="361" t="s">
        <v>158</v>
      </c>
      <c r="AP564" s="361" t="s">
        <v>265</v>
      </c>
      <c r="AQ564" s="362" t="s">
        <v>642</v>
      </c>
      <c r="AR564" s="362"/>
      <c r="AS564" s="363"/>
      <c r="AT564" s="362"/>
      <c r="AU564" s="362"/>
      <c r="AV564" s="364"/>
      <c r="AW564" s="362"/>
      <c r="AX564" s="362"/>
      <c r="AY564" s="364"/>
      <c r="AZ564" s="362"/>
      <c r="BA564" s="362"/>
      <c r="BB564" s="362"/>
      <c r="BC564" s="362"/>
      <c r="BD564" s="362"/>
      <c r="BE564" s="363"/>
      <c r="BF564" s="362"/>
      <c r="BG564" s="364"/>
      <c r="BH564" s="362"/>
      <c r="BI564" s="362"/>
      <c r="BJ564" s="362"/>
      <c r="BK564" s="362"/>
      <c r="BL564" s="362"/>
      <c r="BM564" s="362" t="s">
        <v>1565</v>
      </c>
      <c r="BN564" s="362" t="s">
        <v>1566</v>
      </c>
      <c r="BO564" s="362" t="s">
        <v>645</v>
      </c>
      <c r="BP564" s="362" t="s">
        <v>522</v>
      </c>
      <c r="BQ564" s="362" t="s">
        <v>646</v>
      </c>
      <c r="BR564" s="362" t="s">
        <v>647</v>
      </c>
    </row>
    <row r="565" spans="1:70" ht="15.6">
      <c r="A565" s="361" t="s">
        <v>158</v>
      </c>
      <c r="B565" s="362" t="s">
        <v>2</v>
      </c>
      <c r="C565" s="362"/>
      <c r="D565" s="363" t="s">
        <v>243</v>
      </c>
      <c r="E565" s="363" t="s">
        <v>456</v>
      </c>
      <c r="F565" s="362" t="s">
        <v>245</v>
      </c>
      <c r="G565" s="362" t="s">
        <v>246</v>
      </c>
      <c r="H565" s="362" t="s">
        <v>247</v>
      </c>
      <c r="I565" s="362" t="s">
        <v>248</v>
      </c>
      <c r="J565" s="362" t="s">
        <v>249</v>
      </c>
      <c r="K565" s="362" t="s">
        <v>250</v>
      </c>
      <c r="L565" s="361" t="s">
        <v>298</v>
      </c>
      <c r="M565" s="362" t="s">
        <v>89</v>
      </c>
      <c r="N565" s="362" t="s">
        <v>91</v>
      </c>
      <c r="O565" s="362" t="s">
        <v>250</v>
      </c>
      <c r="P565" s="362" t="s">
        <v>247</v>
      </c>
      <c r="Q565" s="361" t="s">
        <v>157</v>
      </c>
      <c r="R565" s="362" t="s">
        <v>252</v>
      </c>
      <c r="S565" s="362" t="s">
        <v>253</v>
      </c>
      <c r="T565" s="362">
        <v>58366952</v>
      </c>
      <c r="U565" s="362"/>
      <c r="V565" s="362"/>
      <c r="W565" s="363" t="s">
        <v>649</v>
      </c>
      <c r="X565" s="362" t="s">
        <v>639</v>
      </c>
      <c r="Y565" s="362" t="s">
        <v>256</v>
      </c>
      <c r="Z565" s="362" t="s">
        <v>279</v>
      </c>
      <c r="AA565" s="362"/>
      <c r="AB565" s="362" t="s">
        <v>640</v>
      </c>
      <c r="AC565" s="362" t="s">
        <v>641</v>
      </c>
      <c r="AD565" s="364">
        <v>908.8</v>
      </c>
      <c r="AE565" s="364">
        <v>908.8</v>
      </c>
      <c r="AF565" s="362" t="s">
        <v>154</v>
      </c>
      <c r="AG565" s="362">
        <v>1</v>
      </c>
      <c r="AH565" s="364">
        <v>908.8</v>
      </c>
      <c r="AI565" s="364">
        <v>908.8</v>
      </c>
      <c r="AJ565" s="362" t="s">
        <v>262</v>
      </c>
      <c r="AK565" s="362" t="s">
        <v>263</v>
      </c>
      <c r="AL565" s="361" t="s">
        <v>264</v>
      </c>
      <c r="AM565" s="362">
        <v>58203</v>
      </c>
      <c r="AN565" s="362">
        <v>71475</v>
      </c>
      <c r="AO565" s="361" t="s">
        <v>158</v>
      </c>
      <c r="AP565" s="361" t="s">
        <v>265</v>
      </c>
      <c r="AQ565" s="362" t="s">
        <v>642</v>
      </c>
      <c r="AR565" s="362"/>
      <c r="AS565" s="363"/>
      <c r="AT565" s="362"/>
      <c r="AU565" s="362"/>
      <c r="AV565" s="364"/>
      <c r="AW565" s="362"/>
      <c r="AX565" s="362"/>
      <c r="AY565" s="364"/>
      <c r="AZ565" s="362"/>
      <c r="BA565" s="362"/>
      <c r="BB565" s="362"/>
      <c r="BC565" s="362"/>
      <c r="BD565" s="362"/>
      <c r="BE565" s="363"/>
      <c r="BF565" s="362"/>
      <c r="BG565" s="364"/>
      <c r="BH565" s="362"/>
      <c r="BI565" s="362"/>
      <c r="BJ565" s="362"/>
      <c r="BK565" s="362"/>
      <c r="BL565" s="362"/>
      <c r="BM565" s="362" t="s">
        <v>1571</v>
      </c>
      <c r="BN565" s="362" t="s">
        <v>1572</v>
      </c>
      <c r="BO565" s="362" t="s">
        <v>645</v>
      </c>
      <c r="BP565" s="362" t="s">
        <v>522</v>
      </c>
      <c r="BQ565" s="362" t="s">
        <v>646</v>
      </c>
      <c r="BR565" s="362" t="s">
        <v>647</v>
      </c>
    </row>
    <row r="566" spans="1:70" ht="15.6">
      <c r="A566" s="361" t="s">
        <v>158</v>
      </c>
      <c r="B566" s="362" t="s">
        <v>2</v>
      </c>
      <c r="C566" s="362"/>
      <c r="D566" s="363" t="s">
        <v>243</v>
      </c>
      <c r="E566" s="363" t="s">
        <v>456</v>
      </c>
      <c r="F566" s="362" t="s">
        <v>245</v>
      </c>
      <c r="G566" s="362" t="s">
        <v>246</v>
      </c>
      <c r="H566" s="362" t="s">
        <v>247</v>
      </c>
      <c r="I566" s="362" t="s">
        <v>248</v>
      </c>
      <c r="J566" s="362" t="s">
        <v>249</v>
      </c>
      <c r="K566" s="362" t="s">
        <v>250</v>
      </c>
      <c r="L566" s="361" t="s">
        <v>298</v>
      </c>
      <c r="M566" s="362" t="s">
        <v>89</v>
      </c>
      <c r="N566" s="362" t="s">
        <v>91</v>
      </c>
      <c r="O566" s="362" t="s">
        <v>250</v>
      </c>
      <c r="P566" s="362" t="s">
        <v>247</v>
      </c>
      <c r="Q566" s="361" t="s">
        <v>157</v>
      </c>
      <c r="R566" s="362" t="s">
        <v>252</v>
      </c>
      <c r="S566" s="362" t="s">
        <v>253</v>
      </c>
      <c r="T566" s="362">
        <v>58367029</v>
      </c>
      <c r="U566" s="362"/>
      <c r="V566" s="362"/>
      <c r="W566" s="363" t="s">
        <v>649</v>
      </c>
      <c r="X566" s="362" t="s">
        <v>1136</v>
      </c>
      <c r="Y566" s="362" t="s">
        <v>256</v>
      </c>
      <c r="Z566" s="362" t="s">
        <v>279</v>
      </c>
      <c r="AA566" s="362"/>
      <c r="AB566" s="362" t="s">
        <v>640</v>
      </c>
      <c r="AC566" s="362" t="s">
        <v>641</v>
      </c>
      <c r="AD566" s="364">
        <v>3766.03</v>
      </c>
      <c r="AE566" s="364">
        <v>3766.03</v>
      </c>
      <c r="AF566" s="362" t="s">
        <v>154</v>
      </c>
      <c r="AG566" s="362">
        <v>1</v>
      </c>
      <c r="AH566" s="364">
        <v>3766.03</v>
      </c>
      <c r="AI566" s="364">
        <v>3766.03</v>
      </c>
      <c r="AJ566" s="362" t="s">
        <v>262</v>
      </c>
      <c r="AK566" s="362" t="s">
        <v>263</v>
      </c>
      <c r="AL566" s="361" t="s">
        <v>264</v>
      </c>
      <c r="AM566" s="362">
        <v>58203</v>
      </c>
      <c r="AN566" s="362">
        <v>67405</v>
      </c>
      <c r="AO566" s="361" t="s">
        <v>158</v>
      </c>
      <c r="AP566" s="361" t="s">
        <v>265</v>
      </c>
      <c r="AQ566" s="362" t="s">
        <v>1137</v>
      </c>
      <c r="AR566" s="362"/>
      <c r="AS566" s="363"/>
      <c r="AT566" s="362"/>
      <c r="AU566" s="362"/>
      <c r="AV566" s="364"/>
      <c r="AW566" s="362"/>
      <c r="AX566" s="362"/>
      <c r="AY566" s="364"/>
      <c r="AZ566" s="362"/>
      <c r="BA566" s="362"/>
      <c r="BB566" s="362"/>
      <c r="BC566" s="362"/>
      <c r="BD566" s="362"/>
      <c r="BE566" s="363"/>
      <c r="BF566" s="362"/>
      <c r="BG566" s="364"/>
      <c r="BH566" s="362"/>
      <c r="BI566" s="362"/>
      <c r="BJ566" s="362"/>
      <c r="BK566" s="362"/>
      <c r="BL566" s="362"/>
      <c r="BM566" s="362" t="s">
        <v>1138</v>
      </c>
      <c r="BN566" s="362" t="s">
        <v>1139</v>
      </c>
      <c r="BO566" s="362" t="s">
        <v>1140</v>
      </c>
      <c r="BP566" s="362" t="s">
        <v>522</v>
      </c>
      <c r="BQ566" s="362" t="s">
        <v>646</v>
      </c>
      <c r="BR566" s="362" t="s">
        <v>1141</v>
      </c>
    </row>
    <row r="567" spans="1:70" ht="15.6">
      <c r="A567" s="361" t="s">
        <v>158</v>
      </c>
      <c r="B567" s="362" t="s">
        <v>2</v>
      </c>
      <c r="C567" s="362"/>
      <c r="D567" s="363" t="s">
        <v>243</v>
      </c>
      <c r="E567" s="363" t="s">
        <v>456</v>
      </c>
      <c r="F567" s="362" t="s">
        <v>245</v>
      </c>
      <c r="G567" s="362" t="s">
        <v>246</v>
      </c>
      <c r="H567" s="362" t="s">
        <v>247</v>
      </c>
      <c r="I567" s="362" t="s">
        <v>248</v>
      </c>
      <c r="J567" s="362" t="s">
        <v>249</v>
      </c>
      <c r="K567" s="362" t="s">
        <v>250</v>
      </c>
      <c r="L567" s="361" t="s">
        <v>298</v>
      </c>
      <c r="M567" s="362" t="s">
        <v>89</v>
      </c>
      <c r="N567" s="362" t="s">
        <v>91</v>
      </c>
      <c r="O567" s="362" t="s">
        <v>250</v>
      </c>
      <c r="P567" s="362" t="s">
        <v>247</v>
      </c>
      <c r="Q567" s="361" t="s">
        <v>157</v>
      </c>
      <c r="R567" s="362" t="s">
        <v>252</v>
      </c>
      <c r="S567" s="362" t="s">
        <v>253</v>
      </c>
      <c r="T567" s="362">
        <v>58367105</v>
      </c>
      <c r="U567" s="362"/>
      <c r="V567" s="362"/>
      <c r="W567" s="363" t="s">
        <v>649</v>
      </c>
      <c r="X567" s="362" t="s">
        <v>639</v>
      </c>
      <c r="Y567" s="362" t="s">
        <v>256</v>
      </c>
      <c r="Z567" s="362" t="s">
        <v>279</v>
      </c>
      <c r="AA567" s="362"/>
      <c r="AB567" s="362" t="s">
        <v>640</v>
      </c>
      <c r="AC567" s="362" t="s">
        <v>641</v>
      </c>
      <c r="AD567" s="364">
        <v>1292.69</v>
      </c>
      <c r="AE567" s="364">
        <v>1292.69</v>
      </c>
      <c r="AF567" s="362" t="s">
        <v>154</v>
      </c>
      <c r="AG567" s="362">
        <v>1</v>
      </c>
      <c r="AH567" s="364">
        <v>1292.69</v>
      </c>
      <c r="AI567" s="364">
        <v>1292.69</v>
      </c>
      <c r="AJ567" s="362" t="s">
        <v>262</v>
      </c>
      <c r="AK567" s="362" t="s">
        <v>263</v>
      </c>
      <c r="AL567" s="361" t="s">
        <v>264</v>
      </c>
      <c r="AM567" s="362">
        <v>58203</v>
      </c>
      <c r="AN567" s="362">
        <v>71475</v>
      </c>
      <c r="AO567" s="361" t="s">
        <v>158</v>
      </c>
      <c r="AP567" s="361" t="s">
        <v>265</v>
      </c>
      <c r="AQ567" s="362" t="s">
        <v>642</v>
      </c>
      <c r="AR567" s="362"/>
      <c r="AS567" s="363"/>
      <c r="AT567" s="362"/>
      <c r="AU567" s="362"/>
      <c r="AV567" s="364"/>
      <c r="AW567" s="362"/>
      <c r="AX567" s="362"/>
      <c r="AY567" s="364"/>
      <c r="AZ567" s="362"/>
      <c r="BA567" s="362"/>
      <c r="BB567" s="362"/>
      <c r="BC567" s="362"/>
      <c r="BD567" s="362"/>
      <c r="BE567" s="363"/>
      <c r="BF567" s="362"/>
      <c r="BG567" s="364"/>
      <c r="BH567" s="362"/>
      <c r="BI567" s="362"/>
      <c r="BJ567" s="362"/>
      <c r="BK567" s="362"/>
      <c r="BL567" s="362"/>
      <c r="BM567" s="362" t="s">
        <v>1269</v>
      </c>
      <c r="BN567" s="362" t="s">
        <v>1270</v>
      </c>
      <c r="BO567" s="362" t="s">
        <v>1271</v>
      </c>
      <c r="BP567" s="362" t="s">
        <v>256</v>
      </c>
      <c r="BQ567" s="362" t="s">
        <v>646</v>
      </c>
      <c r="BR567" s="362" t="s">
        <v>647</v>
      </c>
    </row>
    <row r="568" spans="1:70" ht="15.6">
      <c r="A568" s="361" t="s">
        <v>158</v>
      </c>
      <c r="B568" s="362" t="s">
        <v>2</v>
      </c>
      <c r="C568" s="362"/>
      <c r="D568" s="363" t="s">
        <v>243</v>
      </c>
      <c r="E568" s="363" t="s">
        <v>456</v>
      </c>
      <c r="F568" s="362" t="s">
        <v>245</v>
      </c>
      <c r="G568" s="362" t="s">
        <v>246</v>
      </c>
      <c r="H568" s="362" t="s">
        <v>247</v>
      </c>
      <c r="I568" s="362" t="s">
        <v>248</v>
      </c>
      <c r="J568" s="362" t="s">
        <v>249</v>
      </c>
      <c r="K568" s="362" t="s">
        <v>250</v>
      </c>
      <c r="L568" s="361" t="s">
        <v>298</v>
      </c>
      <c r="M568" s="362" t="s">
        <v>89</v>
      </c>
      <c r="N568" s="362" t="s">
        <v>91</v>
      </c>
      <c r="O568" s="362" t="s">
        <v>250</v>
      </c>
      <c r="P568" s="362" t="s">
        <v>247</v>
      </c>
      <c r="Q568" s="361" t="s">
        <v>157</v>
      </c>
      <c r="R568" s="362" t="s">
        <v>252</v>
      </c>
      <c r="S568" s="362" t="s">
        <v>253</v>
      </c>
      <c r="T568" s="362">
        <v>58367168</v>
      </c>
      <c r="U568" s="362"/>
      <c r="V568" s="362"/>
      <c r="W568" s="363" t="s">
        <v>649</v>
      </c>
      <c r="X568" s="362" t="s">
        <v>639</v>
      </c>
      <c r="Y568" s="362" t="s">
        <v>256</v>
      </c>
      <c r="Z568" s="362" t="s">
        <v>279</v>
      </c>
      <c r="AA568" s="362"/>
      <c r="AB568" s="362" t="s">
        <v>640</v>
      </c>
      <c r="AC568" s="362" t="s">
        <v>641</v>
      </c>
      <c r="AD568" s="364">
        <v>865.48</v>
      </c>
      <c r="AE568" s="364">
        <v>865.48</v>
      </c>
      <c r="AF568" s="362" t="s">
        <v>154</v>
      </c>
      <c r="AG568" s="362">
        <v>1</v>
      </c>
      <c r="AH568" s="364">
        <v>865.48</v>
      </c>
      <c r="AI568" s="364">
        <v>865.48</v>
      </c>
      <c r="AJ568" s="362" t="s">
        <v>262</v>
      </c>
      <c r="AK568" s="362" t="s">
        <v>263</v>
      </c>
      <c r="AL568" s="361" t="s">
        <v>264</v>
      </c>
      <c r="AM568" s="362">
        <v>58203</v>
      </c>
      <c r="AN568" s="362">
        <v>71475</v>
      </c>
      <c r="AO568" s="361" t="s">
        <v>158</v>
      </c>
      <c r="AP568" s="361" t="s">
        <v>265</v>
      </c>
      <c r="AQ568" s="362" t="s">
        <v>642</v>
      </c>
      <c r="AR568" s="362"/>
      <c r="AS568" s="363"/>
      <c r="AT568" s="362"/>
      <c r="AU568" s="362"/>
      <c r="AV568" s="364"/>
      <c r="AW568" s="362"/>
      <c r="AX568" s="362"/>
      <c r="AY568" s="364"/>
      <c r="AZ568" s="362"/>
      <c r="BA568" s="362"/>
      <c r="BB568" s="362"/>
      <c r="BC568" s="362"/>
      <c r="BD568" s="362"/>
      <c r="BE568" s="363"/>
      <c r="BF568" s="362"/>
      <c r="BG568" s="364"/>
      <c r="BH568" s="362"/>
      <c r="BI568" s="362"/>
      <c r="BJ568" s="362"/>
      <c r="BK568" s="362"/>
      <c r="BL568" s="362"/>
      <c r="BM568" s="362" t="s">
        <v>1384</v>
      </c>
      <c r="BN568" s="362" t="s">
        <v>1385</v>
      </c>
      <c r="BO568" s="362" t="s">
        <v>645</v>
      </c>
      <c r="BP568" s="362" t="s">
        <v>1386</v>
      </c>
      <c r="BQ568" s="362" t="s">
        <v>646</v>
      </c>
      <c r="BR568" s="362" t="s">
        <v>647</v>
      </c>
    </row>
    <row r="569" spans="1:70" ht="15.6">
      <c r="A569" s="361" t="s">
        <v>158</v>
      </c>
      <c r="B569" s="362" t="s">
        <v>2</v>
      </c>
      <c r="C569" s="362"/>
      <c r="D569" s="363" t="s">
        <v>243</v>
      </c>
      <c r="E569" s="363" t="s">
        <v>456</v>
      </c>
      <c r="F569" s="362" t="s">
        <v>245</v>
      </c>
      <c r="G569" s="362" t="s">
        <v>246</v>
      </c>
      <c r="H569" s="362" t="s">
        <v>247</v>
      </c>
      <c r="I569" s="362" t="s">
        <v>248</v>
      </c>
      <c r="J569" s="362" t="s">
        <v>249</v>
      </c>
      <c r="K569" s="362" t="s">
        <v>250</v>
      </c>
      <c r="L569" s="361" t="s">
        <v>298</v>
      </c>
      <c r="M569" s="362" t="s">
        <v>89</v>
      </c>
      <c r="N569" s="362" t="s">
        <v>91</v>
      </c>
      <c r="O569" s="362" t="s">
        <v>250</v>
      </c>
      <c r="P569" s="362" t="s">
        <v>247</v>
      </c>
      <c r="Q569" s="361" t="s">
        <v>157</v>
      </c>
      <c r="R569" s="362" t="s">
        <v>252</v>
      </c>
      <c r="S569" s="362" t="s">
        <v>253</v>
      </c>
      <c r="T569" s="362">
        <v>58367249</v>
      </c>
      <c r="U569" s="362"/>
      <c r="V569" s="362"/>
      <c r="W569" s="363" t="s">
        <v>649</v>
      </c>
      <c r="X569" s="362" t="s">
        <v>639</v>
      </c>
      <c r="Y569" s="362" t="s">
        <v>256</v>
      </c>
      <c r="Z569" s="362" t="s">
        <v>279</v>
      </c>
      <c r="AA569" s="362"/>
      <c r="AB569" s="362" t="s">
        <v>640</v>
      </c>
      <c r="AC569" s="362" t="s">
        <v>641</v>
      </c>
      <c r="AD569" s="364">
        <v>1687.68</v>
      </c>
      <c r="AE569" s="364">
        <v>1687.68</v>
      </c>
      <c r="AF569" s="362" t="s">
        <v>154</v>
      </c>
      <c r="AG569" s="362">
        <v>1</v>
      </c>
      <c r="AH569" s="364">
        <v>1687.68</v>
      </c>
      <c r="AI569" s="364">
        <v>1687.68</v>
      </c>
      <c r="AJ569" s="362" t="s">
        <v>262</v>
      </c>
      <c r="AK569" s="362" t="s">
        <v>263</v>
      </c>
      <c r="AL569" s="361" t="s">
        <v>264</v>
      </c>
      <c r="AM569" s="362">
        <v>58203</v>
      </c>
      <c r="AN569" s="362">
        <v>71475</v>
      </c>
      <c r="AO569" s="361" t="s">
        <v>158</v>
      </c>
      <c r="AP569" s="361" t="s">
        <v>265</v>
      </c>
      <c r="AQ569" s="362" t="s">
        <v>642</v>
      </c>
      <c r="AR569" s="362"/>
      <c r="AS569" s="363"/>
      <c r="AT569" s="362"/>
      <c r="AU569" s="362"/>
      <c r="AV569" s="364"/>
      <c r="AW569" s="362"/>
      <c r="AX569" s="362"/>
      <c r="AY569" s="364"/>
      <c r="AZ569" s="362"/>
      <c r="BA569" s="362"/>
      <c r="BB569" s="362"/>
      <c r="BC569" s="362"/>
      <c r="BD569" s="362"/>
      <c r="BE569" s="363"/>
      <c r="BF569" s="362"/>
      <c r="BG569" s="364"/>
      <c r="BH569" s="362"/>
      <c r="BI569" s="362"/>
      <c r="BJ569" s="362"/>
      <c r="BK569" s="362"/>
      <c r="BL569" s="362"/>
      <c r="BM569" s="362" t="s">
        <v>1567</v>
      </c>
      <c r="BN569" s="362" t="s">
        <v>1568</v>
      </c>
      <c r="BO569" s="362" t="s">
        <v>685</v>
      </c>
      <c r="BP569" s="362" t="s">
        <v>522</v>
      </c>
      <c r="BQ569" s="362" t="s">
        <v>646</v>
      </c>
      <c r="BR569" s="362" t="s">
        <v>647</v>
      </c>
    </row>
    <row r="570" spans="1:70" ht="15.6">
      <c r="A570" s="361" t="s">
        <v>158</v>
      </c>
      <c r="B570" s="362" t="s">
        <v>2</v>
      </c>
      <c r="C570" s="362"/>
      <c r="D570" s="363" t="s">
        <v>243</v>
      </c>
      <c r="E570" s="363" t="s">
        <v>456</v>
      </c>
      <c r="F570" s="362" t="s">
        <v>245</v>
      </c>
      <c r="G570" s="362" t="s">
        <v>246</v>
      </c>
      <c r="H570" s="362" t="s">
        <v>247</v>
      </c>
      <c r="I570" s="362" t="s">
        <v>248</v>
      </c>
      <c r="J570" s="362" t="s">
        <v>249</v>
      </c>
      <c r="K570" s="362" t="s">
        <v>250</v>
      </c>
      <c r="L570" s="361" t="s">
        <v>298</v>
      </c>
      <c r="M570" s="362" t="s">
        <v>89</v>
      </c>
      <c r="N570" s="362" t="s">
        <v>91</v>
      </c>
      <c r="O570" s="362" t="s">
        <v>250</v>
      </c>
      <c r="P570" s="362" t="s">
        <v>247</v>
      </c>
      <c r="Q570" s="361" t="s">
        <v>157</v>
      </c>
      <c r="R570" s="362" t="s">
        <v>252</v>
      </c>
      <c r="S570" s="362" t="s">
        <v>253</v>
      </c>
      <c r="T570" s="362">
        <v>58367774</v>
      </c>
      <c r="U570" s="362"/>
      <c r="V570" s="362"/>
      <c r="W570" s="363" t="s">
        <v>649</v>
      </c>
      <c r="X570" s="362" t="s">
        <v>639</v>
      </c>
      <c r="Y570" s="362" t="s">
        <v>256</v>
      </c>
      <c r="Z570" s="362" t="s">
        <v>279</v>
      </c>
      <c r="AA570" s="362"/>
      <c r="AB570" s="362" t="s">
        <v>640</v>
      </c>
      <c r="AC570" s="362" t="s">
        <v>641</v>
      </c>
      <c r="AD570" s="364">
        <v>1318.12</v>
      </c>
      <c r="AE570" s="364">
        <v>1318.12</v>
      </c>
      <c r="AF570" s="362" t="s">
        <v>154</v>
      </c>
      <c r="AG570" s="362">
        <v>1</v>
      </c>
      <c r="AH570" s="364">
        <v>1318.12</v>
      </c>
      <c r="AI570" s="364">
        <v>1318.12</v>
      </c>
      <c r="AJ570" s="362" t="s">
        <v>262</v>
      </c>
      <c r="AK570" s="362" t="s">
        <v>263</v>
      </c>
      <c r="AL570" s="361" t="s">
        <v>264</v>
      </c>
      <c r="AM570" s="362">
        <v>58203</v>
      </c>
      <c r="AN570" s="362">
        <v>71475</v>
      </c>
      <c r="AO570" s="361" t="s">
        <v>158</v>
      </c>
      <c r="AP570" s="361" t="s">
        <v>265</v>
      </c>
      <c r="AQ570" s="362" t="s">
        <v>642</v>
      </c>
      <c r="AR570" s="362"/>
      <c r="AS570" s="363"/>
      <c r="AT570" s="362"/>
      <c r="AU570" s="362"/>
      <c r="AV570" s="364"/>
      <c r="AW570" s="362"/>
      <c r="AX570" s="362"/>
      <c r="AY570" s="364"/>
      <c r="AZ570" s="362"/>
      <c r="BA570" s="362"/>
      <c r="BB570" s="362"/>
      <c r="BC570" s="362"/>
      <c r="BD570" s="362"/>
      <c r="BE570" s="363"/>
      <c r="BF570" s="362"/>
      <c r="BG570" s="364"/>
      <c r="BH570" s="362"/>
      <c r="BI570" s="362"/>
      <c r="BJ570" s="362"/>
      <c r="BK570" s="362"/>
      <c r="BL570" s="362"/>
      <c r="BM570" s="362" t="s">
        <v>1569</v>
      </c>
      <c r="BN570" s="362" t="s">
        <v>1570</v>
      </c>
      <c r="BO570" s="362" t="s">
        <v>685</v>
      </c>
      <c r="BP570" s="362" t="s">
        <v>522</v>
      </c>
      <c r="BQ570" s="362" t="s">
        <v>646</v>
      </c>
      <c r="BR570" s="362" t="s">
        <v>647</v>
      </c>
    </row>
    <row r="571" spans="1:70" ht="15.6">
      <c r="A571" s="361" t="s">
        <v>158</v>
      </c>
      <c r="B571" s="362" t="s">
        <v>2</v>
      </c>
      <c r="C571" s="362"/>
      <c r="D571" s="363" t="s">
        <v>243</v>
      </c>
      <c r="E571" s="363" t="s">
        <v>456</v>
      </c>
      <c r="F571" s="362" t="s">
        <v>245</v>
      </c>
      <c r="G571" s="362" t="s">
        <v>246</v>
      </c>
      <c r="H571" s="362" t="s">
        <v>247</v>
      </c>
      <c r="I571" s="362" t="s">
        <v>248</v>
      </c>
      <c r="J571" s="362" t="s">
        <v>249</v>
      </c>
      <c r="K571" s="362" t="s">
        <v>250</v>
      </c>
      <c r="L571" s="361" t="s">
        <v>298</v>
      </c>
      <c r="M571" s="362" t="s">
        <v>89</v>
      </c>
      <c r="N571" s="362" t="s">
        <v>91</v>
      </c>
      <c r="O571" s="362" t="s">
        <v>250</v>
      </c>
      <c r="P571" s="362" t="s">
        <v>247</v>
      </c>
      <c r="Q571" s="361" t="s">
        <v>157</v>
      </c>
      <c r="R571" s="362" t="s">
        <v>252</v>
      </c>
      <c r="S571" s="362" t="s">
        <v>253</v>
      </c>
      <c r="T571" s="362">
        <v>58385028</v>
      </c>
      <c r="U571" s="362"/>
      <c r="V571" s="362"/>
      <c r="W571" s="363" t="s">
        <v>621</v>
      </c>
      <c r="X571" s="362" t="s">
        <v>278</v>
      </c>
      <c r="Y571" s="362" t="s">
        <v>256</v>
      </c>
      <c r="Z571" s="362" t="s">
        <v>279</v>
      </c>
      <c r="AA571" s="362"/>
      <c r="AB571" s="362" t="s">
        <v>280</v>
      </c>
      <c r="AC571" s="362" t="s">
        <v>281</v>
      </c>
      <c r="AD571" s="364">
        <v>0</v>
      </c>
      <c r="AE571" s="364">
        <v>934.35</v>
      </c>
      <c r="AF571" s="362" t="s">
        <v>261</v>
      </c>
      <c r="AG571" s="362">
        <v>2.4096389999999999E-2</v>
      </c>
      <c r="AH571" s="364">
        <v>0</v>
      </c>
      <c r="AI571" s="364">
        <v>22.51</v>
      </c>
      <c r="AJ571" s="362"/>
      <c r="AK571" s="362"/>
      <c r="AL571" s="361"/>
      <c r="AM571" s="362"/>
      <c r="AN571" s="362"/>
      <c r="AO571" s="361"/>
      <c r="AP571" s="361"/>
      <c r="AQ571" s="362" t="s">
        <v>282</v>
      </c>
      <c r="AR571" s="362"/>
      <c r="AS571" s="363"/>
      <c r="AT571" s="362"/>
      <c r="AU571" s="362"/>
      <c r="AV571" s="364"/>
      <c r="AW571" s="362"/>
      <c r="AX571" s="362"/>
      <c r="AY571" s="364"/>
      <c r="AZ571" s="362"/>
      <c r="BA571" s="362"/>
      <c r="BB571" s="362"/>
      <c r="BC571" s="362"/>
      <c r="BD571" s="362"/>
      <c r="BE571" s="363"/>
      <c r="BF571" s="362"/>
      <c r="BG571" s="364"/>
      <c r="BH571" s="362"/>
      <c r="BI571" s="362"/>
      <c r="BJ571" s="362"/>
      <c r="BK571" s="362"/>
      <c r="BL571" s="362"/>
      <c r="BM571" s="362"/>
      <c r="BN571" s="362"/>
      <c r="BO571" s="362"/>
      <c r="BP571" s="362"/>
      <c r="BQ571" s="362"/>
      <c r="BR571" s="362"/>
    </row>
    <row r="572" spans="1:70" ht="15.6">
      <c r="A572" s="361" t="s">
        <v>158</v>
      </c>
      <c r="B572" s="362" t="s">
        <v>2</v>
      </c>
      <c r="C572" s="362"/>
      <c r="D572" s="363" t="s">
        <v>243</v>
      </c>
      <c r="E572" s="363" t="s">
        <v>456</v>
      </c>
      <c r="F572" s="362" t="s">
        <v>245</v>
      </c>
      <c r="G572" s="362" t="s">
        <v>246</v>
      </c>
      <c r="H572" s="362" t="s">
        <v>247</v>
      </c>
      <c r="I572" s="362" t="s">
        <v>248</v>
      </c>
      <c r="J572" s="362" t="s">
        <v>249</v>
      </c>
      <c r="K572" s="362" t="s">
        <v>250</v>
      </c>
      <c r="L572" s="361" t="s">
        <v>298</v>
      </c>
      <c r="M572" s="362" t="s">
        <v>89</v>
      </c>
      <c r="N572" s="362" t="s">
        <v>91</v>
      </c>
      <c r="O572" s="362" t="s">
        <v>250</v>
      </c>
      <c r="P572" s="362" t="s">
        <v>247</v>
      </c>
      <c r="Q572" s="361" t="s">
        <v>157</v>
      </c>
      <c r="R572" s="362" t="s">
        <v>252</v>
      </c>
      <c r="S572" s="362" t="s">
        <v>253</v>
      </c>
      <c r="T572" s="362">
        <v>58385029</v>
      </c>
      <c r="U572" s="362"/>
      <c r="V572" s="362"/>
      <c r="W572" s="363" t="s">
        <v>649</v>
      </c>
      <c r="X572" s="362" t="s">
        <v>278</v>
      </c>
      <c r="Y572" s="362" t="s">
        <v>256</v>
      </c>
      <c r="Z572" s="362" t="s">
        <v>279</v>
      </c>
      <c r="AA572" s="362"/>
      <c r="AB572" s="362" t="s">
        <v>280</v>
      </c>
      <c r="AC572" s="362" t="s">
        <v>281</v>
      </c>
      <c r="AD572" s="364">
        <v>0</v>
      </c>
      <c r="AE572" s="364">
        <v>1128.98</v>
      </c>
      <c r="AF572" s="362" t="s">
        <v>154</v>
      </c>
      <c r="AG572" s="362">
        <v>1</v>
      </c>
      <c r="AH572" s="364">
        <v>0</v>
      </c>
      <c r="AI572" s="364">
        <v>1128.98</v>
      </c>
      <c r="AJ572" s="362"/>
      <c r="AK572" s="362"/>
      <c r="AL572" s="361"/>
      <c r="AM572" s="362"/>
      <c r="AN572" s="362"/>
      <c r="AO572" s="361"/>
      <c r="AP572" s="361"/>
      <c r="AQ572" s="362" t="s">
        <v>282</v>
      </c>
      <c r="AR572" s="362"/>
      <c r="AS572" s="363"/>
      <c r="AT572" s="362"/>
      <c r="AU572" s="362"/>
      <c r="AV572" s="364"/>
      <c r="AW572" s="362"/>
      <c r="AX572" s="362"/>
      <c r="AY572" s="364"/>
      <c r="AZ572" s="362"/>
      <c r="BA572" s="362"/>
      <c r="BB572" s="362"/>
      <c r="BC572" s="362"/>
      <c r="BD572" s="362"/>
      <c r="BE572" s="363"/>
      <c r="BF572" s="362"/>
      <c r="BG572" s="364"/>
      <c r="BH572" s="362"/>
      <c r="BI572" s="362"/>
      <c r="BJ572" s="362"/>
      <c r="BK572" s="362"/>
      <c r="BL572" s="362"/>
      <c r="BM572" s="362"/>
      <c r="BN572" s="362"/>
      <c r="BO572" s="362"/>
      <c r="BP572" s="362"/>
      <c r="BQ572" s="362"/>
      <c r="BR572" s="362"/>
    </row>
    <row r="573" spans="1:70" ht="15.6">
      <c r="A573" s="361" t="s">
        <v>158</v>
      </c>
      <c r="B573" s="362" t="s">
        <v>2</v>
      </c>
      <c r="C573" s="362"/>
      <c r="D573" s="363" t="s">
        <v>243</v>
      </c>
      <c r="E573" s="363" t="s">
        <v>456</v>
      </c>
      <c r="F573" s="362" t="s">
        <v>245</v>
      </c>
      <c r="G573" s="362" t="s">
        <v>246</v>
      </c>
      <c r="H573" s="362" t="s">
        <v>247</v>
      </c>
      <c r="I573" s="362" t="s">
        <v>248</v>
      </c>
      <c r="J573" s="362" t="s">
        <v>249</v>
      </c>
      <c r="K573" s="362" t="s">
        <v>250</v>
      </c>
      <c r="L573" s="361" t="s">
        <v>298</v>
      </c>
      <c r="M573" s="362" t="s">
        <v>89</v>
      </c>
      <c r="N573" s="362" t="s">
        <v>91</v>
      </c>
      <c r="O573" s="362" t="s">
        <v>250</v>
      </c>
      <c r="P573" s="362" t="s">
        <v>247</v>
      </c>
      <c r="Q573" s="361" t="s">
        <v>157</v>
      </c>
      <c r="R573" s="362" t="s">
        <v>252</v>
      </c>
      <c r="S573" s="362" t="s">
        <v>253</v>
      </c>
      <c r="T573" s="362">
        <v>58538372</v>
      </c>
      <c r="U573" s="362"/>
      <c r="V573" s="362"/>
      <c r="W573" s="363" t="s">
        <v>775</v>
      </c>
      <c r="X573" s="362" t="s">
        <v>1090</v>
      </c>
      <c r="Y573" s="362" t="s">
        <v>256</v>
      </c>
      <c r="Z573" s="362" t="s">
        <v>257</v>
      </c>
      <c r="AA573" s="362" t="s">
        <v>1681</v>
      </c>
      <c r="AB573" s="362" t="s">
        <v>259</v>
      </c>
      <c r="AC573" s="362" t="s">
        <v>260</v>
      </c>
      <c r="AD573" s="364">
        <v>-4380</v>
      </c>
      <c r="AE573" s="364">
        <v>-4380</v>
      </c>
      <c r="AF573" s="362" t="s">
        <v>261</v>
      </c>
      <c r="AG573" s="362">
        <v>2.4096389999999999E-2</v>
      </c>
      <c r="AH573" s="364">
        <v>-105.54</v>
      </c>
      <c r="AI573" s="364">
        <v>-105.54</v>
      </c>
      <c r="AJ573" s="362" t="s">
        <v>262</v>
      </c>
      <c r="AK573" s="362" t="s">
        <v>263</v>
      </c>
      <c r="AL573" s="361" t="s">
        <v>264</v>
      </c>
      <c r="AM573" s="362">
        <v>58203</v>
      </c>
      <c r="AN573" s="362">
        <v>71620</v>
      </c>
      <c r="AO573" s="361" t="s">
        <v>158</v>
      </c>
      <c r="AP573" s="361" t="s">
        <v>265</v>
      </c>
      <c r="AQ573" s="362" t="s">
        <v>1091</v>
      </c>
      <c r="AR573" s="362" t="s">
        <v>508</v>
      </c>
      <c r="AS573" s="363" t="s">
        <v>775</v>
      </c>
      <c r="AT573" s="362" t="s">
        <v>245</v>
      </c>
      <c r="AU573" s="362" t="s">
        <v>1682</v>
      </c>
      <c r="AV573" s="364" t="s">
        <v>1683</v>
      </c>
      <c r="AW573" s="362" t="s">
        <v>1684</v>
      </c>
      <c r="AX573" s="362" t="s">
        <v>271</v>
      </c>
      <c r="AY573" s="364" t="s">
        <v>1683</v>
      </c>
      <c r="AZ573" s="362" t="s">
        <v>1125</v>
      </c>
      <c r="BA573" s="362" t="s">
        <v>1126</v>
      </c>
      <c r="BB573" s="362" t="s">
        <v>1127</v>
      </c>
      <c r="BC573" s="362" t="s">
        <v>736</v>
      </c>
      <c r="BD573" s="362"/>
      <c r="BE573" s="363"/>
      <c r="BF573" s="362"/>
      <c r="BG573" s="364"/>
      <c r="BH573" s="362"/>
      <c r="BI573" s="362"/>
      <c r="BJ573" s="362"/>
      <c r="BK573" s="362"/>
      <c r="BL573" s="362"/>
      <c r="BM573" s="362"/>
      <c r="BN573" s="362"/>
      <c r="BO573" s="362"/>
      <c r="BP573" s="362"/>
      <c r="BQ573" s="362"/>
      <c r="BR573" s="362"/>
    </row>
    <row r="574" spans="1:70" ht="15.6">
      <c r="A574" s="361" t="s">
        <v>158</v>
      </c>
      <c r="B574" s="362" t="s">
        <v>2</v>
      </c>
      <c r="C574" s="362"/>
      <c r="D574" s="363" t="s">
        <v>243</v>
      </c>
      <c r="E574" s="363" t="s">
        <v>456</v>
      </c>
      <c r="F574" s="362" t="s">
        <v>245</v>
      </c>
      <c r="G574" s="362" t="s">
        <v>246</v>
      </c>
      <c r="H574" s="362" t="s">
        <v>247</v>
      </c>
      <c r="I574" s="362" t="s">
        <v>248</v>
      </c>
      <c r="J574" s="362" t="s">
        <v>249</v>
      </c>
      <c r="K574" s="362" t="s">
        <v>250</v>
      </c>
      <c r="L574" s="361" t="s">
        <v>298</v>
      </c>
      <c r="M574" s="362" t="s">
        <v>89</v>
      </c>
      <c r="N574" s="362" t="s">
        <v>91</v>
      </c>
      <c r="O574" s="362" t="s">
        <v>250</v>
      </c>
      <c r="P574" s="362" t="s">
        <v>247</v>
      </c>
      <c r="Q574" s="361" t="s">
        <v>157</v>
      </c>
      <c r="R574" s="362" t="s">
        <v>252</v>
      </c>
      <c r="S574" s="362" t="s">
        <v>253</v>
      </c>
      <c r="T574" s="362">
        <v>58555784</v>
      </c>
      <c r="U574" s="362"/>
      <c r="V574" s="362"/>
      <c r="W574" s="363" t="s">
        <v>775</v>
      </c>
      <c r="X574" s="362" t="s">
        <v>1043</v>
      </c>
      <c r="Y574" s="362" t="s">
        <v>256</v>
      </c>
      <c r="Z574" s="362" t="s">
        <v>257</v>
      </c>
      <c r="AA574" s="362" t="s">
        <v>258</v>
      </c>
      <c r="AB574" s="362" t="s">
        <v>259</v>
      </c>
      <c r="AC574" s="362" t="s">
        <v>260</v>
      </c>
      <c r="AD574" s="364">
        <v>4326.2700000000004</v>
      </c>
      <c r="AE574" s="364">
        <v>4326.2700000000004</v>
      </c>
      <c r="AF574" s="362" t="s">
        <v>261</v>
      </c>
      <c r="AG574" s="362">
        <v>2.4096389999999999E-2</v>
      </c>
      <c r="AH574" s="364">
        <v>104.25</v>
      </c>
      <c r="AI574" s="364">
        <v>104.25</v>
      </c>
      <c r="AJ574" s="362" t="s">
        <v>262</v>
      </c>
      <c r="AK574" s="362" t="s">
        <v>263</v>
      </c>
      <c r="AL574" s="361" t="s">
        <v>264</v>
      </c>
      <c r="AM574" s="362">
        <v>58203</v>
      </c>
      <c r="AN574" s="362">
        <v>71635</v>
      </c>
      <c r="AO574" s="361" t="s">
        <v>158</v>
      </c>
      <c r="AP574" s="361" t="s">
        <v>265</v>
      </c>
      <c r="AQ574" s="362" t="s">
        <v>1044</v>
      </c>
      <c r="AR574" s="362" t="s">
        <v>508</v>
      </c>
      <c r="AS574" s="363" t="s">
        <v>775</v>
      </c>
      <c r="AT574" s="362" t="s">
        <v>245</v>
      </c>
      <c r="AU574" s="362" t="s">
        <v>1685</v>
      </c>
      <c r="AV574" s="364" t="s">
        <v>1686</v>
      </c>
      <c r="AW574" s="362" t="s">
        <v>1047</v>
      </c>
      <c r="AX574" s="362" t="s">
        <v>271</v>
      </c>
      <c r="AY574" s="364" t="s">
        <v>1686</v>
      </c>
      <c r="AZ574" s="362" t="s">
        <v>1284</v>
      </c>
      <c r="BA574" s="362" t="s">
        <v>1285</v>
      </c>
      <c r="BB574" s="362" t="s">
        <v>1286</v>
      </c>
      <c r="BC574" s="362" t="s">
        <v>663</v>
      </c>
      <c r="BD574" s="362" t="s">
        <v>1687</v>
      </c>
      <c r="BE574" s="363" t="s">
        <v>726</v>
      </c>
      <c r="BF574" s="362" t="s">
        <v>261</v>
      </c>
      <c r="BG574" s="364" t="s">
        <v>1686</v>
      </c>
      <c r="BH574" s="362"/>
      <c r="BI574" s="362"/>
      <c r="BJ574" s="362"/>
      <c r="BK574" s="362"/>
      <c r="BL574" s="362"/>
      <c r="BM574" s="362"/>
      <c r="BN574" s="362"/>
      <c r="BO574" s="362"/>
      <c r="BP574" s="362"/>
      <c r="BQ574" s="362"/>
      <c r="BR574" s="362"/>
    </row>
    <row r="575" spans="1:70" ht="15.6">
      <c r="A575" s="361" t="s">
        <v>158</v>
      </c>
      <c r="B575" s="362" t="s">
        <v>2</v>
      </c>
      <c r="C575" s="362"/>
      <c r="D575" s="363" t="s">
        <v>243</v>
      </c>
      <c r="E575" s="363" t="s">
        <v>456</v>
      </c>
      <c r="F575" s="362" t="s">
        <v>245</v>
      </c>
      <c r="G575" s="362" t="s">
        <v>246</v>
      </c>
      <c r="H575" s="362" t="s">
        <v>247</v>
      </c>
      <c r="I575" s="362" t="s">
        <v>248</v>
      </c>
      <c r="J575" s="362" t="s">
        <v>249</v>
      </c>
      <c r="K575" s="362" t="s">
        <v>250</v>
      </c>
      <c r="L575" s="361" t="s">
        <v>298</v>
      </c>
      <c r="M575" s="362" t="s">
        <v>89</v>
      </c>
      <c r="N575" s="362" t="s">
        <v>91</v>
      </c>
      <c r="O575" s="362" t="s">
        <v>250</v>
      </c>
      <c r="P575" s="362" t="s">
        <v>247</v>
      </c>
      <c r="Q575" s="361" t="s">
        <v>157</v>
      </c>
      <c r="R575" s="362" t="s">
        <v>252</v>
      </c>
      <c r="S575" s="362" t="s">
        <v>253</v>
      </c>
      <c r="T575" s="362">
        <v>58555811</v>
      </c>
      <c r="U575" s="362"/>
      <c r="V575" s="362"/>
      <c r="W575" s="363" t="s">
        <v>775</v>
      </c>
      <c r="X575" s="362" t="s">
        <v>1090</v>
      </c>
      <c r="Y575" s="362" t="s">
        <v>256</v>
      </c>
      <c r="Z575" s="362" t="s">
        <v>257</v>
      </c>
      <c r="AA575" s="362" t="s">
        <v>258</v>
      </c>
      <c r="AB575" s="362" t="s">
        <v>259</v>
      </c>
      <c r="AC575" s="362" t="s">
        <v>260</v>
      </c>
      <c r="AD575" s="364">
        <v>13893.2</v>
      </c>
      <c r="AE575" s="364">
        <v>13893.2</v>
      </c>
      <c r="AF575" s="362" t="s">
        <v>261</v>
      </c>
      <c r="AG575" s="362">
        <v>2.4096389999999999E-2</v>
      </c>
      <c r="AH575" s="364">
        <v>334.78</v>
      </c>
      <c r="AI575" s="364">
        <v>334.78</v>
      </c>
      <c r="AJ575" s="362" t="s">
        <v>262</v>
      </c>
      <c r="AK575" s="362" t="s">
        <v>263</v>
      </c>
      <c r="AL575" s="361" t="s">
        <v>264</v>
      </c>
      <c r="AM575" s="362">
        <v>58203</v>
      </c>
      <c r="AN575" s="362">
        <v>71620</v>
      </c>
      <c r="AO575" s="361" t="s">
        <v>158</v>
      </c>
      <c r="AP575" s="361" t="s">
        <v>265</v>
      </c>
      <c r="AQ575" s="362" t="s">
        <v>1091</v>
      </c>
      <c r="AR575" s="362" t="s">
        <v>508</v>
      </c>
      <c r="AS575" s="363" t="s">
        <v>775</v>
      </c>
      <c r="AT575" s="362" t="s">
        <v>245</v>
      </c>
      <c r="AU575" s="362" t="s">
        <v>1688</v>
      </c>
      <c r="AV575" s="364" t="s">
        <v>1373</v>
      </c>
      <c r="AW575" s="362" t="s">
        <v>1092</v>
      </c>
      <c r="AX575" s="362" t="s">
        <v>501</v>
      </c>
      <c r="AY575" s="364" t="s">
        <v>1388</v>
      </c>
      <c r="AZ575" s="362" t="s">
        <v>1443</v>
      </c>
      <c r="BA575" s="362" t="s">
        <v>1444</v>
      </c>
      <c r="BB575" s="362" t="s">
        <v>1445</v>
      </c>
      <c r="BC575" s="362" t="s">
        <v>663</v>
      </c>
      <c r="BD575" s="362" t="s">
        <v>1689</v>
      </c>
      <c r="BE575" s="363" t="s">
        <v>726</v>
      </c>
      <c r="BF575" s="362" t="s">
        <v>261</v>
      </c>
      <c r="BG575" s="364" t="s">
        <v>1373</v>
      </c>
      <c r="BH575" s="362"/>
      <c r="BI575" s="362"/>
      <c r="BJ575" s="362"/>
      <c r="BK575" s="362"/>
      <c r="BL575" s="362"/>
      <c r="BM575" s="362"/>
      <c r="BN575" s="362"/>
      <c r="BO575" s="362"/>
      <c r="BP575" s="362"/>
      <c r="BQ575" s="362"/>
      <c r="BR575" s="362"/>
    </row>
    <row r="576" spans="1:70" ht="15.6">
      <c r="A576" s="361" t="s">
        <v>158</v>
      </c>
      <c r="B576" s="362" t="s">
        <v>2</v>
      </c>
      <c r="C576" s="362"/>
      <c r="D576" s="363" t="s">
        <v>243</v>
      </c>
      <c r="E576" s="363" t="s">
        <v>456</v>
      </c>
      <c r="F576" s="362" t="s">
        <v>245</v>
      </c>
      <c r="G576" s="362" t="s">
        <v>246</v>
      </c>
      <c r="H576" s="362" t="s">
        <v>247</v>
      </c>
      <c r="I576" s="362" t="s">
        <v>248</v>
      </c>
      <c r="J576" s="362" t="s">
        <v>249</v>
      </c>
      <c r="K576" s="362" t="s">
        <v>250</v>
      </c>
      <c r="L576" s="361" t="s">
        <v>298</v>
      </c>
      <c r="M576" s="362" t="s">
        <v>89</v>
      </c>
      <c r="N576" s="362" t="s">
        <v>91</v>
      </c>
      <c r="O576" s="362" t="s">
        <v>250</v>
      </c>
      <c r="P576" s="362" t="s">
        <v>247</v>
      </c>
      <c r="Q576" s="361" t="s">
        <v>157</v>
      </c>
      <c r="R576" s="362" t="s">
        <v>252</v>
      </c>
      <c r="S576" s="362" t="s">
        <v>253</v>
      </c>
      <c r="T576" s="362">
        <v>58555816</v>
      </c>
      <c r="U576" s="362"/>
      <c r="V576" s="362"/>
      <c r="W576" s="363" t="s">
        <v>775</v>
      </c>
      <c r="X576" s="362" t="s">
        <v>1043</v>
      </c>
      <c r="Y576" s="362" t="s">
        <v>256</v>
      </c>
      <c r="Z576" s="362" t="s">
        <v>257</v>
      </c>
      <c r="AA576" s="362" t="s">
        <v>258</v>
      </c>
      <c r="AB576" s="362" t="s">
        <v>259</v>
      </c>
      <c r="AC576" s="362" t="s">
        <v>260</v>
      </c>
      <c r="AD576" s="364">
        <v>10458</v>
      </c>
      <c r="AE576" s="364">
        <v>10458</v>
      </c>
      <c r="AF576" s="362" t="s">
        <v>261</v>
      </c>
      <c r="AG576" s="362">
        <v>2.4096389999999999E-2</v>
      </c>
      <c r="AH576" s="364">
        <v>252</v>
      </c>
      <c r="AI576" s="364">
        <v>252</v>
      </c>
      <c r="AJ576" s="362" t="s">
        <v>262</v>
      </c>
      <c r="AK576" s="362" t="s">
        <v>263</v>
      </c>
      <c r="AL576" s="361" t="s">
        <v>264</v>
      </c>
      <c r="AM576" s="362">
        <v>58203</v>
      </c>
      <c r="AN576" s="362">
        <v>71635</v>
      </c>
      <c r="AO576" s="361" t="s">
        <v>158</v>
      </c>
      <c r="AP576" s="361" t="s">
        <v>265</v>
      </c>
      <c r="AQ576" s="362" t="s">
        <v>1044</v>
      </c>
      <c r="AR576" s="362" t="s">
        <v>508</v>
      </c>
      <c r="AS576" s="363" t="s">
        <v>775</v>
      </c>
      <c r="AT576" s="362" t="s">
        <v>245</v>
      </c>
      <c r="AU576" s="362" t="s">
        <v>1688</v>
      </c>
      <c r="AV576" s="364" t="s">
        <v>1373</v>
      </c>
      <c r="AW576" s="362" t="s">
        <v>1083</v>
      </c>
      <c r="AX576" s="362" t="s">
        <v>271</v>
      </c>
      <c r="AY576" s="364" t="s">
        <v>1292</v>
      </c>
      <c r="AZ576" s="362" t="s">
        <v>1443</v>
      </c>
      <c r="BA576" s="362" t="s">
        <v>1444</v>
      </c>
      <c r="BB576" s="362" t="s">
        <v>1445</v>
      </c>
      <c r="BC576" s="362" t="s">
        <v>663</v>
      </c>
      <c r="BD576" s="362" t="s">
        <v>1689</v>
      </c>
      <c r="BE576" s="363" t="s">
        <v>726</v>
      </c>
      <c r="BF576" s="362" t="s">
        <v>261</v>
      </c>
      <c r="BG576" s="364" t="s">
        <v>1373</v>
      </c>
      <c r="BH576" s="362"/>
      <c r="BI576" s="362"/>
      <c r="BJ576" s="362"/>
      <c r="BK576" s="362"/>
      <c r="BL576" s="362"/>
      <c r="BM576" s="362"/>
      <c r="BN576" s="362"/>
      <c r="BO576" s="362"/>
      <c r="BP576" s="362"/>
      <c r="BQ576" s="362"/>
      <c r="BR576" s="362"/>
    </row>
    <row r="577" spans="1:70" ht="15.6">
      <c r="A577" s="361" t="s">
        <v>158</v>
      </c>
      <c r="B577" s="362" t="s">
        <v>2</v>
      </c>
      <c r="C577" s="362"/>
      <c r="D577" s="363" t="s">
        <v>243</v>
      </c>
      <c r="E577" s="363" t="s">
        <v>456</v>
      </c>
      <c r="F577" s="362" t="s">
        <v>245</v>
      </c>
      <c r="G577" s="362" t="s">
        <v>246</v>
      </c>
      <c r="H577" s="362" t="s">
        <v>247</v>
      </c>
      <c r="I577" s="362" t="s">
        <v>248</v>
      </c>
      <c r="J577" s="362" t="s">
        <v>249</v>
      </c>
      <c r="K577" s="362" t="s">
        <v>250</v>
      </c>
      <c r="L577" s="361" t="s">
        <v>298</v>
      </c>
      <c r="M577" s="362" t="s">
        <v>89</v>
      </c>
      <c r="N577" s="362" t="s">
        <v>91</v>
      </c>
      <c r="O577" s="362" t="s">
        <v>250</v>
      </c>
      <c r="P577" s="362" t="s">
        <v>247</v>
      </c>
      <c r="Q577" s="361" t="s">
        <v>157</v>
      </c>
      <c r="R577" s="362" t="s">
        <v>252</v>
      </c>
      <c r="S577" s="362" t="s">
        <v>253</v>
      </c>
      <c r="T577" s="362">
        <v>58555824</v>
      </c>
      <c r="U577" s="362"/>
      <c r="V577" s="362"/>
      <c r="W577" s="363" t="s">
        <v>775</v>
      </c>
      <c r="X577" s="362" t="s">
        <v>1090</v>
      </c>
      <c r="Y577" s="362" t="s">
        <v>256</v>
      </c>
      <c r="Z577" s="362" t="s">
        <v>257</v>
      </c>
      <c r="AA577" s="362" t="s">
        <v>258</v>
      </c>
      <c r="AB577" s="362" t="s">
        <v>259</v>
      </c>
      <c r="AC577" s="362" t="s">
        <v>260</v>
      </c>
      <c r="AD577" s="364">
        <v>7390</v>
      </c>
      <c r="AE577" s="364">
        <v>7390</v>
      </c>
      <c r="AF577" s="362" t="s">
        <v>261</v>
      </c>
      <c r="AG577" s="362">
        <v>2.4096389999999999E-2</v>
      </c>
      <c r="AH577" s="364">
        <v>178.07</v>
      </c>
      <c r="AI577" s="364">
        <v>178.07</v>
      </c>
      <c r="AJ577" s="362" t="s">
        <v>262</v>
      </c>
      <c r="AK577" s="362" t="s">
        <v>263</v>
      </c>
      <c r="AL577" s="361" t="s">
        <v>264</v>
      </c>
      <c r="AM577" s="362">
        <v>58203</v>
      </c>
      <c r="AN577" s="362">
        <v>71620</v>
      </c>
      <c r="AO577" s="361" t="s">
        <v>158</v>
      </c>
      <c r="AP577" s="361" t="s">
        <v>265</v>
      </c>
      <c r="AQ577" s="362" t="s">
        <v>1091</v>
      </c>
      <c r="AR577" s="362" t="s">
        <v>508</v>
      </c>
      <c r="AS577" s="363" t="s">
        <v>775</v>
      </c>
      <c r="AT577" s="362" t="s">
        <v>245</v>
      </c>
      <c r="AU577" s="362" t="s">
        <v>1690</v>
      </c>
      <c r="AV577" s="364" t="s">
        <v>1691</v>
      </c>
      <c r="AW577" s="362" t="s">
        <v>1092</v>
      </c>
      <c r="AX577" s="362" t="s">
        <v>271</v>
      </c>
      <c r="AY577" s="364" t="s">
        <v>1692</v>
      </c>
      <c r="AZ577" s="362" t="s">
        <v>1443</v>
      </c>
      <c r="BA577" s="362" t="s">
        <v>1444</v>
      </c>
      <c r="BB577" s="362" t="s">
        <v>1445</v>
      </c>
      <c r="BC577" s="362" t="s">
        <v>663</v>
      </c>
      <c r="BD577" s="362" t="s">
        <v>1689</v>
      </c>
      <c r="BE577" s="363" t="s">
        <v>726</v>
      </c>
      <c r="BF577" s="362" t="s">
        <v>261</v>
      </c>
      <c r="BG577" s="364" t="s">
        <v>1691</v>
      </c>
      <c r="BH577" s="362"/>
      <c r="BI577" s="362"/>
      <c r="BJ577" s="362"/>
      <c r="BK577" s="362"/>
      <c r="BL577" s="362"/>
      <c r="BM577" s="362"/>
      <c r="BN577" s="362"/>
      <c r="BO577" s="362"/>
      <c r="BP577" s="362"/>
      <c r="BQ577" s="362"/>
      <c r="BR577" s="362"/>
    </row>
    <row r="578" spans="1:70" ht="15.6">
      <c r="A578" s="361" t="s">
        <v>158</v>
      </c>
      <c r="B578" s="362" t="s">
        <v>2</v>
      </c>
      <c r="C578" s="362"/>
      <c r="D578" s="363" t="s">
        <v>243</v>
      </c>
      <c r="E578" s="363" t="s">
        <v>456</v>
      </c>
      <c r="F578" s="362" t="s">
        <v>245</v>
      </c>
      <c r="G578" s="362" t="s">
        <v>246</v>
      </c>
      <c r="H578" s="362" t="s">
        <v>247</v>
      </c>
      <c r="I578" s="362" t="s">
        <v>248</v>
      </c>
      <c r="J578" s="362" t="s">
        <v>249</v>
      </c>
      <c r="K578" s="362" t="s">
        <v>250</v>
      </c>
      <c r="L578" s="361" t="s">
        <v>298</v>
      </c>
      <c r="M578" s="362" t="s">
        <v>89</v>
      </c>
      <c r="N578" s="362" t="s">
        <v>91</v>
      </c>
      <c r="O578" s="362" t="s">
        <v>250</v>
      </c>
      <c r="P578" s="362" t="s">
        <v>247</v>
      </c>
      <c r="Q578" s="361" t="s">
        <v>157</v>
      </c>
      <c r="R578" s="362" t="s">
        <v>252</v>
      </c>
      <c r="S578" s="362" t="s">
        <v>253</v>
      </c>
      <c r="T578" s="362">
        <v>58555829</v>
      </c>
      <c r="U578" s="362"/>
      <c r="V578" s="362"/>
      <c r="W578" s="363" t="s">
        <v>775</v>
      </c>
      <c r="X578" s="362" t="s">
        <v>1043</v>
      </c>
      <c r="Y578" s="362" t="s">
        <v>256</v>
      </c>
      <c r="Z578" s="362" t="s">
        <v>257</v>
      </c>
      <c r="AA578" s="362" t="s">
        <v>258</v>
      </c>
      <c r="AB578" s="362" t="s">
        <v>259</v>
      </c>
      <c r="AC578" s="362" t="s">
        <v>260</v>
      </c>
      <c r="AD578" s="364">
        <v>10458</v>
      </c>
      <c r="AE578" s="364">
        <v>10458</v>
      </c>
      <c r="AF578" s="362" t="s">
        <v>261</v>
      </c>
      <c r="AG578" s="362">
        <v>2.4096389999999999E-2</v>
      </c>
      <c r="AH578" s="364">
        <v>252</v>
      </c>
      <c r="AI578" s="364">
        <v>252</v>
      </c>
      <c r="AJ578" s="362" t="s">
        <v>262</v>
      </c>
      <c r="AK578" s="362" t="s">
        <v>263</v>
      </c>
      <c r="AL578" s="361" t="s">
        <v>264</v>
      </c>
      <c r="AM578" s="362">
        <v>58203</v>
      </c>
      <c r="AN578" s="362">
        <v>71635</v>
      </c>
      <c r="AO578" s="361" t="s">
        <v>158</v>
      </c>
      <c r="AP578" s="361" t="s">
        <v>265</v>
      </c>
      <c r="AQ578" s="362" t="s">
        <v>1044</v>
      </c>
      <c r="AR578" s="362" t="s">
        <v>508</v>
      </c>
      <c r="AS578" s="363" t="s">
        <v>775</v>
      </c>
      <c r="AT578" s="362" t="s">
        <v>245</v>
      </c>
      <c r="AU578" s="362" t="s">
        <v>1690</v>
      </c>
      <c r="AV578" s="364" t="s">
        <v>1691</v>
      </c>
      <c r="AW578" s="362" t="s">
        <v>1083</v>
      </c>
      <c r="AX578" s="362" t="s">
        <v>501</v>
      </c>
      <c r="AY578" s="364" t="s">
        <v>1292</v>
      </c>
      <c r="AZ578" s="362" t="s">
        <v>1443</v>
      </c>
      <c r="BA578" s="362" t="s">
        <v>1444</v>
      </c>
      <c r="BB578" s="362" t="s">
        <v>1445</v>
      </c>
      <c r="BC578" s="362" t="s">
        <v>663</v>
      </c>
      <c r="BD578" s="362" t="s">
        <v>1689</v>
      </c>
      <c r="BE578" s="363" t="s">
        <v>726</v>
      </c>
      <c r="BF578" s="362" t="s">
        <v>261</v>
      </c>
      <c r="BG578" s="364" t="s">
        <v>1691</v>
      </c>
      <c r="BH578" s="362"/>
      <c r="BI578" s="362"/>
      <c r="BJ578" s="362"/>
      <c r="BK578" s="362"/>
      <c r="BL578" s="362"/>
      <c r="BM578" s="362"/>
      <c r="BN578" s="362"/>
      <c r="BO578" s="362"/>
      <c r="BP578" s="362"/>
      <c r="BQ578" s="362"/>
      <c r="BR578" s="362"/>
    </row>
    <row r="579" spans="1:70" ht="15.6">
      <c r="A579" s="361" t="s">
        <v>158</v>
      </c>
      <c r="B579" s="362" t="s">
        <v>2</v>
      </c>
      <c r="C579" s="362"/>
      <c r="D579" s="363" t="s">
        <v>243</v>
      </c>
      <c r="E579" s="363" t="s">
        <v>456</v>
      </c>
      <c r="F579" s="362" t="s">
        <v>245</v>
      </c>
      <c r="G579" s="362" t="s">
        <v>246</v>
      </c>
      <c r="H579" s="362" t="s">
        <v>247</v>
      </c>
      <c r="I579" s="362" t="s">
        <v>248</v>
      </c>
      <c r="J579" s="362" t="s">
        <v>249</v>
      </c>
      <c r="K579" s="362" t="s">
        <v>250</v>
      </c>
      <c r="L579" s="361" t="s">
        <v>298</v>
      </c>
      <c r="M579" s="362" t="s">
        <v>89</v>
      </c>
      <c r="N579" s="362" t="s">
        <v>91</v>
      </c>
      <c r="O579" s="362" t="s">
        <v>250</v>
      </c>
      <c r="P579" s="362" t="s">
        <v>247</v>
      </c>
      <c r="Q579" s="361" t="s">
        <v>157</v>
      </c>
      <c r="R579" s="362" t="s">
        <v>252</v>
      </c>
      <c r="S579" s="362" t="s">
        <v>253</v>
      </c>
      <c r="T579" s="362">
        <v>58555947</v>
      </c>
      <c r="U579" s="362"/>
      <c r="V579" s="362"/>
      <c r="W579" s="363" t="s">
        <v>704</v>
      </c>
      <c r="X579" s="362" t="s">
        <v>1260</v>
      </c>
      <c r="Y579" s="362" t="s">
        <v>256</v>
      </c>
      <c r="Z579" s="362" t="s">
        <v>257</v>
      </c>
      <c r="AA579" s="362" t="s">
        <v>258</v>
      </c>
      <c r="AB579" s="362" t="s">
        <v>259</v>
      </c>
      <c r="AC579" s="362" t="s">
        <v>496</v>
      </c>
      <c r="AD579" s="364">
        <v>0</v>
      </c>
      <c r="AE579" s="364">
        <v>0</v>
      </c>
      <c r="AF579" s="362" t="s">
        <v>261</v>
      </c>
      <c r="AG579" s="362">
        <v>2.4096389999999999E-2</v>
      </c>
      <c r="AH579" s="364">
        <v>0</v>
      </c>
      <c r="AI579" s="364">
        <v>0</v>
      </c>
      <c r="AJ579" s="362" t="s">
        <v>262</v>
      </c>
      <c r="AK579" s="362" t="s">
        <v>263</v>
      </c>
      <c r="AL579" s="361" t="s">
        <v>264</v>
      </c>
      <c r="AM579" s="362">
        <v>58203</v>
      </c>
      <c r="AN579" s="362">
        <v>74210</v>
      </c>
      <c r="AO579" s="361" t="s">
        <v>158</v>
      </c>
      <c r="AP579" s="361" t="s">
        <v>265</v>
      </c>
      <c r="AQ579" s="362" t="s">
        <v>1261</v>
      </c>
      <c r="AR579" s="362" t="s">
        <v>537</v>
      </c>
      <c r="AS579" s="363" t="s">
        <v>704</v>
      </c>
      <c r="AT579" s="362" t="s">
        <v>245</v>
      </c>
      <c r="AU579" s="362" t="s">
        <v>1693</v>
      </c>
      <c r="AV579" s="364" t="s">
        <v>1263</v>
      </c>
      <c r="AW579" s="362" t="s">
        <v>1694</v>
      </c>
      <c r="AX579" s="362" t="s">
        <v>633</v>
      </c>
      <c r="AY579" s="364" t="s">
        <v>502</v>
      </c>
      <c r="AZ579" s="362">
        <v>2013146</v>
      </c>
      <c r="BA579" s="362" t="s">
        <v>1266</v>
      </c>
      <c r="BB579" s="362" t="s">
        <v>1267</v>
      </c>
      <c r="BC579" s="362" t="s">
        <v>275</v>
      </c>
      <c r="BD579" s="362" t="s">
        <v>1695</v>
      </c>
      <c r="BE579" s="363" t="s">
        <v>513</v>
      </c>
      <c r="BF579" s="362" t="s">
        <v>261</v>
      </c>
      <c r="BG579" s="364" t="s">
        <v>1263</v>
      </c>
      <c r="BH579" s="362">
        <v>10284947</v>
      </c>
      <c r="BI579" s="362">
        <v>3</v>
      </c>
      <c r="BJ579" s="362" t="s">
        <v>1449</v>
      </c>
      <c r="BK579" s="362" t="s">
        <v>296</v>
      </c>
      <c r="BL579" s="362" t="s">
        <v>297</v>
      </c>
      <c r="BM579" s="362"/>
      <c r="BN579" s="362"/>
      <c r="BO579" s="362"/>
      <c r="BP579" s="362"/>
      <c r="BQ579" s="362"/>
      <c r="BR579" s="362"/>
    </row>
    <row r="580" spans="1:70" ht="15.6">
      <c r="A580" s="361" t="s">
        <v>158</v>
      </c>
      <c r="B580" s="362" t="s">
        <v>2</v>
      </c>
      <c r="C580" s="362"/>
      <c r="D580" s="363" t="s">
        <v>243</v>
      </c>
      <c r="E580" s="363" t="s">
        <v>456</v>
      </c>
      <c r="F580" s="362" t="s">
        <v>245</v>
      </c>
      <c r="G580" s="362" t="s">
        <v>246</v>
      </c>
      <c r="H580" s="362" t="s">
        <v>247</v>
      </c>
      <c r="I580" s="362" t="s">
        <v>248</v>
      </c>
      <c r="J580" s="362" t="s">
        <v>249</v>
      </c>
      <c r="K580" s="362" t="s">
        <v>250</v>
      </c>
      <c r="L580" s="361" t="s">
        <v>298</v>
      </c>
      <c r="M580" s="362" t="s">
        <v>89</v>
      </c>
      <c r="N580" s="362" t="s">
        <v>91</v>
      </c>
      <c r="O580" s="362" t="s">
        <v>250</v>
      </c>
      <c r="P580" s="362" t="s">
        <v>247</v>
      </c>
      <c r="Q580" s="361" t="s">
        <v>157</v>
      </c>
      <c r="R580" s="362" t="s">
        <v>252</v>
      </c>
      <c r="S580" s="362" t="s">
        <v>253</v>
      </c>
      <c r="T580" s="362">
        <v>58555962</v>
      </c>
      <c r="U580" s="362"/>
      <c r="V580" s="362"/>
      <c r="W580" s="363" t="s">
        <v>704</v>
      </c>
      <c r="X580" s="362" t="s">
        <v>1260</v>
      </c>
      <c r="Y580" s="362" t="s">
        <v>256</v>
      </c>
      <c r="Z580" s="362" t="s">
        <v>257</v>
      </c>
      <c r="AA580" s="362" t="s">
        <v>258</v>
      </c>
      <c r="AB580" s="362" t="s">
        <v>259</v>
      </c>
      <c r="AC580" s="362" t="s">
        <v>260</v>
      </c>
      <c r="AD580" s="364">
        <v>7227.91</v>
      </c>
      <c r="AE580" s="364">
        <v>7227.91</v>
      </c>
      <c r="AF580" s="362" t="s">
        <v>261</v>
      </c>
      <c r="AG580" s="362">
        <v>2.4096389999999999E-2</v>
      </c>
      <c r="AH580" s="364">
        <v>174.17</v>
      </c>
      <c r="AI580" s="364">
        <v>174.17</v>
      </c>
      <c r="AJ580" s="362" t="s">
        <v>262</v>
      </c>
      <c r="AK580" s="362" t="s">
        <v>263</v>
      </c>
      <c r="AL580" s="361" t="s">
        <v>264</v>
      </c>
      <c r="AM580" s="362">
        <v>58203</v>
      </c>
      <c r="AN580" s="362">
        <v>74210</v>
      </c>
      <c r="AO580" s="361" t="s">
        <v>158</v>
      </c>
      <c r="AP580" s="361" t="s">
        <v>265</v>
      </c>
      <c r="AQ580" s="362" t="s">
        <v>1261</v>
      </c>
      <c r="AR580" s="362" t="s">
        <v>537</v>
      </c>
      <c r="AS580" s="363" t="s">
        <v>704</v>
      </c>
      <c r="AT580" s="362" t="s">
        <v>245</v>
      </c>
      <c r="AU580" s="362" t="s">
        <v>1693</v>
      </c>
      <c r="AV580" s="364" t="s">
        <v>1263</v>
      </c>
      <c r="AW580" s="362" t="s">
        <v>1449</v>
      </c>
      <c r="AX580" s="362" t="s">
        <v>515</v>
      </c>
      <c r="AY580" s="364" t="s">
        <v>1265</v>
      </c>
      <c r="AZ580" s="362">
        <v>2013146</v>
      </c>
      <c r="BA580" s="362" t="s">
        <v>1266</v>
      </c>
      <c r="BB580" s="362" t="s">
        <v>1267</v>
      </c>
      <c r="BC580" s="362" t="s">
        <v>275</v>
      </c>
      <c r="BD580" s="362" t="s">
        <v>1695</v>
      </c>
      <c r="BE580" s="363" t="s">
        <v>513</v>
      </c>
      <c r="BF580" s="362" t="s">
        <v>261</v>
      </c>
      <c r="BG580" s="364" t="s">
        <v>1263</v>
      </c>
      <c r="BH580" s="362">
        <v>10284947</v>
      </c>
      <c r="BI580" s="362">
        <v>3</v>
      </c>
      <c r="BJ580" s="362" t="s">
        <v>1449</v>
      </c>
      <c r="BK580" s="362" t="s">
        <v>296</v>
      </c>
      <c r="BL580" s="362" t="s">
        <v>297</v>
      </c>
      <c r="BM580" s="362"/>
      <c r="BN580" s="362"/>
      <c r="BO580" s="362"/>
      <c r="BP580" s="362"/>
      <c r="BQ580" s="362"/>
      <c r="BR580" s="362"/>
    </row>
    <row r="581" spans="1:70" ht="15.6">
      <c r="A581" s="361" t="s">
        <v>158</v>
      </c>
      <c r="B581" s="362" t="s">
        <v>2</v>
      </c>
      <c r="C581" s="362"/>
      <c r="D581" s="363" t="s">
        <v>243</v>
      </c>
      <c r="E581" s="363" t="s">
        <v>456</v>
      </c>
      <c r="F581" s="362" t="s">
        <v>245</v>
      </c>
      <c r="G581" s="362" t="s">
        <v>246</v>
      </c>
      <c r="H581" s="362" t="s">
        <v>247</v>
      </c>
      <c r="I581" s="362" t="s">
        <v>248</v>
      </c>
      <c r="J581" s="362" t="s">
        <v>249</v>
      </c>
      <c r="K581" s="362" t="s">
        <v>250</v>
      </c>
      <c r="L581" s="361" t="s">
        <v>298</v>
      </c>
      <c r="M581" s="362" t="s">
        <v>89</v>
      </c>
      <c r="N581" s="362" t="s">
        <v>91</v>
      </c>
      <c r="O581" s="362" t="s">
        <v>250</v>
      </c>
      <c r="P581" s="362" t="s">
        <v>247</v>
      </c>
      <c r="Q581" s="361" t="s">
        <v>157</v>
      </c>
      <c r="R581" s="362" t="s">
        <v>252</v>
      </c>
      <c r="S581" s="362" t="s">
        <v>253</v>
      </c>
      <c r="T581" s="362">
        <v>58592914</v>
      </c>
      <c r="U581" s="362"/>
      <c r="V581" s="362"/>
      <c r="W581" s="363" t="s">
        <v>775</v>
      </c>
      <c r="X581" s="362" t="s">
        <v>278</v>
      </c>
      <c r="Y581" s="362" t="s">
        <v>256</v>
      </c>
      <c r="Z581" s="362" t="s">
        <v>279</v>
      </c>
      <c r="AA581" s="362"/>
      <c r="AB581" s="362" t="s">
        <v>280</v>
      </c>
      <c r="AC581" s="362" t="s">
        <v>281</v>
      </c>
      <c r="AD581" s="364">
        <v>0</v>
      </c>
      <c r="AE581" s="364">
        <v>-350.4</v>
      </c>
      <c r="AF581" s="362" t="s">
        <v>261</v>
      </c>
      <c r="AG581" s="362">
        <v>2.4096389999999999E-2</v>
      </c>
      <c r="AH581" s="364">
        <v>0</v>
      </c>
      <c r="AI581" s="364">
        <v>-8.44</v>
      </c>
      <c r="AJ581" s="362"/>
      <c r="AK581" s="362"/>
      <c r="AL581" s="361"/>
      <c r="AM581" s="362"/>
      <c r="AN581" s="362"/>
      <c r="AO581" s="361"/>
      <c r="AP581" s="361"/>
      <c r="AQ581" s="362" t="s">
        <v>282</v>
      </c>
      <c r="AR581" s="362"/>
      <c r="AS581" s="363"/>
      <c r="AT581" s="362"/>
      <c r="AU581" s="362"/>
      <c r="AV581" s="364"/>
      <c r="AW581" s="362"/>
      <c r="AX581" s="362"/>
      <c r="AY581" s="364"/>
      <c r="AZ581" s="362"/>
      <c r="BA581" s="362"/>
      <c r="BB581" s="362"/>
      <c r="BC581" s="362"/>
      <c r="BD581" s="362"/>
      <c r="BE581" s="363"/>
      <c r="BF581" s="362"/>
      <c r="BG581" s="364"/>
      <c r="BH581" s="362"/>
      <c r="BI581" s="362"/>
      <c r="BJ581" s="362"/>
      <c r="BK581" s="362"/>
      <c r="BL581" s="362"/>
      <c r="BM581" s="362"/>
      <c r="BN581" s="362"/>
      <c r="BO581" s="362"/>
      <c r="BP581" s="362"/>
      <c r="BQ581" s="362"/>
      <c r="BR581" s="362"/>
    </row>
    <row r="582" spans="1:70" ht="15.6">
      <c r="A582" s="361" t="s">
        <v>158</v>
      </c>
      <c r="B582" s="362" t="s">
        <v>2</v>
      </c>
      <c r="C582" s="362"/>
      <c r="D582" s="363" t="s">
        <v>243</v>
      </c>
      <c r="E582" s="363" t="s">
        <v>456</v>
      </c>
      <c r="F582" s="362" t="s">
        <v>245</v>
      </c>
      <c r="G582" s="362" t="s">
        <v>246</v>
      </c>
      <c r="H582" s="362" t="s">
        <v>247</v>
      </c>
      <c r="I582" s="362" t="s">
        <v>248</v>
      </c>
      <c r="J582" s="362" t="s">
        <v>249</v>
      </c>
      <c r="K582" s="362" t="s">
        <v>250</v>
      </c>
      <c r="L582" s="361" t="s">
        <v>298</v>
      </c>
      <c r="M582" s="362" t="s">
        <v>89</v>
      </c>
      <c r="N582" s="362" t="s">
        <v>91</v>
      </c>
      <c r="O582" s="362" t="s">
        <v>250</v>
      </c>
      <c r="P582" s="362" t="s">
        <v>247</v>
      </c>
      <c r="Q582" s="361" t="s">
        <v>157</v>
      </c>
      <c r="R582" s="362" t="s">
        <v>252</v>
      </c>
      <c r="S582" s="362" t="s">
        <v>253</v>
      </c>
      <c r="T582" s="362">
        <v>58592915</v>
      </c>
      <c r="U582" s="362"/>
      <c r="V582" s="362"/>
      <c r="W582" s="363" t="s">
        <v>775</v>
      </c>
      <c r="X582" s="362" t="s">
        <v>278</v>
      </c>
      <c r="Y582" s="362" t="s">
        <v>256</v>
      </c>
      <c r="Z582" s="362" t="s">
        <v>279</v>
      </c>
      <c r="AA582" s="362"/>
      <c r="AB582" s="362" t="s">
        <v>280</v>
      </c>
      <c r="AC582" s="362" t="s">
        <v>281</v>
      </c>
      <c r="AD582" s="364">
        <v>0</v>
      </c>
      <c r="AE582" s="364">
        <v>3722.04</v>
      </c>
      <c r="AF582" s="362" t="s">
        <v>261</v>
      </c>
      <c r="AG582" s="362">
        <v>2.4096389999999999E-2</v>
      </c>
      <c r="AH582" s="364">
        <v>0</v>
      </c>
      <c r="AI582" s="364">
        <v>89.69</v>
      </c>
      <c r="AJ582" s="362"/>
      <c r="AK582" s="362"/>
      <c r="AL582" s="361"/>
      <c r="AM582" s="362"/>
      <c r="AN582" s="362"/>
      <c r="AO582" s="361"/>
      <c r="AP582" s="361"/>
      <c r="AQ582" s="362" t="s">
        <v>282</v>
      </c>
      <c r="AR582" s="362"/>
      <c r="AS582" s="363"/>
      <c r="AT582" s="362"/>
      <c r="AU582" s="362"/>
      <c r="AV582" s="364"/>
      <c r="AW582" s="362"/>
      <c r="AX582" s="362"/>
      <c r="AY582" s="364"/>
      <c r="AZ582" s="362"/>
      <c r="BA582" s="362"/>
      <c r="BB582" s="362"/>
      <c r="BC582" s="362"/>
      <c r="BD582" s="362"/>
      <c r="BE582" s="363"/>
      <c r="BF582" s="362"/>
      <c r="BG582" s="364"/>
      <c r="BH582" s="362"/>
      <c r="BI582" s="362"/>
      <c r="BJ582" s="362"/>
      <c r="BK582" s="362"/>
      <c r="BL582" s="362"/>
      <c r="BM582" s="362"/>
      <c r="BN582" s="362"/>
      <c r="BO582" s="362"/>
      <c r="BP582" s="362"/>
      <c r="BQ582" s="362"/>
      <c r="BR582" s="362"/>
    </row>
    <row r="583" spans="1:70" ht="15.6">
      <c r="A583" s="361" t="s">
        <v>158</v>
      </c>
      <c r="B583" s="362" t="s">
        <v>2</v>
      </c>
      <c r="C583" s="362"/>
      <c r="D583" s="363" t="s">
        <v>243</v>
      </c>
      <c r="E583" s="363" t="s">
        <v>456</v>
      </c>
      <c r="F583" s="362" t="s">
        <v>245</v>
      </c>
      <c r="G583" s="362" t="s">
        <v>246</v>
      </c>
      <c r="H583" s="362" t="s">
        <v>247</v>
      </c>
      <c r="I583" s="362" t="s">
        <v>248</v>
      </c>
      <c r="J583" s="362" t="s">
        <v>249</v>
      </c>
      <c r="K583" s="362" t="s">
        <v>250</v>
      </c>
      <c r="L583" s="361" t="s">
        <v>298</v>
      </c>
      <c r="M583" s="362" t="s">
        <v>89</v>
      </c>
      <c r="N583" s="362" t="s">
        <v>91</v>
      </c>
      <c r="O583" s="362" t="s">
        <v>250</v>
      </c>
      <c r="P583" s="362" t="s">
        <v>247</v>
      </c>
      <c r="Q583" s="361" t="s">
        <v>157</v>
      </c>
      <c r="R583" s="362" t="s">
        <v>252</v>
      </c>
      <c r="S583" s="362" t="s">
        <v>253</v>
      </c>
      <c r="T583" s="362">
        <v>58592917</v>
      </c>
      <c r="U583" s="362"/>
      <c r="V583" s="362"/>
      <c r="W583" s="363" t="s">
        <v>704</v>
      </c>
      <c r="X583" s="362" t="s">
        <v>278</v>
      </c>
      <c r="Y583" s="362" t="s">
        <v>256</v>
      </c>
      <c r="Z583" s="362" t="s">
        <v>279</v>
      </c>
      <c r="AA583" s="362"/>
      <c r="AB583" s="362" t="s">
        <v>280</v>
      </c>
      <c r="AC583" s="362" t="s">
        <v>281</v>
      </c>
      <c r="AD583" s="364">
        <v>0</v>
      </c>
      <c r="AE583" s="364">
        <v>578.23</v>
      </c>
      <c r="AF583" s="362" t="s">
        <v>261</v>
      </c>
      <c r="AG583" s="362">
        <v>2.4096389999999999E-2</v>
      </c>
      <c r="AH583" s="364">
        <v>0</v>
      </c>
      <c r="AI583" s="364">
        <v>13.93</v>
      </c>
      <c r="AJ583" s="362"/>
      <c r="AK583" s="362"/>
      <c r="AL583" s="361"/>
      <c r="AM583" s="362"/>
      <c r="AN583" s="362"/>
      <c r="AO583" s="361"/>
      <c r="AP583" s="361"/>
      <c r="AQ583" s="362" t="s">
        <v>282</v>
      </c>
      <c r="AR583" s="362"/>
      <c r="AS583" s="363"/>
      <c r="AT583" s="362"/>
      <c r="AU583" s="362"/>
      <c r="AV583" s="364"/>
      <c r="AW583" s="362"/>
      <c r="AX583" s="362"/>
      <c r="AY583" s="364"/>
      <c r="AZ583" s="362"/>
      <c r="BA583" s="362"/>
      <c r="BB583" s="362"/>
      <c r="BC583" s="362"/>
      <c r="BD583" s="362"/>
      <c r="BE583" s="363"/>
      <c r="BF583" s="362"/>
      <c r="BG583" s="364"/>
      <c r="BH583" s="362"/>
      <c r="BI583" s="362"/>
      <c r="BJ583" s="362"/>
      <c r="BK583" s="362"/>
      <c r="BL583" s="362"/>
      <c r="BM583" s="362"/>
      <c r="BN583" s="362"/>
      <c r="BO583" s="362"/>
      <c r="BP583" s="362"/>
      <c r="BQ583" s="362"/>
      <c r="BR583" s="362"/>
    </row>
    <row r="584" spans="1:70" ht="15.6">
      <c r="A584" s="361" t="s">
        <v>158</v>
      </c>
      <c r="B584" s="362" t="s">
        <v>2</v>
      </c>
      <c r="C584" s="362"/>
      <c r="D584" s="363" t="s">
        <v>243</v>
      </c>
      <c r="E584" s="363" t="s">
        <v>456</v>
      </c>
      <c r="F584" s="362" t="s">
        <v>245</v>
      </c>
      <c r="G584" s="362" t="s">
        <v>246</v>
      </c>
      <c r="H584" s="362" t="s">
        <v>247</v>
      </c>
      <c r="I584" s="362" t="s">
        <v>248</v>
      </c>
      <c r="J584" s="362" t="s">
        <v>249</v>
      </c>
      <c r="K584" s="362" t="s">
        <v>250</v>
      </c>
      <c r="L584" s="361" t="s">
        <v>298</v>
      </c>
      <c r="M584" s="362" t="s">
        <v>89</v>
      </c>
      <c r="N584" s="362" t="s">
        <v>91</v>
      </c>
      <c r="O584" s="362" t="s">
        <v>250</v>
      </c>
      <c r="P584" s="362" t="s">
        <v>247</v>
      </c>
      <c r="Q584" s="361" t="s">
        <v>157</v>
      </c>
      <c r="R584" s="362" t="s">
        <v>252</v>
      </c>
      <c r="S584" s="362" t="s">
        <v>253</v>
      </c>
      <c r="T584" s="362">
        <v>58784059</v>
      </c>
      <c r="U584" s="362"/>
      <c r="V584" s="362"/>
      <c r="W584" s="363" t="s">
        <v>775</v>
      </c>
      <c r="X584" s="362" t="s">
        <v>1034</v>
      </c>
      <c r="Y584" s="362" t="s">
        <v>256</v>
      </c>
      <c r="Z584" s="362" t="s">
        <v>257</v>
      </c>
      <c r="AA584" s="362" t="s">
        <v>258</v>
      </c>
      <c r="AB584" s="362" t="s">
        <v>259</v>
      </c>
      <c r="AC584" s="362" t="s">
        <v>260</v>
      </c>
      <c r="AD584" s="364">
        <v>18575</v>
      </c>
      <c r="AE584" s="364">
        <v>18575</v>
      </c>
      <c r="AF584" s="362" t="s">
        <v>261</v>
      </c>
      <c r="AG584" s="362">
        <v>2.4096389999999999E-2</v>
      </c>
      <c r="AH584" s="364">
        <v>447.59</v>
      </c>
      <c r="AI584" s="364">
        <v>447.59</v>
      </c>
      <c r="AJ584" s="362" t="s">
        <v>262</v>
      </c>
      <c r="AK584" s="362" t="s">
        <v>263</v>
      </c>
      <c r="AL584" s="361" t="s">
        <v>264</v>
      </c>
      <c r="AM584" s="362">
        <v>58203</v>
      </c>
      <c r="AN584" s="362">
        <v>73410</v>
      </c>
      <c r="AO584" s="361" t="s">
        <v>158</v>
      </c>
      <c r="AP584" s="361" t="s">
        <v>265</v>
      </c>
      <c r="AQ584" s="362" t="s">
        <v>1035</v>
      </c>
      <c r="AR584" s="362" t="s">
        <v>508</v>
      </c>
      <c r="AS584" s="363" t="s">
        <v>775</v>
      </c>
      <c r="AT584" s="362" t="s">
        <v>245</v>
      </c>
      <c r="AU584" s="362" t="s">
        <v>1696</v>
      </c>
      <c r="AV584" s="364" t="s">
        <v>1697</v>
      </c>
      <c r="AW584" s="362" t="s">
        <v>1698</v>
      </c>
      <c r="AX584" s="362" t="s">
        <v>271</v>
      </c>
      <c r="AY584" s="364" t="s">
        <v>1697</v>
      </c>
      <c r="AZ584" s="362">
        <v>2042008</v>
      </c>
      <c r="BA584" s="362" t="s">
        <v>1456</v>
      </c>
      <c r="BB584" s="362" t="s">
        <v>1457</v>
      </c>
      <c r="BC584" s="362" t="s">
        <v>1458</v>
      </c>
      <c r="BD584" s="362" t="s">
        <v>1699</v>
      </c>
      <c r="BE584" s="363" t="s">
        <v>513</v>
      </c>
      <c r="BF584" s="362" t="s">
        <v>261</v>
      </c>
      <c r="BG584" s="364" t="s">
        <v>1697</v>
      </c>
      <c r="BH584" s="362"/>
      <c r="BI584" s="362"/>
      <c r="BJ584" s="362"/>
      <c r="BK584" s="362"/>
      <c r="BL584" s="362"/>
      <c r="BM584" s="362"/>
      <c r="BN584" s="362"/>
      <c r="BO584" s="362"/>
      <c r="BP584" s="362"/>
      <c r="BQ584" s="362"/>
      <c r="BR584" s="362"/>
    </row>
    <row r="585" spans="1:70" ht="15.6">
      <c r="A585" s="361" t="s">
        <v>158</v>
      </c>
      <c r="B585" s="362" t="s">
        <v>2</v>
      </c>
      <c r="C585" s="362"/>
      <c r="D585" s="363" t="s">
        <v>243</v>
      </c>
      <c r="E585" s="363" t="s">
        <v>456</v>
      </c>
      <c r="F585" s="362" t="s">
        <v>245</v>
      </c>
      <c r="G585" s="362" t="s">
        <v>246</v>
      </c>
      <c r="H585" s="362" t="s">
        <v>247</v>
      </c>
      <c r="I585" s="362" t="s">
        <v>248</v>
      </c>
      <c r="J585" s="362" t="s">
        <v>249</v>
      </c>
      <c r="K585" s="362" t="s">
        <v>250</v>
      </c>
      <c r="L585" s="361" t="s">
        <v>298</v>
      </c>
      <c r="M585" s="362" t="s">
        <v>89</v>
      </c>
      <c r="N585" s="362" t="s">
        <v>91</v>
      </c>
      <c r="O585" s="362" t="s">
        <v>250</v>
      </c>
      <c r="P585" s="362" t="s">
        <v>247</v>
      </c>
      <c r="Q585" s="361" t="s">
        <v>157</v>
      </c>
      <c r="R585" s="362" t="s">
        <v>252</v>
      </c>
      <c r="S585" s="362" t="s">
        <v>253</v>
      </c>
      <c r="T585" s="362">
        <v>58791535</v>
      </c>
      <c r="U585" s="362"/>
      <c r="V585" s="362"/>
      <c r="W585" s="363" t="s">
        <v>602</v>
      </c>
      <c r="X585" s="362" t="s">
        <v>1043</v>
      </c>
      <c r="Y585" s="362" t="s">
        <v>256</v>
      </c>
      <c r="Z585" s="362" t="s">
        <v>257</v>
      </c>
      <c r="AA585" s="362" t="s">
        <v>258</v>
      </c>
      <c r="AB585" s="362" t="s">
        <v>259</v>
      </c>
      <c r="AC585" s="362" t="s">
        <v>260</v>
      </c>
      <c r="AD585" s="364">
        <v>1667</v>
      </c>
      <c r="AE585" s="364">
        <v>1667</v>
      </c>
      <c r="AF585" s="362" t="s">
        <v>261</v>
      </c>
      <c r="AG585" s="362">
        <v>2.4096389999999999E-2</v>
      </c>
      <c r="AH585" s="364">
        <v>40.17</v>
      </c>
      <c r="AI585" s="364">
        <v>40.17</v>
      </c>
      <c r="AJ585" s="362" t="s">
        <v>262</v>
      </c>
      <c r="AK585" s="362" t="s">
        <v>263</v>
      </c>
      <c r="AL585" s="361" t="s">
        <v>264</v>
      </c>
      <c r="AM585" s="362">
        <v>58203</v>
      </c>
      <c r="AN585" s="362">
        <v>71635</v>
      </c>
      <c r="AO585" s="361" t="s">
        <v>158</v>
      </c>
      <c r="AP585" s="361" t="s">
        <v>265</v>
      </c>
      <c r="AQ585" s="362" t="s">
        <v>1044</v>
      </c>
      <c r="AR585" s="362" t="s">
        <v>508</v>
      </c>
      <c r="AS585" s="363" t="s">
        <v>602</v>
      </c>
      <c r="AT585" s="362" t="s">
        <v>245</v>
      </c>
      <c r="AU585" s="362" t="s">
        <v>1700</v>
      </c>
      <c r="AV585" s="364" t="s">
        <v>1701</v>
      </c>
      <c r="AW585" s="362" t="s">
        <v>1047</v>
      </c>
      <c r="AX585" s="362" t="s">
        <v>271</v>
      </c>
      <c r="AY585" s="364" t="s">
        <v>1701</v>
      </c>
      <c r="AZ585" s="362" t="s">
        <v>1293</v>
      </c>
      <c r="BA585" s="362" t="s">
        <v>1294</v>
      </c>
      <c r="BB585" s="362" t="s">
        <v>1295</v>
      </c>
      <c r="BC585" s="362" t="s">
        <v>1155</v>
      </c>
      <c r="BD585" s="362" t="s">
        <v>1702</v>
      </c>
      <c r="BE585" s="363" t="s">
        <v>513</v>
      </c>
      <c r="BF585" s="362" t="s">
        <v>261</v>
      </c>
      <c r="BG585" s="364" t="s">
        <v>1701</v>
      </c>
      <c r="BH585" s="362"/>
      <c r="BI585" s="362"/>
      <c r="BJ585" s="362"/>
      <c r="BK585" s="362"/>
      <c r="BL585" s="362"/>
      <c r="BM585" s="362"/>
      <c r="BN585" s="362"/>
      <c r="BO585" s="362"/>
      <c r="BP585" s="362"/>
      <c r="BQ585" s="362"/>
      <c r="BR585" s="362"/>
    </row>
    <row r="586" spans="1:70" ht="15.6">
      <c r="A586" s="361" t="s">
        <v>158</v>
      </c>
      <c r="B586" s="362" t="s">
        <v>2</v>
      </c>
      <c r="C586" s="362"/>
      <c r="D586" s="363" t="s">
        <v>243</v>
      </c>
      <c r="E586" s="363" t="s">
        <v>456</v>
      </c>
      <c r="F586" s="362" t="s">
        <v>245</v>
      </c>
      <c r="G586" s="362" t="s">
        <v>246</v>
      </c>
      <c r="H586" s="362" t="s">
        <v>247</v>
      </c>
      <c r="I586" s="362" t="s">
        <v>248</v>
      </c>
      <c r="J586" s="362" t="s">
        <v>249</v>
      </c>
      <c r="K586" s="362" t="s">
        <v>250</v>
      </c>
      <c r="L586" s="361" t="s">
        <v>298</v>
      </c>
      <c r="M586" s="362" t="s">
        <v>89</v>
      </c>
      <c r="N586" s="362" t="s">
        <v>91</v>
      </c>
      <c r="O586" s="362" t="s">
        <v>250</v>
      </c>
      <c r="P586" s="362" t="s">
        <v>247</v>
      </c>
      <c r="Q586" s="361" t="s">
        <v>157</v>
      </c>
      <c r="R586" s="362" t="s">
        <v>252</v>
      </c>
      <c r="S586" s="362" t="s">
        <v>253</v>
      </c>
      <c r="T586" s="362">
        <v>58833882</v>
      </c>
      <c r="U586" s="362"/>
      <c r="V586" s="362"/>
      <c r="W586" s="363" t="s">
        <v>775</v>
      </c>
      <c r="X586" s="362" t="s">
        <v>278</v>
      </c>
      <c r="Y586" s="362" t="s">
        <v>256</v>
      </c>
      <c r="Z586" s="362" t="s">
        <v>279</v>
      </c>
      <c r="AA586" s="362"/>
      <c r="AB586" s="362" t="s">
        <v>280</v>
      </c>
      <c r="AC586" s="362" t="s">
        <v>281</v>
      </c>
      <c r="AD586" s="364">
        <v>0</v>
      </c>
      <c r="AE586" s="364">
        <v>1486</v>
      </c>
      <c r="AF586" s="362" t="s">
        <v>261</v>
      </c>
      <c r="AG586" s="362">
        <v>2.4096389999999999E-2</v>
      </c>
      <c r="AH586" s="364">
        <v>0</v>
      </c>
      <c r="AI586" s="364">
        <v>35.81</v>
      </c>
      <c r="AJ586" s="362"/>
      <c r="AK586" s="362"/>
      <c r="AL586" s="361"/>
      <c r="AM586" s="362"/>
      <c r="AN586" s="362"/>
      <c r="AO586" s="361"/>
      <c r="AP586" s="361"/>
      <c r="AQ586" s="362" t="s">
        <v>282</v>
      </c>
      <c r="AR586" s="362"/>
      <c r="AS586" s="363"/>
      <c r="AT586" s="362"/>
      <c r="AU586" s="362"/>
      <c r="AV586" s="364"/>
      <c r="AW586" s="362"/>
      <c r="AX586" s="362"/>
      <c r="AY586" s="364"/>
      <c r="AZ586" s="362"/>
      <c r="BA586" s="362"/>
      <c r="BB586" s="362"/>
      <c r="BC586" s="362"/>
      <c r="BD586" s="362"/>
      <c r="BE586" s="363"/>
      <c r="BF586" s="362"/>
      <c r="BG586" s="364"/>
      <c r="BH586" s="362"/>
      <c r="BI586" s="362"/>
      <c r="BJ586" s="362"/>
      <c r="BK586" s="362"/>
      <c r="BL586" s="362"/>
      <c r="BM586" s="362"/>
      <c r="BN586" s="362"/>
      <c r="BO586" s="362"/>
      <c r="BP586" s="362"/>
      <c r="BQ586" s="362"/>
      <c r="BR586" s="362"/>
    </row>
    <row r="587" spans="1:70" ht="15.6">
      <c r="A587" s="361" t="s">
        <v>158</v>
      </c>
      <c r="B587" s="362" t="s">
        <v>2</v>
      </c>
      <c r="C587" s="362"/>
      <c r="D587" s="363" t="s">
        <v>243</v>
      </c>
      <c r="E587" s="363" t="s">
        <v>456</v>
      </c>
      <c r="F587" s="362" t="s">
        <v>245</v>
      </c>
      <c r="G587" s="362" t="s">
        <v>246</v>
      </c>
      <c r="H587" s="362" t="s">
        <v>247</v>
      </c>
      <c r="I587" s="362" t="s">
        <v>248</v>
      </c>
      <c r="J587" s="362" t="s">
        <v>249</v>
      </c>
      <c r="K587" s="362" t="s">
        <v>250</v>
      </c>
      <c r="L587" s="361" t="s">
        <v>298</v>
      </c>
      <c r="M587" s="362" t="s">
        <v>89</v>
      </c>
      <c r="N587" s="362" t="s">
        <v>91</v>
      </c>
      <c r="O587" s="362" t="s">
        <v>250</v>
      </c>
      <c r="P587" s="362" t="s">
        <v>247</v>
      </c>
      <c r="Q587" s="361" t="s">
        <v>157</v>
      </c>
      <c r="R587" s="362" t="s">
        <v>252</v>
      </c>
      <c r="S587" s="362" t="s">
        <v>253</v>
      </c>
      <c r="T587" s="362">
        <v>58833883</v>
      </c>
      <c r="U587" s="362"/>
      <c r="V587" s="362"/>
      <c r="W587" s="363" t="s">
        <v>602</v>
      </c>
      <c r="X587" s="362" t="s">
        <v>278</v>
      </c>
      <c r="Y587" s="362" t="s">
        <v>256</v>
      </c>
      <c r="Z587" s="362" t="s">
        <v>279</v>
      </c>
      <c r="AA587" s="362"/>
      <c r="AB587" s="362" t="s">
        <v>280</v>
      </c>
      <c r="AC587" s="362" t="s">
        <v>281</v>
      </c>
      <c r="AD587" s="364">
        <v>0</v>
      </c>
      <c r="AE587" s="364">
        <v>133.36000000000001</v>
      </c>
      <c r="AF587" s="362" t="s">
        <v>261</v>
      </c>
      <c r="AG587" s="362">
        <v>2.4096389999999999E-2</v>
      </c>
      <c r="AH587" s="364">
        <v>0</v>
      </c>
      <c r="AI587" s="364">
        <v>3.21</v>
      </c>
      <c r="AJ587" s="362"/>
      <c r="AK587" s="362"/>
      <c r="AL587" s="361"/>
      <c r="AM587" s="362"/>
      <c r="AN587" s="362"/>
      <c r="AO587" s="361"/>
      <c r="AP587" s="361"/>
      <c r="AQ587" s="362" t="s">
        <v>282</v>
      </c>
      <c r="AR587" s="362"/>
      <c r="AS587" s="363"/>
      <c r="AT587" s="362"/>
      <c r="AU587" s="362"/>
      <c r="AV587" s="364"/>
      <c r="AW587" s="362"/>
      <c r="AX587" s="362"/>
      <c r="AY587" s="364"/>
      <c r="AZ587" s="362"/>
      <c r="BA587" s="362"/>
      <c r="BB587" s="362"/>
      <c r="BC587" s="362"/>
      <c r="BD587" s="362"/>
      <c r="BE587" s="363"/>
      <c r="BF587" s="362"/>
      <c r="BG587" s="364"/>
      <c r="BH587" s="362"/>
      <c r="BI587" s="362"/>
      <c r="BJ587" s="362"/>
      <c r="BK587" s="362"/>
      <c r="BL587" s="362"/>
      <c r="BM587" s="362"/>
      <c r="BN587" s="362"/>
      <c r="BO587" s="362"/>
      <c r="BP587" s="362"/>
      <c r="BQ587" s="362"/>
      <c r="BR587" s="362"/>
    </row>
    <row r="588" spans="1:70" ht="15.6">
      <c r="A588" s="361" t="s">
        <v>158</v>
      </c>
      <c r="B588" s="362" t="s">
        <v>2</v>
      </c>
      <c r="C588" s="362"/>
      <c r="D588" s="363" t="s">
        <v>243</v>
      </c>
      <c r="E588" s="363" t="s">
        <v>456</v>
      </c>
      <c r="F588" s="362" t="s">
        <v>245</v>
      </c>
      <c r="G588" s="362" t="s">
        <v>246</v>
      </c>
      <c r="H588" s="362" t="s">
        <v>247</v>
      </c>
      <c r="I588" s="362" t="s">
        <v>248</v>
      </c>
      <c r="J588" s="362" t="s">
        <v>249</v>
      </c>
      <c r="K588" s="362" t="s">
        <v>250</v>
      </c>
      <c r="L588" s="361" t="s">
        <v>298</v>
      </c>
      <c r="M588" s="362" t="s">
        <v>89</v>
      </c>
      <c r="N588" s="362" t="s">
        <v>91</v>
      </c>
      <c r="O588" s="362" t="s">
        <v>250</v>
      </c>
      <c r="P588" s="362" t="s">
        <v>247</v>
      </c>
      <c r="Q588" s="361" t="s">
        <v>157</v>
      </c>
      <c r="R588" s="362" t="s">
        <v>252</v>
      </c>
      <c r="S588" s="362" t="s">
        <v>253</v>
      </c>
      <c r="T588" s="362">
        <v>58892720</v>
      </c>
      <c r="U588" s="362"/>
      <c r="V588" s="362"/>
      <c r="W588" s="363" t="s">
        <v>517</v>
      </c>
      <c r="X588" s="362" t="s">
        <v>518</v>
      </c>
      <c r="Y588" s="362" t="s">
        <v>256</v>
      </c>
      <c r="Z588" s="362" t="s">
        <v>519</v>
      </c>
      <c r="AA588" s="362"/>
      <c r="AB588" s="362" t="s">
        <v>519</v>
      </c>
      <c r="AC588" s="362" t="s">
        <v>519</v>
      </c>
      <c r="AD588" s="364">
        <v>-2.12</v>
      </c>
      <c r="AE588" s="364">
        <v>-2.12</v>
      </c>
      <c r="AF588" s="362" t="s">
        <v>154</v>
      </c>
      <c r="AG588" s="362">
        <v>1</v>
      </c>
      <c r="AH588" s="364">
        <v>-2.12</v>
      </c>
      <c r="AI588" s="364">
        <v>-2.12</v>
      </c>
      <c r="AJ588" s="362" t="s">
        <v>262</v>
      </c>
      <c r="AK588" s="362" t="s">
        <v>263</v>
      </c>
      <c r="AL588" s="361" t="s">
        <v>264</v>
      </c>
      <c r="AM588" s="362">
        <v>58203</v>
      </c>
      <c r="AN588" s="362">
        <v>76135</v>
      </c>
      <c r="AO588" s="361" t="s">
        <v>158</v>
      </c>
      <c r="AP588" s="361" t="s">
        <v>265</v>
      </c>
      <c r="AQ588" s="362" t="s">
        <v>520</v>
      </c>
      <c r="AR588" s="362"/>
      <c r="AS588" s="363"/>
      <c r="AT588" s="362"/>
      <c r="AU588" s="362"/>
      <c r="AV588" s="364"/>
      <c r="AW588" s="362"/>
      <c r="AX588" s="362"/>
      <c r="AY588" s="364"/>
      <c r="AZ588" s="362"/>
      <c r="BA588" s="362"/>
      <c r="BB588" s="362"/>
      <c r="BC588" s="362"/>
      <c r="BD588" s="362"/>
      <c r="BE588" s="363"/>
      <c r="BF588" s="362"/>
      <c r="BG588" s="364"/>
      <c r="BH588" s="362"/>
      <c r="BI588" s="362"/>
      <c r="BJ588" s="362"/>
      <c r="BK588" s="362"/>
      <c r="BL588" s="362"/>
      <c r="BM588" s="362"/>
      <c r="BN588" s="362"/>
      <c r="BO588" s="362"/>
      <c r="BP588" s="362"/>
      <c r="BQ588" s="362"/>
      <c r="BR588" s="362"/>
    </row>
    <row r="589" spans="1:70" ht="15.6">
      <c r="A589" s="361" t="s">
        <v>158</v>
      </c>
      <c r="B589" s="362" t="s">
        <v>2</v>
      </c>
      <c r="C589" s="362"/>
      <c r="D589" s="363" t="s">
        <v>243</v>
      </c>
      <c r="E589" s="363" t="s">
        <v>456</v>
      </c>
      <c r="F589" s="362" t="s">
        <v>245</v>
      </c>
      <c r="G589" s="362" t="s">
        <v>246</v>
      </c>
      <c r="H589" s="362" t="s">
        <v>247</v>
      </c>
      <c r="I589" s="362" t="s">
        <v>248</v>
      </c>
      <c r="J589" s="362" t="s">
        <v>249</v>
      </c>
      <c r="K589" s="362" t="s">
        <v>250</v>
      </c>
      <c r="L589" s="361" t="s">
        <v>298</v>
      </c>
      <c r="M589" s="362" t="s">
        <v>89</v>
      </c>
      <c r="N589" s="362" t="s">
        <v>91</v>
      </c>
      <c r="O589" s="362" t="s">
        <v>250</v>
      </c>
      <c r="P589" s="362" t="s">
        <v>247</v>
      </c>
      <c r="Q589" s="361" t="s">
        <v>157</v>
      </c>
      <c r="R589" s="362" t="s">
        <v>252</v>
      </c>
      <c r="S589" s="362" t="s">
        <v>253</v>
      </c>
      <c r="T589" s="362">
        <v>58892733</v>
      </c>
      <c r="U589" s="362"/>
      <c r="V589" s="362"/>
      <c r="W589" s="363" t="s">
        <v>517</v>
      </c>
      <c r="X589" s="362" t="s">
        <v>518</v>
      </c>
      <c r="Y589" s="362" t="s">
        <v>256</v>
      </c>
      <c r="Z589" s="362" t="s">
        <v>519</v>
      </c>
      <c r="AA589" s="362"/>
      <c r="AB589" s="362" t="s">
        <v>519</v>
      </c>
      <c r="AC589" s="362" t="s">
        <v>519</v>
      </c>
      <c r="AD589" s="364">
        <v>-1.55</v>
      </c>
      <c r="AE589" s="364">
        <v>-1.55</v>
      </c>
      <c r="AF589" s="362" t="s">
        <v>154</v>
      </c>
      <c r="AG589" s="362">
        <v>1</v>
      </c>
      <c r="AH589" s="364">
        <v>-1.55</v>
      </c>
      <c r="AI589" s="364">
        <v>-1.55</v>
      </c>
      <c r="AJ589" s="362" t="s">
        <v>262</v>
      </c>
      <c r="AK589" s="362" t="s">
        <v>263</v>
      </c>
      <c r="AL589" s="361" t="s">
        <v>264</v>
      </c>
      <c r="AM589" s="362">
        <v>58203</v>
      </c>
      <c r="AN589" s="362">
        <v>76135</v>
      </c>
      <c r="AO589" s="361" t="s">
        <v>158</v>
      </c>
      <c r="AP589" s="361" t="s">
        <v>265</v>
      </c>
      <c r="AQ589" s="362" t="s">
        <v>520</v>
      </c>
      <c r="AR589" s="362"/>
      <c r="AS589" s="363"/>
      <c r="AT589" s="362"/>
      <c r="AU589" s="362"/>
      <c r="AV589" s="364"/>
      <c r="AW589" s="362"/>
      <c r="AX589" s="362"/>
      <c r="AY589" s="364"/>
      <c r="AZ589" s="362"/>
      <c r="BA589" s="362"/>
      <c r="BB589" s="362"/>
      <c r="BC589" s="362"/>
      <c r="BD589" s="362"/>
      <c r="BE589" s="363"/>
      <c r="BF589" s="362"/>
      <c r="BG589" s="364"/>
      <c r="BH589" s="362"/>
      <c r="BI589" s="362"/>
      <c r="BJ589" s="362"/>
      <c r="BK589" s="362"/>
      <c r="BL589" s="362"/>
      <c r="BM589" s="362"/>
      <c r="BN589" s="362"/>
      <c r="BO589" s="362"/>
      <c r="BP589" s="362"/>
      <c r="BQ589" s="362"/>
      <c r="BR589" s="362"/>
    </row>
    <row r="590" spans="1:70" ht="15.6">
      <c r="A590" s="361" t="s">
        <v>158</v>
      </c>
      <c r="B590" s="362" t="s">
        <v>2</v>
      </c>
      <c r="C590" s="362"/>
      <c r="D590" s="363" t="s">
        <v>243</v>
      </c>
      <c r="E590" s="363" t="s">
        <v>456</v>
      </c>
      <c r="F590" s="362" t="s">
        <v>245</v>
      </c>
      <c r="G590" s="362" t="s">
        <v>246</v>
      </c>
      <c r="H590" s="362" t="s">
        <v>247</v>
      </c>
      <c r="I590" s="362" t="s">
        <v>248</v>
      </c>
      <c r="J590" s="362" t="s">
        <v>249</v>
      </c>
      <c r="K590" s="362" t="s">
        <v>250</v>
      </c>
      <c r="L590" s="361" t="s">
        <v>298</v>
      </c>
      <c r="M590" s="362" t="s">
        <v>89</v>
      </c>
      <c r="N590" s="362" t="s">
        <v>91</v>
      </c>
      <c r="O590" s="362" t="s">
        <v>250</v>
      </c>
      <c r="P590" s="362" t="s">
        <v>247</v>
      </c>
      <c r="Q590" s="361" t="s">
        <v>157</v>
      </c>
      <c r="R590" s="362" t="s">
        <v>252</v>
      </c>
      <c r="S590" s="362" t="s">
        <v>253</v>
      </c>
      <c r="T590" s="362">
        <v>58892736</v>
      </c>
      <c r="U590" s="362"/>
      <c r="V590" s="362"/>
      <c r="W590" s="363" t="s">
        <v>517</v>
      </c>
      <c r="X590" s="362" t="s">
        <v>518</v>
      </c>
      <c r="Y590" s="362" t="s">
        <v>256</v>
      </c>
      <c r="Z590" s="362" t="s">
        <v>519</v>
      </c>
      <c r="AA590" s="362"/>
      <c r="AB590" s="362" t="s">
        <v>519</v>
      </c>
      <c r="AC590" s="362" t="s">
        <v>519</v>
      </c>
      <c r="AD590" s="364">
        <v>-0.38</v>
      </c>
      <c r="AE590" s="364">
        <v>-0.38</v>
      </c>
      <c r="AF590" s="362" t="s">
        <v>154</v>
      </c>
      <c r="AG590" s="362">
        <v>1</v>
      </c>
      <c r="AH590" s="364">
        <v>-0.38</v>
      </c>
      <c r="AI590" s="364">
        <v>-0.38</v>
      </c>
      <c r="AJ590" s="362" t="s">
        <v>262</v>
      </c>
      <c r="AK590" s="362" t="s">
        <v>263</v>
      </c>
      <c r="AL590" s="361" t="s">
        <v>264</v>
      </c>
      <c r="AM590" s="362">
        <v>58203</v>
      </c>
      <c r="AN590" s="362">
        <v>76135</v>
      </c>
      <c r="AO590" s="361" t="s">
        <v>158</v>
      </c>
      <c r="AP590" s="361" t="s">
        <v>265</v>
      </c>
      <c r="AQ590" s="362" t="s">
        <v>520</v>
      </c>
      <c r="AR590" s="362"/>
      <c r="AS590" s="363"/>
      <c r="AT590" s="362"/>
      <c r="AU590" s="362"/>
      <c r="AV590" s="364"/>
      <c r="AW590" s="362"/>
      <c r="AX590" s="362"/>
      <c r="AY590" s="364"/>
      <c r="AZ590" s="362"/>
      <c r="BA590" s="362"/>
      <c r="BB590" s="362"/>
      <c r="BC590" s="362"/>
      <c r="BD590" s="362"/>
      <c r="BE590" s="363"/>
      <c r="BF590" s="362"/>
      <c r="BG590" s="364"/>
      <c r="BH590" s="362"/>
      <c r="BI590" s="362"/>
      <c r="BJ590" s="362"/>
      <c r="BK590" s="362"/>
      <c r="BL590" s="362"/>
      <c r="BM590" s="362"/>
      <c r="BN590" s="362"/>
      <c r="BO590" s="362"/>
      <c r="BP590" s="362"/>
      <c r="BQ590" s="362"/>
      <c r="BR590" s="362"/>
    </row>
    <row r="591" spans="1:70" ht="15.6">
      <c r="A591" s="361" t="s">
        <v>158</v>
      </c>
      <c r="B591" s="362" t="s">
        <v>2</v>
      </c>
      <c r="C591" s="362"/>
      <c r="D591" s="363" t="s">
        <v>243</v>
      </c>
      <c r="E591" s="363" t="s">
        <v>456</v>
      </c>
      <c r="F591" s="362" t="s">
        <v>245</v>
      </c>
      <c r="G591" s="362" t="s">
        <v>246</v>
      </c>
      <c r="H591" s="362" t="s">
        <v>247</v>
      </c>
      <c r="I591" s="362" t="s">
        <v>248</v>
      </c>
      <c r="J591" s="362" t="s">
        <v>249</v>
      </c>
      <c r="K591" s="362" t="s">
        <v>250</v>
      </c>
      <c r="L591" s="361" t="s">
        <v>298</v>
      </c>
      <c r="M591" s="362" t="s">
        <v>89</v>
      </c>
      <c r="N591" s="362" t="s">
        <v>91</v>
      </c>
      <c r="O591" s="362" t="s">
        <v>250</v>
      </c>
      <c r="P591" s="362" t="s">
        <v>247</v>
      </c>
      <c r="Q591" s="361" t="s">
        <v>157</v>
      </c>
      <c r="R591" s="362" t="s">
        <v>252</v>
      </c>
      <c r="S591" s="362" t="s">
        <v>253</v>
      </c>
      <c r="T591" s="362">
        <v>58913872</v>
      </c>
      <c r="U591" s="362"/>
      <c r="V591" s="362"/>
      <c r="W591" s="363" t="s">
        <v>726</v>
      </c>
      <c r="X591" s="362" t="s">
        <v>1034</v>
      </c>
      <c r="Y591" s="362" t="s">
        <v>256</v>
      </c>
      <c r="Z591" s="362" t="s">
        <v>257</v>
      </c>
      <c r="AA591" s="362" t="s">
        <v>258</v>
      </c>
      <c r="AB591" s="362" t="s">
        <v>259</v>
      </c>
      <c r="AC591" s="362" t="s">
        <v>260</v>
      </c>
      <c r="AD591" s="364">
        <v>64323</v>
      </c>
      <c r="AE591" s="364">
        <v>64323</v>
      </c>
      <c r="AF591" s="362" t="s">
        <v>261</v>
      </c>
      <c r="AG591" s="362">
        <v>2.4009599999999999E-2</v>
      </c>
      <c r="AH591" s="364">
        <v>1544.37</v>
      </c>
      <c r="AI591" s="364">
        <v>1544.37</v>
      </c>
      <c r="AJ591" s="362" t="s">
        <v>262</v>
      </c>
      <c r="AK591" s="362" t="s">
        <v>263</v>
      </c>
      <c r="AL591" s="361" t="s">
        <v>264</v>
      </c>
      <c r="AM591" s="362">
        <v>58203</v>
      </c>
      <c r="AN591" s="362">
        <v>73410</v>
      </c>
      <c r="AO591" s="361" t="s">
        <v>158</v>
      </c>
      <c r="AP591" s="361" t="s">
        <v>265</v>
      </c>
      <c r="AQ591" s="362" t="s">
        <v>1035</v>
      </c>
      <c r="AR591" s="362" t="s">
        <v>508</v>
      </c>
      <c r="AS591" s="363" t="s">
        <v>726</v>
      </c>
      <c r="AT591" s="362" t="s">
        <v>245</v>
      </c>
      <c r="AU591" s="362" t="s">
        <v>1703</v>
      </c>
      <c r="AV591" s="364" t="s">
        <v>1704</v>
      </c>
      <c r="AW591" s="362" t="s">
        <v>1705</v>
      </c>
      <c r="AX591" s="362" t="s">
        <v>271</v>
      </c>
      <c r="AY591" s="364" t="s">
        <v>1704</v>
      </c>
      <c r="AZ591" s="362">
        <v>1059137</v>
      </c>
      <c r="BA591" s="362" t="s">
        <v>1038</v>
      </c>
      <c r="BB591" s="362" t="s">
        <v>1039</v>
      </c>
      <c r="BC591" s="362" t="s">
        <v>1040</v>
      </c>
      <c r="BD591" s="362" t="s">
        <v>1706</v>
      </c>
      <c r="BE591" s="363" t="s">
        <v>513</v>
      </c>
      <c r="BF591" s="362" t="s">
        <v>261</v>
      </c>
      <c r="BG591" s="364" t="s">
        <v>1704</v>
      </c>
      <c r="BH591" s="362">
        <v>10332051</v>
      </c>
      <c r="BI591" s="362">
        <v>1</v>
      </c>
      <c r="BJ591" s="362" t="s">
        <v>1705</v>
      </c>
      <c r="BK591" s="362" t="s">
        <v>553</v>
      </c>
      <c r="BL591" s="362" t="s">
        <v>297</v>
      </c>
      <c r="BM591" s="362"/>
      <c r="BN591" s="362"/>
      <c r="BO591" s="362"/>
      <c r="BP591" s="362"/>
      <c r="BQ591" s="362"/>
      <c r="BR591" s="362"/>
    </row>
    <row r="592" spans="1:70" ht="15.6">
      <c r="A592" s="361" t="s">
        <v>158</v>
      </c>
      <c r="B592" s="362" t="s">
        <v>2</v>
      </c>
      <c r="C592" s="362"/>
      <c r="D592" s="363" t="s">
        <v>243</v>
      </c>
      <c r="E592" s="363" t="s">
        <v>456</v>
      </c>
      <c r="F592" s="362" t="s">
        <v>245</v>
      </c>
      <c r="G592" s="362" t="s">
        <v>246</v>
      </c>
      <c r="H592" s="362" t="s">
        <v>247</v>
      </c>
      <c r="I592" s="362" t="s">
        <v>248</v>
      </c>
      <c r="J592" s="362" t="s">
        <v>249</v>
      </c>
      <c r="K592" s="362" t="s">
        <v>250</v>
      </c>
      <c r="L592" s="361" t="s">
        <v>298</v>
      </c>
      <c r="M592" s="362" t="s">
        <v>89</v>
      </c>
      <c r="N592" s="362" t="s">
        <v>91</v>
      </c>
      <c r="O592" s="362" t="s">
        <v>250</v>
      </c>
      <c r="P592" s="362" t="s">
        <v>247</v>
      </c>
      <c r="Q592" s="361" t="s">
        <v>157</v>
      </c>
      <c r="R592" s="362" t="s">
        <v>252</v>
      </c>
      <c r="S592" s="362" t="s">
        <v>253</v>
      </c>
      <c r="T592" s="362">
        <v>58913873</v>
      </c>
      <c r="U592" s="362"/>
      <c r="V592" s="362"/>
      <c r="W592" s="363" t="s">
        <v>726</v>
      </c>
      <c r="X592" s="362" t="s">
        <v>1034</v>
      </c>
      <c r="Y592" s="362" t="s">
        <v>256</v>
      </c>
      <c r="Z592" s="362" t="s">
        <v>257</v>
      </c>
      <c r="AA592" s="362" t="s">
        <v>258</v>
      </c>
      <c r="AB592" s="362" t="s">
        <v>259</v>
      </c>
      <c r="AC592" s="362" t="s">
        <v>496</v>
      </c>
      <c r="AD592" s="364">
        <v>0</v>
      </c>
      <c r="AE592" s="364">
        <v>0</v>
      </c>
      <c r="AF592" s="362" t="s">
        <v>261</v>
      </c>
      <c r="AG592" s="362">
        <v>2.4009599999999999E-2</v>
      </c>
      <c r="AH592" s="364">
        <v>0</v>
      </c>
      <c r="AI592" s="364">
        <v>0</v>
      </c>
      <c r="AJ592" s="362" t="s">
        <v>262</v>
      </c>
      <c r="AK592" s="362" t="s">
        <v>263</v>
      </c>
      <c r="AL592" s="361" t="s">
        <v>264</v>
      </c>
      <c r="AM592" s="362">
        <v>58203</v>
      </c>
      <c r="AN592" s="362">
        <v>73410</v>
      </c>
      <c r="AO592" s="361" t="s">
        <v>158</v>
      </c>
      <c r="AP592" s="361" t="s">
        <v>265</v>
      </c>
      <c r="AQ592" s="362" t="s">
        <v>1035</v>
      </c>
      <c r="AR592" s="362" t="s">
        <v>508</v>
      </c>
      <c r="AS592" s="363" t="s">
        <v>726</v>
      </c>
      <c r="AT592" s="362" t="s">
        <v>245</v>
      </c>
      <c r="AU592" s="362" t="s">
        <v>1703</v>
      </c>
      <c r="AV592" s="364" t="s">
        <v>1704</v>
      </c>
      <c r="AW592" s="362" t="s">
        <v>1707</v>
      </c>
      <c r="AX592" s="362" t="s">
        <v>501</v>
      </c>
      <c r="AY592" s="364" t="s">
        <v>502</v>
      </c>
      <c r="AZ592" s="362">
        <v>1059137</v>
      </c>
      <c r="BA592" s="362" t="s">
        <v>1038</v>
      </c>
      <c r="BB592" s="362" t="s">
        <v>1039</v>
      </c>
      <c r="BC592" s="362" t="s">
        <v>1040</v>
      </c>
      <c r="BD592" s="362" t="s">
        <v>1706</v>
      </c>
      <c r="BE592" s="363" t="s">
        <v>513</v>
      </c>
      <c r="BF592" s="362" t="s">
        <v>261</v>
      </c>
      <c r="BG592" s="364" t="s">
        <v>1704</v>
      </c>
      <c r="BH592" s="362">
        <v>10332051</v>
      </c>
      <c r="BI592" s="362">
        <v>1</v>
      </c>
      <c r="BJ592" s="362" t="s">
        <v>1705</v>
      </c>
      <c r="BK592" s="362" t="s">
        <v>553</v>
      </c>
      <c r="BL592" s="362" t="s">
        <v>297</v>
      </c>
      <c r="BM592" s="362"/>
      <c r="BN592" s="362"/>
      <c r="BO592" s="362"/>
      <c r="BP592" s="362"/>
      <c r="BQ592" s="362"/>
      <c r="BR592" s="362"/>
    </row>
    <row r="593" spans="1:70" ht="15.6">
      <c r="A593" s="361" t="s">
        <v>158</v>
      </c>
      <c r="B593" s="362" t="s">
        <v>2</v>
      </c>
      <c r="C593" s="362"/>
      <c r="D593" s="363" t="s">
        <v>243</v>
      </c>
      <c r="E593" s="363" t="s">
        <v>456</v>
      </c>
      <c r="F593" s="362" t="s">
        <v>245</v>
      </c>
      <c r="G593" s="362" t="s">
        <v>246</v>
      </c>
      <c r="H593" s="362" t="s">
        <v>247</v>
      </c>
      <c r="I593" s="362" t="s">
        <v>248</v>
      </c>
      <c r="J593" s="362" t="s">
        <v>249</v>
      </c>
      <c r="K593" s="362" t="s">
        <v>250</v>
      </c>
      <c r="L593" s="361" t="s">
        <v>298</v>
      </c>
      <c r="M593" s="362" t="s">
        <v>89</v>
      </c>
      <c r="N593" s="362" t="s">
        <v>91</v>
      </c>
      <c r="O593" s="362" t="s">
        <v>250</v>
      </c>
      <c r="P593" s="362" t="s">
        <v>247</v>
      </c>
      <c r="Q593" s="361" t="s">
        <v>157</v>
      </c>
      <c r="R593" s="362" t="s">
        <v>252</v>
      </c>
      <c r="S593" s="362" t="s">
        <v>253</v>
      </c>
      <c r="T593" s="362">
        <v>58971585</v>
      </c>
      <c r="U593" s="362"/>
      <c r="V593" s="362"/>
      <c r="W593" s="363" t="s">
        <v>726</v>
      </c>
      <c r="X593" s="362" t="s">
        <v>278</v>
      </c>
      <c r="Y593" s="362" t="s">
        <v>256</v>
      </c>
      <c r="Z593" s="362" t="s">
        <v>279</v>
      </c>
      <c r="AA593" s="362"/>
      <c r="AB593" s="362" t="s">
        <v>280</v>
      </c>
      <c r="AC593" s="362" t="s">
        <v>281</v>
      </c>
      <c r="AD593" s="364">
        <v>0</v>
      </c>
      <c r="AE593" s="364">
        <v>5145.84</v>
      </c>
      <c r="AF593" s="362" t="s">
        <v>261</v>
      </c>
      <c r="AG593" s="362">
        <v>2.4009599999999999E-2</v>
      </c>
      <c r="AH593" s="364">
        <v>0</v>
      </c>
      <c r="AI593" s="364">
        <v>123.55</v>
      </c>
      <c r="AJ593" s="362"/>
      <c r="AK593" s="362"/>
      <c r="AL593" s="361"/>
      <c r="AM593" s="362"/>
      <c r="AN593" s="362"/>
      <c r="AO593" s="361"/>
      <c r="AP593" s="361"/>
      <c r="AQ593" s="362" t="s">
        <v>282</v>
      </c>
      <c r="AR593" s="362"/>
      <c r="AS593" s="363"/>
      <c r="AT593" s="362"/>
      <c r="AU593" s="362"/>
      <c r="AV593" s="364"/>
      <c r="AW593" s="362"/>
      <c r="AX593" s="362"/>
      <c r="AY593" s="364"/>
      <c r="AZ593" s="362"/>
      <c r="BA593" s="362"/>
      <c r="BB593" s="362"/>
      <c r="BC593" s="362"/>
      <c r="BD593" s="362"/>
      <c r="BE593" s="363"/>
      <c r="BF593" s="362"/>
      <c r="BG593" s="364"/>
      <c r="BH593" s="362"/>
      <c r="BI593" s="362"/>
      <c r="BJ593" s="362"/>
      <c r="BK593" s="362"/>
      <c r="BL593" s="362"/>
      <c r="BM593" s="362"/>
      <c r="BN593" s="362"/>
      <c r="BO593" s="362"/>
      <c r="BP593" s="362"/>
      <c r="BQ593" s="362"/>
      <c r="BR593" s="362"/>
    </row>
    <row r="594" spans="1:70" ht="15.6">
      <c r="A594" s="361" t="s">
        <v>158</v>
      </c>
      <c r="B594" s="362" t="s">
        <v>2</v>
      </c>
      <c r="C594" s="362"/>
      <c r="D594" s="363" t="s">
        <v>243</v>
      </c>
      <c r="E594" s="363" t="s">
        <v>456</v>
      </c>
      <c r="F594" s="362" t="s">
        <v>245</v>
      </c>
      <c r="G594" s="362" t="s">
        <v>246</v>
      </c>
      <c r="H594" s="362" t="s">
        <v>247</v>
      </c>
      <c r="I594" s="362" t="s">
        <v>248</v>
      </c>
      <c r="J594" s="362" t="s">
        <v>249</v>
      </c>
      <c r="K594" s="362" t="s">
        <v>250</v>
      </c>
      <c r="L594" s="361" t="s">
        <v>298</v>
      </c>
      <c r="M594" s="362" t="s">
        <v>89</v>
      </c>
      <c r="N594" s="362" t="s">
        <v>91</v>
      </c>
      <c r="O594" s="362" t="s">
        <v>250</v>
      </c>
      <c r="P594" s="362" t="s">
        <v>247</v>
      </c>
      <c r="Q594" s="361" t="s">
        <v>157</v>
      </c>
      <c r="R594" s="362" t="s">
        <v>252</v>
      </c>
      <c r="S594" s="362" t="s">
        <v>253</v>
      </c>
      <c r="T594" s="362">
        <v>59058899</v>
      </c>
      <c r="U594" s="362"/>
      <c r="V594" s="362"/>
      <c r="W594" s="363" t="s">
        <v>507</v>
      </c>
      <c r="X594" s="362" t="s">
        <v>1034</v>
      </c>
      <c r="Y594" s="362" t="s">
        <v>256</v>
      </c>
      <c r="Z594" s="362" t="s">
        <v>257</v>
      </c>
      <c r="AA594" s="362" t="s">
        <v>258</v>
      </c>
      <c r="AB594" s="362" t="s">
        <v>259</v>
      </c>
      <c r="AC594" s="362" t="s">
        <v>260</v>
      </c>
      <c r="AD594" s="364">
        <v>1050</v>
      </c>
      <c r="AE594" s="364">
        <v>1050</v>
      </c>
      <c r="AF594" s="362" t="s">
        <v>261</v>
      </c>
      <c r="AG594" s="362">
        <v>2.4009599999999999E-2</v>
      </c>
      <c r="AH594" s="364">
        <v>25.21</v>
      </c>
      <c r="AI594" s="364">
        <v>25.21</v>
      </c>
      <c r="AJ594" s="362" t="s">
        <v>262</v>
      </c>
      <c r="AK594" s="362" t="s">
        <v>263</v>
      </c>
      <c r="AL594" s="361" t="s">
        <v>264</v>
      </c>
      <c r="AM594" s="362">
        <v>58203</v>
      </c>
      <c r="AN594" s="362">
        <v>73410</v>
      </c>
      <c r="AO594" s="361" t="s">
        <v>158</v>
      </c>
      <c r="AP594" s="361" t="s">
        <v>265</v>
      </c>
      <c r="AQ594" s="362" t="s">
        <v>1035</v>
      </c>
      <c r="AR594" s="362" t="s">
        <v>508</v>
      </c>
      <c r="AS594" s="363" t="s">
        <v>507</v>
      </c>
      <c r="AT594" s="362" t="s">
        <v>245</v>
      </c>
      <c r="AU594" s="362" t="s">
        <v>1708</v>
      </c>
      <c r="AV594" s="364" t="s">
        <v>1709</v>
      </c>
      <c r="AW594" s="362" t="s">
        <v>1710</v>
      </c>
      <c r="AX594" s="362" t="s">
        <v>271</v>
      </c>
      <c r="AY594" s="364" t="s">
        <v>1709</v>
      </c>
      <c r="AZ594" s="362" t="s">
        <v>1436</v>
      </c>
      <c r="BA594" s="362" t="s">
        <v>1437</v>
      </c>
      <c r="BB594" s="362" t="s">
        <v>1438</v>
      </c>
      <c r="BC594" s="362" t="s">
        <v>1439</v>
      </c>
      <c r="BD594" s="362" t="s">
        <v>1711</v>
      </c>
      <c r="BE594" s="363" t="s">
        <v>780</v>
      </c>
      <c r="BF594" s="362" t="s">
        <v>261</v>
      </c>
      <c r="BG594" s="364" t="s">
        <v>1709</v>
      </c>
      <c r="BH594" s="362"/>
      <c r="BI594" s="362"/>
      <c r="BJ594" s="362"/>
      <c r="BK594" s="362"/>
      <c r="BL594" s="362"/>
      <c r="BM594" s="362"/>
      <c r="BN594" s="362"/>
      <c r="BO594" s="362"/>
      <c r="BP594" s="362"/>
      <c r="BQ594" s="362"/>
      <c r="BR594" s="362"/>
    </row>
    <row r="595" spans="1:70" ht="15.6">
      <c r="A595" s="361" t="s">
        <v>158</v>
      </c>
      <c r="B595" s="362" t="s">
        <v>2</v>
      </c>
      <c r="C595" s="362"/>
      <c r="D595" s="363" t="s">
        <v>243</v>
      </c>
      <c r="E595" s="363" t="s">
        <v>456</v>
      </c>
      <c r="F595" s="362" t="s">
        <v>245</v>
      </c>
      <c r="G595" s="362" t="s">
        <v>246</v>
      </c>
      <c r="H595" s="362" t="s">
        <v>247</v>
      </c>
      <c r="I595" s="362" t="s">
        <v>248</v>
      </c>
      <c r="J595" s="362" t="s">
        <v>249</v>
      </c>
      <c r="K595" s="362" t="s">
        <v>250</v>
      </c>
      <c r="L595" s="361" t="s">
        <v>298</v>
      </c>
      <c r="M595" s="362" t="s">
        <v>89</v>
      </c>
      <c r="N595" s="362" t="s">
        <v>91</v>
      </c>
      <c r="O595" s="362" t="s">
        <v>250</v>
      </c>
      <c r="P595" s="362" t="s">
        <v>247</v>
      </c>
      <c r="Q595" s="361" t="s">
        <v>157</v>
      </c>
      <c r="R595" s="362" t="s">
        <v>252</v>
      </c>
      <c r="S595" s="362" t="s">
        <v>253</v>
      </c>
      <c r="T595" s="362">
        <v>59058906</v>
      </c>
      <c r="U595" s="362"/>
      <c r="V595" s="362"/>
      <c r="W595" s="363" t="s">
        <v>726</v>
      </c>
      <c r="X595" s="362" t="s">
        <v>1253</v>
      </c>
      <c r="Y595" s="362" t="s">
        <v>256</v>
      </c>
      <c r="Z595" s="362" t="s">
        <v>257</v>
      </c>
      <c r="AA595" s="362" t="s">
        <v>258</v>
      </c>
      <c r="AB595" s="362" t="s">
        <v>259</v>
      </c>
      <c r="AC595" s="362" t="s">
        <v>260</v>
      </c>
      <c r="AD595" s="364">
        <v>301.43</v>
      </c>
      <c r="AE595" s="364">
        <v>301.43</v>
      </c>
      <c r="AF595" s="362" t="s">
        <v>154</v>
      </c>
      <c r="AG595" s="362">
        <v>1</v>
      </c>
      <c r="AH595" s="364">
        <v>301.43</v>
      </c>
      <c r="AI595" s="364">
        <v>301.43</v>
      </c>
      <c r="AJ595" s="362" t="s">
        <v>262</v>
      </c>
      <c r="AK595" s="362" t="s">
        <v>263</v>
      </c>
      <c r="AL595" s="361" t="s">
        <v>264</v>
      </c>
      <c r="AM595" s="362">
        <v>58203</v>
      </c>
      <c r="AN595" s="362">
        <v>62335</v>
      </c>
      <c r="AO595" s="361" t="s">
        <v>158</v>
      </c>
      <c r="AP595" s="361" t="s">
        <v>265</v>
      </c>
      <c r="AQ595" s="362" t="s">
        <v>1254</v>
      </c>
      <c r="AR595" s="362" t="s">
        <v>508</v>
      </c>
      <c r="AS595" s="363" t="s">
        <v>726</v>
      </c>
      <c r="AT595" s="362" t="s">
        <v>245</v>
      </c>
      <c r="AU595" s="362" t="s">
        <v>1712</v>
      </c>
      <c r="AV595" s="364" t="s">
        <v>1713</v>
      </c>
      <c r="AW595" s="362" t="s">
        <v>1712</v>
      </c>
      <c r="AX595" s="362" t="s">
        <v>501</v>
      </c>
      <c r="AY595" s="364" t="s">
        <v>1714</v>
      </c>
      <c r="AZ595" s="362" t="s">
        <v>1152</v>
      </c>
      <c r="BA595" s="362" t="s">
        <v>1153</v>
      </c>
      <c r="BB595" s="362" t="s">
        <v>1154</v>
      </c>
      <c r="BC595" s="362" t="s">
        <v>1155</v>
      </c>
      <c r="BD595" s="362" t="s">
        <v>1715</v>
      </c>
      <c r="BE595" s="363" t="s">
        <v>780</v>
      </c>
      <c r="BF595" s="362" t="s">
        <v>154</v>
      </c>
      <c r="BG595" s="364" t="s">
        <v>1713</v>
      </c>
      <c r="BH595" s="362"/>
      <c r="BI595" s="362"/>
      <c r="BJ595" s="362"/>
      <c r="BK595" s="362"/>
      <c r="BL595" s="362"/>
      <c r="BM595" s="362"/>
      <c r="BN595" s="362"/>
      <c r="BO595" s="362"/>
      <c r="BP595" s="362"/>
      <c r="BQ595" s="362"/>
      <c r="BR595" s="362"/>
    </row>
    <row r="596" spans="1:70" ht="15.6">
      <c r="A596" s="361" t="s">
        <v>158</v>
      </c>
      <c r="B596" s="362" t="s">
        <v>2</v>
      </c>
      <c r="C596" s="362"/>
      <c r="D596" s="363" t="s">
        <v>243</v>
      </c>
      <c r="E596" s="363" t="s">
        <v>456</v>
      </c>
      <c r="F596" s="362" t="s">
        <v>245</v>
      </c>
      <c r="G596" s="362" t="s">
        <v>246</v>
      </c>
      <c r="H596" s="362" t="s">
        <v>247</v>
      </c>
      <c r="I596" s="362" t="s">
        <v>248</v>
      </c>
      <c r="J596" s="362" t="s">
        <v>249</v>
      </c>
      <c r="K596" s="362" t="s">
        <v>250</v>
      </c>
      <c r="L596" s="361" t="s">
        <v>298</v>
      </c>
      <c r="M596" s="362" t="s">
        <v>89</v>
      </c>
      <c r="N596" s="362" t="s">
        <v>91</v>
      </c>
      <c r="O596" s="362" t="s">
        <v>250</v>
      </c>
      <c r="P596" s="362" t="s">
        <v>247</v>
      </c>
      <c r="Q596" s="361" t="s">
        <v>157</v>
      </c>
      <c r="R596" s="362" t="s">
        <v>252</v>
      </c>
      <c r="S596" s="362" t="s">
        <v>253</v>
      </c>
      <c r="T596" s="362">
        <v>59105131</v>
      </c>
      <c r="U596" s="362"/>
      <c r="V596" s="362"/>
      <c r="W596" s="363" t="s">
        <v>507</v>
      </c>
      <c r="X596" s="362" t="s">
        <v>278</v>
      </c>
      <c r="Y596" s="362" t="s">
        <v>256</v>
      </c>
      <c r="Z596" s="362" t="s">
        <v>279</v>
      </c>
      <c r="AA596" s="362"/>
      <c r="AB596" s="362" t="s">
        <v>280</v>
      </c>
      <c r="AC596" s="362" t="s">
        <v>281</v>
      </c>
      <c r="AD596" s="364">
        <v>0</v>
      </c>
      <c r="AE596" s="364">
        <v>84</v>
      </c>
      <c r="AF596" s="362" t="s">
        <v>261</v>
      </c>
      <c r="AG596" s="362">
        <v>2.4009599999999999E-2</v>
      </c>
      <c r="AH596" s="364">
        <v>0</v>
      </c>
      <c r="AI596" s="364">
        <v>2.02</v>
      </c>
      <c r="AJ596" s="362"/>
      <c r="AK596" s="362"/>
      <c r="AL596" s="361"/>
      <c r="AM596" s="362"/>
      <c r="AN596" s="362"/>
      <c r="AO596" s="361"/>
      <c r="AP596" s="361"/>
      <c r="AQ596" s="362" t="s">
        <v>282</v>
      </c>
      <c r="AR596" s="362"/>
      <c r="AS596" s="363"/>
      <c r="AT596" s="362"/>
      <c r="AU596" s="362"/>
      <c r="AV596" s="364"/>
      <c r="AW596" s="362"/>
      <c r="AX596" s="362"/>
      <c r="AY596" s="364"/>
      <c r="AZ596" s="362"/>
      <c r="BA596" s="362"/>
      <c r="BB596" s="362"/>
      <c r="BC596" s="362"/>
      <c r="BD596" s="362"/>
      <c r="BE596" s="363"/>
      <c r="BF596" s="362"/>
      <c r="BG596" s="364"/>
      <c r="BH596" s="362"/>
      <c r="BI596" s="362"/>
      <c r="BJ596" s="362"/>
      <c r="BK596" s="362"/>
      <c r="BL596" s="362"/>
      <c r="BM596" s="362"/>
      <c r="BN596" s="362"/>
      <c r="BO596" s="362"/>
      <c r="BP596" s="362"/>
      <c r="BQ596" s="362"/>
      <c r="BR596" s="362"/>
    </row>
    <row r="597" spans="1:70" ht="15.6">
      <c r="A597" s="361" t="s">
        <v>158</v>
      </c>
      <c r="B597" s="362" t="s">
        <v>2</v>
      </c>
      <c r="C597" s="362"/>
      <c r="D597" s="363" t="s">
        <v>243</v>
      </c>
      <c r="E597" s="363" t="s">
        <v>456</v>
      </c>
      <c r="F597" s="362" t="s">
        <v>245</v>
      </c>
      <c r="G597" s="362" t="s">
        <v>246</v>
      </c>
      <c r="H597" s="362" t="s">
        <v>247</v>
      </c>
      <c r="I597" s="362" t="s">
        <v>248</v>
      </c>
      <c r="J597" s="362" t="s">
        <v>249</v>
      </c>
      <c r="K597" s="362" t="s">
        <v>250</v>
      </c>
      <c r="L597" s="361" t="s">
        <v>298</v>
      </c>
      <c r="M597" s="362" t="s">
        <v>89</v>
      </c>
      <c r="N597" s="362" t="s">
        <v>91</v>
      </c>
      <c r="O597" s="362" t="s">
        <v>250</v>
      </c>
      <c r="P597" s="362" t="s">
        <v>247</v>
      </c>
      <c r="Q597" s="361" t="s">
        <v>157</v>
      </c>
      <c r="R597" s="362" t="s">
        <v>252</v>
      </c>
      <c r="S597" s="362" t="s">
        <v>253</v>
      </c>
      <c r="T597" s="362">
        <v>59105132</v>
      </c>
      <c r="U597" s="362"/>
      <c r="V597" s="362"/>
      <c r="W597" s="363" t="s">
        <v>726</v>
      </c>
      <c r="X597" s="362" t="s">
        <v>278</v>
      </c>
      <c r="Y597" s="362" t="s">
        <v>256</v>
      </c>
      <c r="Z597" s="362" t="s">
        <v>279</v>
      </c>
      <c r="AA597" s="362"/>
      <c r="AB597" s="362" t="s">
        <v>280</v>
      </c>
      <c r="AC597" s="362" t="s">
        <v>281</v>
      </c>
      <c r="AD597" s="364">
        <v>0</v>
      </c>
      <c r="AE597" s="364">
        <v>24.11</v>
      </c>
      <c r="AF597" s="362" t="s">
        <v>154</v>
      </c>
      <c r="AG597" s="362">
        <v>1</v>
      </c>
      <c r="AH597" s="364">
        <v>0</v>
      </c>
      <c r="AI597" s="364">
        <v>24.11</v>
      </c>
      <c r="AJ597" s="362"/>
      <c r="AK597" s="362"/>
      <c r="AL597" s="361"/>
      <c r="AM597" s="362"/>
      <c r="AN597" s="362"/>
      <c r="AO597" s="361"/>
      <c r="AP597" s="361"/>
      <c r="AQ597" s="362" t="s">
        <v>282</v>
      </c>
      <c r="AR597" s="362"/>
      <c r="AS597" s="363"/>
      <c r="AT597" s="362"/>
      <c r="AU597" s="362"/>
      <c r="AV597" s="364"/>
      <c r="AW597" s="362"/>
      <c r="AX597" s="362"/>
      <c r="AY597" s="364"/>
      <c r="AZ597" s="362"/>
      <c r="BA597" s="362"/>
      <c r="BB597" s="362"/>
      <c r="BC597" s="362"/>
      <c r="BD597" s="362"/>
      <c r="BE597" s="363"/>
      <c r="BF597" s="362"/>
      <c r="BG597" s="364"/>
      <c r="BH597" s="362"/>
      <c r="BI597" s="362"/>
      <c r="BJ597" s="362"/>
      <c r="BK597" s="362"/>
      <c r="BL597" s="362"/>
      <c r="BM597" s="362"/>
      <c r="BN597" s="362"/>
      <c r="BO597" s="362"/>
      <c r="BP597" s="362"/>
      <c r="BQ597" s="362"/>
      <c r="BR597" s="362"/>
    </row>
    <row r="598" spans="1:70" ht="15.6">
      <c r="A598" s="361" t="s">
        <v>158</v>
      </c>
      <c r="B598" s="362" t="s">
        <v>2</v>
      </c>
      <c r="C598" s="362"/>
      <c r="D598" s="363" t="s">
        <v>243</v>
      </c>
      <c r="E598" s="363" t="s">
        <v>456</v>
      </c>
      <c r="F598" s="362" t="s">
        <v>245</v>
      </c>
      <c r="G598" s="362" t="s">
        <v>246</v>
      </c>
      <c r="H598" s="362" t="s">
        <v>247</v>
      </c>
      <c r="I598" s="362" t="s">
        <v>248</v>
      </c>
      <c r="J598" s="362" t="s">
        <v>249</v>
      </c>
      <c r="K598" s="362" t="s">
        <v>250</v>
      </c>
      <c r="L598" s="361" t="s">
        <v>298</v>
      </c>
      <c r="M598" s="362" t="s">
        <v>89</v>
      </c>
      <c r="N598" s="362" t="s">
        <v>91</v>
      </c>
      <c r="O598" s="362" t="s">
        <v>250</v>
      </c>
      <c r="P598" s="362" t="s">
        <v>247</v>
      </c>
      <c r="Q598" s="361" t="s">
        <v>157</v>
      </c>
      <c r="R598" s="362" t="s">
        <v>252</v>
      </c>
      <c r="S598" s="362" t="s">
        <v>253</v>
      </c>
      <c r="T598" s="362">
        <v>59106276</v>
      </c>
      <c r="U598" s="362"/>
      <c r="V598" s="362"/>
      <c r="W598" s="363" t="s">
        <v>517</v>
      </c>
      <c r="X598" s="362" t="s">
        <v>518</v>
      </c>
      <c r="Y598" s="362" t="s">
        <v>256</v>
      </c>
      <c r="Z598" s="362" t="s">
        <v>519</v>
      </c>
      <c r="AA598" s="362"/>
      <c r="AB598" s="362" t="s">
        <v>519</v>
      </c>
      <c r="AC598" s="362" t="s">
        <v>519</v>
      </c>
      <c r="AD598" s="364">
        <v>-0.63</v>
      </c>
      <c r="AE598" s="364">
        <v>-0.63</v>
      </c>
      <c r="AF598" s="362" t="s">
        <v>154</v>
      </c>
      <c r="AG598" s="362">
        <v>1</v>
      </c>
      <c r="AH598" s="364">
        <v>-0.63</v>
      </c>
      <c r="AI598" s="364">
        <v>-0.63</v>
      </c>
      <c r="AJ598" s="362" t="s">
        <v>262</v>
      </c>
      <c r="AK598" s="362" t="s">
        <v>263</v>
      </c>
      <c r="AL598" s="361" t="s">
        <v>264</v>
      </c>
      <c r="AM598" s="362">
        <v>58203</v>
      </c>
      <c r="AN598" s="362">
        <v>76135</v>
      </c>
      <c r="AO598" s="361" t="s">
        <v>158</v>
      </c>
      <c r="AP598" s="361" t="s">
        <v>265</v>
      </c>
      <c r="AQ598" s="362" t="s">
        <v>520</v>
      </c>
      <c r="AR598" s="362"/>
      <c r="AS598" s="363"/>
      <c r="AT598" s="362"/>
      <c r="AU598" s="362"/>
      <c r="AV598" s="364"/>
      <c r="AW598" s="362"/>
      <c r="AX598" s="362"/>
      <c r="AY598" s="364"/>
      <c r="AZ598" s="362"/>
      <c r="BA598" s="362"/>
      <c r="BB598" s="362"/>
      <c r="BC598" s="362"/>
      <c r="BD598" s="362"/>
      <c r="BE598" s="363"/>
      <c r="BF598" s="362"/>
      <c r="BG598" s="364"/>
      <c r="BH598" s="362"/>
      <c r="BI598" s="362"/>
      <c r="BJ598" s="362"/>
      <c r="BK598" s="362"/>
      <c r="BL598" s="362"/>
      <c r="BM598" s="362"/>
      <c r="BN598" s="362"/>
      <c r="BO598" s="362"/>
      <c r="BP598" s="362"/>
      <c r="BQ598" s="362"/>
      <c r="BR598" s="362"/>
    </row>
    <row r="599" spans="1:70" ht="15.6">
      <c r="A599" s="361" t="s">
        <v>158</v>
      </c>
      <c r="B599" s="362" t="s">
        <v>2</v>
      </c>
      <c r="C599" s="362"/>
      <c r="D599" s="363" t="s">
        <v>243</v>
      </c>
      <c r="E599" s="363" t="s">
        <v>456</v>
      </c>
      <c r="F599" s="362" t="s">
        <v>245</v>
      </c>
      <c r="G599" s="362" t="s">
        <v>246</v>
      </c>
      <c r="H599" s="362" t="s">
        <v>247</v>
      </c>
      <c r="I599" s="362" t="s">
        <v>248</v>
      </c>
      <c r="J599" s="362" t="s">
        <v>249</v>
      </c>
      <c r="K599" s="362" t="s">
        <v>250</v>
      </c>
      <c r="L599" s="361" t="s">
        <v>298</v>
      </c>
      <c r="M599" s="362" t="s">
        <v>89</v>
      </c>
      <c r="N599" s="362" t="s">
        <v>91</v>
      </c>
      <c r="O599" s="362" t="s">
        <v>250</v>
      </c>
      <c r="P599" s="362" t="s">
        <v>247</v>
      </c>
      <c r="Q599" s="361" t="s">
        <v>157</v>
      </c>
      <c r="R599" s="362" t="s">
        <v>252</v>
      </c>
      <c r="S599" s="362" t="s">
        <v>253</v>
      </c>
      <c r="T599" s="362">
        <v>59106288</v>
      </c>
      <c r="U599" s="362"/>
      <c r="V599" s="362"/>
      <c r="W599" s="363" t="s">
        <v>517</v>
      </c>
      <c r="X599" s="362" t="s">
        <v>518</v>
      </c>
      <c r="Y599" s="362" t="s">
        <v>256</v>
      </c>
      <c r="Z599" s="362" t="s">
        <v>519</v>
      </c>
      <c r="AA599" s="362"/>
      <c r="AB599" s="362" t="s">
        <v>519</v>
      </c>
      <c r="AC599" s="362" t="s">
        <v>519</v>
      </c>
      <c r="AD599" s="364">
        <v>-0.15</v>
      </c>
      <c r="AE599" s="364">
        <v>-0.15</v>
      </c>
      <c r="AF599" s="362" t="s">
        <v>154</v>
      </c>
      <c r="AG599" s="362">
        <v>1</v>
      </c>
      <c r="AH599" s="364">
        <v>-0.15</v>
      </c>
      <c r="AI599" s="364">
        <v>-0.15</v>
      </c>
      <c r="AJ599" s="362" t="s">
        <v>262</v>
      </c>
      <c r="AK599" s="362" t="s">
        <v>263</v>
      </c>
      <c r="AL599" s="361" t="s">
        <v>264</v>
      </c>
      <c r="AM599" s="362">
        <v>58203</v>
      </c>
      <c r="AN599" s="362">
        <v>76135</v>
      </c>
      <c r="AO599" s="361" t="s">
        <v>158</v>
      </c>
      <c r="AP599" s="361" t="s">
        <v>265</v>
      </c>
      <c r="AQ599" s="362" t="s">
        <v>520</v>
      </c>
      <c r="AR599" s="362"/>
      <c r="AS599" s="363"/>
      <c r="AT599" s="362"/>
      <c r="AU599" s="362"/>
      <c r="AV599" s="364"/>
      <c r="AW599" s="362"/>
      <c r="AX599" s="362"/>
      <c r="AY599" s="364"/>
      <c r="AZ599" s="362"/>
      <c r="BA599" s="362"/>
      <c r="BB599" s="362"/>
      <c r="BC599" s="362"/>
      <c r="BD599" s="362"/>
      <c r="BE599" s="363"/>
      <c r="BF599" s="362"/>
      <c r="BG599" s="364"/>
      <c r="BH599" s="362"/>
      <c r="BI599" s="362"/>
      <c r="BJ599" s="362"/>
      <c r="BK599" s="362"/>
      <c r="BL599" s="362"/>
      <c r="BM599" s="362"/>
      <c r="BN599" s="362"/>
      <c r="BO599" s="362"/>
      <c r="BP599" s="362"/>
      <c r="BQ599" s="362"/>
      <c r="BR599" s="362"/>
    </row>
    <row r="600" spans="1:70" ht="15.6">
      <c r="A600" s="361" t="s">
        <v>158</v>
      </c>
      <c r="B600" s="362" t="s">
        <v>2</v>
      </c>
      <c r="C600" s="362"/>
      <c r="D600" s="363" t="s">
        <v>243</v>
      </c>
      <c r="E600" s="363" t="s">
        <v>456</v>
      </c>
      <c r="F600" s="362" t="s">
        <v>245</v>
      </c>
      <c r="G600" s="362" t="s">
        <v>246</v>
      </c>
      <c r="H600" s="362" t="s">
        <v>247</v>
      </c>
      <c r="I600" s="362" t="s">
        <v>248</v>
      </c>
      <c r="J600" s="362" t="s">
        <v>249</v>
      </c>
      <c r="K600" s="362" t="s">
        <v>250</v>
      </c>
      <c r="L600" s="361" t="s">
        <v>298</v>
      </c>
      <c r="M600" s="362" t="s">
        <v>89</v>
      </c>
      <c r="N600" s="362" t="s">
        <v>91</v>
      </c>
      <c r="O600" s="362" t="s">
        <v>250</v>
      </c>
      <c r="P600" s="362" t="s">
        <v>247</v>
      </c>
      <c r="Q600" s="361" t="s">
        <v>157</v>
      </c>
      <c r="R600" s="362" t="s">
        <v>252</v>
      </c>
      <c r="S600" s="362" t="s">
        <v>253</v>
      </c>
      <c r="T600" s="362">
        <v>59108202</v>
      </c>
      <c r="U600" s="362"/>
      <c r="V600" s="362"/>
      <c r="W600" s="363" t="s">
        <v>517</v>
      </c>
      <c r="X600" s="362" t="s">
        <v>518</v>
      </c>
      <c r="Y600" s="362" t="s">
        <v>256</v>
      </c>
      <c r="Z600" s="362" t="s">
        <v>519</v>
      </c>
      <c r="AA600" s="362"/>
      <c r="AB600" s="362" t="s">
        <v>519</v>
      </c>
      <c r="AC600" s="362" t="s">
        <v>519</v>
      </c>
      <c r="AD600" s="364">
        <v>-1.61</v>
      </c>
      <c r="AE600" s="364">
        <v>-1.61</v>
      </c>
      <c r="AF600" s="362" t="s">
        <v>154</v>
      </c>
      <c r="AG600" s="362">
        <v>1</v>
      </c>
      <c r="AH600" s="364">
        <v>-1.61</v>
      </c>
      <c r="AI600" s="364">
        <v>-1.61</v>
      </c>
      <c r="AJ600" s="362" t="s">
        <v>262</v>
      </c>
      <c r="AK600" s="362" t="s">
        <v>263</v>
      </c>
      <c r="AL600" s="361" t="s">
        <v>264</v>
      </c>
      <c r="AM600" s="362">
        <v>58203</v>
      </c>
      <c r="AN600" s="362">
        <v>76135</v>
      </c>
      <c r="AO600" s="361" t="s">
        <v>158</v>
      </c>
      <c r="AP600" s="361" t="s">
        <v>265</v>
      </c>
      <c r="AQ600" s="362" t="s">
        <v>520</v>
      </c>
      <c r="AR600" s="362"/>
      <c r="AS600" s="363"/>
      <c r="AT600" s="362"/>
      <c r="AU600" s="362"/>
      <c r="AV600" s="364"/>
      <c r="AW600" s="362"/>
      <c r="AX600" s="362"/>
      <c r="AY600" s="364"/>
      <c r="AZ600" s="362"/>
      <c r="BA600" s="362"/>
      <c r="BB600" s="362"/>
      <c r="BC600" s="362"/>
      <c r="BD600" s="362"/>
      <c r="BE600" s="363"/>
      <c r="BF600" s="362"/>
      <c r="BG600" s="364"/>
      <c r="BH600" s="362"/>
      <c r="BI600" s="362"/>
      <c r="BJ600" s="362"/>
      <c r="BK600" s="362"/>
      <c r="BL600" s="362"/>
      <c r="BM600" s="362"/>
      <c r="BN600" s="362"/>
      <c r="BO600" s="362"/>
      <c r="BP600" s="362"/>
      <c r="BQ600" s="362"/>
      <c r="BR600" s="362"/>
    </row>
    <row r="601" spans="1:70" ht="15.6">
      <c r="A601" s="361" t="s">
        <v>158</v>
      </c>
      <c r="B601" s="362" t="s">
        <v>2</v>
      </c>
      <c r="C601" s="362"/>
      <c r="D601" s="363" t="s">
        <v>243</v>
      </c>
      <c r="E601" s="363" t="s">
        <v>456</v>
      </c>
      <c r="F601" s="362" t="s">
        <v>245</v>
      </c>
      <c r="G601" s="362" t="s">
        <v>246</v>
      </c>
      <c r="H601" s="362" t="s">
        <v>247</v>
      </c>
      <c r="I601" s="362" t="s">
        <v>248</v>
      </c>
      <c r="J601" s="362" t="s">
        <v>249</v>
      </c>
      <c r="K601" s="362" t="s">
        <v>250</v>
      </c>
      <c r="L601" s="361" t="s">
        <v>298</v>
      </c>
      <c r="M601" s="362" t="s">
        <v>89</v>
      </c>
      <c r="N601" s="362" t="s">
        <v>91</v>
      </c>
      <c r="O601" s="362" t="s">
        <v>250</v>
      </c>
      <c r="P601" s="362" t="s">
        <v>247</v>
      </c>
      <c r="Q601" s="361" t="s">
        <v>157</v>
      </c>
      <c r="R601" s="362" t="s">
        <v>252</v>
      </c>
      <c r="S601" s="362" t="s">
        <v>253</v>
      </c>
      <c r="T601" s="362">
        <v>59130691</v>
      </c>
      <c r="U601" s="362"/>
      <c r="V601" s="362"/>
      <c r="W601" s="363" t="s">
        <v>507</v>
      </c>
      <c r="X601" s="362" t="s">
        <v>1090</v>
      </c>
      <c r="Y601" s="362" t="s">
        <v>256</v>
      </c>
      <c r="Z601" s="362" t="s">
        <v>257</v>
      </c>
      <c r="AA601" s="362" t="s">
        <v>258</v>
      </c>
      <c r="AB601" s="362" t="s">
        <v>259</v>
      </c>
      <c r="AC601" s="362" t="s">
        <v>260</v>
      </c>
      <c r="AD601" s="364">
        <v>600</v>
      </c>
      <c r="AE601" s="364">
        <v>600</v>
      </c>
      <c r="AF601" s="362" t="s">
        <v>261</v>
      </c>
      <c r="AG601" s="362">
        <v>2.4009599999999999E-2</v>
      </c>
      <c r="AH601" s="364">
        <v>14.41</v>
      </c>
      <c r="AI601" s="364">
        <v>14.41</v>
      </c>
      <c r="AJ601" s="362" t="s">
        <v>262</v>
      </c>
      <c r="AK601" s="362" t="s">
        <v>263</v>
      </c>
      <c r="AL601" s="361" t="s">
        <v>264</v>
      </c>
      <c r="AM601" s="362">
        <v>58203</v>
      </c>
      <c r="AN601" s="362">
        <v>71620</v>
      </c>
      <c r="AO601" s="361" t="s">
        <v>158</v>
      </c>
      <c r="AP601" s="361" t="s">
        <v>265</v>
      </c>
      <c r="AQ601" s="362" t="s">
        <v>1091</v>
      </c>
      <c r="AR601" s="362" t="s">
        <v>508</v>
      </c>
      <c r="AS601" s="363" t="s">
        <v>507</v>
      </c>
      <c r="AT601" s="362" t="s">
        <v>245</v>
      </c>
      <c r="AU601" s="362" t="s">
        <v>1716</v>
      </c>
      <c r="AV601" s="364" t="s">
        <v>1717</v>
      </c>
      <c r="AW601" s="362" t="s">
        <v>1047</v>
      </c>
      <c r="AX601" s="362" t="s">
        <v>271</v>
      </c>
      <c r="AY601" s="364" t="s">
        <v>1717</v>
      </c>
      <c r="AZ601" s="362" t="s">
        <v>1160</v>
      </c>
      <c r="BA601" s="362" t="s">
        <v>1161</v>
      </c>
      <c r="BB601" s="362" t="s">
        <v>1162</v>
      </c>
      <c r="BC601" s="362" t="s">
        <v>1155</v>
      </c>
      <c r="BD601" s="362" t="s">
        <v>1718</v>
      </c>
      <c r="BE601" s="363" t="s">
        <v>1719</v>
      </c>
      <c r="BF601" s="362" t="s">
        <v>261</v>
      </c>
      <c r="BG601" s="364" t="s">
        <v>1717</v>
      </c>
      <c r="BH601" s="362"/>
      <c r="BI601" s="362"/>
      <c r="BJ601" s="362"/>
      <c r="BK601" s="362"/>
      <c r="BL601" s="362"/>
      <c r="BM601" s="362"/>
      <c r="BN601" s="362"/>
      <c r="BO601" s="362"/>
      <c r="BP601" s="362"/>
      <c r="BQ601" s="362"/>
      <c r="BR601" s="362"/>
    </row>
    <row r="602" spans="1:70" ht="15.6">
      <c r="A602" s="361" t="s">
        <v>158</v>
      </c>
      <c r="B602" s="362" t="s">
        <v>2</v>
      </c>
      <c r="C602" s="362"/>
      <c r="D602" s="363" t="s">
        <v>243</v>
      </c>
      <c r="E602" s="363" t="s">
        <v>456</v>
      </c>
      <c r="F602" s="362" t="s">
        <v>245</v>
      </c>
      <c r="G602" s="362" t="s">
        <v>246</v>
      </c>
      <c r="H602" s="362" t="s">
        <v>247</v>
      </c>
      <c r="I602" s="362" t="s">
        <v>248</v>
      </c>
      <c r="J602" s="362" t="s">
        <v>249</v>
      </c>
      <c r="K602" s="362" t="s">
        <v>250</v>
      </c>
      <c r="L602" s="361" t="s">
        <v>298</v>
      </c>
      <c r="M602" s="362" t="s">
        <v>89</v>
      </c>
      <c r="N602" s="362" t="s">
        <v>91</v>
      </c>
      <c r="O602" s="362" t="s">
        <v>250</v>
      </c>
      <c r="P602" s="362" t="s">
        <v>247</v>
      </c>
      <c r="Q602" s="361" t="s">
        <v>157</v>
      </c>
      <c r="R602" s="362" t="s">
        <v>252</v>
      </c>
      <c r="S602" s="362" t="s">
        <v>253</v>
      </c>
      <c r="T602" s="362">
        <v>59130711</v>
      </c>
      <c r="U602" s="362"/>
      <c r="V602" s="362"/>
      <c r="W602" s="363" t="s">
        <v>726</v>
      </c>
      <c r="X602" s="362" t="s">
        <v>1034</v>
      </c>
      <c r="Y602" s="362" t="s">
        <v>256</v>
      </c>
      <c r="Z602" s="362" t="s">
        <v>257</v>
      </c>
      <c r="AA602" s="362" t="s">
        <v>258</v>
      </c>
      <c r="AB602" s="362" t="s">
        <v>259</v>
      </c>
      <c r="AC602" s="362" t="s">
        <v>260</v>
      </c>
      <c r="AD602" s="364">
        <v>152932.85</v>
      </c>
      <c r="AE602" s="364">
        <v>152932.85</v>
      </c>
      <c r="AF602" s="362" t="s">
        <v>261</v>
      </c>
      <c r="AG602" s="362">
        <v>2.4009599999999999E-2</v>
      </c>
      <c r="AH602" s="364">
        <v>3671.86</v>
      </c>
      <c r="AI602" s="364">
        <v>3671.86</v>
      </c>
      <c r="AJ602" s="362" t="s">
        <v>262</v>
      </c>
      <c r="AK602" s="362" t="s">
        <v>263</v>
      </c>
      <c r="AL602" s="361" t="s">
        <v>264</v>
      </c>
      <c r="AM602" s="362">
        <v>58203</v>
      </c>
      <c r="AN602" s="362">
        <v>73410</v>
      </c>
      <c r="AO602" s="361" t="s">
        <v>158</v>
      </c>
      <c r="AP602" s="361" t="s">
        <v>265</v>
      </c>
      <c r="AQ602" s="362" t="s">
        <v>1035</v>
      </c>
      <c r="AR602" s="362" t="s">
        <v>508</v>
      </c>
      <c r="AS602" s="363" t="s">
        <v>726</v>
      </c>
      <c r="AT602" s="362" t="s">
        <v>245</v>
      </c>
      <c r="AU602" s="362" t="s">
        <v>1720</v>
      </c>
      <c r="AV602" s="364" t="s">
        <v>1721</v>
      </c>
      <c r="AW602" s="362" t="s">
        <v>1722</v>
      </c>
      <c r="AX602" s="362" t="s">
        <v>271</v>
      </c>
      <c r="AY602" s="364" t="s">
        <v>1721</v>
      </c>
      <c r="AZ602" s="362">
        <v>1058715</v>
      </c>
      <c r="BA602" s="362" t="s">
        <v>1189</v>
      </c>
      <c r="BB602" s="362" t="s">
        <v>1190</v>
      </c>
      <c r="BC602" s="362" t="s">
        <v>804</v>
      </c>
      <c r="BD602" s="362" t="s">
        <v>1723</v>
      </c>
      <c r="BE602" s="363" t="s">
        <v>1719</v>
      </c>
      <c r="BF602" s="362" t="s">
        <v>261</v>
      </c>
      <c r="BG602" s="364" t="s">
        <v>1721</v>
      </c>
      <c r="BH602" s="362">
        <v>10332172</v>
      </c>
      <c r="BI602" s="362">
        <v>1</v>
      </c>
      <c r="BJ602" s="362" t="s">
        <v>1722</v>
      </c>
      <c r="BK602" s="362" t="s">
        <v>553</v>
      </c>
      <c r="BL602" s="362" t="s">
        <v>297</v>
      </c>
      <c r="BM602" s="362"/>
      <c r="BN602" s="362"/>
      <c r="BO602" s="362"/>
      <c r="BP602" s="362"/>
      <c r="BQ602" s="362"/>
      <c r="BR602" s="362"/>
    </row>
    <row r="603" spans="1:70" ht="15.6">
      <c r="A603" s="361" t="s">
        <v>158</v>
      </c>
      <c r="B603" s="362" t="s">
        <v>2</v>
      </c>
      <c r="C603" s="362"/>
      <c r="D603" s="363" t="s">
        <v>243</v>
      </c>
      <c r="E603" s="363" t="s">
        <v>456</v>
      </c>
      <c r="F603" s="362" t="s">
        <v>245</v>
      </c>
      <c r="G603" s="362" t="s">
        <v>246</v>
      </c>
      <c r="H603" s="362" t="s">
        <v>247</v>
      </c>
      <c r="I603" s="362" t="s">
        <v>248</v>
      </c>
      <c r="J603" s="362" t="s">
        <v>249</v>
      </c>
      <c r="K603" s="362" t="s">
        <v>250</v>
      </c>
      <c r="L603" s="361" t="s">
        <v>298</v>
      </c>
      <c r="M603" s="362" t="s">
        <v>89</v>
      </c>
      <c r="N603" s="362" t="s">
        <v>91</v>
      </c>
      <c r="O603" s="362" t="s">
        <v>250</v>
      </c>
      <c r="P603" s="362" t="s">
        <v>247</v>
      </c>
      <c r="Q603" s="361" t="s">
        <v>157</v>
      </c>
      <c r="R603" s="362" t="s">
        <v>252</v>
      </c>
      <c r="S603" s="362" t="s">
        <v>253</v>
      </c>
      <c r="T603" s="362">
        <v>59130712</v>
      </c>
      <c r="U603" s="362"/>
      <c r="V603" s="362"/>
      <c r="W603" s="363" t="s">
        <v>726</v>
      </c>
      <c r="X603" s="362" t="s">
        <v>1034</v>
      </c>
      <c r="Y603" s="362" t="s">
        <v>256</v>
      </c>
      <c r="Z603" s="362" t="s">
        <v>257</v>
      </c>
      <c r="AA603" s="362" t="s">
        <v>258</v>
      </c>
      <c r="AB603" s="362" t="s">
        <v>259</v>
      </c>
      <c r="AC603" s="362" t="s">
        <v>496</v>
      </c>
      <c r="AD603" s="364">
        <v>0</v>
      </c>
      <c r="AE603" s="364">
        <v>0</v>
      </c>
      <c r="AF603" s="362" t="s">
        <v>261</v>
      </c>
      <c r="AG603" s="362">
        <v>2.4009599999999999E-2</v>
      </c>
      <c r="AH603" s="364">
        <v>0</v>
      </c>
      <c r="AI603" s="364">
        <v>0</v>
      </c>
      <c r="AJ603" s="362" t="s">
        <v>262</v>
      </c>
      <c r="AK603" s="362" t="s">
        <v>263</v>
      </c>
      <c r="AL603" s="361" t="s">
        <v>264</v>
      </c>
      <c r="AM603" s="362">
        <v>58203</v>
      </c>
      <c r="AN603" s="362">
        <v>73410</v>
      </c>
      <c r="AO603" s="361" t="s">
        <v>158</v>
      </c>
      <c r="AP603" s="361" t="s">
        <v>265</v>
      </c>
      <c r="AQ603" s="362" t="s">
        <v>1035</v>
      </c>
      <c r="AR603" s="362" t="s">
        <v>508</v>
      </c>
      <c r="AS603" s="363" t="s">
        <v>726</v>
      </c>
      <c r="AT603" s="362" t="s">
        <v>245</v>
      </c>
      <c r="AU603" s="362" t="s">
        <v>1720</v>
      </c>
      <c r="AV603" s="364" t="s">
        <v>1721</v>
      </c>
      <c r="AW603" s="362" t="s">
        <v>1724</v>
      </c>
      <c r="AX603" s="362" t="s">
        <v>501</v>
      </c>
      <c r="AY603" s="364" t="s">
        <v>502</v>
      </c>
      <c r="AZ603" s="362">
        <v>1058715</v>
      </c>
      <c r="BA603" s="362" t="s">
        <v>1189</v>
      </c>
      <c r="BB603" s="362" t="s">
        <v>1190</v>
      </c>
      <c r="BC603" s="362" t="s">
        <v>804</v>
      </c>
      <c r="BD603" s="362" t="s">
        <v>1723</v>
      </c>
      <c r="BE603" s="363" t="s">
        <v>1719</v>
      </c>
      <c r="BF603" s="362" t="s">
        <v>261</v>
      </c>
      <c r="BG603" s="364" t="s">
        <v>1721</v>
      </c>
      <c r="BH603" s="362">
        <v>10332172</v>
      </c>
      <c r="BI603" s="362">
        <v>1</v>
      </c>
      <c r="BJ603" s="362" t="s">
        <v>1722</v>
      </c>
      <c r="BK603" s="362" t="s">
        <v>553</v>
      </c>
      <c r="BL603" s="362" t="s">
        <v>297</v>
      </c>
      <c r="BM603" s="362"/>
      <c r="BN603" s="362"/>
      <c r="BO603" s="362"/>
      <c r="BP603" s="362"/>
      <c r="BQ603" s="362"/>
      <c r="BR603" s="362"/>
    </row>
    <row r="604" spans="1:70" ht="15.6">
      <c r="A604" s="361" t="s">
        <v>158</v>
      </c>
      <c r="B604" s="362" t="s">
        <v>2</v>
      </c>
      <c r="C604" s="362"/>
      <c r="D604" s="363" t="s">
        <v>243</v>
      </c>
      <c r="E604" s="363" t="s">
        <v>456</v>
      </c>
      <c r="F604" s="362" t="s">
        <v>245</v>
      </c>
      <c r="G604" s="362" t="s">
        <v>246</v>
      </c>
      <c r="H604" s="362" t="s">
        <v>247</v>
      </c>
      <c r="I604" s="362" t="s">
        <v>248</v>
      </c>
      <c r="J604" s="362" t="s">
        <v>249</v>
      </c>
      <c r="K604" s="362" t="s">
        <v>250</v>
      </c>
      <c r="L604" s="361" t="s">
        <v>298</v>
      </c>
      <c r="M604" s="362" t="s">
        <v>89</v>
      </c>
      <c r="N604" s="362" t="s">
        <v>91</v>
      </c>
      <c r="O604" s="362" t="s">
        <v>250</v>
      </c>
      <c r="P604" s="362" t="s">
        <v>247</v>
      </c>
      <c r="Q604" s="361" t="s">
        <v>157</v>
      </c>
      <c r="R604" s="362" t="s">
        <v>252</v>
      </c>
      <c r="S604" s="362" t="s">
        <v>253</v>
      </c>
      <c r="T604" s="362">
        <v>59167311</v>
      </c>
      <c r="U604" s="362"/>
      <c r="V604" s="362"/>
      <c r="W604" s="363" t="s">
        <v>726</v>
      </c>
      <c r="X604" s="362" t="s">
        <v>278</v>
      </c>
      <c r="Y604" s="362" t="s">
        <v>256</v>
      </c>
      <c r="Z604" s="362" t="s">
        <v>279</v>
      </c>
      <c r="AA604" s="362"/>
      <c r="AB604" s="362" t="s">
        <v>280</v>
      </c>
      <c r="AC604" s="362" t="s">
        <v>281</v>
      </c>
      <c r="AD604" s="364">
        <v>0</v>
      </c>
      <c r="AE604" s="364">
        <v>12282.63</v>
      </c>
      <c r="AF604" s="362" t="s">
        <v>261</v>
      </c>
      <c r="AG604" s="362">
        <v>2.4009599999999999E-2</v>
      </c>
      <c r="AH604" s="364">
        <v>0</v>
      </c>
      <c r="AI604" s="364">
        <v>294.89999999999998</v>
      </c>
      <c r="AJ604" s="362"/>
      <c r="AK604" s="362"/>
      <c r="AL604" s="361"/>
      <c r="AM604" s="362"/>
      <c r="AN604" s="362"/>
      <c r="AO604" s="361"/>
      <c r="AP604" s="361"/>
      <c r="AQ604" s="362" t="s">
        <v>282</v>
      </c>
      <c r="AR604" s="362"/>
      <c r="AS604" s="363"/>
      <c r="AT604" s="362"/>
      <c r="AU604" s="362"/>
      <c r="AV604" s="364"/>
      <c r="AW604" s="362"/>
      <c r="AX604" s="362"/>
      <c r="AY604" s="364"/>
      <c r="AZ604" s="362"/>
      <c r="BA604" s="362"/>
      <c r="BB604" s="362"/>
      <c r="BC604" s="362"/>
      <c r="BD604" s="362"/>
      <c r="BE604" s="363"/>
      <c r="BF604" s="362"/>
      <c r="BG604" s="364"/>
      <c r="BH604" s="362"/>
      <c r="BI604" s="362"/>
      <c r="BJ604" s="362"/>
      <c r="BK604" s="362"/>
      <c r="BL604" s="362"/>
      <c r="BM604" s="362"/>
      <c r="BN604" s="362"/>
      <c r="BO604" s="362"/>
      <c r="BP604" s="362"/>
      <c r="BQ604" s="362"/>
      <c r="BR604" s="362"/>
    </row>
    <row r="605" spans="1:70" ht="15.6">
      <c r="A605" s="361" t="s">
        <v>158</v>
      </c>
      <c r="B605" s="362" t="s">
        <v>2</v>
      </c>
      <c r="C605" s="362"/>
      <c r="D605" s="363" t="s">
        <v>243</v>
      </c>
      <c r="E605" s="363" t="s">
        <v>456</v>
      </c>
      <c r="F605" s="362" t="s">
        <v>245</v>
      </c>
      <c r="G605" s="362" t="s">
        <v>246</v>
      </c>
      <c r="H605" s="362" t="s">
        <v>247</v>
      </c>
      <c r="I605" s="362" t="s">
        <v>248</v>
      </c>
      <c r="J605" s="362" t="s">
        <v>249</v>
      </c>
      <c r="K605" s="362" t="s">
        <v>250</v>
      </c>
      <c r="L605" s="361" t="s">
        <v>298</v>
      </c>
      <c r="M605" s="362" t="s">
        <v>89</v>
      </c>
      <c r="N605" s="362" t="s">
        <v>91</v>
      </c>
      <c r="O605" s="362" t="s">
        <v>250</v>
      </c>
      <c r="P605" s="362" t="s">
        <v>247</v>
      </c>
      <c r="Q605" s="361" t="s">
        <v>157</v>
      </c>
      <c r="R605" s="362" t="s">
        <v>252</v>
      </c>
      <c r="S605" s="362" t="s">
        <v>253</v>
      </c>
      <c r="T605" s="362">
        <v>59200305</v>
      </c>
      <c r="U605" s="362"/>
      <c r="V605" s="362"/>
      <c r="W605" s="363" t="s">
        <v>1719</v>
      </c>
      <c r="X605" s="362" t="s">
        <v>1725</v>
      </c>
      <c r="Y605" s="362" t="s">
        <v>256</v>
      </c>
      <c r="Z605" s="362" t="s">
        <v>257</v>
      </c>
      <c r="AA605" s="362" t="s">
        <v>258</v>
      </c>
      <c r="AB605" s="362" t="s">
        <v>259</v>
      </c>
      <c r="AC605" s="362" t="s">
        <v>260</v>
      </c>
      <c r="AD605" s="364">
        <v>99.75</v>
      </c>
      <c r="AE605" s="364">
        <v>99.75</v>
      </c>
      <c r="AF605" s="362" t="s">
        <v>154</v>
      </c>
      <c r="AG605" s="362">
        <v>1</v>
      </c>
      <c r="AH605" s="364">
        <v>99.75</v>
      </c>
      <c r="AI605" s="364">
        <v>99.75</v>
      </c>
      <c r="AJ605" s="362" t="s">
        <v>262</v>
      </c>
      <c r="AK605" s="362" t="s">
        <v>263</v>
      </c>
      <c r="AL605" s="361" t="s">
        <v>264</v>
      </c>
      <c r="AM605" s="362">
        <v>58203</v>
      </c>
      <c r="AN605" s="362">
        <v>72435</v>
      </c>
      <c r="AO605" s="361" t="s">
        <v>158</v>
      </c>
      <c r="AP605" s="361" t="s">
        <v>265</v>
      </c>
      <c r="AQ605" s="362" t="s">
        <v>1726</v>
      </c>
      <c r="AR605" s="362" t="s">
        <v>508</v>
      </c>
      <c r="AS605" s="363" t="s">
        <v>1719</v>
      </c>
      <c r="AT605" s="362" t="s">
        <v>1727</v>
      </c>
      <c r="AU605" s="362" t="s">
        <v>1728</v>
      </c>
      <c r="AV605" s="364" t="s">
        <v>502</v>
      </c>
      <c r="AW605" s="362" t="s">
        <v>1729</v>
      </c>
      <c r="AX605" s="362" t="s">
        <v>501</v>
      </c>
      <c r="AY605" s="364" t="s">
        <v>1730</v>
      </c>
      <c r="AZ605" s="362" t="s">
        <v>1073</v>
      </c>
      <c r="BA605" s="362" t="s">
        <v>1073</v>
      </c>
      <c r="BB605" s="362" t="s">
        <v>1074</v>
      </c>
      <c r="BC605" s="362" t="s">
        <v>1075</v>
      </c>
      <c r="BD605" s="362" t="s">
        <v>1731</v>
      </c>
      <c r="BE605" s="363" t="s">
        <v>1719</v>
      </c>
      <c r="BF605" s="362" t="s">
        <v>154</v>
      </c>
      <c r="BG605" s="364" t="s">
        <v>502</v>
      </c>
      <c r="BH605" s="362"/>
      <c r="BI605" s="362"/>
      <c r="BJ605" s="362"/>
      <c r="BK605" s="362"/>
      <c r="BL605" s="362"/>
      <c r="BM605" s="362"/>
      <c r="BN605" s="362"/>
      <c r="BO605" s="362"/>
      <c r="BP605" s="362"/>
      <c r="BQ605" s="362"/>
      <c r="BR605" s="362"/>
    </row>
    <row r="606" spans="1:70" ht="15.6">
      <c r="A606" s="361" t="s">
        <v>158</v>
      </c>
      <c r="B606" s="362" t="s">
        <v>2</v>
      </c>
      <c r="C606" s="362"/>
      <c r="D606" s="363" t="s">
        <v>243</v>
      </c>
      <c r="E606" s="363" t="s">
        <v>456</v>
      </c>
      <c r="F606" s="362" t="s">
        <v>245</v>
      </c>
      <c r="G606" s="362" t="s">
        <v>246</v>
      </c>
      <c r="H606" s="362" t="s">
        <v>247</v>
      </c>
      <c r="I606" s="362" t="s">
        <v>248</v>
      </c>
      <c r="J606" s="362" t="s">
        <v>249</v>
      </c>
      <c r="K606" s="362" t="s">
        <v>250</v>
      </c>
      <c r="L606" s="361" t="s">
        <v>298</v>
      </c>
      <c r="M606" s="362" t="s">
        <v>89</v>
      </c>
      <c r="N606" s="362" t="s">
        <v>91</v>
      </c>
      <c r="O606" s="362" t="s">
        <v>250</v>
      </c>
      <c r="P606" s="362" t="s">
        <v>247</v>
      </c>
      <c r="Q606" s="361" t="s">
        <v>157</v>
      </c>
      <c r="R606" s="362" t="s">
        <v>252</v>
      </c>
      <c r="S606" s="362" t="s">
        <v>253</v>
      </c>
      <c r="T606" s="362">
        <v>59222322</v>
      </c>
      <c r="U606" s="362"/>
      <c r="V606" s="362"/>
      <c r="W606" s="363" t="s">
        <v>1719</v>
      </c>
      <c r="X606" s="362" t="s">
        <v>278</v>
      </c>
      <c r="Y606" s="362" t="s">
        <v>256</v>
      </c>
      <c r="Z606" s="362" t="s">
        <v>279</v>
      </c>
      <c r="AA606" s="362"/>
      <c r="AB606" s="362" t="s">
        <v>280</v>
      </c>
      <c r="AC606" s="362" t="s">
        <v>281</v>
      </c>
      <c r="AD606" s="364">
        <v>0</v>
      </c>
      <c r="AE606" s="364">
        <v>7.98</v>
      </c>
      <c r="AF606" s="362" t="s">
        <v>154</v>
      </c>
      <c r="AG606" s="362">
        <v>1</v>
      </c>
      <c r="AH606" s="364">
        <v>0</v>
      </c>
      <c r="AI606" s="364">
        <v>7.98</v>
      </c>
      <c r="AJ606" s="362"/>
      <c r="AK606" s="362"/>
      <c r="AL606" s="361"/>
      <c r="AM606" s="362"/>
      <c r="AN606" s="362"/>
      <c r="AO606" s="361"/>
      <c r="AP606" s="361"/>
      <c r="AQ606" s="362" t="s">
        <v>282</v>
      </c>
      <c r="AR606" s="362"/>
      <c r="AS606" s="363"/>
      <c r="AT606" s="362"/>
      <c r="AU606" s="362"/>
      <c r="AV606" s="364"/>
      <c r="AW606" s="362"/>
      <c r="AX606" s="362"/>
      <c r="AY606" s="364"/>
      <c r="AZ606" s="362"/>
      <c r="BA606" s="362"/>
      <c r="BB606" s="362"/>
      <c r="BC606" s="362"/>
      <c r="BD606" s="362"/>
      <c r="BE606" s="363"/>
      <c r="BF606" s="362"/>
      <c r="BG606" s="364"/>
      <c r="BH606" s="362"/>
      <c r="BI606" s="362"/>
      <c r="BJ606" s="362"/>
      <c r="BK606" s="362"/>
      <c r="BL606" s="362"/>
      <c r="BM606" s="362"/>
      <c r="BN606" s="362"/>
      <c r="BO606" s="362"/>
      <c r="BP606" s="362"/>
      <c r="BQ606" s="362"/>
      <c r="BR606" s="362"/>
    </row>
    <row r="607" spans="1:70" ht="15.6">
      <c r="A607" s="361" t="s">
        <v>158</v>
      </c>
      <c r="B607" s="362" t="s">
        <v>2</v>
      </c>
      <c r="C607" s="362"/>
      <c r="D607" s="363" t="s">
        <v>243</v>
      </c>
      <c r="E607" s="363" t="s">
        <v>456</v>
      </c>
      <c r="F607" s="362" t="s">
        <v>245</v>
      </c>
      <c r="G607" s="362" t="s">
        <v>246</v>
      </c>
      <c r="H607" s="362" t="s">
        <v>247</v>
      </c>
      <c r="I607" s="362" t="s">
        <v>248</v>
      </c>
      <c r="J607" s="362" t="s">
        <v>249</v>
      </c>
      <c r="K607" s="362" t="s">
        <v>250</v>
      </c>
      <c r="L607" s="361" t="s">
        <v>298</v>
      </c>
      <c r="M607" s="362" t="s">
        <v>89</v>
      </c>
      <c r="N607" s="362" t="s">
        <v>91</v>
      </c>
      <c r="O607" s="362" t="s">
        <v>250</v>
      </c>
      <c r="P607" s="362" t="s">
        <v>247</v>
      </c>
      <c r="Q607" s="361" t="s">
        <v>157</v>
      </c>
      <c r="R607" s="362" t="s">
        <v>252</v>
      </c>
      <c r="S607" s="362" t="s">
        <v>253</v>
      </c>
      <c r="T607" s="362">
        <v>59326636</v>
      </c>
      <c r="U607" s="362"/>
      <c r="V607" s="362"/>
      <c r="W607" s="363" t="s">
        <v>733</v>
      </c>
      <c r="X607" s="362" t="s">
        <v>1725</v>
      </c>
      <c r="Y607" s="362" t="s">
        <v>256</v>
      </c>
      <c r="Z607" s="362" t="s">
        <v>257</v>
      </c>
      <c r="AA607" s="362" t="s">
        <v>258</v>
      </c>
      <c r="AB607" s="362" t="s">
        <v>259</v>
      </c>
      <c r="AC607" s="362" t="s">
        <v>260</v>
      </c>
      <c r="AD607" s="364">
        <v>347.88</v>
      </c>
      <c r="AE607" s="364">
        <v>347.88</v>
      </c>
      <c r="AF607" s="362" t="s">
        <v>154</v>
      </c>
      <c r="AG607" s="362">
        <v>1</v>
      </c>
      <c r="AH607" s="364">
        <v>347.88</v>
      </c>
      <c r="AI607" s="364">
        <v>347.88</v>
      </c>
      <c r="AJ607" s="362" t="s">
        <v>262</v>
      </c>
      <c r="AK607" s="362" t="s">
        <v>263</v>
      </c>
      <c r="AL607" s="361" t="s">
        <v>264</v>
      </c>
      <c r="AM607" s="362">
        <v>58203</v>
      </c>
      <c r="AN607" s="362">
        <v>72435</v>
      </c>
      <c r="AO607" s="361" t="s">
        <v>158</v>
      </c>
      <c r="AP607" s="361" t="s">
        <v>265</v>
      </c>
      <c r="AQ607" s="362" t="s">
        <v>1726</v>
      </c>
      <c r="AR607" s="362" t="s">
        <v>508</v>
      </c>
      <c r="AS607" s="363" t="s">
        <v>733</v>
      </c>
      <c r="AT607" s="362" t="s">
        <v>1727</v>
      </c>
      <c r="AU607" s="362" t="s">
        <v>1732</v>
      </c>
      <c r="AV607" s="364" t="s">
        <v>502</v>
      </c>
      <c r="AW607" s="362" t="s">
        <v>1733</v>
      </c>
      <c r="AX607" s="362" t="s">
        <v>1734</v>
      </c>
      <c r="AY607" s="364" t="s">
        <v>1735</v>
      </c>
      <c r="AZ607" s="362" t="s">
        <v>1073</v>
      </c>
      <c r="BA607" s="362" t="s">
        <v>1073</v>
      </c>
      <c r="BB607" s="362" t="s">
        <v>1074</v>
      </c>
      <c r="BC607" s="362" t="s">
        <v>1075</v>
      </c>
      <c r="BD607" s="362" t="s">
        <v>1736</v>
      </c>
      <c r="BE607" s="363" t="s">
        <v>733</v>
      </c>
      <c r="BF607" s="362" t="s">
        <v>154</v>
      </c>
      <c r="BG607" s="364" t="s">
        <v>502</v>
      </c>
      <c r="BH607" s="362"/>
      <c r="BI607" s="362"/>
      <c r="BJ607" s="362"/>
      <c r="BK607" s="362"/>
      <c r="BL607" s="362"/>
      <c r="BM607" s="362"/>
      <c r="BN607" s="362"/>
      <c r="BO607" s="362"/>
      <c r="BP607" s="362"/>
      <c r="BQ607" s="362"/>
      <c r="BR607" s="362"/>
    </row>
    <row r="608" spans="1:70" ht="15.6">
      <c r="A608" s="361" t="s">
        <v>158</v>
      </c>
      <c r="B608" s="362" t="s">
        <v>2</v>
      </c>
      <c r="C608" s="362"/>
      <c r="D608" s="363" t="s">
        <v>243</v>
      </c>
      <c r="E608" s="363" t="s">
        <v>456</v>
      </c>
      <c r="F608" s="362" t="s">
        <v>245</v>
      </c>
      <c r="G608" s="362" t="s">
        <v>246</v>
      </c>
      <c r="H608" s="362" t="s">
        <v>247</v>
      </c>
      <c r="I608" s="362" t="s">
        <v>248</v>
      </c>
      <c r="J608" s="362" t="s">
        <v>249</v>
      </c>
      <c r="K608" s="362" t="s">
        <v>250</v>
      </c>
      <c r="L608" s="361" t="s">
        <v>298</v>
      </c>
      <c r="M608" s="362" t="s">
        <v>89</v>
      </c>
      <c r="N608" s="362" t="s">
        <v>91</v>
      </c>
      <c r="O608" s="362" t="s">
        <v>250</v>
      </c>
      <c r="P608" s="362" t="s">
        <v>247</v>
      </c>
      <c r="Q608" s="361" t="s">
        <v>157</v>
      </c>
      <c r="R608" s="362" t="s">
        <v>252</v>
      </c>
      <c r="S608" s="362" t="s">
        <v>253</v>
      </c>
      <c r="T608" s="362">
        <v>59332151</v>
      </c>
      <c r="U608" s="362"/>
      <c r="V608" s="362"/>
      <c r="W608" s="363" t="s">
        <v>733</v>
      </c>
      <c r="X608" s="362" t="s">
        <v>1725</v>
      </c>
      <c r="Y608" s="362" t="s">
        <v>256</v>
      </c>
      <c r="Z608" s="362" t="s">
        <v>257</v>
      </c>
      <c r="AA608" s="362" t="s">
        <v>258</v>
      </c>
      <c r="AB608" s="362" t="s">
        <v>259</v>
      </c>
      <c r="AC608" s="362" t="s">
        <v>260</v>
      </c>
      <c r="AD608" s="364">
        <v>99.75</v>
      </c>
      <c r="AE608" s="364">
        <v>99.75</v>
      </c>
      <c r="AF608" s="362" t="s">
        <v>154</v>
      </c>
      <c r="AG608" s="362">
        <v>1</v>
      </c>
      <c r="AH608" s="364">
        <v>99.75</v>
      </c>
      <c r="AI608" s="364">
        <v>99.75</v>
      </c>
      <c r="AJ608" s="362" t="s">
        <v>262</v>
      </c>
      <c r="AK608" s="362" t="s">
        <v>263</v>
      </c>
      <c r="AL608" s="361" t="s">
        <v>264</v>
      </c>
      <c r="AM608" s="362">
        <v>58203</v>
      </c>
      <c r="AN608" s="362">
        <v>72435</v>
      </c>
      <c r="AO608" s="361" t="s">
        <v>158</v>
      </c>
      <c r="AP608" s="361" t="s">
        <v>265</v>
      </c>
      <c r="AQ608" s="362" t="s">
        <v>1726</v>
      </c>
      <c r="AR608" s="362" t="s">
        <v>508</v>
      </c>
      <c r="AS608" s="363" t="s">
        <v>733</v>
      </c>
      <c r="AT608" s="362" t="s">
        <v>1727</v>
      </c>
      <c r="AU608" s="362" t="s">
        <v>1737</v>
      </c>
      <c r="AV608" s="364" t="s">
        <v>502</v>
      </c>
      <c r="AW608" s="362" t="s">
        <v>1738</v>
      </c>
      <c r="AX608" s="362" t="s">
        <v>501</v>
      </c>
      <c r="AY608" s="364" t="s">
        <v>1730</v>
      </c>
      <c r="AZ608" s="362" t="s">
        <v>1073</v>
      </c>
      <c r="BA608" s="362" t="s">
        <v>1073</v>
      </c>
      <c r="BB608" s="362" t="s">
        <v>1074</v>
      </c>
      <c r="BC608" s="362" t="s">
        <v>1075</v>
      </c>
      <c r="BD608" s="362" t="s">
        <v>1736</v>
      </c>
      <c r="BE608" s="363" t="s">
        <v>733</v>
      </c>
      <c r="BF608" s="362" t="s">
        <v>154</v>
      </c>
      <c r="BG608" s="364" t="s">
        <v>502</v>
      </c>
      <c r="BH608" s="362"/>
      <c r="BI608" s="362"/>
      <c r="BJ608" s="362"/>
      <c r="BK608" s="362"/>
      <c r="BL608" s="362"/>
      <c r="BM608" s="362"/>
      <c r="BN608" s="362"/>
      <c r="BO608" s="362"/>
      <c r="BP608" s="362"/>
      <c r="BQ608" s="362"/>
      <c r="BR608" s="362"/>
    </row>
    <row r="609" spans="1:70" ht="15.6">
      <c r="A609" s="361" t="s">
        <v>158</v>
      </c>
      <c r="B609" s="362" t="s">
        <v>2</v>
      </c>
      <c r="C609" s="362"/>
      <c r="D609" s="363" t="s">
        <v>243</v>
      </c>
      <c r="E609" s="363" t="s">
        <v>456</v>
      </c>
      <c r="F609" s="362" t="s">
        <v>245</v>
      </c>
      <c r="G609" s="362" t="s">
        <v>246</v>
      </c>
      <c r="H609" s="362" t="s">
        <v>247</v>
      </c>
      <c r="I609" s="362" t="s">
        <v>248</v>
      </c>
      <c r="J609" s="362" t="s">
        <v>249</v>
      </c>
      <c r="K609" s="362" t="s">
        <v>250</v>
      </c>
      <c r="L609" s="361" t="s">
        <v>298</v>
      </c>
      <c r="M609" s="362" t="s">
        <v>89</v>
      </c>
      <c r="N609" s="362" t="s">
        <v>91</v>
      </c>
      <c r="O609" s="362" t="s">
        <v>250</v>
      </c>
      <c r="P609" s="362" t="s">
        <v>247</v>
      </c>
      <c r="Q609" s="361" t="s">
        <v>157</v>
      </c>
      <c r="R609" s="362" t="s">
        <v>252</v>
      </c>
      <c r="S609" s="362" t="s">
        <v>253</v>
      </c>
      <c r="T609" s="362">
        <v>59336728</v>
      </c>
      <c r="U609" s="362"/>
      <c r="V609" s="362"/>
      <c r="W609" s="363" t="s">
        <v>1719</v>
      </c>
      <c r="X609" s="362" t="s">
        <v>1313</v>
      </c>
      <c r="Y609" s="362" t="s">
        <v>256</v>
      </c>
      <c r="Z609" s="362" t="s">
        <v>257</v>
      </c>
      <c r="AA609" s="362" t="s">
        <v>258</v>
      </c>
      <c r="AB609" s="362" t="s">
        <v>259</v>
      </c>
      <c r="AC609" s="362" t="s">
        <v>260</v>
      </c>
      <c r="AD609" s="364">
        <v>785</v>
      </c>
      <c r="AE609" s="364">
        <v>785</v>
      </c>
      <c r="AF609" s="362" t="s">
        <v>261</v>
      </c>
      <c r="AG609" s="362">
        <v>2.4009599999999999E-2</v>
      </c>
      <c r="AH609" s="364">
        <v>18.850000000000001</v>
      </c>
      <c r="AI609" s="364">
        <v>18.850000000000001</v>
      </c>
      <c r="AJ609" s="362" t="s">
        <v>262</v>
      </c>
      <c r="AK609" s="362" t="s">
        <v>263</v>
      </c>
      <c r="AL609" s="361" t="s">
        <v>264</v>
      </c>
      <c r="AM609" s="362">
        <v>58203</v>
      </c>
      <c r="AN609" s="362">
        <v>72430</v>
      </c>
      <c r="AO609" s="361" t="s">
        <v>158</v>
      </c>
      <c r="AP609" s="361" t="s">
        <v>265</v>
      </c>
      <c r="AQ609" s="362" t="s">
        <v>1314</v>
      </c>
      <c r="AR609" s="362" t="s">
        <v>508</v>
      </c>
      <c r="AS609" s="363" t="s">
        <v>1719</v>
      </c>
      <c r="AT609" s="362" t="s">
        <v>245</v>
      </c>
      <c r="AU609" s="362" t="s">
        <v>1739</v>
      </c>
      <c r="AV609" s="364" t="s">
        <v>1740</v>
      </c>
      <c r="AW609" s="362" t="s">
        <v>1741</v>
      </c>
      <c r="AX609" s="362" t="s">
        <v>271</v>
      </c>
      <c r="AY609" s="364" t="s">
        <v>1740</v>
      </c>
      <c r="AZ609" s="362" t="s">
        <v>1318</v>
      </c>
      <c r="BA609" s="362" t="s">
        <v>1319</v>
      </c>
      <c r="BB609" s="362" t="s">
        <v>1320</v>
      </c>
      <c r="BC609" s="362" t="s">
        <v>1321</v>
      </c>
      <c r="BD609" s="362" t="s">
        <v>1742</v>
      </c>
      <c r="BE609" s="363" t="s">
        <v>1743</v>
      </c>
      <c r="BF609" s="362" t="s">
        <v>261</v>
      </c>
      <c r="BG609" s="364" t="s">
        <v>1740</v>
      </c>
      <c r="BH609" s="362"/>
      <c r="BI609" s="362"/>
      <c r="BJ609" s="362"/>
      <c r="BK609" s="362"/>
      <c r="BL609" s="362"/>
      <c r="BM609" s="362"/>
      <c r="BN609" s="362"/>
      <c r="BO609" s="362"/>
      <c r="BP609" s="362"/>
      <c r="BQ609" s="362"/>
      <c r="BR609" s="362"/>
    </row>
    <row r="610" spans="1:70" ht="15.6">
      <c r="A610" s="361" t="s">
        <v>158</v>
      </c>
      <c r="B610" s="362" t="s">
        <v>2</v>
      </c>
      <c r="C610" s="362"/>
      <c r="D610" s="363" t="s">
        <v>243</v>
      </c>
      <c r="E610" s="363" t="s">
        <v>456</v>
      </c>
      <c r="F610" s="362" t="s">
        <v>245</v>
      </c>
      <c r="G610" s="362" t="s">
        <v>246</v>
      </c>
      <c r="H610" s="362" t="s">
        <v>247</v>
      </c>
      <c r="I610" s="362" t="s">
        <v>248</v>
      </c>
      <c r="J610" s="362" t="s">
        <v>249</v>
      </c>
      <c r="K610" s="362" t="s">
        <v>250</v>
      </c>
      <c r="L610" s="361" t="s">
        <v>298</v>
      </c>
      <c r="M610" s="362" t="s">
        <v>89</v>
      </c>
      <c r="N610" s="362" t="s">
        <v>91</v>
      </c>
      <c r="O610" s="362" t="s">
        <v>250</v>
      </c>
      <c r="P610" s="362" t="s">
        <v>247</v>
      </c>
      <c r="Q610" s="361" t="s">
        <v>157</v>
      </c>
      <c r="R610" s="362" t="s">
        <v>252</v>
      </c>
      <c r="S610" s="362" t="s">
        <v>253</v>
      </c>
      <c r="T610" s="362">
        <v>59336742</v>
      </c>
      <c r="U610" s="362"/>
      <c r="V610" s="362"/>
      <c r="W610" s="363" t="s">
        <v>1719</v>
      </c>
      <c r="X610" s="362" t="s">
        <v>1034</v>
      </c>
      <c r="Y610" s="362" t="s">
        <v>256</v>
      </c>
      <c r="Z610" s="362" t="s">
        <v>257</v>
      </c>
      <c r="AA610" s="362" t="s">
        <v>258</v>
      </c>
      <c r="AB610" s="362" t="s">
        <v>259</v>
      </c>
      <c r="AC610" s="362" t="s">
        <v>260</v>
      </c>
      <c r="AD610" s="364">
        <v>11420</v>
      </c>
      <c r="AE610" s="364">
        <v>11420</v>
      </c>
      <c r="AF610" s="362" t="s">
        <v>261</v>
      </c>
      <c r="AG610" s="362">
        <v>2.4009599999999999E-2</v>
      </c>
      <c r="AH610" s="364">
        <v>274.19</v>
      </c>
      <c r="AI610" s="364">
        <v>274.19</v>
      </c>
      <c r="AJ610" s="362" t="s">
        <v>262</v>
      </c>
      <c r="AK610" s="362" t="s">
        <v>263</v>
      </c>
      <c r="AL610" s="361" t="s">
        <v>264</v>
      </c>
      <c r="AM610" s="362">
        <v>58203</v>
      </c>
      <c r="AN610" s="362">
        <v>73410</v>
      </c>
      <c r="AO610" s="361" t="s">
        <v>158</v>
      </c>
      <c r="AP610" s="361" t="s">
        <v>265</v>
      </c>
      <c r="AQ610" s="362" t="s">
        <v>1035</v>
      </c>
      <c r="AR610" s="362" t="s">
        <v>508</v>
      </c>
      <c r="AS610" s="363" t="s">
        <v>1719</v>
      </c>
      <c r="AT610" s="362" t="s">
        <v>245</v>
      </c>
      <c r="AU610" s="362" t="s">
        <v>1744</v>
      </c>
      <c r="AV610" s="364" t="s">
        <v>1745</v>
      </c>
      <c r="AW610" s="362" t="s">
        <v>1746</v>
      </c>
      <c r="AX610" s="362" t="s">
        <v>271</v>
      </c>
      <c r="AY610" s="364" t="s">
        <v>1745</v>
      </c>
      <c r="AZ610" s="362">
        <v>2126600</v>
      </c>
      <c r="BA610" s="362" t="s">
        <v>1658</v>
      </c>
      <c r="BB610" s="362" t="s">
        <v>1659</v>
      </c>
      <c r="BC610" s="362" t="s">
        <v>1660</v>
      </c>
      <c r="BD610" s="362" t="s">
        <v>1747</v>
      </c>
      <c r="BE610" s="363" t="s">
        <v>1743</v>
      </c>
      <c r="BF610" s="362" t="s">
        <v>261</v>
      </c>
      <c r="BG610" s="364" t="s">
        <v>1745</v>
      </c>
      <c r="BH610" s="362"/>
      <c r="BI610" s="362"/>
      <c r="BJ610" s="362"/>
      <c r="BK610" s="362"/>
      <c r="BL610" s="362"/>
      <c r="BM610" s="362"/>
      <c r="BN610" s="362"/>
      <c r="BO610" s="362"/>
      <c r="BP610" s="362"/>
      <c r="BQ610" s="362"/>
      <c r="BR610" s="362"/>
    </row>
    <row r="611" spans="1:70" ht="15.6">
      <c r="A611" s="361" t="s">
        <v>158</v>
      </c>
      <c r="B611" s="362" t="s">
        <v>2</v>
      </c>
      <c r="C611" s="362"/>
      <c r="D611" s="363" t="s">
        <v>243</v>
      </c>
      <c r="E611" s="363" t="s">
        <v>456</v>
      </c>
      <c r="F611" s="362" t="s">
        <v>245</v>
      </c>
      <c r="G611" s="362" t="s">
        <v>246</v>
      </c>
      <c r="H611" s="362" t="s">
        <v>247</v>
      </c>
      <c r="I611" s="362" t="s">
        <v>248</v>
      </c>
      <c r="J611" s="362" t="s">
        <v>249</v>
      </c>
      <c r="K611" s="362" t="s">
        <v>250</v>
      </c>
      <c r="L611" s="361" t="s">
        <v>298</v>
      </c>
      <c r="M611" s="362" t="s">
        <v>89</v>
      </c>
      <c r="N611" s="362" t="s">
        <v>91</v>
      </c>
      <c r="O611" s="362" t="s">
        <v>250</v>
      </c>
      <c r="P611" s="362" t="s">
        <v>247</v>
      </c>
      <c r="Q611" s="361" t="s">
        <v>157</v>
      </c>
      <c r="R611" s="362" t="s">
        <v>252</v>
      </c>
      <c r="S611" s="362" t="s">
        <v>253</v>
      </c>
      <c r="T611" s="362">
        <v>59336743</v>
      </c>
      <c r="U611" s="362"/>
      <c r="V611" s="362"/>
      <c r="W611" s="363" t="s">
        <v>733</v>
      </c>
      <c r="X611" s="362" t="s">
        <v>1034</v>
      </c>
      <c r="Y611" s="362" t="s">
        <v>256</v>
      </c>
      <c r="Z611" s="362" t="s">
        <v>257</v>
      </c>
      <c r="AA611" s="362" t="s">
        <v>258</v>
      </c>
      <c r="AB611" s="362" t="s">
        <v>259</v>
      </c>
      <c r="AC611" s="362" t="s">
        <v>260</v>
      </c>
      <c r="AD611" s="364">
        <v>650</v>
      </c>
      <c r="AE611" s="364">
        <v>650</v>
      </c>
      <c r="AF611" s="362" t="s">
        <v>261</v>
      </c>
      <c r="AG611" s="362">
        <v>2.4009599999999999E-2</v>
      </c>
      <c r="AH611" s="364">
        <v>15.61</v>
      </c>
      <c r="AI611" s="364">
        <v>15.61</v>
      </c>
      <c r="AJ611" s="362" t="s">
        <v>262</v>
      </c>
      <c r="AK611" s="362" t="s">
        <v>263</v>
      </c>
      <c r="AL611" s="361" t="s">
        <v>264</v>
      </c>
      <c r="AM611" s="362">
        <v>58203</v>
      </c>
      <c r="AN611" s="362">
        <v>73410</v>
      </c>
      <c r="AO611" s="361" t="s">
        <v>158</v>
      </c>
      <c r="AP611" s="361" t="s">
        <v>265</v>
      </c>
      <c r="AQ611" s="362" t="s">
        <v>1035</v>
      </c>
      <c r="AR611" s="362" t="s">
        <v>508</v>
      </c>
      <c r="AS611" s="363" t="s">
        <v>733</v>
      </c>
      <c r="AT611" s="362" t="s">
        <v>245</v>
      </c>
      <c r="AU611" s="362" t="s">
        <v>1748</v>
      </c>
      <c r="AV611" s="364" t="s">
        <v>1749</v>
      </c>
      <c r="AW611" s="362" t="s">
        <v>1750</v>
      </c>
      <c r="AX611" s="362" t="s">
        <v>271</v>
      </c>
      <c r="AY611" s="364" t="s">
        <v>1749</v>
      </c>
      <c r="AZ611" s="362" t="s">
        <v>1345</v>
      </c>
      <c r="BA611" s="362" t="s">
        <v>1346</v>
      </c>
      <c r="BB611" s="362" t="s">
        <v>1347</v>
      </c>
      <c r="BC611" s="362" t="s">
        <v>1348</v>
      </c>
      <c r="BD611" s="362" t="s">
        <v>1751</v>
      </c>
      <c r="BE611" s="363" t="s">
        <v>1743</v>
      </c>
      <c r="BF611" s="362" t="s">
        <v>261</v>
      </c>
      <c r="BG611" s="364" t="s">
        <v>1749</v>
      </c>
      <c r="BH611" s="362"/>
      <c r="BI611" s="362"/>
      <c r="BJ611" s="362"/>
      <c r="BK611" s="362"/>
      <c r="BL611" s="362"/>
      <c r="BM611" s="362"/>
      <c r="BN611" s="362"/>
      <c r="BO611" s="362"/>
      <c r="BP611" s="362"/>
      <c r="BQ611" s="362"/>
      <c r="BR611" s="362"/>
    </row>
    <row r="612" spans="1:70" ht="15.6">
      <c r="A612" s="361" t="s">
        <v>158</v>
      </c>
      <c r="B612" s="362" t="s">
        <v>2</v>
      </c>
      <c r="C612" s="362"/>
      <c r="D612" s="363" t="s">
        <v>243</v>
      </c>
      <c r="E612" s="363" t="s">
        <v>456</v>
      </c>
      <c r="F612" s="362" t="s">
        <v>245</v>
      </c>
      <c r="G612" s="362" t="s">
        <v>246</v>
      </c>
      <c r="H612" s="362" t="s">
        <v>247</v>
      </c>
      <c r="I612" s="362" t="s">
        <v>248</v>
      </c>
      <c r="J612" s="362" t="s">
        <v>249</v>
      </c>
      <c r="K612" s="362" t="s">
        <v>250</v>
      </c>
      <c r="L612" s="361" t="s">
        <v>298</v>
      </c>
      <c r="M612" s="362" t="s">
        <v>89</v>
      </c>
      <c r="N612" s="362" t="s">
        <v>91</v>
      </c>
      <c r="O612" s="362" t="s">
        <v>250</v>
      </c>
      <c r="P612" s="362" t="s">
        <v>247</v>
      </c>
      <c r="Q612" s="361" t="s">
        <v>157</v>
      </c>
      <c r="R612" s="362" t="s">
        <v>252</v>
      </c>
      <c r="S612" s="362" t="s">
        <v>253</v>
      </c>
      <c r="T612" s="362">
        <v>59336802</v>
      </c>
      <c r="U612" s="362"/>
      <c r="V612" s="362"/>
      <c r="W612" s="363" t="s">
        <v>1752</v>
      </c>
      <c r="X612" s="362" t="s">
        <v>1090</v>
      </c>
      <c r="Y612" s="362" t="s">
        <v>256</v>
      </c>
      <c r="Z612" s="362" t="s">
        <v>257</v>
      </c>
      <c r="AA612" s="362" t="s">
        <v>258</v>
      </c>
      <c r="AB612" s="362" t="s">
        <v>259</v>
      </c>
      <c r="AC612" s="362" t="s">
        <v>260</v>
      </c>
      <c r="AD612" s="364">
        <v>2251.08</v>
      </c>
      <c r="AE612" s="364">
        <v>2251.08</v>
      </c>
      <c r="AF612" s="362" t="s">
        <v>261</v>
      </c>
      <c r="AG612" s="362">
        <v>2.4009599999999999E-2</v>
      </c>
      <c r="AH612" s="364">
        <v>54.05</v>
      </c>
      <c r="AI612" s="364">
        <v>54.05</v>
      </c>
      <c r="AJ612" s="362" t="s">
        <v>262</v>
      </c>
      <c r="AK612" s="362" t="s">
        <v>263</v>
      </c>
      <c r="AL612" s="361" t="s">
        <v>264</v>
      </c>
      <c r="AM612" s="362">
        <v>58203</v>
      </c>
      <c r="AN612" s="362">
        <v>71620</v>
      </c>
      <c r="AO612" s="361" t="s">
        <v>158</v>
      </c>
      <c r="AP612" s="361" t="s">
        <v>265</v>
      </c>
      <c r="AQ612" s="362" t="s">
        <v>1091</v>
      </c>
      <c r="AR612" s="362" t="s">
        <v>508</v>
      </c>
      <c r="AS612" s="363" t="s">
        <v>780</v>
      </c>
      <c r="AT612" s="362" t="s">
        <v>245</v>
      </c>
      <c r="AU612" s="362" t="s">
        <v>1753</v>
      </c>
      <c r="AV612" s="364" t="s">
        <v>1754</v>
      </c>
      <c r="AW612" s="362" t="s">
        <v>1047</v>
      </c>
      <c r="AX612" s="362" t="s">
        <v>271</v>
      </c>
      <c r="AY612" s="364" t="s">
        <v>1754</v>
      </c>
      <c r="AZ612" s="362" t="s">
        <v>1531</v>
      </c>
      <c r="BA612" s="362" t="s">
        <v>1532</v>
      </c>
      <c r="BB612" s="362" t="s">
        <v>1533</v>
      </c>
      <c r="BC612" s="362" t="s">
        <v>736</v>
      </c>
      <c r="BD612" s="362" t="s">
        <v>1755</v>
      </c>
      <c r="BE612" s="363" t="s">
        <v>731</v>
      </c>
      <c r="BF612" s="362" t="s">
        <v>261</v>
      </c>
      <c r="BG612" s="364" t="s">
        <v>1754</v>
      </c>
      <c r="BH612" s="362"/>
      <c r="BI612" s="362"/>
      <c r="BJ612" s="362"/>
      <c r="BK612" s="362"/>
      <c r="BL612" s="362"/>
      <c r="BM612" s="362"/>
      <c r="BN612" s="362"/>
      <c r="BO612" s="362"/>
      <c r="BP612" s="362"/>
      <c r="BQ612" s="362"/>
      <c r="BR612" s="362"/>
    </row>
    <row r="613" spans="1:70" ht="15.6">
      <c r="A613" s="361" t="s">
        <v>158</v>
      </c>
      <c r="B613" s="362" t="s">
        <v>2</v>
      </c>
      <c r="C613" s="362"/>
      <c r="D613" s="363" t="s">
        <v>243</v>
      </c>
      <c r="E613" s="363" t="s">
        <v>456</v>
      </c>
      <c r="F613" s="362" t="s">
        <v>245</v>
      </c>
      <c r="G613" s="362" t="s">
        <v>246</v>
      </c>
      <c r="H613" s="362" t="s">
        <v>247</v>
      </c>
      <c r="I613" s="362" t="s">
        <v>248</v>
      </c>
      <c r="J613" s="362" t="s">
        <v>249</v>
      </c>
      <c r="K613" s="362" t="s">
        <v>250</v>
      </c>
      <c r="L613" s="361" t="s">
        <v>298</v>
      </c>
      <c r="M613" s="362" t="s">
        <v>89</v>
      </c>
      <c r="N613" s="362" t="s">
        <v>91</v>
      </c>
      <c r="O613" s="362" t="s">
        <v>250</v>
      </c>
      <c r="P613" s="362" t="s">
        <v>247</v>
      </c>
      <c r="Q613" s="361" t="s">
        <v>157</v>
      </c>
      <c r="R613" s="362" t="s">
        <v>252</v>
      </c>
      <c r="S613" s="362" t="s">
        <v>253</v>
      </c>
      <c r="T613" s="362">
        <v>59367139</v>
      </c>
      <c r="U613" s="362"/>
      <c r="V613" s="362"/>
      <c r="W613" s="363" t="s">
        <v>733</v>
      </c>
      <c r="X613" s="362" t="s">
        <v>278</v>
      </c>
      <c r="Y613" s="362" t="s">
        <v>256</v>
      </c>
      <c r="Z613" s="362" t="s">
        <v>279</v>
      </c>
      <c r="AA613" s="362"/>
      <c r="AB613" s="362" t="s">
        <v>280</v>
      </c>
      <c r="AC613" s="362" t="s">
        <v>281</v>
      </c>
      <c r="AD613" s="364">
        <v>0</v>
      </c>
      <c r="AE613" s="364">
        <v>7.98</v>
      </c>
      <c r="AF613" s="362" t="s">
        <v>154</v>
      </c>
      <c r="AG613" s="362">
        <v>1</v>
      </c>
      <c r="AH613" s="364">
        <v>0</v>
      </c>
      <c r="AI613" s="364">
        <v>7.98</v>
      </c>
      <c r="AJ613" s="362"/>
      <c r="AK613" s="362"/>
      <c r="AL613" s="361"/>
      <c r="AM613" s="362"/>
      <c r="AN613" s="362"/>
      <c r="AO613" s="361"/>
      <c r="AP613" s="361"/>
      <c r="AQ613" s="362" t="s">
        <v>282</v>
      </c>
      <c r="AR613" s="362"/>
      <c r="AS613" s="363"/>
      <c r="AT613" s="362"/>
      <c r="AU613" s="362"/>
      <c r="AV613" s="364"/>
      <c r="AW613" s="362"/>
      <c r="AX613" s="362"/>
      <c r="AY613" s="364"/>
      <c r="AZ613" s="362"/>
      <c r="BA613" s="362"/>
      <c r="BB613" s="362"/>
      <c r="BC613" s="362"/>
      <c r="BD613" s="362"/>
      <c r="BE613" s="363"/>
      <c r="BF613" s="362"/>
      <c r="BG613" s="364"/>
      <c r="BH613" s="362"/>
      <c r="BI613" s="362"/>
      <c r="BJ613" s="362"/>
      <c r="BK613" s="362"/>
      <c r="BL613" s="362"/>
      <c r="BM613" s="362"/>
      <c r="BN613" s="362"/>
      <c r="BO613" s="362"/>
      <c r="BP613" s="362"/>
      <c r="BQ613" s="362"/>
      <c r="BR613" s="362"/>
    </row>
    <row r="614" spans="1:70" ht="15.6">
      <c r="A614" s="361" t="s">
        <v>158</v>
      </c>
      <c r="B614" s="362" t="s">
        <v>2</v>
      </c>
      <c r="C614" s="362"/>
      <c r="D614" s="363" t="s">
        <v>243</v>
      </c>
      <c r="E614" s="363" t="s">
        <v>456</v>
      </c>
      <c r="F614" s="362" t="s">
        <v>245</v>
      </c>
      <c r="G614" s="362" t="s">
        <v>246</v>
      </c>
      <c r="H614" s="362" t="s">
        <v>247</v>
      </c>
      <c r="I614" s="362" t="s">
        <v>248</v>
      </c>
      <c r="J614" s="362" t="s">
        <v>249</v>
      </c>
      <c r="K614" s="362" t="s">
        <v>250</v>
      </c>
      <c r="L614" s="361" t="s">
        <v>298</v>
      </c>
      <c r="M614" s="362" t="s">
        <v>89</v>
      </c>
      <c r="N614" s="362" t="s">
        <v>91</v>
      </c>
      <c r="O614" s="362" t="s">
        <v>250</v>
      </c>
      <c r="P614" s="362" t="s">
        <v>247</v>
      </c>
      <c r="Q614" s="361" t="s">
        <v>157</v>
      </c>
      <c r="R614" s="362" t="s">
        <v>252</v>
      </c>
      <c r="S614" s="362" t="s">
        <v>253</v>
      </c>
      <c r="T614" s="362">
        <v>59367240</v>
      </c>
      <c r="U614" s="362"/>
      <c r="V614" s="362"/>
      <c r="W614" s="363" t="s">
        <v>733</v>
      </c>
      <c r="X614" s="362" t="s">
        <v>278</v>
      </c>
      <c r="Y614" s="362" t="s">
        <v>256</v>
      </c>
      <c r="Z614" s="362" t="s">
        <v>279</v>
      </c>
      <c r="AA614" s="362"/>
      <c r="AB614" s="362" t="s">
        <v>280</v>
      </c>
      <c r="AC614" s="362" t="s">
        <v>281</v>
      </c>
      <c r="AD614" s="364">
        <v>0</v>
      </c>
      <c r="AE614" s="364">
        <v>27.83</v>
      </c>
      <c r="AF614" s="362" t="s">
        <v>154</v>
      </c>
      <c r="AG614" s="362">
        <v>1</v>
      </c>
      <c r="AH614" s="364">
        <v>0</v>
      </c>
      <c r="AI614" s="364">
        <v>27.83</v>
      </c>
      <c r="AJ614" s="362"/>
      <c r="AK614" s="362"/>
      <c r="AL614" s="361"/>
      <c r="AM614" s="362"/>
      <c r="AN614" s="362"/>
      <c r="AO614" s="361"/>
      <c r="AP614" s="361"/>
      <c r="AQ614" s="362" t="s">
        <v>282</v>
      </c>
      <c r="AR614" s="362"/>
      <c r="AS614" s="363"/>
      <c r="AT614" s="362"/>
      <c r="AU614" s="362"/>
      <c r="AV614" s="364"/>
      <c r="AW614" s="362"/>
      <c r="AX614" s="362"/>
      <c r="AY614" s="364"/>
      <c r="AZ614" s="362"/>
      <c r="BA614" s="362"/>
      <c r="BB614" s="362"/>
      <c r="BC614" s="362"/>
      <c r="BD614" s="362"/>
      <c r="BE614" s="363"/>
      <c r="BF614" s="362"/>
      <c r="BG614" s="364"/>
      <c r="BH614" s="362"/>
      <c r="BI614" s="362"/>
      <c r="BJ614" s="362"/>
      <c r="BK614" s="362"/>
      <c r="BL614" s="362"/>
      <c r="BM614" s="362"/>
      <c r="BN614" s="362"/>
      <c r="BO614" s="362"/>
      <c r="BP614" s="362"/>
      <c r="BQ614" s="362"/>
      <c r="BR614" s="362"/>
    </row>
    <row r="615" spans="1:70" ht="15.6">
      <c r="A615" s="361" t="s">
        <v>158</v>
      </c>
      <c r="B615" s="362" t="s">
        <v>2</v>
      </c>
      <c r="C615" s="362"/>
      <c r="D615" s="363" t="s">
        <v>243</v>
      </c>
      <c r="E615" s="363" t="s">
        <v>456</v>
      </c>
      <c r="F615" s="362" t="s">
        <v>245</v>
      </c>
      <c r="G615" s="362" t="s">
        <v>246</v>
      </c>
      <c r="H615" s="362" t="s">
        <v>247</v>
      </c>
      <c r="I615" s="362" t="s">
        <v>248</v>
      </c>
      <c r="J615" s="362" t="s">
        <v>249</v>
      </c>
      <c r="K615" s="362" t="s">
        <v>250</v>
      </c>
      <c r="L615" s="361" t="s">
        <v>298</v>
      </c>
      <c r="M615" s="362" t="s">
        <v>89</v>
      </c>
      <c r="N615" s="362" t="s">
        <v>91</v>
      </c>
      <c r="O615" s="362" t="s">
        <v>250</v>
      </c>
      <c r="P615" s="362" t="s">
        <v>247</v>
      </c>
      <c r="Q615" s="361" t="s">
        <v>157</v>
      </c>
      <c r="R615" s="362" t="s">
        <v>252</v>
      </c>
      <c r="S615" s="362" t="s">
        <v>253</v>
      </c>
      <c r="T615" s="362">
        <v>59367857</v>
      </c>
      <c r="U615" s="362"/>
      <c r="V615" s="362"/>
      <c r="W615" s="363" t="s">
        <v>733</v>
      </c>
      <c r="X615" s="362" t="s">
        <v>278</v>
      </c>
      <c r="Y615" s="362" t="s">
        <v>256</v>
      </c>
      <c r="Z615" s="362" t="s">
        <v>279</v>
      </c>
      <c r="AA615" s="362"/>
      <c r="AB615" s="362" t="s">
        <v>280</v>
      </c>
      <c r="AC615" s="362" t="s">
        <v>281</v>
      </c>
      <c r="AD615" s="364">
        <v>0</v>
      </c>
      <c r="AE615" s="364">
        <v>1208.49</v>
      </c>
      <c r="AF615" s="362" t="s">
        <v>261</v>
      </c>
      <c r="AG615" s="362">
        <v>2.4009599999999999E-2</v>
      </c>
      <c r="AH615" s="364">
        <v>0</v>
      </c>
      <c r="AI615" s="364">
        <v>29.02</v>
      </c>
      <c r="AJ615" s="362"/>
      <c r="AK615" s="362"/>
      <c r="AL615" s="361"/>
      <c r="AM615" s="362"/>
      <c r="AN615" s="362"/>
      <c r="AO615" s="361"/>
      <c r="AP615" s="361"/>
      <c r="AQ615" s="362" t="s">
        <v>282</v>
      </c>
      <c r="AR615" s="362"/>
      <c r="AS615" s="363"/>
      <c r="AT615" s="362"/>
      <c r="AU615" s="362"/>
      <c r="AV615" s="364"/>
      <c r="AW615" s="362"/>
      <c r="AX615" s="362"/>
      <c r="AY615" s="364"/>
      <c r="AZ615" s="362"/>
      <c r="BA615" s="362"/>
      <c r="BB615" s="362"/>
      <c r="BC615" s="362"/>
      <c r="BD615" s="362"/>
      <c r="BE615" s="363"/>
      <c r="BF615" s="362"/>
      <c r="BG615" s="364"/>
      <c r="BH615" s="362"/>
      <c r="BI615" s="362"/>
      <c r="BJ615" s="362"/>
      <c r="BK615" s="362"/>
      <c r="BL615" s="362"/>
      <c r="BM615" s="362"/>
      <c r="BN615" s="362"/>
      <c r="BO615" s="362"/>
      <c r="BP615" s="362"/>
      <c r="BQ615" s="362"/>
      <c r="BR615" s="362"/>
    </row>
    <row r="616" spans="1:70" ht="15.6">
      <c r="A616" s="361" t="s">
        <v>158</v>
      </c>
      <c r="B616" s="362" t="s">
        <v>2</v>
      </c>
      <c r="C616" s="362"/>
      <c r="D616" s="363" t="s">
        <v>243</v>
      </c>
      <c r="E616" s="363" t="s">
        <v>456</v>
      </c>
      <c r="F616" s="362" t="s">
        <v>245</v>
      </c>
      <c r="G616" s="362" t="s">
        <v>246</v>
      </c>
      <c r="H616" s="362" t="s">
        <v>247</v>
      </c>
      <c r="I616" s="362" t="s">
        <v>248</v>
      </c>
      <c r="J616" s="362" t="s">
        <v>249</v>
      </c>
      <c r="K616" s="362" t="s">
        <v>250</v>
      </c>
      <c r="L616" s="361" t="s">
        <v>298</v>
      </c>
      <c r="M616" s="362" t="s">
        <v>89</v>
      </c>
      <c r="N616" s="362" t="s">
        <v>91</v>
      </c>
      <c r="O616" s="362" t="s">
        <v>250</v>
      </c>
      <c r="P616" s="362" t="s">
        <v>247</v>
      </c>
      <c r="Q616" s="361" t="s">
        <v>157</v>
      </c>
      <c r="R616" s="362" t="s">
        <v>252</v>
      </c>
      <c r="S616" s="362" t="s">
        <v>253</v>
      </c>
      <c r="T616" s="362">
        <v>59441951</v>
      </c>
      <c r="U616" s="362"/>
      <c r="V616" s="362"/>
      <c r="W616" s="363" t="s">
        <v>1719</v>
      </c>
      <c r="X616" s="362" t="s">
        <v>1034</v>
      </c>
      <c r="Y616" s="362" t="s">
        <v>256</v>
      </c>
      <c r="Z616" s="362" t="s">
        <v>257</v>
      </c>
      <c r="AA616" s="362" t="s">
        <v>258</v>
      </c>
      <c r="AB616" s="362" t="s">
        <v>259</v>
      </c>
      <c r="AC616" s="362" t="s">
        <v>260</v>
      </c>
      <c r="AD616" s="364">
        <v>400</v>
      </c>
      <c r="AE616" s="364">
        <v>400</v>
      </c>
      <c r="AF616" s="362" t="s">
        <v>261</v>
      </c>
      <c r="AG616" s="362">
        <v>2.4009599999999999E-2</v>
      </c>
      <c r="AH616" s="364">
        <v>9.6</v>
      </c>
      <c r="AI616" s="364">
        <v>9.6</v>
      </c>
      <c r="AJ616" s="362" t="s">
        <v>262</v>
      </c>
      <c r="AK616" s="362" t="s">
        <v>263</v>
      </c>
      <c r="AL616" s="361" t="s">
        <v>264</v>
      </c>
      <c r="AM616" s="362">
        <v>58203</v>
      </c>
      <c r="AN616" s="362">
        <v>73410</v>
      </c>
      <c r="AO616" s="361" t="s">
        <v>158</v>
      </c>
      <c r="AP616" s="361" t="s">
        <v>265</v>
      </c>
      <c r="AQ616" s="362" t="s">
        <v>1035</v>
      </c>
      <c r="AR616" s="362" t="s">
        <v>508</v>
      </c>
      <c r="AS616" s="363" t="s">
        <v>1719</v>
      </c>
      <c r="AT616" s="362" t="s">
        <v>245</v>
      </c>
      <c r="AU616" s="362" t="s">
        <v>1739</v>
      </c>
      <c r="AV616" s="364" t="s">
        <v>1343</v>
      </c>
      <c r="AW616" s="362" t="s">
        <v>1756</v>
      </c>
      <c r="AX616" s="362" t="s">
        <v>271</v>
      </c>
      <c r="AY616" s="364" t="s">
        <v>1343</v>
      </c>
      <c r="AZ616" s="362" t="s">
        <v>1584</v>
      </c>
      <c r="BA616" s="362" t="s">
        <v>1585</v>
      </c>
      <c r="BB616" s="362" t="s">
        <v>1586</v>
      </c>
      <c r="BC616" s="362" t="s">
        <v>1321</v>
      </c>
      <c r="BD616" s="362" t="s">
        <v>1757</v>
      </c>
      <c r="BE616" s="363" t="s">
        <v>627</v>
      </c>
      <c r="BF616" s="362" t="s">
        <v>261</v>
      </c>
      <c r="BG616" s="364" t="s">
        <v>1343</v>
      </c>
      <c r="BH616" s="362"/>
      <c r="BI616" s="362"/>
      <c r="BJ616" s="362"/>
      <c r="BK616" s="362"/>
      <c r="BL616" s="362"/>
      <c r="BM616" s="362"/>
      <c r="BN616" s="362"/>
      <c r="BO616" s="362"/>
      <c r="BP616" s="362"/>
      <c r="BQ616" s="362"/>
      <c r="BR616" s="362"/>
    </row>
    <row r="617" spans="1:70" ht="15.6">
      <c r="A617" s="361" t="s">
        <v>158</v>
      </c>
      <c r="B617" s="362" t="s">
        <v>2</v>
      </c>
      <c r="C617" s="362"/>
      <c r="D617" s="363" t="s">
        <v>243</v>
      </c>
      <c r="E617" s="363" t="s">
        <v>456</v>
      </c>
      <c r="F617" s="362" t="s">
        <v>245</v>
      </c>
      <c r="G617" s="362" t="s">
        <v>246</v>
      </c>
      <c r="H617" s="362" t="s">
        <v>247</v>
      </c>
      <c r="I617" s="362" t="s">
        <v>248</v>
      </c>
      <c r="J617" s="362" t="s">
        <v>249</v>
      </c>
      <c r="K617" s="362" t="s">
        <v>250</v>
      </c>
      <c r="L617" s="361" t="s">
        <v>298</v>
      </c>
      <c r="M617" s="362" t="s">
        <v>89</v>
      </c>
      <c r="N617" s="362" t="s">
        <v>91</v>
      </c>
      <c r="O617" s="362" t="s">
        <v>250</v>
      </c>
      <c r="P617" s="362" t="s">
        <v>247</v>
      </c>
      <c r="Q617" s="361" t="s">
        <v>157</v>
      </c>
      <c r="R617" s="362" t="s">
        <v>252</v>
      </c>
      <c r="S617" s="362" t="s">
        <v>253</v>
      </c>
      <c r="T617" s="362">
        <v>59441969</v>
      </c>
      <c r="U617" s="362"/>
      <c r="V617" s="362"/>
      <c r="W617" s="363" t="s">
        <v>731</v>
      </c>
      <c r="X617" s="362" t="s">
        <v>1090</v>
      </c>
      <c r="Y617" s="362" t="s">
        <v>256</v>
      </c>
      <c r="Z617" s="362" t="s">
        <v>257</v>
      </c>
      <c r="AA617" s="362" t="s">
        <v>258</v>
      </c>
      <c r="AB617" s="362" t="s">
        <v>259</v>
      </c>
      <c r="AC617" s="362" t="s">
        <v>260</v>
      </c>
      <c r="AD617" s="364">
        <v>1006.76</v>
      </c>
      <c r="AE617" s="364">
        <v>1006.76</v>
      </c>
      <c r="AF617" s="362" t="s">
        <v>261</v>
      </c>
      <c r="AG617" s="362">
        <v>2.4009599999999999E-2</v>
      </c>
      <c r="AH617" s="364">
        <v>24.17</v>
      </c>
      <c r="AI617" s="364">
        <v>24.17</v>
      </c>
      <c r="AJ617" s="362" t="s">
        <v>262</v>
      </c>
      <c r="AK617" s="362" t="s">
        <v>263</v>
      </c>
      <c r="AL617" s="361" t="s">
        <v>264</v>
      </c>
      <c r="AM617" s="362">
        <v>58203</v>
      </c>
      <c r="AN617" s="362">
        <v>71620</v>
      </c>
      <c r="AO617" s="361" t="s">
        <v>158</v>
      </c>
      <c r="AP617" s="361" t="s">
        <v>265</v>
      </c>
      <c r="AQ617" s="362" t="s">
        <v>1091</v>
      </c>
      <c r="AR617" s="362" t="s">
        <v>508</v>
      </c>
      <c r="AS617" s="363" t="s">
        <v>731</v>
      </c>
      <c r="AT617" s="362" t="s">
        <v>245</v>
      </c>
      <c r="AU617" s="362" t="s">
        <v>1758</v>
      </c>
      <c r="AV617" s="364" t="s">
        <v>1759</v>
      </c>
      <c r="AW617" s="362" t="s">
        <v>1047</v>
      </c>
      <c r="AX617" s="362" t="s">
        <v>271</v>
      </c>
      <c r="AY617" s="364" t="s">
        <v>1759</v>
      </c>
      <c r="AZ617" s="362" t="s">
        <v>1443</v>
      </c>
      <c r="BA617" s="362" t="s">
        <v>1444</v>
      </c>
      <c r="BB617" s="362" t="s">
        <v>1445</v>
      </c>
      <c r="BC617" s="362" t="s">
        <v>663</v>
      </c>
      <c r="BD617" s="362" t="s">
        <v>1760</v>
      </c>
      <c r="BE617" s="363" t="s">
        <v>627</v>
      </c>
      <c r="BF617" s="362" t="s">
        <v>261</v>
      </c>
      <c r="BG617" s="364" t="s">
        <v>1759</v>
      </c>
      <c r="BH617" s="362"/>
      <c r="BI617" s="362"/>
      <c r="BJ617" s="362"/>
      <c r="BK617" s="362"/>
      <c r="BL617" s="362"/>
      <c r="BM617" s="362"/>
      <c r="BN617" s="362"/>
      <c r="BO617" s="362"/>
      <c r="BP617" s="362"/>
      <c r="BQ617" s="362"/>
      <c r="BR617" s="362"/>
    </row>
    <row r="618" spans="1:70" ht="15.6">
      <c r="A618" s="361" t="s">
        <v>158</v>
      </c>
      <c r="B618" s="362" t="s">
        <v>2</v>
      </c>
      <c r="C618" s="362"/>
      <c r="D618" s="363" t="s">
        <v>243</v>
      </c>
      <c r="E618" s="363" t="s">
        <v>456</v>
      </c>
      <c r="F618" s="362" t="s">
        <v>245</v>
      </c>
      <c r="G618" s="362" t="s">
        <v>246</v>
      </c>
      <c r="H618" s="362" t="s">
        <v>247</v>
      </c>
      <c r="I618" s="362" t="s">
        <v>248</v>
      </c>
      <c r="J618" s="362" t="s">
        <v>249</v>
      </c>
      <c r="K618" s="362" t="s">
        <v>250</v>
      </c>
      <c r="L618" s="361" t="s">
        <v>298</v>
      </c>
      <c r="M618" s="362" t="s">
        <v>89</v>
      </c>
      <c r="N618" s="362" t="s">
        <v>91</v>
      </c>
      <c r="O618" s="362" t="s">
        <v>250</v>
      </c>
      <c r="P618" s="362" t="s">
        <v>247</v>
      </c>
      <c r="Q618" s="361" t="s">
        <v>157</v>
      </c>
      <c r="R618" s="362" t="s">
        <v>252</v>
      </c>
      <c r="S618" s="362" t="s">
        <v>253</v>
      </c>
      <c r="T618" s="362">
        <v>59441974</v>
      </c>
      <c r="U618" s="362"/>
      <c r="V618" s="362"/>
      <c r="W618" s="363" t="s">
        <v>731</v>
      </c>
      <c r="X618" s="362" t="s">
        <v>1090</v>
      </c>
      <c r="Y618" s="362" t="s">
        <v>256</v>
      </c>
      <c r="Z618" s="362" t="s">
        <v>257</v>
      </c>
      <c r="AA618" s="362" t="s">
        <v>258</v>
      </c>
      <c r="AB618" s="362" t="s">
        <v>259</v>
      </c>
      <c r="AC618" s="362" t="s">
        <v>260</v>
      </c>
      <c r="AD618" s="364">
        <v>1012.47</v>
      </c>
      <c r="AE618" s="364">
        <v>1012.47</v>
      </c>
      <c r="AF618" s="362" t="s">
        <v>261</v>
      </c>
      <c r="AG618" s="362">
        <v>2.4009599999999999E-2</v>
      </c>
      <c r="AH618" s="364">
        <v>24.31</v>
      </c>
      <c r="AI618" s="364">
        <v>24.31</v>
      </c>
      <c r="AJ618" s="362" t="s">
        <v>262</v>
      </c>
      <c r="AK618" s="362" t="s">
        <v>263</v>
      </c>
      <c r="AL618" s="361" t="s">
        <v>264</v>
      </c>
      <c r="AM618" s="362">
        <v>58203</v>
      </c>
      <c r="AN618" s="362">
        <v>71620</v>
      </c>
      <c r="AO618" s="361" t="s">
        <v>158</v>
      </c>
      <c r="AP618" s="361" t="s">
        <v>265</v>
      </c>
      <c r="AQ618" s="362" t="s">
        <v>1091</v>
      </c>
      <c r="AR618" s="362" t="s">
        <v>508</v>
      </c>
      <c r="AS618" s="363" t="s">
        <v>731</v>
      </c>
      <c r="AT618" s="362" t="s">
        <v>245</v>
      </c>
      <c r="AU618" s="362" t="s">
        <v>1761</v>
      </c>
      <c r="AV618" s="364" t="s">
        <v>1762</v>
      </c>
      <c r="AW618" s="362" t="s">
        <v>1047</v>
      </c>
      <c r="AX618" s="362" t="s">
        <v>271</v>
      </c>
      <c r="AY618" s="364" t="s">
        <v>1762</v>
      </c>
      <c r="AZ618" s="362" t="s">
        <v>1443</v>
      </c>
      <c r="BA618" s="362" t="s">
        <v>1444</v>
      </c>
      <c r="BB618" s="362" t="s">
        <v>1445</v>
      </c>
      <c r="BC618" s="362" t="s">
        <v>663</v>
      </c>
      <c r="BD618" s="362" t="s">
        <v>1760</v>
      </c>
      <c r="BE618" s="363" t="s">
        <v>627</v>
      </c>
      <c r="BF618" s="362" t="s">
        <v>261</v>
      </c>
      <c r="BG618" s="364" t="s">
        <v>1762</v>
      </c>
      <c r="BH618" s="362"/>
      <c r="BI618" s="362"/>
      <c r="BJ618" s="362"/>
      <c r="BK618" s="362"/>
      <c r="BL618" s="362"/>
      <c r="BM618" s="362"/>
      <c r="BN618" s="362"/>
      <c r="BO618" s="362"/>
      <c r="BP618" s="362"/>
      <c r="BQ618" s="362"/>
      <c r="BR618" s="362"/>
    </row>
    <row r="619" spans="1:70" ht="15.6">
      <c r="A619" s="361" t="s">
        <v>158</v>
      </c>
      <c r="B619" s="362" t="s">
        <v>2</v>
      </c>
      <c r="C619" s="362"/>
      <c r="D619" s="363" t="s">
        <v>243</v>
      </c>
      <c r="E619" s="363" t="s">
        <v>456</v>
      </c>
      <c r="F619" s="362" t="s">
        <v>245</v>
      </c>
      <c r="G619" s="362" t="s">
        <v>246</v>
      </c>
      <c r="H619" s="362" t="s">
        <v>247</v>
      </c>
      <c r="I619" s="362" t="s">
        <v>248</v>
      </c>
      <c r="J619" s="362" t="s">
        <v>249</v>
      </c>
      <c r="K619" s="362" t="s">
        <v>250</v>
      </c>
      <c r="L619" s="361" t="s">
        <v>298</v>
      </c>
      <c r="M619" s="362" t="s">
        <v>89</v>
      </c>
      <c r="N619" s="362" t="s">
        <v>91</v>
      </c>
      <c r="O619" s="362" t="s">
        <v>250</v>
      </c>
      <c r="P619" s="362" t="s">
        <v>247</v>
      </c>
      <c r="Q619" s="361" t="s">
        <v>157</v>
      </c>
      <c r="R619" s="362" t="s">
        <v>252</v>
      </c>
      <c r="S619" s="362" t="s">
        <v>253</v>
      </c>
      <c r="T619" s="362">
        <v>59462342</v>
      </c>
      <c r="U619" s="362"/>
      <c r="V619" s="362"/>
      <c r="W619" s="363" t="s">
        <v>731</v>
      </c>
      <c r="X619" s="362" t="s">
        <v>278</v>
      </c>
      <c r="Y619" s="362" t="s">
        <v>256</v>
      </c>
      <c r="Z619" s="362" t="s">
        <v>279</v>
      </c>
      <c r="AA619" s="362"/>
      <c r="AB619" s="362" t="s">
        <v>280</v>
      </c>
      <c r="AC619" s="362" t="s">
        <v>281</v>
      </c>
      <c r="AD619" s="364">
        <v>0</v>
      </c>
      <c r="AE619" s="364">
        <v>193.54</v>
      </c>
      <c r="AF619" s="362" t="s">
        <v>261</v>
      </c>
      <c r="AG619" s="362">
        <v>2.4009599999999999E-2</v>
      </c>
      <c r="AH619" s="364">
        <v>0</v>
      </c>
      <c r="AI619" s="364">
        <v>4.6500000000000004</v>
      </c>
      <c r="AJ619" s="362"/>
      <c r="AK619" s="362"/>
      <c r="AL619" s="361"/>
      <c r="AM619" s="362"/>
      <c r="AN619" s="362"/>
      <c r="AO619" s="361"/>
      <c r="AP619" s="361"/>
      <c r="AQ619" s="362" t="s">
        <v>282</v>
      </c>
      <c r="AR619" s="362"/>
      <c r="AS619" s="363"/>
      <c r="AT619" s="362"/>
      <c r="AU619" s="362"/>
      <c r="AV619" s="364"/>
      <c r="AW619" s="362"/>
      <c r="AX619" s="362"/>
      <c r="AY619" s="364"/>
      <c r="AZ619" s="362"/>
      <c r="BA619" s="362"/>
      <c r="BB619" s="362"/>
      <c r="BC619" s="362"/>
      <c r="BD619" s="362"/>
      <c r="BE619" s="363"/>
      <c r="BF619" s="362"/>
      <c r="BG619" s="364"/>
      <c r="BH619" s="362"/>
      <c r="BI619" s="362"/>
      <c r="BJ619" s="362"/>
      <c r="BK619" s="362"/>
      <c r="BL619" s="362"/>
      <c r="BM619" s="362"/>
      <c r="BN619" s="362"/>
      <c r="BO619" s="362"/>
      <c r="BP619" s="362"/>
      <c r="BQ619" s="362"/>
      <c r="BR619" s="362"/>
    </row>
    <row r="620" spans="1:70" ht="15.6">
      <c r="A620" s="361" t="s">
        <v>158</v>
      </c>
      <c r="B620" s="362" t="s">
        <v>2</v>
      </c>
      <c r="C620" s="362"/>
      <c r="D620" s="363" t="s">
        <v>243</v>
      </c>
      <c r="E620" s="363" t="s">
        <v>456</v>
      </c>
      <c r="F620" s="362" t="s">
        <v>245</v>
      </c>
      <c r="G620" s="362" t="s">
        <v>246</v>
      </c>
      <c r="H620" s="362" t="s">
        <v>247</v>
      </c>
      <c r="I620" s="362" t="s">
        <v>248</v>
      </c>
      <c r="J620" s="362" t="s">
        <v>249</v>
      </c>
      <c r="K620" s="362" t="s">
        <v>250</v>
      </c>
      <c r="L620" s="361" t="s">
        <v>298</v>
      </c>
      <c r="M620" s="362" t="s">
        <v>89</v>
      </c>
      <c r="N620" s="362" t="s">
        <v>91</v>
      </c>
      <c r="O620" s="362" t="s">
        <v>250</v>
      </c>
      <c r="P620" s="362" t="s">
        <v>247</v>
      </c>
      <c r="Q620" s="361" t="s">
        <v>157</v>
      </c>
      <c r="R620" s="362" t="s">
        <v>252</v>
      </c>
      <c r="S620" s="362" t="s">
        <v>253</v>
      </c>
      <c r="T620" s="362">
        <v>60113937</v>
      </c>
      <c r="U620" s="362"/>
      <c r="V620" s="362"/>
      <c r="W620" s="363" t="s">
        <v>822</v>
      </c>
      <c r="X620" s="362" t="s">
        <v>1043</v>
      </c>
      <c r="Y620" s="362" t="s">
        <v>256</v>
      </c>
      <c r="Z620" s="362" t="s">
        <v>257</v>
      </c>
      <c r="AA620" s="362" t="s">
        <v>258</v>
      </c>
      <c r="AB620" s="362" t="s">
        <v>259</v>
      </c>
      <c r="AC620" s="362" t="s">
        <v>260</v>
      </c>
      <c r="AD620" s="364">
        <v>5292</v>
      </c>
      <c r="AE620" s="364">
        <v>5292</v>
      </c>
      <c r="AF620" s="362" t="s">
        <v>261</v>
      </c>
      <c r="AG620" s="362">
        <v>2.3809520000000001E-2</v>
      </c>
      <c r="AH620" s="364">
        <v>126</v>
      </c>
      <c r="AI620" s="364">
        <v>126</v>
      </c>
      <c r="AJ620" s="362" t="s">
        <v>262</v>
      </c>
      <c r="AK620" s="362" t="s">
        <v>263</v>
      </c>
      <c r="AL620" s="361" t="s">
        <v>264</v>
      </c>
      <c r="AM620" s="362">
        <v>58203</v>
      </c>
      <c r="AN620" s="362">
        <v>71635</v>
      </c>
      <c r="AO620" s="361" t="s">
        <v>158</v>
      </c>
      <c r="AP620" s="361" t="s">
        <v>265</v>
      </c>
      <c r="AQ620" s="362" t="s">
        <v>1044</v>
      </c>
      <c r="AR620" s="362" t="s">
        <v>825</v>
      </c>
      <c r="AS620" s="363" t="s">
        <v>1763</v>
      </c>
      <c r="AT620" s="362" t="s">
        <v>245</v>
      </c>
      <c r="AU620" s="362" t="s">
        <v>1764</v>
      </c>
      <c r="AV620" s="364" t="s">
        <v>1765</v>
      </c>
      <c r="AW620" s="362" t="s">
        <v>1083</v>
      </c>
      <c r="AX620" s="362" t="s">
        <v>501</v>
      </c>
      <c r="AY620" s="364" t="s">
        <v>1766</v>
      </c>
      <c r="AZ620" s="362" t="s">
        <v>1375</v>
      </c>
      <c r="BA620" s="362" t="s">
        <v>1376</v>
      </c>
      <c r="BB620" s="362" t="s">
        <v>1377</v>
      </c>
      <c r="BC620" s="362" t="s">
        <v>1378</v>
      </c>
      <c r="BD620" s="362" t="s">
        <v>1767</v>
      </c>
      <c r="BE620" s="363" t="s">
        <v>1768</v>
      </c>
      <c r="BF620" s="362" t="s">
        <v>261</v>
      </c>
      <c r="BG620" s="364" t="s">
        <v>1765</v>
      </c>
      <c r="BH620" s="362"/>
      <c r="BI620" s="362"/>
      <c r="BJ620" s="362"/>
      <c r="BK620" s="362"/>
      <c r="BL620" s="362"/>
      <c r="BM620" s="362"/>
      <c r="BN620" s="362"/>
      <c r="BO620" s="362"/>
      <c r="BP620" s="362"/>
      <c r="BQ620" s="362"/>
      <c r="BR620" s="362"/>
    </row>
    <row r="621" spans="1:70" ht="15.6">
      <c r="A621" s="361" t="s">
        <v>158</v>
      </c>
      <c r="B621" s="362" t="s">
        <v>2</v>
      </c>
      <c r="C621" s="362"/>
      <c r="D621" s="363" t="s">
        <v>243</v>
      </c>
      <c r="E621" s="363" t="s">
        <v>456</v>
      </c>
      <c r="F621" s="362" t="s">
        <v>245</v>
      </c>
      <c r="G621" s="362" t="s">
        <v>246</v>
      </c>
      <c r="H621" s="362" t="s">
        <v>247</v>
      </c>
      <c r="I621" s="362" t="s">
        <v>248</v>
      </c>
      <c r="J621" s="362" t="s">
        <v>249</v>
      </c>
      <c r="K621" s="362" t="s">
        <v>250</v>
      </c>
      <c r="L621" s="361" t="s">
        <v>298</v>
      </c>
      <c r="M621" s="362" t="s">
        <v>89</v>
      </c>
      <c r="N621" s="362" t="s">
        <v>91</v>
      </c>
      <c r="O621" s="362" t="s">
        <v>250</v>
      </c>
      <c r="P621" s="362" t="s">
        <v>247</v>
      </c>
      <c r="Q621" s="361" t="s">
        <v>157</v>
      </c>
      <c r="R621" s="362" t="s">
        <v>252</v>
      </c>
      <c r="S621" s="362" t="s">
        <v>253</v>
      </c>
      <c r="T621" s="362">
        <v>60113938</v>
      </c>
      <c r="U621" s="362"/>
      <c r="V621" s="362"/>
      <c r="W621" s="363" t="s">
        <v>822</v>
      </c>
      <c r="X621" s="362" t="s">
        <v>1090</v>
      </c>
      <c r="Y621" s="362" t="s">
        <v>256</v>
      </c>
      <c r="Z621" s="362" t="s">
        <v>257</v>
      </c>
      <c r="AA621" s="362" t="s">
        <v>258</v>
      </c>
      <c r="AB621" s="362" t="s">
        <v>259</v>
      </c>
      <c r="AC621" s="362" t="s">
        <v>260</v>
      </c>
      <c r="AD621" s="364">
        <v>22440</v>
      </c>
      <c r="AE621" s="364">
        <v>22440</v>
      </c>
      <c r="AF621" s="362" t="s">
        <v>261</v>
      </c>
      <c r="AG621" s="362">
        <v>2.3809520000000001E-2</v>
      </c>
      <c r="AH621" s="364">
        <v>534.29</v>
      </c>
      <c r="AI621" s="364">
        <v>534.29</v>
      </c>
      <c r="AJ621" s="362" t="s">
        <v>262</v>
      </c>
      <c r="AK621" s="362" t="s">
        <v>263</v>
      </c>
      <c r="AL621" s="361" t="s">
        <v>264</v>
      </c>
      <c r="AM621" s="362">
        <v>58203</v>
      </c>
      <c r="AN621" s="362">
        <v>71620</v>
      </c>
      <c r="AO621" s="361" t="s">
        <v>158</v>
      </c>
      <c r="AP621" s="361" t="s">
        <v>265</v>
      </c>
      <c r="AQ621" s="362" t="s">
        <v>1091</v>
      </c>
      <c r="AR621" s="362" t="s">
        <v>825</v>
      </c>
      <c r="AS621" s="363" t="s">
        <v>1763</v>
      </c>
      <c r="AT621" s="362" t="s">
        <v>245</v>
      </c>
      <c r="AU621" s="362" t="s">
        <v>1764</v>
      </c>
      <c r="AV621" s="364" t="s">
        <v>1765</v>
      </c>
      <c r="AW621" s="362" t="s">
        <v>1769</v>
      </c>
      <c r="AX621" s="362" t="s">
        <v>271</v>
      </c>
      <c r="AY621" s="364" t="s">
        <v>1770</v>
      </c>
      <c r="AZ621" s="362" t="s">
        <v>1375</v>
      </c>
      <c r="BA621" s="362" t="s">
        <v>1376</v>
      </c>
      <c r="BB621" s="362" t="s">
        <v>1377</v>
      </c>
      <c r="BC621" s="362" t="s">
        <v>1378</v>
      </c>
      <c r="BD621" s="362" t="s">
        <v>1767</v>
      </c>
      <c r="BE621" s="363" t="s">
        <v>1768</v>
      </c>
      <c r="BF621" s="362" t="s">
        <v>261</v>
      </c>
      <c r="BG621" s="364" t="s">
        <v>1765</v>
      </c>
      <c r="BH621" s="362"/>
      <c r="BI621" s="362"/>
      <c r="BJ621" s="362"/>
      <c r="BK621" s="362"/>
      <c r="BL621" s="362"/>
      <c r="BM621" s="362"/>
      <c r="BN621" s="362"/>
      <c r="BO621" s="362"/>
      <c r="BP621" s="362"/>
      <c r="BQ621" s="362"/>
      <c r="BR621" s="362"/>
    </row>
    <row r="622" spans="1:70" ht="15.6">
      <c r="A622" s="361" t="s">
        <v>158</v>
      </c>
      <c r="B622" s="362" t="s">
        <v>2</v>
      </c>
      <c r="C622" s="362"/>
      <c r="D622" s="363" t="s">
        <v>243</v>
      </c>
      <c r="E622" s="363" t="s">
        <v>456</v>
      </c>
      <c r="F622" s="362" t="s">
        <v>245</v>
      </c>
      <c r="G622" s="362" t="s">
        <v>246</v>
      </c>
      <c r="H622" s="362" t="s">
        <v>247</v>
      </c>
      <c r="I622" s="362" t="s">
        <v>248</v>
      </c>
      <c r="J622" s="362" t="s">
        <v>249</v>
      </c>
      <c r="K622" s="362" t="s">
        <v>250</v>
      </c>
      <c r="L622" s="361" t="s">
        <v>298</v>
      </c>
      <c r="M622" s="362" t="s">
        <v>89</v>
      </c>
      <c r="N622" s="362" t="s">
        <v>91</v>
      </c>
      <c r="O622" s="362" t="s">
        <v>250</v>
      </c>
      <c r="P622" s="362" t="s">
        <v>247</v>
      </c>
      <c r="Q622" s="361" t="s">
        <v>157</v>
      </c>
      <c r="R622" s="362" t="s">
        <v>252</v>
      </c>
      <c r="S622" s="362" t="s">
        <v>253</v>
      </c>
      <c r="T622" s="362">
        <v>60113939</v>
      </c>
      <c r="U622" s="362"/>
      <c r="V622" s="362"/>
      <c r="W622" s="363" t="s">
        <v>822</v>
      </c>
      <c r="X622" s="362" t="s">
        <v>1090</v>
      </c>
      <c r="Y622" s="362" t="s">
        <v>256</v>
      </c>
      <c r="Z622" s="362" t="s">
        <v>257</v>
      </c>
      <c r="AA622" s="362" t="s">
        <v>258</v>
      </c>
      <c r="AB622" s="362" t="s">
        <v>259</v>
      </c>
      <c r="AC622" s="362" t="s">
        <v>260</v>
      </c>
      <c r="AD622" s="364">
        <v>4750</v>
      </c>
      <c r="AE622" s="364">
        <v>4750</v>
      </c>
      <c r="AF622" s="362" t="s">
        <v>261</v>
      </c>
      <c r="AG622" s="362">
        <v>2.3809520000000001E-2</v>
      </c>
      <c r="AH622" s="364">
        <v>113.1</v>
      </c>
      <c r="AI622" s="364">
        <v>113.1</v>
      </c>
      <c r="AJ622" s="362" t="s">
        <v>262</v>
      </c>
      <c r="AK622" s="362" t="s">
        <v>263</v>
      </c>
      <c r="AL622" s="361" t="s">
        <v>264</v>
      </c>
      <c r="AM622" s="362">
        <v>58203</v>
      </c>
      <c r="AN622" s="362">
        <v>71620</v>
      </c>
      <c r="AO622" s="361" t="s">
        <v>158</v>
      </c>
      <c r="AP622" s="361" t="s">
        <v>265</v>
      </c>
      <c r="AQ622" s="362" t="s">
        <v>1091</v>
      </c>
      <c r="AR622" s="362" t="s">
        <v>825</v>
      </c>
      <c r="AS622" s="363" t="s">
        <v>1763</v>
      </c>
      <c r="AT622" s="362" t="s">
        <v>245</v>
      </c>
      <c r="AU622" s="362" t="s">
        <v>1771</v>
      </c>
      <c r="AV622" s="364" t="s">
        <v>1772</v>
      </c>
      <c r="AW622" s="362" t="s">
        <v>1769</v>
      </c>
      <c r="AX622" s="362" t="s">
        <v>271</v>
      </c>
      <c r="AY622" s="364" t="s">
        <v>1773</v>
      </c>
      <c r="AZ622" s="362" t="s">
        <v>1125</v>
      </c>
      <c r="BA622" s="362" t="s">
        <v>1126</v>
      </c>
      <c r="BB622" s="362" t="s">
        <v>1127</v>
      </c>
      <c r="BC622" s="362" t="s">
        <v>736</v>
      </c>
      <c r="BD622" s="362" t="s">
        <v>1774</v>
      </c>
      <c r="BE622" s="363" t="s">
        <v>1768</v>
      </c>
      <c r="BF622" s="362" t="s">
        <v>261</v>
      </c>
      <c r="BG622" s="364" t="s">
        <v>1772</v>
      </c>
      <c r="BH622" s="362"/>
      <c r="BI622" s="362"/>
      <c r="BJ622" s="362"/>
      <c r="BK622" s="362"/>
      <c r="BL622" s="362"/>
      <c r="BM622" s="362"/>
      <c r="BN622" s="362"/>
      <c r="BO622" s="362"/>
      <c r="BP622" s="362"/>
      <c r="BQ622" s="362"/>
      <c r="BR622" s="362"/>
    </row>
    <row r="623" spans="1:70" ht="15.6">
      <c r="A623" s="361" t="s">
        <v>158</v>
      </c>
      <c r="B623" s="362" t="s">
        <v>2</v>
      </c>
      <c r="C623" s="362"/>
      <c r="D623" s="363" t="s">
        <v>243</v>
      </c>
      <c r="E623" s="363" t="s">
        <v>456</v>
      </c>
      <c r="F623" s="362" t="s">
        <v>245</v>
      </c>
      <c r="G623" s="362" t="s">
        <v>246</v>
      </c>
      <c r="H623" s="362" t="s">
        <v>247</v>
      </c>
      <c r="I623" s="362" t="s">
        <v>248</v>
      </c>
      <c r="J623" s="362" t="s">
        <v>249</v>
      </c>
      <c r="K623" s="362" t="s">
        <v>250</v>
      </c>
      <c r="L623" s="361" t="s">
        <v>298</v>
      </c>
      <c r="M623" s="362" t="s">
        <v>89</v>
      </c>
      <c r="N623" s="362" t="s">
        <v>91</v>
      </c>
      <c r="O623" s="362" t="s">
        <v>250</v>
      </c>
      <c r="P623" s="362" t="s">
        <v>247</v>
      </c>
      <c r="Q623" s="361" t="s">
        <v>157</v>
      </c>
      <c r="R623" s="362" t="s">
        <v>252</v>
      </c>
      <c r="S623" s="362" t="s">
        <v>253</v>
      </c>
      <c r="T623" s="362">
        <v>60113940</v>
      </c>
      <c r="U623" s="362"/>
      <c r="V623" s="362"/>
      <c r="W623" s="363" t="s">
        <v>822</v>
      </c>
      <c r="X623" s="362" t="s">
        <v>1090</v>
      </c>
      <c r="Y623" s="362" t="s">
        <v>256</v>
      </c>
      <c r="Z623" s="362" t="s">
        <v>257</v>
      </c>
      <c r="AA623" s="362" t="s">
        <v>258</v>
      </c>
      <c r="AB623" s="362" t="s">
        <v>259</v>
      </c>
      <c r="AC623" s="362" t="s">
        <v>260</v>
      </c>
      <c r="AD623" s="364">
        <v>22440</v>
      </c>
      <c r="AE623" s="364">
        <v>22440</v>
      </c>
      <c r="AF623" s="362" t="s">
        <v>261</v>
      </c>
      <c r="AG623" s="362">
        <v>2.3809520000000001E-2</v>
      </c>
      <c r="AH623" s="364">
        <v>534.28</v>
      </c>
      <c r="AI623" s="364">
        <v>534.28</v>
      </c>
      <c r="AJ623" s="362" t="s">
        <v>262</v>
      </c>
      <c r="AK623" s="362" t="s">
        <v>263</v>
      </c>
      <c r="AL623" s="361" t="s">
        <v>264</v>
      </c>
      <c r="AM623" s="362">
        <v>58203</v>
      </c>
      <c r="AN623" s="362">
        <v>71620</v>
      </c>
      <c r="AO623" s="361" t="s">
        <v>158</v>
      </c>
      <c r="AP623" s="361" t="s">
        <v>265</v>
      </c>
      <c r="AQ623" s="362" t="s">
        <v>1091</v>
      </c>
      <c r="AR623" s="362" t="s">
        <v>825</v>
      </c>
      <c r="AS623" s="363" t="s">
        <v>1763</v>
      </c>
      <c r="AT623" s="362" t="s">
        <v>245</v>
      </c>
      <c r="AU623" s="362" t="s">
        <v>1771</v>
      </c>
      <c r="AV623" s="364" t="s">
        <v>1772</v>
      </c>
      <c r="AW623" s="362" t="s">
        <v>1769</v>
      </c>
      <c r="AX623" s="362" t="s">
        <v>515</v>
      </c>
      <c r="AY623" s="364" t="s">
        <v>1770</v>
      </c>
      <c r="AZ623" s="362" t="s">
        <v>1125</v>
      </c>
      <c r="BA623" s="362" t="s">
        <v>1126</v>
      </c>
      <c r="BB623" s="362" t="s">
        <v>1127</v>
      </c>
      <c r="BC623" s="362" t="s">
        <v>736</v>
      </c>
      <c r="BD623" s="362" t="s">
        <v>1774</v>
      </c>
      <c r="BE623" s="363" t="s">
        <v>1768</v>
      </c>
      <c r="BF623" s="362" t="s">
        <v>261</v>
      </c>
      <c r="BG623" s="364" t="s">
        <v>1772</v>
      </c>
      <c r="BH623" s="362"/>
      <c r="BI623" s="362"/>
      <c r="BJ623" s="362"/>
      <c r="BK623" s="362"/>
      <c r="BL623" s="362"/>
      <c r="BM623" s="362"/>
      <c r="BN623" s="362"/>
      <c r="BO623" s="362"/>
      <c r="BP623" s="362"/>
      <c r="BQ623" s="362"/>
      <c r="BR623" s="362"/>
    </row>
    <row r="624" spans="1:70" ht="15.6">
      <c r="A624" s="361" t="s">
        <v>158</v>
      </c>
      <c r="B624" s="362" t="s">
        <v>2</v>
      </c>
      <c r="C624" s="362"/>
      <c r="D624" s="363" t="s">
        <v>243</v>
      </c>
      <c r="E624" s="363" t="s">
        <v>456</v>
      </c>
      <c r="F624" s="362" t="s">
        <v>245</v>
      </c>
      <c r="G624" s="362" t="s">
        <v>246</v>
      </c>
      <c r="H624" s="362" t="s">
        <v>247</v>
      </c>
      <c r="I624" s="362" t="s">
        <v>248</v>
      </c>
      <c r="J624" s="362" t="s">
        <v>249</v>
      </c>
      <c r="K624" s="362" t="s">
        <v>250</v>
      </c>
      <c r="L624" s="361" t="s">
        <v>298</v>
      </c>
      <c r="M624" s="362" t="s">
        <v>89</v>
      </c>
      <c r="N624" s="362" t="s">
        <v>91</v>
      </c>
      <c r="O624" s="362" t="s">
        <v>250</v>
      </c>
      <c r="P624" s="362" t="s">
        <v>247</v>
      </c>
      <c r="Q624" s="361" t="s">
        <v>157</v>
      </c>
      <c r="R624" s="362" t="s">
        <v>252</v>
      </c>
      <c r="S624" s="362" t="s">
        <v>253</v>
      </c>
      <c r="T624" s="362">
        <v>60113942</v>
      </c>
      <c r="U624" s="362"/>
      <c r="V624" s="362"/>
      <c r="W624" s="363" t="s">
        <v>822</v>
      </c>
      <c r="X624" s="362" t="s">
        <v>1043</v>
      </c>
      <c r="Y624" s="362" t="s">
        <v>256</v>
      </c>
      <c r="Z624" s="362" t="s">
        <v>257</v>
      </c>
      <c r="AA624" s="362" t="s">
        <v>258</v>
      </c>
      <c r="AB624" s="362" t="s">
        <v>259</v>
      </c>
      <c r="AC624" s="362" t="s">
        <v>260</v>
      </c>
      <c r="AD624" s="364">
        <v>10584</v>
      </c>
      <c r="AE624" s="364">
        <v>10584</v>
      </c>
      <c r="AF624" s="362" t="s">
        <v>261</v>
      </c>
      <c r="AG624" s="362">
        <v>2.3809520000000001E-2</v>
      </c>
      <c r="AH624" s="364">
        <v>252</v>
      </c>
      <c r="AI624" s="364">
        <v>252</v>
      </c>
      <c r="AJ624" s="362" t="s">
        <v>262</v>
      </c>
      <c r="AK624" s="362" t="s">
        <v>263</v>
      </c>
      <c r="AL624" s="361" t="s">
        <v>264</v>
      </c>
      <c r="AM624" s="362">
        <v>58203</v>
      </c>
      <c r="AN624" s="362">
        <v>71635</v>
      </c>
      <c r="AO624" s="361" t="s">
        <v>158</v>
      </c>
      <c r="AP624" s="361" t="s">
        <v>265</v>
      </c>
      <c r="AQ624" s="362" t="s">
        <v>1044</v>
      </c>
      <c r="AR624" s="362" t="s">
        <v>825</v>
      </c>
      <c r="AS624" s="363" t="s">
        <v>1763</v>
      </c>
      <c r="AT624" s="362" t="s">
        <v>245</v>
      </c>
      <c r="AU624" s="362" t="s">
        <v>1771</v>
      </c>
      <c r="AV624" s="364" t="s">
        <v>1772</v>
      </c>
      <c r="AW624" s="362" t="s">
        <v>1083</v>
      </c>
      <c r="AX624" s="362" t="s">
        <v>501</v>
      </c>
      <c r="AY624" s="364" t="s">
        <v>1775</v>
      </c>
      <c r="AZ624" s="362" t="s">
        <v>1125</v>
      </c>
      <c r="BA624" s="362" t="s">
        <v>1126</v>
      </c>
      <c r="BB624" s="362" t="s">
        <v>1127</v>
      </c>
      <c r="BC624" s="362" t="s">
        <v>736</v>
      </c>
      <c r="BD624" s="362" t="s">
        <v>1774</v>
      </c>
      <c r="BE624" s="363" t="s">
        <v>1768</v>
      </c>
      <c r="BF624" s="362" t="s">
        <v>261</v>
      </c>
      <c r="BG624" s="364" t="s">
        <v>1772</v>
      </c>
      <c r="BH624" s="362"/>
      <c r="BI624" s="362"/>
      <c r="BJ624" s="362"/>
      <c r="BK624" s="362"/>
      <c r="BL624" s="362"/>
      <c r="BM624" s="362"/>
      <c r="BN624" s="362"/>
      <c r="BO624" s="362"/>
      <c r="BP624" s="362"/>
      <c r="BQ624" s="362"/>
      <c r="BR624" s="362"/>
    </row>
    <row r="625" spans="1:70" ht="15.6">
      <c r="A625" s="361" t="s">
        <v>158</v>
      </c>
      <c r="B625" s="362" t="s">
        <v>2</v>
      </c>
      <c r="C625" s="362"/>
      <c r="D625" s="363" t="s">
        <v>243</v>
      </c>
      <c r="E625" s="363" t="s">
        <v>456</v>
      </c>
      <c r="F625" s="362" t="s">
        <v>245</v>
      </c>
      <c r="G625" s="362" t="s">
        <v>246</v>
      </c>
      <c r="H625" s="362" t="s">
        <v>247</v>
      </c>
      <c r="I625" s="362" t="s">
        <v>248</v>
      </c>
      <c r="J625" s="362" t="s">
        <v>249</v>
      </c>
      <c r="K625" s="362" t="s">
        <v>250</v>
      </c>
      <c r="L625" s="361" t="s">
        <v>298</v>
      </c>
      <c r="M625" s="362" t="s">
        <v>89</v>
      </c>
      <c r="N625" s="362" t="s">
        <v>91</v>
      </c>
      <c r="O625" s="362" t="s">
        <v>250</v>
      </c>
      <c r="P625" s="362" t="s">
        <v>247</v>
      </c>
      <c r="Q625" s="361" t="s">
        <v>157</v>
      </c>
      <c r="R625" s="362" t="s">
        <v>252</v>
      </c>
      <c r="S625" s="362" t="s">
        <v>253</v>
      </c>
      <c r="T625" s="362">
        <v>60126283</v>
      </c>
      <c r="U625" s="362"/>
      <c r="V625" s="362"/>
      <c r="W625" s="363" t="s">
        <v>822</v>
      </c>
      <c r="X625" s="362" t="s">
        <v>278</v>
      </c>
      <c r="Y625" s="362" t="s">
        <v>256</v>
      </c>
      <c r="Z625" s="362" t="s">
        <v>279</v>
      </c>
      <c r="AA625" s="362"/>
      <c r="AB625" s="362" t="s">
        <v>280</v>
      </c>
      <c r="AC625" s="362" t="s">
        <v>281</v>
      </c>
      <c r="AD625" s="364">
        <v>0</v>
      </c>
      <c r="AE625" s="364">
        <v>5240.4799999999996</v>
      </c>
      <c r="AF625" s="362" t="s">
        <v>261</v>
      </c>
      <c r="AG625" s="362">
        <v>2.4009599999999999E-2</v>
      </c>
      <c r="AH625" s="364">
        <v>0</v>
      </c>
      <c r="AI625" s="364">
        <v>125.82</v>
      </c>
      <c r="AJ625" s="362"/>
      <c r="AK625" s="362"/>
      <c r="AL625" s="361"/>
      <c r="AM625" s="362"/>
      <c r="AN625" s="362"/>
      <c r="AO625" s="361"/>
      <c r="AP625" s="361"/>
      <c r="AQ625" s="362" t="s">
        <v>282</v>
      </c>
      <c r="AR625" s="362"/>
      <c r="AS625" s="363"/>
      <c r="AT625" s="362"/>
      <c r="AU625" s="362"/>
      <c r="AV625" s="364"/>
      <c r="AW625" s="362"/>
      <c r="AX625" s="362"/>
      <c r="AY625" s="364"/>
      <c r="AZ625" s="362"/>
      <c r="BA625" s="362"/>
      <c r="BB625" s="362"/>
      <c r="BC625" s="362"/>
      <c r="BD625" s="362"/>
      <c r="BE625" s="363"/>
      <c r="BF625" s="362"/>
      <c r="BG625" s="364"/>
      <c r="BH625" s="362"/>
      <c r="BI625" s="362"/>
      <c r="BJ625" s="362"/>
      <c r="BK625" s="362"/>
      <c r="BL625" s="362"/>
      <c r="BM625" s="362"/>
      <c r="BN625" s="362"/>
      <c r="BO625" s="362"/>
      <c r="BP625" s="362"/>
      <c r="BQ625" s="362"/>
      <c r="BR625" s="362"/>
    </row>
    <row r="626" spans="1:70" ht="15.6">
      <c r="A626" s="361" t="s">
        <v>158</v>
      </c>
      <c r="B626" s="362" t="s">
        <v>2</v>
      </c>
      <c r="C626" s="362"/>
      <c r="D626" s="363" t="s">
        <v>243</v>
      </c>
      <c r="E626" s="363" t="s">
        <v>456</v>
      </c>
      <c r="F626" s="362" t="s">
        <v>245</v>
      </c>
      <c r="G626" s="362" t="s">
        <v>246</v>
      </c>
      <c r="H626" s="362" t="s">
        <v>247</v>
      </c>
      <c r="I626" s="362" t="s">
        <v>248</v>
      </c>
      <c r="J626" s="362" t="s">
        <v>249</v>
      </c>
      <c r="K626" s="362" t="s">
        <v>250</v>
      </c>
      <c r="L626" s="361" t="s">
        <v>298</v>
      </c>
      <c r="M626" s="362" t="s">
        <v>89</v>
      </c>
      <c r="N626" s="362" t="s">
        <v>91</v>
      </c>
      <c r="O626" s="362" t="s">
        <v>250</v>
      </c>
      <c r="P626" s="362" t="s">
        <v>247</v>
      </c>
      <c r="Q626" s="361" t="s">
        <v>157</v>
      </c>
      <c r="R626" s="362" t="s">
        <v>252</v>
      </c>
      <c r="S626" s="362" t="s">
        <v>253</v>
      </c>
      <c r="T626" s="362">
        <v>60191291</v>
      </c>
      <c r="U626" s="362"/>
      <c r="V626" s="362"/>
      <c r="W626" s="363" t="s">
        <v>1776</v>
      </c>
      <c r="X626" s="362" t="s">
        <v>1034</v>
      </c>
      <c r="Y626" s="362" t="s">
        <v>256</v>
      </c>
      <c r="Z626" s="362" t="s">
        <v>257</v>
      </c>
      <c r="AA626" s="362" t="s">
        <v>258</v>
      </c>
      <c r="AB626" s="362" t="s">
        <v>259</v>
      </c>
      <c r="AC626" s="362" t="s">
        <v>260</v>
      </c>
      <c r="AD626" s="364">
        <v>4700</v>
      </c>
      <c r="AE626" s="364">
        <v>4700</v>
      </c>
      <c r="AF626" s="362" t="s">
        <v>261</v>
      </c>
      <c r="AG626" s="362">
        <v>2.3809520000000001E-2</v>
      </c>
      <c r="AH626" s="364">
        <v>111.9</v>
      </c>
      <c r="AI626" s="364">
        <v>111.9</v>
      </c>
      <c r="AJ626" s="362" t="s">
        <v>262</v>
      </c>
      <c r="AK626" s="362" t="s">
        <v>263</v>
      </c>
      <c r="AL626" s="361" t="s">
        <v>264</v>
      </c>
      <c r="AM626" s="362">
        <v>58203</v>
      </c>
      <c r="AN626" s="362">
        <v>73410</v>
      </c>
      <c r="AO626" s="361" t="s">
        <v>158</v>
      </c>
      <c r="AP626" s="361" t="s">
        <v>265</v>
      </c>
      <c r="AQ626" s="362" t="s">
        <v>1035</v>
      </c>
      <c r="AR626" s="362" t="s">
        <v>825</v>
      </c>
      <c r="AS626" s="363" t="s">
        <v>1776</v>
      </c>
      <c r="AT626" s="362" t="s">
        <v>245</v>
      </c>
      <c r="AU626" s="362" t="s">
        <v>1777</v>
      </c>
      <c r="AV626" s="364" t="s">
        <v>1778</v>
      </c>
      <c r="AW626" s="362" t="s">
        <v>1779</v>
      </c>
      <c r="AX626" s="362" t="s">
        <v>271</v>
      </c>
      <c r="AY626" s="364" t="s">
        <v>1778</v>
      </c>
      <c r="AZ626" s="362">
        <v>2042008</v>
      </c>
      <c r="BA626" s="362" t="s">
        <v>1456</v>
      </c>
      <c r="BB626" s="362" t="s">
        <v>1457</v>
      </c>
      <c r="BC626" s="362" t="s">
        <v>1458</v>
      </c>
      <c r="BD626" s="362" t="s">
        <v>1780</v>
      </c>
      <c r="BE626" s="363" t="s">
        <v>824</v>
      </c>
      <c r="BF626" s="362" t="s">
        <v>261</v>
      </c>
      <c r="BG626" s="364" t="s">
        <v>1778</v>
      </c>
      <c r="BH626" s="362"/>
      <c r="BI626" s="362"/>
      <c r="BJ626" s="362"/>
      <c r="BK626" s="362"/>
      <c r="BL626" s="362"/>
      <c r="BM626" s="362"/>
      <c r="BN626" s="362"/>
      <c r="BO626" s="362"/>
      <c r="BP626" s="362"/>
      <c r="BQ626" s="362"/>
      <c r="BR626" s="362"/>
    </row>
    <row r="627" spans="1:70" ht="15.6">
      <c r="A627" s="361" t="s">
        <v>158</v>
      </c>
      <c r="B627" s="362" t="s">
        <v>2</v>
      </c>
      <c r="C627" s="362"/>
      <c r="D627" s="363" t="s">
        <v>243</v>
      </c>
      <c r="E627" s="363" t="s">
        <v>456</v>
      </c>
      <c r="F627" s="362" t="s">
        <v>245</v>
      </c>
      <c r="G627" s="362" t="s">
        <v>246</v>
      </c>
      <c r="H627" s="362" t="s">
        <v>247</v>
      </c>
      <c r="I627" s="362" t="s">
        <v>248</v>
      </c>
      <c r="J627" s="362" t="s">
        <v>249</v>
      </c>
      <c r="K627" s="362" t="s">
        <v>250</v>
      </c>
      <c r="L627" s="361" t="s">
        <v>298</v>
      </c>
      <c r="M627" s="362" t="s">
        <v>89</v>
      </c>
      <c r="N627" s="362" t="s">
        <v>91</v>
      </c>
      <c r="O627" s="362" t="s">
        <v>250</v>
      </c>
      <c r="P627" s="362" t="s">
        <v>247</v>
      </c>
      <c r="Q627" s="361" t="s">
        <v>157</v>
      </c>
      <c r="R627" s="362" t="s">
        <v>252</v>
      </c>
      <c r="S627" s="362" t="s">
        <v>253</v>
      </c>
      <c r="T627" s="362">
        <v>60200965</v>
      </c>
      <c r="U627" s="362"/>
      <c r="V627" s="362"/>
      <c r="W627" s="363" t="s">
        <v>1776</v>
      </c>
      <c r="X627" s="362" t="s">
        <v>278</v>
      </c>
      <c r="Y627" s="362" t="s">
        <v>256</v>
      </c>
      <c r="Z627" s="362" t="s">
        <v>279</v>
      </c>
      <c r="AA627" s="362"/>
      <c r="AB627" s="362" t="s">
        <v>280</v>
      </c>
      <c r="AC627" s="362" t="s">
        <v>281</v>
      </c>
      <c r="AD627" s="364">
        <v>0</v>
      </c>
      <c r="AE627" s="364">
        <v>376</v>
      </c>
      <c r="AF627" s="362" t="s">
        <v>261</v>
      </c>
      <c r="AG627" s="362">
        <v>2.3809520000000001E-2</v>
      </c>
      <c r="AH627" s="364">
        <v>0</v>
      </c>
      <c r="AI627" s="364">
        <v>8.9499999999999993</v>
      </c>
      <c r="AJ627" s="362"/>
      <c r="AK627" s="362"/>
      <c r="AL627" s="361"/>
      <c r="AM627" s="362"/>
      <c r="AN627" s="362"/>
      <c r="AO627" s="361"/>
      <c r="AP627" s="361"/>
      <c r="AQ627" s="362" t="s">
        <v>282</v>
      </c>
      <c r="AR627" s="362"/>
      <c r="AS627" s="363"/>
      <c r="AT627" s="362"/>
      <c r="AU627" s="362"/>
      <c r="AV627" s="364"/>
      <c r="AW627" s="362"/>
      <c r="AX627" s="362"/>
      <c r="AY627" s="364"/>
      <c r="AZ627" s="362"/>
      <c r="BA627" s="362"/>
      <c r="BB627" s="362"/>
      <c r="BC627" s="362"/>
      <c r="BD627" s="362"/>
      <c r="BE627" s="363"/>
      <c r="BF627" s="362"/>
      <c r="BG627" s="364"/>
      <c r="BH627" s="362"/>
      <c r="BI627" s="362"/>
      <c r="BJ627" s="362"/>
      <c r="BK627" s="362"/>
      <c r="BL627" s="362"/>
      <c r="BM627" s="362"/>
      <c r="BN627" s="362"/>
      <c r="BO627" s="362"/>
      <c r="BP627" s="362"/>
      <c r="BQ627" s="362"/>
      <c r="BR627" s="362"/>
    </row>
    <row r="628" spans="1:70" ht="15.6">
      <c r="A628" s="361" t="s">
        <v>158</v>
      </c>
      <c r="B628" s="362" t="s">
        <v>2</v>
      </c>
      <c r="C628" s="362"/>
      <c r="D628" s="363" t="s">
        <v>243</v>
      </c>
      <c r="E628" s="363" t="s">
        <v>456</v>
      </c>
      <c r="F628" s="362" t="s">
        <v>245</v>
      </c>
      <c r="G628" s="362" t="s">
        <v>246</v>
      </c>
      <c r="H628" s="362" t="s">
        <v>247</v>
      </c>
      <c r="I628" s="362" t="s">
        <v>248</v>
      </c>
      <c r="J628" s="362" t="s">
        <v>249</v>
      </c>
      <c r="K628" s="362" t="s">
        <v>250</v>
      </c>
      <c r="L628" s="361" t="s">
        <v>298</v>
      </c>
      <c r="M628" s="362" t="s">
        <v>89</v>
      </c>
      <c r="N628" s="362" t="s">
        <v>91</v>
      </c>
      <c r="O628" s="362" t="s">
        <v>250</v>
      </c>
      <c r="P628" s="362" t="s">
        <v>247</v>
      </c>
      <c r="Q628" s="361" t="s">
        <v>157</v>
      </c>
      <c r="R628" s="362" t="s">
        <v>252</v>
      </c>
      <c r="S628" s="362" t="s">
        <v>253</v>
      </c>
      <c r="T628" s="362">
        <v>60289007</v>
      </c>
      <c r="U628" s="362"/>
      <c r="V628" s="362"/>
      <c r="W628" s="363" t="s">
        <v>650</v>
      </c>
      <c r="X628" s="362" t="s">
        <v>639</v>
      </c>
      <c r="Y628" s="362" t="s">
        <v>256</v>
      </c>
      <c r="Z628" s="362" t="s">
        <v>279</v>
      </c>
      <c r="AA628" s="362"/>
      <c r="AB628" s="362" t="s">
        <v>640</v>
      </c>
      <c r="AC628" s="362" t="s">
        <v>641</v>
      </c>
      <c r="AD628" s="364">
        <v>693.59</v>
      </c>
      <c r="AE628" s="364">
        <v>693.59</v>
      </c>
      <c r="AF628" s="362" t="s">
        <v>154</v>
      </c>
      <c r="AG628" s="362">
        <v>1</v>
      </c>
      <c r="AH628" s="364">
        <v>693.59</v>
      </c>
      <c r="AI628" s="364">
        <v>693.59</v>
      </c>
      <c r="AJ628" s="362" t="s">
        <v>262</v>
      </c>
      <c r="AK628" s="362" t="s">
        <v>263</v>
      </c>
      <c r="AL628" s="361" t="s">
        <v>264</v>
      </c>
      <c r="AM628" s="362">
        <v>58203</v>
      </c>
      <c r="AN628" s="362">
        <v>71475</v>
      </c>
      <c r="AO628" s="361" t="s">
        <v>158</v>
      </c>
      <c r="AP628" s="361" t="s">
        <v>265</v>
      </c>
      <c r="AQ628" s="362" t="s">
        <v>642</v>
      </c>
      <c r="AR628" s="362"/>
      <c r="AS628" s="363"/>
      <c r="AT628" s="362"/>
      <c r="AU628" s="362"/>
      <c r="AV628" s="364"/>
      <c r="AW628" s="362"/>
      <c r="AX628" s="362"/>
      <c r="AY628" s="364"/>
      <c r="AZ628" s="362"/>
      <c r="BA628" s="362"/>
      <c r="BB628" s="362"/>
      <c r="BC628" s="362"/>
      <c r="BD628" s="362"/>
      <c r="BE628" s="363"/>
      <c r="BF628" s="362"/>
      <c r="BG628" s="364"/>
      <c r="BH628" s="362"/>
      <c r="BI628" s="362"/>
      <c r="BJ628" s="362"/>
      <c r="BK628" s="362"/>
      <c r="BL628" s="362"/>
      <c r="BM628" s="362" t="s">
        <v>1781</v>
      </c>
      <c r="BN628" s="362" t="s">
        <v>1782</v>
      </c>
      <c r="BO628" s="362" t="s">
        <v>645</v>
      </c>
      <c r="BP628" s="362" t="s">
        <v>522</v>
      </c>
      <c r="BQ628" s="362" t="s">
        <v>646</v>
      </c>
      <c r="BR628" s="362" t="s">
        <v>647</v>
      </c>
    </row>
    <row r="629" spans="1:70" ht="15.6">
      <c r="A629" s="361" t="s">
        <v>158</v>
      </c>
      <c r="B629" s="362" t="s">
        <v>2</v>
      </c>
      <c r="C629" s="362"/>
      <c r="D629" s="363" t="s">
        <v>243</v>
      </c>
      <c r="E629" s="363" t="s">
        <v>456</v>
      </c>
      <c r="F629" s="362" t="s">
        <v>245</v>
      </c>
      <c r="G629" s="362" t="s">
        <v>246</v>
      </c>
      <c r="H629" s="362" t="s">
        <v>247</v>
      </c>
      <c r="I629" s="362" t="s">
        <v>248</v>
      </c>
      <c r="J629" s="362" t="s">
        <v>249</v>
      </c>
      <c r="K629" s="362" t="s">
        <v>250</v>
      </c>
      <c r="L629" s="361" t="s">
        <v>298</v>
      </c>
      <c r="M629" s="362" t="s">
        <v>89</v>
      </c>
      <c r="N629" s="362" t="s">
        <v>91</v>
      </c>
      <c r="O629" s="362" t="s">
        <v>250</v>
      </c>
      <c r="P629" s="362" t="s">
        <v>247</v>
      </c>
      <c r="Q629" s="361" t="s">
        <v>157</v>
      </c>
      <c r="R629" s="362" t="s">
        <v>252</v>
      </c>
      <c r="S629" s="362" t="s">
        <v>253</v>
      </c>
      <c r="T629" s="362">
        <v>60289182</v>
      </c>
      <c r="U629" s="362"/>
      <c r="V629" s="362"/>
      <c r="W629" s="363" t="s">
        <v>650</v>
      </c>
      <c r="X629" s="362" t="s">
        <v>639</v>
      </c>
      <c r="Y629" s="362" t="s">
        <v>256</v>
      </c>
      <c r="Z629" s="362" t="s">
        <v>279</v>
      </c>
      <c r="AA629" s="362"/>
      <c r="AB629" s="362" t="s">
        <v>640</v>
      </c>
      <c r="AC629" s="362" t="s">
        <v>641</v>
      </c>
      <c r="AD629" s="364">
        <v>534.04</v>
      </c>
      <c r="AE629" s="364">
        <v>534.04</v>
      </c>
      <c r="AF629" s="362" t="s">
        <v>154</v>
      </c>
      <c r="AG629" s="362">
        <v>1</v>
      </c>
      <c r="AH629" s="364">
        <v>534.04</v>
      </c>
      <c r="AI629" s="364">
        <v>534.04</v>
      </c>
      <c r="AJ629" s="362" t="s">
        <v>262</v>
      </c>
      <c r="AK629" s="362" t="s">
        <v>263</v>
      </c>
      <c r="AL629" s="361" t="s">
        <v>264</v>
      </c>
      <c r="AM629" s="362">
        <v>58203</v>
      </c>
      <c r="AN629" s="362">
        <v>71475</v>
      </c>
      <c r="AO629" s="361" t="s">
        <v>158</v>
      </c>
      <c r="AP629" s="361" t="s">
        <v>265</v>
      </c>
      <c r="AQ629" s="362" t="s">
        <v>642</v>
      </c>
      <c r="AR629" s="362"/>
      <c r="AS629" s="363"/>
      <c r="AT629" s="362"/>
      <c r="AU629" s="362"/>
      <c r="AV629" s="364"/>
      <c r="AW629" s="362"/>
      <c r="AX629" s="362"/>
      <c r="AY629" s="364"/>
      <c r="AZ629" s="362"/>
      <c r="BA629" s="362"/>
      <c r="BB629" s="362"/>
      <c r="BC629" s="362"/>
      <c r="BD629" s="362"/>
      <c r="BE629" s="363"/>
      <c r="BF629" s="362"/>
      <c r="BG629" s="364"/>
      <c r="BH629" s="362"/>
      <c r="BI629" s="362"/>
      <c r="BJ629" s="362"/>
      <c r="BK629" s="362"/>
      <c r="BL629" s="362"/>
      <c r="BM629" s="362" t="s">
        <v>1078</v>
      </c>
      <c r="BN629" s="362" t="s">
        <v>1079</v>
      </c>
      <c r="BO629" s="362" t="s">
        <v>685</v>
      </c>
      <c r="BP629" s="362" t="s">
        <v>256</v>
      </c>
      <c r="BQ629" s="362" t="s">
        <v>646</v>
      </c>
      <c r="BR629" s="362" t="s">
        <v>647</v>
      </c>
    </row>
    <row r="630" spans="1:70" ht="15.6">
      <c r="A630" s="361" t="s">
        <v>158</v>
      </c>
      <c r="B630" s="362" t="s">
        <v>2</v>
      </c>
      <c r="C630" s="362"/>
      <c r="D630" s="363" t="s">
        <v>243</v>
      </c>
      <c r="E630" s="363" t="s">
        <v>456</v>
      </c>
      <c r="F630" s="362" t="s">
        <v>245</v>
      </c>
      <c r="G630" s="362" t="s">
        <v>246</v>
      </c>
      <c r="H630" s="362" t="s">
        <v>247</v>
      </c>
      <c r="I630" s="362" t="s">
        <v>248</v>
      </c>
      <c r="J630" s="362" t="s">
        <v>249</v>
      </c>
      <c r="K630" s="362" t="s">
        <v>250</v>
      </c>
      <c r="L630" s="361" t="s">
        <v>298</v>
      </c>
      <c r="M630" s="362" t="s">
        <v>89</v>
      </c>
      <c r="N630" s="362" t="s">
        <v>91</v>
      </c>
      <c r="O630" s="362" t="s">
        <v>250</v>
      </c>
      <c r="P630" s="362" t="s">
        <v>247</v>
      </c>
      <c r="Q630" s="361" t="s">
        <v>157</v>
      </c>
      <c r="R630" s="362" t="s">
        <v>252</v>
      </c>
      <c r="S630" s="362" t="s">
        <v>253</v>
      </c>
      <c r="T630" s="362">
        <v>60289184</v>
      </c>
      <c r="U630" s="362"/>
      <c r="V630" s="362"/>
      <c r="W630" s="363" t="s">
        <v>650</v>
      </c>
      <c r="X630" s="362" t="s">
        <v>639</v>
      </c>
      <c r="Y630" s="362" t="s">
        <v>256</v>
      </c>
      <c r="Z630" s="362" t="s">
        <v>279</v>
      </c>
      <c r="AA630" s="362"/>
      <c r="AB630" s="362" t="s">
        <v>640</v>
      </c>
      <c r="AC630" s="362" t="s">
        <v>641</v>
      </c>
      <c r="AD630" s="364">
        <v>1105.43</v>
      </c>
      <c r="AE630" s="364">
        <v>1105.43</v>
      </c>
      <c r="AF630" s="362" t="s">
        <v>154</v>
      </c>
      <c r="AG630" s="362">
        <v>1</v>
      </c>
      <c r="AH630" s="364">
        <v>1105.43</v>
      </c>
      <c r="AI630" s="364">
        <v>1105.43</v>
      </c>
      <c r="AJ630" s="362" t="s">
        <v>262</v>
      </c>
      <c r="AK630" s="362" t="s">
        <v>263</v>
      </c>
      <c r="AL630" s="361" t="s">
        <v>264</v>
      </c>
      <c r="AM630" s="362">
        <v>58203</v>
      </c>
      <c r="AN630" s="362">
        <v>71475</v>
      </c>
      <c r="AO630" s="361" t="s">
        <v>158</v>
      </c>
      <c r="AP630" s="361" t="s">
        <v>265</v>
      </c>
      <c r="AQ630" s="362" t="s">
        <v>642</v>
      </c>
      <c r="AR630" s="362"/>
      <c r="AS630" s="363"/>
      <c r="AT630" s="362"/>
      <c r="AU630" s="362"/>
      <c r="AV630" s="364"/>
      <c r="AW630" s="362"/>
      <c r="AX630" s="362"/>
      <c r="AY630" s="364"/>
      <c r="AZ630" s="362"/>
      <c r="BA630" s="362"/>
      <c r="BB630" s="362"/>
      <c r="BC630" s="362"/>
      <c r="BD630" s="362"/>
      <c r="BE630" s="363"/>
      <c r="BF630" s="362"/>
      <c r="BG630" s="364"/>
      <c r="BH630" s="362"/>
      <c r="BI630" s="362"/>
      <c r="BJ630" s="362"/>
      <c r="BK630" s="362"/>
      <c r="BL630" s="362"/>
      <c r="BM630" s="362" t="s">
        <v>1783</v>
      </c>
      <c r="BN630" s="362" t="s">
        <v>1784</v>
      </c>
      <c r="BO630" s="362" t="s">
        <v>685</v>
      </c>
      <c r="BP630" s="362" t="s">
        <v>522</v>
      </c>
      <c r="BQ630" s="362" t="s">
        <v>646</v>
      </c>
      <c r="BR630" s="362" t="s">
        <v>647</v>
      </c>
    </row>
    <row r="631" spans="1:70" ht="15.6">
      <c r="A631" s="361" t="s">
        <v>158</v>
      </c>
      <c r="B631" s="362" t="s">
        <v>2</v>
      </c>
      <c r="C631" s="362"/>
      <c r="D631" s="363" t="s">
        <v>243</v>
      </c>
      <c r="E631" s="363" t="s">
        <v>456</v>
      </c>
      <c r="F631" s="362" t="s">
        <v>245</v>
      </c>
      <c r="G631" s="362" t="s">
        <v>246</v>
      </c>
      <c r="H631" s="362" t="s">
        <v>247</v>
      </c>
      <c r="I631" s="362" t="s">
        <v>248</v>
      </c>
      <c r="J631" s="362" t="s">
        <v>249</v>
      </c>
      <c r="K631" s="362" t="s">
        <v>250</v>
      </c>
      <c r="L631" s="361" t="s">
        <v>298</v>
      </c>
      <c r="M631" s="362" t="s">
        <v>89</v>
      </c>
      <c r="N631" s="362" t="s">
        <v>91</v>
      </c>
      <c r="O631" s="362" t="s">
        <v>250</v>
      </c>
      <c r="P631" s="362" t="s">
        <v>247</v>
      </c>
      <c r="Q631" s="361" t="s">
        <v>157</v>
      </c>
      <c r="R631" s="362" t="s">
        <v>252</v>
      </c>
      <c r="S631" s="362" t="s">
        <v>253</v>
      </c>
      <c r="T631" s="362">
        <v>60289246</v>
      </c>
      <c r="U631" s="362"/>
      <c r="V631" s="362"/>
      <c r="W631" s="363" t="s">
        <v>650</v>
      </c>
      <c r="X631" s="362" t="s">
        <v>639</v>
      </c>
      <c r="Y631" s="362" t="s">
        <v>256</v>
      </c>
      <c r="Z631" s="362" t="s">
        <v>279</v>
      </c>
      <c r="AA631" s="362"/>
      <c r="AB631" s="362" t="s">
        <v>640</v>
      </c>
      <c r="AC631" s="362" t="s">
        <v>641</v>
      </c>
      <c r="AD631" s="364">
        <v>843.83</v>
      </c>
      <c r="AE631" s="364">
        <v>843.83</v>
      </c>
      <c r="AF631" s="362" t="s">
        <v>154</v>
      </c>
      <c r="AG631" s="362">
        <v>1</v>
      </c>
      <c r="AH631" s="364">
        <v>843.83</v>
      </c>
      <c r="AI631" s="364">
        <v>843.83</v>
      </c>
      <c r="AJ631" s="362" t="s">
        <v>262</v>
      </c>
      <c r="AK631" s="362" t="s">
        <v>263</v>
      </c>
      <c r="AL631" s="361" t="s">
        <v>264</v>
      </c>
      <c r="AM631" s="362">
        <v>58203</v>
      </c>
      <c r="AN631" s="362">
        <v>71475</v>
      </c>
      <c r="AO631" s="361" t="s">
        <v>158</v>
      </c>
      <c r="AP631" s="361" t="s">
        <v>265</v>
      </c>
      <c r="AQ631" s="362" t="s">
        <v>642</v>
      </c>
      <c r="AR631" s="362"/>
      <c r="AS631" s="363"/>
      <c r="AT631" s="362"/>
      <c r="AU631" s="362"/>
      <c r="AV631" s="364"/>
      <c r="AW631" s="362"/>
      <c r="AX631" s="362"/>
      <c r="AY631" s="364"/>
      <c r="AZ631" s="362"/>
      <c r="BA631" s="362"/>
      <c r="BB631" s="362"/>
      <c r="BC631" s="362"/>
      <c r="BD631" s="362"/>
      <c r="BE631" s="363"/>
      <c r="BF631" s="362"/>
      <c r="BG631" s="364"/>
      <c r="BH631" s="362"/>
      <c r="BI631" s="362"/>
      <c r="BJ631" s="362"/>
      <c r="BK631" s="362"/>
      <c r="BL631" s="362"/>
      <c r="BM631" s="362" t="s">
        <v>1785</v>
      </c>
      <c r="BN631" s="362" t="s">
        <v>1786</v>
      </c>
      <c r="BO631" s="362" t="s">
        <v>685</v>
      </c>
      <c r="BP631" s="362" t="s">
        <v>522</v>
      </c>
      <c r="BQ631" s="362" t="s">
        <v>646</v>
      </c>
      <c r="BR631" s="362" t="s">
        <v>647</v>
      </c>
    </row>
    <row r="632" spans="1:70" ht="15.6">
      <c r="A632" s="361" t="s">
        <v>158</v>
      </c>
      <c r="B632" s="362" t="s">
        <v>2</v>
      </c>
      <c r="C632" s="362"/>
      <c r="D632" s="363" t="s">
        <v>243</v>
      </c>
      <c r="E632" s="363" t="s">
        <v>456</v>
      </c>
      <c r="F632" s="362" t="s">
        <v>245</v>
      </c>
      <c r="G632" s="362" t="s">
        <v>246</v>
      </c>
      <c r="H632" s="362" t="s">
        <v>247</v>
      </c>
      <c r="I632" s="362" t="s">
        <v>248</v>
      </c>
      <c r="J632" s="362" t="s">
        <v>249</v>
      </c>
      <c r="K632" s="362" t="s">
        <v>250</v>
      </c>
      <c r="L632" s="361" t="s">
        <v>298</v>
      </c>
      <c r="M632" s="362" t="s">
        <v>89</v>
      </c>
      <c r="N632" s="362" t="s">
        <v>91</v>
      </c>
      <c r="O632" s="362" t="s">
        <v>250</v>
      </c>
      <c r="P632" s="362" t="s">
        <v>247</v>
      </c>
      <c r="Q632" s="361" t="s">
        <v>157</v>
      </c>
      <c r="R632" s="362" t="s">
        <v>252</v>
      </c>
      <c r="S632" s="362" t="s">
        <v>253</v>
      </c>
      <c r="T632" s="362">
        <v>60289430</v>
      </c>
      <c r="U632" s="362"/>
      <c r="V632" s="362"/>
      <c r="W632" s="363" t="s">
        <v>650</v>
      </c>
      <c r="X632" s="362" t="s">
        <v>639</v>
      </c>
      <c r="Y632" s="362" t="s">
        <v>256</v>
      </c>
      <c r="Z632" s="362" t="s">
        <v>279</v>
      </c>
      <c r="AA632" s="362"/>
      <c r="AB632" s="362" t="s">
        <v>640</v>
      </c>
      <c r="AC632" s="362" t="s">
        <v>641</v>
      </c>
      <c r="AD632" s="364">
        <v>1105.43</v>
      </c>
      <c r="AE632" s="364">
        <v>1105.43</v>
      </c>
      <c r="AF632" s="362" t="s">
        <v>154</v>
      </c>
      <c r="AG632" s="362">
        <v>1</v>
      </c>
      <c r="AH632" s="364">
        <v>1105.43</v>
      </c>
      <c r="AI632" s="364">
        <v>1105.43</v>
      </c>
      <c r="AJ632" s="362" t="s">
        <v>262</v>
      </c>
      <c r="AK632" s="362" t="s">
        <v>263</v>
      </c>
      <c r="AL632" s="361" t="s">
        <v>264</v>
      </c>
      <c r="AM632" s="362">
        <v>58203</v>
      </c>
      <c r="AN632" s="362">
        <v>71475</v>
      </c>
      <c r="AO632" s="361" t="s">
        <v>158</v>
      </c>
      <c r="AP632" s="361" t="s">
        <v>265</v>
      </c>
      <c r="AQ632" s="362" t="s">
        <v>642</v>
      </c>
      <c r="AR632" s="362"/>
      <c r="AS632" s="363"/>
      <c r="AT632" s="362"/>
      <c r="AU632" s="362"/>
      <c r="AV632" s="364"/>
      <c r="AW632" s="362"/>
      <c r="AX632" s="362"/>
      <c r="AY632" s="364"/>
      <c r="AZ632" s="362"/>
      <c r="BA632" s="362"/>
      <c r="BB632" s="362"/>
      <c r="BC632" s="362"/>
      <c r="BD632" s="362"/>
      <c r="BE632" s="363"/>
      <c r="BF632" s="362"/>
      <c r="BG632" s="364"/>
      <c r="BH632" s="362"/>
      <c r="BI632" s="362"/>
      <c r="BJ632" s="362"/>
      <c r="BK632" s="362"/>
      <c r="BL632" s="362"/>
      <c r="BM632" s="362" t="s">
        <v>1787</v>
      </c>
      <c r="BN632" s="362" t="s">
        <v>1788</v>
      </c>
      <c r="BO632" s="362" t="s">
        <v>685</v>
      </c>
      <c r="BP632" s="362" t="s">
        <v>522</v>
      </c>
      <c r="BQ632" s="362" t="s">
        <v>646</v>
      </c>
      <c r="BR632" s="362" t="s">
        <v>647</v>
      </c>
    </row>
    <row r="633" spans="1:70" ht="15.6">
      <c r="A633" s="361" t="s">
        <v>158</v>
      </c>
      <c r="B633" s="362" t="s">
        <v>2</v>
      </c>
      <c r="C633" s="362"/>
      <c r="D633" s="363" t="s">
        <v>243</v>
      </c>
      <c r="E633" s="363" t="s">
        <v>456</v>
      </c>
      <c r="F633" s="362" t="s">
        <v>245</v>
      </c>
      <c r="G633" s="362" t="s">
        <v>246</v>
      </c>
      <c r="H633" s="362" t="s">
        <v>247</v>
      </c>
      <c r="I633" s="362" t="s">
        <v>248</v>
      </c>
      <c r="J633" s="362" t="s">
        <v>249</v>
      </c>
      <c r="K633" s="362" t="s">
        <v>250</v>
      </c>
      <c r="L633" s="361" t="s">
        <v>298</v>
      </c>
      <c r="M633" s="362" t="s">
        <v>89</v>
      </c>
      <c r="N633" s="362" t="s">
        <v>91</v>
      </c>
      <c r="O633" s="362" t="s">
        <v>250</v>
      </c>
      <c r="P633" s="362" t="s">
        <v>247</v>
      </c>
      <c r="Q633" s="361" t="s">
        <v>157</v>
      </c>
      <c r="R633" s="362" t="s">
        <v>252</v>
      </c>
      <c r="S633" s="362" t="s">
        <v>253</v>
      </c>
      <c r="T633" s="362">
        <v>60289460</v>
      </c>
      <c r="U633" s="362"/>
      <c r="V633" s="362"/>
      <c r="W633" s="363" t="s">
        <v>650</v>
      </c>
      <c r="X633" s="362" t="s">
        <v>639</v>
      </c>
      <c r="Y633" s="362" t="s">
        <v>256</v>
      </c>
      <c r="Z633" s="362" t="s">
        <v>279</v>
      </c>
      <c r="AA633" s="362"/>
      <c r="AB633" s="362" t="s">
        <v>640</v>
      </c>
      <c r="AC633" s="362" t="s">
        <v>641</v>
      </c>
      <c r="AD633" s="364">
        <v>1347.5</v>
      </c>
      <c r="AE633" s="364">
        <v>1347.5</v>
      </c>
      <c r="AF633" s="362" t="s">
        <v>154</v>
      </c>
      <c r="AG633" s="362">
        <v>1</v>
      </c>
      <c r="AH633" s="364">
        <v>1347.5</v>
      </c>
      <c r="AI633" s="364">
        <v>1347.5</v>
      </c>
      <c r="AJ633" s="362" t="s">
        <v>262</v>
      </c>
      <c r="AK633" s="362" t="s">
        <v>263</v>
      </c>
      <c r="AL633" s="361" t="s">
        <v>264</v>
      </c>
      <c r="AM633" s="362">
        <v>58203</v>
      </c>
      <c r="AN633" s="362">
        <v>71475</v>
      </c>
      <c r="AO633" s="361" t="s">
        <v>158</v>
      </c>
      <c r="AP633" s="361" t="s">
        <v>265</v>
      </c>
      <c r="AQ633" s="362" t="s">
        <v>642</v>
      </c>
      <c r="AR633" s="362"/>
      <c r="AS633" s="363"/>
      <c r="AT633" s="362"/>
      <c r="AU633" s="362"/>
      <c r="AV633" s="364"/>
      <c r="AW633" s="362"/>
      <c r="AX633" s="362"/>
      <c r="AY633" s="364"/>
      <c r="AZ633" s="362"/>
      <c r="BA633" s="362"/>
      <c r="BB633" s="362"/>
      <c r="BC633" s="362"/>
      <c r="BD633" s="362"/>
      <c r="BE633" s="363"/>
      <c r="BF633" s="362"/>
      <c r="BG633" s="364"/>
      <c r="BH633" s="362"/>
      <c r="BI633" s="362"/>
      <c r="BJ633" s="362"/>
      <c r="BK633" s="362"/>
      <c r="BL633" s="362"/>
      <c r="BM633" s="362" t="s">
        <v>1789</v>
      </c>
      <c r="BN633" s="362" t="s">
        <v>1790</v>
      </c>
      <c r="BO633" s="362" t="s">
        <v>645</v>
      </c>
      <c r="BP633" s="362" t="s">
        <v>522</v>
      </c>
      <c r="BQ633" s="362" t="s">
        <v>646</v>
      </c>
      <c r="BR633" s="362" t="s">
        <v>647</v>
      </c>
    </row>
    <row r="634" spans="1:70" ht="15.6">
      <c r="A634" s="361" t="s">
        <v>158</v>
      </c>
      <c r="B634" s="362" t="s">
        <v>2</v>
      </c>
      <c r="C634" s="362"/>
      <c r="D634" s="363" t="s">
        <v>243</v>
      </c>
      <c r="E634" s="363" t="s">
        <v>456</v>
      </c>
      <c r="F634" s="362" t="s">
        <v>245</v>
      </c>
      <c r="G634" s="362" t="s">
        <v>246</v>
      </c>
      <c r="H634" s="362" t="s">
        <v>247</v>
      </c>
      <c r="I634" s="362" t="s">
        <v>248</v>
      </c>
      <c r="J634" s="362" t="s">
        <v>249</v>
      </c>
      <c r="K634" s="362" t="s">
        <v>250</v>
      </c>
      <c r="L634" s="361" t="s">
        <v>298</v>
      </c>
      <c r="M634" s="362" t="s">
        <v>89</v>
      </c>
      <c r="N634" s="362" t="s">
        <v>91</v>
      </c>
      <c r="O634" s="362" t="s">
        <v>250</v>
      </c>
      <c r="P634" s="362" t="s">
        <v>247</v>
      </c>
      <c r="Q634" s="361" t="s">
        <v>157</v>
      </c>
      <c r="R634" s="362" t="s">
        <v>252</v>
      </c>
      <c r="S634" s="362" t="s">
        <v>253</v>
      </c>
      <c r="T634" s="362">
        <v>60289470</v>
      </c>
      <c r="U634" s="362"/>
      <c r="V634" s="362"/>
      <c r="W634" s="363" t="s">
        <v>650</v>
      </c>
      <c r="X634" s="362" t="s">
        <v>639</v>
      </c>
      <c r="Y634" s="362" t="s">
        <v>256</v>
      </c>
      <c r="Z634" s="362" t="s">
        <v>279</v>
      </c>
      <c r="AA634" s="362"/>
      <c r="AB634" s="362" t="s">
        <v>640</v>
      </c>
      <c r="AC634" s="362" t="s">
        <v>641</v>
      </c>
      <c r="AD634" s="364">
        <v>1709.38</v>
      </c>
      <c r="AE634" s="364">
        <v>1709.38</v>
      </c>
      <c r="AF634" s="362" t="s">
        <v>154</v>
      </c>
      <c r="AG634" s="362">
        <v>1</v>
      </c>
      <c r="AH634" s="364">
        <v>1709.38</v>
      </c>
      <c r="AI634" s="364">
        <v>1709.38</v>
      </c>
      <c r="AJ634" s="362" t="s">
        <v>262</v>
      </c>
      <c r="AK634" s="362" t="s">
        <v>263</v>
      </c>
      <c r="AL634" s="361" t="s">
        <v>264</v>
      </c>
      <c r="AM634" s="362">
        <v>58203</v>
      </c>
      <c r="AN634" s="362">
        <v>71475</v>
      </c>
      <c r="AO634" s="361" t="s">
        <v>158</v>
      </c>
      <c r="AP634" s="361" t="s">
        <v>265</v>
      </c>
      <c r="AQ634" s="362" t="s">
        <v>642</v>
      </c>
      <c r="AR634" s="362"/>
      <c r="AS634" s="363"/>
      <c r="AT634" s="362"/>
      <c r="AU634" s="362"/>
      <c r="AV634" s="364"/>
      <c r="AW634" s="362"/>
      <c r="AX634" s="362"/>
      <c r="AY634" s="364"/>
      <c r="AZ634" s="362"/>
      <c r="BA634" s="362"/>
      <c r="BB634" s="362"/>
      <c r="BC634" s="362"/>
      <c r="BD634" s="362"/>
      <c r="BE634" s="363"/>
      <c r="BF634" s="362"/>
      <c r="BG634" s="364"/>
      <c r="BH634" s="362"/>
      <c r="BI634" s="362"/>
      <c r="BJ634" s="362"/>
      <c r="BK634" s="362"/>
      <c r="BL634" s="362"/>
      <c r="BM634" s="362" t="s">
        <v>1573</v>
      </c>
      <c r="BN634" s="362" t="s">
        <v>1574</v>
      </c>
      <c r="BO634" s="362" t="s">
        <v>685</v>
      </c>
      <c r="BP634" s="362" t="s">
        <v>1575</v>
      </c>
      <c r="BQ634" s="362" t="s">
        <v>646</v>
      </c>
      <c r="BR634" s="362" t="s">
        <v>647</v>
      </c>
    </row>
    <row r="635" spans="1:70" ht="15.6">
      <c r="A635" s="361" t="s">
        <v>158</v>
      </c>
      <c r="B635" s="362" t="s">
        <v>2</v>
      </c>
      <c r="C635" s="362"/>
      <c r="D635" s="363" t="s">
        <v>243</v>
      </c>
      <c r="E635" s="363" t="s">
        <v>456</v>
      </c>
      <c r="F635" s="362" t="s">
        <v>245</v>
      </c>
      <c r="G635" s="362" t="s">
        <v>246</v>
      </c>
      <c r="H635" s="362" t="s">
        <v>247</v>
      </c>
      <c r="I635" s="362" t="s">
        <v>248</v>
      </c>
      <c r="J635" s="362" t="s">
        <v>249</v>
      </c>
      <c r="K635" s="362" t="s">
        <v>250</v>
      </c>
      <c r="L635" s="361" t="s">
        <v>298</v>
      </c>
      <c r="M635" s="362" t="s">
        <v>89</v>
      </c>
      <c r="N635" s="362" t="s">
        <v>91</v>
      </c>
      <c r="O635" s="362" t="s">
        <v>250</v>
      </c>
      <c r="P635" s="362" t="s">
        <v>247</v>
      </c>
      <c r="Q635" s="361" t="s">
        <v>157</v>
      </c>
      <c r="R635" s="362" t="s">
        <v>252</v>
      </c>
      <c r="S635" s="362" t="s">
        <v>253</v>
      </c>
      <c r="T635" s="362">
        <v>60289531</v>
      </c>
      <c r="U635" s="362"/>
      <c r="V635" s="362"/>
      <c r="W635" s="363" t="s">
        <v>650</v>
      </c>
      <c r="X635" s="362" t="s">
        <v>1136</v>
      </c>
      <c r="Y635" s="362" t="s">
        <v>256</v>
      </c>
      <c r="Z635" s="362" t="s">
        <v>279</v>
      </c>
      <c r="AA635" s="362"/>
      <c r="AB635" s="362" t="s">
        <v>640</v>
      </c>
      <c r="AC635" s="362" t="s">
        <v>641</v>
      </c>
      <c r="AD635" s="364">
        <v>3695.48</v>
      </c>
      <c r="AE635" s="364">
        <v>3695.48</v>
      </c>
      <c r="AF635" s="362" t="s">
        <v>154</v>
      </c>
      <c r="AG635" s="362">
        <v>1</v>
      </c>
      <c r="AH635" s="364">
        <v>3695.48</v>
      </c>
      <c r="AI635" s="364">
        <v>3695.48</v>
      </c>
      <c r="AJ635" s="362" t="s">
        <v>262</v>
      </c>
      <c r="AK635" s="362" t="s">
        <v>263</v>
      </c>
      <c r="AL635" s="361" t="s">
        <v>264</v>
      </c>
      <c r="AM635" s="362">
        <v>58203</v>
      </c>
      <c r="AN635" s="362">
        <v>67405</v>
      </c>
      <c r="AO635" s="361" t="s">
        <v>158</v>
      </c>
      <c r="AP635" s="361" t="s">
        <v>265</v>
      </c>
      <c r="AQ635" s="362" t="s">
        <v>1137</v>
      </c>
      <c r="AR635" s="362"/>
      <c r="AS635" s="363"/>
      <c r="AT635" s="362"/>
      <c r="AU635" s="362"/>
      <c r="AV635" s="364"/>
      <c r="AW635" s="362"/>
      <c r="AX635" s="362"/>
      <c r="AY635" s="364"/>
      <c r="AZ635" s="362"/>
      <c r="BA635" s="362"/>
      <c r="BB635" s="362"/>
      <c r="BC635" s="362"/>
      <c r="BD635" s="362"/>
      <c r="BE635" s="363"/>
      <c r="BF635" s="362"/>
      <c r="BG635" s="364"/>
      <c r="BH635" s="362"/>
      <c r="BI635" s="362"/>
      <c r="BJ635" s="362"/>
      <c r="BK635" s="362"/>
      <c r="BL635" s="362"/>
      <c r="BM635" s="362" t="s">
        <v>1138</v>
      </c>
      <c r="BN635" s="362" t="s">
        <v>1139</v>
      </c>
      <c r="BO635" s="362" t="s">
        <v>1140</v>
      </c>
      <c r="BP635" s="362" t="s">
        <v>522</v>
      </c>
      <c r="BQ635" s="362" t="s">
        <v>646</v>
      </c>
      <c r="BR635" s="362" t="s">
        <v>1141</v>
      </c>
    </row>
    <row r="636" spans="1:70" ht="15.6">
      <c r="A636" s="361" t="s">
        <v>158</v>
      </c>
      <c r="B636" s="362" t="s">
        <v>2</v>
      </c>
      <c r="C636" s="362"/>
      <c r="D636" s="363" t="s">
        <v>243</v>
      </c>
      <c r="E636" s="363" t="s">
        <v>456</v>
      </c>
      <c r="F636" s="362" t="s">
        <v>245</v>
      </c>
      <c r="G636" s="362" t="s">
        <v>246</v>
      </c>
      <c r="H636" s="362" t="s">
        <v>247</v>
      </c>
      <c r="I636" s="362" t="s">
        <v>248</v>
      </c>
      <c r="J636" s="362" t="s">
        <v>249</v>
      </c>
      <c r="K636" s="362" t="s">
        <v>250</v>
      </c>
      <c r="L636" s="361" t="s">
        <v>298</v>
      </c>
      <c r="M636" s="362" t="s">
        <v>89</v>
      </c>
      <c r="N636" s="362" t="s">
        <v>91</v>
      </c>
      <c r="O636" s="362" t="s">
        <v>250</v>
      </c>
      <c r="P636" s="362" t="s">
        <v>247</v>
      </c>
      <c r="Q636" s="361" t="s">
        <v>157</v>
      </c>
      <c r="R636" s="362" t="s">
        <v>252</v>
      </c>
      <c r="S636" s="362" t="s">
        <v>253</v>
      </c>
      <c r="T636" s="362">
        <v>60289688</v>
      </c>
      <c r="U636" s="362"/>
      <c r="V636" s="362"/>
      <c r="W636" s="363" t="s">
        <v>650</v>
      </c>
      <c r="X636" s="362" t="s">
        <v>639</v>
      </c>
      <c r="Y636" s="362" t="s">
        <v>256</v>
      </c>
      <c r="Z636" s="362" t="s">
        <v>279</v>
      </c>
      <c r="AA636" s="362"/>
      <c r="AB636" s="362" t="s">
        <v>640</v>
      </c>
      <c r="AC636" s="362" t="s">
        <v>641</v>
      </c>
      <c r="AD636" s="364">
        <v>1292.69</v>
      </c>
      <c r="AE636" s="364">
        <v>1292.69</v>
      </c>
      <c r="AF636" s="362" t="s">
        <v>154</v>
      </c>
      <c r="AG636" s="362">
        <v>1</v>
      </c>
      <c r="AH636" s="364">
        <v>1292.69</v>
      </c>
      <c r="AI636" s="364">
        <v>1292.69</v>
      </c>
      <c r="AJ636" s="362" t="s">
        <v>262</v>
      </c>
      <c r="AK636" s="362" t="s">
        <v>263</v>
      </c>
      <c r="AL636" s="361" t="s">
        <v>264</v>
      </c>
      <c r="AM636" s="362">
        <v>58203</v>
      </c>
      <c r="AN636" s="362">
        <v>71475</v>
      </c>
      <c r="AO636" s="361" t="s">
        <v>158</v>
      </c>
      <c r="AP636" s="361" t="s">
        <v>265</v>
      </c>
      <c r="AQ636" s="362" t="s">
        <v>642</v>
      </c>
      <c r="AR636" s="362"/>
      <c r="AS636" s="363"/>
      <c r="AT636" s="362"/>
      <c r="AU636" s="362"/>
      <c r="AV636" s="364"/>
      <c r="AW636" s="362"/>
      <c r="AX636" s="362"/>
      <c r="AY636" s="364"/>
      <c r="AZ636" s="362"/>
      <c r="BA636" s="362"/>
      <c r="BB636" s="362"/>
      <c r="BC636" s="362"/>
      <c r="BD636" s="362"/>
      <c r="BE636" s="363"/>
      <c r="BF636" s="362"/>
      <c r="BG636" s="364"/>
      <c r="BH636" s="362"/>
      <c r="BI636" s="362"/>
      <c r="BJ636" s="362"/>
      <c r="BK636" s="362"/>
      <c r="BL636" s="362"/>
      <c r="BM636" s="362" t="s">
        <v>1269</v>
      </c>
      <c r="BN636" s="362" t="s">
        <v>1270</v>
      </c>
      <c r="BO636" s="362" t="s">
        <v>1271</v>
      </c>
      <c r="BP636" s="362" t="s">
        <v>256</v>
      </c>
      <c r="BQ636" s="362" t="s">
        <v>646</v>
      </c>
      <c r="BR636" s="362" t="s">
        <v>647</v>
      </c>
    </row>
    <row r="637" spans="1:70" ht="15.6">
      <c r="A637" s="361" t="s">
        <v>158</v>
      </c>
      <c r="B637" s="362" t="s">
        <v>2</v>
      </c>
      <c r="C637" s="362"/>
      <c r="D637" s="363" t="s">
        <v>243</v>
      </c>
      <c r="E637" s="363" t="s">
        <v>456</v>
      </c>
      <c r="F637" s="362" t="s">
        <v>245</v>
      </c>
      <c r="G637" s="362" t="s">
        <v>246</v>
      </c>
      <c r="H637" s="362" t="s">
        <v>247</v>
      </c>
      <c r="I637" s="362" t="s">
        <v>248</v>
      </c>
      <c r="J637" s="362" t="s">
        <v>249</v>
      </c>
      <c r="K637" s="362" t="s">
        <v>250</v>
      </c>
      <c r="L637" s="361" t="s">
        <v>298</v>
      </c>
      <c r="M637" s="362" t="s">
        <v>89</v>
      </c>
      <c r="N637" s="362" t="s">
        <v>91</v>
      </c>
      <c r="O637" s="362" t="s">
        <v>250</v>
      </c>
      <c r="P637" s="362" t="s">
        <v>247</v>
      </c>
      <c r="Q637" s="361" t="s">
        <v>157</v>
      </c>
      <c r="R637" s="362" t="s">
        <v>252</v>
      </c>
      <c r="S637" s="362" t="s">
        <v>253</v>
      </c>
      <c r="T637" s="362">
        <v>60289786</v>
      </c>
      <c r="U637" s="362"/>
      <c r="V637" s="362"/>
      <c r="W637" s="363" t="s">
        <v>650</v>
      </c>
      <c r="X637" s="362" t="s">
        <v>639</v>
      </c>
      <c r="Y637" s="362" t="s">
        <v>256</v>
      </c>
      <c r="Z637" s="362" t="s">
        <v>279</v>
      </c>
      <c r="AA637" s="362"/>
      <c r="AB637" s="362" t="s">
        <v>640</v>
      </c>
      <c r="AC637" s="362" t="s">
        <v>641</v>
      </c>
      <c r="AD637" s="364">
        <v>3473.28</v>
      </c>
      <c r="AE637" s="364">
        <v>3473.28</v>
      </c>
      <c r="AF637" s="362" t="s">
        <v>154</v>
      </c>
      <c r="AG637" s="362">
        <v>1</v>
      </c>
      <c r="AH637" s="364">
        <v>3473.28</v>
      </c>
      <c r="AI637" s="364">
        <v>3473.28</v>
      </c>
      <c r="AJ637" s="362" t="s">
        <v>262</v>
      </c>
      <c r="AK637" s="362" t="s">
        <v>263</v>
      </c>
      <c r="AL637" s="361" t="s">
        <v>264</v>
      </c>
      <c r="AM637" s="362">
        <v>58203</v>
      </c>
      <c r="AN637" s="362">
        <v>71475</v>
      </c>
      <c r="AO637" s="361" t="s">
        <v>158</v>
      </c>
      <c r="AP637" s="361" t="s">
        <v>265</v>
      </c>
      <c r="AQ637" s="362" t="s">
        <v>642</v>
      </c>
      <c r="AR637" s="362"/>
      <c r="AS637" s="363"/>
      <c r="AT637" s="362"/>
      <c r="AU637" s="362"/>
      <c r="AV637" s="364"/>
      <c r="AW637" s="362"/>
      <c r="AX637" s="362"/>
      <c r="AY637" s="364"/>
      <c r="AZ637" s="362"/>
      <c r="BA637" s="362"/>
      <c r="BB637" s="362"/>
      <c r="BC637" s="362"/>
      <c r="BD637" s="362"/>
      <c r="BE637" s="363"/>
      <c r="BF637" s="362"/>
      <c r="BG637" s="364"/>
      <c r="BH637" s="362"/>
      <c r="BI637" s="362"/>
      <c r="BJ637" s="362"/>
      <c r="BK637" s="362"/>
      <c r="BL637" s="362"/>
      <c r="BM637" s="362" t="s">
        <v>1565</v>
      </c>
      <c r="BN637" s="362" t="s">
        <v>1566</v>
      </c>
      <c r="BO637" s="362" t="s">
        <v>645</v>
      </c>
      <c r="BP637" s="362" t="s">
        <v>522</v>
      </c>
      <c r="BQ637" s="362" t="s">
        <v>646</v>
      </c>
      <c r="BR637" s="362" t="s">
        <v>647</v>
      </c>
    </row>
    <row r="638" spans="1:70" ht="15.6">
      <c r="A638" s="361" t="s">
        <v>158</v>
      </c>
      <c r="B638" s="362" t="s">
        <v>2</v>
      </c>
      <c r="C638" s="362"/>
      <c r="D638" s="363" t="s">
        <v>243</v>
      </c>
      <c r="E638" s="363" t="s">
        <v>456</v>
      </c>
      <c r="F638" s="362" t="s">
        <v>245</v>
      </c>
      <c r="G638" s="362" t="s">
        <v>246</v>
      </c>
      <c r="H638" s="362" t="s">
        <v>247</v>
      </c>
      <c r="I638" s="362" t="s">
        <v>248</v>
      </c>
      <c r="J638" s="362" t="s">
        <v>249</v>
      </c>
      <c r="K638" s="362" t="s">
        <v>250</v>
      </c>
      <c r="L638" s="361" t="s">
        <v>298</v>
      </c>
      <c r="M638" s="362" t="s">
        <v>89</v>
      </c>
      <c r="N638" s="362" t="s">
        <v>91</v>
      </c>
      <c r="O638" s="362" t="s">
        <v>250</v>
      </c>
      <c r="P638" s="362" t="s">
        <v>247</v>
      </c>
      <c r="Q638" s="361" t="s">
        <v>157</v>
      </c>
      <c r="R638" s="362" t="s">
        <v>252</v>
      </c>
      <c r="S638" s="362" t="s">
        <v>253</v>
      </c>
      <c r="T638" s="362">
        <v>60289790</v>
      </c>
      <c r="U638" s="362"/>
      <c r="V638" s="362"/>
      <c r="W638" s="363" t="s">
        <v>650</v>
      </c>
      <c r="X638" s="362" t="s">
        <v>639</v>
      </c>
      <c r="Y638" s="362" t="s">
        <v>256</v>
      </c>
      <c r="Z638" s="362" t="s">
        <v>279</v>
      </c>
      <c r="AA638" s="362"/>
      <c r="AB638" s="362" t="s">
        <v>640</v>
      </c>
      <c r="AC638" s="362" t="s">
        <v>641</v>
      </c>
      <c r="AD638" s="364">
        <v>1191.6300000000001</v>
      </c>
      <c r="AE638" s="364">
        <v>1191.6300000000001</v>
      </c>
      <c r="AF638" s="362" t="s">
        <v>154</v>
      </c>
      <c r="AG638" s="362">
        <v>1</v>
      </c>
      <c r="AH638" s="364">
        <v>1191.6300000000001</v>
      </c>
      <c r="AI638" s="364">
        <v>1191.6300000000001</v>
      </c>
      <c r="AJ638" s="362" t="s">
        <v>262</v>
      </c>
      <c r="AK638" s="362" t="s">
        <v>263</v>
      </c>
      <c r="AL638" s="361" t="s">
        <v>264</v>
      </c>
      <c r="AM638" s="362">
        <v>58203</v>
      </c>
      <c r="AN638" s="362">
        <v>71475</v>
      </c>
      <c r="AO638" s="361" t="s">
        <v>158</v>
      </c>
      <c r="AP638" s="361" t="s">
        <v>265</v>
      </c>
      <c r="AQ638" s="362" t="s">
        <v>642</v>
      </c>
      <c r="AR638" s="362"/>
      <c r="AS638" s="363"/>
      <c r="AT638" s="362"/>
      <c r="AU638" s="362"/>
      <c r="AV638" s="364"/>
      <c r="AW638" s="362"/>
      <c r="AX638" s="362"/>
      <c r="AY638" s="364"/>
      <c r="AZ638" s="362"/>
      <c r="BA638" s="362"/>
      <c r="BB638" s="362"/>
      <c r="BC638" s="362"/>
      <c r="BD638" s="362"/>
      <c r="BE638" s="363"/>
      <c r="BF638" s="362"/>
      <c r="BG638" s="364"/>
      <c r="BH638" s="362"/>
      <c r="BI638" s="362"/>
      <c r="BJ638" s="362"/>
      <c r="BK638" s="362"/>
      <c r="BL638" s="362"/>
      <c r="BM638" s="362" t="s">
        <v>1791</v>
      </c>
      <c r="BN638" s="362" t="s">
        <v>1792</v>
      </c>
      <c r="BO638" s="362" t="s">
        <v>685</v>
      </c>
      <c r="BP638" s="362" t="s">
        <v>522</v>
      </c>
      <c r="BQ638" s="362" t="s">
        <v>646</v>
      </c>
      <c r="BR638" s="362" t="s">
        <v>647</v>
      </c>
    </row>
    <row r="639" spans="1:70" ht="15.6">
      <c r="A639" s="361" t="s">
        <v>158</v>
      </c>
      <c r="B639" s="362" t="s">
        <v>2</v>
      </c>
      <c r="C639" s="362"/>
      <c r="D639" s="363" t="s">
        <v>243</v>
      </c>
      <c r="E639" s="363" t="s">
        <v>456</v>
      </c>
      <c r="F639" s="362" t="s">
        <v>245</v>
      </c>
      <c r="G639" s="362" t="s">
        <v>246</v>
      </c>
      <c r="H639" s="362" t="s">
        <v>247</v>
      </c>
      <c r="I639" s="362" t="s">
        <v>248</v>
      </c>
      <c r="J639" s="362" t="s">
        <v>249</v>
      </c>
      <c r="K639" s="362" t="s">
        <v>250</v>
      </c>
      <c r="L639" s="361" t="s">
        <v>298</v>
      </c>
      <c r="M639" s="362" t="s">
        <v>89</v>
      </c>
      <c r="N639" s="362" t="s">
        <v>91</v>
      </c>
      <c r="O639" s="362" t="s">
        <v>250</v>
      </c>
      <c r="P639" s="362" t="s">
        <v>247</v>
      </c>
      <c r="Q639" s="361" t="s">
        <v>157</v>
      </c>
      <c r="R639" s="362" t="s">
        <v>252</v>
      </c>
      <c r="S639" s="362" t="s">
        <v>253</v>
      </c>
      <c r="T639" s="362">
        <v>60289795</v>
      </c>
      <c r="U639" s="362"/>
      <c r="V639" s="362"/>
      <c r="W639" s="363" t="s">
        <v>650</v>
      </c>
      <c r="X639" s="362" t="s">
        <v>639</v>
      </c>
      <c r="Y639" s="362" t="s">
        <v>256</v>
      </c>
      <c r="Z639" s="362" t="s">
        <v>279</v>
      </c>
      <c r="AA639" s="362"/>
      <c r="AB639" s="362" t="s">
        <v>640</v>
      </c>
      <c r="AC639" s="362" t="s">
        <v>641</v>
      </c>
      <c r="AD639" s="364">
        <v>678.32</v>
      </c>
      <c r="AE639" s="364">
        <v>678.32</v>
      </c>
      <c r="AF639" s="362" t="s">
        <v>154</v>
      </c>
      <c r="AG639" s="362">
        <v>1</v>
      </c>
      <c r="AH639" s="364">
        <v>678.32</v>
      </c>
      <c r="AI639" s="364">
        <v>678.32</v>
      </c>
      <c r="AJ639" s="362" t="s">
        <v>262</v>
      </c>
      <c r="AK639" s="362" t="s">
        <v>263</v>
      </c>
      <c r="AL639" s="361" t="s">
        <v>264</v>
      </c>
      <c r="AM639" s="362">
        <v>58203</v>
      </c>
      <c r="AN639" s="362">
        <v>71475</v>
      </c>
      <c r="AO639" s="361" t="s">
        <v>158</v>
      </c>
      <c r="AP639" s="361" t="s">
        <v>265</v>
      </c>
      <c r="AQ639" s="362" t="s">
        <v>642</v>
      </c>
      <c r="AR639" s="362"/>
      <c r="AS639" s="363"/>
      <c r="AT639" s="362"/>
      <c r="AU639" s="362"/>
      <c r="AV639" s="364"/>
      <c r="AW639" s="362"/>
      <c r="AX639" s="362"/>
      <c r="AY639" s="364"/>
      <c r="AZ639" s="362"/>
      <c r="BA639" s="362"/>
      <c r="BB639" s="362"/>
      <c r="BC639" s="362"/>
      <c r="BD639" s="362"/>
      <c r="BE639" s="363"/>
      <c r="BF639" s="362"/>
      <c r="BG639" s="364"/>
      <c r="BH639" s="362"/>
      <c r="BI639" s="362"/>
      <c r="BJ639" s="362"/>
      <c r="BK639" s="362"/>
      <c r="BL639" s="362"/>
      <c r="BM639" s="362" t="s">
        <v>1793</v>
      </c>
      <c r="BN639" s="362" t="s">
        <v>1794</v>
      </c>
      <c r="BO639" s="362" t="s">
        <v>645</v>
      </c>
      <c r="BP639" s="362" t="s">
        <v>522</v>
      </c>
      <c r="BQ639" s="362" t="s">
        <v>646</v>
      </c>
      <c r="BR639" s="362" t="s">
        <v>647</v>
      </c>
    </row>
    <row r="640" spans="1:70" ht="15.6">
      <c r="A640" s="361" t="s">
        <v>158</v>
      </c>
      <c r="B640" s="362" t="s">
        <v>2</v>
      </c>
      <c r="C640" s="362"/>
      <c r="D640" s="363" t="s">
        <v>243</v>
      </c>
      <c r="E640" s="363" t="s">
        <v>456</v>
      </c>
      <c r="F640" s="362" t="s">
        <v>245</v>
      </c>
      <c r="G640" s="362" t="s">
        <v>246</v>
      </c>
      <c r="H640" s="362" t="s">
        <v>247</v>
      </c>
      <c r="I640" s="362" t="s">
        <v>248</v>
      </c>
      <c r="J640" s="362" t="s">
        <v>249</v>
      </c>
      <c r="K640" s="362" t="s">
        <v>250</v>
      </c>
      <c r="L640" s="361" t="s">
        <v>298</v>
      </c>
      <c r="M640" s="362" t="s">
        <v>89</v>
      </c>
      <c r="N640" s="362" t="s">
        <v>91</v>
      </c>
      <c r="O640" s="362" t="s">
        <v>250</v>
      </c>
      <c r="P640" s="362" t="s">
        <v>247</v>
      </c>
      <c r="Q640" s="361" t="s">
        <v>157</v>
      </c>
      <c r="R640" s="362" t="s">
        <v>252</v>
      </c>
      <c r="S640" s="362" t="s">
        <v>253</v>
      </c>
      <c r="T640" s="362">
        <v>60289811</v>
      </c>
      <c r="U640" s="362"/>
      <c r="V640" s="362"/>
      <c r="W640" s="363" t="s">
        <v>650</v>
      </c>
      <c r="X640" s="362" t="s">
        <v>639</v>
      </c>
      <c r="Y640" s="362" t="s">
        <v>256</v>
      </c>
      <c r="Z640" s="362" t="s">
        <v>279</v>
      </c>
      <c r="AA640" s="362"/>
      <c r="AB640" s="362" t="s">
        <v>640</v>
      </c>
      <c r="AC640" s="362" t="s">
        <v>641</v>
      </c>
      <c r="AD640" s="364">
        <v>1112.7</v>
      </c>
      <c r="AE640" s="364">
        <v>1112.7</v>
      </c>
      <c r="AF640" s="362" t="s">
        <v>154</v>
      </c>
      <c r="AG640" s="362">
        <v>1</v>
      </c>
      <c r="AH640" s="364">
        <v>1112.7</v>
      </c>
      <c r="AI640" s="364">
        <v>1112.7</v>
      </c>
      <c r="AJ640" s="362" t="s">
        <v>262</v>
      </c>
      <c r="AK640" s="362" t="s">
        <v>263</v>
      </c>
      <c r="AL640" s="361" t="s">
        <v>264</v>
      </c>
      <c r="AM640" s="362">
        <v>58203</v>
      </c>
      <c r="AN640" s="362">
        <v>71475</v>
      </c>
      <c r="AO640" s="361" t="s">
        <v>158</v>
      </c>
      <c r="AP640" s="361" t="s">
        <v>265</v>
      </c>
      <c r="AQ640" s="362" t="s">
        <v>642</v>
      </c>
      <c r="AR640" s="362"/>
      <c r="AS640" s="363"/>
      <c r="AT640" s="362"/>
      <c r="AU640" s="362"/>
      <c r="AV640" s="364"/>
      <c r="AW640" s="362"/>
      <c r="AX640" s="362"/>
      <c r="AY640" s="364"/>
      <c r="AZ640" s="362"/>
      <c r="BA640" s="362"/>
      <c r="BB640" s="362"/>
      <c r="BC640" s="362"/>
      <c r="BD640" s="362"/>
      <c r="BE640" s="363"/>
      <c r="BF640" s="362"/>
      <c r="BG640" s="364"/>
      <c r="BH640" s="362"/>
      <c r="BI640" s="362"/>
      <c r="BJ640" s="362"/>
      <c r="BK640" s="362"/>
      <c r="BL640" s="362"/>
      <c r="BM640" s="362" t="s">
        <v>1795</v>
      </c>
      <c r="BN640" s="362" t="s">
        <v>1796</v>
      </c>
      <c r="BO640" s="362" t="s">
        <v>645</v>
      </c>
      <c r="BP640" s="362" t="s">
        <v>522</v>
      </c>
      <c r="BQ640" s="362" t="s">
        <v>646</v>
      </c>
      <c r="BR640" s="362" t="s">
        <v>647</v>
      </c>
    </row>
    <row r="641" spans="1:70" ht="15.6">
      <c r="A641" s="361" t="s">
        <v>158</v>
      </c>
      <c r="B641" s="362" t="s">
        <v>2</v>
      </c>
      <c r="C641" s="362"/>
      <c r="D641" s="363" t="s">
        <v>243</v>
      </c>
      <c r="E641" s="363" t="s">
        <v>456</v>
      </c>
      <c r="F641" s="362" t="s">
        <v>245</v>
      </c>
      <c r="G641" s="362" t="s">
        <v>246</v>
      </c>
      <c r="H641" s="362" t="s">
        <v>247</v>
      </c>
      <c r="I641" s="362" t="s">
        <v>248</v>
      </c>
      <c r="J641" s="362" t="s">
        <v>249</v>
      </c>
      <c r="K641" s="362" t="s">
        <v>250</v>
      </c>
      <c r="L641" s="361" t="s">
        <v>298</v>
      </c>
      <c r="M641" s="362" t="s">
        <v>89</v>
      </c>
      <c r="N641" s="362" t="s">
        <v>91</v>
      </c>
      <c r="O641" s="362" t="s">
        <v>250</v>
      </c>
      <c r="P641" s="362" t="s">
        <v>247</v>
      </c>
      <c r="Q641" s="361" t="s">
        <v>157</v>
      </c>
      <c r="R641" s="362" t="s">
        <v>252</v>
      </c>
      <c r="S641" s="362" t="s">
        <v>253</v>
      </c>
      <c r="T641" s="362">
        <v>60289894</v>
      </c>
      <c r="U641" s="362"/>
      <c r="V641" s="362"/>
      <c r="W641" s="363" t="s">
        <v>650</v>
      </c>
      <c r="X641" s="362" t="s">
        <v>639</v>
      </c>
      <c r="Y641" s="362" t="s">
        <v>256</v>
      </c>
      <c r="Z641" s="362" t="s">
        <v>279</v>
      </c>
      <c r="AA641" s="362"/>
      <c r="AB641" s="362" t="s">
        <v>640</v>
      </c>
      <c r="AC641" s="362" t="s">
        <v>641</v>
      </c>
      <c r="AD641" s="364">
        <v>865.48</v>
      </c>
      <c r="AE641" s="364">
        <v>865.48</v>
      </c>
      <c r="AF641" s="362" t="s">
        <v>154</v>
      </c>
      <c r="AG641" s="362">
        <v>1</v>
      </c>
      <c r="AH641" s="364">
        <v>865.48</v>
      </c>
      <c r="AI641" s="364">
        <v>865.48</v>
      </c>
      <c r="AJ641" s="362" t="s">
        <v>262</v>
      </c>
      <c r="AK641" s="362" t="s">
        <v>263</v>
      </c>
      <c r="AL641" s="361" t="s">
        <v>264</v>
      </c>
      <c r="AM641" s="362">
        <v>58203</v>
      </c>
      <c r="AN641" s="362">
        <v>71475</v>
      </c>
      <c r="AO641" s="361" t="s">
        <v>158</v>
      </c>
      <c r="AP641" s="361" t="s">
        <v>265</v>
      </c>
      <c r="AQ641" s="362" t="s">
        <v>642</v>
      </c>
      <c r="AR641" s="362"/>
      <c r="AS641" s="363"/>
      <c r="AT641" s="362"/>
      <c r="AU641" s="362"/>
      <c r="AV641" s="364"/>
      <c r="AW641" s="362"/>
      <c r="AX641" s="362"/>
      <c r="AY641" s="364"/>
      <c r="AZ641" s="362"/>
      <c r="BA641" s="362"/>
      <c r="BB641" s="362"/>
      <c r="BC641" s="362"/>
      <c r="BD641" s="362"/>
      <c r="BE641" s="363"/>
      <c r="BF641" s="362"/>
      <c r="BG641" s="364"/>
      <c r="BH641" s="362"/>
      <c r="BI641" s="362"/>
      <c r="BJ641" s="362"/>
      <c r="BK641" s="362"/>
      <c r="BL641" s="362"/>
      <c r="BM641" s="362" t="s">
        <v>1384</v>
      </c>
      <c r="BN641" s="362" t="s">
        <v>1385</v>
      </c>
      <c r="BO641" s="362" t="s">
        <v>645</v>
      </c>
      <c r="BP641" s="362" t="s">
        <v>1386</v>
      </c>
      <c r="BQ641" s="362" t="s">
        <v>646</v>
      </c>
      <c r="BR641" s="362" t="s">
        <v>647</v>
      </c>
    </row>
    <row r="642" spans="1:70" ht="15.6">
      <c r="A642" s="361" t="s">
        <v>158</v>
      </c>
      <c r="B642" s="362" t="s">
        <v>2</v>
      </c>
      <c r="C642" s="362"/>
      <c r="D642" s="363" t="s">
        <v>243</v>
      </c>
      <c r="E642" s="363" t="s">
        <v>456</v>
      </c>
      <c r="F642" s="362" t="s">
        <v>245</v>
      </c>
      <c r="G642" s="362" t="s">
        <v>246</v>
      </c>
      <c r="H642" s="362" t="s">
        <v>247</v>
      </c>
      <c r="I642" s="362" t="s">
        <v>248</v>
      </c>
      <c r="J642" s="362" t="s">
        <v>249</v>
      </c>
      <c r="K642" s="362" t="s">
        <v>250</v>
      </c>
      <c r="L642" s="361" t="s">
        <v>298</v>
      </c>
      <c r="M642" s="362" t="s">
        <v>89</v>
      </c>
      <c r="N642" s="362" t="s">
        <v>91</v>
      </c>
      <c r="O642" s="362" t="s">
        <v>250</v>
      </c>
      <c r="P642" s="362" t="s">
        <v>247</v>
      </c>
      <c r="Q642" s="361" t="s">
        <v>157</v>
      </c>
      <c r="R642" s="362" t="s">
        <v>252</v>
      </c>
      <c r="S642" s="362" t="s">
        <v>253</v>
      </c>
      <c r="T642" s="362">
        <v>60289989</v>
      </c>
      <c r="U642" s="362"/>
      <c r="V642" s="362"/>
      <c r="W642" s="363" t="s">
        <v>650</v>
      </c>
      <c r="X642" s="362" t="s">
        <v>639</v>
      </c>
      <c r="Y642" s="362" t="s">
        <v>256</v>
      </c>
      <c r="Z642" s="362" t="s">
        <v>279</v>
      </c>
      <c r="AA642" s="362"/>
      <c r="AB642" s="362" t="s">
        <v>640</v>
      </c>
      <c r="AC642" s="362" t="s">
        <v>641</v>
      </c>
      <c r="AD642" s="364">
        <v>1985.81</v>
      </c>
      <c r="AE642" s="364">
        <v>1985.81</v>
      </c>
      <c r="AF642" s="362" t="s">
        <v>154</v>
      </c>
      <c r="AG642" s="362">
        <v>1</v>
      </c>
      <c r="AH642" s="364">
        <v>1985.81</v>
      </c>
      <c r="AI642" s="364">
        <v>1985.81</v>
      </c>
      <c r="AJ642" s="362" t="s">
        <v>262</v>
      </c>
      <c r="AK642" s="362" t="s">
        <v>263</v>
      </c>
      <c r="AL642" s="361" t="s">
        <v>264</v>
      </c>
      <c r="AM642" s="362">
        <v>58203</v>
      </c>
      <c r="AN642" s="362">
        <v>71475</v>
      </c>
      <c r="AO642" s="361" t="s">
        <v>158</v>
      </c>
      <c r="AP642" s="361" t="s">
        <v>265</v>
      </c>
      <c r="AQ642" s="362" t="s">
        <v>642</v>
      </c>
      <c r="AR642" s="362"/>
      <c r="AS642" s="363"/>
      <c r="AT642" s="362"/>
      <c r="AU642" s="362"/>
      <c r="AV642" s="364"/>
      <c r="AW642" s="362"/>
      <c r="AX642" s="362"/>
      <c r="AY642" s="364"/>
      <c r="AZ642" s="362"/>
      <c r="BA642" s="362"/>
      <c r="BB642" s="362"/>
      <c r="BC642" s="362"/>
      <c r="BD642" s="362"/>
      <c r="BE642" s="363"/>
      <c r="BF642" s="362"/>
      <c r="BG642" s="364"/>
      <c r="BH642" s="362"/>
      <c r="BI642" s="362"/>
      <c r="BJ642" s="362"/>
      <c r="BK642" s="362"/>
      <c r="BL642" s="362"/>
      <c r="BM642" s="362" t="s">
        <v>1569</v>
      </c>
      <c r="BN642" s="362" t="s">
        <v>1570</v>
      </c>
      <c r="BO642" s="362" t="s">
        <v>685</v>
      </c>
      <c r="BP642" s="362" t="s">
        <v>522</v>
      </c>
      <c r="BQ642" s="362" t="s">
        <v>646</v>
      </c>
      <c r="BR642" s="362" t="s">
        <v>647</v>
      </c>
    </row>
    <row r="643" spans="1:70" ht="15.6">
      <c r="A643" s="361" t="s">
        <v>158</v>
      </c>
      <c r="B643" s="362" t="s">
        <v>2</v>
      </c>
      <c r="C643" s="362"/>
      <c r="D643" s="363" t="s">
        <v>243</v>
      </c>
      <c r="E643" s="363" t="s">
        <v>456</v>
      </c>
      <c r="F643" s="362" t="s">
        <v>245</v>
      </c>
      <c r="G643" s="362" t="s">
        <v>246</v>
      </c>
      <c r="H643" s="362" t="s">
        <v>247</v>
      </c>
      <c r="I643" s="362" t="s">
        <v>248</v>
      </c>
      <c r="J643" s="362" t="s">
        <v>249</v>
      </c>
      <c r="K643" s="362" t="s">
        <v>250</v>
      </c>
      <c r="L643" s="361" t="s">
        <v>298</v>
      </c>
      <c r="M643" s="362" t="s">
        <v>89</v>
      </c>
      <c r="N643" s="362" t="s">
        <v>91</v>
      </c>
      <c r="O643" s="362" t="s">
        <v>250</v>
      </c>
      <c r="P643" s="362" t="s">
        <v>247</v>
      </c>
      <c r="Q643" s="361" t="s">
        <v>157</v>
      </c>
      <c r="R643" s="362" t="s">
        <v>252</v>
      </c>
      <c r="S643" s="362" t="s">
        <v>253</v>
      </c>
      <c r="T643" s="362">
        <v>60290057</v>
      </c>
      <c r="U643" s="362"/>
      <c r="V643" s="362"/>
      <c r="W643" s="363" t="s">
        <v>650</v>
      </c>
      <c r="X643" s="362" t="s">
        <v>639</v>
      </c>
      <c r="Y643" s="362" t="s">
        <v>256</v>
      </c>
      <c r="Z643" s="362" t="s">
        <v>279</v>
      </c>
      <c r="AA643" s="362"/>
      <c r="AB643" s="362" t="s">
        <v>640</v>
      </c>
      <c r="AC643" s="362" t="s">
        <v>641</v>
      </c>
      <c r="AD643" s="364">
        <v>847.5</v>
      </c>
      <c r="AE643" s="364">
        <v>847.5</v>
      </c>
      <c r="AF643" s="362" t="s">
        <v>154</v>
      </c>
      <c r="AG643" s="362">
        <v>1</v>
      </c>
      <c r="AH643" s="364">
        <v>847.5</v>
      </c>
      <c r="AI643" s="364">
        <v>847.5</v>
      </c>
      <c r="AJ643" s="362" t="s">
        <v>262</v>
      </c>
      <c r="AK643" s="362" t="s">
        <v>263</v>
      </c>
      <c r="AL643" s="361" t="s">
        <v>264</v>
      </c>
      <c r="AM643" s="362">
        <v>58203</v>
      </c>
      <c r="AN643" s="362">
        <v>71475</v>
      </c>
      <c r="AO643" s="361" t="s">
        <v>158</v>
      </c>
      <c r="AP643" s="361" t="s">
        <v>265</v>
      </c>
      <c r="AQ643" s="362" t="s">
        <v>642</v>
      </c>
      <c r="AR643" s="362"/>
      <c r="AS643" s="363"/>
      <c r="AT643" s="362"/>
      <c r="AU643" s="362"/>
      <c r="AV643" s="364"/>
      <c r="AW643" s="362"/>
      <c r="AX643" s="362"/>
      <c r="AY643" s="364"/>
      <c r="AZ643" s="362"/>
      <c r="BA643" s="362"/>
      <c r="BB643" s="362"/>
      <c r="BC643" s="362"/>
      <c r="BD643" s="362"/>
      <c r="BE643" s="363"/>
      <c r="BF643" s="362"/>
      <c r="BG643" s="364"/>
      <c r="BH643" s="362"/>
      <c r="BI643" s="362"/>
      <c r="BJ643" s="362"/>
      <c r="BK643" s="362"/>
      <c r="BL643" s="362"/>
      <c r="BM643" s="362" t="s">
        <v>1797</v>
      </c>
      <c r="BN643" s="362" t="s">
        <v>1798</v>
      </c>
      <c r="BO643" s="362" t="s">
        <v>685</v>
      </c>
      <c r="BP643" s="362" t="s">
        <v>522</v>
      </c>
      <c r="BQ643" s="362" t="s">
        <v>646</v>
      </c>
      <c r="BR643" s="362" t="s">
        <v>647</v>
      </c>
    </row>
    <row r="644" spans="1:70" ht="15.6">
      <c r="A644" s="361" t="s">
        <v>158</v>
      </c>
      <c r="B644" s="362" t="s">
        <v>2</v>
      </c>
      <c r="C644" s="362"/>
      <c r="D644" s="363" t="s">
        <v>243</v>
      </c>
      <c r="E644" s="363" t="s">
        <v>456</v>
      </c>
      <c r="F644" s="362" t="s">
        <v>245</v>
      </c>
      <c r="G644" s="362" t="s">
        <v>246</v>
      </c>
      <c r="H644" s="362" t="s">
        <v>247</v>
      </c>
      <c r="I644" s="362" t="s">
        <v>248</v>
      </c>
      <c r="J644" s="362" t="s">
        <v>249</v>
      </c>
      <c r="K644" s="362" t="s">
        <v>250</v>
      </c>
      <c r="L644" s="361" t="s">
        <v>298</v>
      </c>
      <c r="M644" s="362" t="s">
        <v>89</v>
      </c>
      <c r="N644" s="362" t="s">
        <v>91</v>
      </c>
      <c r="O644" s="362" t="s">
        <v>250</v>
      </c>
      <c r="P644" s="362" t="s">
        <v>247</v>
      </c>
      <c r="Q644" s="361" t="s">
        <v>157</v>
      </c>
      <c r="R644" s="362" t="s">
        <v>252</v>
      </c>
      <c r="S644" s="362" t="s">
        <v>253</v>
      </c>
      <c r="T644" s="362">
        <v>60290174</v>
      </c>
      <c r="U644" s="362"/>
      <c r="V644" s="362"/>
      <c r="W644" s="363" t="s">
        <v>650</v>
      </c>
      <c r="X644" s="362" t="s">
        <v>639</v>
      </c>
      <c r="Y644" s="362" t="s">
        <v>256</v>
      </c>
      <c r="Z644" s="362" t="s">
        <v>279</v>
      </c>
      <c r="AA644" s="362"/>
      <c r="AB644" s="362" t="s">
        <v>640</v>
      </c>
      <c r="AC644" s="362" t="s">
        <v>641</v>
      </c>
      <c r="AD644" s="364">
        <v>767.9</v>
      </c>
      <c r="AE644" s="364">
        <v>767.9</v>
      </c>
      <c r="AF644" s="362" t="s">
        <v>154</v>
      </c>
      <c r="AG644" s="362">
        <v>1</v>
      </c>
      <c r="AH644" s="364">
        <v>767.9</v>
      </c>
      <c r="AI644" s="364">
        <v>767.9</v>
      </c>
      <c r="AJ644" s="362" t="s">
        <v>262</v>
      </c>
      <c r="AK644" s="362" t="s">
        <v>263</v>
      </c>
      <c r="AL644" s="361" t="s">
        <v>264</v>
      </c>
      <c r="AM644" s="362">
        <v>58203</v>
      </c>
      <c r="AN644" s="362">
        <v>71475</v>
      </c>
      <c r="AO644" s="361" t="s">
        <v>158</v>
      </c>
      <c r="AP644" s="361" t="s">
        <v>265</v>
      </c>
      <c r="AQ644" s="362" t="s">
        <v>642</v>
      </c>
      <c r="AR644" s="362"/>
      <c r="AS644" s="363"/>
      <c r="AT644" s="362"/>
      <c r="AU644" s="362"/>
      <c r="AV644" s="364"/>
      <c r="AW644" s="362"/>
      <c r="AX644" s="362"/>
      <c r="AY644" s="364"/>
      <c r="AZ644" s="362"/>
      <c r="BA644" s="362"/>
      <c r="BB644" s="362"/>
      <c r="BC644" s="362"/>
      <c r="BD644" s="362"/>
      <c r="BE644" s="363"/>
      <c r="BF644" s="362"/>
      <c r="BG644" s="364"/>
      <c r="BH644" s="362"/>
      <c r="BI644" s="362"/>
      <c r="BJ644" s="362"/>
      <c r="BK644" s="362"/>
      <c r="BL644" s="362"/>
      <c r="BM644" s="362" t="s">
        <v>1799</v>
      </c>
      <c r="BN644" s="362" t="s">
        <v>1800</v>
      </c>
      <c r="BO644" s="362" t="s">
        <v>685</v>
      </c>
      <c r="BP644" s="362" t="s">
        <v>522</v>
      </c>
      <c r="BQ644" s="362" t="s">
        <v>646</v>
      </c>
      <c r="BR644" s="362" t="s">
        <v>647</v>
      </c>
    </row>
    <row r="645" spans="1:70" ht="15.6">
      <c r="A645" s="361" t="s">
        <v>158</v>
      </c>
      <c r="B645" s="362" t="s">
        <v>2</v>
      </c>
      <c r="C645" s="362"/>
      <c r="D645" s="363" t="s">
        <v>243</v>
      </c>
      <c r="E645" s="363" t="s">
        <v>456</v>
      </c>
      <c r="F645" s="362" t="s">
        <v>245</v>
      </c>
      <c r="G645" s="362" t="s">
        <v>246</v>
      </c>
      <c r="H645" s="362" t="s">
        <v>247</v>
      </c>
      <c r="I645" s="362" t="s">
        <v>248</v>
      </c>
      <c r="J645" s="362" t="s">
        <v>249</v>
      </c>
      <c r="K645" s="362" t="s">
        <v>250</v>
      </c>
      <c r="L645" s="361" t="s">
        <v>298</v>
      </c>
      <c r="M645" s="362" t="s">
        <v>89</v>
      </c>
      <c r="N645" s="362" t="s">
        <v>91</v>
      </c>
      <c r="O645" s="362" t="s">
        <v>250</v>
      </c>
      <c r="P645" s="362" t="s">
        <v>247</v>
      </c>
      <c r="Q645" s="361" t="s">
        <v>157</v>
      </c>
      <c r="R645" s="362" t="s">
        <v>252</v>
      </c>
      <c r="S645" s="362" t="s">
        <v>253</v>
      </c>
      <c r="T645" s="362">
        <v>60290194</v>
      </c>
      <c r="U645" s="362"/>
      <c r="V645" s="362"/>
      <c r="W645" s="363" t="s">
        <v>650</v>
      </c>
      <c r="X645" s="362" t="s">
        <v>639</v>
      </c>
      <c r="Y645" s="362" t="s">
        <v>256</v>
      </c>
      <c r="Z645" s="362" t="s">
        <v>279</v>
      </c>
      <c r="AA645" s="362"/>
      <c r="AB645" s="362" t="s">
        <v>640</v>
      </c>
      <c r="AC645" s="362" t="s">
        <v>641</v>
      </c>
      <c r="AD645" s="364">
        <v>2531.5300000000002</v>
      </c>
      <c r="AE645" s="364">
        <v>2531.5300000000002</v>
      </c>
      <c r="AF645" s="362" t="s">
        <v>154</v>
      </c>
      <c r="AG645" s="362">
        <v>1</v>
      </c>
      <c r="AH645" s="364">
        <v>2531.5300000000002</v>
      </c>
      <c r="AI645" s="364">
        <v>2531.5300000000002</v>
      </c>
      <c r="AJ645" s="362" t="s">
        <v>262</v>
      </c>
      <c r="AK645" s="362" t="s">
        <v>263</v>
      </c>
      <c r="AL645" s="361" t="s">
        <v>264</v>
      </c>
      <c r="AM645" s="362">
        <v>58203</v>
      </c>
      <c r="AN645" s="362">
        <v>71475</v>
      </c>
      <c r="AO645" s="361" t="s">
        <v>158</v>
      </c>
      <c r="AP645" s="361" t="s">
        <v>265</v>
      </c>
      <c r="AQ645" s="362" t="s">
        <v>642</v>
      </c>
      <c r="AR645" s="362"/>
      <c r="AS645" s="363"/>
      <c r="AT645" s="362"/>
      <c r="AU645" s="362"/>
      <c r="AV645" s="364"/>
      <c r="AW645" s="362"/>
      <c r="AX645" s="362"/>
      <c r="AY645" s="364"/>
      <c r="AZ645" s="362"/>
      <c r="BA645" s="362"/>
      <c r="BB645" s="362"/>
      <c r="BC645" s="362"/>
      <c r="BD645" s="362"/>
      <c r="BE645" s="363"/>
      <c r="BF645" s="362"/>
      <c r="BG645" s="364"/>
      <c r="BH645" s="362"/>
      <c r="BI645" s="362"/>
      <c r="BJ645" s="362"/>
      <c r="BK645" s="362"/>
      <c r="BL645" s="362"/>
      <c r="BM645" s="362" t="s">
        <v>1567</v>
      </c>
      <c r="BN645" s="362" t="s">
        <v>1568</v>
      </c>
      <c r="BO645" s="362" t="s">
        <v>685</v>
      </c>
      <c r="BP645" s="362" t="s">
        <v>522</v>
      </c>
      <c r="BQ645" s="362" t="s">
        <v>646</v>
      </c>
      <c r="BR645" s="362" t="s">
        <v>647</v>
      </c>
    </row>
    <row r="646" spans="1:70" ht="15.6">
      <c r="A646" s="361" t="s">
        <v>158</v>
      </c>
      <c r="B646" s="362" t="s">
        <v>2</v>
      </c>
      <c r="C646" s="362"/>
      <c r="D646" s="363" t="s">
        <v>243</v>
      </c>
      <c r="E646" s="363" t="s">
        <v>456</v>
      </c>
      <c r="F646" s="362" t="s">
        <v>245</v>
      </c>
      <c r="G646" s="362" t="s">
        <v>246</v>
      </c>
      <c r="H646" s="362" t="s">
        <v>247</v>
      </c>
      <c r="I646" s="362" t="s">
        <v>248</v>
      </c>
      <c r="J646" s="362" t="s">
        <v>249</v>
      </c>
      <c r="K646" s="362" t="s">
        <v>250</v>
      </c>
      <c r="L646" s="361" t="s">
        <v>298</v>
      </c>
      <c r="M646" s="362" t="s">
        <v>89</v>
      </c>
      <c r="N646" s="362" t="s">
        <v>91</v>
      </c>
      <c r="O646" s="362" t="s">
        <v>250</v>
      </c>
      <c r="P646" s="362" t="s">
        <v>247</v>
      </c>
      <c r="Q646" s="361" t="s">
        <v>157</v>
      </c>
      <c r="R646" s="362" t="s">
        <v>252</v>
      </c>
      <c r="S646" s="362" t="s">
        <v>253</v>
      </c>
      <c r="T646" s="362">
        <v>60290274</v>
      </c>
      <c r="U646" s="362"/>
      <c r="V646" s="362"/>
      <c r="W646" s="363" t="s">
        <v>650</v>
      </c>
      <c r="X646" s="362" t="s">
        <v>639</v>
      </c>
      <c r="Y646" s="362" t="s">
        <v>256</v>
      </c>
      <c r="Z646" s="362" t="s">
        <v>279</v>
      </c>
      <c r="AA646" s="362"/>
      <c r="AB646" s="362" t="s">
        <v>640</v>
      </c>
      <c r="AC646" s="362" t="s">
        <v>641</v>
      </c>
      <c r="AD646" s="364">
        <v>865.49</v>
      </c>
      <c r="AE646" s="364">
        <v>865.49</v>
      </c>
      <c r="AF646" s="362" t="s">
        <v>154</v>
      </c>
      <c r="AG646" s="362">
        <v>1</v>
      </c>
      <c r="AH646" s="364">
        <v>865.49</v>
      </c>
      <c r="AI646" s="364">
        <v>865.49</v>
      </c>
      <c r="AJ646" s="362" t="s">
        <v>262</v>
      </c>
      <c r="AK646" s="362" t="s">
        <v>263</v>
      </c>
      <c r="AL646" s="361" t="s">
        <v>264</v>
      </c>
      <c r="AM646" s="362">
        <v>58203</v>
      </c>
      <c r="AN646" s="362">
        <v>71475</v>
      </c>
      <c r="AO646" s="361" t="s">
        <v>158</v>
      </c>
      <c r="AP646" s="361" t="s">
        <v>265</v>
      </c>
      <c r="AQ646" s="362" t="s">
        <v>642</v>
      </c>
      <c r="AR646" s="362"/>
      <c r="AS646" s="363"/>
      <c r="AT646" s="362"/>
      <c r="AU646" s="362"/>
      <c r="AV646" s="364"/>
      <c r="AW646" s="362"/>
      <c r="AX646" s="362"/>
      <c r="AY646" s="364"/>
      <c r="AZ646" s="362"/>
      <c r="BA646" s="362"/>
      <c r="BB646" s="362"/>
      <c r="BC646" s="362"/>
      <c r="BD646" s="362"/>
      <c r="BE646" s="363"/>
      <c r="BF646" s="362"/>
      <c r="BG646" s="364"/>
      <c r="BH646" s="362"/>
      <c r="BI646" s="362"/>
      <c r="BJ646" s="362"/>
      <c r="BK646" s="362"/>
      <c r="BL646" s="362"/>
      <c r="BM646" s="362" t="s">
        <v>1801</v>
      </c>
      <c r="BN646" s="362" t="s">
        <v>1802</v>
      </c>
      <c r="BO646" s="362" t="s">
        <v>685</v>
      </c>
      <c r="BP646" s="362" t="s">
        <v>522</v>
      </c>
      <c r="BQ646" s="362" t="s">
        <v>646</v>
      </c>
      <c r="BR646" s="362" t="s">
        <v>647</v>
      </c>
    </row>
    <row r="647" spans="1:70" ht="15.6">
      <c r="A647" s="361" t="s">
        <v>158</v>
      </c>
      <c r="B647" s="362" t="s">
        <v>2</v>
      </c>
      <c r="C647" s="362"/>
      <c r="D647" s="363" t="s">
        <v>243</v>
      </c>
      <c r="E647" s="363" t="s">
        <v>456</v>
      </c>
      <c r="F647" s="362" t="s">
        <v>245</v>
      </c>
      <c r="G647" s="362" t="s">
        <v>246</v>
      </c>
      <c r="H647" s="362" t="s">
        <v>247</v>
      </c>
      <c r="I647" s="362" t="s">
        <v>248</v>
      </c>
      <c r="J647" s="362" t="s">
        <v>249</v>
      </c>
      <c r="K647" s="362" t="s">
        <v>250</v>
      </c>
      <c r="L647" s="361" t="s">
        <v>298</v>
      </c>
      <c r="M647" s="362" t="s">
        <v>89</v>
      </c>
      <c r="N647" s="362" t="s">
        <v>91</v>
      </c>
      <c r="O647" s="362" t="s">
        <v>250</v>
      </c>
      <c r="P647" s="362" t="s">
        <v>247</v>
      </c>
      <c r="Q647" s="361" t="s">
        <v>157</v>
      </c>
      <c r="R647" s="362" t="s">
        <v>252</v>
      </c>
      <c r="S647" s="362" t="s">
        <v>253</v>
      </c>
      <c r="T647" s="362">
        <v>60290279</v>
      </c>
      <c r="U647" s="362"/>
      <c r="V647" s="362"/>
      <c r="W647" s="363" t="s">
        <v>650</v>
      </c>
      <c r="X647" s="362" t="s">
        <v>639</v>
      </c>
      <c r="Y647" s="362" t="s">
        <v>256</v>
      </c>
      <c r="Z647" s="362" t="s">
        <v>279</v>
      </c>
      <c r="AA647" s="362"/>
      <c r="AB647" s="362" t="s">
        <v>640</v>
      </c>
      <c r="AC647" s="362" t="s">
        <v>641</v>
      </c>
      <c r="AD647" s="364">
        <v>866.39</v>
      </c>
      <c r="AE647" s="364">
        <v>866.39</v>
      </c>
      <c r="AF647" s="362" t="s">
        <v>154</v>
      </c>
      <c r="AG647" s="362">
        <v>1</v>
      </c>
      <c r="AH647" s="364">
        <v>866.39</v>
      </c>
      <c r="AI647" s="364">
        <v>866.39</v>
      </c>
      <c r="AJ647" s="362" t="s">
        <v>262</v>
      </c>
      <c r="AK647" s="362" t="s">
        <v>263</v>
      </c>
      <c r="AL647" s="361" t="s">
        <v>264</v>
      </c>
      <c r="AM647" s="362">
        <v>58203</v>
      </c>
      <c r="AN647" s="362">
        <v>71475</v>
      </c>
      <c r="AO647" s="361" t="s">
        <v>158</v>
      </c>
      <c r="AP647" s="361" t="s">
        <v>265</v>
      </c>
      <c r="AQ647" s="362" t="s">
        <v>642</v>
      </c>
      <c r="AR647" s="362"/>
      <c r="AS647" s="363"/>
      <c r="AT647" s="362"/>
      <c r="AU647" s="362"/>
      <c r="AV647" s="364"/>
      <c r="AW647" s="362"/>
      <c r="AX647" s="362"/>
      <c r="AY647" s="364"/>
      <c r="AZ647" s="362"/>
      <c r="BA647" s="362"/>
      <c r="BB647" s="362"/>
      <c r="BC647" s="362"/>
      <c r="BD647" s="362"/>
      <c r="BE647" s="363"/>
      <c r="BF647" s="362"/>
      <c r="BG647" s="364"/>
      <c r="BH647" s="362"/>
      <c r="BI647" s="362"/>
      <c r="BJ647" s="362"/>
      <c r="BK647" s="362"/>
      <c r="BL647" s="362"/>
      <c r="BM647" s="362" t="s">
        <v>1803</v>
      </c>
      <c r="BN647" s="362" t="s">
        <v>1804</v>
      </c>
      <c r="BO647" s="362" t="s">
        <v>685</v>
      </c>
      <c r="BP647" s="362" t="s">
        <v>522</v>
      </c>
      <c r="BQ647" s="362" t="s">
        <v>646</v>
      </c>
      <c r="BR647" s="362" t="s">
        <v>647</v>
      </c>
    </row>
    <row r="648" spans="1:70" ht="15.6">
      <c r="A648" s="361" t="s">
        <v>158</v>
      </c>
      <c r="B648" s="362" t="s">
        <v>2</v>
      </c>
      <c r="C648" s="362"/>
      <c r="D648" s="363" t="s">
        <v>243</v>
      </c>
      <c r="E648" s="363" t="s">
        <v>456</v>
      </c>
      <c r="F648" s="362" t="s">
        <v>245</v>
      </c>
      <c r="G648" s="362" t="s">
        <v>246</v>
      </c>
      <c r="H648" s="362" t="s">
        <v>247</v>
      </c>
      <c r="I648" s="362" t="s">
        <v>248</v>
      </c>
      <c r="J648" s="362" t="s">
        <v>249</v>
      </c>
      <c r="K648" s="362" t="s">
        <v>250</v>
      </c>
      <c r="L648" s="361" t="s">
        <v>298</v>
      </c>
      <c r="M648" s="362" t="s">
        <v>89</v>
      </c>
      <c r="N648" s="362" t="s">
        <v>91</v>
      </c>
      <c r="O648" s="362" t="s">
        <v>250</v>
      </c>
      <c r="P648" s="362" t="s">
        <v>247</v>
      </c>
      <c r="Q648" s="361" t="s">
        <v>157</v>
      </c>
      <c r="R648" s="362" t="s">
        <v>252</v>
      </c>
      <c r="S648" s="362" t="s">
        <v>253</v>
      </c>
      <c r="T648" s="362">
        <v>60290352</v>
      </c>
      <c r="U648" s="362"/>
      <c r="V648" s="362"/>
      <c r="W648" s="363" t="s">
        <v>650</v>
      </c>
      <c r="X648" s="362" t="s">
        <v>639</v>
      </c>
      <c r="Y648" s="362" t="s">
        <v>256</v>
      </c>
      <c r="Z648" s="362" t="s">
        <v>279</v>
      </c>
      <c r="AA648" s="362"/>
      <c r="AB648" s="362" t="s">
        <v>640</v>
      </c>
      <c r="AC648" s="362" t="s">
        <v>641</v>
      </c>
      <c r="AD648" s="364">
        <v>1214.77</v>
      </c>
      <c r="AE648" s="364">
        <v>1214.77</v>
      </c>
      <c r="AF648" s="362" t="s">
        <v>154</v>
      </c>
      <c r="AG648" s="362">
        <v>1</v>
      </c>
      <c r="AH648" s="364">
        <v>1214.77</v>
      </c>
      <c r="AI648" s="364">
        <v>1214.77</v>
      </c>
      <c r="AJ648" s="362" t="s">
        <v>262</v>
      </c>
      <c r="AK648" s="362" t="s">
        <v>263</v>
      </c>
      <c r="AL648" s="361" t="s">
        <v>264</v>
      </c>
      <c r="AM648" s="362">
        <v>58203</v>
      </c>
      <c r="AN648" s="362">
        <v>71475</v>
      </c>
      <c r="AO648" s="361" t="s">
        <v>158</v>
      </c>
      <c r="AP648" s="361" t="s">
        <v>265</v>
      </c>
      <c r="AQ648" s="362" t="s">
        <v>642</v>
      </c>
      <c r="AR648" s="362"/>
      <c r="AS648" s="363"/>
      <c r="AT648" s="362"/>
      <c r="AU648" s="362"/>
      <c r="AV648" s="364"/>
      <c r="AW648" s="362"/>
      <c r="AX648" s="362"/>
      <c r="AY648" s="364"/>
      <c r="AZ648" s="362"/>
      <c r="BA648" s="362"/>
      <c r="BB648" s="362"/>
      <c r="BC648" s="362"/>
      <c r="BD648" s="362"/>
      <c r="BE648" s="363"/>
      <c r="BF648" s="362"/>
      <c r="BG648" s="364"/>
      <c r="BH648" s="362"/>
      <c r="BI648" s="362"/>
      <c r="BJ648" s="362"/>
      <c r="BK648" s="362"/>
      <c r="BL648" s="362"/>
      <c r="BM648" s="362" t="s">
        <v>1805</v>
      </c>
      <c r="BN648" s="362" t="s">
        <v>1806</v>
      </c>
      <c r="BO648" s="362" t="s">
        <v>685</v>
      </c>
      <c r="BP648" s="362" t="s">
        <v>522</v>
      </c>
      <c r="BQ648" s="362" t="s">
        <v>646</v>
      </c>
      <c r="BR648" s="362" t="s">
        <v>647</v>
      </c>
    </row>
    <row r="649" spans="1:70" ht="15.6">
      <c r="A649" s="361" t="s">
        <v>158</v>
      </c>
      <c r="B649" s="362" t="s">
        <v>2</v>
      </c>
      <c r="C649" s="362"/>
      <c r="D649" s="363" t="s">
        <v>243</v>
      </c>
      <c r="E649" s="363" t="s">
        <v>456</v>
      </c>
      <c r="F649" s="362" t="s">
        <v>245</v>
      </c>
      <c r="G649" s="362" t="s">
        <v>246</v>
      </c>
      <c r="H649" s="362" t="s">
        <v>247</v>
      </c>
      <c r="I649" s="362" t="s">
        <v>248</v>
      </c>
      <c r="J649" s="362" t="s">
        <v>249</v>
      </c>
      <c r="K649" s="362" t="s">
        <v>250</v>
      </c>
      <c r="L649" s="361" t="s">
        <v>298</v>
      </c>
      <c r="M649" s="362" t="s">
        <v>89</v>
      </c>
      <c r="N649" s="362" t="s">
        <v>91</v>
      </c>
      <c r="O649" s="362" t="s">
        <v>250</v>
      </c>
      <c r="P649" s="362" t="s">
        <v>247</v>
      </c>
      <c r="Q649" s="361" t="s">
        <v>157</v>
      </c>
      <c r="R649" s="362" t="s">
        <v>252</v>
      </c>
      <c r="S649" s="362" t="s">
        <v>253</v>
      </c>
      <c r="T649" s="362">
        <v>60362598</v>
      </c>
      <c r="U649" s="362"/>
      <c r="V649" s="362"/>
      <c r="W649" s="363" t="s">
        <v>517</v>
      </c>
      <c r="X649" s="362" t="s">
        <v>1260</v>
      </c>
      <c r="Y649" s="362" t="s">
        <v>256</v>
      </c>
      <c r="Z649" s="362" t="s">
        <v>257</v>
      </c>
      <c r="AA649" s="362" t="s">
        <v>258</v>
      </c>
      <c r="AB649" s="362" t="s">
        <v>259</v>
      </c>
      <c r="AC649" s="362" t="s">
        <v>260</v>
      </c>
      <c r="AD649" s="364">
        <v>7315</v>
      </c>
      <c r="AE649" s="364">
        <v>7315</v>
      </c>
      <c r="AF649" s="362" t="s">
        <v>261</v>
      </c>
      <c r="AG649" s="362">
        <v>2.3809520000000001E-2</v>
      </c>
      <c r="AH649" s="364">
        <v>176.27</v>
      </c>
      <c r="AI649" s="364">
        <v>176.27</v>
      </c>
      <c r="AJ649" s="362" t="s">
        <v>262</v>
      </c>
      <c r="AK649" s="362" t="s">
        <v>263</v>
      </c>
      <c r="AL649" s="361" t="s">
        <v>264</v>
      </c>
      <c r="AM649" s="362">
        <v>58203</v>
      </c>
      <c r="AN649" s="362">
        <v>74210</v>
      </c>
      <c r="AO649" s="361" t="s">
        <v>158</v>
      </c>
      <c r="AP649" s="361" t="s">
        <v>265</v>
      </c>
      <c r="AQ649" s="362" t="s">
        <v>1261</v>
      </c>
      <c r="AR649" s="362" t="s">
        <v>508</v>
      </c>
      <c r="AS649" s="363" t="s">
        <v>517</v>
      </c>
      <c r="AT649" s="362" t="s">
        <v>245</v>
      </c>
      <c r="AU649" s="362" t="s">
        <v>1807</v>
      </c>
      <c r="AV649" s="364" t="s">
        <v>1808</v>
      </c>
      <c r="AW649" s="362" t="s">
        <v>1449</v>
      </c>
      <c r="AX649" s="362" t="s">
        <v>515</v>
      </c>
      <c r="AY649" s="364" t="s">
        <v>1809</v>
      </c>
      <c r="AZ649" s="362">
        <v>2013146</v>
      </c>
      <c r="BA649" s="362" t="s">
        <v>1266</v>
      </c>
      <c r="BB649" s="362" t="s">
        <v>1267</v>
      </c>
      <c r="BC649" s="362" t="s">
        <v>275</v>
      </c>
      <c r="BD649" s="362" t="s">
        <v>1810</v>
      </c>
      <c r="BE649" s="363" t="s">
        <v>1811</v>
      </c>
      <c r="BF649" s="362" t="s">
        <v>261</v>
      </c>
      <c r="BG649" s="364" t="s">
        <v>1808</v>
      </c>
      <c r="BH649" s="362">
        <v>10284947</v>
      </c>
      <c r="BI649" s="362">
        <v>3</v>
      </c>
      <c r="BJ649" s="362" t="s">
        <v>1449</v>
      </c>
      <c r="BK649" s="362" t="s">
        <v>296</v>
      </c>
      <c r="BL649" s="362" t="s">
        <v>297</v>
      </c>
      <c r="BM649" s="362"/>
      <c r="BN649" s="362"/>
      <c r="BO649" s="362"/>
      <c r="BP649" s="362"/>
      <c r="BQ649" s="362"/>
      <c r="BR649" s="362"/>
    </row>
    <row r="650" spans="1:70" ht="15.6">
      <c r="A650" s="361" t="s">
        <v>158</v>
      </c>
      <c r="B650" s="362" t="s">
        <v>2</v>
      </c>
      <c r="C650" s="362"/>
      <c r="D650" s="363" t="s">
        <v>243</v>
      </c>
      <c r="E650" s="363" t="s">
        <v>456</v>
      </c>
      <c r="F650" s="362" t="s">
        <v>245</v>
      </c>
      <c r="G650" s="362" t="s">
        <v>246</v>
      </c>
      <c r="H650" s="362" t="s">
        <v>247</v>
      </c>
      <c r="I650" s="362" t="s">
        <v>248</v>
      </c>
      <c r="J650" s="362" t="s">
        <v>249</v>
      </c>
      <c r="K650" s="362" t="s">
        <v>250</v>
      </c>
      <c r="L650" s="361" t="s">
        <v>298</v>
      </c>
      <c r="M650" s="362" t="s">
        <v>89</v>
      </c>
      <c r="N650" s="362" t="s">
        <v>91</v>
      </c>
      <c r="O650" s="362" t="s">
        <v>250</v>
      </c>
      <c r="P650" s="362" t="s">
        <v>247</v>
      </c>
      <c r="Q650" s="361" t="s">
        <v>157</v>
      </c>
      <c r="R650" s="362" t="s">
        <v>252</v>
      </c>
      <c r="S650" s="362" t="s">
        <v>253</v>
      </c>
      <c r="T650" s="362">
        <v>60362601</v>
      </c>
      <c r="U650" s="362"/>
      <c r="V650" s="362"/>
      <c r="W650" s="363" t="s">
        <v>517</v>
      </c>
      <c r="X650" s="362" t="s">
        <v>1260</v>
      </c>
      <c r="Y650" s="362" t="s">
        <v>256</v>
      </c>
      <c r="Z650" s="362" t="s">
        <v>257</v>
      </c>
      <c r="AA650" s="362" t="s">
        <v>258</v>
      </c>
      <c r="AB650" s="362" t="s">
        <v>259</v>
      </c>
      <c r="AC650" s="362" t="s">
        <v>496</v>
      </c>
      <c r="AD650" s="364">
        <v>0</v>
      </c>
      <c r="AE650" s="364">
        <v>0</v>
      </c>
      <c r="AF650" s="362" t="s">
        <v>261</v>
      </c>
      <c r="AG650" s="362">
        <v>2.3809520000000001E-2</v>
      </c>
      <c r="AH650" s="364">
        <v>0</v>
      </c>
      <c r="AI650" s="364">
        <v>0</v>
      </c>
      <c r="AJ650" s="362" t="s">
        <v>262</v>
      </c>
      <c r="AK650" s="362" t="s">
        <v>263</v>
      </c>
      <c r="AL650" s="361" t="s">
        <v>264</v>
      </c>
      <c r="AM650" s="362">
        <v>58203</v>
      </c>
      <c r="AN650" s="362">
        <v>74210</v>
      </c>
      <c r="AO650" s="361" t="s">
        <v>158</v>
      </c>
      <c r="AP650" s="361" t="s">
        <v>265</v>
      </c>
      <c r="AQ650" s="362" t="s">
        <v>1261</v>
      </c>
      <c r="AR650" s="362" t="s">
        <v>508</v>
      </c>
      <c r="AS650" s="363" t="s">
        <v>517</v>
      </c>
      <c r="AT650" s="362" t="s">
        <v>245</v>
      </c>
      <c r="AU650" s="362" t="s">
        <v>1807</v>
      </c>
      <c r="AV650" s="364" t="s">
        <v>1808</v>
      </c>
      <c r="AW650" s="362" t="s">
        <v>1451</v>
      </c>
      <c r="AX650" s="362" t="s">
        <v>633</v>
      </c>
      <c r="AY650" s="364" t="s">
        <v>502</v>
      </c>
      <c r="AZ650" s="362">
        <v>2013146</v>
      </c>
      <c r="BA650" s="362" t="s">
        <v>1266</v>
      </c>
      <c r="BB650" s="362" t="s">
        <v>1267</v>
      </c>
      <c r="BC650" s="362" t="s">
        <v>275</v>
      </c>
      <c r="BD650" s="362" t="s">
        <v>1810</v>
      </c>
      <c r="BE650" s="363" t="s">
        <v>1811</v>
      </c>
      <c r="BF650" s="362" t="s">
        <v>261</v>
      </c>
      <c r="BG650" s="364" t="s">
        <v>1808</v>
      </c>
      <c r="BH650" s="362">
        <v>10284947</v>
      </c>
      <c r="BI650" s="362">
        <v>3</v>
      </c>
      <c r="BJ650" s="362" t="s">
        <v>1449</v>
      </c>
      <c r="BK650" s="362" t="s">
        <v>296</v>
      </c>
      <c r="BL650" s="362" t="s">
        <v>297</v>
      </c>
      <c r="BM650" s="362"/>
      <c r="BN650" s="362"/>
      <c r="BO650" s="362"/>
      <c r="BP650" s="362"/>
      <c r="BQ650" s="362"/>
      <c r="BR650" s="362"/>
    </row>
    <row r="651" spans="1:70" ht="15.6">
      <c r="A651" s="361" t="s">
        <v>158</v>
      </c>
      <c r="B651" s="362" t="s">
        <v>2</v>
      </c>
      <c r="C651" s="362"/>
      <c r="D651" s="363" t="s">
        <v>243</v>
      </c>
      <c r="E651" s="363" t="s">
        <v>456</v>
      </c>
      <c r="F651" s="362" t="s">
        <v>245</v>
      </c>
      <c r="G651" s="362" t="s">
        <v>246</v>
      </c>
      <c r="H651" s="362" t="s">
        <v>247</v>
      </c>
      <c r="I651" s="362" t="s">
        <v>248</v>
      </c>
      <c r="J651" s="362" t="s">
        <v>249</v>
      </c>
      <c r="K651" s="362" t="s">
        <v>250</v>
      </c>
      <c r="L651" s="361" t="s">
        <v>298</v>
      </c>
      <c r="M651" s="362" t="s">
        <v>89</v>
      </c>
      <c r="N651" s="362" t="s">
        <v>91</v>
      </c>
      <c r="O651" s="362" t="s">
        <v>250</v>
      </c>
      <c r="P651" s="362" t="s">
        <v>247</v>
      </c>
      <c r="Q651" s="361" t="s">
        <v>157</v>
      </c>
      <c r="R651" s="362" t="s">
        <v>252</v>
      </c>
      <c r="S651" s="362" t="s">
        <v>253</v>
      </c>
      <c r="T651" s="362">
        <v>60362604</v>
      </c>
      <c r="U651" s="362"/>
      <c r="V651" s="362"/>
      <c r="W651" s="363" t="s">
        <v>517</v>
      </c>
      <c r="X651" s="362" t="s">
        <v>1260</v>
      </c>
      <c r="Y651" s="362" t="s">
        <v>256</v>
      </c>
      <c r="Z651" s="362" t="s">
        <v>257</v>
      </c>
      <c r="AA651" s="362" t="s">
        <v>258</v>
      </c>
      <c r="AB651" s="362" t="s">
        <v>259</v>
      </c>
      <c r="AC651" s="362" t="s">
        <v>532</v>
      </c>
      <c r="AD651" s="364">
        <v>0</v>
      </c>
      <c r="AE651" s="364">
        <v>0</v>
      </c>
      <c r="AF651" s="362" t="s">
        <v>261</v>
      </c>
      <c r="AG651" s="362">
        <v>2.3809520000000001E-2</v>
      </c>
      <c r="AH651" s="364">
        <v>-2.1</v>
      </c>
      <c r="AI651" s="364">
        <v>-2.1</v>
      </c>
      <c r="AJ651" s="362" t="s">
        <v>262</v>
      </c>
      <c r="AK651" s="362" t="s">
        <v>263</v>
      </c>
      <c r="AL651" s="361" t="s">
        <v>264</v>
      </c>
      <c r="AM651" s="362">
        <v>58203</v>
      </c>
      <c r="AN651" s="362">
        <v>74210</v>
      </c>
      <c r="AO651" s="361" t="s">
        <v>158</v>
      </c>
      <c r="AP651" s="361" t="s">
        <v>265</v>
      </c>
      <c r="AQ651" s="362" t="s">
        <v>1261</v>
      </c>
      <c r="AR651" s="362" t="s">
        <v>508</v>
      </c>
      <c r="AS651" s="363" t="s">
        <v>517</v>
      </c>
      <c r="AT651" s="362" t="s">
        <v>245</v>
      </c>
      <c r="AU651" s="362" t="s">
        <v>1807</v>
      </c>
      <c r="AV651" s="364" t="s">
        <v>1808</v>
      </c>
      <c r="AW651" s="362" t="s">
        <v>1449</v>
      </c>
      <c r="AX651" s="362" t="s">
        <v>515</v>
      </c>
      <c r="AY651" s="364" t="s">
        <v>502</v>
      </c>
      <c r="AZ651" s="362">
        <v>2013146</v>
      </c>
      <c r="BA651" s="362" t="s">
        <v>1266</v>
      </c>
      <c r="BB651" s="362" t="s">
        <v>1267</v>
      </c>
      <c r="BC651" s="362" t="s">
        <v>275</v>
      </c>
      <c r="BD651" s="362" t="s">
        <v>1810</v>
      </c>
      <c r="BE651" s="363" t="s">
        <v>1811</v>
      </c>
      <c r="BF651" s="362" t="s">
        <v>261</v>
      </c>
      <c r="BG651" s="364" t="s">
        <v>1808</v>
      </c>
      <c r="BH651" s="362">
        <v>10284947</v>
      </c>
      <c r="BI651" s="362">
        <v>3</v>
      </c>
      <c r="BJ651" s="362" t="s">
        <v>1449</v>
      </c>
      <c r="BK651" s="362" t="s">
        <v>296</v>
      </c>
      <c r="BL651" s="362" t="s">
        <v>297</v>
      </c>
      <c r="BM651" s="362"/>
      <c r="BN651" s="362"/>
      <c r="BO651" s="362"/>
      <c r="BP651" s="362"/>
      <c r="BQ651" s="362"/>
      <c r="BR651" s="362"/>
    </row>
    <row r="652" spans="1:70" ht="15.6">
      <c r="A652" s="361" t="s">
        <v>158</v>
      </c>
      <c r="B652" s="362" t="s">
        <v>2</v>
      </c>
      <c r="C652" s="362"/>
      <c r="D652" s="363" t="s">
        <v>243</v>
      </c>
      <c r="E652" s="363" t="s">
        <v>456</v>
      </c>
      <c r="F652" s="362" t="s">
        <v>245</v>
      </c>
      <c r="G652" s="362" t="s">
        <v>246</v>
      </c>
      <c r="H652" s="362" t="s">
        <v>247</v>
      </c>
      <c r="I652" s="362" t="s">
        <v>248</v>
      </c>
      <c r="J652" s="362" t="s">
        <v>249</v>
      </c>
      <c r="K652" s="362" t="s">
        <v>250</v>
      </c>
      <c r="L652" s="361" t="s">
        <v>298</v>
      </c>
      <c r="M652" s="362" t="s">
        <v>89</v>
      </c>
      <c r="N652" s="362" t="s">
        <v>91</v>
      </c>
      <c r="O652" s="362" t="s">
        <v>250</v>
      </c>
      <c r="P652" s="362" t="s">
        <v>247</v>
      </c>
      <c r="Q652" s="361" t="s">
        <v>157</v>
      </c>
      <c r="R652" s="362" t="s">
        <v>252</v>
      </c>
      <c r="S652" s="362" t="s">
        <v>253</v>
      </c>
      <c r="T652" s="362">
        <v>60474762</v>
      </c>
      <c r="U652" s="362"/>
      <c r="V652" s="362"/>
      <c r="W652" s="363" t="s">
        <v>517</v>
      </c>
      <c r="X652" s="362" t="s">
        <v>278</v>
      </c>
      <c r="Y652" s="362" t="s">
        <v>256</v>
      </c>
      <c r="Z652" s="362" t="s">
        <v>279</v>
      </c>
      <c r="AA652" s="362"/>
      <c r="AB652" s="362" t="s">
        <v>280</v>
      </c>
      <c r="AC652" s="362" t="s">
        <v>281</v>
      </c>
      <c r="AD652" s="364">
        <v>0</v>
      </c>
      <c r="AE652" s="364">
        <v>585.20000000000005</v>
      </c>
      <c r="AF652" s="362" t="s">
        <v>261</v>
      </c>
      <c r="AG652" s="362">
        <v>2.3809520000000001E-2</v>
      </c>
      <c r="AH652" s="364">
        <v>0</v>
      </c>
      <c r="AI652" s="364">
        <v>13.93</v>
      </c>
      <c r="AJ652" s="362"/>
      <c r="AK652" s="362"/>
      <c r="AL652" s="361"/>
      <c r="AM652" s="362"/>
      <c r="AN652" s="362"/>
      <c r="AO652" s="361"/>
      <c r="AP652" s="361"/>
      <c r="AQ652" s="362" t="s">
        <v>282</v>
      </c>
      <c r="AR652" s="362"/>
      <c r="AS652" s="363"/>
      <c r="AT652" s="362"/>
      <c r="AU652" s="362"/>
      <c r="AV652" s="364"/>
      <c r="AW652" s="362"/>
      <c r="AX652" s="362"/>
      <c r="AY652" s="364"/>
      <c r="AZ652" s="362"/>
      <c r="BA652" s="362"/>
      <c r="BB652" s="362"/>
      <c r="BC652" s="362"/>
      <c r="BD652" s="362"/>
      <c r="BE652" s="363"/>
      <c r="BF652" s="362"/>
      <c r="BG652" s="364"/>
      <c r="BH652" s="362"/>
      <c r="BI652" s="362"/>
      <c r="BJ652" s="362"/>
      <c r="BK652" s="362"/>
      <c r="BL652" s="362"/>
      <c r="BM652" s="362"/>
      <c r="BN652" s="362"/>
      <c r="BO652" s="362"/>
      <c r="BP652" s="362"/>
      <c r="BQ652" s="362"/>
      <c r="BR652" s="362"/>
    </row>
    <row r="653" spans="1:70" ht="15.6">
      <c r="A653" s="361" t="s">
        <v>158</v>
      </c>
      <c r="B653" s="362" t="s">
        <v>2</v>
      </c>
      <c r="C653" s="362"/>
      <c r="D653" s="363" t="s">
        <v>243</v>
      </c>
      <c r="E653" s="363" t="s">
        <v>456</v>
      </c>
      <c r="F653" s="362" t="s">
        <v>245</v>
      </c>
      <c r="G653" s="362" t="s">
        <v>246</v>
      </c>
      <c r="H653" s="362" t="s">
        <v>247</v>
      </c>
      <c r="I653" s="362" t="s">
        <v>248</v>
      </c>
      <c r="J653" s="362" t="s">
        <v>249</v>
      </c>
      <c r="K653" s="362" t="s">
        <v>250</v>
      </c>
      <c r="L653" s="361" t="s">
        <v>298</v>
      </c>
      <c r="M653" s="362" t="s">
        <v>89</v>
      </c>
      <c r="N653" s="362" t="s">
        <v>91</v>
      </c>
      <c r="O653" s="362" t="s">
        <v>250</v>
      </c>
      <c r="P653" s="362" t="s">
        <v>247</v>
      </c>
      <c r="Q653" s="361" t="s">
        <v>157</v>
      </c>
      <c r="R653" s="362" t="s">
        <v>252</v>
      </c>
      <c r="S653" s="362" t="s">
        <v>253</v>
      </c>
      <c r="T653" s="362">
        <v>60474763</v>
      </c>
      <c r="U653" s="362"/>
      <c r="V653" s="362"/>
      <c r="W653" s="363" t="s">
        <v>650</v>
      </c>
      <c r="X653" s="362" t="s">
        <v>278</v>
      </c>
      <c r="Y653" s="362" t="s">
        <v>256</v>
      </c>
      <c r="Z653" s="362" t="s">
        <v>279</v>
      </c>
      <c r="AA653" s="362"/>
      <c r="AB653" s="362" t="s">
        <v>280</v>
      </c>
      <c r="AC653" s="362" t="s">
        <v>281</v>
      </c>
      <c r="AD653" s="364">
        <v>0</v>
      </c>
      <c r="AE653" s="364">
        <v>2298.25</v>
      </c>
      <c r="AF653" s="362" t="s">
        <v>154</v>
      </c>
      <c r="AG653" s="362">
        <v>1</v>
      </c>
      <c r="AH653" s="364">
        <v>0</v>
      </c>
      <c r="AI653" s="364">
        <v>2298.25</v>
      </c>
      <c r="AJ653" s="362"/>
      <c r="AK653" s="362"/>
      <c r="AL653" s="361"/>
      <c r="AM653" s="362"/>
      <c r="AN653" s="362"/>
      <c r="AO653" s="361"/>
      <c r="AP653" s="361"/>
      <c r="AQ653" s="362" t="s">
        <v>282</v>
      </c>
      <c r="AR653" s="362"/>
      <c r="AS653" s="363"/>
      <c r="AT653" s="362"/>
      <c r="AU653" s="362"/>
      <c r="AV653" s="364"/>
      <c r="AW653" s="362"/>
      <c r="AX653" s="362"/>
      <c r="AY653" s="364"/>
      <c r="AZ653" s="362"/>
      <c r="BA653" s="362"/>
      <c r="BB653" s="362"/>
      <c r="BC653" s="362"/>
      <c r="BD653" s="362"/>
      <c r="BE653" s="363"/>
      <c r="BF653" s="362"/>
      <c r="BG653" s="364"/>
      <c r="BH653" s="362"/>
      <c r="BI653" s="362"/>
      <c r="BJ653" s="362"/>
      <c r="BK653" s="362"/>
      <c r="BL653" s="362"/>
      <c r="BM653" s="362"/>
      <c r="BN653" s="362"/>
      <c r="BO653" s="362"/>
      <c r="BP653" s="362"/>
      <c r="BQ653" s="362"/>
      <c r="BR653" s="362"/>
    </row>
    <row r="654" spans="1:70" ht="15.6">
      <c r="A654" s="361" t="s">
        <v>158</v>
      </c>
      <c r="B654" s="362" t="s">
        <v>2</v>
      </c>
      <c r="C654" s="362"/>
      <c r="D654" s="363" t="s">
        <v>243</v>
      </c>
      <c r="E654" s="363" t="s">
        <v>456</v>
      </c>
      <c r="F654" s="362" t="s">
        <v>245</v>
      </c>
      <c r="G654" s="362" t="s">
        <v>246</v>
      </c>
      <c r="H654" s="362" t="s">
        <v>247</v>
      </c>
      <c r="I654" s="362" t="s">
        <v>248</v>
      </c>
      <c r="J654" s="362" t="s">
        <v>249</v>
      </c>
      <c r="K654" s="362" t="s">
        <v>250</v>
      </c>
      <c r="L654" s="361" t="s">
        <v>298</v>
      </c>
      <c r="M654" s="362" t="s">
        <v>89</v>
      </c>
      <c r="N654" s="362" t="s">
        <v>91</v>
      </c>
      <c r="O654" s="362" t="s">
        <v>250</v>
      </c>
      <c r="P654" s="362" t="s">
        <v>247</v>
      </c>
      <c r="Q654" s="361" t="s">
        <v>157</v>
      </c>
      <c r="R654" s="362" t="s">
        <v>252</v>
      </c>
      <c r="S654" s="362" t="s">
        <v>253</v>
      </c>
      <c r="T654" s="362">
        <v>60517017</v>
      </c>
      <c r="U654" s="362"/>
      <c r="V654" s="362"/>
      <c r="W654" s="363" t="s">
        <v>517</v>
      </c>
      <c r="X654" s="362" t="s">
        <v>1812</v>
      </c>
      <c r="Y654" s="362" t="s">
        <v>256</v>
      </c>
      <c r="Z654" s="362" t="s">
        <v>257</v>
      </c>
      <c r="AA654" s="362" t="s">
        <v>258</v>
      </c>
      <c r="AB654" s="362" t="s">
        <v>259</v>
      </c>
      <c r="AC654" s="362" t="s">
        <v>260</v>
      </c>
      <c r="AD654" s="364">
        <v>226.2</v>
      </c>
      <c r="AE654" s="364">
        <v>226.2</v>
      </c>
      <c r="AF654" s="362" t="s">
        <v>154</v>
      </c>
      <c r="AG654" s="362">
        <v>1</v>
      </c>
      <c r="AH654" s="364">
        <v>226.2</v>
      </c>
      <c r="AI654" s="364">
        <v>226.2</v>
      </c>
      <c r="AJ654" s="362" t="s">
        <v>262</v>
      </c>
      <c r="AK654" s="362" t="s">
        <v>263</v>
      </c>
      <c r="AL654" s="361" t="s">
        <v>264</v>
      </c>
      <c r="AM654" s="362">
        <v>58203</v>
      </c>
      <c r="AN654" s="362">
        <v>72440</v>
      </c>
      <c r="AO654" s="361" t="s">
        <v>158</v>
      </c>
      <c r="AP654" s="361" t="s">
        <v>265</v>
      </c>
      <c r="AQ654" s="362" t="s">
        <v>1813</v>
      </c>
      <c r="AR654" s="362" t="s">
        <v>508</v>
      </c>
      <c r="AS654" s="363" t="s">
        <v>517</v>
      </c>
      <c r="AT654" s="362" t="s">
        <v>245</v>
      </c>
      <c r="AU654" s="362" t="s">
        <v>1814</v>
      </c>
      <c r="AV654" s="364" t="s">
        <v>1815</v>
      </c>
      <c r="AW654" s="362" t="s">
        <v>1816</v>
      </c>
      <c r="AX654" s="362" t="s">
        <v>271</v>
      </c>
      <c r="AY654" s="364" t="s">
        <v>1815</v>
      </c>
      <c r="AZ654" s="362">
        <v>1058778</v>
      </c>
      <c r="BA654" s="362" t="s">
        <v>1249</v>
      </c>
      <c r="BB654" s="362" t="s">
        <v>1250</v>
      </c>
      <c r="BC654" s="362" t="s">
        <v>1251</v>
      </c>
      <c r="BD654" s="362" t="s">
        <v>1817</v>
      </c>
      <c r="BE654" s="363" t="s">
        <v>1026</v>
      </c>
      <c r="BF654" s="362" t="s">
        <v>154</v>
      </c>
      <c r="BG654" s="364" t="s">
        <v>1815</v>
      </c>
      <c r="BH654" s="362"/>
      <c r="BI654" s="362"/>
      <c r="BJ654" s="362"/>
      <c r="BK654" s="362"/>
      <c r="BL654" s="362"/>
      <c r="BM654" s="362"/>
      <c r="BN654" s="362"/>
      <c r="BO654" s="362"/>
      <c r="BP654" s="362"/>
      <c r="BQ654" s="362"/>
      <c r="BR654" s="362"/>
    </row>
    <row r="655" spans="1:70" ht="15.6">
      <c r="A655" s="361" t="s">
        <v>158</v>
      </c>
      <c r="B655" s="362" t="s">
        <v>2</v>
      </c>
      <c r="C655" s="362"/>
      <c r="D655" s="363" t="s">
        <v>243</v>
      </c>
      <c r="E655" s="363" t="s">
        <v>456</v>
      </c>
      <c r="F655" s="362" t="s">
        <v>245</v>
      </c>
      <c r="G655" s="362" t="s">
        <v>246</v>
      </c>
      <c r="H655" s="362" t="s">
        <v>247</v>
      </c>
      <c r="I655" s="362" t="s">
        <v>248</v>
      </c>
      <c r="J655" s="362" t="s">
        <v>249</v>
      </c>
      <c r="K655" s="362" t="s">
        <v>250</v>
      </c>
      <c r="L655" s="361" t="s">
        <v>298</v>
      </c>
      <c r="M655" s="362" t="s">
        <v>89</v>
      </c>
      <c r="N655" s="362" t="s">
        <v>91</v>
      </c>
      <c r="O655" s="362" t="s">
        <v>250</v>
      </c>
      <c r="P655" s="362" t="s">
        <v>247</v>
      </c>
      <c r="Q655" s="361" t="s">
        <v>157</v>
      </c>
      <c r="R655" s="362" t="s">
        <v>252</v>
      </c>
      <c r="S655" s="362" t="s">
        <v>253</v>
      </c>
      <c r="T655" s="362">
        <v>60595483</v>
      </c>
      <c r="U655" s="362"/>
      <c r="V655" s="362"/>
      <c r="W655" s="363" t="s">
        <v>517</v>
      </c>
      <c r="X655" s="362" t="s">
        <v>278</v>
      </c>
      <c r="Y655" s="362" t="s">
        <v>256</v>
      </c>
      <c r="Z655" s="362" t="s">
        <v>279</v>
      </c>
      <c r="AA655" s="362"/>
      <c r="AB655" s="362" t="s">
        <v>280</v>
      </c>
      <c r="AC655" s="362" t="s">
        <v>281</v>
      </c>
      <c r="AD655" s="364">
        <v>0</v>
      </c>
      <c r="AE655" s="364">
        <v>18.100000000000001</v>
      </c>
      <c r="AF655" s="362" t="s">
        <v>154</v>
      </c>
      <c r="AG655" s="362">
        <v>1</v>
      </c>
      <c r="AH655" s="364">
        <v>0</v>
      </c>
      <c r="AI655" s="364">
        <v>18.100000000000001</v>
      </c>
      <c r="AJ655" s="362"/>
      <c r="AK655" s="362"/>
      <c r="AL655" s="361"/>
      <c r="AM655" s="362"/>
      <c r="AN655" s="362"/>
      <c r="AO655" s="361"/>
      <c r="AP655" s="361"/>
      <c r="AQ655" s="362" t="s">
        <v>282</v>
      </c>
      <c r="AR655" s="362"/>
      <c r="AS655" s="363"/>
      <c r="AT655" s="362"/>
      <c r="AU655" s="362"/>
      <c r="AV655" s="364"/>
      <c r="AW655" s="362"/>
      <c r="AX655" s="362"/>
      <c r="AY655" s="364"/>
      <c r="AZ655" s="362"/>
      <c r="BA655" s="362"/>
      <c r="BB655" s="362"/>
      <c r="BC655" s="362"/>
      <c r="BD655" s="362"/>
      <c r="BE655" s="363"/>
      <c r="BF655" s="362"/>
      <c r="BG655" s="364"/>
      <c r="BH655" s="362"/>
      <c r="BI655" s="362"/>
      <c r="BJ655" s="362"/>
      <c r="BK655" s="362"/>
      <c r="BL655" s="362"/>
      <c r="BM655" s="362"/>
      <c r="BN655" s="362"/>
      <c r="BO655" s="362"/>
      <c r="BP655" s="362"/>
      <c r="BQ655" s="362"/>
      <c r="BR655" s="362"/>
    </row>
    <row r="656" spans="1:70" ht="15.6">
      <c r="A656" s="361" t="s">
        <v>158</v>
      </c>
      <c r="B656" s="362" t="s">
        <v>2</v>
      </c>
      <c r="C656" s="362"/>
      <c r="D656" s="363" t="s">
        <v>243</v>
      </c>
      <c r="E656" s="363" t="s">
        <v>456</v>
      </c>
      <c r="F656" s="362" t="s">
        <v>245</v>
      </c>
      <c r="G656" s="362" t="s">
        <v>246</v>
      </c>
      <c r="H656" s="362" t="s">
        <v>247</v>
      </c>
      <c r="I656" s="362" t="s">
        <v>248</v>
      </c>
      <c r="J656" s="362" t="s">
        <v>249</v>
      </c>
      <c r="K656" s="362" t="s">
        <v>250</v>
      </c>
      <c r="L656" s="361" t="s">
        <v>298</v>
      </c>
      <c r="M656" s="362" t="s">
        <v>89</v>
      </c>
      <c r="N656" s="362" t="s">
        <v>91</v>
      </c>
      <c r="O656" s="362" t="s">
        <v>250</v>
      </c>
      <c r="P656" s="362" t="s">
        <v>247</v>
      </c>
      <c r="Q656" s="361" t="s">
        <v>157</v>
      </c>
      <c r="R656" s="362" t="s">
        <v>252</v>
      </c>
      <c r="S656" s="362" t="s">
        <v>253</v>
      </c>
      <c r="T656" s="362">
        <v>60704228</v>
      </c>
      <c r="U656" s="362"/>
      <c r="V656" s="362"/>
      <c r="W656" s="363" t="s">
        <v>1763</v>
      </c>
      <c r="X656" s="362" t="s">
        <v>1034</v>
      </c>
      <c r="Y656" s="362" t="s">
        <v>256</v>
      </c>
      <c r="Z656" s="362" t="s">
        <v>257</v>
      </c>
      <c r="AA656" s="362" t="s">
        <v>258</v>
      </c>
      <c r="AB656" s="362" t="s">
        <v>259</v>
      </c>
      <c r="AC656" s="362" t="s">
        <v>260</v>
      </c>
      <c r="AD656" s="364">
        <v>19951</v>
      </c>
      <c r="AE656" s="364">
        <v>19951</v>
      </c>
      <c r="AF656" s="362" t="s">
        <v>261</v>
      </c>
      <c r="AG656" s="362">
        <v>2.3809520000000001E-2</v>
      </c>
      <c r="AH656" s="364">
        <v>475.02</v>
      </c>
      <c r="AI656" s="364">
        <v>475.02</v>
      </c>
      <c r="AJ656" s="362" t="s">
        <v>262</v>
      </c>
      <c r="AK656" s="362" t="s">
        <v>263</v>
      </c>
      <c r="AL656" s="361" t="s">
        <v>264</v>
      </c>
      <c r="AM656" s="362">
        <v>58203</v>
      </c>
      <c r="AN656" s="362">
        <v>73410</v>
      </c>
      <c r="AO656" s="361" t="s">
        <v>158</v>
      </c>
      <c r="AP656" s="361" t="s">
        <v>265</v>
      </c>
      <c r="AQ656" s="362" t="s">
        <v>1035</v>
      </c>
      <c r="AR656" s="362" t="s">
        <v>825</v>
      </c>
      <c r="AS656" s="363" t="s">
        <v>1763</v>
      </c>
      <c r="AT656" s="362" t="s">
        <v>245</v>
      </c>
      <c r="AU656" s="362" t="s">
        <v>1818</v>
      </c>
      <c r="AV656" s="364" t="s">
        <v>1819</v>
      </c>
      <c r="AW656" s="362" t="s">
        <v>1820</v>
      </c>
      <c r="AX656" s="362" t="s">
        <v>271</v>
      </c>
      <c r="AY656" s="364" t="s">
        <v>1819</v>
      </c>
      <c r="AZ656" s="362">
        <v>1059137</v>
      </c>
      <c r="BA656" s="362" t="s">
        <v>1038</v>
      </c>
      <c r="BB656" s="362" t="s">
        <v>1039</v>
      </c>
      <c r="BC656" s="362" t="s">
        <v>1040</v>
      </c>
      <c r="BD656" s="362" t="s">
        <v>1821</v>
      </c>
      <c r="BE656" s="363" t="s">
        <v>1822</v>
      </c>
      <c r="BF656" s="362" t="s">
        <v>261</v>
      </c>
      <c r="BG656" s="364" t="s">
        <v>1819</v>
      </c>
      <c r="BH656" s="362"/>
      <c r="BI656" s="362"/>
      <c r="BJ656" s="362"/>
      <c r="BK656" s="362"/>
      <c r="BL656" s="362"/>
      <c r="BM656" s="362"/>
      <c r="BN656" s="362"/>
      <c r="BO656" s="362"/>
      <c r="BP656" s="362"/>
      <c r="BQ656" s="362"/>
      <c r="BR656" s="362"/>
    </row>
    <row r="657" spans="1:70" ht="15.6">
      <c r="A657" s="361" t="s">
        <v>158</v>
      </c>
      <c r="B657" s="362" t="s">
        <v>2</v>
      </c>
      <c r="C657" s="362"/>
      <c r="D657" s="363" t="s">
        <v>243</v>
      </c>
      <c r="E657" s="363" t="s">
        <v>456</v>
      </c>
      <c r="F657" s="362" t="s">
        <v>245</v>
      </c>
      <c r="G657" s="362" t="s">
        <v>246</v>
      </c>
      <c r="H657" s="362" t="s">
        <v>247</v>
      </c>
      <c r="I657" s="362" t="s">
        <v>248</v>
      </c>
      <c r="J657" s="362" t="s">
        <v>249</v>
      </c>
      <c r="K657" s="362" t="s">
        <v>250</v>
      </c>
      <c r="L657" s="361" t="s">
        <v>298</v>
      </c>
      <c r="M657" s="362" t="s">
        <v>89</v>
      </c>
      <c r="N657" s="362" t="s">
        <v>91</v>
      </c>
      <c r="O657" s="362" t="s">
        <v>250</v>
      </c>
      <c r="P657" s="362" t="s">
        <v>247</v>
      </c>
      <c r="Q657" s="361" t="s">
        <v>157</v>
      </c>
      <c r="R657" s="362" t="s">
        <v>252</v>
      </c>
      <c r="S657" s="362" t="s">
        <v>253</v>
      </c>
      <c r="T657" s="362">
        <v>60704232</v>
      </c>
      <c r="U657" s="362"/>
      <c r="V657" s="362"/>
      <c r="W657" s="363" t="s">
        <v>1811</v>
      </c>
      <c r="X657" s="362" t="s">
        <v>1034</v>
      </c>
      <c r="Y657" s="362" t="s">
        <v>256</v>
      </c>
      <c r="Z657" s="362" t="s">
        <v>257</v>
      </c>
      <c r="AA657" s="362" t="s">
        <v>258</v>
      </c>
      <c r="AB657" s="362" t="s">
        <v>259</v>
      </c>
      <c r="AC657" s="362" t="s">
        <v>260</v>
      </c>
      <c r="AD657" s="364">
        <v>14807</v>
      </c>
      <c r="AE657" s="364">
        <v>14807</v>
      </c>
      <c r="AF657" s="362" t="s">
        <v>261</v>
      </c>
      <c r="AG657" s="362">
        <v>2.3809520000000001E-2</v>
      </c>
      <c r="AH657" s="364">
        <v>352.55</v>
      </c>
      <c r="AI657" s="364">
        <v>352.55</v>
      </c>
      <c r="AJ657" s="362" t="s">
        <v>262</v>
      </c>
      <c r="AK657" s="362" t="s">
        <v>263</v>
      </c>
      <c r="AL657" s="361" t="s">
        <v>264</v>
      </c>
      <c r="AM657" s="362">
        <v>58203</v>
      </c>
      <c r="AN657" s="362">
        <v>73410</v>
      </c>
      <c r="AO657" s="361" t="s">
        <v>158</v>
      </c>
      <c r="AP657" s="361" t="s">
        <v>265</v>
      </c>
      <c r="AQ657" s="362" t="s">
        <v>1035</v>
      </c>
      <c r="AR657" s="362" t="s">
        <v>825</v>
      </c>
      <c r="AS657" s="363" t="s">
        <v>1811</v>
      </c>
      <c r="AT657" s="362" t="s">
        <v>245</v>
      </c>
      <c r="AU657" s="362" t="s">
        <v>1823</v>
      </c>
      <c r="AV657" s="364" t="s">
        <v>1824</v>
      </c>
      <c r="AW657" s="362" t="s">
        <v>1825</v>
      </c>
      <c r="AX657" s="362" t="s">
        <v>271</v>
      </c>
      <c r="AY657" s="364" t="s">
        <v>1824</v>
      </c>
      <c r="AZ657" s="362">
        <v>1058644</v>
      </c>
      <c r="BA657" s="362" t="s">
        <v>1826</v>
      </c>
      <c r="BB657" s="362" t="s">
        <v>1827</v>
      </c>
      <c r="BC657" s="362" t="s">
        <v>275</v>
      </c>
      <c r="BD657" s="362" t="s">
        <v>1828</v>
      </c>
      <c r="BE657" s="363" t="s">
        <v>1822</v>
      </c>
      <c r="BF657" s="362" t="s">
        <v>261</v>
      </c>
      <c r="BG657" s="364" t="s">
        <v>1824</v>
      </c>
      <c r="BH657" s="362"/>
      <c r="BI657" s="362"/>
      <c r="BJ657" s="362"/>
      <c r="BK657" s="362"/>
      <c r="BL657" s="362"/>
      <c r="BM657" s="362"/>
      <c r="BN657" s="362"/>
      <c r="BO657" s="362"/>
      <c r="BP657" s="362"/>
      <c r="BQ657" s="362"/>
      <c r="BR657" s="362"/>
    </row>
    <row r="658" spans="1:70" ht="15.6">
      <c r="A658" s="361" t="s">
        <v>158</v>
      </c>
      <c r="B658" s="362" t="s">
        <v>2</v>
      </c>
      <c r="C658" s="362"/>
      <c r="D658" s="363" t="s">
        <v>243</v>
      </c>
      <c r="E658" s="363" t="s">
        <v>456</v>
      </c>
      <c r="F658" s="362" t="s">
        <v>245</v>
      </c>
      <c r="G658" s="362" t="s">
        <v>246</v>
      </c>
      <c r="H658" s="362" t="s">
        <v>247</v>
      </c>
      <c r="I658" s="362" t="s">
        <v>248</v>
      </c>
      <c r="J658" s="362" t="s">
        <v>249</v>
      </c>
      <c r="K658" s="362" t="s">
        <v>250</v>
      </c>
      <c r="L658" s="361" t="s">
        <v>298</v>
      </c>
      <c r="M658" s="362" t="s">
        <v>89</v>
      </c>
      <c r="N658" s="362" t="s">
        <v>91</v>
      </c>
      <c r="O658" s="362" t="s">
        <v>250</v>
      </c>
      <c r="P658" s="362" t="s">
        <v>247</v>
      </c>
      <c r="Q658" s="361" t="s">
        <v>157</v>
      </c>
      <c r="R658" s="362" t="s">
        <v>252</v>
      </c>
      <c r="S658" s="362" t="s">
        <v>253</v>
      </c>
      <c r="T658" s="362">
        <v>60786954</v>
      </c>
      <c r="U658" s="362"/>
      <c r="V658" s="362"/>
      <c r="W658" s="363" t="s">
        <v>1811</v>
      </c>
      <c r="X658" s="362" t="s">
        <v>278</v>
      </c>
      <c r="Y658" s="362" t="s">
        <v>256</v>
      </c>
      <c r="Z658" s="362" t="s">
        <v>279</v>
      </c>
      <c r="AA658" s="362"/>
      <c r="AB658" s="362" t="s">
        <v>280</v>
      </c>
      <c r="AC658" s="362" t="s">
        <v>281</v>
      </c>
      <c r="AD658" s="364">
        <v>0</v>
      </c>
      <c r="AE658" s="364">
        <v>2780.64</v>
      </c>
      <c r="AF658" s="362" t="s">
        <v>261</v>
      </c>
      <c r="AG658" s="362">
        <v>2.3809520000000001E-2</v>
      </c>
      <c r="AH658" s="364">
        <v>0</v>
      </c>
      <c r="AI658" s="364">
        <v>66.209999999999994</v>
      </c>
      <c r="AJ658" s="362"/>
      <c r="AK658" s="362"/>
      <c r="AL658" s="361"/>
      <c r="AM658" s="362"/>
      <c r="AN658" s="362"/>
      <c r="AO658" s="361"/>
      <c r="AP658" s="361"/>
      <c r="AQ658" s="362" t="s">
        <v>282</v>
      </c>
      <c r="AR658" s="362"/>
      <c r="AS658" s="363"/>
      <c r="AT658" s="362"/>
      <c r="AU658" s="362"/>
      <c r="AV658" s="364"/>
      <c r="AW658" s="362"/>
      <c r="AX658" s="362"/>
      <c r="AY658" s="364"/>
      <c r="AZ658" s="362"/>
      <c r="BA658" s="362"/>
      <c r="BB658" s="362"/>
      <c r="BC658" s="362"/>
      <c r="BD658" s="362"/>
      <c r="BE658" s="363"/>
      <c r="BF658" s="362"/>
      <c r="BG658" s="364"/>
      <c r="BH658" s="362"/>
      <c r="BI658" s="362"/>
      <c r="BJ658" s="362"/>
      <c r="BK658" s="362"/>
      <c r="BL658" s="362"/>
      <c r="BM658" s="362"/>
      <c r="BN658" s="362"/>
      <c r="BO658" s="362"/>
      <c r="BP658" s="362"/>
      <c r="BQ658" s="362"/>
      <c r="BR658" s="362"/>
    </row>
    <row r="659" spans="1:70" ht="15.6">
      <c r="A659" s="361" t="s">
        <v>158</v>
      </c>
      <c r="B659" s="362" t="s">
        <v>2</v>
      </c>
      <c r="C659" s="362"/>
      <c r="D659" s="363" t="s">
        <v>243</v>
      </c>
      <c r="E659" s="363" t="s">
        <v>456</v>
      </c>
      <c r="F659" s="362" t="s">
        <v>245</v>
      </c>
      <c r="G659" s="362" t="s">
        <v>246</v>
      </c>
      <c r="H659" s="362" t="s">
        <v>247</v>
      </c>
      <c r="I659" s="362" t="s">
        <v>248</v>
      </c>
      <c r="J659" s="362" t="s">
        <v>249</v>
      </c>
      <c r="K659" s="362" t="s">
        <v>250</v>
      </c>
      <c r="L659" s="361" t="s">
        <v>298</v>
      </c>
      <c r="M659" s="362" t="s">
        <v>89</v>
      </c>
      <c r="N659" s="362" t="s">
        <v>91</v>
      </c>
      <c r="O659" s="362" t="s">
        <v>250</v>
      </c>
      <c r="P659" s="362" t="s">
        <v>247</v>
      </c>
      <c r="Q659" s="361" t="s">
        <v>157</v>
      </c>
      <c r="R659" s="362" t="s">
        <v>252</v>
      </c>
      <c r="S659" s="362" t="s">
        <v>253</v>
      </c>
      <c r="T659" s="362">
        <v>60882633</v>
      </c>
      <c r="U659" s="362"/>
      <c r="V659" s="362"/>
      <c r="W659" s="363" t="s">
        <v>824</v>
      </c>
      <c r="X659" s="362" t="s">
        <v>1043</v>
      </c>
      <c r="Y659" s="362" t="s">
        <v>256</v>
      </c>
      <c r="Z659" s="362" t="s">
        <v>257</v>
      </c>
      <c r="AA659" s="362" t="s">
        <v>258</v>
      </c>
      <c r="AB659" s="362" t="s">
        <v>259</v>
      </c>
      <c r="AC659" s="362" t="s">
        <v>260</v>
      </c>
      <c r="AD659" s="364">
        <v>10584</v>
      </c>
      <c r="AE659" s="364">
        <v>10584</v>
      </c>
      <c r="AF659" s="362" t="s">
        <v>261</v>
      </c>
      <c r="AG659" s="362">
        <v>2.3809520000000001E-2</v>
      </c>
      <c r="AH659" s="364">
        <v>252</v>
      </c>
      <c r="AI659" s="364">
        <v>252</v>
      </c>
      <c r="AJ659" s="362" t="s">
        <v>262</v>
      </c>
      <c r="AK659" s="362" t="s">
        <v>263</v>
      </c>
      <c r="AL659" s="361" t="s">
        <v>264</v>
      </c>
      <c r="AM659" s="362">
        <v>58203</v>
      </c>
      <c r="AN659" s="362">
        <v>71635</v>
      </c>
      <c r="AO659" s="361" t="s">
        <v>158</v>
      </c>
      <c r="AP659" s="361" t="s">
        <v>265</v>
      </c>
      <c r="AQ659" s="362" t="s">
        <v>1044</v>
      </c>
      <c r="AR659" s="362" t="s">
        <v>825</v>
      </c>
      <c r="AS659" s="363" t="s">
        <v>824</v>
      </c>
      <c r="AT659" s="362" t="s">
        <v>245</v>
      </c>
      <c r="AU659" s="362" t="s">
        <v>1829</v>
      </c>
      <c r="AV659" s="364" t="s">
        <v>1830</v>
      </c>
      <c r="AW659" s="362" t="s">
        <v>1083</v>
      </c>
      <c r="AX659" s="362" t="s">
        <v>501</v>
      </c>
      <c r="AY659" s="364" t="s">
        <v>1775</v>
      </c>
      <c r="AZ659" s="362" t="s">
        <v>1357</v>
      </c>
      <c r="BA659" s="362" t="s">
        <v>1358</v>
      </c>
      <c r="BB659" s="362" t="s">
        <v>1359</v>
      </c>
      <c r="BC659" s="362" t="s">
        <v>1360</v>
      </c>
      <c r="BD659" s="362" t="s">
        <v>1831</v>
      </c>
      <c r="BE659" s="363" t="s">
        <v>1822</v>
      </c>
      <c r="BF659" s="362" t="s">
        <v>261</v>
      </c>
      <c r="BG659" s="364" t="s">
        <v>1830</v>
      </c>
      <c r="BH659" s="362"/>
      <c r="BI659" s="362"/>
      <c r="BJ659" s="362"/>
      <c r="BK659" s="362"/>
      <c r="BL659" s="362"/>
      <c r="BM659" s="362"/>
      <c r="BN659" s="362"/>
      <c r="BO659" s="362"/>
      <c r="BP659" s="362"/>
      <c r="BQ659" s="362"/>
      <c r="BR659" s="362"/>
    </row>
    <row r="660" spans="1:70" ht="15.6">
      <c r="A660" s="361" t="s">
        <v>158</v>
      </c>
      <c r="B660" s="362" t="s">
        <v>2</v>
      </c>
      <c r="C660" s="362"/>
      <c r="D660" s="363" t="s">
        <v>243</v>
      </c>
      <c r="E660" s="363" t="s">
        <v>456</v>
      </c>
      <c r="F660" s="362" t="s">
        <v>245</v>
      </c>
      <c r="G660" s="362" t="s">
        <v>246</v>
      </c>
      <c r="H660" s="362" t="s">
        <v>247</v>
      </c>
      <c r="I660" s="362" t="s">
        <v>248</v>
      </c>
      <c r="J660" s="362" t="s">
        <v>249</v>
      </c>
      <c r="K660" s="362" t="s">
        <v>250</v>
      </c>
      <c r="L660" s="361" t="s">
        <v>298</v>
      </c>
      <c r="M660" s="362" t="s">
        <v>89</v>
      </c>
      <c r="N660" s="362" t="s">
        <v>91</v>
      </c>
      <c r="O660" s="362" t="s">
        <v>250</v>
      </c>
      <c r="P660" s="362" t="s">
        <v>247</v>
      </c>
      <c r="Q660" s="361" t="s">
        <v>157</v>
      </c>
      <c r="R660" s="362" t="s">
        <v>252</v>
      </c>
      <c r="S660" s="362" t="s">
        <v>253</v>
      </c>
      <c r="T660" s="362">
        <v>60882635</v>
      </c>
      <c r="U660" s="362"/>
      <c r="V660" s="362"/>
      <c r="W660" s="363" t="s">
        <v>824</v>
      </c>
      <c r="X660" s="362" t="s">
        <v>1090</v>
      </c>
      <c r="Y660" s="362" t="s">
        <v>256</v>
      </c>
      <c r="Z660" s="362" t="s">
        <v>257</v>
      </c>
      <c r="AA660" s="362" t="s">
        <v>258</v>
      </c>
      <c r="AB660" s="362" t="s">
        <v>259</v>
      </c>
      <c r="AC660" s="362" t="s">
        <v>260</v>
      </c>
      <c r="AD660" s="364">
        <v>14250</v>
      </c>
      <c r="AE660" s="364">
        <v>14250</v>
      </c>
      <c r="AF660" s="362" t="s">
        <v>261</v>
      </c>
      <c r="AG660" s="362">
        <v>2.3809520000000001E-2</v>
      </c>
      <c r="AH660" s="364">
        <v>339.29</v>
      </c>
      <c r="AI660" s="364">
        <v>339.29</v>
      </c>
      <c r="AJ660" s="362" t="s">
        <v>262</v>
      </c>
      <c r="AK660" s="362" t="s">
        <v>263</v>
      </c>
      <c r="AL660" s="361" t="s">
        <v>264</v>
      </c>
      <c r="AM660" s="362">
        <v>58203</v>
      </c>
      <c r="AN660" s="362">
        <v>71620</v>
      </c>
      <c r="AO660" s="361" t="s">
        <v>158</v>
      </c>
      <c r="AP660" s="361" t="s">
        <v>265</v>
      </c>
      <c r="AQ660" s="362" t="s">
        <v>1091</v>
      </c>
      <c r="AR660" s="362" t="s">
        <v>825</v>
      </c>
      <c r="AS660" s="363" t="s">
        <v>824</v>
      </c>
      <c r="AT660" s="362" t="s">
        <v>245</v>
      </c>
      <c r="AU660" s="362" t="s">
        <v>1829</v>
      </c>
      <c r="AV660" s="364" t="s">
        <v>1830</v>
      </c>
      <c r="AW660" s="362" t="s">
        <v>1769</v>
      </c>
      <c r="AX660" s="362" t="s">
        <v>271</v>
      </c>
      <c r="AY660" s="364" t="s">
        <v>1832</v>
      </c>
      <c r="AZ660" s="362" t="s">
        <v>1357</v>
      </c>
      <c r="BA660" s="362" t="s">
        <v>1358</v>
      </c>
      <c r="BB660" s="362" t="s">
        <v>1359</v>
      </c>
      <c r="BC660" s="362" t="s">
        <v>1360</v>
      </c>
      <c r="BD660" s="362" t="s">
        <v>1831</v>
      </c>
      <c r="BE660" s="363" t="s">
        <v>1822</v>
      </c>
      <c r="BF660" s="362" t="s">
        <v>261</v>
      </c>
      <c r="BG660" s="364" t="s">
        <v>1830</v>
      </c>
      <c r="BH660" s="362"/>
      <c r="BI660" s="362"/>
      <c r="BJ660" s="362"/>
      <c r="BK660" s="362"/>
      <c r="BL660" s="362"/>
      <c r="BM660" s="362"/>
      <c r="BN660" s="362"/>
      <c r="BO660" s="362"/>
      <c r="BP660" s="362"/>
      <c r="BQ660" s="362"/>
      <c r="BR660" s="362"/>
    </row>
    <row r="661" spans="1:70" ht="15.6">
      <c r="A661" s="361" t="s">
        <v>158</v>
      </c>
      <c r="B661" s="362" t="s">
        <v>2</v>
      </c>
      <c r="C661" s="362"/>
      <c r="D661" s="363" t="s">
        <v>243</v>
      </c>
      <c r="E661" s="363" t="s">
        <v>456</v>
      </c>
      <c r="F661" s="362" t="s">
        <v>245</v>
      </c>
      <c r="G661" s="362" t="s">
        <v>246</v>
      </c>
      <c r="H661" s="362" t="s">
        <v>247</v>
      </c>
      <c r="I661" s="362" t="s">
        <v>248</v>
      </c>
      <c r="J661" s="362" t="s">
        <v>249</v>
      </c>
      <c r="K661" s="362" t="s">
        <v>250</v>
      </c>
      <c r="L661" s="361" t="s">
        <v>298</v>
      </c>
      <c r="M661" s="362" t="s">
        <v>89</v>
      </c>
      <c r="N661" s="362" t="s">
        <v>91</v>
      </c>
      <c r="O661" s="362" t="s">
        <v>250</v>
      </c>
      <c r="P661" s="362" t="s">
        <v>247</v>
      </c>
      <c r="Q661" s="361" t="s">
        <v>157</v>
      </c>
      <c r="R661" s="362" t="s">
        <v>252</v>
      </c>
      <c r="S661" s="362" t="s">
        <v>253</v>
      </c>
      <c r="T661" s="362">
        <v>60948289</v>
      </c>
      <c r="U661" s="362"/>
      <c r="V661" s="362"/>
      <c r="W661" s="363" t="s">
        <v>1811</v>
      </c>
      <c r="X661" s="362" t="s">
        <v>1090</v>
      </c>
      <c r="Y661" s="362" t="s">
        <v>256</v>
      </c>
      <c r="Z661" s="362" t="s">
        <v>257</v>
      </c>
      <c r="AA661" s="362" t="s">
        <v>258</v>
      </c>
      <c r="AB661" s="362" t="s">
        <v>259</v>
      </c>
      <c r="AC661" s="362" t="s">
        <v>260</v>
      </c>
      <c r="AD661" s="364">
        <v>9500</v>
      </c>
      <c r="AE661" s="364">
        <v>9500</v>
      </c>
      <c r="AF661" s="362" t="s">
        <v>261</v>
      </c>
      <c r="AG661" s="362">
        <v>2.3809520000000001E-2</v>
      </c>
      <c r="AH661" s="364">
        <v>226.19</v>
      </c>
      <c r="AI661" s="364">
        <v>226.19</v>
      </c>
      <c r="AJ661" s="362" t="s">
        <v>262</v>
      </c>
      <c r="AK661" s="362" t="s">
        <v>263</v>
      </c>
      <c r="AL661" s="361" t="s">
        <v>264</v>
      </c>
      <c r="AM661" s="362">
        <v>58203</v>
      </c>
      <c r="AN661" s="362">
        <v>71620</v>
      </c>
      <c r="AO661" s="361" t="s">
        <v>158</v>
      </c>
      <c r="AP661" s="361" t="s">
        <v>265</v>
      </c>
      <c r="AQ661" s="362" t="s">
        <v>1091</v>
      </c>
      <c r="AR661" s="362" t="s">
        <v>825</v>
      </c>
      <c r="AS661" s="363" t="s">
        <v>1026</v>
      </c>
      <c r="AT661" s="362" t="s">
        <v>245</v>
      </c>
      <c r="AU661" s="362" t="s">
        <v>1833</v>
      </c>
      <c r="AV661" s="364" t="s">
        <v>1834</v>
      </c>
      <c r="AW661" s="362" t="s">
        <v>1769</v>
      </c>
      <c r="AX661" s="362" t="s">
        <v>271</v>
      </c>
      <c r="AY661" s="364" t="s">
        <v>1834</v>
      </c>
      <c r="AZ661" s="362" t="s">
        <v>1195</v>
      </c>
      <c r="BA661" s="362" t="s">
        <v>1196</v>
      </c>
      <c r="BB661" s="362" t="s">
        <v>1197</v>
      </c>
      <c r="BC661" s="362" t="s">
        <v>473</v>
      </c>
      <c r="BD661" s="362" t="s">
        <v>1835</v>
      </c>
      <c r="BE661" s="363" t="s">
        <v>1822</v>
      </c>
      <c r="BF661" s="362" t="s">
        <v>261</v>
      </c>
      <c r="BG661" s="364" t="s">
        <v>1834</v>
      </c>
      <c r="BH661" s="362"/>
      <c r="BI661" s="362"/>
      <c r="BJ661" s="362"/>
      <c r="BK661" s="362"/>
      <c r="BL661" s="362"/>
      <c r="BM661" s="362"/>
      <c r="BN661" s="362"/>
      <c r="BO661" s="362"/>
      <c r="BP661" s="362"/>
      <c r="BQ661" s="362"/>
      <c r="BR661" s="362"/>
    </row>
    <row r="662" spans="1:70" ht="15.6">
      <c r="A662" s="361" t="s">
        <v>158</v>
      </c>
      <c r="B662" s="362" t="s">
        <v>2</v>
      </c>
      <c r="C662" s="362"/>
      <c r="D662" s="363" t="s">
        <v>243</v>
      </c>
      <c r="E662" s="363" t="s">
        <v>456</v>
      </c>
      <c r="F662" s="362" t="s">
        <v>245</v>
      </c>
      <c r="G662" s="362" t="s">
        <v>246</v>
      </c>
      <c r="H662" s="362" t="s">
        <v>247</v>
      </c>
      <c r="I662" s="362" t="s">
        <v>248</v>
      </c>
      <c r="J662" s="362" t="s">
        <v>249</v>
      </c>
      <c r="K662" s="362" t="s">
        <v>250</v>
      </c>
      <c r="L662" s="361" t="s">
        <v>298</v>
      </c>
      <c r="M662" s="362" t="s">
        <v>89</v>
      </c>
      <c r="N662" s="362" t="s">
        <v>91</v>
      </c>
      <c r="O662" s="362" t="s">
        <v>250</v>
      </c>
      <c r="P662" s="362" t="s">
        <v>247</v>
      </c>
      <c r="Q662" s="361" t="s">
        <v>157</v>
      </c>
      <c r="R662" s="362" t="s">
        <v>252</v>
      </c>
      <c r="S662" s="362" t="s">
        <v>253</v>
      </c>
      <c r="T662" s="362">
        <v>60948291</v>
      </c>
      <c r="U662" s="362"/>
      <c r="V662" s="362"/>
      <c r="W662" s="363" t="s">
        <v>1026</v>
      </c>
      <c r="X662" s="362" t="s">
        <v>1090</v>
      </c>
      <c r="Y662" s="362" t="s">
        <v>256</v>
      </c>
      <c r="Z662" s="362" t="s">
        <v>257</v>
      </c>
      <c r="AA662" s="362" t="s">
        <v>258</v>
      </c>
      <c r="AB662" s="362" t="s">
        <v>259</v>
      </c>
      <c r="AC662" s="362" t="s">
        <v>260</v>
      </c>
      <c r="AD662" s="364">
        <v>22440</v>
      </c>
      <c r="AE662" s="364">
        <v>22440</v>
      </c>
      <c r="AF662" s="362" t="s">
        <v>261</v>
      </c>
      <c r="AG662" s="362">
        <v>2.3809520000000001E-2</v>
      </c>
      <c r="AH662" s="364">
        <v>534.29</v>
      </c>
      <c r="AI662" s="364">
        <v>534.29</v>
      </c>
      <c r="AJ662" s="362" t="s">
        <v>262</v>
      </c>
      <c r="AK662" s="362" t="s">
        <v>263</v>
      </c>
      <c r="AL662" s="361" t="s">
        <v>264</v>
      </c>
      <c r="AM662" s="362">
        <v>58203</v>
      </c>
      <c r="AN662" s="362">
        <v>71620</v>
      </c>
      <c r="AO662" s="361" t="s">
        <v>158</v>
      </c>
      <c r="AP662" s="361" t="s">
        <v>265</v>
      </c>
      <c r="AQ662" s="362" t="s">
        <v>1091</v>
      </c>
      <c r="AR662" s="362" t="s">
        <v>825</v>
      </c>
      <c r="AS662" s="363" t="s">
        <v>1836</v>
      </c>
      <c r="AT662" s="362" t="s">
        <v>245</v>
      </c>
      <c r="AU662" s="362" t="s">
        <v>1837</v>
      </c>
      <c r="AV662" s="364" t="s">
        <v>1765</v>
      </c>
      <c r="AW662" s="362" t="s">
        <v>1769</v>
      </c>
      <c r="AX662" s="362" t="s">
        <v>271</v>
      </c>
      <c r="AY662" s="364" t="s">
        <v>1770</v>
      </c>
      <c r="AZ662" s="362" t="s">
        <v>1584</v>
      </c>
      <c r="BA662" s="362" t="s">
        <v>1585</v>
      </c>
      <c r="BB662" s="362" t="s">
        <v>1586</v>
      </c>
      <c r="BC662" s="362" t="s">
        <v>1321</v>
      </c>
      <c r="BD662" s="362" t="s">
        <v>1838</v>
      </c>
      <c r="BE662" s="363" t="s">
        <v>1822</v>
      </c>
      <c r="BF662" s="362" t="s">
        <v>261</v>
      </c>
      <c r="BG662" s="364" t="s">
        <v>1765</v>
      </c>
      <c r="BH662" s="362"/>
      <c r="BI662" s="362"/>
      <c r="BJ662" s="362"/>
      <c r="BK662" s="362"/>
      <c r="BL662" s="362"/>
      <c r="BM662" s="362"/>
      <c r="BN662" s="362"/>
      <c r="BO662" s="362"/>
      <c r="BP662" s="362"/>
      <c r="BQ662" s="362"/>
      <c r="BR662" s="362"/>
    </row>
    <row r="663" spans="1:70" ht="15.6">
      <c r="A663" s="361" t="s">
        <v>158</v>
      </c>
      <c r="B663" s="362" t="s">
        <v>2</v>
      </c>
      <c r="C663" s="362"/>
      <c r="D663" s="363" t="s">
        <v>243</v>
      </c>
      <c r="E663" s="363" t="s">
        <v>456</v>
      </c>
      <c r="F663" s="362" t="s">
        <v>245</v>
      </c>
      <c r="G663" s="362" t="s">
        <v>246</v>
      </c>
      <c r="H663" s="362" t="s">
        <v>247</v>
      </c>
      <c r="I663" s="362" t="s">
        <v>248</v>
      </c>
      <c r="J663" s="362" t="s">
        <v>249</v>
      </c>
      <c r="K663" s="362" t="s">
        <v>250</v>
      </c>
      <c r="L663" s="361" t="s">
        <v>298</v>
      </c>
      <c r="M663" s="362" t="s">
        <v>89</v>
      </c>
      <c r="N663" s="362" t="s">
        <v>91</v>
      </c>
      <c r="O663" s="362" t="s">
        <v>250</v>
      </c>
      <c r="P663" s="362" t="s">
        <v>247</v>
      </c>
      <c r="Q663" s="361" t="s">
        <v>157</v>
      </c>
      <c r="R663" s="362" t="s">
        <v>252</v>
      </c>
      <c r="S663" s="362" t="s">
        <v>253</v>
      </c>
      <c r="T663" s="362">
        <v>60948292</v>
      </c>
      <c r="U663" s="362"/>
      <c r="V663" s="362"/>
      <c r="W663" s="363" t="s">
        <v>1026</v>
      </c>
      <c r="X663" s="362" t="s">
        <v>1043</v>
      </c>
      <c r="Y663" s="362" t="s">
        <v>256</v>
      </c>
      <c r="Z663" s="362" t="s">
        <v>257</v>
      </c>
      <c r="AA663" s="362" t="s">
        <v>258</v>
      </c>
      <c r="AB663" s="362" t="s">
        <v>259</v>
      </c>
      <c r="AC663" s="362" t="s">
        <v>260</v>
      </c>
      <c r="AD663" s="364">
        <v>5292</v>
      </c>
      <c r="AE663" s="364">
        <v>5292</v>
      </c>
      <c r="AF663" s="362" t="s">
        <v>261</v>
      </c>
      <c r="AG663" s="362">
        <v>2.3809520000000001E-2</v>
      </c>
      <c r="AH663" s="364">
        <v>126</v>
      </c>
      <c r="AI663" s="364">
        <v>126</v>
      </c>
      <c r="AJ663" s="362" t="s">
        <v>262</v>
      </c>
      <c r="AK663" s="362" t="s">
        <v>263</v>
      </c>
      <c r="AL663" s="361" t="s">
        <v>264</v>
      </c>
      <c r="AM663" s="362">
        <v>58203</v>
      </c>
      <c r="AN663" s="362">
        <v>71635</v>
      </c>
      <c r="AO663" s="361" t="s">
        <v>158</v>
      </c>
      <c r="AP663" s="361" t="s">
        <v>265</v>
      </c>
      <c r="AQ663" s="362" t="s">
        <v>1044</v>
      </c>
      <c r="AR663" s="362" t="s">
        <v>825</v>
      </c>
      <c r="AS663" s="363" t="s">
        <v>1836</v>
      </c>
      <c r="AT663" s="362" t="s">
        <v>245</v>
      </c>
      <c r="AU663" s="362" t="s">
        <v>1837</v>
      </c>
      <c r="AV663" s="364" t="s">
        <v>1765</v>
      </c>
      <c r="AW663" s="362" t="s">
        <v>1083</v>
      </c>
      <c r="AX663" s="362" t="s">
        <v>501</v>
      </c>
      <c r="AY663" s="364" t="s">
        <v>1766</v>
      </c>
      <c r="AZ663" s="362" t="s">
        <v>1584</v>
      </c>
      <c r="BA663" s="362" t="s">
        <v>1585</v>
      </c>
      <c r="BB663" s="362" t="s">
        <v>1586</v>
      </c>
      <c r="BC663" s="362" t="s">
        <v>1321</v>
      </c>
      <c r="BD663" s="362" t="s">
        <v>1838</v>
      </c>
      <c r="BE663" s="363" t="s">
        <v>1822</v>
      </c>
      <c r="BF663" s="362" t="s">
        <v>261</v>
      </c>
      <c r="BG663" s="364" t="s">
        <v>1765</v>
      </c>
      <c r="BH663" s="362"/>
      <c r="BI663" s="362"/>
      <c r="BJ663" s="362"/>
      <c r="BK663" s="362"/>
      <c r="BL663" s="362"/>
      <c r="BM663" s="362"/>
      <c r="BN663" s="362"/>
      <c r="BO663" s="362"/>
      <c r="BP663" s="362"/>
      <c r="BQ663" s="362"/>
      <c r="BR663" s="362"/>
    </row>
    <row r="664" spans="1:70" ht="15.6">
      <c r="A664" s="361" t="s">
        <v>158</v>
      </c>
      <c r="B664" s="362" t="s">
        <v>2</v>
      </c>
      <c r="C664" s="362"/>
      <c r="D664" s="363" t="s">
        <v>243</v>
      </c>
      <c r="E664" s="363" t="s">
        <v>456</v>
      </c>
      <c r="F664" s="362" t="s">
        <v>245</v>
      </c>
      <c r="G664" s="362" t="s">
        <v>246</v>
      </c>
      <c r="H664" s="362" t="s">
        <v>247</v>
      </c>
      <c r="I664" s="362" t="s">
        <v>248</v>
      </c>
      <c r="J664" s="362" t="s">
        <v>249</v>
      </c>
      <c r="K664" s="362" t="s">
        <v>250</v>
      </c>
      <c r="L664" s="361" t="s">
        <v>298</v>
      </c>
      <c r="M664" s="362" t="s">
        <v>89</v>
      </c>
      <c r="N664" s="362" t="s">
        <v>91</v>
      </c>
      <c r="O664" s="362" t="s">
        <v>250</v>
      </c>
      <c r="P664" s="362" t="s">
        <v>247</v>
      </c>
      <c r="Q664" s="361" t="s">
        <v>157</v>
      </c>
      <c r="R664" s="362" t="s">
        <v>252</v>
      </c>
      <c r="S664" s="362" t="s">
        <v>253</v>
      </c>
      <c r="T664" s="362">
        <v>60948293</v>
      </c>
      <c r="U664" s="362"/>
      <c r="V664" s="362"/>
      <c r="W664" s="363" t="s">
        <v>1026</v>
      </c>
      <c r="X664" s="362" t="s">
        <v>1043</v>
      </c>
      <c r="Y664" s="362" t="s">
        <v>256</v>
      </c>
      <c r="Z664" s="362" t="s">
        <v>257</v>
      </c>
      <c r="AA664" s="362" t="s">
        <v>258</v>
      </c>
      <c r="AB664" s="362" t="s">
        <v>259</v>
      </c>
      <c r="AC664" s="362" t="s">
        <v>260</v>
      </c>
      <c r="AD664" s="364">
        <v>10584</v>
      </c>
      <c r="AE664" s="364">
        <v>10584</v>
      </c>
      <c r="AF664" s="362" t="s">
        <v>261</v>
      </c>
      <c r="AG664" s="362">
        <v>2.3809520000000001E-2</v>
      </c>
      <c r="AH664" s="364">
        <v>252</v>
      </c>
      <c r="AI664" s="364">
        <v>252</v>
      </c>
      <c r="AJ664" s="362" t="s">
        <v>262</v>
      </c>
      <c r="AK664" s="362" t="s">
        <v>263</v>
      </c>
      <c r="AL664" s="361" t="s">
        <v>264</v>
      </c>
      <c r="AM664" s="362">
        <v>58203</v>
      </c>
      <c r="AN664" s="362">
        <v>71635</v>
      </c>
      <c r="AO664" s="361" t="s">
        <v>158</v>
      </c>
      <c r="AP664" s="361" t="s">
        <v>265</v>
      </c>
      <c r="AQ664" s="362" t="s">
        <v>1044</v>
      </c>
      <c r="AR664" s="362" t="s">
        <v>825</v>
      </c>
      <c r="AS664" s="363" t="s">
        <v>1836</v>
      </c>
      <c r="AT664" s="362" t="s">
        <v>245</v>
      </c>
      <c r="AU664" s="362" t="s">
        <v>1839</v>
      </c>
      <c r="AV664" s="364" t="s">
        <v>1840</v>
      </c>
      <c r="AW664" s="362" t="s">
        <v>1083</v>
      </c>
      <c r="AX664" s="362" t="s">
        <v>271</v>
      </c>
      <c r="AY664" s="364" t="s">
        <v>1775</v>
      </c>
      <c r="AZ664" s="362" t="s">
        <v>1048</v>
      </c>
      <c r="BA664" s="362" t="s">
        <v>1049</v>
      </c>
      <c r="BB664" s="362" t="s">
        <v>1050</v>
      </c>
      <c r="BC664" s="362" t="s">
        <v>736</v>
      </c>
      <c r="BD664" s="362" t="s">
        <v>1841</v>
      </c>
      <c r="BE664" s="363" t="s">
        <v>1822</v>
      </c>
      <c r="BF664" s="362" t="s">
        <v>261</v>
      </c>
      <c r="BG664" s="364" t="s">
        <v>1840</v>
      </c>
      <c r="BH664" s="362"/>
      <c r="BI664" s="362"/>
      <c r="BJ664" s="362"/>
      <c r="BK664" s="362"/>
      <c r="BL664" s="362"/>
      <c r="BM664" s="362"/>
      <c r="BN664" s="362"/>
      <c r="BO664" s="362"/>
      <c r="BP664" s="362"/>
      <c r="BQ664" s="362"/>
      <c r="BR664" s="362"/>
    </row>
    <row r="665" spans="1:70" ht="15.6">
      <c r="A665" s="361" t="s">
        <v>158</v>
      </c>
      <c r="B665" s="362" t="s">
        <v>2</v>
      </c>
      <c r="C665" s="362"/>
      <c r="D665" s="363" t="s">
        <v>243</v>
      </c>
      <c r="E665" s="363" t="s">
        <v>456</v>
      </c>
      <c r="F665" s="362" t="s">
        <v>245</v>
      </c>
      <c r="G665" s="362" t="s">
        <v>246</v>
      </c>
      <c r="H665" s="362" t="s">
        <v>247</v>
      </c>
      <c r="I665" s="362" t="s">
        <v>248</v>
      </c>
      <c r="J665" s="362" t="s">
        <v>249</v>
      </c>
      <c r="K665" s="362" t="s">
        <v>250</v>
      </c>
      <c r="L665" s="361" t="s">
        <v>298</v>
      </c>
      <c r="M665" s="362" t="s">
        <v>89</v>
      </c>
      <c r="N665" s="362" t="s">
        <v>91</v>
      </c>
      <c r="O665" s="362" t="s">
        <v>250</v>
      </c>
      <c r="P665" s="362" t="s">
        <v>247</v>
      </c>
      <c r="Q665" s="361" t="s">
        <v>157</v>
      </c>
      <c r="R665" s="362" t="s">
        <v>252</v>
      </c>
      <c r="S665" s="362" t="s">
        <v>253</v>
      </c>
      <c r="T665" s="362">
        <v>60948294</v>
      </c>
      <c r="U665" s="362"/>
      <c r="V665" s="362"/>
      <c r="W665" s="363" t="s">
        <v>1026</v>
      </c>
      <c r="X665" s="362" t="s">
        <v>1090</v>
      </c>
      <c r="Y665" s="362" t="s">
        <v>256</v>
      </c>
      <c r="Z665" s="362" t="s">
        <v>257</v>
      </c>
      <c r="AA665" s="362" t="s">
        <v>258</v>
      </c>
      <c r="AB665" s="362" t="s">
        <v>259</v>
      </c>
      <c r="AC665" s="362" t="s">
        <v>260</v>
      </c>
      <c r="AD665" s="364">
        <v>22440</v>
      </c>
      <c r="AE665" s="364">
        <v>22440</v>
      </c>
      <c r="AF665" s="362" t="s">
        <v>261</v>
      </c>
      <c r="AG665" s="362">
        <v>2.3809520000000001E-2</v>
      </c>
      <c r="AH665" s="364">
        <v>534.29</v>
      </c>
      <c r="AI665" s="364">
        <v>534.29</v>
      </c>
      <c r="AJ665" s="362" t="s">
        <v>262</v>
      </c>
      <c r="AK665" s="362" t="s">
        <v>263</v>
      </c>
      <c r="AL665" s="361" t="s">
        <v>264</v>
      </c>
      <c r="AM665" s="362">
        <v>58203</v>
      </c>
      <c r="AN665" s="362">
        <v>71620</v>
      </c>
      <c r="AO665" s="361" t="s">
        <v>158</v>
      </c>
      <c r="AP665" s="361" t="s">
        <v>265</v>
      </c>
      <c r="AQ665" s="362" t="s">
        <v>1091</v>
      </c>
      <c r="AR665" s="362" t="s">
        <v>825</v>
      </c>
      <c r="AS665" s="363" t="s">
        <v>1836</v>
      </c>
      <c r="AT665" s="362" t="s">
        <v>245</v>
      </c>
      <c r="AU665" s="362" t="s">
        <v>1839</v>
      </c>
      <c r="AV665" s="364" t="s">
        <v>1840</v>
      </c>
      <c r="AW665" s="362" t="s">
        <v>1769</v>
      </c>
      <c r="AX665" s="362" t="s">
        <v>501</v>
      </c>
      <c r="AY665" s="364" t="s">
        <v>1770</v>
      </c>
      <c r="AZ665" s="362" t="s">
        <v>1048</v>
      </c>
      <c r="BA665" s="362" t="s">
        <v>1049</v>
      </c>
      <c r="BB665" s="362" t="s">
        <v>1050</v>
      </c>
      <c r="BC665" s="362" t="s">
        <v>736</v>
      </c>
      <c r="BD665" s="362" t="s">
        <v>1841</v>
      </c>
      <c r="BE665" s="363" t="s">
        <v>1822</v>
      </c>
      <c r="BF665" s="362" t="s">
        <v>261</v>
      </c>
      <c r="BG665" s="364" t="s">
        <v>1840</v>
      </c>
      <c r="BH665" s="362"/>
      <c r="BI665" s="362"/>
      <c r="BJ665" s="362"/>
      <c r="BK665" s="362"/>
      <c r="BL665" s="362"/>
      <c r="BM665" s="362"/>
      <c r="BN665" s="362"/>
      <c r="BO665" s="362"/>
      <c r="BP665" s="362"/>
      <c r="BQ665" s="362"/>
      <c r="BR665" s="362"/>
    </row>
    <row r="666" spans="1:70" ht="15.6">
      <c r="A666" s="361" t="s">
        <v>158</v>
      </c>
      <c r="B666" s="362" t="s">
        <v>2</v>
      </c>
      <c r="C666" s="362"/>
      <c r="D666" s="363" t="s">
        <v>243</v>
      </c>
      <c r="E666" s="363" t="s">
        <v>456</v>
      </c>
      <c r="F666" s="362" t="s">
        <v>245</v>
      </c>
      <c r="G666" s="362" t="s">
        <v>246</v>
      </c>
      <c r="H666" s="362" t="s">
        <v>247</v>
      </c>
      <c r="I666" s="362" t="s">
        <v>248</v>
      </c>
      <c r="J666" s="362" t="s">
        <v>249</v>
      </c>
      <c r="K666" s="362" t="s">
        <v>250</v>
      </c>
      <c r="L666" s="361" t="s">
        <v>298</v>
      </c>
      <c r="M666" s="362" t="s">
        <v>89</v>
      </c>
      <c r="N666" s="362" t="s">
        <v>91</v>
      </c>
      <c r="O666" s="362" t="s">
        <v>250</v>
      </c>
      <c r="P666" s="362" t="s">
        <v>247</v>
      </c>
      <c r="Q666" s="361" t="s">
        <v>157</v>
      </c>
      <c r="R666" s="362" t="s">
        <v>252</v>
      </c>
      <c r="S666" s="362" t="s">
        <v>253</v>
      </c>
      <c r="T666" s="362">
        <v>60948295</v>
      </c>
      <c r="U666" s="362"/>
      <c r="V666" s="362"/>
      <c r="W666" s="363" t="s">
        <v>1026</v>
      </c>
      <c r="X666" s="362" t="s">
        <v>1043</v>
      </c>
      <c r="Y666" s="362" t="s">
        <v>256</v>
      </c>
      <c r="Z666" s="362" t="s">
        <v>257</v>
      </c>
      <c r="AA666" s="362" t="s">
        <v>258</v>
      </c>
      <c r="AB666" s="362" t="s">
        <v>259</v>
      </c>
      <c r="AC666" s="362" t="s">
        <v>260</v>
      </c>
      <c r="AD666" s="364">
        <v>10584</v>
      </c>
      <c r="AE666" s="364">
        <v>10584</v>
      </c>
      <c r="AF666" s="362" t="s">
        <v>261</v>
      </c>
      <c r="AG666" s="362">
        <v>2.3809520000000001E-2</v>
      </c>
      <c r="AH666" s="364">
        <v>252</v>
      </c>
      <c r="AI666" s="364">
        <v>252</v>
      </c>
      <c r="AJ666" s="362" t="s">
        <v>262</v>
      </c>
      <c r="AK666" s="362" t="s">
        <v>263</v>
      </c>
      <c r="AL666" s="361" t="s">
        <v>264</v>
      </c>
      <c r="AM666" s="362">
        <v>58203</v>
      </c>
      <c r="AN666" s="362">
        <v>71635</v>
      </c>
      <c r="AO666" s="361" t="s">
        <v>158</v>
      </c>
      <c r="AP666" s="361" t="s">
        <v>265</v>
      </c>
      <c r="AQ666" s="362" t="s">
        <v>1044</v>
      </c>
      <c r="AR666" s="362" t="s">
        <v>825</v>
      </c>
      <c r="AS666" s="363" t="s">
        <v>1836</v>
      </c>
      <c r="AT666" s="362" t="s">
        <v>245</v>
      </c>
      <c r="AU666" s="362" t="s">
        <v>1842</v>
      </c>
      <c r="AV666" s="364" t="s">
        <v>1840</v>
      </c>
      <c r="AW666" s="362" t="s">
        <v>1083</v>
      </c>
      <c r="AX666" s="362" t="s">
        <v>271</v>
      </c>
      <c r="AY666" s="364" t="s">
        <v>1775</v>
      </c>
      <c r="AZ666" s="362" t="s">
        <v>1160</v>
      </c>
      <c r="BA666" s="362" t="s">
        <v>1161</v>
      </c>
      <c r="BB666" s="362" t="s">
        <v>1162</v>
      </c>
      <c r="BC666" s="362" t="s">
        <v>1155</v>
      </c>
      <c r="BD666" s="362" t="s">
        <v>1843</v>
      </c>
      <c r="BE666" s="363" t="s">
        <v>1822</v>
      </c>
      <c r="BF666" s="362" t="s">
        <v>261</v>
      </c>
      <c r="BG666" s="364" t="s">
        <v>1840</v>
      </c>
      <c r="BH666" s="362"/>
      <c r="BI666" s="362"/>
      <c r="BJ666" s="362"/>
      <c r="BK666" s="362"/>
      <c r="BL666" s="362"/>
      <c r="BM666" s="362"/>
      <c r="BN666" s="362"/>
      <c r="BO666" s="362"/>
      <c r="BP666" s="362"/>
      <c r="BQ666" s="362"/>
      <c r="BR666" s="362"/>
    </row>
    <row r="667" spans="1:70" ht="15.6">
      <c r="A667" s="361" t="s">
        <v>158</v>
      </c>
      <c r="B667" s="362" t="s">
        <v>2</v>
      </c>
      <c r="C667" s="362"/>
      <c r="D667" s="363" t="s">
        <v>243</v>
      </c>
      <c r="E667" s="363" t="s">
        <v>456</v>
      </c>
      <c r="F667" s="362" t="s">
        <v>245</v>
      </c>
      <c r="G667" s="362" t="s">
        <v>246</v>
      </c>
      <c r="H667" s="362" t="s">
        <v>247</v>
      </c>
      <c r="I667" s="362" t="s">
        <v>248</v>
      </c>
      <c r="J667" s="362" t="s">
        <v>249</v>
      </c>
      <c r="K667" s="362" t="s">
        <v>250</v>
      </c>
      <c r="L667" s="361" t="s">
        <v>298</v>
      </c>
      <c r="M667" s="362" t="s">
        <v>89</v>
      </c>
      <c r="N667" s="362" t="s">
        <v>91</v>
      </c>
      <c r="O667" s="362" t="s">
        <v>250</v>
      </c>
      <c r="P667" s="362" t="s">
        <v>247</v>
      </c>
      <c r="Q667" s="361" t="s">
        <v>157</v>
      </c>
      <c r="R667" s="362" t="s">
        <v>252</v>
      </c>
      <c r="S667" s="362" t="s">
        <v>253</v>
      </c>
      <c r="T667" s="362">
        <v>60948296</v>
      </c>
      <c r="U667" s="362"/>
      <c r="V667" s="362"/>
      <c r="W667" s="363" t="s">
        <v>1026</v>
      </c>
      <c r="X667" s="362" t="s">
        <v>1090</v>
      </c>
      <c r="Y667" s="362" t="s">
        <v>256</v>
      </c>
      <c r="Z667" s="362" t="s">
        <v>257</v>
      </c>
      <c r="AA667" s="362" t="s">
        <v>258</v>
      </c>
      <c r="AB667" s="362" t="s">
        <v>259</v>
      </c>
      <c r="AC667" s="362" t="s">
        <v>260</v>
      </c>
      <c r="AD667" s="364">
        <v>22440</v>
      </c>
      <c r="AE667" s="364">
        <v>22440</v>
      </c>
      <c r="AF667" s="362" t="s">
        <v>261</v>
      </c>
      <c r="AG667" s="362">
        <v>2.3809520000000001E-2</v>
      </c>
      <c r="AH667" s="364">
        <v>534.29</v>
      </c>
      <c r="AI667" s="364">
        <v>534.29</v>
      </c>
      <c r="AJ667" s="362" t="s">
        <v>262</v>
      </c>
      <c r="AK667" s="362" t="s">
        <v>263</v>
      </c>
      <c r="AL667" s="361" t="s">
        <v>264</v>
      </c>
      <c r="AM667" s="362">
        <v>58203</v>
      </c>
      <c r="AN667" s="362">
        <v>71620</v>
      </c>
      <c r="AO667" s="361" t="s">
        <v>158</v>
      </c>
      <c r="AP667" s="361" t="s">
        <v>265</v>
      </c>
      <c r="AQ667" s="362" t="s">
        <v>1091</v>
      </c>
      <c r="AR667" s="362" t="s">
        <v>825</v>
      </c>
      <c r="AS667" s="363" t="s">
        <v>1836</v>
      </c>
      <c r="AT667" s="362" t="s">
        <v>245</v>
      </c>
      <c r="AU667" s="362" t="s">
        <v>1842</v>
      </c>
      <c r="AV667" s="364" t="s">
        <v>1840</v>
      </c>
      <c r="AW667" s="362" t="s">
        <v>1769</v>
      </c>
      <c r="AX667" s="362" t="s">
        <v>501</v>
      </c>
      <c r="AY667" s="364" t="s">
        <v>1770</v>
      </c>
      <c r="AZ667" s="362" t="s">
        <v>1160</v>
      </c>
      <c r="BA667" s="362" t="s">
        <v>1161</v>
      </c>
      <c r="BB667" s="362" t="s">
        <v>1162</v>
      </c>
      <c r="BC667" s="362" t="s">
        <v>1155</v>
      </c>
      <c r="BD667" s="362" t="s">
        <v>1843</v>
      </c>
      <c r="BE667" s="363" t="s">
        <v>1822</v>
      </c>
      <c r="BF667" s="362" t="s">
        <v>261</v>
      </c>
      <c r="BG667" s="364" t="s">
        <v>1840</v>
      </c>
      <c r="BH667" s="362"/>
      <c r="BI667" s="362"/>
      <c r="BJ667" s="362"/>
      <c r="BK667" s="362"/>
      <c r="BL667" s="362"/>
      <c r="BM667" s="362"/>
      <c r="BN667" s="362"/>
      <c r="BO667" s="362"/>
      <c r="BP667" s="362"/>
      <c r="BQ667" s="362"/>
      <c r="BR667" s="362"/>
    </row>
    <row r="668" spans="1:70" ht="15.6">
      <c r="A668" s="361" t="s">
        <v>158</v>
      </c>
      <c r="B668" s="362" t="s">
        <v>2</v>
      </c>
      <c r="C668" s="362"/>
      <c r="D668" s="363" t="s">
        <v>243</v>
      </c>
      <c r="E668" s="363" t="s">
        <v>456</v>
      </c>
      <c r="F668" s="362" t="s">
        <v>245</v>
      </c>
      <c r="G668" s="362" t="s">
        <v>246</v>
      </c>
      <c r="H668" s="362" t="s">
        <v>247</v>
      </c>
      <c r="I668" s="362" t="s">
        <v>248</v>
      </c>
      <c r="J668" s="362" t="s">
        <v>249</v>
      </c>
      <c r="K668" s="362" t="s">
        <v>250</v>
      </c>
      <c r="L668" s="361" t="s">
        <v>298</v>
      </c>
      <c r="M668" s="362" t="s">
        <v>89</v>
      </c>
      <c r="N668" s="362" t="s">
        <v>91</v>
      </c>
      <c r="O668" s="362" t="s">
        <v>250</v>
      </c>
      <c r="P668" s="362" t="s">
        <v>247</v>
      </c>
      <c r="Q668" s="361" t="s">
        <v>157</v>
      </c>
      <c r="R668" s="362" t="s">
        <v>252</v>
      </c>
      <c r="S668" s="362" t="s">
        <v>253</v>
      </c>
      <c r="T668" s="362">
        <v>60948297</v>
      </c>
      <c r="U668" s="362"/>
      <c r="V668" s="362"/>
      <c r="W668" s="363" t="s">
        <v>1026</v>
      </c>
      <c r="X668" s="362" t="s">
        <v>1090</v>
      </c>
      <c r="Y668" s="362" t="s">
        <v>256</v>
      </c>
      <c r="Z668" s="362" t="s">
        <v>257</v>
      </c>
      <c r="AA668" s="362" t="s">
        <v>258</v>
      </c>
      <c r="AB668" s="362" t="s">
        <v>259</v>
      </c>
      <c r="AC668" s="362" t="s">
        <v>260</v>
      </c>
      <c r="AD668" s="364">
        <v>22440</v>
      </c>
      <c r="AE668" s="364">
        <v>22440</v>
      </c>
      <c r="AF668" s="362" t="s">
        <v>261</v>
      </c>
      <c r="AG668" s="362">
        <v>2.3809520000000001E-2</v>
      </c>
      <c r="AH668" s="364">
        <v>534.29</v>
      </c>
      <c r="AI668" s="364">
        <v>534.29</v>
      </c>
      <c r="AJ668" s="362" t="s">
        <v>262</v>
      </c>
      <c r="AK668" s="362" t="s">
        <v>263</v>
      </c>
      <c r="AL668" s="361" t="s">
        <v>264</v>
      </c>
      <c r="AM668" s="362">
        <v>58203</v>
      </c>
      <c r="AN668" s="362">
        <v>71620</v>
      </c>
      <c r="AO668" s="361" t="s">
        <v>158</v>
      </c>
      <c r="AP668" s="361" t="s">
        <v>265</v>
      </c>
      <c r="AQ668" s="362" t="s">
        <v>1091</v>
      </c>
      <c r="AR668" s="362" t="s">
        <v>825</v>
      </c>
      <c r="AS668" s="363" t="s">
        <v>1836</v>
      </c>
      <c r="AT668" s="362" t="s">
        <v>245</v>
      </c>
      <c r="AU668" s="362" t="s">
        <v>1844</v>
      </c>
      <c r="AV668" s="364" t="s">
        <v>1840</v>
      </c>
      <c r="AW668" s="362" t="s">
        <v>1769</v>
      </c>
      <c r="AX668" s="362" t="s">
        <v>501</v>
      </c>
      <c r="AY668" s="364" t="s">
        <v>1770</v>
      </c>
      <c r="AZ668" s="362" t="s">
        <v>1436</v>
      </c>
      <c r="BA668" s="362" t="s">
        <v>1437</v>
      </c>
      <c r="BB668" s="362" t="s">
        <v>1438</v>
      </c>
      <c r="BC668" s="362" t="s">
        <v>1439</v>
      </c>
      <c r="BD668" s="362" t="s">
        <v>1845</v>
      </c>
      <c r="BE668" s="363" t="s">
        <v>1822</v>
      </c>
      <c r="BF668" s="362" t="s">
        <v>261</v>
      </c>
      <c r="BG668" s="364" t="s">
        <v>1840</v>
      </c>
      <c r="BH668" s="362"/>
      <c r="BI668" s="362"/>
      <c r="BJ668" s="362"/>
      <c r="BK668" s="362"/>
      <c r="BL668" s="362"/>
      <c r="BM668" s="362"/>
      <c r="BN668" s="362"/>
      <c r="BO668" s="362"/>
      <c r="BP668" s="362"/>
      <c r="BQ668" s="362"/>
      <c r="BR668" s="362"/>
    </row>
    <row r="669" spans="1:70" ht="15.6">
      <c r="A669" s="361" t="s">
        <v>158</v>
      </c>
      <c r="B669" s="362" t="s">
        <v>2</v>
      </c>
      <c r="C669" s="362"/>
      <c r="D669" s="363" t="s">
        <v>243</v>
      </c>
      <c r="E669" s="363" t="s">
        <v>456</v>
      </c>
      <c r="F669" s="362" t="s">
        <v>245</v>
      </c>
      <c r="G669" s="362" t="s">
        <v>246</v>
      </c>
      <c r="H669" s="362" t="s">
        <v>247</v>
      </c>
      <c r="I669" s="362" t="s">
        <v>248</v>
      </c>
      <c r="J669" s="362" t="s">
        <v>249</v>
      </c>
      <c r="K669" s="362" t="s">
        <v>250</v>
      </c>
      <c r="L669" s="361" t="s">
        <v>298</v>
      </c>
      <c r="M669" s="362" t="s">
        <v>89</v>
      </c>
      <c r="N669" s="362" t="s">
        <v>91</v>
      </c>
      <c r="O669" s="362" t="s">
        <v>250</v>
      </c>
      <c r="P669" s="362" t="s">
        <v>247</v>
      </c>
      <c r="Q669" s="361" t="s">
        <v>157</v>
      </c>
      <c r="R669" s="362" t="s">
        <v>252</v>
      </c>
      <c r="S669" s="362" t="s">
        <v>253</v>
      </c>
      <c r="T669" s="362">
        <v>60948298</v>
      </c>
      <c r="U669" s="362"/>
      <c r="V669" s="362"/>
      <c r="W669" s="363" t="s">
        <v>1026</v>
      </c>
      <c r="X669" s="362" t="s">
        <v>1043</v>
      </c>
      <c r="Y669" s="362" t="s">
        <v>256</v>
      </c>
      <c r="Z669" s="362" t="s">
        <v>257</v>
      </c>
      <c r="AA669" s="362" t="s">
        <v>258</v>
      </c>
      <c r="AB669" s="362" t="s">
        <v>259</v>
      </c>
      <c r="AC669" s="362" t="s">
        <v>260</v>
      </c>
      <c r="AD669" s="364">
        <v>10584</v>
      </c>
      <c r="AE669" s="364">
        <v>10584</v>
      </c>
      <c r="AF669" s="362" t="s">
        <v>261</v>
      </c>
      <c r="AG669" s="362">
        <v>2.3809520000000001E-2</v>
      </c>
      <c r="AH669" s="364">
        <v>252</v>
      </c>
      <c r="AI669" s="364">
        <v>252</v>
      </c>
      <c r="AJ669" s="362" t="s">
        <v>262</v>
      </c>
      <c r="AK669" s="362" t="s">
        <v>263</v>
      </c>
      <c r="AL669" s="361" t="s">
        <v>264</v>
      </c>
      <c r="AM669" s="362">
        <v>58203</v>
      </c>
      <c r="AN669" s="362">
        <v>71635</v>
      </c>
      <c r="AO669" s="361" t="s">
        <v>158</v>
      </c>
      <c r="AP669" s="361" t="s">
        <v>265</v>
      </c>
      <c r="AQ669" s="362" t="s">
        <v>1044</v>
      </c>
      <c r="AR669" s="362" t="s">
        <v>825</v>
      </c>
      <c r="AS669" s="363" t="s">
        <v>1836</v>
      </c>
      <c r="AT669" s="362" t="s">
        <v>245</v>
      </c>
      <c r="AU669" s="362" t="s">
        <v>1844</v>
      </c>
      <c r="AV669" s="364" t="s">
        <v>1840</v>
      </c>
      <c r="AW669" s="362" t="s">
        <v>1083</v>
      </c>
      <c r="AX669" s="362" t="s">
        <v>271</v>
      </c>
      <c r="AY669" s="364" t="s">
        <v>1775</v>
      </c>
      <c r="AZ669" s="362" t="s">
        <v>1436</v>
      </c>
      <c r="BA669" s="362" t="s">
        <v>1437</v>
      </c>
      <c r="BB669" s="362" t="s">
        <v>1438</v>
      </c>
      <c r="BC669" s="362" t="s">
        <v>1439</v>
      </c>
      <c r="BD669" s="362" t="s">
        <v>1845</v>
      </c>
      <c r="BE669" s="363" t="s">
        <v>1822</v>
      </c>
      <c r="BF669" s="362" t="s">
        <v>261</v>
      </c>
      <c r="BG669" s="364" t="s">
        <v>1840</v>
      </c>
      <c r="BH669" s="362"/>
      <c r="BI669" s="362"/>
      <c r="BJ669" s="362"/>
      <c r="BK669" s="362"/>
      <c r="BL669" s="362"/>
      <c r="BM669" s="362"/>
      <c r="BN669" s="362"/>
      <c r="BO669" s="362"/>
      <c r="BP669" s="362"/>
      <c r="BQ669" s="362"/>
      <c r="BR669" s="362"/>
    </row>
    <row r="670" spans="1:70" ht="15.6">
      <c r="A670" s="361" t="s">
        <v>158</v>
      </c>
      <c r="B670" s="362" t="s">
        <v>2</v>
      </c>
      <c r="C670" s="362"/>
      <c r="D670" s="363" t="s">
        <v>243</v>
      </c>
      <c r="E670" s="363" t="s">
        <v>456</v>
      </c>
      <c r="F670" s="362" t="s">
        <v>245</v>
      </c>
      <c r="G670" s="362" t="s">
        <v>246</v>
      </c>
      <c r="H670" s="362" t="s">
        <v>247</v>
      </c>
      <c r="I670" s="362" t="s">
        <v>248</v>
      </c>
      <c r="J670" s="362" t="s">
        <v>249</v>
      </c>
      <c r="K670" s="362" t="s">
        <v>250</v>
      </c>
      <c r="L670" s="361" t="s">
        <v>298</v>
      </c>
      <c r="M670" s="362" t="s">
        <v>89</v>
      </c>
      <c r="N670" s="362" t="s">
        <v>91</v>
      </c>
      <c r="O670" s="362" t="s">
        <v>250</v>
      </c>
      <c r="P670" s="362" t="s">
        <v>247</v>
      </c>
      <c r="Q670" s="361" t="s">
        <v>157</v>
      </c>
      <c r="R670" s="362" t="s">
        <v>252</v>
      </c>
      <c r="S670" s="362" t="s">
        <v>253</v>
      </c>
      <c r="T670" s="362">
        <v>60983450</v>
      </c>
      <c r="U670" s="362"/>
      <c r="V670" s="362"/>
      <c r="W670" s="363" t="s">
        <v>824</v>
      </c>
      <c r="X670" s="362" t="s">
        <v>278</v>
      </c>
      <c r="Y670" s="362" t="s">
        <v>256</v>
      </c>
      <c r="Z670" s="362" t="s">
        <v>279</v>
      </c>
      <c r="AA670" s="362"/>
      <c r="AB670" s="362" t="s">
        <v>280</v>
      </c>
      <c r="AC670" s="362" t="s">
        <v>281</v>
      </c>
      <c r="AD670" s="364">
        <v>0</v>
      </c>
      <c r="AE670" s="364">
        <v>1986.72</v>
      </c>
      <c r="AF670" s="362" t="s">
        <v>261</v>
      </c>
      <c r="AG670" s="362">
        <v>2.3809520000000001E-2</v>
      </c>
      <c r="AH670" s="364">
        <v>0</v>
      </c>
      <c r="AI670" s="364">
        <v>47.3</v>
      </c>
      <c r="AJ670" s="362"/>
      <c r="AK670" s="362"/>
      <c r="AL670" s="361"/>
      <c r="AM670" s="362"/>
      <c r="AN670" s="362"/>
      <c r="AO670" s="361"/>
      <c r="AP670" s="361"/>
      <c r="AQ670" s="362" t="s">
        <v>282</v>
      </c>
      <c r="AR670" s="362"/>
      <c r="AS670" s="363"/>
      <c r="AT670" s="362"/>
      <c r="AU670" s="362"/>
      <c r="AV670" s="364"/>
      <c r="AW670" s="362"/>
      <c r="AX670" s="362"/>
      <c r="AY670" s="364"/>
      <c r="AZ670" s="362"/>
      <c r="BA670" s="362"/>
      <c r="BB670" s="362"/>
      <c r="BC670" s="362"/>
      <c r="BD670" s="362"/>
      <c r="BE670" s="363"/>
      <c r="BF670" s="362"/>
      <c r="BG670" s="364"/>
      <c r="BH670" s="362"/>
      <c r="BI670" s="362"/>
      <c r="BJ670" s="362"/>
      <c r="BK670" s="362"/>
      <c r="BL670" s="362"/>
      <c r="BM670" s="362"/>
      <c r="BN670" s="362"/>
      <c r="BO670" s="362"/>
      <c r="BP670" s="362"/>
      <c r="BQ670" s="362"/>
      <c r="BR670" s="362"/>
    </row>
    <row r="671" spans="1:70" ht="15.6">
      <c r="A671" s="361" t="s">
        <v>158</v>
      </c>
      <c r="B671" s="362" t="s">
        <v>2</v>
      </c>
      <c r="C671" s="362"/>
      <c r="D671" s="363" t="s">
        <v>243</v>
      </c>
      <c r="E671" s="363" t="s">
        <v>456</v>
      </c>
      <c r="F671" s="362" t="s">
        <v>245</v>
      </c>
      <c r="G671" s="362" t="s">
        <v>246</v>
      </c>
      <c r="H671" s="362" t="s">
        <v>247</v>
      </c>
      <c r="I671" s="362" t="s">
        <v>248</v>
      </c>
      <c r="J671" s="362" t="s">
        <v>249</v>
      </c>
      <c r="K671" s="362" t="s">
        <v>250</v>
      </c>
      <c r="L671" s="361" t="s">
        <v>298</v>
      </c>
      <c r="M671" s="362" t="s">
        <v>89</v>
      </c>
      <c r="N671" s="362" t="s">
        <v>91</v>
      </c>
      <c r="O671" s="362" t="s">
        <v>250</v>
      </c>
      <c r="P671" s="362" t="s">
        <v>247</v>
      </c>
      <c r="Q671" s="361" t="s">
        <v>157</v>
      </c>
      <c r="R671" s="362" t="s">
        <v>252</v>
      </c>
      <c r="S671" s="362" t="s">
        <v>253</v>
      </c>
      <c r="T671" s="362">
        <v>60983459</v>
      </c>
      <c r="U671" s="362"/>
      <c r="V671" s="362"/>
      <c r="W671" s="363" t="s">
        <v>1026</v>
      </c>
      <c r="X671" s="362" t="s">
        <v>278</v>
      </c>
      <c r="Y671" s="362" t="s">
        <v>256</v>
      </c>
      <c r="Z671" s="362" t="s">
        <v>279</v>
      </c>
      <c r="AA671" s="362"/>
      <c r="AB671" s="362" t="s">
        <v>280</v>
      </c>
      <c r="AC671" s="362" t="s">
        <v>281</v>
      </c>
      <c r="AD671" s="364">
        <v>0</v>
      </c>
      <c r="AE671" s="364">
        <v>10904.32</v>
      </c>
      <c r="AF671" s="362" t="s">
        <v>261</v>
      </c>
      <c r="AG671" s="362">
        <v>2.3809520000000001E-2</v>
      </c>
      <c r="AH671" s="364">
        <v>0</v>
      </c>
      <c r="AI671" s="364">
        <v>259.63</v>
      </c>
      <c r="AJ671" s="362"/>
      <c r="AK671" s="362"/>
      <c r="AL671" s="361"/>
      <c r="AM671" s="362"/>
      <c r="AN671" s="362"/>
      <c r="AO671" s="361"/>
      <c r="AP671" s="361"/>
      <c r="AQ671" s="362" t="s">
        <v>282</v>
      </c>
      <c r="AR671" s="362"/>
      <c r="AS671" s="363"/>
      <c r="AT671" s="362"/>
      <c r="AU671" s="362"/>
      <c r="AV671" s="364"/>
      <c r="AW671" s="362"/>
      <c r="AX671" s="362"/>
      <c r="AY671" s="364"/>
      <c r="AZ671" s="362"/>
      <c r="BA671" s="362"/>
      <c r="BB671" s="362"/>
      <c r="BC671" s="362"/>
      <c r="BD671" s="362"/>
      <c r="BE671" s="363"/>
      <c r="BF671" s="362"/>
      <c r="BG671" s="364"/>
      <c r="BH671" s="362"/>
      <c r="BI671" s="362"/>
      <c r="BJ671" s="362"/>
      <c r="BK671" s="362"/>
      <c r="BL671" s="362"/>
      <c r="BM671" s="362"/>
      <c r="BN671" s="362"/>
      <c r="BO671" s="362"/>
      <c r="BP671" s="362"/>
      <c r="BQ671" s="362"/>
      <c r="BR671" s="362"/>
    </row>
    <row r="672" spans="1:70" ht="15.6">
      <c r="A672" s="361" t="s">
        <v>158</v>
      </c>
      <c r="B672" s="362" t="s">
        <v>2</v>
      </c>
      <c r="C672" s="362"/>
      <c r="D672" s="363" t="s">
        <v>243</v>
      </c>
      <c r="E672" s="363" t="s">
        <v>456</v>
      </c>
      <c r="F672" s="362" t="s">
        <v>245</v>
      </c>
      <c r="G672" s="362" t="s">
        <v>246</v>
      </c>
      <c r="H672" s="362" t="s">
        <v>247</v>
      </c>
      <c r="I672" s="362" t="s">
        <v>248</v>
      </c>
      <c r="J672" s="362" t="s">
        <v>249</v>
      </c>
      <c r="K672" s="362" t="s">
        <v>250</v>
      </c>
      <c r="L672" s="361" t="s">
        <v>298</v>
      </c>
      <c r="M672" s="362" t="s">
        <v>89</v>
      </c>
      <c r="N672" s="362" t="s">
        <v>91</v>
      </c>
      <c r="O672" s="362" t="s">
        <v>250</v>
      </c>
      <c r="P672" s="362" t="s">
        <v>247</v>
      </c>
      <c r="Q672" s="361" t="s">
        <v>157</v>
      </c>
      <c r="R672" s="362" t="s">
        <v>252</v>
      </c>
      <c r="S672" s="362" t="s">
        <v>253</v>
      </c>
      <c r="T672" s="362">
        <v>61185836</v>
      </c>
      <c r="U672" s="362"/>
      <c r="V672" s="362"/>
      <c r="W672" s="363" t="s">
        <v>1836</v>
      </c>
      <c r="X672" s="362" t="s">
        <v>1090</v>
      </c>
      <c r="Y672" s="362" t="s">
        <v>256</v>
      </c>
      <c r="Z672" s="362" t="s">
        <v>257</v>
      </c>
      <c r="AA672" s="362" t="s">
        <v>258</v>
      </c>
      <c r="AB672" s="362" t="s">
        <v>259</v>
      </c>
      <c r="AC672" s="362" t="s">
        <v>260</v>
      </c>
      <c r="AD672" s="364">
        <v>334.63</v>
      </c>
      <c r="AE672" s="364">
        <v>334.63</v>
      </c>
      <c r="AF672" s="362" t="s">
        <v>261</v>
      </c>
      <c r="AG672" s="362">
        <v>2.3809520000000001E-2</v>
      </c>
      <c r="AH672" s="364">
        <v>7.97</v>
      </c>
      <c r="AI672" s="364">
        <v>7.97</v>
      </c>
      <c r="AJ672" s="362" t="s">
        <v>262</v>
      </c>
      <c r="AK672" s="362" t="s">
        <v>263</v>
      </c>
      <c r="AL672" s="361" t="s">
        <v>264</v>
      </c>
      <c r="AM672" s="362">
        <v>58203</v>
      </c>
      <c r="AN672" s="362">
        <v>71620</v>
      </c>
      <c r="AO672" s="361" t="s">
        <v>158</v>
      </c>
      <c r="AP672" s="361" t="s">
        <v>265</v>
      </c>
      <c r="AQ672" s="362" t="s">
        <v>1091</v>
      </c>
      <c r="AR672" s="362" t="s">
        <v>825</v>
      </c>
      <c r="AS672" s="363" t="s">
        <v>1822</v>
      </c>
      <c r="AT672" s="362" t="s">
        <v>245</v>
      </c>
      <c r="AU672" s="362" t="s">
        <v>1846</v>
      </c>
      <c r="AV672" s="364" t="s">
        <v>1847</v>
      </c>
      <c r="AW672" s="362" t="s">
        <v>1047</v>
      </c>
      <c r="AX672" s="362" t="s">
        <v>271</v>
      </c>
      <c r="AY672" s="364" t="s">
        <v>1847</v>
      </c>
      <c r="AZ672" s="362" t="s">
        <v>1375</v>
      </c>
      <c r="BA672" s="362" t="s">
        <v>1376</v>
      </c>
      <c r="BB672" s="362" t="s">
        <v>1377</v>
      </c>
      <c r="BC672" s="362" t="s">
        <v>1378</v>
      </c>
      <c r="BD672" s="362" t="s">
        <v>1848</v>
      </c>
      <c r="BE672" s="363" t="s">
        <v>1849</v>
      </c>
      <c r="BF672" s="362" t="s">
        <v>261</v>
      </c>
      <c r="BG672" s="364" t="s">
        <v>1847</v>
      </c>
      <c r="BH672" s="362"/>
      <c r="BI672" s="362"/>
      <c r="BJ672" s="362"/>
      <c r="BK672" s="362"/>
      <c r="BL672" s="362"/>
      <c r="BM672" s="362"/>
      <c r="BN672" s="362"/>
      <c r="BO672" s="362"/>
      <c r="BP672" s="362"/>
      <c r="BQ672" s="362"/>
      <c r="BR672" s="362"/>
    </row>
    <row r="673" spans="1:70" ht="15.6">
      <c r="A673" s="361" t="s">
        <v>158</v>
      </c>
      <c r="B673" s="362" t="s">
        <v>2</v>
      </c>
      <c r="C673" s="362"/>
      <c r="D673" s="363" t="s">
        <v>243</v>
      </c>
      <c r="E673" s="363" t="s">
        <v>456</v>
      </c>
      <c r="F673" s="362" t="s">
        <v>245</v>
      </c>
      <c r="G673" s="362" t="s">
        <v>246</v>
      </c>
      <c r="H673" s="362" t="s">
        <v>247</v>
      </c>
      <c r="I673" s="362" t="s">
        <v>248</v>
      </c>
      <c r="J673" s="362" t="s">
        <v>249</v>
      </c>
      <c r="K673" s="362" t="s">
        <v>250</v>
      </c>
      <c r="L673" s="361" t="s">
        <v>298</v>
      </c>
      <c r="M673" s="362" t="s">
        <v>89</v>
      </c>
      <c r="N673" s="362" t="s">
        <v>91</v>
      </c>
      <c r="O673" s="362" t="s">
        <v>250</v>
      </c>
      <c r="P673" s="362" t="s">
        <v>247</v>
      </c>
      <c r="Q673" s="361" t="s">
        <v>157</v>
      </c>
      <c r="R673" s="362" t="s">
        <v>252</v>
      </c>
      <c r="S673" s="362" t="s">
        <v>253</v>
      </c>
      <c r="T673" s="362">
        <v>61201311</v>
      </c>
      <c r="U673" s="362"/>
      <c r="V673" s="362"/>
      <c r="W673" s="363" t="s">
        <v>1836</v>
      </c>
      <c r="X673" s="362" t="s">
        <v>1090</v>
      </c>
      <c r="Y673" s="362" t="s">
        <v>256</v>
      </c>
      <c r="Z673" s="362" t="s">
        <v>257</v>
      </c>
      <c r="AA673" s="362" t="s">
        <v>258</v>
      </c>
      <c r="AB673" s="362" t="s">
        <v>259</v>
      </c>
      <c r="AC673" s="362" t="s">
        <v>260</v>
      </c>
      <c r="AD673" s="364">
        <v>367.5</v>
      </c>
      <c r="AE673" s="364">
        <v>367.5</v>
      </c>
      <c r="AF673" s="362" t="s">
        <v>261</v>
      </c>
      <c r="AG673" s="362">
        <v>2.3809520000000001E-2</v>
      </c>
      <c r="AH673" s="364">
        <v>8.75</v>
      </c>
      <c r="AI673" s="364">
        <v>8.75</v>
      </c>
      <c r="AJ673" s="362" t="s">
        <v>262</v>
      </c>
      <c r="AK673" s="362" t="s">
        <v>263</v>
      </c>
      <c r="AL673" s="361" t="s">
        <v>264</v>
      </c>
      <c r="AM673" s="362">
        <v>58203</v>
      </c>
      <c r="AN673" s="362">
        <v>71620</v>
      </c>
      <c r="AO673" s="361" t="s">
        <v>158</v>
      </c>
      <c r="AP673" s="361" t="s">
        <v>265</v>
      </c>
      <c r="AQ673" s="362" t="s">
        <v>1091</v>
      </c>
      <c r="AR673" s="362" t="s">
        <v>825</v>
      </c>
      <c r="AS673" s="363" t="s">
        <v>1836</v>
      </c>
      <c r="AT673" s="362" t="s">
        <v>245</v>
      </c>
      <c r="AU673" s="362" t="s">
        <v>1850</v>
      </c>
      <c r="AV673" s="364" t="s">
        <v>1851</v>
      </c>
      <c r="AW673" s="362" t="s">
        <v>1047</v>
      </c>
      <c r="AX673" s="362" t="s">
        <v>271</v>
      </c>
      <c r="AY673" s="364" t="s">
        <v>1851</v>
      </c>
      <c r="AZ673" s="362" t="s">
        <v>1125</v>
      </c>
      <c r="BA673" s="362" t="s">
        <v>1126</v>
      </c>
      <c r="BB673" s="362" t="s">
        <v>1127</v>
      </c>
      <c r="BC673" s="362" t="s">
        <v>736</v>
      </c>
      <c r="BD673" s="362" t="s">
        <v>1852</v>
      </c>
      <c r="BE673" s="363" t="s">
        <v>1849</v>
      </c>
      <c r="BF673" s="362" t="s">
        <v>261</v>
      </c>
      <c r="BG673" s="364" t="s">
        <v>1851</v>
      </c>
      <c r="BH673" s="362"/>
      <c r="BI673" s="362"/>
      <c r="BJ673" s="362"/>
      <c r="BK673" s="362"/>
      <c r="BL673" s="362"/>
      <c r="BM673" s="362"/>
      <c r="BN673" s="362"/>
      <c r="BO673" s="362"/>
      <c r="BP673" s="362"/>
      <c r="BQ673" s="362"/>
      <c r="BR673" s="362"/>
    </row>
    <row r="674" spans="1:70" ht="15.6">
      <c r="A674" s="361" t="s">
        <v>158</v>
      </c>
      <c r="B674" s="362" t="s">
        <v>2</v>
      </c>
      <c r="C674" s="362"/>
      <c r="D674" s="363" t="s">
        <v>243</v>
      </c>
      <c r="E674" s="363" t="s">
        <v>456</v>
      </c>
      <c r="F674" s="362" t="s">
        <v>245</v>
      </c>
      <c r="G674" s="362" t="s">
        <v>246</v>
      </c>
      <c r="H674" s="362" t="s">
        <v>247</v>
      </c>
      <c r="I674" s="362" t="s">
        <v>248</v>
      </c>
      <c r="J674" s="362" t="s">
        <v>249</v>
      </c>
      <c r="K674" s="362" t="s">
        <v>250</v>
      </c>
      <c r="L674" s="361" t="s">
        <v>298</v>
      </c>
      <c r="M674" s="362" t="s">
        <v>89</v>
      </c>
      <c r="N674" s="362" t="s">
        <v>91</v>
      </c>
      <c r="O674" s="362" t="s">
        <v>250</v>
      </c>
      <c r="P674" s="362" t="s">
        <v>247</v>
      </c>
      <c r="Q674" s="361" t="s">
        <v>157</v>
      </c>
      <c r="R674" s="362" t="s">
        <v>252</v>
      </c>
      <c r="S674" s="362" t="s">
        <v>253</v>
      </c>
      <c r="T674" s="362">
        <v>61201339</v>
      </c>
      <c r="U674" s="362"/>
      <c r="V674" s="362"/>
      <c r="W674" s="363" t="s">
        <v>1822</v>
      </c>
      <c r="X674" s="362" t="s">
        <v>1090</v>
      </c>
      <c r="Y674" s="362" t="s">
        <v>256</v>
      </c>
      <c r="Z674" s="362" t="s">
        <v>257</v>
      </c>
      <c r="AA674" s="362" t="s">
        <v>258</v>
      </c>
      <c r="AB674" s="362" t="s">
        <v>259</v>
      </c>
      <c r="AC674" s="362" t="s">
        <v>260</v>
      </c>
      <c r="AD674" s="364">
        <v>1281.29</v>
      </c>
      <c r="AE674" s="364">
        <v>1281.29</v>
      </c>
      <c r="AF674" s="362" t="s">
        <v>261</v>
      </c>
      <c r="AG674" s="362">
        <v>2.3809520000000001E-2</v>
      </c>
      <c r="AH674" s="364">
        <v>30.51</v>
      </c>
      <c r="AI674" s="364">
        <v>30.51</v>
      </c>
      <c r="AJ674" s="362" t="s">
        <v>262</v>
      </c>
      <c r="AK674" s="362" t="s">
        <v>263</v>
      </c>
      <c r="AL674" s="361" t="s">
        <v>264</v>
      </c>
      <c r="AM674" s="362">
        <v>58203</v>
      </c>
      <c r="AN674" s="362">
        <v>71620</v>
      </c>
      <c r="AO674" s="361" t="s">
        <v>158</v>
      </c>
      <c r="AP674" s="361" t="s">
        <v>265</v>
      </c>
      <c r="AQ674" s="362" t="s">
        <v>1091</v>
      </c>
      <c r="AR674" s="362" t="s">
        <v>825</v>
      </c>
      <c r="AS674" s="363" t="s">
        <v>1822</v>
      </c>
      <c r="AT674" s="362" t="s">
        <v>245</v>
      </c>
      <c r="AU674" s="362" t="s">
        <v>1853</v>
      </c>
      <c r="AV674" s="364" t="s">
        <v>1854</v>
      </c>
      <c r="AW674" s="362" t="s">
        <v>1047</v>
      </c>
      <c r="AX674" s="362" t="s">
        <v>271</v>
      </c>
      <c r="AY674" s="364" t="s">
        <v>1854</v>
      </c>
      <c r="AZ674" s="362" t="s">
        <v>1357</v>
      </c>
      <c r="BA674" s="362" t="s">
        <v>1358</v>
      </c>
      <c r="BB674" s="362" t="s">
        <v>1359</v>
      </c>
      <c r="BC674" s="362" t="s">
        <v>1360</v>
      </c>
      <c r="BD674" s="362" t="s">
        <v>1855</v>
      </c>
      <c r="BE674" s="363" t="s">
        <v>1849</v>
      </c>
      <c r="BF674" s="362" t="s">
        <v>261</v>
      </c>
      <c r="BG674" s="364" t="s">
        <v>1854</v>
      </c>
      <c r="BH674" s="362"/>
      <c r="BI674" s="362"/>
      <c r="BJ674" s="362"/>
      <c r="BK674" s="362"/>
      <c r="BL674" s="362"/>
      <c r="BM674" s="362"/>
      <c r="BN674" s="362"/>
      <c r="BO674" s="362"/>
      <c r="BP674" s="362"/>
      <c r="BQ674" s="362"/>
      <c r="BR674" s="362"/>
    </row>
    <row r="675" spans="1:70" ht="15.6">
      <c r="A675" s="361" t="s">
        <v>158</v>
      </c>
      <c r="B675" s="362" t="s">
        <v>2</v>
      </c>
      <c r="C675" s="362"/>
      <c r="D675" s="363" t="s">
        <v>243</v>
      </c>
      <c r="E675" s="363" t="s">
        <v>456</v>
      </c>
      <c r="F675" s="362" t="s">
        <v>245</v>
      </c>
      <c r="G675" s="362" t="s">
        <v>246</v>
      </c>
      <c r="H675" s="362" t="s">
        <v>247</v>
      </c>
      <c r="I675" s="362" t="s">
        <v>248</v>
      </c>
      <c r="J675" s="362" t="s">
        <v>249</v>
      </c>
      <c r="K675" s="362" t="s">
        <v>250</v>
      </c>
      <c r="L675" s="361" t="s">
        <v>298</v>
      </c>
      <c r="M675" s="362" t="s">
        <v>89</v>
      </c>
      <c r="N675" s="362" t="s">
        <v>91</v>
      </c>
      <c r="O675" s="362" t="s">
        <v>250</v>
      </c>
      <c r="P675" s="362" t="s">
        <v>247</v>
      </c>
      <c r="Q675" s="361" t="s">
        <v>157</v>
      </c>
      <c r="R675" s="362" t="s">
        <v>252</v>
      </c>
      <c r="S675" s="362" t="s">
        <v>253</v>
      </c>
      <c r="T675" s="362">
        <v>61201344</v>
      </c>
      <c r="U675" s="362"/>
      <c r="V675" s="362"/>
      <c r="W675" s="363" t="s">
        <v>1822</v>
      </c>
      <c r="X675" s="362" t="s">
        <v>1043</v>
      </c>
      <c r="Y675" s="362" t="s">
        <v>256</v>
      </c>
      <c r="Z675" s="362" t="s">
        <v>257</v>
      </c>
      <c r="AA675" s="362" t="s">
        <v>258</v>
      </c>
      <c r="AB675" s="362" t="s">
        <v>259</v>
      </c>
      <c r="AC675" s="362" t="s">
        <v>260</v>
      </c>
      <c r="AD675" s="364">
        <v>737.01</v>
      </c>
      <c r="AE675" s="364">
        <v>737.01</v>
      </c>
      <c r="AF675" s="362" t="s">
        <v>261</v>
      </c>
      <c r="AG675" s="362">
        <v>2.3529410000000001E-2</v>
      </c>
      <c r="AH675" s="364">
        <v>17.34</v>
      </c>
      <c r="AI675" s="364">
        <v>17.34</v>
      </c>
      <c r="AJ675" s="362" t="s">
        <v>262</v>
      </c>
      <c r="AK675" s="362" t="s">
        <v>263</v>
      </c>
      <c r="AL675" s="361" t="s">
        <v>264</v>
      </c>
      <c r="AM675" s="362">
        <v>58203</v>
      </c>
      <c r="AN675" s="362">
        <v>71635</v>
      </c>
      <c r="AO675" s="361" t="s">
        <v>158</v>
      </c>
      <c r="AP675" s="361" t="s">
        <v>265</v>
      </c>
      <c r="AQ675" s="362" t="s">
        <v>1044</v>
      </c>
      <c r="AR675" s="362" t="s">
        <v>825</v>
      </c>
      <c r="AS675" s="363" t="s">
        <v>1856</v>
      </c>
      <c r="AT675" s="362" t="s">
        <v>245</v>
      </c>
      <c r="AU675" s="362" t="s">
        <v>1857</v>
      </c>
      <c r="AV675" s="364" t="s">
        <v>1858</v>
      </c>
      <c r="AW675" s="362" t="s">
        <v>1047</v>
      </c>
      <c r="AX675" s="362" t="s">
        <v>271</v>
      </c>
      <c r="AY675" s="364" t="s">
        <v>1858</v>
      </c>
      <c r="AZ675" s="362" t="s">
        <v>1584</v>
      </c>
      <c r="BA675" s="362" t="s">
        <v>1585</v>
      </c>
      <c r="BB675" s="362" t="s">
        <v>1586</v>
      </c>
      <c r="BC675" s="362" t="s">
        <v>1321</v>
      </c>
      <c r="BD675" s="362" t="s">
        <v>1859</v>
      </c>
      <c r="BE675" s="363" t="s">
        <v>1849</v>
      </c>
      <c r="BF675" s="362" t="s">
        <v>261</v>
      </c>
      <c r="BG675" s="364" t="s">
        <v>1858</v>
      </c>
      <c r="BH675" s="362"/>
      <c r="BI675" s="362"/>
      <c r="BJ675" s="362"/>
      <c r="BK675" s="362"/>
      <c r="BL675" s="362"/>
      <c r="BM675" s="362"/>
      <c r="BN675" s="362"/>
      <c r="BO675" s="362"/>
      <c r="BP675" s="362"/>
      <c r="BQ675" s="362"/>
      <c r="BR675" s="362"/>
    </row>
    <row r="676" spans="1:70" ht="15.6">
      <c r="A676" s="361" t="s">
        <v>158</v>
      </c>
      <c r="B676" s="362" t="s">
        <v>2</v>
      </c>
      <c r="C676" s="362"/>
      <c r="D676" s="363" t="s">
        <v>243</v>
      </c>
      <c r="E676" s="363" t="s">
        <v>456</v>
      </c>
      <c r="F676" s="362" t="s">
        <v>245</v>
      </c>
      <c r="G676" s="362" t="s">
        <v>246</v>
      </c>
      <c r="H676" s="362" t="s">
        <v>247</v>
      </c>
      <c r="I676" s="362" t="s">
        <v>248</v>
      </c>
      <c r="J676" s="362" t="s">
        <v>249</v>
      </c>
      <c r="K676" s="362" t="s">
        <v>250</v>
      </c>
      <c r="L676" s="361" t="s">
        <v>298</v>
      </c>
      <c r="M676" s="362" t="s">
        <v>89</v>
      </c>
      <c r="N676" s="362" t="s">
        <v>91</v>
      </c>
      <c r="O676" s="362" t="s">
        <v>250</v>
      </c>
      <c r="P676" s="362" t="s">
        <v>247</v>
      </c>
      <c r="Q676" s="361" t="s">
        <v>157</v>
      </c>
      <c r="R676" s="362" t="s">
        <v>252</v>
      </c>
      <c r="S676" s="362" t="s">
        <v>253</v>
      </c>
      <c r="T676" s="362">
        <v>61211662</v>
      </c>
      <c r="U676" s="362"/>
      <c r="V676" s="362"/>
      <c r="W676" s="363" t="s">
        <v>1822</v>
      </c>
      <c r="X676" s="362" t="s">
        <v>1034</v>
      </c>
      <c r="Y676" s="362" t="s">
        <v>256</v>
      </c>
      <c r="Z676" s="362" t="s">
        <v>257</v>
      </c>
      <c r="AA676" s="362" t="s">
        <v>258</v>
      </c>
      <c r="AB676" s="362" t="s">
        <v>259</v>
      </c>
      <c r="AC676" s="362" t="s">
        <v>260</v>
      </c>
      <c r="AD676" s="364">
        <v>1848</v>
      </c>
      <c r="AE676" s="364">
        <v>1848</v>
      </c>
      <c r="AF676" s="362" t="s">
        <v>261</v>
      </c>
      <c r="AG676" s="362">
        <v>2.3809520000000001E-2</v>
      </c>
      <c r="AH676" s="364">
        <v>44</v>
      </c>
      <c r="AI676" s="364">
        <v>44</v>
      </c>
      <c r="AJ676" s="362" t="s">
        <v>262</v>
      </c>
      <c r="AK676" s="362" t="s">
        <v>263</v>
      </c>
      <c r="AL676" s="361" t="s">
        <v>264</v>
      </c>
      <c r="AM676" s="362">
        <v>58203</v>
      </c>
      <c r="AN676" s="362">
        <v>73410</v>
      </c>
      <c r="AO676" s="361" t="s">
        <v>158</v>
      </c>
      <c r="AP676" s="361" t="s">
        <v>265</v>
      </c>
      <c r="AQ676" s="362" t="s">
        <v>1035</v>
      </c>
      <c r="AR676" s="362" t="s">
        <v>825</v>
      </c>
      <c r="AS676" s="363" t="s">
        <v>1822</v>
      </c>
      <c r="AT676" s="362" t="s">
        <v>245</v>
      </c>
      <c r="AU676" s="362" t="s">
        <v>1860</v>
      </c>
      <c r="AV676" s="364" t="s">
        <v>1861</v>
      </c>
      <c r="AW676" s="362" t="s">
        <v>1862</v>
      </c>
      <c r="AX676" s="362" t="s">
        <v>271</v>
      </c>
      <c r="AY676" s="364" t="s">
        <v>1861</v>
      </c>
      <c r="AZ676" s="362" t="s">
        <v>1125</v>
      </c>
      <c r="BA676" s="362" t="s">
        <v>1126</v>
      </c>
      <c r="BB676" s="362" t="s">
        <v>1127</v>
      </c>
      <c r="BC676" s="362" t="s">
        <v>736</v>
      </c>
      <c r="BD676" s="362" t="s">
        <v>1863</v>
      </c>
      <c r="BE676" s="363" t="s">
        <v>1849</v>
      </c>
      <c r="BF676" s="362" t="s">
        <v>261</v>
      </c>
      <c r="BG676" s="364" t="s">
        <v>1861</v>
      </c>
      <c r="BH676" s="362"/>
      <c r="BI676" s="362"/>
      <c r="BJ676" s="362"/>
      <c r="BK676" s="362"/>
      <c r="BL676" s="362"/>
      <c r="BM676" s="362"/>
      <c r="BN676" s="362"/>
      <c r="BO676" s="362"/>
      <c r="BP676" s="362"/>
      <c r="BQ676" s="362"/>
      <c r="BR676" s="362"/>
    </row>
    <row r="677" spans="1:70" ht="15.6">
      <c r="A677" s="361" t="s">
        <v>158</v>
      </c>
      <c r="B677" s="362" t="s">
        <v>2</v>
      </c>
      <c r="C677" s="362"/>
      <c r="D677" s="363" t="s">
        <v>243</v>
      </c>
      <c r="E677" s="363" t="s">
        <v>456</v>
      </c>
      <c r="F677" s="362" t="s">
        <v>245</v>
      </c>
      <c r="G677" s="362" t="s">
        <v>246</v>
      </c>
      <c r="H677" s="362" t="s">
        <v>247</v>
      </c>
      <c r="I677" s="362" t="s">
        <v>248</v>
      </c>
      <c r="J677" s="362" t="s">
        <v>249</v>
      </c>
      <c r="K677" s="362" t="s">
        <v>250</v>
      </c>
      <c r="L677" s="361" t="s">
        <v>298</v>
      </c>
      <c r="M677" s="362" t="s">
        <v>89</v>
      </c>
      <c r="N677" s="362" t="s">
        <v>91</v>
      </c>
      <c r="O677" s="362" t="s">
        <v>250</v>
      </c>
      <c r="P677" s="362" t="s">
        <v>247</v>
      </c>
      <c r="Q677" s="361" t="s">
        <v>157</v>
      </c>
      <c r="R677" s="362" t="s">
        <v>252</v>
      </c>
      <c r="S677" s="362" t="s">
        <v>253</v>
      </c>
      <c r="T677" s="362">
        <v>61237125</v>
      </c>
      <c r="U677" s="362"/>
      <c r="V677" s="362"/>
      <c r="W677" s="363" t="s">
        <v>1836</v>
      </c>
      <c r="X677" s="362" t="s">
        <v>278</v>
      </c>
      <c r="Y677" s="362" t="s">
        <v>256</v>
      </c>
      <c r="Z677" s="362" t="s">
        <v>279</v>
      </c>
      <c r="AA677" s="362"/>
      <c r="AB677" s="362" t="s">
        <v>280</v>
      </c>
      <c r="AC677" s="362" t="s">
        <v>281</v>
      </c>
      <c r="AD677" s="364">
        <v>0</v>
      </c>
      <c r="AE677" s="364">
        <v>26.77</v>
      </c>
      <c r="AF677" s="362" t="s">
        <v>261</v>
      </c>
      <c r="AG677" s="362">
        <v>2.3809520000000001E-2</v>
      </c>
      <c r="AH677" s="364">
        <v>0</v>
      </c>
      <c r="AI677" s="364">
        <v>0.64</v>
      </c>
      <c r="AJ677" s="362"/>
      <c r="AK677" s="362"/>
      <c r="AL677" s="361"/>
      <c r="AM677" s="362"/>
      <c r="AN677" s="362"/>
      <c r="AO677" s="361"/>
      <c r="AP677" s="361"/>
      <c r="AQ677" s="362" t="s">
        <v>282</v>
      </c>
      <c r="AR677" s="362"/>
      <c r="AS677" s="363"/>
      <c r="AT677" s="362"/>
      <c r="AU677" s="362"/>
      <c r="AV677" s="364"/>
      <c r="AW677" s="362"/>
      <c r="AX677" s="362"/>
      <c r="AY677" s="364"/>
      <c r="AZ677" s="362"/>
      <c r="BA677" s="362"/>
      <c r="BB677" s="362"/>
      <c r="BC677" s="362"/>
      <c r="BD677" s="362"/>
      <c r="BE677" s="363"/>
      <c r="BF677" s="362"/>
      <c r="BG677" s="364"/>
      <c r="BH677" s="362"/>
      <c r="BI677" s="362"/>
      <c r="BJ677" s="362"/>
      <c r="BK677" s="362"/>
      <c r="BL677" s="362"/>
      <c r="BM677" s="362"/>
      <c r="BN677" s="362"/>
      <c r="BO677" s="362"/>
      <c r="BP677" s="362"/>
      <c r="BQ677" s="362"/>
      <c r="BR677" s="362"/>
    </row>
    <row r="678" spans="1:70" ht="15.6">
      <c r="A678" s="361" t="s">
        <v>158</v>
      </c>
      <c r="B678" s="362" t="s">
        <v>2</v>
      </c>
      <c r="C678" s="362"/>
      <c r="D678" s="363" t="s">
        <v>243</v>
      </c>
      <c r="E678" s="363" t="s">
        <v>456</v>
      </c>
      <c r="F678" s="362" t="s">
        <v>245</v>
      </c>
      <c r="G678" s="362" t="s">
        <v>246</v>
      </c>
      <c r="H678" s="362" t="s">
        <v>247</v>
      </c>
      <c r="I678" s="362" t="s">
        <v>248</v>
      </c>
      <c r="J678" s="362" t="s">
        <v>249</v>
      </c>
      <c r="K678" s="362" t="s">
        <v>250</v>
      </c>
      <c r="L678" s="361" t="s">
        <v>298</v>
      </c>
      <c r="M678" s="362" t="s">
        <v>89</v>
      </c>
      <c r="N678" s="362" t="s">
        <v>91</v>
      </c>
      <c r="O678" s="362" t="s">
        <v>250</v>
      </c>
      <c r="P678" s="362" t="s">
        <v>247</v>
      </c>
      <c r="Q678" s="361" t="s">
        <v>157</v>
      </c>
      <c r="R678" s="362" t="s">
        <v>252</v>
      </c>
      <c r="S678" s="362" t="s">
        <v>253</v>
      </c>
      <c r="T678" s="362">
        <v>61237126</v>
      </c>
      <c r="U678" s="362"/>
      <c r="V678" s="362"/>
      <c r="W678" s="363" t="s">
        <v>1822</v>
      </c>
      <c r="X678" s="362" t="s">
        <v>278</v>
      </c>
      <c r="Y678" s="362" t="s">
        <v>256</v>
      </c>
      <c r="Z678" s="362" t="s">
        <v>279</v>
      </c>
      <c r="AA678" s="362"/>
      <c r="AB678" s="362" t="s">
        <v>280</v>
      </c>
      <c r="AC678" s="362" t="s">
        <v>281</v>
      </c>
      <c r="AD678" s="364">
        <v>0</v>
      </c>
      <c r="AE678" s="364">
        <v>190.86</v>
      </c>
      <c r="AF678" s="362" t="s">
        <v>261</v>
      </c>
      <c r="AG678" s="362">
        <v>2.3809520000000001E-2</v>
      </c>
      <c r="AH678" s="364">
        <v>0</v>
      </c>
      <c r="AI678" s="364">
        <v>4.54</v>
      </c>
      <c r="AJ678" s="362"/>
      <c r="AK678" s="362"/>
      <c r="AL678" s="361"/>
      <c r="AM678" s="362"/>
      <c r="AN678" s="362"/>
      <c r="AO678" s="361"/>
      <c r="AP678" s="361"/>
      <c r="AQ678" s="362" t="s">
        <v>282</v>
      </c>
      <c r="AR678" s="362"/>
      <c r="AS678" s="363"/>
      <c r="AT678" s="362"/>
      <c r="AU678" s="362"/>
      <c r="AV678" s="364"/>
      <c r="AW678" s="362"/>
      <c r="AX678" s="362"/>
      <c r="AY678" s="364"/>
      <c r="AZ678" s="362"/>
      <c r="BA678" s="362"/>
      <c r="BB678" s="362"/>
      <c r="BC678" s="362"/>
      <c r="BD678" s="362"/>
      <c r="BE678" s="363"/>
      <c r="BF678" s="362"/>
      <c r="BG678" s="364"/>
      <c r="BH678" s="362"/>
      <c r="BI678" s="362"/>
      <c r="BJ678" s="362"/>
      <c r="BK678" s="362"/>
      <c r="BL678" s="362"/>
      <c r="BM678" s="362"/>
      <c r="BN678" s="362"/>
      <c r="BO678" s="362"/>
      <c r="BP678" s="362"/>
      <c r="BQ678" s="362"/>
      <c r="BR678" s="362"/>
    </row>
    <row r="679" spans="1:70" ht="15.6">
      <c r="A679" s="361" t="s">
        <v>158</v>
      </c>
      <c r="B679" s="362" t="s">
        <v>2</v>
      </c>
      <c r="C679" s="362"/>
      <c r="D679" s="363" t="s">
        <v>243</v>
      </c>
      <c r="E679" s="363" t="s">
        <v>456</v>
      </c>
      <c r="F679" s="362" t="s">
        <v>245</v>
      </c>
      <c r="G679" s="362" t="s">
        <v>246</v>
      </c>
      <c r="H679" s="362" t="s">
        <v>247</v>
      </c>
      <c r="I679" s="362" t="s">
        <v>248</v>
      </c>
      <c r="J679" s="362" t="s">
        <v>249</v>
      </c>
      <c r="K679" s="362" t="s">
        <v>250</v>
      </c>
      <c r="L679" s="361" t="s">
        <v>298</v>
      </c>
      <c r="M679" s="362" t="s">
        <v>89</v>
      </c>
      <c r="N679" s="362" t="s">
        <v>91</v>
      </c>
      <c r="O679" s="362" t="s">
        <v>250</v>
      </c>
      <c r="P679" s="362" t="s">
        <v>247</v>
      </c>
      <c r="Q679" s="361" t="s">
        <v>157</v>
      </c>
      <c r="R679" s="362" t="s">
        <v>252</v>
      </c>
      <c r="S679" s="362" t="s">
        <v>253</v>
      </c>
      <c r="T679" s="362">
        <v>61237127</v>
      </c>
      <c r="U679" s="362"/>
      <c r="V679" s="362"/>
      <c r="W679" s="363" t="s">
        <v>1822</v>
      </c>
      <c r="X679" s="362" t="s">
        <v>278</v>
      </c>
      <c r="Y679" s="362" t="s">
        <v>256</v>
      </c>
      <c r="Z679" s="362" t="s">
        <v>279</v>
      </c>
      <c r="AA679" s="362"/>
      <c r="AB679" s="362" t="s">
        <v>280</v>
      </c>
      <c r="AC679" s="362" t="s">
        <v>281</v>
      </c>
      <c r="AD679" s="364">
        <v>0</v>
      </c>
      <c r="AE679" s="364">
        <v>147.84</v>
      </c>
      <c r="AF679" s="362" t="s">
        <v>261</v>
      </c>
      <c r="AG679" s="362">
        <v>2.3809520000000001E-2</v>
      </c>
      <c r="AH679" s="364">
        <v>0</v>
      </c>
      <c r="AI679" s="364">
        <v>3.52</v>
      </c>
      <c r="AJ679" s="362"/>
      <c r="AK679" s="362"/>
      <c r="AL679" s="361"/>
      <c r="AM679" s="362"/>
      <c r="AN679" s="362"/>
      <c r="AO679" s="361"/>
      <c r="AP679" s="361"/>
      <c r="AQ679" s="362" t="s">
        <v>282</v>
      </c>
      <c r="AR679" s="362"/>
      <c r="AS679" s="363"/>
      <c r="AT679" s="362"/>
      <c r="AU679" s="362"/>
      <c r="AV679" s="364"/>
      <c r="AW679" s="362"/>
      <c r="AX679" s="362"/>
      <c r="AY679" s="364"/>
      <c r="AZ679" s="362"/>
      <c r="BA679" s="362"/>
      <c r="BB679" s="362"/>
      <c r="BC679" s="362"/>
      <c r="BD679" s="362"/>
      <c r="BE679" s="363"/>
      <c r="BF679" s="362"/>
      <c r="BG679" s="364"/>
      <c r="BH679" s="362"/>
      <c r="BI679" s="362"/>
      <c r="BJ679" s="362"/>
      <c r="BK679" s="362"/>
      <c r="BL679" s="362"/>
      <c r="BM679" s="362"/>
      <c r="BN679" s="362"/>
      <c r="BO679" s="362"/>
      <c r="BP679" s="362"/>
      <c r="BQ679" s="362"/>
      <c r="BR679" s="362"/>
    </row>
    <row r="680" spans="1:70" ht="15.6">
      <c r="A680" s="361" t="s">
        <v>158</v>
      </c>
      <c r="B680" s="362" t="s">
        <v>2</v>
      </c>
      <c r="C680" s="362"/>
      <c r="D680" s="363" t="s">
        <v>243</v>
      </c>
      <c r="E680" s="363" t="s">
        <v>456</v>
      </c>
      <c r="F680" s="362" t="s">
        <v>245</v>
      </c>
      <c r="G680" s="362" t="s">
        <v>246</v>
      </c>
      <c r="H680" s="362" t="s">
        <v>247</v>
      </c>
      <c r="I680" s="362" t="s">
        <v>248</v>
      </c>
      <c r="J680" s="362" t="s">
        <v>249</v>
      </c>
      <c r="K680" s="362" t="s">
        <v>250</v>
      </c>
      <c r="L680" s="361" t="s">
        <v>298</v>
      </c>
      <c r="M680" s="362" t="s">
        <v>89</v>
      </c>
      <c r="N680" s="362" t="s">
        <v>91</v>
      </c>
      <c r="O680" s="362" t="s">
        <v>250</v>
      </c>
      <c r="P680" s="362" t="s">
        <v>247</v>
      </c>
      <c r="Q680" s="361" t="s">
        <v>157</v>
      </c>
      <c r="R680" s="362" t="s">
        <v>252</v>
      </c>
      <c r="S680" s="362" t="s">
        <v>253</v>
      </c>
      <c r="T680" s="362">
        <v>61390297</v>
      </c>
      <c r="U680" s="362"/>
      <c r="V680" s="362"/>
      <c r="W680" s="363" t="s">
        <v>1849</v>
      </c>
      <c r="X680" s="362" t="s">
        <v>1090</v>
      </c>
      <c r="Y680" s="362" t="s">
        <v>256</v>
      </c>
      <c r="Z680" s="362" t="s">
        <v>257</v>
      </c>
      <c r="AA680" s="362" t="s">
        <v>258</v>
      </c>
      <c r="AB680" s="362" t="s">
        <v>259</v>
      </c>
      <c r="AC680" s="362" t="s">
        <v>260</v>
      </c>
      <c r="AD680" s="364">
        <v>1357.4</v>
      </c>
      <c r="AE680" s="364">
        <v>1357.4</v>
      </c>
      <c r="AF680" s="362" t="s">
        <v>261</v>
      </c>
      <c r="AG680" s="362">
        <v>2.3529410000000001E-2</v>
      </c>
      <c r="AH680" s="364">
        <v>31.94</v>
      </c>
      <c r="AI680" s="364">
        <v>31.94</v>
      </c>
      <c r="AJ680" s="362" t="s">
        <v>262</v>
      </c>
      <c r="AK680" s="362" t="s">
        <v>263</v>
      </c>
      <c r="AL680" s="361" t="s">
        <v>264</v>
      </c>
      <c r="AM680" s="362">
        <v>58203</v>
      </c>
      <c r="AN680" s="362">
        <v>71620</v>
      </c>
      <c r="AO680" s="361" t="s">
        <v>158</v>
      </c>
      <c r="AP680" s="361" t="s">
        <v>265</v>
      </c>
      <c r="AQ680" s="362" t="s">
        <v>1091</v>
      </c>
      <c r="AR680" s="362" t="s">
        <v>825</v>
      </c>
      <c r="AS680" s="363" t="s">
        <v>1849</v>
      </c>
      <c r="AT680" s="362" t="s">
        <v>245</v>
      </c>
      <c r="AU680" s="362" t="s">
        <v>1864</v>
      </c>
      <c r="AV680" s="364" t="s">
        <v>1865</v>
      </c>
      <c r="AW680" s="362" t="s">
        <v>1047</v>
      </c>
      <c r="AX680" s="362" t="s">
        <v>271</v>
      </c>
      <c r="AY680" s="364" t="s">
        <v>1865</v>
      </c>
      <c r="AZ680" s="362" t="s">
        <v>1436</v>
      </c>
      <c r="BA680" s="362" t="s">
        <v>1437</v>
      </c>
      <c r="BB680" s="362" t="s">
        <v>1438</v>
      </c>
      <c r="BC680" s="362" t="s">
        <v>1439</v>
      </c>
      <c r="BD680" s="362" t="s">
        <v>1866</v>
      </c>
      <c r="BE680" s="363" t="s">
        <v>1045</v>
      </c>
      <c r="BF680" s="362" t="s">
        <v>261</v>
      </c>
      <c r="BG680" s="364" t="s">
        <v>1865</v>
      </c>
      <c r="BH680" s="362"/>
      <c r="BI680" s="362"/>
      <c r="BJ680" s="362"/>
      <c r="BK680" s="362"/>
      <c r="BL680" s="362"/>
      <c r="BM680" s="362"/>
      <c r="BN680" s="362"/>
      <c r="BO680" s="362"/>
      <c r="BP680" s="362"/>
      <c r="BQ680" s="362"/>
      <c r="BR680" s="362"/>
    </row>
    <row r="681" spans="1:70" ht="15.6">
      <c r="A681" s="361" t="s">
        <v>158</v>
      </c>
      <c r="B681" s="362" t="s">
        <v>2</v>
      </c>
      <c r="C681" s="362"/>
      <c r="D681" s="363" t="s">
        <v>243</v>
      </c>
      <c r="E681" s="363" t="s">
        <v>456</v>
      </c>
      <c r="F681" s="362" t="s">
        <v>245</v>
      </c>
      <c r="G681" s="362" t="s">
        <v>246</v>
      </c>
      <c r="H681" s="362" t="s">
        <v>247</v>
      </c>
      <c r="I681" s="362" t="s">
        <v>248</v>
      </c>
      <c r="J681" s="362" t="s">
        <v>249</v>
      </c>
      <c r="K681" s="362" t="s">
        <v>250</v>
      </c>
      <c r="L681" s="361" t="s">
        <v>298</v>
      </c>
      <c r="M681" s="362" t="s">
        <v>89</v>
      </c>
      <c r="N681" s="362" t="s">
        <v>91</v>
      </c>
      <c r="O681" s="362" t="s">
        <v>250</v>
      </c>
      <c r="P681" s="362" t="s">
        <v>247</v>
      </c>
      <c r="Q681" s="361" t="s">
        <v>157</v>
      </c>
      <c r="R681" s="362" t="s">
        <v>252</v>
      </c>
      <c r="S681" s="362" t="s">
        <v>253</v>
      </c>
      <c r="T681" s="362">
        <v>61430870</v>
      </c>
      <c r="U681" s="362"/>
      <c r="V681" s="362"/>
      <c r="W681" s="363" t="s">
        <v>1849</v>
      </c>
      <c r="X681" s="362" t="s">
        <v>278</v>
      </c>
      <c r="Y681" s="362" t="s">
        <v>256</v>
      </c>
      <c r="Z681" s="362" t="s">
        <v>279</v>
      </c>
      <c r="AA681" s="362"/>
      <c r="AB681" s="362" t="s">
        <v>280</v>
      </c>
      <c r="AC681" s="362" t="s">
        <v>281</v>
      </c>
      <c r="AD681" s="364">
        <v>0</v>
      </c>
      <c r="AE681" s="364">
        <v>108.59</v>
      </c>
      <c r="AF681" s="362" t="s">
        <v>261</v>
      </c>
      <c r="AG681" s="362">
        <v>2.3529410000000001E-2</v>
      </c>
      <c r="AH681" s="364">
        <v>0</v>
      </c>
      <c r="AI681" s="364">
        <v>2.56</v>
      </c>
      <c r="AJ681" s="362"/>
      <c r="AK681" s="362"/>
      <c r="AL681" s="361"/>
      <c r="AM681" s="362"/>
      <c r="AN681" s="362"/>
      <c r="AO681" s="361"/>
      <c r="AP681" s="361"/>
      <c r="AQ681" s="362" t="s">
        <v>282</v>
      </c>
      <c r="AR681" s="362"/>
      <c r="AS681" s="363"/>
      <c r="AT681" s="362"/>
      <c r="AU681" s="362"/>
      <c r="AV681" s="364"/>
      <c r="AW681" s="362"/>
      <c r="AX681" s="362"/>
      <c r="AY681" s="364"/>
      <c r="AZ681" s="362"/>
      <c r="BA681" s="362"/>
      <c r="BB681" s="362"/>
      <c r="BC681" s="362"/>
      <c r="BD681" s="362"/>
      <c r="BE681" s="363"/>
      <c r="BF681" s="362"/>
      <c r="BG681" s="364"/>
      <c r="BH681" s="362"/>
      <c r="BI681" s="362"/>
      <c r="BJ681" s="362"/>
      <c r="BK681" s="362"/>
      <c r="BL681" s="362"/>
      <c r="BM681" s="362"/>
      <c r="BN681" s="362"/>
      <c r="BO681" s="362"/>
      <c r="BP681" s="362"/>
      <c r="BQ681" s="362"/>
      <c r="BR681" s="362"/>
    </row>
    <row r="682" spans="1:70" ht="15.6">
      <c r="A682" s="361" t="s">
        <v>158</v>
      </c>
      <c r="B682" s="362" t="s">
        <v>2</v>
      </c>
      <c r="C682" s="362"/>
      <c r="D682" s="363" t="s">
        <v>243</v>
      </c>
      <c r="E682" s="363" t="s">
        <v>456</v>
      </c>
      <c r="F682" s="362" t="s">
        <v>245</v>
      </c>
      <c r="G682" s="362" t="s">
        <v>246</v>
      </c>
      <c r="H682" s="362" t="s">
        <v>247</v>
      </c>
      <c r="I682" s="362" t="s">
        <v>248</v>
      </c>
      <c r="J682" s="362" t="s">
        <v>249</v>
      </c>
      <c r="K682" s="362" t="s">
        <v>250</v>
      </c>
      <c r="L682" s="361" t="s">
        <v>298</v>
      </c>
      <c r="M682" s="362" t="s">
        <v>89</v>
      </c>
      <c r="N682" s="362" t="s">
        <v>91</v>
      </c>
      <c r="O682" s="362" t="s">
        <v>250</v>
      </c>
      <c r="P682" s="362" t="s">
        <v>247</v>
      </c>
      <c r="Q682" s="361" t="s">
        <v>157</v>
      </c>
      <c r="R682" s="362" t="s">
        <v>252</v>
      </c>
      <c r="S682" s="362" t="s">
        <v>253</v>
      </c>
      <c r="T682" s="362">
        <v>61455421</v>
      </c>
      <c r="U682" s="362"/>
      <c r="V682" s="362"/>
      <c r="W682" s="363" t="s">
        <v>1849</v>
      </c>
      <c r="X682" s="362" t="s">
        <v>1146</v>
      </c>
      <c r="Y682" s="362" t="s">
        <v>256</v>
      </c>
      <c r="Z682" s="362" t="s">
        <v>257</v>
      </c>
      <c r="AA682" s="362" t="s">
        <v>258</v>
      </c>
      <c r="AB682" s="362" t="s">
        <v>259</v>
      </c>
      <c r="AC682" s="362" t="s">
        <v>260</v>
      </c>
      <c r="AD682" s="364">
        <v>111</v>
      </c>
      <c r="AE682" s="364">
        <v>111</v>
      </c>
      <c r="AF682" s="362" t="s">
        <v>154</v>
      </c>
      <c r="AG682" s="362">
        <v>1</v>
      </c>
      <c r="AH682" s="364">
        <v>111</v>
      </c>
      <c r="AI682" s="364">
        <v>111</v>
      </c>
      <c r="AJ682" s="362" t="s">
        <v>262</v>
      </c>
      <c r="AK682" s="362" t="s">
        <v>263</v>
      </c>
      <c r="AL682" s="361" t="s">
        <v>264</v>
      </c>
      <c r="AM682" s="362">
        <v>58203</v>
      </c>
      <c r="AN682" s="362">
        <v>63340</v>
      </c>
      <c r="AO682" s="361" t="s">
        <v>158</v>
      </c>
      <c r="AP682" s="361" t="s">
        <v>265</v>
      </c>
      <c r="AQ682" s="362" t="s">
        <v>1147</v>
      </c>
      <c r="AR682" s="362" t="s">
        <v>825</v>
      </c>
      <c r="AS682" s="363" t="s">
        <v>1849</v>
      </c>
      <c r="AT682" s="362" t="s">
        <v>245</v>
      </c>
      <c r="AU682" s="362" t="s">
        <v>1867</v>
      </c>
      <c r="AV682" s="364" t="s">
        <v>1149</v>
      </c>
      <c r="AW682" s="362" t="s">
        <v>1867</v>
      </c>
      <c r="AX682" s="362" t="s">
        <v>515</v>
      </c>
      <c r="AY682" s="364" t="s">
        <v>1151</v>
      </c>
      <c r="AZ682" s="362" t="s">
        <v>1152</v>
      </c>
      <c r="BA682" s="362" t="s">
        <v>1153</v>
      </c>
      <c r="BB682" s="362" t="s">
        <v>1154</v>
      </c>
      <c r="BC682" s="362" t="s">
        <v>1155</v>
      </c>
      <c r="BD682" s="362" t="s">
        <v>1868</v>
      </c>
      <c r="BE682" s="363" t="s">
        <v>1869</v>
      </c>
      <c r="BF682" s="362" t="s">
        <v>154</v>
      </c>
      <c r="BG682" s="364" t="s">
        <v>1149</v>
      </c>
      <c r="BH682" s="362"/>
      <c r="BI682" s="362"/>
      <c r="BJ682" s="362"/>
      <c r="BK682" s="362"/>
      <c r="BL682" s="362"/>
      <c r="BM682" s="362"/>
      <c r="BN682" s="362"/>
      <c r="BO682" s="362"/>
      <c r="BP682" s="362"/>
      <c r="BQ682" s="362"/>
      <c r="BR682" s="362"/>
    </row>
    <row r="683" spans="1:70" ht="15.6">
      <c r="A683" s="361" t="s">
        <v>158</v>
      </c>
      <c r="B683" s="362" t="s">
        <v>2</v>
      </c>
      <c r="C683" s="362"/>
      <c r="D683" s="363" t="s">
        <v>243</v>
      </c>
      <c r="E683" s="363" t="s">
        <v>456</v>
      </c>
      <c r="F683" s="362" t="s">
        <v>245</v>
      </c>
      <c r="G683" s="362" t="s">
        <v>246</v>
      </c>
      <c r="H683" s="362" t="s">
        <v>247</v>
      </c>
      <c r="I683" s="362" t="s">
        <v>248</v>
      </c>
      <c r="J683" s="362" t="s">
        <v>249</v>
      </c>
      <c r="K683" s="362" t="s">
        <v>250</v>
      </c>
      <c r="L683" s="361" t="s">
        <v>298</v>
      </c>
      <c r="M683" s="362" t="s">
        <v>89</v>
      </c>
      <c r="N683" s="362" t="s">
        <v>91</v>
      </c>
      <c r="O683" s="362" t="s">
        <v>250</v>
      </c>
      <c r="P683" s="362" t="s">
        <v>247</v>
      </c>
      <c r="Q683" s="361" t="s">
        <v>157</v>
      </c>
      <c r="R683" s="362" t="s">
        <v>252</v>
      </c>
      <c r="S683" s="362" t="s">
        <v>253</v>
      </c>
      <c r="T683" s="362">
        <v>61455433</v>
      </c>
      <c r="U683" s="362"/>
      <c r="V683" s="362"/>
      <c r="W683" s="363" t="s">
        <v>1836</v>
      </c>
      <c r="X683" s="362" t="s">
        <v>1034</v>
      </c>
      <c r="Y683" s="362" t="s">
        <v>256</v>
      </c>
      <c r="Z683" s="362" t="s">
        <v>257</v>
      </c>
      <c r="AA683" s="362" t="s">
        <v>258</v>
      </c>
      <c r="AB683" s="362" t="s">
        <v>259</v>
      </c>
      <c r="AC683" s="362" t="s">
        <v>260</v>
      </c>
      <c r="AD683" s="364">
        <v>16050</v>
      </c>
      <c r="AE683" s="364">
        <v>16050</v>
      </c>
      <c r="AF683" s="362" t="s">
        <v>261</v>
      </c>
      <c r="AG683" s="362">
        <v>2.3809520000000001E-2</v>
      </c>
      <c r="AH683" s="364">
        <v>382.14</v>
      </c>
      <c r="AI683" s="364">
        <v>382.14</v>
      </c>
      <c r="AJ683" s="362" t="s">
        <v>262</v>
      </c>
      <c r="AK683" s="362" t="s">
        <v>263</v>
      </c>
      <c r="AL683" s="361" t="s">
        <v>264</v>
      </c>
      <c r="AM683" s="362">
        <v>58203</v>
      </c>
      <c r="AN683" s="362">
        <v>73410</v>
      </c>
      <c r="AO683" s="361" t="s">
        <v>158</v>
      </c>
      <c r="AP683" s="361" t="s">
        <v>265</v>
      </c>
      <c r="AQ683" s="362" t="s">
        <v>1035</v>
      </c>
      <c r="AR683" s="362" t="s">
        <v>825</v>
      </c>
      <c r="AS683" s="363" t="s">
        <v>1836</v>
      </c>
      <c r="AT683" s="362" t="s">
        <v>245</v>
      </c>
      <c r="AU683" s="362" t="s">
        <v>1870</v>
      </c>
      <c r="AV683" s="364" t="s">
        <v>1871</v>
      </c>
      <c r="AW683" s="362" t="s">
        <v>1872</v>
      </c>
      <c r="AX683" s="362" t="s">
        <v>271</v>
      </c>
      <c r="AY683" s="364" t="s">
        <v>1871</v>
      </c>
      <c r="AZ683" s="362">
        <v>2042008</v>
      </c>
      <c r="BA683" s="362" t="s">
        <v>1456</v>
      </c>
      <c r="BB683" s="362" t="s">
        <v>1457</v>
      </c>
      <c r="BC683" s="362" t="s">
        <v>1458</v>
      </c>
      <c r="BD683" s="362" t="s">
        <v>1873</v>
      </c>
      <c r="BE683" s="363" t="s">
        <v>1869</v>
      </c>
      <c r="BF683" s="362" t="s">
        <v>261</v>
      </c>
      <c r="BG683" s="364" t="s">
        <v>1871</v>
      </c>
      <c r="BH683" s="362"/>
      <c r="BI683" s="362"/>
      <c r="BJ683" s="362"/>
      <c r="BK683" s="362"/>
      <c r="BL683" s="362"/>
      <c r="BM683" s="362"/>
      <c r="BN683" s="362"/>
      <c r="BO683" s="362"/>
      <c r="BP683" s="362"/>
      <c r="BQ683" s="362"/>
      <c r="BR683" s="362"/>
    </row>
    <row r="684" spans="1:70" ht="15.6">
      <c r="A684" s="361" t="s">
        <v>158</v>
      </c>
      <c r="B684" s="362" t="s">
        <v>2</v>
      </c>
      <c r="C684" s="362"/>
      <c r="D684" s="363" t="s">
        <v>243</v>
      </c>
      <c r="E684" s="363" t="s">
        <v>456</v>
      </c>
      <c r="F684" s="362" t="s">
        <v>245</v>
      </c>
      <c r="G684" s="362" t="s">
        <v>246</v>
      </c>
      <c r="H684" s="362" t="s">
        <v>247</v>
      </c>
      <c r="I684" s="362" t="s">
        <v>248</v>
      </c>
      <c r="J684" s="362" t="s">
        <v>249</v>
      </c>
      <c r="K684" s="362" t="s">
        <v>250</v>
      </c>
      <c r="L684" s="361" t="s">
        <v>298</v>
      </c>
      <c r="M684" s="362" t="s">
        <v>89</v>
      </c>
      <c r="N684" s="362" t="s">
        <v>91</v>
      </c>
      <c r="O684" s="362" t="s">
        <v>250</v>
      </c>
      <c r="P684" s="362" t="s">
        <v>247</v>
      </c>
      <c r="Q684" s="361" t="s">
        <v>157</v>
      </c>
      <c r="R684" s="362" t="s">
        <v>252</v>
      </c>
      <c r="S684" s="362" t="s">
        <v>253</v>
      </c>
      <c r="T684" s="362">
        <v>61455435</v>
      </c>
      <c r="U684" s="362"/>
      <c r="V684" s="362"/>
      <c r="W684" s="363" t="s">
        <v>1836</v>
      </c>
      <c r="X684" s="362" t="s">
        <v>1253</v>
      </c>
      <c r="Y684" s="362" t="s">
        <v>256</v>
      </c>
      <c r="Z684" s="362" t="s">
        <v>257</v>
      </c>
      <c r="AA684" s="362" t="s">
        <v>258</v>
      </c>
      <c r="AB684" s="362" t="s">
        <v>259</v>
      </c>
      <c r="AC684" s="362" t="s">
        <v>260</v>
      </c>
      <c r="AD684" s="364">
        <v>339.6</v>
      </c>
      <c r="AE684" s="364">
        <v>339.6</v>
      </c>
      <c r="AF684" s="362" t="s">
        <v>154</v>
      </c>
      <c r="AG684" s="362">
        <v>1</v>
      </c>
      <c r="AH684" s="364">
        <v>339.6</v>
      </c>
      <c r="AI684" s="364">
        <v>339.6</v>
      </c>
      <c r="AJ684" s="362" t="s">
        <v>262</v>
      </c>
      <c r="AK684" s="362" t="s">
        <v>263</v>
      </c>
      <c r="AL684" s="361" t="s">
        <v>264</v>
      </c>
      <c r="AM684" s="362">
        <v>58203</v>
      </c>
      <c r="AN684" s="362">
        <v>62335</v>
      </c>
      <c r="AO684" s="361" t="s">
        <v>158</v>
      </c>
      <c r="AP684" s="361" t="s">
        <v>265</v>
      </c>
      <c r="AQ684" s="362" t="s">
        <v>1254</v>
      </c>
      <c r="AR684" s="362" t="s">
        <v>825</v>
      </c>
      <c r="AS684" s="363" t="s">
        <v>1836</v>
      </c>
      <c r="AT684" s="362" t="s">
        <v>245</v>
      </c>
      <c r="AU684" s="362" t="s">
        <v>1874</v>
      </c>
      <c r="AV684" s="364" t="s">
        <v>1256</v>
      </c>
      <c r="AW684" s="362" t="s">
        <v>1874</v>
      </c>
      <c r="AX684" s="362" t="s">
        <v>501</v>
      </c>
      <c r="AY684" s="364" t="s">
        <v>1482</v>
      </c>
      <c r="AZ684" s="362" t="s">
        <v>1152</v>
      </c>
      <c r="BA684" s="362" t="s">
        <v>1153</v>
      </c>
      <c r="BB684" s="362" t="s">
        <v>1154</v>
      </c>
      <c r="BC684" s="362" t="s">
        <v>1155</v>
      </c>
      <c r="BD684" s="362" t="s">
        <v>1875</v>
      </c>
      <c r="BE684" s="363" t="s">
        <v>1869</v>
      </c>
      <c r="BF684" s="362" t="s">
        <v>154</v>
      </c>
      <c r="BG684" s="364" t="s">
        <v>1256</v>
      </c>
      <c r="BH684" s="362"/>
      <c r="BI684" s="362"/>
      <c r="BJ684" s="362"/>
      <c r="BK684" s="362"/>
      <c r="BL684" s="362"/>
      <c r="BM684" s="362"/>
      <c r="BN684" s="362"/>
      <c r="BO684" s="362"/>
      <c r="BP684" s="362"/>
      <c r="BQ684" s="362"/>
      <c r="BR684" s="362"/>
    </row>
    <row r="685" spans="1:70" ht="15.6">
      <c r="A685" s="361" t="s">
        <v>158</v>
      </c>
      <c r="B685" s="362" t="s">
        <v>2</v>
      </c>
      <c r="C685" s="362"/>
      <c r="D685" s="363" t="s">
        <v>243</v>
      </c>
      <c r="E685" s="363" t="s">
        <v>456</v>
      </c>
      <c r="F685" s="362" t="s">
        <v>245</v>
      </c>
      <c r="G685" s="362" t="s">
        <v>246</v>
      </c>
      <c r="H685" s="362" t="s">
        <v>247</v>
      </c>
      <c r="I685" s="362" t="s">
        <v>248</v>
      </c>
      <c r="J685" s="362" t="s">
        <v>249</v>
      </c>
      <c r="K685" s="362" t="s">
        <v>250</v>
      </c>
      <c r="L685" s="361" t="s">
        <v>298</v>
      </c>
      <c r="M685" s="362" t="s">
        <v>89</v>
      </c>
      <c r="N685" s="362" t="s">
        <v>91</v>
      </c>
      <c r="O685" s="362" t="s">
        <v>250</v>
      </c>
      <c r="P685" s="362" t="s">
        <v>247</v>
      </c>
      <c r="Q685" s="361" t="s">
        <v>157</v>
      </c>
      <c r="R685" s="362" t="s">
        <v>252</v>
      </c>
      <c r="S685" s="362" t="s">
        <v>253</v>
      </c>
      <c r="T685" s="362">
        <v>61455438</v>
      </c>
      <c r="U685" s="362"/>
      <c r="V685" s="362"/>
      <c r="W685" s="363" t="s">
        <v>738</v>
      </c>
      <c r="X685" s="362" t="s">
        <v>1313</v>
      </c>
      <c r="Y685" s="362" t="s">
        <v>256</v>
      </c>
      <c r="Z685" s="362" t="s">
        <v>257</v>
      </c>
      <c r="AA685" s="362" t="s">
        <v>258</v>
      </c>
      <c r="AB685" s="362" t="s">
        <v>259</v>
      </c>
      <c r="AC685" s="362" t="s">
        <v>260</v>
      </c>
      <c r="AD685" s="364">
        <v>2135</v>
      </c>
      <c r="AE685" s="364">
        <v>2135</v>
      </c>
      <c r="AF685" s="362" t="s">
        <v>261</v>
      </c>
      <c r="AG685" s="362">
        <v>2.3529410000000001E-2</v>
      </c>
      <c r="AH685" s="364">
        <v>50.24</v>
      </c>
      <c r="AI685" s="364">
        <v>50.24</v>
      </c>
      <c r="AJ685" s="362" t="s">
        <v>262</v>
      </c>
      <c r="AK685" s="362" t="s">
        <v>263</v>
      </c>
      <c r="AL685" s="361" t="s">
        <v>264</v>
      </c>
      <c r="AM685" s="362">
        <v>58203</v>
      </c>
      <c r="AN685" s="362">
        <v>72430</v>
      </c>
      <c r="AO685" s="361" t="s">
        <v>158</v>
      </c>
      <c r="AP685" s="361" t="s">
        <v>265</v>
      </c>
      <c r="AQ685" s="362" t="s">
        <v>1314</v>
      </c>
      <c r="AR685" s="362" t="s">
        <v>825</v>
      </c>
      <c r="AS685" s="363" t="s">
        <v>738</v>
      </c>
      <c r="AT685" s="362" t="s">
        <v>245</v>
      </c>
      <c r="AU685" s="362" t="s">
        <v>1876</v>
      </c>
      <c r="AV685" s="364" t="s">
        <v>1877</v>
      </c>
      <c r="AW685" s="362" t="s">
        <v>1878</v>
      </c>
      <c r="AX685" s="362" t="s">
        <v>271</v>
      </c>
      <c r="AY685" s="364" t="s">
        <v>1877</v>
      </c>
      <c r="AZ685" s="362" t="s">
        <v>1318</v>
      </c>
      <c r="BA685" s="362" t="s">
        <v>1319</v>
      </c>
      <c r="BB685" s="362" t="s">
        <v>1320</v>
      </c>
      <c r="BC685" s="362" t="s">
        <v>1321</v>
      </c>
      <c r="BD685" s="362" t="s">
        <v>1879</v>
      </c>
      <c r="BE685" s="363" t="s">
        <v>1869</v>
      </c>
      <c r="BF685" s="362" t="s">
        <v>261</v>
      </c>
      <c r="BG685" s="364" t="s">
        <v>1877</v>
      </c>
      <c r="BH685" s="362"/>
      <c r="BI685" s="362"/>
      <c r="BJ685" s="362"/>
      <c r="BK685" s="362"/>
      <c r="BL685" s="362"/>
      <c r="BM685" s="362"/>
      <c r="BN685" s="362"/>
      <c r="BO685" s="362"/>
      <c r="BP685" s="362"/>
      <c r="BQ685" s="362"/>
      <c r="BR685" s="362"/>
    </row>
    <row r="686" spans="1:70" ht="15.6">
      <c r="A686" s="361" t="s">
        <v>158</v>
      </c>
      <c r="B686" s="362" t="s">
        <v>2</v>
      </c>
      <c r="C686" s="362"/>
      <c r="D686" s="363" t="s">
        <v>243</v>
      </c>
      <c r="E686" s="363" t="s">
        <v>456</v>
      </c>
      <c r="F686" s="362" t="s">
        <v>245</v>
      </c>
      <c r="G686" s="362" t="s">
        <v>246</v>
      </c>
      <c r="H686" s="362" t="s">
        <v>247</v>
      </c>
      <c r="I686" s="362" t="s">
        <v>248</v>
      </c>
      <c r="J686" s="362" t="s">
        <v>249</v>
      </c>
      <c r="K686" s="362" t="s">
        <v>250</v>
      </c>
      <c r="L686" s="361" t="s">
        <v>298</v>
      </c>
      <c r="M686" s="362" t="s">
        <v>89</v>
      </c>
      <c r="N686" s="362" t="s">
        <v>91</v>
      </c>
      <c r="O686" s="362" t="s">
        <v>250</v>
      </c>
      <c r="P686" s="362" t="s">
        <v>247</v>
      </c>
      <c r="Q686" s="361" t="s">
        <v>157</v>
      </c>
      <c r="R686" s="362" t="s">
        <v>252</v>
      </c>
      <c r="S686" s="362" t="s">
        <v>253</v>
      </c>
      <c r="T686" s="362">
        <v>61493645</v>
      </c>
      <c r="U686" s="362"/>
      <c r="V686" s="362"/>
      <c r="W686" s="363" t="s">
        <v>1042</v>
      </c>
      <c r="X686" s="362" t="s">
        <v>1043</v>
      </c>
      <c r="Y686" s="362" t="s">
        <v>256</v>
      </c>
      <c r="Z686" s="362" t="s">
        <v>257</v>
      </c>
      <c r="AA686" s="362" t="s">
        <v>258</v>
      </c>
      <c r="AB686" s="362" t="s">
        <v>259</v>
      </c>
      <c r="AC686" s="362" t="s">
        <v>260</v>
      </c>
      <c r="AD686" s="364">
        <v>1000</v>
      </c>
      <c r="AE686" s="364">
        <v>1000</v>
      </c>
      <c r="AF686" s="362" t="s">
        <v>261</v>
      </c>
      <c r="AG686" s="362">
        <v>2.3529410000000001E-2</v>
      </c>
      <c r="AH686" s="364">
        <v>23.53</v>
      </c>
      <c r="AI686" s="364">
        <v>23.53</v>
      </c>
      <c r="AJ686" s="362" t="s">
        <v>262</v>
      </c>
      <c r="AK686" s="362" t="s">
        <v>263</v>
      </c>
      <c r="AL686" s="361" t="s">
        <v>264</v>
      </c>
      <c r="AM686" s="362">
        <v>58203</v>
      </c>
      <c r="AN686" s="362">
        <v>71635</v>
      </c>
      <c r="AO686" s="361" t="s">
        <v>158</v>
      </c>
      <c r="AP686" s="361" t="s">
        <v>265</v>
      </c>
      <c r="AQ686" s="362" t="s">
        <v>1044</v>
      </c>
      <c r="AR686" s="362" t="s">
        <v>825</v>
      </c>
      <c r="AS686" s="363" t="s">
        <v>1042</v>
      </c>
      <c r="AT686" s="362" t="s">
        <v>245</v>
      </c>
      <c r="AU686" s="362" t="s">
        <v>1880</v>
      </c>
      <c r="AV686" s="364" t="s">
        <v>1881</v>
      </c>
      <c r="AW686" s="362" t="s">
        <v>1047</v>
      </c>
      <c r="AX686" s="362" t="s">
        <v>271</v>
      </c>
      <c r="AY686" s="364" t="s">
        <v>1881</v>
      </c>
      <c r="AZ686" s="362" t="s">
        <v>1195</v>
      </c>
      <c r="BA686" s="362" t="s">
        <v>1196</v>
      </c>
      <c r="BB686" s="362" t="s">
        <v>1197</v>
      </c>
      <c r="BC686" s="362" t="s">
        <v>473</v>
      </c>
      <c r="BD686" s="362"/>
      <c r="BE686" s="363"/>
      <c r="BF686" s="362"/>
      <c r="BG686" s="364"/>
      <c r="BH686" s="362"/>
      <c r="BI686" s="362"/>
      <c r="BJ686" s="362"/>
      <c r="BK686" s="362"/>
      <c r="BL686" s="362"/>
      <c r="BM686" s="362"/>
      <c r="BN686" s="362"/>
      <c r="BO686" s="362"/>
      <c r="BP686" s="362"/>
      <c r="BQ686" s="362"/>
      <c r="BR686" s="362"/>
    </row>
    <row r="687" spans="1:70" ht="15.6">
      <c r="A687" s="361" t="s">
        <v>158</v>
      </c>
      <c r="B687" s="362" t="s">
        <v>2</v>
      </c>
      <c r="C687" s="362"/>
      <c r="D687" s="363" t="s">
        <v>243</v>
      </c>
      <c r="E687" s="363" t="s">
        <v>456</v>
      </c>
      <c r="F687" s="362" t="s">
        <v>245</v>
      </c>
      <c r="G687" s="362" t="s">
        <v>246</v>
      </c>
      <c r="H687" s="362" t="s">
        <v>247</v>
      </c>
      <c r="I687" s="362" t="s">
        <v>248</v>
      </c>
      <c r="J687" s="362" t="s">
        <v>249</v>
      </c>
      <c r="K687" s="362" t="s">
        <v>250</v>
      </c>
      <c r="L687" s="361" t="s">
        <v>298</v>
      </c>
      <c r="M687" s="362" t="s">
        <v>89</v>
      </c>
      <c r="N687" s="362" t="s">
        <v>91</v>
      </c>
      <c r="O687" s="362" t="s">
        <v>250</v>
      </c>
      <c r="P687" s="362" t="s">
        <v>247</v>
      </c>
      <c r="Q687" s="361" t="s">
        <v>157</v>
      </c>
      <c r="R687" s="362" t="s">
        <v>252</v>
      </c>
      <c r="S687" s="362" t="s">
        <v>253</v>
      </c>
      <c r="T687" s="362">
        <v>61493650</v>
      </c>
      <c r="U687" s="362"/>
      <c r="V687" s="362"/>
      <c r="W687" s="363" t="s">
        <v>1042</v>
      </c>
      <c r="X687" s="362" t="s">
        <v>1090</v>
      </c>
      <c r="Y687" s="362" t="s">
        <v>256</v>
      </c>
      <c r="Z687" s="362" t="s">
        <v>257</v>
      </c>
      <c r="AA687" s="362" t="s">
        <v>258</v>
      </c>
      <c r="AB687" s="362" t="s">
        <v>259</v>
      </c>
      <c r="AC687" s="362" t="s">
        <v>260</v>
      </c>
      <c r="AD687" s="364">
        <v>11140</v>
      </c>
      <c r="AE687" s="364">
        <v>11140</v>
      </c>
      <c r="AF687" s="362" t="s">
        <v>261</v>
      </c>
      <c r="AG687" s="362">
        <v>2.3529410000000001E-2</v>
      </c>
      <c r="AH687" s="364">
        <v>262.12</v>
      </c>
      <c r="AI687" s="364">
        <v>262.12</v>
      </c>
      <c r="AJ687" s="362" t="s">
        <v>262</v>
      </c>
      <c r="AK687" s="362" t="s">
        <v>263</v>
      </c>
      <c r="AL687" s="361" t="s">
        <v>264</v>
      </c>
      <c r="AM687" s="362">
        <v>58203</v>
      </c>
      <c r="AN687" s="362">
        <v>71620</v>
      </c>
      <c r="AO687" s="361" t="s">
        <v>158</v>
      </c>
      <c r="AP687" s="361" t="s">
        <v>265</v>
      </c>
      <c r="AQ687" s="362" t="s">
        <v>1091</v>
      </c>
      <c r="AR687" s="362" t="s">
        <v>825</v>
      </c>
      <c r="AS687" s="363" t="s">
        <v>1045</v>
      </c>
      <c r="AT687" s="362" t="s">
        <v>245</v>
      </c>
      <c r="AU687" s="362" t="s">
        <v>1882</v>
      </c>
      <c r="AV687" s="364" t="s">
        <v>1883</v>
      </c>
      <c r="AW687" s="362" t="s">
        <v>1769</v>
      </c>
      <c r="AX687" s="362" t="s">
        <v>501</v>
      </c>
      <c r="AY687" s="364" t="s">
        <v>1884</v>
      </c>
      <c r="AZ687" s="362" t="s">
        <v>1357</v>
      </c>
      <c r="BA687" s="362" t="s">
        <v>1358</v>
      </c>
      <c r="BB687" s="362" t="s">
        <v>1359</v>
      </c>
      <c r="BC687" s="362" t="s">
        <v>1360</v>
      </c>
      <c r="BD687" s="362"/>
      <c r="BE687" s="363"/>
      <c r="BF687" s="362"/>
      <c r="BG687" s="364"/>
      <c r="BH687" s="362"/>
      <c r="BI687" s="362"/>
      <c r="BJ687" s="362"/>
      <c r="BK687" s="362"/>
      <c r="BL687" s="362"/>
      <c r="BM687" s="362"/>
      <c r="BN687" s="362"/>
      <c r="BO687" s="362"/>
      <c r="BP687" s="362"/>
      <c r="BQ687" s="362"/>
      <c r="BR687" s="362"/>
    </row>
    <row r="688" spans="1:70" ht="15.6">
      <c r="A688" s="361" t="s">
        <v>158</v>
      </c>
      <c r="B688" s="362" t="s">
        <v>2</v>
      </c>
      <c r="C688" s="362"/>
      <c r="D688" s="363" t="s">
        <v>243</v>
      </c>
      <c r="E688" s="363" t="s">
        <v>456</v>
      </c>
      <c r="F688" s="362" t="s">
        <v>245</v>
      </c>
      <c r="G688" s="362" t="s">
        <v>246</v>
      </c>
      <c r="H688" s="362" t="s">
        <v>247</v>
      </c>
      <c r="I688" s="362" t="s">
        <v>248</v>
      </c>
      <c r="J688" s="362" t="s">
        <v>249</v>
      </c>
      <c r="K688" s="362" t="s">
        <v>250</v>
      </c>
      <c r="L688" s="361" t="s">
        <v>298</v>
      </c>
      <c r="M688" s="362" t="s">
        <v>89</v>
      </c>
      <c r="N688" s="362" t="s">
        <v>91</v>
      </c>
      <c r="O688" s="362" t="s">
        <v>250</v>
      </c>
      <c r="P688" s="362" t="s">
        <v>247</v>
      </c>
      <c r="Q688" s="361" t="s">
        <v>157</v>
      </c>
      <c r="R688" s="362" t="s">
        <v>252</v>
      </c>
      <c r="S688" s="362" t="s">
        <v>253</v>
      </c>
      <c r="T688" s="362">
        <v>61493652</v>
      </c>
      <c r="U688" s="362"/>
      <c r="V688" s="362"/>
      <c r="W688" s="363" t="s">
        <v>1042</v>
      </c>
      <c r="X688" s="362" t="s">
        <v>1043</v>
      </c>
      <c r="Y688" s="362" t="s">
        <v>256</v>
      </c>
      <c r="Z688" s="362" t="s">
        <v>257</v>
      </c>
      <c r="AA688" s="362" t="s">
        <v>258</v>
      </c>
      <c r="AB688" s="362" t="s">
        <v>259</v>
      </c>
      <c r="AC688" s="362" t="s">
        <v>260</v>
      </c>
      <c r="AD688" s="364">
        <v>10710</v>
      </c>
      <c r="AE688" s="364">
        <v>10710</v>
      </c>
      <c r="AF688" s="362" t="s">
        <v>261</v>
      </c>
      <c r="AG688" s="362">
        <v>2.3529410000000001E-2</v>
      </c>
      <c r="AH688" s="364">
        <v>252</v>
      </c>
      <c r="AI688" s="364">
        <v>252</v>
      </c>
      <c r="AJ688" s="362" t="s">
        <v>262</v>
      </c>
      <c r="AK688" s="362" t="s">
        <v>263</v>
      </c>
      <c r="AL688" s="361" t="s">
        <v>264</v>
      </c>
      <c r="AM688" s="362">
        <v>58203</v>
      </c>
      <c r="AN688" s="362">
        <v>71635</v>
      </c>
      <c r="AO688" s="361" t="s">
        <v>158</v>
      </c>
      <c r="AP688" s="361" t="s">
        <v>265</v>
      </c>
      <c r="AQ688" s="362" t="s">
        <v>1044</v>
      </c>
      <c r="AR688" s="362" t="s">
        <v>825</v>
      </c>
      <c r="AS688" s="363" t="s">
        <v>1045</v>
      </c>
      <c r="AT688" s="362" t="s">
        <v>245</v>
      </c>
      <c r="AU688" s="362" t="s">
        <v>1882</v>
      </c>
      <c r="AV688" s="364" t="s">
        <v>1883</v>
      </c>
      <c r="AW688" s="362" t="s">
        <v>1083</v>
      </c>
      <c r="AX688" s="362" t="s">
        <v>271</v>
      </c>
      <c r="AY688" s="364" t="s">
        <v>1885</v>
      </c>
      <c r="AZ688" s="362" t="s">
        <v>1357</v>
      </c>
      <c r="BA688" s="362" t="s">
        <v>1358</v>
      </c>
      <c r="BB688" s="362" t="s">
        <v>1359</v>
      </c>
      <c r="BC688" s="362" t="s">
        <v>1360</v>
      </c>
      <c r="BD688" s="362"/>
      <c r="BE688" s="363"/>
      <c r="BF688" s="362"/>
      <c r="BG688" s="364"/>
      <c r="BH688" s="362"/>
      <c r="BI688" s="362"/>
      <c r="BJ688" s="362"/>
      <c r="BK688" s="362"/>
      <c r="BL688" s="362"/>
      <c r="BM688" s="362"/>
      <c r="BN688" s="362"/>
      <c r="BO688" s="362"/>
      <c r="BP688" s="362"/>
      <c r="BQ688" s="362"/>
      <c r="BR688" s="362"/>
    </row>
    <row r="689" spans="1:70" ht="15.6">
      <c r="A689" s="361" t="s">
        <v>158</v>
      </c>
      <c r="B689" s="362" t="s">
        <v>2</v>
      </c>
      <c r="C689" s="362"/>
      <c r="D689" s="363" t="s">
        <v>243</v>
      </c>
      <c r="E689" s="363" t="s">
        <v>456</v>
      </c>
      <c r="F689" s="362" t="s">
        <v>245</v>
      </c>
      <c r="G689" s="362" t="s">
        <v>246</v>
      </c>
      <c r="H689" s="362" t="s">
        <v>247</v>
      </c>
      <c r="I689" s="362" t="s">
        <v>248</v>
      </c>
      <c r="J689" s="362" t="s">
        <v>249</v>
      </c>
      <c r="K689" s="362" t="s">
        <v>250</v>
      </c>
      <c r="L689" s="361" t="s">
        <v>298</v>
      </c>
      <c r="M689" s="362" t="s">
        <v>89</v>
      </c>
      <c r="N689" s="362" t="s">
        <v>91</v>
      </c>
      <c r="O689" s="362" t="s">
        <v>250</v>
      </c>
      <c r="P689" s="362" t="s">
        <v>247</v>
      </c>
      <c r="Q689" s="361" t="s">
        <v>157</v>
      </c>
      <c r="R689" s="362" t="s">
        <v>252</v>
      </c>
      <c r="S689" s="362" t="s">
        <v>253</v>
      </c>
      <c r="T689" s="362">
        <v>61517754</v>
      </c>
      <c r="U689" s="362"/>
      <c r="V689" s="362"/>
      <c r="W689" s="363" t="s">
        <v>738</v>
      </c>
      <c r="X689" s="362" t="s">
        <v>278</v>
      </c>
      <c r="Y689" s="362" t="s">
        <v>256</v>
      </c>
      <c r="Z689" s="362" t="s">
        <v>279</v>
      </c>
      <c r="AA689" s="362"/>
      <c r="AB689" s="362" t="s">
        <v>280</v>
      </c>
      <c r="AC689" s="362" t="s">
        <v>281</v>
      </c>
      <c r="AD689" s="364">
        <v>0</v>
      </c>
      <c r="AE689" s="364">
        <v>1454.8</v>
      </c>
      <c r="AF689" s="362" t="s">
        <v>261</v>
      </c>
      <c r="AG689" s="362">
        <v>2.3529410000000001E-2</v>
      </c>
      <c r="AH689" s="364">
        <v>0</v>
      </c>
      <c r="AI689" s="364">
        <v>34.229999999999997</v>
      </c>
      <c r="AJ689" s="362"/>
      <c r="AK689" s="362"/>
      <c r="AL689" s="361"/>
      <c r="AM689" s="362"/>
      <c r="AN689" s="362"/>
      <c r="AO689" s="361"/>
      <c r="AP689" s="361"/>
      <c r="AQ689" s="362" t="s">
        <v>282</v>
      </c>
      <c r="AR689" s="362"/>
      <c r="AS689" s="363"/>
      <c r="AT689" s="362"/>
      <c r="AU689" s="362"/>
      <c r="AV689" s="364"/>
      <c r="AW689" s="362"/>
      <c r="AX689" s="362"/>
      <c r="AY689" s="364"/>
      <c r="AZ689" s="362"/>
      <c r="BA689" s="362"/>
      <c r="BB689" s="362"/>
      <c r="BC689" s="362"/>
      <c r="BD689" s="362"/>
      <c r="BE689" s="363"/>
      <c r="BF689" s="362"/>
      <c r="BG689" s="364"/>
      <c r="BH689" s="362"/>
      <c r="BI689" s="362"/>
      <c r="BJ689" s="362"/>
      <c r="BK689" s="362"/>
      <c r="BL689" s="362"/>
      <c r="BM689" s="362"/>
      <c r="BN689" s="362"/>
      <c r="BO689" s="362"/>
      <c r="BP689" s="362"/>
      <c r="BQ689" s="362"/>
      <c r="BR689" s="362"/>
    </row>
    <row r="690" spans="1:70" ht="15.6">
      <c r="A690" s="361" t="s">
        <v>158</v>
      </c>
      <c r="B690" s="362" t="s">
        <v>2</v>
      </c>
      <c r="C690" s="362"/>
      <c r="D690" s="363" t="s">
        <v>243</v>
      </c>
      <c r="E690" s="363" t="s">
        <v>456</v>
      </c>
      <c r="F690" s="362" t="s">
        <v>245</v>
      </c>
      <c r="G690" s="362" t="s">
        <v>246</v>
      </c>
      <c r="H690" s="362" t="s">
        <v>247</v>
      </c>
      <c r="I690" s="362" t="s">
        <v>248</v>
      </c>
      <c r="J690" s="362" t="s">
        <v>249</v>
      </c>
      <c r="K690" s="362" t="s">
        <v>250</v>
      </c>
      <c r="L690" s="361" t="s">
        <v>298</v>
      </c>
      <c r="M690" s="362" t="s">
        <v>89</v>
      </c>
      <c r="N690" s="362" t="s">
        <v>91</v>
      </c>
      <c r="O690" s="362" t="s">
        <v>250</v>
      </c>
      <c r="P690" s="362" t="s">
        <v>247</v>
      </c>
      <c r="Q690" s="361" t="s">
        <v>157</v>
      </c>
      <c r="R690" s="362" t="s">
        <v>252</v>
      </c>
      <c r="S690" s="362" t="s">
        <v>253</v>
      </c>
      <c r="T690" s="362">
        <v>61517755</v>
      </c>
      <c r="U690" s="362"/>
      <c r="V690" s="362"/>
      <c r="W690" s="363" t="s">
        <v>1042</v>
      </c>
      <c r="X690" s="362" t="s">
        <v>278</v>
      </c>
      <c r="Y690" s="362" t="s">
        <v>256</v>
      </c>
      <c r="Z690" s="362" t="s">
        <v>279</v>
      </c>
      <c r="AA690" s="362"/>
      <c r="AB690" s="362" t="s">
        <v>280</v>
      </c>
      <c r="AC690" s="362" t="s">
        <v>281</v>
      </c>
      <c r="AD690" s="364">
        <v>0</v>
      </c>
      <c r="AE690" s="364">
        <v>1828</v>
      </c>
      <c r="AF690" s="362" t="s">
        <v>261</v>
      </c>
      <c r="AG690" s="362">
        <v>2.3529410000000001E-2</v>
      </c>
      <c r="AH690" s="364">
        <v>0</v>
      </c>
      <c r="AI690" s="364">
        <v>43.01</v>
      </c>
      <c r="AJ690" s="362"/>
      <c r="AK690" s="362"/>
      <c r="AL690" s="361"/>
      <c r="AM690" s="362"/>
      <c r="AN690" s="362"/>
      <c r="AO690" s="361"/>
      <c r="AP690" s="361"/>
      <c r="AQ690" s="362" t="s">
        <v>282</v>
      </c>
      <c r="AR690" s="362"/>
      <c r="AS690" s="363"/>
      <c r="AT690" s="362"/>
      <c r="AU690" s="362"/>
      <c r="AV690" s="364"/>
      <c r="AW690" s="362"/>
      <c r="AX690" s="362"/>
      <c r="AY690" s="364"/>
      <c r="AZ690" s="362"/>
      <c r="BA690" s="362"/>
      <c r="BB690" s="362"/>
      <c r="BC690" s="362"/>
      <c r="BD690" s="362"/>
      <c r="BE690" s="363"/>
      <c r="BF690" s="362"/>
      <c r="BG690" s="364"/>
      <c r="BH690" s="362"/>
      <c r="BI690" s="362"/>
      <c r="BJ690" s="362"/>
      <c r="BK690" s="362"/>
      <c r="BL690" s="362"/>
      <c r="BM690" s="362"/>
      <c r="BN690" s="362"/>
      <c r="BO690" s="362"/>
      <c r="BP690" s="362"/>
      <c r="BQ690" s="362"/>
      <c r="BR690" s="362"/>
    </row>
    <row r="691" spans="1:70" ht="15.6">
      <c r="A691" s="361" t="s">
        <v>158</v>
      </c>
      <c r="B691" s="362" t="s">
        <v>2</v>
      </c>
      <c r="C691" s="362"/>
      <c r="D691" s="363" t="s">
        <v>243</v>
      </c>
      <c r="E691" s="363" t="s">
        <v>456</v>
      </c>
      <c r="F691" s="362" t="s">
        <v>245</v>
      </c>
      <c r="G691" s="362" t="s">
        <v>246</v>
      </c>
      <c r="H691" s="362" t="s">
        <v>247</v>
      </c>
      <c r="I691" s="362" t="s">
        <v>248</v>
      </c>
      <c r="J691" s="362" t="s">
        <v>249</v>
      </c>
      <c r="K691" s="362" t="s">
        <v>250</v>
      </c>
      <c r="L691" s="361" t="s">
        <v>298</v>
      </c>
      <c r="M691" s="362" t="s">
        <v>89</v>
      </c>
      <c r="N691" s="362" t="s">
        <v>91</v>
      </c>
      <c r="O691" s="362" t="s">
        <v>250</v>
      </c>
      <c r="P691" s="362" t="s">
        <v>247</v>
      </c>
      <c r="Q691" s="361" t="s">
        <v>157</v>
      </c>
      <c r="R691" s="362" t="s">
        <v>252</v>
      </c>
      <c r="S691" s="362" t="s">
        <v>253</v>
      </c>
      <c r="T691" s="362">
        <v>61517756</v>
      </c>
      <c r="U691" s="362"/>
      <c r="V691" s="362"/>
      <c r="W691" s="363" t="s">
        <v>1849</v>
      </c>
      <c r="X691" s="362" t="s">
        <v>278</v>
      </c>
      <c r="Y691" s="362" t="s">
        <v>256</v>
      </c>
      <c r="Z691" s="362" t="s">
        <v>279</v>
      </c>
      <c r="AA691" s="362"/>
      <c r="AB691" s="362" t="s">
        <v>280</v>
      </c>
      <c r="AC691" s="362" t="s">
        <v>281</v>
      </c>
      <c r="AD691" s="364">
        <v>0</v>
      </c>
      <c r="AE691" s="364">
        <v>36.049999999999997</v>
      </c>
      <c r="AF691" s="362" t="s">
        <v>154</v>
      </c>
      <c r="AG691" s="362">
        <v>1</v>
      </c>
      <c r="AH691" s="364">
        <v>0</v>
      </c>
      <c r="AI691" s="364">
        <v>36.049999999999997</v>
      </c>
      <c r="AJ691" s="362"/>
      <c r="AK691" s="362"/>
      <c r="AL691" s="361"/>
      <c r="AM691" s="362"/>
      <c r="AN691" s="362"/>
      <c r="AO691" s="361"/>
      <c r="AP691" s="361"/>
      <c r="AQ691" s="362" t="s">
        <v>282</v>
      </c>
      <c r="AR691" s="362"/>
      <c r="AS691" s="363"/>
      <c r="AT691" s="362"/>
      <c r="AU691" s="362"/>
      <c r="AV691" s="364"/>
      <c r="AW691" s="362"/>
      <c r="AX691" s="362"/>
      <c r="AY691" s="364"/>
      <c r="AZ691" s="362"/>
      <c r="BA691" s="362"/>
      <c r="BB691" s="362"/>
      <c r="BC691" s="362"/>
      <c r="BD691" s="362"/>
      <c r="BE691" s="363"/>
      <c r="BF691" s="362"/>
      <c r="BG691" s="364"/>
      <c r="BH691" s="362"/>
      <c r="BI691" s="362"/>
      <c r="BJ691" s="362"/>
      <c r="BK691" s="362"/>
      <c r="BL691" s="362"/>
      <c r="BM691" s="362"/>
      <c r="BN691" s="362"/>
      <c r="BO691" s="362"/>
      <c r="BP691" s="362"/>
      <c r="BQ691" s="362"/>
      <c r="BR691" s="362"/>
    </row>
    <row r="692" spans="1:70" ht="15.6">
      <c r="A692" s="361" t="s">
        <v>158</v>
      </c>
      <c r="B692" s="362" t="s">
        <v>2</v>
      </c>
      <c r="C692" s="362"/>
      <c r="D692" s="363" t="s">
        <v>243</v>
      </c>
      <c r="E692" s="363" t="s">
        <v>456</v>
      </c>
      <c r="F692" s="362" t="s">
        <v>245</v>
      </c>
      <c r="G692" s="362" t="s">
        <v>246</v>
      </c>
      <c r="H692" s="362" t="s">
        <v>247</v>
      </c>
      <c r="I692" s="362" t="s">
        <v>248</v>
      </c>
      <c r="J692" s="362" t="s">
        <v>249</v>
      </c>
      <c r="K692" s="362" t="s">
        <v>250</v>
      </c>
      <c r="L692" s="361" t="s">
        <v>298</v>
      </c>
      <c r="M692" s="362" t="s">
        <v>120</v>
      </c>
      <c r="N692" s="362" t="s">
        <v>121</v>
      </c>
      <c r="O692" s="362" t="s">
        <v>250</v>
      </c>
      <c r="P692" s="362" t="s">
        <v>247</v>
      </c>
      <c r="Q692" s="361" t="s">
        <v>157</v>
      </c>
      <c r="R692" s="362" t="s">
        <v>252</v>
      </c>
      <c r="S692" s="362" t="s">
        <v>253</v>
      </c>
      <c r="T692" s="362">
        <v>39405899</v>
      </c>
      <c r="U692" s="362"/>
      <c r="V692" s="362"/>
      <c r="W692" s="363" t="s">
        <v>1886</v>
      </c>
      <c r="X692" s="362" t="s">
        <v>1090</v>
      </c>
      <c r="Y692" s="362" t="s">
        <v>256</v>
      </c>
      <c r="Z692" s="362" t="s">
        <v>257</v>
      </c>
      <c r="AA692" s="362" t="s">
        <v>258</v>
      </c>
      <c r="AB692" s="362" t="s">
        <v>259</v>
      </c>
      <c r="AC692" s="362" t="s">
        <v>260</v>
      </c>
      <c r="AD692" s="364">
        <v>4290</v>
      </c>
      <c r="AE692" s="364">
        <v>4290</v>
      </c>
      <c r="AF692" s="362" t="s">
        <v>261</v>
      </c>
      <c r="AG692" s="362">
        <v>2.6315789999999999E-2</v>
      </c>
      <c r="AH692" s="364">
        <v>112.89</v>
      </c>
      <c r="AI692" s="364">
        <v>112.89</v>
      </c>
      <c r="AJ692" s="362" t="s">
        <v>262</v>
      </c>
      <c r="AK692" s="362" t="s">
        <v>263</v>
      </c>
      <c r="AL692" s="361" t="s">
        <v>264</v>
      </c>
      <c r="AM692" s="362">
        <v>58203</v>
      </c>
      <c r="AN692" s="362">
        <v>71620</v>
      </c>
      <c r="AO692" s="361" t="s">
        <v>158</v>
      </c>
      <c r="AP692" s="361" t="s">
        <v>265</v>
      </c>
      <c r="AQ692" s="362" t="s">
        <v>1091</v>
      </c>
      <c r="AR692" s="362" t="s">
        <v>1053</v>
      </c>
      <c r="AS692" s="363" t="s">
        <v>1272</v>
      </c>
      <c r="AT692" s="362" t="s">
        <v>245</v>
      </c>
      <c r="AU692" s="362" t="s">
        <v>1273</v>
      </c>
      <c r="AV692" s="364" t="s">
        <v>1274</v>
      </c>
      <c r="AW692" s="362" t="s">
        <v>1092</v>
      </c>
      <c r="AX692" s="362" t="s">
        <v>271</v>
      </c>
      <c r="AY692" s="364" t="s">
        <v>1274</v>
      </c>
      <c r="AZ692" s="362" t="s">
        <v>1275</v>
      </c>
      <c r="BA692" s="362" t="s">
        <v>1276</v>
      </c>
      <c r="BB692" s="362" t="s">
        <v>1277</v>
      </c>
      <c r="BC692" s="362" t="s">
        <v>1278</v>
      </c>
      <c r="BD692" s="362" t="s">
        <v>1279</v>
      </c>
      <c r="BE692" s="363" t="s">
        <v>1280</v>
      </c>
      <c r="BF692" s="362" t="s">
        <v>261</v>
      </c>
      <c r="BG692" s="364" t="s">
        <v>1274</v>
      </c>
      <c r="BH692" s="362"/>
      <c r="BI692" s="362"/>
      <c r="BJ692" s="362"/>
      <c r="BK692" s="362"/>
      <c r="BL692" s="362"/>
      <c r="BM692" s="362"/>
      <c r="BN692" s="362"/>
      <c r="BO692" s="362"/>
      <c r="BP692" s="362"/>
      <c r="BQ692" s="362"/>
      <c r="BR692" s="362"/>
    </row>
    <row r="693" spans="1:70" ht="15.6">
      <c r="A693" s="361" t="s">
        <v>158</v>
      </c>
      <c r="B693" s="362" t="s">
        <v>2</v>
      </c>
      <c r="C693" s="362"/>
      <c r="D693" s="363" t="s">
        <v>243</v>
      </c>
      <c r="E693" s="363" t="s">
        <v>456</v>
      </c>
      <c r="F693" s="362" t="s">
        <v>245</v>
      </c>
      <c r="G693" s="362" t="s">
        <v>246</v>
      </c>
      <c r="H693" s="362" t="s">
        <v>247</v>
      </c>
      <c r="I693" s="362" t="s">
        <v>248</v>
      </c>
      <c r="J693" s="362" t="s">
        <v>249</v>
      </c>
      <c r="K693" s="362" t="s">
        <v>250</v>
      </c>
      <c r="L693" s="361" t="s">
        <v>298</v>
      </c>
      <c r="M693" s="362" t="s">
        <v>120</v>
      </c>
      <c r="N693" s="362" t="s">
        <v>121</v>
      </c>
      <c r="O693" s="362" t="s">
        <v>250</v>
      </c>
      <c r="P693" s="362" t="s">
        <v>247</v>
      </c>
      <c r="Q693" s="361" t="s">
        <v>157</v>
      </c>
      <c r="R693" s="362" t="s">
        <v>252</v>
      </c>
      <c r="S693" s="362" t="s">
        <v>253</v>
      </c>
      <c r="T693" s="362">
        <v>39422504</v>
      </c>
      <c r="U693" s="362"/>
      <c r="V693" s="362"/>
      <c r="W693" s="363" t="s">
        <v>1886</v>
      </c>
      <c r="X693" s="362" t="s">
        <v>278</v>
      </c>
      <c r="Y693" s="362" t="s">
        <v>256</v>
      </c>
      <c r="Z693" s="362" t="s">
        <v>279</v>
      </c>
      <c r="AA693" s="362"/>
      <c r="AB693" s="362" t="s">
        <v>280</v>
      </c>
      <c r="AC693" s="362" t="s">
        <v>281</v>
      </c>
      <c r="AD693" s="364">
        <v>0</v>
      </c>
      <c r="AE693" s="364">
        <v>343.2</v>
      </c>
      <c r="AF693" s="362" t="s">
        <v>261</v>
      </c>
      <c r="AG693" s="362">
        <v>2.6315789999999999E-2</v>
      </c>
      <c r="AH693" s="364">
        <v>0</v>
      </c>
      <c r="AI693" s="364">
        <v>9.0299999999999994</v>
      </c>
      <c r="AJ693" s="362"/>
      <c r="AK693" s="362"/>
      <c r="AL693" s="361"/>
      <c r="AM693" s="362"/>
      <c r="AN693" s="362"/>
      <c r="AO693" s="361"/>
      <c r="AP693" s="361"/>
      <c r="AQ693" s="362" t="s">
        <v>282</v>
      </c>
      <c r="AR693" s="362"/>
      <c r="AS693" s="363"/>
      <c r="AT693" s="362"/>
      <c r="AU693" s="362"/>
      <c r="AV693" s="364"/>
      <c r="AW693" s="362"/>
      <c r="AX693" s="362"/>
      <c r="AY693" s="364"/>
      <c r="AZ693" s="362"/>
      <c r="BA693" s="362"/>
      <c r="BB693" s="362"/>
      <c r="BC693" s="362"/>
      <c r="BD693" s="362"/>
      <c r="BE693" s="363"/>
      <c r="BF693" s="362"/>
      <c r="BG693" s="364"/>
      <c r="BH693" s="362"/>
      <c r="BI693" s="362"/>
      <c r="BJ693" s="362"/>
      <c r="BK693" s="362"/>
      <c r="BL693" s="362"/>
      <c r="BM693" s="362"/>
      <c r="BN693" s="362"/>
      <c r="BO693" s="362"/>
      <c r="BP693" s="362"/>
      <c r="BQ693" s="362"/>
      <c r="BR693" s="362"/>
    </row>
    <row r="694" spans="1:70" ht="15.6">
      <c r="A694" s="361" t="s">
        <v>158</v>
      </c>
      <c r="B694" s="362" t="s">
        <v>2</v>
      </c>
      <c r="C694" s="362"/>
      <c r="D694" s="363" t="s">
        <v>243</v>
      </c>
      <c r="E694" s="363" t="s">
        <v>456</v>
      </c>
      <c r="F694" s="362" t="s">
        <v>245</v>
      </c>
      <c r="G694" s="362" t="s">
        <v>246</v>
      </c>
      <c r="H694" s="362" t="s">
        <v>247</v>
      </c>
      <c r="I694" s="362" t="s">
        <v>248</v>
      </c>
      <c r="J694" s="362" t="s">
        <v>249</v>
      </c>
      <c r="K694" s="362" t="s">
        <v>250</v>
      </c>
      <c r="L694" s="361" t="s">
        <v>298</v>
      </c>
      <c r="M694" s="362" t="s">
        <v>120</v>
      </c>
      <c r="N694" s="362" t="s">
        <v>121</v>
      </c>
      <c r="O694" s="362" t="s">
        <v>250</v>
      </c>
      <c r="P694" s="362" t="s">
        <v>247</v>
      </c>
      <c r="Q694" s="361" t="s">
        <v>157</v>
      </c>
      <c r="R694" s="362" t="s">
        <v>252</v>
      </c>
      <c r="S694" s="362" t="s">
        <v>253</v>
      </c>
      <c r="T694" s="362">
        <v>47231577</v>
      </c>
      <c r="U694" s="362"/>
      <c r="V694" s="362"/>
      <c r="W694" s="363" t="s">
        <v>966</v>
      </c>
      <c r="X694" s="362" t="s">
        <v>1043</v>
      </c>
      <c r="Y694" s="362" t="s">
        <v>256</v>
      </c>
      <c r="Z694" s="362" t="s">
        <v>257</v>
      </c>
      <c r="AA694" s="362" t="s">
        <v>258</v>
      </c>
      <c r="AB694" s="362" t="s">
        <v>259</v>
      </c>
      <c r="AC694" s="362" t="s">
        <v>260</v>
      </c>
      <c r="AD694" s="364">
        <v>9954</v>
      </c>
      <c r="AE694" s="364">
        <v>9954</v>
      </c>
      <c r="AF694" s="362" t="s">
        <v>261</v>
      </c>
      <c r="AG694" s="362">
        <v>2.5316459999999999E-2</v>
      </c>
      <c r="AH694" s="364">
        <v>252</v>
      </c>
      <c r="AI694" s="364">
        <v>252</v>
      </c>
      <c r="AJ694" s="362" t="s">
        <v>262</v>
      </c>
      <c r="AK694" s="362" t="s">
        <v>263</v>
      </c>
      <c r="AL694" s="361" t="s">
        <v>264</v>
      </c>
      <c r="AM694" s="362">
        <v>58203</v>
      </c>
      <c r="AN694" s="362">
        <v>71635</v>
      </c>
      <c r="AO694" s="361" t="s">
        <v>158</v>
      </c>
      <c r="AP694" s="361" t="s">
        <v>265</v>
      </c>
      <c r="AQ694" s="362" t="s">
        <v>1044</v>
      </c>
      <c r="AR694" s="362" t="s">
        <v>967</v>
      </c>
      <c r="AS694" s="363" t="s">
        <v>972</v>
      </c>
      <c r="AT694" s="362" t="s">
        <v>245</v>
      </c>
      <c r="AU694" s="362" t="s">
        <v>1281</v>
      </c>
      <c r="AV694" s="364" t="s">
        <v>1282</v>
      </c>
      <c r="AW694" s="362" t="s">
        <v>1083</v>
      </c>
      <c r="AX694" s="362" t="s">
        <v>501</v>
      </c>
      <c r="AY694" s="364" t="s">
        <v>1289</v>
      </c>
      <c r="AZ694" s="362" t="s">
        <v>1284</v>
      </c>
      <c r="BA694" s="362" t="s">
        <v>1285</v>
      </c>
      <c r="BB694" s="362" t="s">
        <v>1286</v>
      </c>
      <c r="BC694" s="362" t="s">
        <v>663</v>
      </c>
      <c r="BD694" s="362" t="s">
        <v>1287</v>
      </c>
      <c r="BE694" s="363" t="s">
        <v>1288</v>
      </c>
      <c r="BF694" s="362" t="s">
        <v>261</v>
      </c>
      <c r="BG694" s="364" t="s">
        <v>1282</v>
      </c>
      <c r="BH694" s="362"/>
      <c r="BI694" s="362"/>
      <c r="BJ694" s="362"/>
      <c r="BK694" s="362"/>
      <c r="BL694" s="362"/>
      <c r="BM694" s="362"/>
      <c r="BN694" s="362"/>
      <c r="BO694" s="362"/>
      <c r="BP694" s="362"/>
      <c r="BQ694" s="362"/>
      <c r="BR694" s="362"/>
    </row>
    <row r="695" spans="1:70" ht="15.6">
      <c r="A695" s="361" t="s">
        <v>158</v>
      </c>
      <c r="B695" s="362" t="s">
        <v>2</v>
      </c>
      <c r="C695" s="362"/>
      <c r="D695" s="363" t="s">
        <v>243</v>
      </c>
      <c r="E695" s="363" t="s">
        <v>456</v>
      </c>
      <c r="F695" s="362" t="s">
        <v>245</v>
      </c>
      <c r="G695" s="362" t="s">
        <v>246</v>
      </c>
      <c r="H695" s="362" t="s">
        <v>247</v>
      </c>
      <c r="I695" s="362" t="s">
        <v>248</v>
      </c>
      <c r="J695" s="362" t="s">
        <v>249</v>
      </c>
      <c r="K695" s="362" t="s">
        <v>250</v>
      </c>
      <c r="L695" s="361" t="s">
        <v>298</v>
      </c>
      <c r="M695" s="362" t="s">
        <v>120</v>
      </c>
      <c r="N695" s="362" t="s">
        <v>121</v>
      </c>
      <c r="O695" s="362" t="s">
        <v>250</v>
      </c>
      <c r="P695" s="362" t="s">
        <v>247</v>
      </c>
      <c r="Q695" s="361" t="s">
        <v>157</v>
      </c>
      <c r="R695" s="362" t="s">
        <v>252</v>
      </c>
      <c r="S695" s="362" t="s">
        <v>253</v>
      </c>
      <c r="T695" s="362">
        <v>47231579</v>
      </c>
      <c r="U695" s="362"/>
      <c r="V695" s="362"/>
      <c r="W695" s="363" t="s">
        <v>966</v>
      </c>
      <c r="X695" s="362" t="s">
        <v>1090</v>
      </c>
      <c r="Y695" s="362" t="s">
        <v>256</v>
      </c>
      <c r="Z695" s="362" t="s">
        <v>257</v>
      </c>
      <c r="AA695" s="362" t="s">
        <v>258</v>
      </c>
      <c r="AB695" s="362" t="s">
        <v>259</v>
      </c>
      <c r="AC695" s="362" t="s">
        <v>260</v>
      </c>
      <c r="AD695" s="364">
        <v>25589.200000000001</v>
      </c>
      <c r="AE695" s="364">
        <v>25589.200000000001</v>
      </c>
      <c r="AF695" s="362" t="s">
        <v>261</v>
      </c>
      <c r="AG695" s="362">
        <v>2.5316459999999999E-2</v>
      </c>
      <c r="AH695" s="364">
        <v>647.83000000000004</v>
      </c>
      <c r="AI695" s="364">
        <v>647.83000000000004</v>
      </c>
      <c r="AJ695" s="362" t="s">
        <v>262</v>
      </c>
      <c r="AK695" s="362" t="s">
        <v>263</v>
      </c>
      <c r="AL695" s="361" t="s">
        <v>264</v>
      </c>
      <c r="AM695" s="362">
        <v>58203</v>
      </c>
      <c r="AN695" s="362">
        <v>71620</v>
      </c>
      <c r="AO695" s="361" t="s">
        <v>158</v>
      </c>
      <c r="AP695" s="361" t="s">
        <v>265</v>
      </c>
      <c r="AQ695" s="362" t="s">
        <v>1091</v>
      </c>
      <c r="AR695" s="362" t="s">
        <v>967</v>
      </c>
      <c r="AS695" s="363" t="s">
        <v>972</v>
      </c>
      <c r="AT695" s="362" t="s">
        <v>245</v>
      </c>
      <c r="AU695" s="362" t="s">
        <v>1281</v>
      </c>
      <c r="AV695" s="364" t="s">
        <v>1282</v>
      </c>
      <c r="AW695" s="362" t="s">
        <v>1092</v>
      </c>
      <c r="AX695" s="362" t="s">
        <v>271</v>
      </c>
      <c r="AY695" s="364" t="s">
        <v>1283</v>
      </c>
      <c r="AZ695" s="362" t="s">
        <v>1284</v>
      </c>
      <c r="BA695" s="362" t="s">
        <v>1285</v>
      </c>
      <c r="BB695" s="362" t="s">
        <v>1286</v>
      </c>
      <c r="BC695" s="362" t="s">
        <v>663</v>
      </c>
      <c r="BD695" s="362" t="s">
        <v>1287</v>
      </c>
      <c r="BE695" s="363" t="s">
        <v>1288</v>
      </c>
      <c r="BF695" s="362" t="s">
        <v>261</v>
      </c>
      <c r="BG695" s="364" t="s">
        <v>1282</v>
      </c>
      <c r="BH695" s="362"/>
      <c r="BI695" s="362"/>
      <c r="BJ695" s="362"/>
      <c r="BK695" s="362"/>
      <c r="BL695" s="362"/>
      <c r="BM695" s="362"/>
      <c r="BN695" s="362"/>
      <c r="BO695" s="362"/>
      <c r="BP695" s="362"/>
      <c r="BQ695" s="362"/>
      <c r="BR695" s="362"/>
    </row>
    <row r="696" spans="1:70" ht="15.6">
      <c r="A696" s="361" t="s">
        <v>158</v>
      </c>
      <c r="B696" s="362" t="s">
        <v>2</v>
      </c>
      <c r="C696" s="362"/>
      <c r="D696" s="363" t="s">
        <v>243</v>
      </c>
      <c r="E696" s="363" t="s">
        <v>456</v>
      </c>
      <c r="F696" s="362" t="s">
        <v>245</v>
      </c>
      <c r="G696" s="362" t="s">
        <v>246</v>
      </c>
      <c r="H696" s="362" t="s">
        <v>247</v>
      </c>
      <c r="I696" s="362" t="s">
        <v>248</v>
      </c>
      <c r="J696" s="362" t="s">
        <v>249</v>
      </c>
      <c r="K696" s="362" t="s">
        <v>250</v>
      </c>
      <c r="L696" s="361" t="s">
        <v>298</v>
      </c>
      <c r="M696" s="362" t="s">
        <v>120</v>
      </c>
      <c r="N696" s="362" t="s">
        <v>121</v>
      </c>
      <c r="O696" s="362" t="s">
        <v>250</v>
      </c>
      <c r="P696" s="362" t="s">
        <v>247</v>
      </c>
      <c r="Q696" s="361" t="s">
        <v>157</v>
      </c>
      <c r="R696" s="362" t="s">
        <v>252</v>
      </c>
      <c r="S696" s="362" t="s">
        <v>253</v>
      </c>
      <c r="T696" s="362">
        <v>47247662</v>
      </c>
      <c r="U696" s="362"/>
      <c r="V696" s="362"/>
      <c r="W696" s="363" t="s">
        <v>966</v>
      </c>
      <c r="X696" s="362" t="s">
        <v>278</v>
      </c>
      <c r="Y696" s="362" t="s">
        <v>256</v>
      </c>
      <c r="Z696" s="362" t="s">
        <v>279</v>
      </c>
      <c r="AA696" s="362"/>
      <c r="AB696" s="362" t="s">
        <v>280</v>
      </c>
      <c r="AC696" s="362" t="s">
        <v>281</v>
      </c>
      <c r="AD696" s="364">
        <v>0</v>
      </c>
      <c r="AE696" s="364">
        <v>2843.46</v>
      </c>
      <c r="AF696" s="362" t="s">
        <v>261</v>
      </c>
      <c r="AG696" s="362">
        <v>2.5316459999999999E-2</v>
      </c>
      <c r="AH696" s="364">
        <v>0</v>
      </c>
      <c r="AI696" s="364">
        <v>71.989999999999995</v>
      </c>
      <c r="AJ696" s="362"/>
      <c r="AK696" s="362"/>
      <c r="AL696" s="361"/>
      <c r="AM696" s="362"/>
      <c r="AN696" s="362"/>
      <c r="AO696" s="361"/>
      <c r="AP696" s="361"/>
      <c r="AQ696" s="362" t="s">
        <v>282</v>
      </c>
      <c r="AR696" s="362"/>
      <c r="AS696" s="363"/>
      <c r="AT696" s="362"/>
      <c r="AU696" s="362"/>
      <c r="AV696" s="364"/>
      <c r="AW696" s="362"/>
      <c r="AX696" s="362"/>
      <c r="AY696" s="364"/>
      <c r="AZ696" s="362"/>
      <c r="BA696" s="362"/>
      <c r="BB696" s="362"/>
      <c r="BC696" s="362"/>
      <c r="BD696" s="362"/>
      <c r="BE696" s="363"/>
      <c r="BF696" s="362"/>
      <c r="BG696" s="364"/>
      <c r="BH696" s="362"/>
      <c r="BI696" s="362"/>
      <c r="BJ696" s="362"/>
      <c r="BK696" s="362"/>
      <c r="BL696" s="362"/>
      <c r="BM696" s="362"/>
      <c r="BN696" s="362"/>
      <c r="BO696" s="362"/>
      <c r="BP696" s="362"/>
      <c r="BQ696" s="362"/>
      <c r="BR696" s="362"/>
    </row>
    <row r="697" spans="1:70" ht="15.6">
      <c r="A697" s="361" t="s">
        <v>158</v>
      </c>
      <c r="B697" s="362" t="s">
        <v>2</v>
      </c>
      <c r="C697" s="362"/>
      <c r="D697" s="363" t="s">
        <v>243</v>
      </c>
      <c r="E697" s="363" t="s">
        <v>456</v>
      </c>
      <c r="F697" s="362" t="s">
        <v>245</v>
      </c>
      <c r="G697" s="362" t="s">
        <v>246</v>
      </c>
      <c r="H697" s="362" t="s">
        <v>247</v>
      </c>
      <c r="I697" s="362" t="s">
        <v>248</v>
      </c>
      <c r="J697" s="362" t="s">
        <v>249</v>
      </c>
      <c r="K697" s="362" t="s">
        <v>250</v>
      </c>
      <c r="L697" s="361" t="s">
        <v>298</v>
      </c>
      <c r="M697" s="362" t="s">
        <v>120</v>
      </c>
      <c r="N697" s="362" t="s">
        <v>121</v>
      </c>
      <c r="O697" s="362" t="s">
        <v>250</v>
      </c>
      <c r="P697" s="362" t="s">
        <v>247</v>
      </c>
      <c r="Q697" s="361" t="s">
        <v>157</v>
      </c>
      <c r="R697" s="362" t="s">
        <v>252</v>
      </c>
      <c r="S697" s="362" t="s">
        <v>253</v>
      </c>
      <c r="T697" s="362">
        <v>47734691</v>
      </c>
      <c r="U697" s="362"/>
      <c r="V697" s="362"/>
      <c r="W697" s="363" t="s">
        <v>1887</v>
      </c>
      <c r="X697" s="362" t="s">
        <v>1090</v>
      </c>
      <c r="Y697" s="362" t="s">
        <v>256</v>
      </c>
      <c r="Z697" s="362" t="s">
        <v>257</v>
      </c>
      <c r="AA697" s="362" t="s">
        <v>258</v>
      </c>
      <c r="AB697" s="362" t="s">
        <v>259</v>
      </c>
      <c r="AC697" s="362" t="s">
        <v>260</v>
      </c>
      <c r="AD697" s="364">
        <v>1164.6300000000001</v>
      </c>
      <c r="AE697" s="364">
        <v>1164.6300000000001</v>
      </c>
      <c r="AF697" s="362" t="s">
        <v>261</v>
      </c>
      <c r="AG697" s="362">
        <v>2.5316459999999999E-2</v>
      </c>
      <c r="AH697" s="364">
        <v>29.48</v>
      </c>
      <c r="AI697" s="364">
        <v>29.48</v>
      </c>
      <c r="AJ697" s="362" t="s">
        <v>262</v>
      </c>
      <c r="AK697" s="362" t="s">
        <v>263</v>
      </c>
      <c r="AL697" s="361" t="s">
        <v>264</v>
      </c>
      <c r="AM697" s="362">
        <v>58203</v>
      </c>
      <c r="AN697" s="362">
        <v>71620</v>
      </c>
      <c r="AO697" s="361" t="s">
        <v>158</v>
      </c>
      <c r="AP697" s="361" t="s">
        <v>265</v>
      </c>
      <c r="AQ697" s="362" t="s">
        <v>1091</v>
      </c>
      <c r="AR697" s="362" t="s">
        <v>967</v>
      </c>
      <c r="AS697" s="363" t="s">
        <v>1298</v>
      </c>
      <c r="AT697" s="362" t="s">
        <v>245</v>
      </c>
      <c r="AU697" s="362" t="s">
        <v>1299</v>
      </c>
      <c r="AV697" s="364" t="s">
        <v>1300</v>
      </c>
      <c r="AW697" s="362" t="s">
        <v>1047</v>
      </c>
      <c r="AX697" s="362" t="s">
        <v>271</v>
      </c>
      <c r="AY697" s="364" t="s">
        <v>1300</v>
      </c>
      <c r="AZ697" s="362" t="s">
        <v>1284</v>
      </c>
      <c r="BA697" s="362" t="s">
        <v>1285</v>
      </c>
      <c r="BB697" s="362" t="s">
        <v>1286</v>
      </c>
      <c r="BC697" s="362" t="s">
        <v>663</v>
      </c>
      <c r="BD697" s="362" t="s">
        <v>1301</v>
      </c>
      <c r="BE697" s="363" t="s">
        <v>1302</v>
      </c>
      <c r="BF697" s="362" t="s">
        <v>261</v>
      </c>
      <c r="BG697" s="364" t="s">
        <v>1300</v>
      </c>
      <c r="BH697" s="362"/>
      <c r="BI697" s="362"/>
      <c r="BJ697" s="362"/>
      <c r="BK697" s="362"/>
      <c r="BL697" s="362"/>
      <c r="BM697" s="362"/>
      <c r="BN697" s="362"/>
      <c r="BO697" s="362"/>
      <c r="BP697" s="362"/>
      <c r="BQ697" s="362"/>
      <c r="BR697" s="362"/>
    </row>
    <row r="698" spans="1:70" ht="15.6">
      <c r="A698" s="361" t="s">
        <v>158</v>
      </c>
      <c r="B698" s="362" t="s">
        <v>2</v>
      </c>
      <c r="C698" s="362"/>
      <c r="D698" s="363" t="s">
        <v>243</v>
      </c>
      <c r="E698" s="363" t="s">
        <v>456</v>
      </c>
      <c r="F698" s="362" t="s">
        <v>245</v>
      </c>
      <c r="G698" s="362" t="s">
        <v>246</v>
      </c>
      <c r="H698" s="362" t="s">
        <v>247</v>
      </c>
      <c r="I698" s="362" t="s">
        <v>248</v>
      </c>
      <c r="J698" s="362" t="s">
        <v>249</v>
      </c>
      <c r="K698" s="362" t="s">
        <v>250</v>
      </c>
      <c r="L698" s="361" t="s">
        <v>298</v>
      </c>
      <c r="M698" s="362" t="s">
        <v>120</v>
      </c>
      <c r="N698" s="362" t="s">
        <v>121</v>
      </c>
      <c r="O698" s="362" t="s">
        <v>250</v>
      </c>
      <c r="P698" s="362" t="s">
        <v>247</v>
      </c>
      <c r="Q698" s="361" t="s">
        <v>157</v>
      </c>
      <c r="R698" s="362" t="s">
        <v>252</v>
      </c>
      <c r="S698" s="362" t="s">
        <v>253</v>
      </c>
      <c r="T698" s="362">
        <v>47802996</v>
      </c>
      <c r="U698" s="362"/>
      <c r="V698" s="362"/>
      <c r="W698" s="363" t="s">
        <v>1887</v>
      </c>
      <c r="X698" s="362" t="s">
        <v>278</v>
      </c>
      <c r="Y698" s="362" t="s">
        <v>256</v>
      </c>
      <c r="Z698" s="362" t="s">
        <v>279</v>
      </c>
      <c r="AA698" s="362"/>
      <c r="AB698" s="362" t="s">
        <v>280</v>
      </c>
      <c r="AC698" s="362" t="s">
        <v>281</v>
      </c>
      <c r="AD698" s="364">
        <v>0</v>
      </c>
      <c r="AE698" s="364">
        <v>93.17</v>
      </c>
      <c r="AF698" s="362" t="s">
        <v>261</v>
      </c>
      <c r="AG698" s="362">
        <v>2.5316459999999999E-2</v>
      </c>
      <c r="AH698" s="364">
        <v>0</v>
      </c>
      <c r="AI698" s="364">
        <v>2.36</v>
      </c>
      <c r="AJ698" s="362"/>
      <c r="AK698" s="362"/>
      <c r="AL698" s="361"/>
      <c r="AM698" s="362"/>
      <c r="AN698" s="362"/>
      <c r="AO698" s="361"/>
      <c r="AP698" s="361"/>
      <c r="AQ698" s="362" t="s">
        <v>282</v>
      </c>
      <c r="AR698" s="362"/>
      <c r="AS698" s="363"/>
      <c r="AT698" s="362"/>
      <c r="AU698" s="362"/>
      <c r="AV698" s="364"/>
      <c r="AW698" s="362"/>
      <c r="AX698" s="362"/>
      <c r="AY698" s="364"/>
      <c r="AZ698" s="362"/>
      <c r="BA698" s="362"/>
      <c r="BB698" s="362"/>
      <c r="BC698" s="362"/>
      <c r="BD698" s="362"/>
      <c r="BE698" s="363"/>
      <c r="BF698" s="362"/>
      <c r="BG698" s="364"/>
      <c r="BH698" s="362"/>
      <c r="BI698" s="362"/>
      <c r="BJ698" s="362"/>
      <c r="BK698" s="362"/>
      <c r="BL698" s="362"/>
      <c r="BM698" s="362"/>
      <c r="BN698" s="362"/>
      <c r="BO698" s="362"/>
      <c r="BP698" s="362"/>
      <c r="BQ698" s="362"/>
      <c r="BR698" s="362"/>
    </row>
    <row r="699" spans="1:70" ht="15.6">
      <c r="A699" s="361" t="s">
        <v>158</v>
      </c>
      <c r="B699" s="362" t="s">
        <v>2</v>
      </c>
      <c r="C699" s="362"/>
      <c r="D699" s="363" t="s">
        <v>243</v>
      </c>
      <c r="E699" s="363" t="s">
        <v>456</v>
      </c>
      <c r="F699" s="362" t="s">
        <v>245</v>
      </c>
      <c r="G699" s="362" t="s">
        <v>246</v>
      </c>
      <c r="H699" s="362" t="s">
        <v>247</v>
      </c>
      <c r="I699" s="362" t="s">
        <v>248</v>
      </c>
      <c r="J699" s="362" t="s">
        <v>249</v>
      </c>
      <c r="K699" s="362" t="s">
        <v>250</v>
      </c>
      <c r="L699" s="361" t="s">
        <v>298</v>
      </c>
      <c r="M699" s="362" t="s">
        <v>120</v>
      </c>
      <c r="N699" s="362" t="s">
        <v>121</v>
      </c>
      <c r="O699" s="362" t="s">
        <v>250</v>
      </c>
      <c r="P699" s="362" t="s">
        <v>247</v>
      </c>
      <c r="Q699" s="361" t="s">
        <v>157</v>
      </c>
      <c r="R699" s="362" t="s">
        <v>252</v>
      </c>
      <c r="S699" s="362" t="s">
        <v>253</v>
      </c>
      <c r="T699" s="362">
        <v>48426083</v>
      </c>
      <c r="U699" s="362"/>
      <c r="V699" s="362"/>
      <c r="W699" s="363" t="s">
        <v>1068</v>
      </c>
      <c r="X699" s="362" t="s">
        <v>1888</v>
      </c>
      <c r="Y699" s="362" t="s">
        <v>256</v>
      </c>
      <c r="Z699" s="362" t="s">
        <v>257</v>
      </c>
      <c r="AA699" s="362" t="s">
        <v>258</v>
      </c>
      <c r="AB699" s="362" t="s">
        <v>259</v>
      </c>
      <c r="AC699" s="362" t="s">
        <v>260</v>
      </c>
      <c r="AD699" s="364">
        <v>18585.7</v>
      </c>
      <c r="AE699" s="364">
        <v>18585.7</v>
      </c>
      <c r="AF699" s="362" t="s">
        <v>154</v>
      </c>
      <c r="AG699" s="362">
        <v>1</v>
      </c>
      <c r="AH699" s="364">
        <v>18585.7</v>
      </c>
      <c r="AI699" s="364">
        <v>18585.7</v>
      </c>
      <c r="AJ699" s="362" t="s">
        <v>262</v>
      </c>
      <c r="AK699" s="362" t="s">
        <v>263</v>
      </c>
      <c r="AL699" s="361" t="s">
        <v>264</v>
      </c>
      <c r="AM699" s="362">
        <v>58203</v>
      </c>
      <c r="AN699" s="362">
        <v>64397</v>
      </c>
      <c r="AO699" s="361" t="s">
        <v>158</v>
      </c>
      <c r="AP699" s="361" t="s">
        <v>265</v>
      </c>
      <c r="AQ699" s="362" t="s">
        <v>1889</v>
      </c>
      <c r="AR699" s="362" t="s">
        <v>605</v>
      </c>
      <c r="AS699" s="363" t="s">
        <v>1068</v>
      </c>
      <c r="AT699" s="362" t="s">
        <v>245</v>
      </c>
      <c r="AU699" s="362" t="s">
        <v>1890</v>
      </c>
      <c r="AV699" s="364" t="s">
        <v>502</v>
      </c>
      <c r="AW699" s="362" t="s">
        <v>1890</v>
      </c>
      <c r="AX699" s="362" t="s">
        <v>271</v>
      </c>
      <c r="AY699" s="364" t="s">
        <v>1891</v>
      </c>
      <c r="AZ699" s="362" t="s">
        <v>1073</v>
      </c>
      <c r="BA699" s="362" t="s">
        <v>1073</v>
      </c>
      <c r="BB699" s="362" t="s">
        <v>1074</v>
      </c>
      <c r="BC699" s="362" t="s">
        <v>1075</v>
      </c>
      <c r="BD699" s="362" t="s">
        <v>1892</v>
      </c>
      <c r="BE699" s="363" t="s">
        <v>1077</v>
      </c>
      <c r="BF699" s="362" t="s">
        <v>154</v>
      </c>
      <c r="BG699" s="364" t="s">
        <v>502</v>
      </c>
      <c r="BH699" s="362"/>
      <c r="BI699" s="362"/>
      <c r="BJ699" s="362"/>
      <c r="BK699" s="362"/>
      <c r="BL699" s="362"/>
      <c r="BM699" s="362"/>
      <c r="BN699" s="362"/>
      <c r="BO699" s="362"/>
      <c r="BP699" s="362"/>
      <c r="BQ699" s="362"/>
      <c r="BR699" s="362"/>
    </row>
    <row r="700" spans="1:70" ht="15.6">
      <c r="A700" s="361" t="s">
        <v>158</v>
      </c>
      <c r="B700" s="362" t="s">
        <v>2</v>
      </c>
      <c r="C700" s="362"/>
      <c r="D700" s="363" t="s">
        <v>243</v>
      </c>
      <c r="E700" s="363" t="s">
        <v>456</v>
      </c>
      <c r="F700" s="362" t="s">
        <v>245</v>
      </c>
      <c r="G700" s="362" t="s">
        <v>246</v>
      </c>
      <c r="H700" s="362" t="s">
        <v>247</v>
      </c>
      <c r="I700" s="362" t="s">
        <v>248</v>
      </c>
      <c r="J700" s="362" t="s">
        <v>249</v>
      </c>
      <c r="K700" s="362" t="s">
        <v>250</v>
      </c>
      <c r="L700" s="361" t="s">
        <v>298</v>
      </c>
      <c r="M700" s="362" t="s">
        <v>120</v>
      </c>
      <c r="N700" s="362" t="s">
        <v>121</v>
      </c>
      <c r="O700" s="362" t="s">
        <v>250</v>
      </c>
      <c r="P700" s="362" t="s">
        <v>247</v>
      </c>
      <c r="Q700" s="361" t="s">
        <v>157</v>
      </c>
      <c r="R700" s="362" t="s">
        <v>252</v>
      </c>
      <c r="S700" s="362" t="s">
        <v>253</v>
      </c>
      <c r="T700" s="362">
        <v>48426084</v>
      </c>
      <c r="U700" s="362"/>
      <c r="V700" s="362"/>
      <c r="W700" s="363" t="s">
        <v>1068</v>
      </c>
      <c r="X700" s="362" t="s">
        <v>1893</v>
      </c>
      <c r="Y700" s="362" t="s">
        <v>256</v>
      </c>
      <c r="Z700" s="362" t="s">
        <v>257</v>
      </c>
      <c r="AA700" s="362" t="s">
        <v>258</v>
      </c>
      <c r="AB700" s="362" t="s">
        <v>259</v>
      </c>
      <c r="AC700" s="362" t="s">
        <v>260</v>
      </c>
      <c r="AD700" s="364">
        <v>7965.3</v>
      </c>
      <c r="AE700" s="364">
        <v>7965.3</v>
      </c>
      <c r="AF700" s="362" t="s">
        <v>154</v>
      </c>
      <c r="AG700" s="362">
        <v>1</v>
      </c>
      <c r="AH700" s="364">
        <v>7965.3</v>
      </c>
      <c r="AI700" s="364">
        <v>7965.3</v>
      </c>
      <c r="AJ700" s="362" t="s">
        <v>262</v>
      </c>
      <c r="AK700" s="362" t="s">
        <v>263</v>
      </c>
      <c r="AL700" s="361" t="s">
        <v>264</v>
      </c>
      <c r="AM700" s="362">
        <v>58203</v>
      </c>
      <c r="AN700" s="362">
        <v>64397</v>
      </c>
      <c r="AO700" s="361" t="s">
        <v>158</v>
      </c>
      <c r="AP700" s="361" t="s">
        <v>265</v>
      </c>
      <c r="AQ700" s="362" t="s">
        <v>1889</v>
      </c>
      <c r="AR700" s="362" t="s">
        <v>605</v>
      </c>
      <c r="AS700" s="363" t="s">
        <v>1068</v>
      </c>
      <c r="AT700" s="362" t="s">
        <v>245</v>
      </c>
      <c r="AU700" s="362" t="s">
        <v>1890</v>
      </c>
      <c r="AV700" s="364" t="s">
        <v>502</v>
      </c>
      <c r="AW700" s="362" t="s">
        <v>1890</v>
      </c>
      <c r="AX700" s="362" t="s">
        <v>501</v>
      </c>
      <c r="AY700" s="364" t="s">
        <v>1894</v>
      </c>
      <c r="AZ700" s="362" t="s">
        <v>1073</v>
      </c>
      <c r="BA700" s="362" t="s">
        <v>1073</v>
      </c>
      <c r="BB700" s="362" t="s">
        <v>1074</v>
      </c>
      <c r="BC700" s="362" t="s">
        <v>1075</v>
      </c>
      <c r="BD700" s="362" t="s">
        <v>1892</v>
      </c>
      <c r="BE700" s="363" t="s">
        <v>1077</v>
      </c>
      <c r="BF700" s="362" t="s">
        <v>154</v>
      </c>
      <c r="BG700" s="364" t="s">
        <v>502</v>
      </c>
      <c r="BH700" s="362"/>
      <c r="BI700" s="362"/>
      <c r="BJ700" s="362"/>
      <c r="BK700" s="362"/>
      <c r="BL700" s="362"/>
      <c r="BM700" s="362"/>
      <c r="BN700" s="362"/>
      <c r="BO700" s="362"/>
      <c r="BP700" s="362"/>
      <c r="BQ700" s="362"/>
      <c r="BR700" s="362"/>
    </row>
    <row r="701" spans="1:70" ht="15.6">
      <c r="A701" s="361" t="s">
        <v>158</v>
      </c>
      <c r="B701" s="362" t="s">
        <v>2</v>
      </c>
      <c r="C701" s="362"/>
      <c r="D701" s="363" t="s">
        <v>243</v>
      </c>
      <c r="E701" s="363" t="s">
        <v>456</v>
      </c>
      <c r="F701" s="362" t="s">
        <v>245</v>
      </c>
      <c r="G701" s="362" t="s">
        <v>246</v>
      </c>
      <c r="H701" s="362" t="s">
        <v>247</v>
      </c>
      <c r="I701" s="362" t="s">
        <v>248</v>
      </c>
      <c r="J701" s="362" t="s">
        <v>249</v>
      </c>
      <c r="K701" s="362" t="s">
        <v>250</v>
      </c>
      <c r="L701" s="361" t="s">
        <v>298</v>
      </c>
      <c r="M701" s="362" t="s">
        <v>120</v>
      </c>
      <c r="N701" s="362" t="s">
        <v>121</v>
      </c>
      <c r="O701" s="362" t="s">
        <v>250</v>
      </c>
      <c r="P701" s="362" t="s">
        <v>247</v>
      </c>
      <c r="Q701" s="361" t="s">
        <v>157</v>
      </c>
      <c r="R701" s="362" t="s">
        <v>252</v>
      </c>
      <c r="S701" s="362" t="s">
        <v>253</v>
      </c>
      <c r="T701" s="362">
        <v>48483190</v>
      </c>
      <c r="U701" s="362"/>
      <c r="V701" s="362"/>
      <c r="W701" s="363" t="s">
        <v>1068</v>
      </c>
      <c r="X701" s="362" t="s">
        <v>278</v>
      </c>
      <c r="Y701" s="362" t="s">
        <v>256</v>
      </c>
      <c r="Z701" s="362" t="s">
        <v>279</v>
      </c>
      <c r="AA701" s="362"/>
      <c r="AB701" s="362" t="s">
        <v>280</v>
      </c>
      <c r="AC701" s="362" t="s">
        <v>281</v>
      </c>
      <c r="AD701" s="364">
        <v>0</v>
      </c>
      <c r="AE701" s="364">
        <v>2124.08</v>
      </c>
      <c r="AF701" s="362" t="s">
        <v>154</v>
      </c>
      <c r="AG701" s="362">
        <v>1</v>
      </c>
      <c r="AH701" s="364">
        <v>0</v>
      </c>
      <c r="AI701" s="364">
        <v>2124.08</v>
      </c>
      <c r="AJ701" s="362"/>
      <c r="AK701" s="362"/>
      <c r="AL701" s="361"/>
      <c r="AM701" s="362"/>
      <c r="AN701" s="362"/>
      <c r="AO701" s="361"/>
      <c r="AP701" s="361"/>
      <c r="AQ701" s="362" t="s">
        <v>282</v>
      </c>
      <c r="AR701" s="362"/>
      <c r="AS701" s="363"/>
      <c r="AT701" s="362"/>
      <c r="AU701" s="362"/>
      <c r="AV701" s="364"/>
      <c r="AW701" s="362"/>
      <c r="AX701" s="362"/>
      <c r="AY701" s="364"/>
      <c r="AZ701" s="362"/>
      <c r="BA701" s="362"/>
      <c r="BB701" s="362"/>
      <c r="BC701" s="362"/>
      <c r="BD701" s="362"/>
      <c r="BE701" s="363"/>
      <c r="BF701" s="362"/>
      <c r="BG701" s="364"/>
      <c r="BH701" s="362"/>
      <c r="BI701" s="362"/>
      <c r="BJ701" s="362"/>
      <c r="BK701" s="362"/>
      <c r="BL701" s="362"/>
      <c r="BM701" s="362"/>
      <c r="BN701" s="362"/>
      <c r="BO701" s="362"/>
      <c r="BP701" s="362"/>
      <c r="BQ701" s="362"/>
      <c r="BR701" s="362"/>
    </row>
    <row r="702" spans="1:70" ht="15.6">
      <c r="A702" s="361" t="s">
        <v>158</v>
      </c>
      <c r="B702" s="362" t="s">
        <v>2</v>
      </c>
      <c r="C702" s="362"/>
      <c r="D702" s="363" t="s">
        <v>243</v>
      </c>
      <c r="E702" s="363" t="s">
        <v>456</v>
      </c>
      <c r="F702" s="362" t="s">
        <v>245</v>
      </c>
      <c r="G702" s="362" t="s">
        <v>246</v>
      </c>
      <c r="H702" s="362" t="s">
        <v>247</v>
      </c>
      <c r="I702" s="362" t="s">
        <v>248</v>
      </c>
      <c r="J702" s="362" t="s">
        <v>249</v>
      </c>
      <c r="K702" s="362" t="s">
        <v>250</v>
      </c>
      <c r="L702" s="361" t="s">
        <v>298</v>
      </c>
      <c r="M702" s="362" t="s">
        <v>120</v>
      </c>
      <c r="N702" s="362" t="s">
        <v>121</v>
      </c>
      <c r="O702" s="362" t="s">
        <v>250</v>
      </c>
      <c r="P702" s="362" t="s">
        <v>247</v>
      </c>
      <c r="Q702" s="361" t="s">
        <v>157</v>
      </c>
      <c r="R702" s="362" t="s">
        <v>252</v>
      </c>
      <c r="S702" s="362" t="s">
        <v>253</v>
      </c>
      <c r="T702" s="362">
        <v>51713558</v>
      </c>
      <c r="U702" s="362"/>
      <c r="V702" s="362"/>
      <c r="W702" s="363" t="s">
        <v>1886</v>
      </c>
      <c r="X702" s="362" t="s">
        <v>1090</v>
      </c>
      <c r="Y702" s="362" t="s">
        <v>256</v>
      </c>
      <c r="Z702" s="362" t="s">
        <v>257</v>
      </c>
      <c r="AA702" s="362" t="s">
        <v>258</v>
      </c>
      <c r="AB702" s="362" t="s">
        <v>259</v>
      </c>
      <c r="AC702" s="362" t="s">
        <v>260</v>
      </c>
      <c r="AD702" s="364">
        <v>-4290</v>
      </c>
      <c r="AE702" s="364">
        <v>-4290</v>
      </c>
      <c r="AF702" s="362" t="s">
        <v>261</v>
      </c>
      <c r="AG702" s="362">
        <v>2.6315789999999999E-2</v>
      </c>
      <c r="AH702" s="364">
        <v>-112.89</v>
      </c>
      <c r="AI702" s="364">
        <v>-112.89</v>
      </c>
      <c r="AJ702" s="362" t="s">
        <v>262</v>
      </c>
      <c r="AK702" s="362" t="s">
        <v>263</v>
      </c>
      <c r="AL702" s="361" t="s">
        <v>264</v>
      </c>
      <c r="AM702" s="362">
        <v>58203</v>
      </c>
      <c r="AN702" s="362">
        <v>71620</v>
      </c>
      <c r="AO702" s="361" t="s">
        <v>158</v>
      </c>
      <c r="AP702" s="361" t="s">
        <v>265</v>
      </c>
      <c r="AQ702" s="362" t="s">
        <v>1091</v>
      </c>
      <c r="AR702" s="362" t="s">
        <v>524</v>
      </c>
      <c r="AS702" s="363" t="s">
        <v>689</v>
      </c>
      <c r="AT702" s="362" t="s">
        <v>245</v>
      </c>
      <c r="AU702" s="362" t="s">
        <v>1273</v>
      </c>
      <c r="AV702" s="364" t="s">
        <v>1274</v>
      </c>
      <c r="AW702" s="362" t="s">
        <v>1092</v>
      </c>
      <c r="AX702" s="362" t="s">
        <v>271</v>
      </c>
      <c r="AY702" s="364" t="s">
        <v>1895</v>
      </c>
      <c r="AZ702" s="362" t="s">
        <v>1275</v>
      </c>
      <c r="BA702" s="362" t="s">
        <v>1276</v>
      </c>
      <c r="BB702" s="362" t="s">
        <v>1277</v>
      </c>
      <c r="BC702" s="362" t="s">
        <v>1278</v>
      </c>
      <c r="BD702" s="362" t="s">
        <v>1279</v>
      </c>
      <c r="BE702" s="363" t="s">
        <v>1280</v>
      </c>
      <c r="BF702" s="362" t="s">
        <v>261</v>
      </c>
      <c r="BG702" s="364" t="s">
        <v>1274</v>
      </c>
      <c r="BH702" s="362"/>
      <c r="BI702" s="362"/>
      <c r="BJ702" s="362"/>
      <c r="BK702" s="362"/>
      <c r="BL702" s="362"/>
      <c r="BM702" s="362"/>
      <c r="BN702" s="362"/>
      <c r="BO702" s="362"/>
      <c r="BP702" s="362"/>
      <c r="BQ702" s="362"/>
      <c r="BR702" s="362"/>
    </row>
    <row r="703" spans="1:70" ht="15.6">
      <c r="A703" s="361" t="s">
        <v>158</v>
      </c>
      <c r="B703" s="362" t="s">
        <v>2</v>
      </c>
      <c r="C703" s="362"/>
      <c r="D703" s="363" t="s">
        <v>243</v>
      </c>
      <c r="E703" s="363" t="s">
        <v>456</v>
      </c>
      <c r="F703" s="362" t="s">
        <v>245</v>
      </c>
      <c r="G703" s="362" t="s">
        <v>246</v>
      </c>
      <c r="H703" s="362" t="s">
        <v>247</v>
      </c>
      <c r="I703" s="362" t="s">
        <v>248</v>
      </c>
      <c r="J703" s="362" t="s">
        <v>249</v>
      </c>
      <c r="K703" s="362" t="s">
        <v>250</v>
      </c>
      <c r="L703" s="361" t="s">
        <v>298</v>
      </c>
      <c r="M703" s="362" t="s">
        <v>120</v>
      </c>
      <c r="N703" s="362" t="s">
        <v>121</v>
      </c>
      <c r="O703" s="362" t="s">
        <v>250</v>
      </c>
      <c r="P703" s="362" t="s">
        <v>247</v>
      </c>
      <c r="Q703" s="361" t="s">
        <v>157</v>
      </c>
      <c r="R703" s="362" t="s">
        <v>252</v>
      </c>
      <c r="S703" s="362" t="s">
        <v>253</v>
      </c>
      <c r="T703" s="362">
        <v>51713565</v>
      </c>
      <c r="U703" s="362"/>
      <c r="V703" s="362"/>
      <c r="W703" s="363" t="s">
        <v>966</v>
      </c>
      <c r="X703" s="362" t="s">
        <v>1090</v>
      </c>
      <c r="Y703" s="362" t="s">
        <v>256</v>
      </c>
      <c r="Z703" s="362" t="s">
        <v>257</v>
      </c>
      <c r="AA703" s="362" t="s">
        <v>258</v>
      </c>
      <c r="AB703" s="362" t="s">
        <v>259</v>
      </c>
      <c r="AC703" s="362" t="s">
        <v>260</v>
      </c>
      <c r="AD703" s="364">
        <v>-25589.200000000001</v>
      </c>
      <c r="AE703" s="364">
        <v>-25589.200000000001</v>
      </c>
      <c r="AF703" s="362" t="s">
        <v>261</v>
      </c>
      <c r="AG703" s="362">
        <v>2.5316459999999999E-2</v>
      </c>
      <c r="AH703" s="364">
        <v>-647.83000000000004</v>
      </c>
      <c r="AI703" s="364">
        <v>-647.83000000000004</v>
      </c>
      <c r="AJ703" s="362" t="s">
        <v>262</v>
      </c>
      <c r="AK703" s="362" t="s">
        <v>263</v>
      </c>
      <c r="AL703" s="361" t="s">
        <v>264</v>
      </c>
      <c r="AM703" s="362">
        <v>58203</v>
      </c>
      <c r="AN703" s="362">
        <v>71620</v>
      </c>
      <c r="AO703" s="361" t="s">
        <v>158</v>
      </c>
      <c r="AP703" s="361" t="s">
        <v>265</v>
      </c>
      <c r="AQ703" s="362" t="s">
        <v>1091</v>
      </c>
      <c r="AR703" s="362" t="s">
        <v>524</v>
      </c>
      <c r="AS703" s="363" t="s">
        <v>689</v>
      </c>
      <c r="AT703" s="362" t="s">
        <v>245</v>
      </c>
      <c r="AU703" s="362" t="s">
        <v>1281</v>
      </c>
      <c r="AV703" s="364" t="s">
        <v>1282</v>
      </c>
      <c r="AW703" s="362" t="s">
        <v>1092</v>
      </c>
      <c r="AX703" s="362" t="s">
        <v>271</v>
      </c>
      <c r="AY703" s="364" t="s">
        <v>1896</v>
      </c>
      <c r="AZ703" s="362" t="s">
        <v>1284</v>
      </c>
      <c r="BA703" s="362" t="s">
        <v>1285</v>
      </c>
      <c r="BB703" s="362" t="s">
        <v>1286</v>
      </c>
      <c r="BC703" s="362" t="s">
        <v>663</v>
      </c>
      <c r="BD703" s="362" t="s">
        <v>1287</v>
      </c>
      <c r="BE703" s="363" t="s">
        <v>1288</v>
      </c>
      <c r="BF703" s="362" t="s">
        <v>261</v>
      </c>
      <c r="BG703" s="364" t="s">
        <v>1282</v>
      </c>
      <c r="BH703" s="362"/>
      <c r="BI703" s="362"/>
      <c r="BJ703" s="362"/>
      <c r="BK703" s="362"/>
      <c r="BL703" s="362"/>
      <c r="BM703" s="362"/>
      <c r="BN703" s="362"/>
      <c r="BO703" s="362"/>
      <c r="BP703" s="362"/>
      <c r="BQ703" s="362"/>
      <c r="BR703" s="362"/>
    </row>
    <row r="704" spans="1:70" ht="15.6">
      <c r="A704" s="361" t="s">
        <v>158</v>
      </c>
      <c r="B704" s="362" t="s">
        <v>2</v>
      </c>
      <c r="C704" s="362"/>
      <c r="D704" s="363" t="s">
        <v>243</v>
      </c>
      <c r="E704" s="363" t="s">
        <v>456</v>
      </c>
      <c r="F704" s="362" t="s">
        <v>245</v>
      </c>
      <c r="G704" s="362" t="s">
        <v>246</v>
      </c>
      <c r="H704" s="362" t="s">
        <v>247</v>
      </c>
      <c r="I704" s="362" t="s">
        <v>248</v>
      </c>
      <c r="J704" s="362" t="s">
        <v>249</v>
      </c>
      <c r="K704" s="362" t="s">
        <v>250</v>
      </c>
      <c r="L704" s="361" t="s">
        <v>298</v>
      </c>
      <c r="M704" s="362" t="s">
        <v>120</v>
      </c>
      <c r="N704" s="362" t="s">
        <v>121</v>
      </c>
      <c r="O704" s="362" t="s">
        <v>250</v>
      </c>
      <c r="P704" s="362" t="s">
        <v>247</v>
      </c>
      <c r="Q704" s="361" t="s">
        <v>157</v>
      </c>
      <c r="R704" s="362" t="s">
        <v>252</v>
      </c>
      <c r="S704" s="362" t="s">
        <v>253</v>
      </c>
      <c r="T704" s="362">
        <v>51713567</v>
      </c>
      <c r="U704" s="362"/>
      <c r="V704" s="362"/>
      <c r="W704" s="363" t="s">
        <v>966</v>
      </c>
      <c r="X704" s="362" t="s">
        <v>1043</v>
      </c>
      <c r="Y704" s="362" t="s">
        <v>256</v>
      </c>
      <c r="Z704" s="362" t="s">
        <v>257</v>
      </c>
      <c r="AA704" s="362" t="s">
        <v>258</v>
      </c>
      <c r="AB704" s="362" t="s">
        <v>259</v>
      </c>
      <c r="AC704" s="362" t="s">
        <v>260</v>
      </c>
      <c r="AD704" s="364">
        <v>-9954</v>
      </c>
      <c r="AE704" s="364">
        <v>-9954</v>
      </c>
      <c r="AF704" s="362" t="s">
        <v>261</v>
      </c>
      <c r="AG704" s="362">
        <v>2.5316459999999999E-2</v>
      </c>
      <c r="AH704" s="364">
        <v>-252</v>
      </c>
      <c r="AI704" s="364">
        <v>-252</v>
      </c>
      <c r="AJ704" s="362" t="s">
        <v>262</v>
      </c>
      <c r="AK704" s="362" t="s">
        <v>263</v>
      </c>
      <c r="AL704" s="361" t="s">
        <v>264</v>
      </c>
      <c r="AM704" s="362">
        <v>58203</v>
      </c>
      <c r="AN704" s="362">
        <v>71635</v>
      </c>
      <c r="AO704" s="361" t="s">
        <v>158</v>
      </c>
      <c r="AP704" s="361" t="s">
        <v>265</v>
      </c>
      <c r="AQ704" s="362" t="s">
        <v>1044</v>
      </c>
      <c r="AR704" s="362" t="s">
        <v>524</v>
      </c>
      <c r="AS704" s="363" t="s">
        <v>689</v>
      </c>
      <c r="AT704" s="362" t="s">
        <v>245</v>
      </c>
      <c r="AU704" s="362" t="s">
        <v>1281</v>
      </c>
      <c r="AV704" s="364" t="s">
        <v>1282</v>
      </c>
      <c r="AW704" s="362" t="s">
        <v>1083</v>
      </c>
      <c r="AX704" s="362" t="s">
        <v>501</v>
      </c>
      <c r="AY704" s="364" t="s">
        <v>1897</v>
      </c>
      <c r="AZ704" s="362" t="s">
        <v>1284</v>
      </c>
      <c r="BA704" s="362" t="s">
        <v>1285</v>
      </c>
      <c r="BB704" s="362" t="s">
        <v>1286</v>
      </c>
      <c r="BC704" s="362" t="s">
        <v>663</v>
      </c>
      <c r="BD704" s="362" t="s">
        <v>1287</v>
      </c>
      <c r="BE704" s="363" t="s">
        <v>1288</v>
      </c>
      <c r="BF704" s="362" t="s">
        <v>261</v>
      </c>
      <c r="BG704" s="364" t="s">
        <v>1282</v>
      </c>
      <c r="BH704" s="362"/>
      <c r="BI704" s="362"/>
      <c r="BJ704" s="362"/>
      <c r="BK704" s="362"/>
      <c r="BL704" s="362"/>
      <c r="BM704" s="362"/>
      <c r="BN704" s="362"/>
      <c r="BO704" s="362"/>
      <c r="BP704" s="362"/>
      <c r="BQ704" s="362"/>
      <c r="BR704" s="362"/>
    </row>
    <row r="705" spans="1:70" ht="15.6">
      <c r="A705" s="361" t="s">
        <v>158</v>
      </c>
      <c r="B705" s="362" t="s">
        <v>2</v>
      </c>
      <c r="C705" s="362"/>
      <c r="D705" s="363" t="s">
        <v>243</v>
      </c>
      <c r="E705" s="363" t="s">
        <v>456</v>
      </c>
      <c r="F705" s="362" t="s">
        <v>245</v>
      </c>
      <c r="G705" s="362" t="s">
        <v>246</v>
      </c>
      <c r="H705" s="362" t="s">
        <v>247</v>
      </c>
      <c r="I705" s="362" t="s">
        <v>248</v>
      </c>
      <c r="J705" s="362" t="s">
        <v>249</v>
      </c>
      <c r="K705" s="362" t="s">
        <v>250</v>
      </c>
      <c r="L705" s="361" t="s">
        <v>298</v>
      </c>
      <c r="M705" s="362" t="s">
        <v>120</v>
      </c>
      <c r="N705" s="362" t="s">
        <v>121</v>
      </c>
      <c r="O705" s="362" t="s">
        <v>250</v>
      </c>
      <c r="P705" s="362" t="s">
        <v>247</v>
      </c>
      <c r="Q705" s="361" t="s">
        <v>157</v>
      </c>
      <c r="R705" s="362" t="s">
        <v>252</v>
      </c>
      <c r="S705" s="362" t="s">
        <v>253</v>
      </c>
      <c r="T705" s="362">
        <v>51713575</v>
      </c>
      <c r="U705" s="362"/>
      <c r="V705" s="362"/>
      <c r="W705" s="363" t="s">
        <v>1887</v>
      </c>
      <c r="X705" s="362" t="s">
        <v>1090</v>
      </c>
      <c r="Y705" s="362" t="s">
        <v>256</v>
      </c>
      <c r="Z705" s="362" t="s">
        <v>257</v>
      </c>
      <c r="AA705" s="362" t="s">
        <v>258</v>
      </c>
      <c r="AB705" s="362" t="s">
        <v>259</v>
      </c>
      <c r="AC705" s="362" t="s">
        <v>260</v>
      </c>
      <c r="AD705" s="364">
        <v>-1164.6300000000001</v>
      </c>
      <c r="AE705" s="364">
        <v>-1164.6300000000001</v>
      </c>
      <c r="AF705" s="362" t="s">
        <v>261</v>
      </c>
      <c r="AG705" s="362">
        <v>2.5316459999999999E-2</v>
      </c>
      <c r="AH705" s="364">
        <v>-29.48</v>
      </c>
      <c r="AI705" s="364">
        <v>-29.48</v>
      </c>
      <c r="AJ705" s="362" t="s">
        <v>262</v>
      </c>
      <c r="AK705" s="362" t="s">
        <v>263</v>
      </c>
      <c r="AL705" s="361" t="s">
        <v>264</v>
      </c>
      <c r="AM705" s="362">
        <v>58203</v>
      </c>
      <c r="AN705" s="362">
        <v>71620</v>
      </c>
      <c r="AO705" s="361" t="s">
        <v>158</v>
      </c>
      <c r="AP705" s="361" t="s">
        <v>265</v>
      </c>
      <c r="AQ705" s="362" t="s">
        <v>1091</v>
      </c>
      <c r="AR705" s="362" t="s">
        <v>524</v>
      </c>
      <c r="AS705" s="363" t="s">
        <v>689</v>
      </c>
      <c r="AT705" s="362" t="s">
        <v>245</v>
      </c>
      <c r="AU705" s="362" t="s">
        <v>1299</v>
      </c>
      <c r="AV705" s="364" t="s">
        <v>1300</v>
      </c>
      <c r="AW705" s="362" t="s">
        <v>1047</v>
      </c>
      <c r="AX705" s="362" t="s">
        <v>271</v>
      </c>
      <c r="AY705" s="364" t="s">
        <v>1898</v>
      </c>
      <c r="AZ705" s="362" t="s">
        <v>1284</v>
      </c>
      <c r="BA705" s="362" t="s">
        <v>1285</v>
      </c>
      <c r="BB705" s="362" t="s">
        <v>1286</v>
      </c>
      <c r="BC705" s="362" t="s">
        <v>663</v>
      </c>
      <c r="BD705" s="362" t="s">
        <v>1301</v>
      </c>
      <c r="BE705" s="363" t="s">
        <v>1302</v>
      </c>
      <c r="BF705" s="362" t="s">
        <v>261</v>
      </c>
      <c r="BG705" s="364" t="s">
        <v>1300</v>
      </c>
      <c r="BH705" s="362"/>
      <c r="BI705" s="362"/>
      <c r="BJ705" s="362"/>
      <c r="BK705" s="362"/>
      <c r="BL705" s="362"/>
      <c r="BM705" s="362"/>
      <c r="BN705" s="362"/>
      <c r="BO705" s="362"/>
      <c r="BP705" s="362"/>
      <c r="BQ705" s="362"/>
      <c r="BR705" s="362"/>
    </row>
    <row r="706" spans="1:70" ht="15.6">
      <c r="A706" s="361" t="s">
        <v>158</v>
      </c>
      <c r="B706" s="362" t="s">
        <v>2</v>
      </c>
      <c r="C706" s="362"/>
      <c r="D706" s="363" t="s">
        <v>243</v>
      </c>
      <c r="E706" s="363" t="s">
        <v>456</v>
      </c>
      <c r="F706" s="362" t="s">
        <v>245</v>
      </c>
      <c r="G706" s="362" t="s">
        <v>246</v>
      </c>
      <c r="H706" s="362" t="s">
        <v>247</v>
      </c>
      <c r="I706" s="362" t="s">
        <v>248</v>
      </c>
      <c r="J706" s="362" t="s">
        <v>249</v>
      </c>
      <c r="K706" s="362" t="s">
        <v>250</v>
      </c>
      <c r="L706" s="361" t="s">
        <v>298</v>
      </c>
      <c r="M706" s="362" t="s">
        <v>120</v>
      </c>
      <c r="N706" s="362" t="s">
        <v>121</v>
      </c>
      <c r="O706" s="362" t="s">
        <v>250</v>
      </c>
      <c r="P706" s="362" t="s">
        <v>247</v>
      </c>
      <c r="Q706" s="361" t="s">
        <v>157</v>
      </c>
      <c r="R706" s="362" t="s">
        <v>252</v>
      </c>
      <c r="S706" s="362" t="s">
        <v>253</v>
      </c>
      <c r="T706" s="362">
        <v>51734927</v>
      </c>
      <c r="U706" s="362"/>
      <c r="V706" s="362"/>
      <c r="W706" s="363" t="s">
        <v>1887</v>
      </c>
      <c r="X706" s="362" t="s">
        <v>278</v>
      </c>
      <c r="Y706" s="362" t="s">
        <v>256</v>
      </c>
      <c r="Z706" s="362" t="s">
        <v>279</v>
      </c>
      <c r="AA706" s="362"/>
      <c r="AB706" s="362" t="s">
        <v>280</v>
      </c>
      <c r="AC706" s="362" t="s">
        <v>281</v>
      </c>
      <c r="AD706" s="364">
        <v>0</v>
      </c>
      <c r="AE706" s="364">
        <v>-3279.83</v>
      </c>
      <c r="AF706" s="362" t="s">
        <v>261</v>
      </c>
      <c r="AG706" s="362">
        <v>2.5316459999999999E-2</v>
      </c>
      <c r="AH706" s="364">
        <v>0</v>
      </c>
      <c r="AI706" s="364">
        <v>-83.03</v>
      </c>
      <c r="AJ706" s="362"/>
      <c r="AK706" s="362"/>
      <c r="AL706" s="361"/>
      <c r="AM706" s="362"/>
      <c r="AN706" s="362"/>
      <c r="AO706" s="361"/>
      <c r="AP706" s="361"/>
      <c r="AQ706" s="362" t="s">
        <v>282</v>
      </c>
      <c r="AR706" s="362"/>
      <c r="AS706" s="363"/>
      <c r="AT706" s="362"/>
      <c r="AU706" s="362"/>
      <c r="AV706" s="364"/>
      <c r="AW706" s="362"/>
      <c r="AX706" s="362"/>
      <c r="AY706" s="364"/>
      <c r="AZ706" s="362"/>
      <c r="BA706" s="362"/>
      <c r="BB706" s="362"/>
      <c r="BC706" s="362"/>
      <c r="BD706" s="362"/>
      <c r="BE706" s="363"/>
      <c r="BF706" s="362"/>
      <c r="BG706" s="364"/>
      <c r="BH706" s="362"/>
      <c r="BI706" s="362"/>
      <c r="BJ706" s="362"/>
      <c r="BK706" s="362"/>
      <c r="BL706" s="362"/>
      <c r="BM706" s="362"/>
      <c r="BN706" s="362"/>
      <c r="BO706" s="362"/>
      <c r="BP706" s="362"/>
      <c r="BQ706" s="362"/>
      <c r="BR706" s="362"/>
    </row>
    <row r="707" spans="1:70" ht="15.6">
      <c r="A707" s="361" t="s">
        <v>158</v>
      </c>
      <c r="B707" s="362" t="s">
        <v>2</v>
      </c>
      <c r="C707" s="362"/>
      <c r="D707" s="363" t="s">
        <v>243</v>
      </c>
      <c r="E707" s="363" t="s">
        <v>456</v>
      </c>
      <c r="F707" s="362" t="s">
        <v>245</v>
      </c>
      <c r="G707" s="362" t="s">
        <v>246</v>
      </c>
      <c r="H707" s="362" t="s">
        <v>247</v>
      </c>
      <c r="I707" s="362" t="s">
        <v>248</v>
      </c>
      <c r="J707" s="362" t="s">
        <v>249</v>
      </c>
      <c r="K707" s="362" t="s">
        <v>250</v>
      </c>
      <c r="L707" s="361" t="s">
        <v>298</v>
      </c>
      <c r="M707" s="362" t="s">
        <v>120</v>
      </c>
      <c r="N707" s="362" t="s">
        <v>121</v>
      </c>
      <c r="O707" s="362" t="s">
        <v>250</v>
      </c>
      <c r="P707" s="362" t="s">
        <v>247</v>
      </c>
      <c r="Q707" s="361" t="s">
        <v>157</v>
      </c>
      <c r="R707" s="362" t="s">
        <v>252</v>
      </c>
      <c r="S707" s="362" t="s">
        <v>253</v>
      </c>
      <c r="T707" s="362">
        <v>51828927</v>
      </c>
      <c r="U707" s="362"/>
      <c r="V707" s="362"/>
      <c r="W707" s="363" t="s">
        <v>864</v>
      </c>
      <c r="X707" s="362" t="s">
        <v>1888</v>
      </c>
      <c r="Y707" s="362" t="s">
        <v>256</v>
      </c>
      <c r="Z707" s="362" t="s">
        <v>257</v>
      </c>
      <c r="AA707" s="362" t="s">
        <v>258</v>
      </c>
      <c r="AB707" s="362" t="s">
        <v>259</v>
      </c>
      <c r="AC707" s="362" t="s">
        <v>260</v>
      </c>
      <c r="AD707" s="364">
        <v>9292.7800000000007</v>
      </c>
      <c r="AE707" s="364">
        <v>9292.7800000000007</v>
      </c>
      <c r="AF707" s="362" t="s">
        <v>154</v>
      </c>
      <c r="AG707" s="362">
        <v>1</v>
      </c>
      <c r="AH707" s="364">
        <v>9292.7800000000007</v>
      </c>
      <c r="AI707" s="364">
        <v>9292.7800000000007</v>
      </c>
      <c r="AJ707" s="362" t="s">
        <v>262</v>
      </c>
      <c r="AK707" s="362" t="s">
        <v>263</v>
      </c>
      <c r="AL707" s="361" t="s">
        <v>264</v>
      </c>
      <c r="AM707" s="362">
        <v>58203</v>
      </c>
      <c r="AN707" s="362">
        <v>64397</v>
      </c>
      <c r="AO707" s="361" t="s">
        <v>158</v>
      </c>
      <c r="AP707" s="361" t="s">
        <v>265</v>
      </c>
      <c r="AQ707" s="362" t="s">
        <v>1889</v>
      </c>
      <c r="AR707" s="362" t="s">
        <v>479</v>
      </c>
      <c r="AS707" s="363" t="s">
        <v>864</v>
      </c>
      <c r="AT707" s="362" t="s">
        <v>245</v>
      </c>
      <c r="AU707" s="362" t="s">
        <v>1899</v>
      </c>
      <c r="AV707" s="364" t="s">
        <v>502</v>
      </c>
      <c r="AW707" s="362" t="s">
        <v>1899</v>
      </c>
      <c r="AX707" s="362" t="s">
        <v>271</v>
      </c>
      <c r="AY707" s="364" t="s">
        <v>1900</v>
      </c>
      <c r="AZ707" s="362" t="s">
        <v>1073</v>
      </c>
      <c r="BA707" s="362" t="s">
        <v>1073</v>
      </c>
      <c r="BB707" s="362" t="s">
        <v>1074</v>
      </c>
      <c r="BC707" s="362" t="s">
        <v>1075</v>
      </c>
      <c r="BD707" s="362" t="s">
        <v>1306</v>
      </c>
      <c r="BE707" s="363" t="s">
        <v>1259</v>
      </c>
      <c r="BF707" s="362" t="s">
        <v>154</v>
      </c>
      <c r="BG707" s="364" t="s">
        <v>502</v>
      </c>
      <c r="BH707" s="362"/>
      <c r="BI707" s="362"/>
      <c r="BJ707" s="362"/>
      <c r="BK707" s="362"/>
      <c r="BL707" s="362"/>
      <c r="BM707" s="362"/>
      <c r="BN707" s="362"/>
      <c r="BO707" s="362"/>
      <c r="BP707" s="362"/>
      <c r="BQ707" s="362"/>
      <c r="BR707" s="362"/>
    </row>
    <row r="708" spans="1:70" ht="15.6">
      <c r="A708" s="361" t="s">
        <v>158</v>
      </c>
      <c r="B708" s="362" t="s">
        <v>2</v>
      </c>
      <c r="C708" s="362"/>
      <c r="D708" s="363" t="s">
        <v>243</v>
      </c>
      <c r="E708" s="363" t="s">
        <v>456</v>
      </c>
      <c r="F708" s="362" t="s">
        <v>245</v>
      </c>
      <c r="G708" s="362" t="s">
        <v>246</v>
      </c>
      <c r="H708" s="362" t="s">
        <v>247</v>
      </c>
      <c r="I708" s="362" t="s">
        <v>248</v>
      </c>
      <c r="J708" s="362" t="s">
        <v>249</v>
      </c>
      <c r="K708" s="362" t="s">
        <v>250</v>
      </c>
      <c r="L708" s="361" t="s">
        <v>298</v>
      </c>
      <c r="M708" s="362" t="s">
        <v>120</v>
      </c>
      <c r="N708" s="362" t="s">
        <v>121</v>
      </c>
      <c r="O708" s="362" t="s">
        <v>250</v>
      </c>
      <c r="P708" s="362" t="s">
        <v>247</v>
      </c>
      <c r="Q708" s="361" t="s">
        <v>157</v>
      </c>
      <c r="R708" s="362" t="s">
        <v>252</v>
      </c>
      <c r="S708" s="362" t="s">
        <v>253</v>
      </c>
      <c r="T708" s="362">
        <v>51828928</v>
      </c>
      <c r="U708" s="362"/>
      <c r="V708" s="362"/>
      <c r="W708" s="363" t="s">
        <v>864</v>
      </c>
      <c r="X708" s="362" t="s">
        <v>1893</v>
      </c>
      <c r="Y708" s="362" t="s">
        <v>256</v>
      </c>
      <c r="Z708" s="362" t="s">
        <v>257</v>
      </c>
      <c r="AA708" s="362" t="s">
        <v>258</v>
      </c>
      <c r="AB708" s="362" t="s">
        <v>259</v>
      </c>
      <c r="AC708" s="362" t="s">
        <v>260</v>
      </c>
      <c r="AD708" s="364">
        <v>3982.62</v>
      </c>
      <c r="AE708" s="364">
        <v>3982.62</v>
      </c>
      <c r="AF708" s="362" t="s">
        <v>154</v>
      </c>
      <c r="AG708" s="362">
        <v>1</v>
      </c>
      <c r="AH708" s="364">
        <v>3982.62</v>
      </c>
      <c r="AI708" s="364">
        <v>3982.62</v>
      </c>
      <c r="AJ708" s="362" t="s">
        <v>262</v>
      </c>
      <c r="AK708" s="362" t="s">
        <v>263</v>
      </c>
      <c r="AL708" s="361" t="s">
        <v>264</v>
      </c>
      <c r="AM708" s="362">
        <v>58203</v>
      </c>
      <c r="AN708" s="362">
        <v>74596</v>
      </c>
      <c r="AO708" s="361" t="s">
        <v>158</v>
      </c>
      <c r="AP708" s="361" t="s">
        <v>265</v>
      </c>
      <c r="AQ708" s="362" t="s">
        <v>1901</v>
      </c>
      <c r="AR708" s="362" t="s">
        <v>479</v>
      </c>
      <c r="AS708" s="363" t="s">
        <v>864</v>
      </c>
      <c r="AT708" s="362" t="s">
        <v>245</v>
      </c>
      <c r="AU708" s="362" t="s">
        <v>1899</v>
      </c>
      <c r="AV708" s="364" t="s">
        <v>502</v>
      </c>
      <c r="AW708" s="362" t="s">
        <v>1899</v>
      </c>
      <c r="AX708" s="362" t="s">
        <v>501</v>
      </c>
      <c r="AY708" s="364" t="s">
        <v>1902</v>
      </c>
      <c r="AZ708" s="362" t="s">
        <v>1073</v>
      </c>
      <c r="BA708" s="362" t="s">
        <v>1073</v>
      </c>
      <c r="BB708" s="362" t="s">
        <v>1074</v>
      </c>
      <c r="BC708" s="362" t="s">
        <v>1075</v>
      </c>
      <c r="BD708" s="362" t="s">
        <v>1306</v>
      </c>
      <c r="BE708" s="363" t="s">
        <v>1259</v>
      </c>
      <c r="BF708" s="362" t="s">
        <v>154</v>
      </c>
      <c r="BG708" s="364" t="s">
        <v>502</v>
      </c>
      <c r="BH708" s="362"/>
      <c r="BI708" s="362"/>
      <c r="BJ708" s="362"/>
      <c r="BK708" s="362"/>
      <c r="BL708" s="362"/>
      <c r="BM708" s="362"/>
      <c r="BN708" s="362"/>
      <c r="BO708" s="362"/>
      <c r="BP708" s="362"/>
      <c r="BQ708" s="362"/>
      <c r="BR708" s="362"/>
    </row>
    <row r="709" spans="1:70" ht="15.6">
      <c r="A709" s="361" t="s">
        <v>158</v>
      </c>
      <c r="B709" s="362" t="s">
        <v>2</v>
      </c>
      <c r="C709" s="362"/>
      <c r="D709" s="363" t="s">
        <v>243</v>
      </c>
      <c r="E709" s="363" t="s">
        <v>456</v>
      </c>
      <c r="F709" s="362" t="s">
        <v>245</v>
      </c>
      <c r="G709" s="362" t="s">
        <v>246</v>
      </c>
      <c r="H709" s="362" t="s">
        <v>247</v>
      </c>
      <c r="I709" s="362" t="s">
        <v>248</v>
      </c>
      <c r="J709" s="362" t="s">
        <v>249</v>
      </c>
      <c r="K709" s="362" t="s">
        <v>250</v>
      </c>
      <c r="L709" s="361" t="s">
        <v>298</v>
      </c>
      <c r="M709" s="362" t="s">
        <v>120</v>
      </c>
      <c r="N709" s="362" t="s">
        <v>121</v>
      </c>
      <c r="O709" s="362" t="s">
        <v>250</v>
      </c>
      <c r="P709" s="362" t="s">
        <v>247</v>
      </c>
      <c r="Q709" s="361" t="s">
        <v>157</v>
      </c>
      <c r="R709" s="362" t="s">
        <v>252</v>
      </c>
      <c r="S709" s="362" t="s">
        <v>253</v>
      </c>
      <c r="T709" s="362">
        <v>51847363</v>
      </c>
      <c r="U709" s="362"/>
      <c r="V709" s="362"/>
      <c r="W709" s="363" t="s">
        <v>864</v>
      </c>
      <c r="X709" s="362" t="s">
        <v>278</v>
      </c>
      <c r="Y709" s="362" t="s">
        <v>256</v>
      </c>
      <c r="Z709" s="362" t="s">
        <v>279</v>
      </c>
      <c r="AA709" s="362"/>
      <c r="AB709" s="362" t="s">
        <v>280</v>
      </c>
      <c r="AC709" s="362" t="s">
        <v>281</v>
      </c>
      <c r="AD709" s="364">
        <v>0</v>
      </c>
      <c r="AE709" s="364">
        <v>1062.03</v>
      </c>
      <c r="AF709" s="362" t="s">
        <v>154</v>
      </c>
      <c r="AG709" s="362">
        <v>1</v>
      </c>
      <c r="AH709" s="364">
        <v>0</v>
      </c>
      <c r="AI709" s="364">
        <v>1062.03</v>
      </c>
      <c r="AJ709" s="362"/>
      <c r="AK709" s="362"/>
      <c r="AL709" s="361"/>
      <c r="AM709" s="362"/>
      <c r="AN709" s="362"/>
      <c r="AO709" s="361"/>
      <c r="AP709" s="361"/>
      <c r="AQ709" s="362" t="s">
        <v>282</v>
      </c>
      <c r="AR709" s="362"/>
      <c r="AS709" s="363"/>
      <c r="AT709" s="362"/>
      <c r="AU709" s="362"/>
      <c r="AV709" s="364"/>
      <c r="AW709" s="362"/>
      <c r="AX709" s="362"/>
      <c r="AY709" s="364"/>
      <c r="AZ709" s="362"/>
      <c r="BA709" s="362"/>
      <c r="BB709" s="362"/>
      <c r="BC709" s="362"/>
      <c r="BD709" s="362"/>
      <c r="BE709" s="363"/>
      <c r="BF709" s="362"/>
      <c r="BG709" s="364"/>
      <c r="BH709" s="362"/>
      <c r="BI709" s="362"/>
      <c r="BJ709" s="362"/>
      <c r="BK709" s="362"/>
      <c r="BL709" s="362"/>
      <c r="BM709" s="362"/>
      <c r="BN709" s="362"/>
      <c r="BO709" s="362"/>
      <c r="BP709" s="362"/>
      <c r="BQ709" s="362"/>
      <c r="BR709" s="362"/>
    </row>
    <row r="710" spans="1:70" ht="15.6">
      <c r="A710" s="361" t="s">
        <v>158</v>
      </c>
      <c r="B710" s="362" t="s">
        <v>2</v>
      </c>
      <c r="C710" s="362"/>
      <c r="D710" s="363" t="s">
        <v>243</v>
      </c>
      <c r="E710" s="363" t="s">
        <v>456</v>
      </c>
      <c r="F710" s="362" t="s">
        <v>245</v>
      </c>
      <c r="G710" s="362" t="s">
        <v>246</v>
      </c>
      <c r="H710" s="362" t="s">
        <v>247</v>
      </c>
      <c r="I710" s="362" t="s">
        <v>248</v>
      </c>
      <c r="J710" s="362" t="s">
        <v>249</v>
      </c>
      <c r="K710" s="362" t="s">
        <v>250</v>
      </c>
      <c r="L710" s="361" t="s">
        <v>298</v>
      </c>
      <c r="M710" s="362" t="s">
        <v>120</v>
      </c>
      <c r="N710" s="362" t="s">
        <v>121</v>
      </c>
      <c r="O710" s="362" t="s">
        <v>250</v>
      </c>
      <c r="P710" s="362" t="s">
        <v>247</v>
      </c>
      <c r="Q710" s="361" t="s">
        <v>157</v>
      </c>
      <c r="R710" s="362" t="s">
        <v>252</v>
      </c>
      <c r="S710" s="362" t="s">
        <v>253</v>
      </c>
      <c r="T710" s="362">
        <v>53743488</v>
      </c>
      <c r="U710" s="362"/>
      <c r="V710" s="362"/>
      <c r="W710" s="363" t="s">
        <v>1068</v>
      </c>
      <c r="X710" s="362" t="s">
        <v>1893</v>
      </c>
      <c r="Y710" s="362" t="s">
        <v>256</v>
      </c>
      <c r="Z710" s="362" t="s">
        <v>257</v>
      </c>
      <c r="AA710" s="362" t="s">
        <v>258</v>
      </c>
      <c r="AB710" s="362" t="s">
        <v>259</v>
      </c>
      <c r="AC710" s="362" t="s">
        <v>260</v>
      </c>
      <c r="AD710" s="364">
        <v>-7965.3</v>
      </c>
      <c r="AE710" s="364">
        <v>-7965.3</v>
      </c>
      <c r="AF710" s="362" t="s">
        <v>154</v>
      </c>
      <c r="AG710" s="362">
        <v>1</v>
      </c>
      <c r="AH710" s="364">
        <v>-7965.3</v>
      </c>
      <c r="AI710" s="364">
        <v>-7965.3</v>
      </c>
      <c r="AJ710" s="362" t="s">
        <v>262</v>
      </c>
      <c r="AK710" s="362" t="s">
        <v>263</v>
      </c>
      <c r="AL710" s="361" t="s">
        <v>264</v>
      </c>
      <c r="AM710" s="362">
        <v>58203</v>
      </c>
      <c r="AN710" s="362">
        <v>64397</v>
      </c>
      <c r="AO710" s="361" t="s">
        <v>158</v>
      </c>
      <c r="AP710" s="361" t="s">
        <v>265</v>
      </c>
      <c r="AQ710" s="362" t="s">
        <v>1889</v>
      </c>
      <c r="AR710" s="362" t="s">
        <v>488</v>
      </c>
      <c r="AS710" s="363" t="s">
        <v>638</v>
      </c>
      <c r="AT710" s="362" t="s">
        <v>245</v>
      </c>
      <c r="AU710" s="362" t="s">
        <v>1890</v>
      </c>
      <c r="AV710" s="364" t="s">
        <v>502</v>
      </c>
      <c r="AW710" s="362" t="s">
        <v>1890</v>
      </c>
      <c r="AX710" s="362" t="s">
        <v>1150</v>
      </c>
      <c r="AY710" s="364" t="s">
        <v>1903</v>
      </c>
      <c r="AZ710" s="362" t="s">
        <v>1073</v>
      </c>
      <c r="BA710" s="362" t="s">
        <v>1073</v>
      </c>
      <c r="BB710" s="362" t="s">
        <v>1074</v>
      </c>
      <c r="BC710" s="362" t="s">
        <v>1075</v>
      </c>
      <c r="BD710" s="362" t="s">
        <v>1892</v>
      </c>
      <c r="BE710" s="363" t="s">
        <v>1077</v>
      </c>
      <c r="BF710" s="362" t="s">
        <v>154</v>
      </c>
      <c r="BG710" s="364" t="s">
        <v>502</v>
      </c>
      <c r="BH710" s="362"/>
      <c r="BI710" s="362"/>
      <c r="BJ710" s="362"/>
      <c r="BK710" s="362"/>
      <c r="BL710" s="362"/>
      <c r="BM710" s="362"/>
      <c r="BN710" s="362"/>
      <c r="BO710" s="362"/>
      <c r="BP710" s="362"/>
      <c r="BQ710" s="362"/>
      <c r="BR710" s="362"/>
    </row>
    <row r="711" spans="1:70" ht="15.6">
      <c r="A711" s="361" t="s">
        <v>158</v>
      </c>
      <c r="B711" s="362" t="s">
        <v>2</v>
      </c>
      <c r="C711" s="362"/>
      <c r="D711" s="363" t="s">
        <v>243</v>
      </c>
      <c r="E711" s="363" t="s">
        <v>456</v>
      </c>
      <c r="F711" s="362" t="s">
        <v>245</v>
      </c>
      <c r="G711" s="362" t="s">
        <v>246</v>
      </c>
      <c r="H711" s="362" t="s">
        <v>247</v>
      </c>
      <c r="I711" s="362" t="s">
        <v>248</v>
      </c>
      <c r="J711" s="362" t="s">
        <v>249</v>
      </c>
      <c r="K711" s="362" t="s">
        <v>250</v>
      </c>
      <c r="L711" s="361" t="s">
        <v>298</v>
      </c>
      <c r="M711" s="362" t="s">
        <v>120</v>
      </c>
      <c r="N711" s="362" t="s">
        <v>121</v>
      </c>
      <c r="O711" s="362" t="s">
        <v>250</v>
      </c>
      <c r="P711" s="362" t="s">
        <v>247</v>
      </c>
      <c r="Q711" s="361" t="s">
        <v>157</v>
      </c>
      <c r="R711" s="362" t="s">
        <v>252</v>
      </c>
      <c r="S711" s="362" t="s">
        <v>253</v>
      </c>
      <c r="T711" s="362">
        <v>53743502</v>
      </c>
      <c r="U711" s="362"/>
      <c r="V711" s="362"/>
      <c r="W711" s="363" t="s">
        <v>1068</v>
      </c>
      <c r="X711" s="362" t="s">
        <v>1893</v>
      </c>
      <c r="Y711" s="362" t="s">
        <v>256</v>
      </c>
      <c r="Z711" s="362" t="s">
        <v>257</v>
      </c>
      <c r="AA711" s="362" t="s">
        <v>258</v>
      </c>
      <c r="AB711" s="362" t="s">
        <v>259</v>
      </c>
      <c r="AC711" s="362" t="s">
        <v>260</v>
      </c>
      <c r="AD711" s="364">
        <v>7965.3</v>
      </c>
      <c r="AE711" s="364">
        <v>7965.3</v>
      </c>
      <c r="AF711" s="362" t="s">
        <v>154</v>
      </c>
      <c r="AG711" s="362">
        <v>1</v>
      </c>
      <c r="AH711" s="364">
        <v>7965.3</v>
      </c>
      <c r="AI711" s="364">
        <v>7965.3</v>
      </c>
      <c r="AJ711" s="362" t="s">
        <v>262</v>
      </c>
      <c r="AK711" s="362" t="s">
        <v>263</v>
      </c>
      <c r="AL711" s="361" t="s">
        <v>264</v>
      </c>
      <c r="AM711" s="362">
        <v>58203</v>
      </c>
      <c r="AN711" s="362">
        <v>74596</v>
      </c>
      <c r="AO711" s="361" t="s">
        <v>158</v>
      </c>
      <c r="AP711" s="361" t="s">
        <v>265</v>
      </c>
      <c r="AQ711" s="362" t="s">
        <v>1901</v>
      </c>
      <c r="AR711" s="362" t="s">
        <v>488</v>
      </c>
      <c r="AS711" s="363" t="s">
        <v>638</v>
      </c>
      <c r="AT711" s="362" t="s">
        <v>245</v>
      </c>
      <c r="AU711" s="362" t="s">
        <v>1890</v>
      </c>
      <c r="AV711" s="364" t="s">
        <v>502</v>
      </c>
      <c r="AW711" s="362" t="s">
        <v>1890</v>
      </c>
      <c r="AX711" s="362" t="s">
        <v>652</v>
      </c>
      <c r="AY711" s="364" t="s">
        <v>1894</v>
      </c>
      <c r="AZ711" s="362" t="s">
        <v>1073</v>
      </c>
      <c r="BA711" s="362" t="s">
        <v>1073</v>
      </c>
      <c r="BB711" s="362" t="s">
        <v>1074</v>
      </c>
      <c r="BC711" s="362" t="s">
        <v>1075</v>
      </c>
      <c r="BD711" s="362" t="s">
        <v>1892</v>
      </c>
      <c r="BE711" s="363" t="s">
        <v>1077</v>
      </c>
      <c r="BF711" s="362" t="s">
        <v>154</v>
      </c>
      <c r="BG711" s="364" t="s">
        <v>502</v>
      </c>
      <c r="BH711" s="362"/>
      <c r="BI711" s="362"/>
      <c r="BJ711" s="362"/>
      <c r="BK711" s="362"/>
      <c r="BL711" s="362"/>
      <c r="BM711" s="362"/>
      <c r="BN711" s="362"/>
      <c r="BO711" s="362"/>
      <c r="BP711" s="362"/>
      <c r="BQ711" s="362"/>
      <c r="BR711" s="362"/>
    </row>
    <row r="712" spans="1:70" ht="15.6">
      <c r="A712" s="361" t="s">
        <v>158</v>
      </c>
      <c r="B712" s="362" t="s">
        <v>2</v>
      </c>
      <c r="C712" s="362"/>
      <c r="D712" s="363" t="s">
        <v>243</v>
      </c>
      <c r="E712" s="363" t="s">
        <v>456</v>
      </c>
      <c r="F712" s="362" t="s">
        <v>245</v>
      </c>
      <c r="G712" s="362" t="s">
        <v>246</v>
      </c>
      <c r="H712" s="362" t="s">
        <v>247</v>
      </c>
      <c r="I712" s="362" t="s">
        <v>248</v>
      </c>
      <c r="J712" s="362" t="s">
        <v>249</v>
      </c>
      <c r="K712" s="362" t="s">
        <v>250</v>
      </c>
      <c r="L712" s="361" t="s">
        <v>298</v>
      </c>
      <c r="M712" s="362" t="s">
        <v>120</v>
      </c>
      <c r="N712" s="362" t="s">
        <v>121</v>
      </c>
      <c r="O712" s="362" t="s">
        <v>250</v>
      </c>
      <c r="P712" s="362" t="s">
        <v>247</v>
      </c>
      <c r="Q712" s="361" t="s">
        <v>157</v>
      </c>
      <c r="R712" s="362" t="s">
        <v>252</v>
      </c>
      <c r="S712" s="362" t="s">
        <v>253</v>
      </c>
      <c r="T712" s="362">
        <v>56869790</v>
      </c>
      <c r="U712" s="362"/>
      <c r="V712" s="362"/>
      <c r="W712" s="363" t="s">
        <v>705</v>
      </c>
      <c r="X712" s="362" t="s">
        <v>1888</v>
      </c>
      <c r="Y712" s="362" t="s">
        <v>256</v>
      </c>
      <c r="Z712" s="362" t="s">
        <v>257</v>
      </c>
      <c r="AA712" s="362" t="s">
        <v>258</v>
      </c>
      <c r="AB712" s="362" t="s">
        <v>259</v>
      </c>
      <c r="AC712" s="362" t="s">
        <v>260</v>
      </c>
      <c r="AD712" s="364">
        <v>9292.7800000000007</v>
      </c>
      <c r="AE712" s="364">
        <v>9292.7800000000007</v>
      </c>
      <c r="AF712" s="362" t="s">
        <v>154</v>
      </c>
      <c r="AG712" s="362">
        <v>1</v>
      </c>
      <c r="AH712" s="364">
        <v>9292.7800000000007</v>
      </c>
      <c r="AI712" s="364">
        <v>9292.7800000000007</v>
      </c>
      <c r="AJ712" s="362" t="s">
        <v>262</v>
      </c>
      <c r="AK712" s="362" t="s">
        <v>263</v>
      </c>
      <c r="AL712" s="361" t="s">
        <v>264</v>
      </c>
      <c r="AM712" s="362">
        <v>58203</v>
      </c>
      <c r="AN712" s="362">
        <v>64397</v>
      </c>
      <c r="AO712" s="361" t="s">
        <v>158</v>
      </c>
      <c r="AP712" s="361" t="s">
        <v>265</v>
      </c>
      <c r="AQ712" s="362" t="s">
        <v>1889</v>
      </c>
      <c r="AR712" s="362" t="s">
        <v>537</v>
      </c>
      <c r="AS712" s="363" t="s">
        <v>705</v>
      </c>
      <c r="AT712" s="362" t="s">
        <v>245</v>
      </c>
      <c r="AU712" s="362" t="s">
        <v>1904</v>
      </c>
      <c r="AV712" s="364" t="s">
        <v>502</v>
      </c>
      <c r="AW712" s="362" t="s">
        <v>1904</v>
      </c>
      <c r="AX712" s="362" t="s">
        <v>271</v>
      </c>
      <c r="AY712" s="364" t="s">
        <v>1900</v>
      </c>
      <c r="AZ712" s="362" t="s">
        <v>1073</v>
      </c>
      <c r="BA712" s="362" t="s">
        <v>1073</v>
      </c>
      <c r="BB712" s="362" t="s">
        <v>1074</v>
      </c>
      <c r="BC712" s="362" t="s">
        <v>1075</v>
      </c>
      <c r="BD712" s="362" t="s">
        <v>1603</v>
      </c>
      <c r="BE712" s="363" t="s">
        <v>705</v>
      </c>
      <c r="BF712" s="362" t="s">
        <v>154</v>
      </c>
      <c r="BG712" s="364" t="s">
        <v>502</v>
      </c>
      <c r="BH712" s="362"/>
      <c r="BI712" s="362"/>
      <c r="BJ712" s="362"/>
      <c r="BK712" s="362"/>
      <c r="BL712" s="362"/>
      <c r="BM712" s="362"/>
      <c r="BN712" s="362"/>
      <c r="BO712" s="362"/>
      <c r="BP712" s="362"/>
      <c r="BQ712" s="362"/>
      <c r="BR712" s="362"/>
    </row>
    <row r="713" spans="1:70" ht="15.6">
      <c r="A713" s="361" t="s">
        <v>158</v>
      </c>
      <c r="B713" s="362" t="s">
        <v>2</v>
      </c>
      <c r="C713" s="362"/>
      <c r="D713" s="363" t="s">
        <v>243</v>
      </c>
      <c r="E713" s="363" t="s">
        <v>456</v>
      </c>
      <c r="F713" s="362" t="s">
        <v>245</v>
      </c>
      <c r="G713" s="362" t="s">
        <v>246</v>
      </c>
      <c r="H713" s="362" t="s">
        <v>247</v>
      </c>
      <c r="I713" s="362" t="s">
        <v>248</v>
      </c>
      <c r="J713" s="362" t="s">
        <v>249</v>
      </c>
      <c r="K713" s="362" t="s">
        <v>250</v>
      </c>
      <c r="L713" s="361" t="s">
        <v>298</v>
      </c>
      <c r="M713" s="362" t="s">
        <v>120</v>
      </c>
      <c r="N713" s="362" t="s">
        <v>121</v>
      </c>
      <c r="O713" s="362" t="s">
        <v>250</v>
      </c>
      <c r="P713" s="362" t="s">
        <v>247</v>
      </c>
      <c r="Q713" s="361" t="s">
        <v>157</v>
      </c>
      <c r="R713" s="362" t="s">
        <v>252</v>
      </c>
      <c r="S713" s="362" t="s">
        <v>253</v>
      </c>
      <c r="T713" s="362">
        <v>56869791</v>
      </c>
      <c r="U713" s="362"/>
      <c r="V713" s="362"/>
      <c r="W713" s="363" t="s">
        <v>705</v>
      </c>
      <c r="X713" s="362" t="s">
        <v>1893</v>
      </c>
      <c r="Y713" s="362" t="s">
        <v>256</v>
      </c>
      <c r="Z713" s="362" t="s">
        <v>257</v>
      </c>
      <c r="AA713" s="362" t="s">
        <v>258</v>
      </c>
      <c r="AB713" s="362" t="s">
        <v>259</v>
      </c>
      <c r="AC713" s="362" t="s">
        <v>260</v>
      </c>
      <c r="AD713" s="364">
        <v>3982.62</v>
      </c>
      <c r="AE713" s="364">
        <v>3982.62</v>
      </c>
      <c r="AF713" s="362" t="s">
        <v>154</v>
      </c>
      <c r="AG713" s="362">
        <v>1</v>
      </c>
      <c r="AH713" s="364">
        <v>3982.62</v>
      </c>
      <c r="AI713" s="364">
        <v>3982.62</v>
      </c>
      <c r="AJ713" s="362" t="s">
        <v>262</v>
      </c>
      <c r="AK713" s="362" t="s">
        <v>263</v>
      </c>
      <c r="AL713" s="361" t="s">
        <v>264</v>
      </c>
      <c r="AM713" s="362">
        <v>58203</v>
      </c>
      <c r="AN713" s="362">
        <v>74596</v>
      </c>
      <c r="AO713" s="361" t="s">
        <v>158</v>
      </c>
      <c r="AP713" s="361" t="s">
        <v>265</v>
      </c>
      <c r="AQ713" s="362" t="s">
        <v>1901</v>
      </c>
      <c r="AR713" s="362" t="s">
        <v>537</v>
      </c>
      <c r="AS713" s="363" t="s">
        <v>705</v>
      </c>
      <c r="AT713" s="362" t="s">
        <v>245</v>
      </c>
      <c r="AU713" s="362" t="s">
        <v>1904</v>
      </c>
      <c r="AV713" s="364" t="s">
        <v>502</v>
      </c>
      <c r="AW713" s="362" t="s">
        <v>1904</v>
      </c>
      <c r="AX713" s="362" t="s">
        <v>501</v>
      </c>
      <c r="AY713" s="364" t="s">
        <v>1902</v>
      </c>
      <c r="AZ713" s="362" t="s">
        <v>1073</v>
      </c>
      <c r="BA713" s="362" t="s">
        <v>1073</v>
      </c>
      <c r="BB713" s="362" t="s">
        <v>1074</v>
      </c>
      <c r="BC713" s="362" t="s">
        <v>1075</v>
      </c>
      <c r="BD713" s="362" t="s">
        <v>1603</v>
      </c>
      <c r="BE713" s="363" t="s">
        <v>705</v>
      </c>
      <c r="BF713" s="362" t="s">
        <v>154</v>
      </c>
      <c r="BG713" s="364" t="s">
        <v>502</v>
      </c>
      <c r="BH713" s="362"/>
      <c r="BI713" s="362"/>
      <c r="BJ713" s="362"/>
      <c r="BK713" s="362"/>
      <c r="BL713" s="362"/>
      <c r="BM713" s="362"/>
      <c r="BN713" s="362"/>
      <c r="BO713" s="362"/>
      <c r="BP713" s="362"/>
      <c r="BQ713" s="362"/>
      <c r="BR713" s="362"/>
    </row>
    <row r="714" spans="1:70" ht="15.6">
      <c r="A714" s="361" t="s">
        <v>158</v>
      </c>
      <c r="B714" s="362" t="s">
        <v>2</v>
      </c>
      <c r="C714" s="362"/>
      <c r="D714" s="363" t="s">
        <v>243</v>
      </c>
      <c r="E714" s="363" t="s">
        <v>456</v>
      </c>
      <c r="F714" s="362" t="s">
        <v>245</v>
      </c>
      <c r="G714" s="362" t="s">
        <v>246</v>
      </c>
      <c r="H714" s="362" t="s">
        <v>247</v>
      </c>
      <c r="I714" s="362" t="s">
        <v>248</v>
      </c>
      <c r="J714" s="362" t="s">
        <v>249</v>
      </c>
      <c r="K714" s="362" t="s">
        <v>250</v>
      </c>
      <c r="L714" s="361" t="s">
        <v>298</v>
      </c>
      <c r="M714" s="362" t="s">
        <v>120</v>
      </c>
      <c r="N714" s="362" t="s">
        <v>121</v>
      </c>
      <c r="O714" s="362" t="s">
        <v>250</v>
      </c>
      <c r="P714" s="362" t="s">
        <v>247</v>
      </c>
      <c r="Q714" s="361" t="s">
        <v>157</v>
      </c>
      <c r="R714" s="362" t="s">
        <v>252</v>
      </c>
      <c r="S714" s="362" t="s">
        <v>253</v>
      </c>
      <c r="T714" s="362">
        <v>56903567</v>
      </c>
      <c r="U714" s="362"/>
      <c r="V714" s="362"/>
      <c r="W714" s="363" t="s">
        <v>705</v>
      </c>
      <c r="X714" s="362" t="s">
        <v>278</v>
      </c>
      <c r="Y714" s="362" t="s">
        <v>256</v>
      </c>
      <c r="Z714" s="362" t="s">
        <v>279</v>
      </c>
      <c r="AA714" s="362"/>
      <c r="AB714" s="362" t="s">
        <v>280</v>
      </c>
      <c r="AC714" s="362" t="s">
        <v>281</v>
      </c>
      <c r="AD714" s="364">
        <v>0</v>
      </c>
      <c r="AE714" s="364">
        <v>1062.03</v>
      </c>
      <c r="AF714" s="362" t="s">
        <v>154</v>
      </c>
      <c r="AG714" s="362">
        <v>1</v>
      </c>
      <c r="AH714" s="364">
        <v>0</v>
      </c>
      <c r="AI714" s="364">
        <v>1062.03</v>
      </c>
      <c r="AJ714" s="362"/>
      <c r="AK714" s="362"/>
      <c r="AL714" s="361"/>
      <c r="AM714" s="362"/>
      <c r="AN714" s="362"/>
      <c r="AO714" s="361"/>
      <c r="AP714" s="361"/>
      <c r="AQ714" s="362" t="s">
        <v>282</v>
      </c>
      <c r="AR714" s="362"/>
      <c r="AS714" s="363"/>
      <c r="AT714" s="362"/>
      <c r="AU714" s="362"/>
      <c r="AV714" s="364"/>
      <c r="AW714" s="362"/>
      <c r="AX714" s="362"/>
      <c r="AY714" s="364"/>
      <c r="AZ714" s="362"/>
      <c r="BA714" s="362"/>
      <c r="BB714" s="362"/>
      <c r="BC714" s="362"/>
      <c r="BD714" s="362"/>
      <c r="BE714" s="363"/>
      <c r="BF714" s="362"/>
      <c r="BG714" s="364"/>
      <c r="BH714" s="362"/>
      <c r="BI714" s="362"/>
      <c r="BJ714" s="362"/>
      <c r="BK714" s="362"/>
      <c r="BL714" s="362"/>
      <c r="BM714" s="362"/>
      <c r="BN714" s="362"/>
      <c r="BO714" s="362"/>
      <c r="BP714" s="362"/>
      <c r="BQ714" s="362"/>
      <c r="BR714" s="362"/>
    </row>
    <row r="715" spans="1:70" ht="15.6">
      <c r="A715" s="361" t="s">
        <v>158</v>
      </c>
      <c r="B715" s="362" t="s">
        <v>2</v>
      </c>
      <c r="C715" s="362"/>
      <c r="D715" s="363" t="s">
        <v>243</v>
      </c>
      <c r="E715" s="363" t="s">
        <v>456</v>
      </c>
      <c r="F715" s="362" t="s">
        <v>245</v>
      </c>
      <c r="G715" s="362" t="s">
        <v>246</v>
      </c>
      <c r="H715" s="362" t="s">
        <v>247</v>
      </c>
      <c r="I715" s="362" t="s">
        <v>248</v>
      </c>
      <c r="J715" s="362" t="s">
        <v>249</v>
      </c>
      <c r="K715" s="362" t="s">
        <v>250</v>
      </c>
      <c r="L715" s="361" t="s">
        <v>298</v>
      </c>
      <c r="M715" s="362" t="s">
        <v>120</v>
      </c>
      <c r="N715" s="362" t="s">
        <v>121</v>
      </c>
      <c r="O715" s="362" t="s">
        <v>250</v>
      </c>
      <c r="P715" s="362" t="s">
        <v>247</v>
      </c>
      <c r="Q715" s="361" t="s">
        <v>157</v>
      </c>
      <c r="R715" s="362" t="s">
        <v>252</v>
      </c>
      <c r="S715" s="362" t="s">
        <v>253</v>
      </c>
      <c r="T715" s="362">
        <v>58014797</v>
      </c>
      <c r="U715" s="362"/>
      <c r="V715" s="362"/>
      <c r="W715" s="363" t="s">
        <v>1068</v>
      </c>
      <c r="X715" s="362" t="s">
        <v>1893</v>
      </c>
      <c r="Y715" s="362" t="s">
        <v>256</v>
      </c>
      <c r="Z715" s="362" t="s">
        <v>257</v>
      </c>
      <c r="AA715" s="362" t="s">
        <v>258</v>
      </c>
      <c r="AB715" s="362" t="s">
        <v>259</v>
      </c>
      <c r="AC715" s="362" t="s">
        <v>260</v>
      </c>
      <c r="AD715" s="364">
        <v>-7965.3</v>
      </c>
      <c r="AE715" s="364">
        <v>-7965.3</v>
      </c>
      <c r="AF715" s="362" t="s">
        <v>154</v>
      </c>
      <c r="AG715" s="362">
        <v>1</v>
      </c>
      <c r="AH715" s="364">
        <v>-7965.3</v>
      </c>
      <c r="AI715" s="364">
        <v>-7965.3</v>
      </c>
      <c r="AJ715" s="362" t="s">
        <v>262</v>
      </c>
      <c r="AK715" s="362" t="s">
        <v>263</v>
      </c>
      <c r="AL715" s="361" t="s">
        <v>264</v>
      </c>
      <c r="AM715" s="362">
        <v>58203</v>
      </c>
      <c r="AN715" s="362">
        <v>64397</v>
      </c>
      <c r="AO715" s="361" t="s">
        <v>158</v>
      </c>
      <c r="AP715" s="361" t="s">
        <v>265</v>
      </c>
      <c r="AQ715" s="362" t="s">
        <v>1889</v>
      </c>
      <c r="AR715" s="362" t="s">
        <v>537</v>
      </c>
      <c r="AS715" s="363" t="s">
        <v>649</v>
      </c>
      <c r="AT715" s="362" t="s">
        <v>245</v>
      </c>
      <c r="AU715" s="362" t="s">
        <v>1890</v>
      </c>
      <c r="AV715" s="364" t="s">
        <v>502</v>
      </c>
      <c r="AW715" s="362" t="s">
        <v>1890</v>
      </c>
      <c r="AX715" s="362" t="s">
        <v>1905</v>
      </c>
      <c r="AY715" s="364" t="s">
        <v>1903</v>
      </c>
      <c r="AZ715" s="362" t="s">
        <v>1073</v>
      </c>
      <c r="BA715" s="362" t="s">
        <v>1073</v>
      </c>
      <c r="BB715" s="362" t="s">
        <v>1074</v>
      </c>
      <c r="BC715" s="362" t="s">
        <v>1075</v>
      </c>
      <c r="BD715" s="362" t="s">
        <v>1892</v>
      </c>
      <c r="BE715" s="363" t="s">
        <v>1077</v>
      </c>
      <c r="BF715" s="362" t="s">
        <v>154</v>
      </c>
      <c r="BG715" s="364" t="s">
        <v>502</v>
      </c>
      <c r="BH715" s="362"/>
      <c r="BI715" s="362"/>
      <c r="BJ715" s="362"/>
      <c r="BK715" s="362"/>
      <c r="BL715" s="362"/>
      <c r="BM715" s="362"/>
      <c r="BN715" s="362"/>
      <c r="BO715" s="362"/>
      <c r="BP715" s="362"/>
      <c r="BQ715" s="362"/>
      <c r="BR715" s="362"/>
    </row>
    <row r="716" spans="1:70" ht="15.6">
      <c r="A716" s="361" t="s">
        <v>158</v>
      </c>
      <c r="B716" s="362" t="s">
        <v>2</v>
      </c>
      <c r="C716" s="362"/>
      <c r="D716" s="363" t="s">
        <v>243</v>
      </c>
      <c r="E716" s="363" t="s">
        <v>456</v>
      </c>
      <c r="F716" s="362" t="s">
        <v>245</v>
      </c>
      <c r="G716" s="362" t="s">
        <v>246</v>
      </c>
      <c r="H716" s="362" t="s">
        <v>247</v>
      </c>
      <c r="I716" s="362" t="s">
        <v>248</v>
      </c>
      <c r="J716" s="362" t="s">
        <v>249</v>
      </c>
      <c r="K716" s="362" t="s">
        <v>250</v>
      </c>
      <c r="L716" s="361" t="s">
        <v>298</v>
      </c>
      <c r="M716" s="362" t="s">
        <v>120</v>
      </c>
      <c r="N716" s="362" t="s">
        <v>121</v>
      </c>
      <c r="O716" s="362" t="s">
        <v>250</v>
      </c>
      <c r="P716" s="362" t="s">
        <v>247</v>
      </c>
      <c r="Q716" s="361" t="s">
        <v>157</v>
      </c>
      <c r="R716" s="362" t="s">
        <v>252</v>
      </c>
      <c r="S716" s="362" t="s">
        <v>253</v>
      </c>
      <c r="T716" s="362">
        <v>58014798</v>
      </c>
      <c r="U716" s="362"/>
      <c r="V716" s="362"/>
      <c r="W716" s="363" t="s">
        <v>1068</v>
      </c>
      <c r="X716" s="362" t="s">
        <v>1893</v>
      </c>
      <c r="Y716" s="362" t="s">
        <v>256</v>
      </c>
      <c r="Z716" s="362" t="s">
        <v>257</v>
      </c>
      <c r="AA716" s="362" t="s">
        <v>258</v>
      </c>
      <c r="AB716" s="362" t="s">
        <v>259</v>
      </c>
      <c r="AC716" s="362" t="s">
        <v>260</v>
      </c>
      <c r="AD716" s="364">
        <v>7965.3</v>
      </c>
      <c r="AE716" s="364">
        <v>7965.3</v>
      </c>
      <c r="AF716" s="362" t="s">
        <v>154</v>
      </c>
      <c r="AG716" s="362">
        <v>1</v>
      </c>
      <c r="AH716" s="364">
        <v>7965.3</v>
      </c>
      <c r="AI716" s="364">
        <v>7965.3</v>
      </c>
      <c r="AJ716" s="362" t="s">
        <v>262</v>
      </c>
      <c r="AK716" s="362" t="s">
        <v>263</v>
      </c>
      <c r="AL716" s="361" t="s">
        <v>264</v>
      </c>
      <c r="AM716" s="362">
        <v>58203</v>
      </c>
      <c r="AN716" s="362">
        <v>74596</v>
      </c>
      <c r="AO716" s="361" t="s">
        <v>158</v>
      </c>
      <c r="AP716" s="361" t="s">
        <v>265</v>
      </c>
      <c r="AQ716" s="362" t="s">
        <v>1901</v>
      </c>
      <c r="AR716" s="362" t="s">
        <v>537</v>
      </c>
      <c r="AS716" s="363" t="s">
        <v>649</v>
      </c>
      <c r="AT716" s="362" t="s">
        <v>245</v>
      </c>
      <c r="AU716" s="362" t="s">
        <v>1890</v>
      </c>
      <c r="AV716" s="364" t="s">
        <v>502</v>
      </c>
      <c r="AW716" s="362" t="s">
        <v>1890</v>
      </c>
      <c r="AX716" s="362" t="s">
        <v>1906</v>
      </c>
      <c r="AY716" s="364" t="s">
        <v>1894</v>
      </c>
      <c r="AZ716" s="362" t="s">
        <v>1073</v>
      </c>
      <c r="BA716" s="362" t="s">
        <v>1073</v>
      </c>
      <c r="BB716" s="362" t="s">
        <v>1074</v>
      </c>
      <c r="BC716" s="362" t="s">
        <v>1075</v>
      </c>
      <c r="BD716" s="362" t="s">
        <v>1892</v>
      </c>
      <c r="BE716" s="363" t="s">
        <v>1077</v>
      </c>
      <c r="BF716" s="362" t="s">
        <v>154</v>
      </c>
      <c r="BG716" s="364" t="s">
        <v>502</v>
      </c>
      <c r="BH716" s="362"/>
      <c r="BI716" s="362"/>
      <c r="BJ716" s="362"/>
      <c r="BK716" s="362"/>
      <c r="BL716" s="362"/>
      <c r="BM716" s="362"/>
      <c r="BN716" s="362"/>
      <c r="BO716" s="362"/>
      <c r="BP716" s="362"/>
      <c r="BQ716" s="362"/>
      <c r="BR716" s="362"/>
    </row>
    <row r="717" spans="1:70" ht="15.6">
      <c r="A717" s="361" t="s">
        <v>158</v>
      </c>
      <c r="B717" s="362" t="s">
        <v>2</v>
      </c>
      <c r="C717" s="362"/>
      <c r="D717" s="363" t="s">
        <v>243</v>
      </c>
      <c r="E717" s="363" t="s">
        <v>456</v>
      </c>
      <c r="F717" s="362" t="s">
        <v>245</v>
      </c>
      <c r="G717" s="362" t="s">
        <v>246</v>
      </c>
      <c r="H717" s="362" t="s">
        <v>247</v>
      </c>
      <c r="I717" s="362" t="s">
        <v>248</v>
      </c>
      <c r="J717" s="362" t="s">
        <v>249</v>
      </c>
      <c r="K717" s="362" t="s">
        <v>250</v>
      </c>
      <c r="L717" s="361" t="s">
        <v>298</v>
      </c>
      <c r="M717" s="362" t="s">
        <v>449</v>
      </c>
      <c r="N717" s="362" t="s">
        <v>1907</v>
      </c>
      <c r="O717" s="362" t="s">
        <v>832</v>
      </c>
      <c r="P717" s="362" t="s">
        <v>247</v>
      </c>
      <c r="Q717" s="361" t="s">
        <v>157</v>
      </c>
      <c r="R717" s="362" t="s">
        <v>252</v>
      </c>
      <c r="S717" s="362" t="s">
        <v>253</v>
      </c>
      <c r="T717" s="362">
        <v>40292677</v>
      </c>
      <c r="U717" s="362"/>
      <c r="V717" s="362"/>
      <c r="W717" s="363" t="s">
        <v>937</v>
      </c>
      <c r="X717" s="362" t="s">
        <v>518</v>
      </c>
      <c r="Y717" s="362" t="s">
        <v>256</v>
      </c>
      <c r="Z717" s="362" t="s">
        <v>519</v>
      </c>
      <c r="AA717" s="362"/>
      <c r="AB717" s="362" t="s">
        <v>519</v>
      </c>
      <c r="AC717" s="362" t="s">
        <v>519</v>
      </c>
      <c r="AD717" s="364">
        <v>-950.64</v>
      </c>
      <c r="AE717" s="364">
        <v>-950.64</v>
      </c>
      <c r="AF717" s="362" t="s">
        <v>154</v>
      </c>
      <c r="AG717" s="362">
        <v>1</v>
      </c>
      <c r="AH717" s="364">
        <v>-950.64</v>
      </c>
      <c r="AI717" s="364">
        <v>-950.64</v>
      </c>
      <c r="AJ717" s="362" t="s">
        <v>262</v>
      </c>
      <c r="AK717" s="362" t="s">
        <v>263</v>
      </c>
      <c r="AL717" s="361" t="s">
        <v>264</v>
      </c>
      <c r="AM717" s="362">
        <v>58203</v>
      </c>
      <c r="AN717" s="362">
        <v>76135</v>
      </c>
      <c r="AO717" s="361" t="s">
        <v>158</v>
      </c>
      <c r="AP717" s="361" t="s">
        <v>265</v>
      </c>
      <c r="AQ717" s="362" t="s">
        <v>520</v>
      </c>
      <c r="AR717" s="362"/>
      <c r="AS717" s="363"/>
      <c r="AT717" s="362"/>
      <c r="AU717" s="362"/>
      <c r="AV717" s="364"/>
      <c r="AW717" s="362"/>
      <c r="AX717" s="362"/>
      <c r="AY717" s="364"/>
      <c r="AZ717" s="362"/>
      <c r="BA717" s="362"/>
      <c r="BB717" s="362"/>
      <c r="BC717" s="362"/>
      <c r="BD717" s="362"/>
      <c r="BE717" s="363"/>
      <c r="BF717" s="362"/>
      <c r="BG717" s="364"/>
      <c r="BH717" s="362"/>
      <c r="BI717" s="362"/>
      <c r="BJ717" s="362"/>
      <c r="BK717" s="362"/>
      <c r="BL717" s="362"/>
      <c r="BM717" s="362"/>
      <c r="BN717" s="362"/>
      <c r="BO717" s="362"/>
      <c r="BP717" s="362"/>
      <c r="BQ717" s="362"/>
      <c r="BR717" s="362"/>
    </row>
    <row r="718" spans="1:70" ht="15.6">
      <c r="A718" s="361" t="s">
        <v>158</v>
      </c>
      <c r="B718" s="362" t="s">
        <v>2</v>
      </c>
      <c r="C718" s="362"/>
      <c r="D718" s="363" t="s">
        <v>243</v>
      </c>
      <c r="E718" s="363" t="s">
        <v>456</v>
      </c>
      <c r="F718" s="362" t="s">
        <v>245</v>
      </c>
      <c r="G718" s="362" t="s">
        <v>246</v>
      </c>
      <c r="H718" s="362" t="s">
        <v>247</v>
      </c>
      <c r="I718" s="362" t="s">
        <v>248</v>
      </c>
      <c r="J718" s="362" t="s">
        <v>249</v>
      </c>
      <c r="K718" s="362" t="s">
        <v>250</v>
      </c>
      <c r="L718" s="361" t="s">
        <v>298</v>
      </c>
      <c r="M718" s="362" t="s">
        <v>449</v>
      </c>
      <c r="N718" s="362" t="s">
        <v>1907</v>
      </c>
      <c r="O718" s="362" t="s">
        <v>832</v>
      </c>
      <c r="P718" s="362" t="s">
        <v>247</v>
      </c>
      <c r="Q718" s="361" t="s">
        <v>157</v>
      </c>
      <c r="R718" s="362" t="s">
        <v>252</v>
      </c>
      <c r="S718" s="362" t="s">
        <v>253</v>
      </c>
      <c r="T718" s="362">
        <v>46844579</v>
      </c>
      <c r="U718" s="362"/>
      <c r="V718" s="362"/>
      <c r="W718" s="363" t="s">
        <v>937</v>
      </c>
      <c r="X718" s="362" t="s">
        <v>833</v>
      </c>
      <c r="Y718" s="362" t="s">
        <v>256</v>
      </c>
      <c r="Z718" s="362" t="s">
        <v>257</v>
      </c>
      <c r="AA718" s="362" t="s">
        <v>258</v>
      </c>
      <c r="AB718" s="362" t="s">
        <v>259</v>
      </c>
      <c r="AC718" s="362" t="s">
        <v>260</v>
      </c>
      <c r="AD718" s="364">
        <v>157320</v>
      </c>
      <c r="AE718" s="364">
        <v>157320</v>
      </c>
      <c r="AF718" s="362" t="s">
        <v>261</v>
      </c>
      <c r="AG718" s="362">
        <v>2.5974029999999999E-2</v>
      </c>
      <c r="AH718" s="364">
        <v>4086.23</v>
      </c>
      <c r="AI718" s="364">
        <v>4086.23</v>
      </c>
      <c r="AJ718" s="362" t="s">
        <v>262</v>
      </c>
      <c r="AK718" s="362" t="s">
        <v>263</v>
      </c>
      <c r="AL718" s="361" t="s">
        <v>264</v>
      </c>
      <c r="AM718" s="362">
        <v>58203</v>
      </c>
      <c r="AN718" s="362">
        <v>72635</v>
      </c>
      <c r="AO718" s="361" t="s">
        <v>158</v>
      </c>
      <c r="AP718" s="361" t="s">
        <v>265</v>
      </c>
      <c r="AQ718" s="362" t="s">
        <v>834</v>
      </c>
      <c r="AR718" s="362" t="s">
        <v>657</v>
      </c>
      <c r="AS718" s="363" t="s">
        <v>686</v>
      </c>
      <c r="AT718" s="362" t="s">
        <v>245</v>
      </c>
      <c r="AU718" s="362" t="s">
        <v>1908</v>
      </c>
      <c r="AV718" s="364" t="s">
        <v>1909</v>
      </c>
      <c r="AW718" s="362" t="s">
        <v>1910</v>
      </c>
      <c r="AX718" s="362" t="s">
        <v>1166</v>
      </c>
      <c r="AY718" s="364" t="s">
        <v>1911</v>
      </c>
      <c r="AZ718" s="362">
        <v>2052132</v>
      </c>
      <c r="BA718" s="362" t="s">
        <v>841</v>
      </c>
      <c r="BB718" s="362" t="s">
        <v>842</v>
      </c>
      <c r="BC718" s="362" t="s">
        <v>305</v>
      </c>
      <c r="BD718" s="362"/>
      <c r="BE718" s="363"/>
      <c r="BF718" s="362"/>
      <c r="BG718" s="364"/>
      <c r="BH718" s="362"/>
      <c r="BI718" s="362"/>
      <c r="BJ718" s="362"/>
      <c r="BK718" s="362"/>
      <c r="BL718" s="362"/>
      <c r="BM718" s="362"/>
      <c r="BN718" s="362"/>
      <c r="BO718" s="362"/>
      <c r="BP718" s="362"/>
      <c r="BQ718" s="362"/>
      <c r="BR718" s="362"/>
    </row>
    <row r="719" spans="1:70" ht="15.6">
      <c r="A719" s="361" t="s">
        <v>158</v>
      </c>
      <c r="B719" s="362" t="s">
        <v>2</v>
      </c>
      <c r="C719" s="362"/>
      <c r="D719" s="363" t="s">
        <v>243</v>
      </c>
      <c r="E719" s="363" t="s">
        <v>456</v>
      </c>
      <c r="F719" s="362" t="s">
        <v>245</v>
      </c>
      <c r="G719" s="362" t="s">
        <v>246</v>
      </c>
      <c r="H719" s="362" t="s">
        <v>247</v>
      </c>
      <c r="I719" s="362" t="s">
        <v>248</v>
      </c>
      <c r="J719" s="362" t="s">
        <v>249</v>
      </c>
      <c r="K719" s="362" t="s">
        <v>250</v>
      </c>
      <c r="L719" s="361" t="s">
        <v>298</v>
      </c>
      <c r="M719" s="362" t="s">
        <v>449</v>
      </c>
      <c r="N719" s="362" t="s">
        <v>1907</v>
      </c>
      <c r="O719" s="362" t="s">
        <v>832</v>
      </c>
      <c r="P719" s="362" t="s">
        <v>247</v>
      </c>
      <c r="Q719" s="361" t="s">
        <v>157</v>
      </c>
      <c r="R719" s="362" t="s">
        <v>252</v>
      </c>
      <c r="S719" s="362" t="s">
        <v>253</v>
      </c>
      <c r="T719" s="362">
        <v>46869205</v>
      </c>
      <c r="U719" s="362"/>
      <c r="V719" s="362"/>
      <c r="W719" s="363" t="s">
        <v>937</v>
      </c>
      <c r="X719" s="362" t="s">
        <v>278</v>
      </c>
      <c r="Y719" s="362" t="s">
        <v>256</v>
      </c>
      <c r="Z719" s="362" t="s">
        <v>279</v>
      </c>
      <c r="AA719" s="362"/>
      <c r="AB719" s="362" t="s">
        <v>280</v>
      </c>
      <c r="AC719" s="362" t="s">
        <v>281</v>
      </c>
      <c r="AD719" s="364">
        <v>0</v>
      </c>
      <c r="AE719" s="364">
        <v>12585.6</v>
      </c>
      <c r="AF719" s="362" t="s">
        <v>261</v>
      </c>
      <c r="AG719" s="362">
        <v>2.5974029999999999E-2</v>
      </c>
      <c r="AH719" s="364">
        <v>0</v>
      </c>
      <c r="AI719" s="364">
        <v>326.89999999999998</v>
      </c>
      <c r="AJ719" s="362"/>
      <c r="AK719" s="362"/>
      <c r="AL719" s="361"/>
      <c r="AM719" s="362"/>
      <c r="AN719" s="362"/>
      <c r="AO719" s="361"/>
      <c r="AP719" s="361"/>
      <c r="AQ719" s="362" t="s">
        <v>282</v>
      </c>
      <c r="AR719" s="362"/>
      <c r="AS719" s="363"/>
      <c r="AT719" s="362"/>
      <c r="AU719" s="362"/>
      <c r="AV719" s="364"/>
      <c r="AW719" s="362"/>
      <c r="AX719" s="362"/>
      <c r="AY719" s="364"/>
      <c r="AZ719" s="362"/>
      <c r="BA719" s="362"/>
      <c r="BB719" s="362"/>
      <c r="BC719" s="362"/>
      <c r="BD719" s="362"/>
      <c r="BE719" s="363"/>
      <c r="BF719" s="362"/>
      <c r="BG719" s="364"/>
      <c r="BH719" s="362"/>
      <c r="BI719" s="362"/>
      <c r="BJ719" s="362"/>
      <c r="BK719" s="362"/>
      <c r="BL719" s="362"/>
      <c r="BM719" s="362"/>
      <c r="BN719" s="362"/>
      <c r="BO719" s="362"/>
      <c r="BP719" s="362"/>
      <c r="BQ719" s="362"/>
      <c r="BR719" s="362"/>
    </row>
    <row r="720" spans="1:70" ht="15.6">
      <c r="A720" s="361" t="s">
        <v>158</v>
      </c>
      <c r="B720" s="362" t="s">
        <v>2</v>
      </c>
      <c r="C720" s="362"/>
      <c r="D720" s="363" t="s">
        <v>243</v>
      </c>
      <c r="E720" s="363" t="s">
        <v>456</v>
      </c>
      <c r="F720" s="362" t="s">
        <v>245</v>
      </c>
      <c r="G720" s="362" t="s">
        <v>246</v>
      </c>
      <c r="H720" s="362" t="s">
        <v>247</v>
      </c>
      <c r="I720" s="362" t="s">
        <v>248</v>
      </c>
      <c r="J720" s="362" t="s">
        <v>249</v>
      </c>
      <c r="K720" s="362" t="s">
        <v>250</v>
      </c>
      <c r="L720" s="361" t="s">
        <v>298</v>
      </c>
      <c r="M720" s="362" t="s">
        <v>449</v>
      </c>
      <c r="N720" s="362" t="s">
        <v>1907</v>
      </c>
      <c r="O720" s="362" t="s">
        <v>832</v>
      </c>
      <c r="P720" s="362" t="s">
        <v>247</v>
      </c>
      <c r="Q720" s="361" t="s">
        <v>157</v>
      </c>
      <c r="R720" s="362" t="s">
        <v>252</v>
      </c>
      <c r="S720" s="362" t="s">
        <v>253</v>
      </c>
      <c r="T720" s="362">
        <v>52476029</v>
      </c>
      <c r="U720" s="362"/>
      <c r="V720" s="362"/>
      <c r="W720" s="363" t="s">
        <v>863</v>
      </c>
      <c r="X720" s="362" t="s">
        <v>833</v>
      </c>
      <c r="Y720" s="362" t="s">
        <v>256</v>
      </c>
      <c r="Z720" s="362" t="s">
        <v>257</v>
      </c>
      <c r="AA720" s="362" t="s">
        <v>258</v>
      </c>
      <c r="AB720" s="362" t="s">
        <v>259</v>
      </c>
      <c r="AC720" s="362" t="s">
        <v>260</v>
      </c>
      <c r="AD720" s="364">
        <v>1053797</v>
      </c>
      <c r="AE720" s="364">
        <v>1053797</v>
      </c>
      <c r="AF720" s="362" t="s">
        <v>261</v>
      </c>
      <c r="AG720" s="362">
        <v>2.4691359999999999E-2</v>
      </c>
      <c r="AH720" s="364">
        <v>26019.68</v>
      </c>
      <c r="AI720" s="364">
        <v>26019.68</v>
      </c>
      <c r="AJ720" s="362" t="s">
        <v>262</v>
      </c>
      <c r="AK720" s="362" t="s">
        <v>263</v>
      </c>
      <c r="AL720" s="361" t="s">
        <v>264</v>
      </c>
      <c r="AM720" s="362">
        <v>58203</v>
      </c>
      <c r="AN720" s="362">
        <v>72635</v>
      </c>
      <c r="AO720" s="361" t="s">
        <v>158</v>
      </c>
      <c r="AP720" s="361" t="s">
        <v>265</v>
      </c>
      <c r="AQ720" s="362" t="s">
        <v>834</v>
      </c>
      <c r="AR720" s="362" t="s">
        <v>479</v>
      </c>
      <c r="AS720" s="363" t="s">
        <v>864</v>
      </c>
      <c r="AT720" s="362" t="s">
        <v>245</v>
      </c>
      <c r="AU720" s="362" t="s">
        <v>865</v>
      </c>
      <c r="AV720" s="364" t="s">
        <v>866</v>
      </c>
      <c r="AW720" s="362" t="s">
        <v>867</v>
      </c>
      <c r="AX720" s="362" t="s">
        <v>1912</v>
      </c>
      <c r="AY720" s="364" t="s">
        <v>1913</v>
      </c>
      <c r="AZ720" s="362">
        <v>2052132</v>
      </c>
      <c r="BA720" s="362" t="s">
        <v>841</v>
      </c>
      <c r="BB720" s="362" t="s">
        <v>842</v>
      </c>
      <c r="BC720" s="362" t="s">
        <v>305</v>
      </c>
      <c r="BD720" s="362"/>
      <c r="BE720" s="363"/>
      <c r="BF720" s="362"/>
      <c r="BG720" s="364"/>
      <c r="BH720" s="362"/>
      <c r="BI720" s="362"/>
      <c r="BJ720" s="362"/>
      <c r="BK720" s="362"/>
      <c r="BL720" s="362"/>
      <c r="BM720" s="362"/>
      <c r="BN720" s="362"/>
      <c r="BO720" s="362"/>
      <c r="BP720" s="362"/>
      <c r="BQ720" s="362"/>
      <c r="BR720" s="362"/>
    </row>
    <row r="721" spans="1:70" ht="15.6">
      <c r="A721" s="361" t="s">
        <v>158</v>
      </c>
      <c r="B721" s="362" t="s">
        <v>2</v>
      </c>
      <c r="C721" s="362"/>
      <c r="D721" s="363" t="s">
        <v>243</v>
      </c>
      <c r="E721" s="363" t="s">
        <v>456</v>
      </c>
      <c r="F721" s="362" t="s">
        <v>245</v>
      </c>
      <c r="G721" s="362" t="s">
        <v>246</v>
      </c>
      <c r="H721" s="362" t="s">
        <v>247</v>
      </c>
      <c r="I721" s="362" t="s">
        <v>248</v>
      </c>
      <c r="J721" s="362" t="s">
        <v>249</v>
      </c>
      <c r="K721" s="362" t="s">
        <v>250</v>
      </c>
      <c r="L721" s="361" t="s">
        <v>298</v>
      </c>
      <c r="M721" s="362" t="s">
        <v>449</v>
      </c>
      <c r="N721" s="362" t="s">
        <v>1907</v>
      </c>
      <c r="O721" s="362" t="s">
        <v>832</v>
      </c>
      <c r="P721" s="362" t="s">
        <v>247</v>
      </c>
      <c r="Q721" s="361" t="s">
        <v>157</v>
      </c>
      <c r="R721" s="362" t="s">
        <v>252</v>
      </c>
      <c r="S721" s="362" t="s">
        <v>253</v>
      </c>
      <c r="T721" s="362">
        <v>52506055</v>
      </c>
      <c r="U721" s="362"/>
      <c r="V721" s="362"/>
      <c r="W721" s="363" t="s">
        <v>863</v>
      </c>
      <c r="X721" s="362" t="s">
        <v>278</v>
      </c>
      <c r="Y721" s="362" t="s">
        <v>256</v>
      </c>
      <c r="Z721" s="362" t="s">
        <v>279</v>
      </c>
      <c r="AA721" s="362"/>
      <c r="AB721" s="362" t="s">
        <v>280</v>
      </c>
      <c r="AC721" s="362" t="s">
        <v>281</v>
      </c>
      <c r="AD721" s="364">
        <v>0</v>
      </c>
      <c r="AE721" s="364">
        <v>84303.76</v>
      </c>
      <c r="AF721" s="362" t="s">
        <v>261</v>
      </c>
      <c r="AG721" s="362">
        <v>2.4691359999999999E-2</v>
      </c>
      <c r="AH721" s="364">
        <v>0</v>
      </c>
      <c r="AI721" s="364">
        <v>2081.5700000000002</v>
      </c>
      <c r="AJ721" s="362"/>
      <c r="AK721" s="362"/>
      <c r="AL721" s="361"/>
      <c r="AM721" s="362"/>
      <c r="AN721" s="362"/>
      <c r="AO721" s="361"/>
      <c r="AP721" s="361"/>
      <c r="AQ721" s="362" t="s">
        <v>282</v>
      </c>
      <c r="AR721" s="362"/>
      <c r="AS721" s="363"/>
      <c r="AT721" s="362"/>
      <c r="AU721" s="362"/>
      <c r="AV721" s="364"/>
      <c r="AW721" s="362"/>
      <c r="AX721" s="362"/>
      <c r="AY721" s="364"/>
      <c r="AZ721" s="362"/>
      <c r="BA721" s="362"/>
      <c r="BB721" s="362"/>
      <c r="BC721" s="362"/>
      <c r="BD721" s="362"/>
      <c r="BE721" s="363"/>
      <c r="BF721" s="362"/>
      <c r="BG721" s="364"/>
      <c r="BH721" s="362"/>
      <c r="BI721" s="362"/>
      <c r="BJ721" s="362"/>
      <c r="BK721" s="362"/>
      <c r="BL721" s="362"/>
      <c r="BM721" s="362"/>
      <c r="BN721" s="362"/>
      <c r="BO721" s="362"/>
      <c r="BP721" s="362"/>
      <c r="BQ721" s="362"/>
      <c r="BR721" s="362"/>
    </row>
    <row r="722" spans="1:70" ht="15.6">
      <c r="A722" s="361" t="s">
        <v>158</v>
      </c>
      <c r="B722" s="362" t="s">
        <v>2</v>
      </c>
      <c r="C722" s="362"/>
      <c r="D722" s="363" t="s">
        <v>243</v>
      </c>
      <c r="E722" s="363" t="s">
        <v>456</v>
      </c>
      <c r="F722" s="362" t="s">
        <v>245</v>
      </c>
      <c r="G722" s="362" t="s">
        <v>246</v>
      </c>
      <c r="H722" s="362" t="s">
        <v>247</v>
      </c>
      <c r="I722" s="362" t="s">
        <v>248</v>
      </c>
      <c r="J722" s="362" t="s">
        <v>249</v>
      </c>
      <c r="K722" s="362" t="s">
        <v>250</v>
      </c>
      <c r="L722" s="361" t="s">
        <v>298</v>
      </c>
      <c r="M722" s="362" t="s">
        <v>449</v>
      </c>
      <c r="N722" s="362" t="s">
        <v>1907</v>
      </c>
      <c r="O722" s="362" t="s">
        <v>832</v>
      </c>
      <c r="P722" s="362" t="s">
        <v>247</v>
      </c>
      <c r="Q722" s="361" t="s">
        <v>157</v>
      </c>
      <c r="R722" s="362" t="s">
        <v>252</v>
      </c>
      <c r="S722" s="362" t="s">
        <v>253</v>
      </c>
      <c r="T722" s="362">
        <v>52774863</v>
      </c>
      <c r="U722" s="362"/>
      <c r="V722" s="362"/>
      <c r="W722" s="363" t="s">
        <v>869</v>
      </c>
      <c r="X722" s="362" t="s">
        <v>833</v>
      </c>
      <c r="Y722" s="362" t="s">
        <v>256</v>
      </c>
      <c r="Z722" s="362" t="s">
        <v>257</v>
      </c>
      <c r="AA722" s="362" t="s">
        <v>258</v>
      </c>
      <c r="AB722" s="362" t="s">
        <v>259</v>
      </c>
      <c r="AC722" s="362" t="s">
        <v>260</v>
      </c>
      <c r="AD722" s="364">
        <v>339708.98</v>
      </c>
      <c r="AE722" s="364">
        <v>339708.98</v>
      </c>
      <c r="AF722" s="362" t="s">
        <v>261</v>
      </c>
      <c r="AG722" s="362">
        <v>2.4096389999999999E-2</v>
      </c>
      <c r="AH722" s="364">
        <v>8185.76</v>
      </c>
      <c r="AI722" s="364">
        <v>8185.76</v>
      </c>
      <c r="AJ722" s="362" t="s">
        <v>262</v>
      </c>
      <c r="AK722" s="362" t="s">
        <v>263</v>
      </c>
      <c r="AL722" s="361" t="s">
        <v>264</v>
      </c>
      <c r="AM722" s="362">
        <v>58203</v>
      </c>
      <c r="AN722" s="362">
        <v>72635</v>
      </c>
      <c r="AO722" s="361" t="s">
        <v>158</v>
      </c>
      <c r="AP722" s="361" t="s">
        <v>265</v>
      </c>
      <c r="AQ722" s="362" t="s">
        <v>834</v>
      </c>
      <c r="AR722" s="362" t="s">
        <v>479</v>
      </c>
      <c r="AS722" s="363" t="s">
        <v>869</v>
      </c>
      <c r="AT722" s="362" t="s">
        <v>245</v>
      </c>
      <c r="AU722" s="362" t="s">
        <v>870</v>
      </c>
      <c r="AV722" s="364" t="s">
        <v>871</v>
      </c>
      <c r="AW722" s="362" t="s">
        <v>872</v>
      </c>
      <c r="AX722" s="362" t="s">
        <v>1912</v>
      </c>
      <c r="AY722" s="364" t="s">
        <v>1914</v>
      </c>
      <c r="AZ722" s="362">
        <v>2052132</v>
      </c>
      <c r="BA722" s="362" t="s">
        <v>841</v>
      </c>
      <c r="BB722" s="362" t="s">
        <v>842</v>
      </c>
      <c r="BC722" s="362" t="s">
        <v>305</v>
      </c>
      <c r="BD722" s="362" t="s">
        <v>874</v>
      </c>
      <c r="BE722" s="363" t="s">
        <v>875</v>
      </c>
      <c r="BF722" s="362" t="s">
        <v>261</v>
      </c>
      <c r="BG722" s="364" t="s">
        <v>876</v>
      </c>
      <c r="BH722" s="362"/>
      <c r="BI722" s="362"/>
      <c r="BJ722" s="362"/>
      <c r="BK722" s="362"/>
      <c r="BL722" s="362"/>
      <c r="BM722" s="362"/>
      <c r="BN722" s="362"/>
      <c r="BO722" s="362"/>
      <c r="BP722" s="362"/>
      <c r="BQ722" s="362"/>
      <c r="BR722" s="362"/>
    </row>
    <row r="723" spans="1:70" ht="15.6">
      <c r="A723" s="361" t="s">
        <v>158</v>
      </c>
      <c r="B723" s="362" t="s">
        <v>2</v>
      </c>
      <c r="C723" s="362"/>
      <c r="D723" s="363" t="s">
        <v>243</v>
      </c>
      <c r="E723" s="363" t="s">
        <v>456</v>
      </c>
      <c r="F723" s="362" t="s">
        <v>245</v>
      </c>
      <c r="G723" s="362" t="s">
        <v>246</v>
      </c>
      <c r="H723" s="362" t="s">
        <v>247</v>
      </c>
      <c r="I723" s="362" t="s">
        <v>248</v>
      </c>
      <c r="J723" s="362" t="s">
        <v>249</v>
      </c>
      <c r="K723" s="362" t="s">
        <v>250</v>
      </c>
      <c r="L723" s="361" t="s">
        <v>298</v>
      </c>
      <c r="M723" s="362" t="s">
        <v>449</v>
      </c>
      <c r="N723" s="362" t="s">
        <v>1907</v>
      </c>
      <c r="O723" s="362" t="s">
        <v>832</v>
      </c>
      <c r="P723" s="362" t="s">
        <v>247</v>
      </c>
      <c r="Q723" s="361" t="s">
        <v>157</v>
      </c>
      <c r="R723" s="362" t="s">
        <v>252</v>
      </c>
      <c r="S723" s="362" t="s">
        <v>253</v>
      </c>
      <c r="T723" s="362">
        <v>52796009</v>
      </c>
      <c r="U723" s="362"/>
      <c r="V723" s="362"/>
      <c r="W723" s="363" t="s">
        <v>869</v>
      </c>
      <c r="X723" s="362" t="s">
        <v>278</v>
      </c>
      <c r="Y723" s="362" t="s">
        <v>256</v>
      </c>
      <c r="Z723" s="362" t="s">
        <v>279</v>
      </c>
      <c r="AA723" s="362"/>
      <c r="AB723" s="362" t="s">
        <v>280</v>
      </c>
      <c r="AC723" s="362" t="s">
        <v>281</v>
      </c>
      <c r="AD723" s="364">
        <v>0</v>
      </c>
      <c r="AE723" s="364">
        <v>27176.720000000001</v>
      </c>
      <c r="AF723" s="362" t="s">
        <v>261</v>
      </c>
      <c r="AG723" s="362">
        <v>2.4096389999999999E-2</v>
      </c>
      <c r="AH723" s="364">
        <v>0</v>
      </c>
      <c r="AI723" s="364">
        <v>654.86</v>
      </c>
      <c r="AJ723" s="362"/>
      <c r="AK723" s="362"/>
      <c r="AL723" s="361"/>
      <c r="AM723" s="362"/>
      <c r="AN723" s="362"/>
      <c r="AO723" s="361"/>
      <c r="AP723" s="361"/>
      <c r="AQ723" s="362" t="s">
        <v>282</v>
      </c>
      <c r="AR723" s="362"/>
      <c r="AS723" s="363"/>
      <c r="AT723" s="362"/>
      <c r="AU723" s="362"/>
      <c r="AV723" s="364"/>
      <c r="AW723" s="362"/>
      <c r="AX723" s="362"/>
      <c r="AY723" s="364"/>
      <c r="AZ723" s="362"/>
      <c r="BA723" s="362"/>
      <c r="BB723" s="362"/>
      <c r="BC723" s="362"/>
      <c r="BD723" s="362"/>
      <c r="BE723" s="363"/>
      <c r="BF723" s="362"/>
      <c r="BG723" s="364"/>
      <c r="BH723" s="362"/>
      <c r="BI723" s="362"/>
      <c r="BJ723" s="362"/>
      <c r="BK723" s="362"/>
      <c r="BL723" s="362"/>
      <c r="BM723" s="362"/>
      <c r="BN723" s="362"/>
      <c r="BO723" s="362"/>
      <c r="BP723" s="362"/>
      <c r="BQ723" s="362"/>
      <c r="BR723" s="362"/>
    </row>
    <row r="724" spans="1:70" ht="15.6">
      <c r="A724" s="361" t="s">
        <v>158</v>
      </c>
      <c r="B724" s="362" t="s">
        <v>2</v>
      </c>
      <c r="C724" s="362"/>
      <c r="D724" s="363" t="s">
        <v>243</v>
      </c>
      <c r="E724" s="363" t="s">
        <v>456</v>
      </c>
      <c r="F724" s="362" t="s">
        <v>245</v>
      </c>
      <c r="G724" s="362" t="s">
        <v>246</v>
      </c>
      <c r="H724" s="362" t="s">
        <v>247</v>
      </c>
      <c r="I724" s="362" t="s">
        <v>248</v>
      </c>
      <c r="J724" s="362" t="s">
        <v>249</v>
      </c>
      <c r="K724" s="362" t="s">
        <v>250</v>
      </c>
      <c r="L724" s="361" t="s">
        <v>298</v>
      </c>
      <c r="M724" s="362" t="s">
        <v>449</v>
      </c>
      <c r="N724" s="362" t="s">
        <v>1907</v>
      </c>
      <c r="O724" s="362" t="s">
        <v>832</v>
      </c>
      <c r="P724" s="362" t="s">
        <v>247</v>
      </c>
      <c r="Q724" s="361" t="s">
        <v>157</v>
      </c>
      <c r="R724" s="362" t="s">
        <v>252</v>
      </c>
      <c r="S724" s="362" t="s">
        <v>253</v>
      </c>
      <c r="T724" s="362">
        <v>55766053</v>
      </c>
      <c r="U724" s="362"/>
      <c r="V724" s="362"/>
      <c r="W724" s="363" t="s">
        <v>468</v>
      </c>
      <c r="X724" s="362" t="s">
        <v>833</v>
      </c>
      <c r="Y724" s="362" t="s">
        <v>256</v>
      </c>
      <c r="Z724" s="362" t="s">
        <v>257</v>
      </c>
      <c r="AA724" s="362" t="s">
        <v>258</v>
      </c>
      <c r="AB724" s="362" t="s">
        <v>259</v>
      </c>
      <c r="AC724" s="362" t="s">
        <v>260</v>
      </c>
      <c r="AD724" s="364">
        <v>694481.75</v>
      </c>
      <c r="AE724" s="364">
        <v>694481.75</v>
      </c>
      <c r="AF724" s="362" t="s">
        <v>261</v>
      </c>
      <c r="AG724" s="362">
        <v>2.4096389999999999E-2</v>
      </c>
      <c r="AH724" s="364">
        <v>16734.5</v>
      </c>
      <c r="AI724" s="364">
        <v>16734.5</v>
      </c>
      <c r="AJ724" s="362" t="s">
        <v>262</v>
      </c>
      <c r="AK724" s="362" t="s">
        <v>263</v>
      </c>
      <c r="AL724" s="361" t="s">
        <v>264</v>
      </c>
      <c r="AM724" s="362">
        <v>58203</v>
      </c>
      <c r="AN724" s="362">
        <v>72635</v>
      </c>
      <c r="AO724" s="361" t="s">
        <v>158</v>
      </c>
      <c r="AP724" s="361" t="s">
        <v>265</v>
      </c>
      <c r="AQ724" s="362" t="s">
        <v>834</v>
      </c>
      <c r="AR724" s="362" t="s">
        <v>497</v>
      </c>
      <c r="AS724" s="363" t="s">
        <v>835</v>
      </c>
      <c r="AT724" s="362" t="s">
        <v>245</v>
      </c>
      <c r="AU724" s="362" t="s">
        <v>836</v>
      </c>
      <c r="AV724" s="364" t="s">
        <v>837</v>
      </c>
      <c r="AW724" s="362" t="s">
        <v>838</v>
      </c>
      <c r="AX724" s="362" t="s">
        <v>878</v>
      </c>
      <c r="AY724" s="364" t="s">
        <v>1915</v>
      </c>
      <c r="AZ724" s="362">
        <v>2052132</v>
      </c>
      <c r="BA724" s="362" t="s">
        <v>841</v>
      </c>
      <c r="BB724" s="362" t="s">
        <v>842</v>
      </c>
      <c r="BC724" s="362" t="s">
        <v>305</v>
      </c>
      <c r="BD724" s="362"/>
      <c r="BE724" s="363"/>
      <c r="BF724" s="362"/>
      <c r="BG724" s="364"/>
      <c r="BH724" s="362"/>
      <c r="BI724" s="362"/>
      <c r="BJ724" s="362"/>
      <c r="BK724" s="362"/>
      <c r="BL724" s="362"/>
      <c r="BM724" s="362"/>
      <c r="BN724" s="362"/>
      <c r="BO724" s="362"/>
      <c r="BP724" s="362"/>
      <c r="BQ724" s="362"/>
      <c r="BR724" s="362"/>
    </row>
    <row r="725" spans="1:70" ht="15.6">
      <c r="A725" s="361" t="s">
        <v>158</v>
      </c>
      <c r="B725" s="362" t="s">
        <v>2</v>
      </c>
      <c r="C725" s="362"/>
      <c r="D725" s="363" t="s">
        <v>243</v>
      </c>
      <c r="E725" s="363" t="s">
        <v>456</v>
      </c>
      <c r="F725" s="362" t="s">
        <v>245</v>
      </c>
      <c r="G725" s="362" t="s">
        <v>246</v>
      </c>
      <c r="H725" s="362" t="s">
        <v>247</v>
      </c>
      <c r="I725" s="362" t="s">
        <v>248</v>
      </c>
      <c r="J725" s="362" t="s">
        <v>249</v>
      </c>
      <c r="K725" s="362" t="s">
        <v>250</v>
      </c>
      <c r="L725" s="361" t="s">
        <v>298</v>
      </c>
      <c r="M725" s="362" t="s">
        <v>449</v>
      </c>
      <c r="N725" s="362" t="s">
        <v>1907</v>
      </c>
      <c r="O725" s="362" t="s">
        <v>832</v>
      </c>
      <c r="P725" s="362" t="s">
        <v>247</v>
      </c>
      <c r="Q725" s="361" t="s">
        <v>157</v>
      </c>
      <c r="R725" s="362" t="s">
        <v>252</v>
      </c>
      <c r="S725" s="362" t="s">
        <v>253</v>
      </c>
      <c r="T725" s="362">
        <v>55795137</v>
      </c>
      <c r="U725" s="362"/>
      <c r="V725" s="362"/>
      <c r="W725" s="363" t="s">
        <v>468</v>
      </c>
      <c r="X725" s="362" t="s">
        <v>278</v>
      </c>
      <c r="Y725" s="362" t="s">
        <v>256</v>
      </c>
      <c r="Z725" s="362" t="s">
        <v>279</v>
      </c>
      <c r="AA725" s="362"/>
      <c r="AB725" s="362" t="s">
        <v>280</v>
      </c>
      <c r="AC725" s="362" t="s">
        <v>281</v>
      </c>
      <c r="AD725" s="364">
        <v>0</v>
      </c>
      <c r="AE725" s="364">
        <v>55558.54</v>
      </c>
      <c r="AF725" s="362" t="s">
        <v>261</v>
      </c>
      <c r="AG725" s="362">
        <v>2.4096389999999999E-2</v>
      </c>
      <c r="AH725" s="364">
        <v>0</v>
      </c>
      <c r="AI725" s="364">
        <v>1338.76</v>
      </c>
      <c r="AJ725" s="362"/>
      <c r="AK725" s="362"/>
      <c r="AL725" s="361"/>
      <c r="AM725" s="362"/>
      <c r="AN725" s="362"/>
      <c r="AO725" s="361"/>
      <c r="AP725" s="361"/>
      <c r="AQ725" s="362" t="s">
        <v>282</v>
      </c>
      <c r="AR725" s="362"/>
      <c r="AS725" s="363"/>
      <c r="AT725" s="362"/>
      <c r="AU725" s="362"/>
      <c r="AV725" s="364"/>
      <c r="AW725" s="362"/>
      <c r="AX725" s="362"/>
      <c r="AY725" s="364"/>
      <c r="AZ725" s="362"/>
      <c r="BA725" s="362"/>
      <c r="BB725" s="362"/>
      <c r="BC725" s="362"/>
      <c r="BD725" s="362"/>
      <c r="BE725" s="363"/>
      <c r="BF725" s="362"/>
      <c r="BG725" s="364"/>
      <c r="BH725" s="362"/>
      <c r="BI725" s="362"/>
      <c r="BJ725" s="362"/>
      <c r="BK725" s="362"/>
      <c r="BL725" s="362"/>
      <c r="BM725" s="362"/>
      <c r="BN725" s="362"/>
      <c r="BO725" s="362"/>
      <c r="BP725" s="362"/>
      <c r="BQ725" s="362"/>
      <c r="BR725" s="362"/>
    </row>
    <row r="726" spans="1:70" ht="15.6">
      <c r="A726" s="361" t="s">
        <v>158</v>
      </c>
      <c r="B726" s="362" t="s">
        <v>2</v>
      </c>
      <c r="C726" s="362"/>
      <c r="D726" s="363" t="s">
        <v>243</v>
      </c>
      <c r="E726" s="363" t="s">
        <v>456</v>
      </c>
      <c r="F726" s="362" t="s">
        <v>245</v>
      </c>
      <c r="G726" s="362" t="s">
        <v>246</v>
      </c>
      <c r="H726" s="362" t="s">
        <v>247</v>
      </c>
      <c r="I726" s="362" t="s">
        <v>248</v>
      </c>
      <c r="J726" s="362" t="s">
        <v>249</v>
      </c>
      <c r="K726" s="362" t="s">
        <v>250</v>
      </c>
      <c r="L726" s="361" t="s">
        <v>298</v>
      </c>
      <c r="M726" s="362" t="s">
        <v>449</v>
      </c>
      <c r="N726" s="362" t="s">
        <v>1907</v>
      </c>
      <c r="O726" s="362" t="s">
        <v>832</v>
      </c>
      <c r="P726" s="362" t="s">
        <v>247</v>
      </c>
      <c r="Q726" s="361" t="s">
        <v>157</v>
      </c>
      <c r="R726" s="362" t="s">
        <v>252</v>
      </c>
      <c r="S726" s="362" t="s">
        <v>253</v>
      </c>
      <c r="T726" s="362">
        <v>57402738</v>
      </c>
      <c r="U726" s="362"/>
      <c r="V726" s="362"/>
      <c r="W726" s="363" t="s">
        <v>843</v>
      </c>
      <c r="X726" s="362" t="s">
        <v>833</v>
      </c>
      <c r="Y726" s="362" t="s">
        <v>256</v>
      </c>
      <c r="Z726" s="362" t="s">
        <v>257</v>
      </c>
      <c r="AA726" s="362" t="s">
        <v>258</v>
      </c>
      <c r="AB726" s="362" t="s">
        <v>259</v>
      </c>
      <c r="AC726" s="362" t="s">
        <v>260</v>
      </c>
      <c r="AD726" s="364">
        <v>1291567.1499999999</v>
      </c>
      <c r="AE726" s="364">
        <v>1291567.1499999999</v>
      </c>
      <c r="AF726" s="362" t="s">
        <v>261</v>
      </c>
      <c r="AG726" s="362">
        <v>2.4096389999999999E-2</v>
      </c>
      <c r="AH726" s="364">
        <v>31122.14</v>
      </c>
      <c r="AI726" s="364">
        <v>31122.14</v>
      </c>
      <c r="AJ726" s="362" t="s">
        <v>262</v>
      </c>
      <c r="AK726" s="362" t="s">
        <v>263</v>
      </c>
      <c r="AL726" s="361" t="s">
        <v>264</v>
      </c>
      <c r="AM726" s="362">
        <v>58203</v>
      </c>
      <c r="AN726" s="362">
        <v>72635</v>
      </c>
      <c r="AO726" s="361" t="s">
        <v>158</v>
      </c>
      <c r="AP726" s="361" t="s">
        <v>265</v>
      </c>
      <c r="AQ726" s="362" t="s">
        <v>834</v>
      </c>
      <c r="AR726" s="362" t="s">
        <v>537</v>
      </c>
      <c r="AS726" s="363" t="s">
        <v>843</v>
      </c>
      <c r="AT726" s="362" t="s">
        <v>245</v>
      </c>
      <c r="AU726" s="362" t="s">
        <v>844</v>
      </c>
      <c r="AV726" s="364" t="s">
        <v>845</v>
      </c>
      <c r="AW726" s="362" t="s">
        <v>846</v>
      </c>
      <c r="AX726" s="362" t="s">
        <v>839</v>
      </c>
      <c r="AY726" s="364" t="s">
        <v>1916</v>
      </c>
      <c r="AZ726" s="362">
        <v>2052132</v>
      </c>
      <c r="BA726" s="362" t="s">
        <v>841</v>
      </c>
      <c r="BB726" s="362" t="s">
        <v>842</v>
      </c>
      <c r="BC726" s="362" t="s">
        <v>305</v>
      </c>
      <c r="BD726" s="362"/>
      <c r="BE726" s="363"/>
      <c r="BF726" s="362"/>
      <c r="BG726" s="364"/>
      <c r="BH726" s="362"/>
      <c r="BI726" s="362"/>
      <c r="BJ726" s="362"/>
      <c r="BK726" s="362"/>
      <c r="BL726" s="362"/>
      <c r="BM726" s="362"/>
      <c r="BN726" s="362"/>
      <c r="BO726" s="362"/>
      <c r="BP726" s="362"/>
      <c r="BQ726" s="362"/>
      <c r="BR726" s="362"/>
    </row>
    <row r="727" spans="1:70" ht="15.6">
      <c r="A727" s="361" t="s">
        <v>158</v>
      </c>
      <c r="B727" s="362" t="s">
        <v>2</v>
      </c>
      <c r="C727" s="362"/>
      <c r="D727" s="363" t="s">
        <v>243</v>
      </c>
      <c r="E727" s="363" t="s">
        <v>456</v>
      </c>
      <c r="F727" s="362" t="s">
        <v>245</v>
      </c>
      <c r="G727" s="362" t="s">
        <v>246</v>
      </c>
      <c r="H727" s="362" t="s">
        <v>247</v>
      </c>
      <c r="I727" s="362" t="s">
        <v>248</v>
      </c>
      <c r="J727" s="362" t="s">
        <v>249</v>
      </c>
      <c r="K727" s="362" t="s">
        <v>250</v>
      </c>
      <c r="L727" s="361" t="s">
        <v>298</v>
      </c>
      <c r="M727" s="362" t="s">
        <v>449</v>
      </c>
      <c r="N727" s="362" t="s">
        <v>1907</v>
      </c>
      <c r="O727" s="362" t="s">
        <v>832</v>
      </c>
      <c r="P727" s="362" t="s">
        <v>247</v>
      </c>
      <c r="Q727" s="361" t="s">
        <v>157</v>
      </c>
      <c r="R727" s="362" t="s">
        <v>252</v>
      </c>
      <c r="S727" s="362" t="s">
        <v>253</v>
      </c>
      <c r="T727" s="362">
        <v>57447115</v>
      </c>
      <c r="U727" s="362"/>
      <c r="V727" s="362"/>
      <c r="W727" s="363" t="s">
        <v>843</v>
      </c>
      <c r="X727" s="362" t="s">
        <v>278</v>
      </c>
      <c r="Y727" s="362" t="s">
        <v>256</v>
      </c>
      <c r="Z727" s="362" t="s">
        <v>279</v>
      </c>
      <c r="AA727" s="362"/>
      <c r="AB727" s="362" t="s">
        <v>280</v>
      </c>
      <c r="AC727" s="362" t="s">
        <v>281</v>
      </c>
      <c r="AD727" s="364">
        <v>0</v>
      </c>
      <c r="AE727" s="364">
        <v>103325.37</v>
      </c>
      <c r="AF727" s="362" t="s">
        <v>261</v>
      </c>
      <c r="AG727" s="362">
        <v>2.4096389999999999E-2</v>
      </c>
      <c r="AH727" s="364">
        <v>0</v>
      </c>
      <c r="AI727" s="364">
        <v>2489.77</v>
      </c>
      <c r="AJ727" s="362"/>
      <c r="AK727" s="362"/>
      <c r="AL727" s="361"/>
      <c r="AM727" s="362"/>
      <c r="AN727" s="362"/>
      <c r="AO727" s="361"/>
      <c r="AP727" s="361"/>
      <c r="AQ727" s="362" t="s">
        <v>282</v>
      </c>
      <c r="AR727" s="362"/>
      <c r="AS727" s="363"/>
      <c r="AT727" s="362"/>
      <c r="AU727" s="362"/>
      <c r="AV727" s="364"/>
      <c r="AW727" s="362"/>
      <c r="AX727" s="362"/>
      <c r="AY727" s="364"/>
      <c r="AZ727" s="362"/>
      <c r="BA727" s="362"/>
      <c r="BB727" s="362"/>
      <c r="BC727" s="362"/>
      <c r="BD727" s="362"/>
      <c r="BE727" s="363"/>
      <c r="BF727" s="362"/>
      <c r="BG727" s="364"/>
      <c r="BH727" s="362"/>
      <c r="BI727" s="362"/>
      <c r="BJ727" s="362"/>
      <c r="BK727" s="362"/>
      <c r="BL727" s="362"/>
      <c r="BM727" s="362"/>
      <c r="BN727" s="362"/>
      <c r="BO727" s="362"/>
      <c r="BP727" s="362"/>
      <c r="BQ727" s="362"/>
      <c r="BR727" s="362"/>
    </row>
    <row r="728" spans="1:70" ht="15.6">
      <c r="A728" s="361" t="s">
        <v>158</v>
      </c>
      <c r="B728" s="362" t="s">
        <v>2</v>
      </c>
      <c r="C728" s="362"/>
      <c r="D728" s="363" t="s">
        <v>243</v>
      </c>
      <c r="E728" s="363" t="s">
        <v>456</v>
      </c>
      <c r="F728" s="362" t="s">
        <v>245</v>
      </c>
      <c r="G728" s="362" t="s">
        <v>246</v>
      </c>
      <c r="H728" s="362" t="s">
        <v>247</v>
      </c>
      <c r="I728" s="362" t="s">
        <v>248</v>
      </c>
      <c r="J728" s="362" t="s">
        <v>249</v>
      </c>
      <c r="K728" s="362" t="s">
        <v>250</v>
      </c>
      <c r="L728" s="361" t="s">
        <v>298</v>
      </c>
      <c r="M728" s="362" t="s">
        <v>449</v>
      </c>
      <c r="N728" s="362" t="s">
        <v>1907</v>
      </c>
      <c r="O728" s="362" t="s">
        <v>832</v>
      </c>
      <c r="P728" s="362" t="s">
        <v>247</v>
      </c>
      <c r="Q728" s="361" t="s">
        <v>157</v>
      </c>
      <c r="R728" s="362" t="s">
        <v>252</v>
      </c>
      <c r="S728" s="362" t="s">
        <v>253</v>
      </c>
      <c r="T728" s="362">
        <v>61201336</v>
      </c>
      <c r="U728" s="362"/>
      <c r="V728" s="362"/>
      <c r="W728" s="363" t="s">
        <v>849</v>
      </c>
      <c r="X728" s="362" t="s">
        <v>460</v>
      </c>
      <c r="Y728" s="362" t="s">
        <v>256</v>
      </c>
      <c r="Z728" s="362" t="s">
        <v>257</v>
      </c>
      <c r="AA728" s="362" t="s">
        <v>258</v>
      </c>
      <c r="AB728" s="362" t="s">
        <v>259</v>
      </c>
      <c r="AC728" s="362" t="s">
        <v>260</v>
      </c>
      <c r="AD728" s="364">
        <v>1245000</v>
      </c>
      <c r="AE728" s="364">
        <v>1245000</v>
      </c>
      <c r="AF728" s="362" t="s">
        <v>261</v>
      </c>
      <c r="AG728" s="362">
        <v>2.4009599999999999E-2</v>
      </c>
      <c r="AH728" s="364">
        <v>29891.96</v>
      </c>
      <c r="AI728" s="364">
        <v>29891.96</v>
      </c>
      <c r="AJ728" s="362" t="s">
        <v>262</v>
      </c>
      <c r="AK728" s="362" t="s">
        <v>263</v>
      </c>
      <c r="AL728" s="361" t="s">
        <v>264</v>
      </c>
      <c r="AM728" s="362">
        <v>58203</v>
      </c>
      <c r="AN728" s="362">
        <v>75709</v>
      </c>
      <c r="AO728" s="361" t="s">
        <v>158</v>
      </c>
      <c r="AP728" s="361" t="s">
        <v>265</v>
      </c>
      <c r="AQ728" s="362" t="s">
        <v>463</v>
      </c>
      <c r="AR728" s="362" t="s">
        <v>508</v>
      </c>
      <c r="AS728" s="363" t="s">
        <v>849</v>
      </c>
      <c r="AT728" s="362" t="s">
        <v>245</v>
      </c>
      <c r="AU728" s="362" t="s">
        <v>850</v>
      </c>
      <c r="AV728" s="364" t="s">
        <v>851</v>
      </c>
      <c r="AW728" s="362" t="s">
        <v>852</v>
      </c>
      <c r="AX728" s="362" t="s">
        <v>878</v>
      </c>
      <c r="AY728" s="364" t="s">
        <v>1917</v>
      </c>
      <c r="AZ728" s="362">
        <v>2052132</v>
      </c>
      <c r="BA728" s="362" t="s">
        <v>841</v>
      </c>
      <c r="BB728" s="362" t="s">
        <v>842</v>
      </c>
      <c r="BC728" s="362" t="s">
        <v>305</v>
      </c>
      <c r="BD728" s="362"/>
      <c r="BE728" s="363"/>
      <c r="BF728" s="362"/>
      <c r="BG728" s="364"/>
      <c r="BH728" s="362"/>
      <c r="BI728" s="362"/>
      <c r="BJ728" s="362"/>
      <c r="BK728" s="362"/>
      <c r="BL728" s="362"/>
      <c r="BM728" s="362"/>
      <c r="BN728" s="362"/>
      <c r="BO728" s="362"/>
      <c r="BP728" s="362"/>
      <c r="BQ728" s="362"/>
      <c r="BR728" s="362"/>
    </row>
    <row r="729" spans="1:70" ht="15.6">
      <c r="A729" s="361" t="s">
        <v>158</v>
      </c>
      <c r="B729" s="362" t="s">
        <v>2</v>
      </c>
      <c r="C729" s="362"/>
      <c r="D729" s="363" t="s">
        <v>243</v>
      </c>
      <c r="E729" s="363" t="s">
        <v>456</v>
      </c>
      <c r="F729" s="362" t="s">
        <v>245</v>
      </c>
      <c r="G729" s="362" t="s">
        <v>246</v>
      </c>
      <c r="H729" s="362" t="s">
        <v>247</v>
      </c>
      <c r="I729" s="362" t="s">
        <v>248</v>
      </c>
      <c r="J729" s="362" t="s">
        <v>249</v>
      </c>
      <c r="K729" s="362" t="s">
        <v>250</v>
      </c>
      <c r="L729" s="361" t="s">
        <v>298</v>
      </c>
      <c r="M729" s="362" t="s">
        <v>449</v>
      </c>
      <c r="N729" s="362" t="s">
        <v>1907</v>
      </c>
      <c r="O729" s="362" t="s">
        <v>832</v>
      </c>
      <c r="P729" s="362" t="s">
        <v>247</v>
      </c>
      <c r="Q729" s="361" t="s">
        <v>157</v>
      </c>
      <c r="R729" s="362" t="s">
        <v>252</v>
      </c>
      <c r="S729" s="362" t="s">
        <v>253</v>
      </c>
      <c r="T729" s="362">
        <v>61201337</v>
      </c>
      <c r="U729" s="362"/>
      <c r="V729" s="362"/>
      <c r="W729" s="363" t="s">
        <v>849</v>
      </c>
      <c r="X729" s="362" t="s">
        <v>833</v>
      </c>
      <c r="Y729" s="362" t="s">
        <v>256</v>
      </c>
      <c r="Z729" s="362" t="s">
        <v>257</v>
      </c>
      <c r="AA729" s="362" t="s">
        <v>258</v>
      </c>
      <c r="AB729" s="362" t="s">
        <v>259</v>
      </c>
      <c r="AC729" s="362" t="s">
        <v>260</v>
      </c>
      <c r="AD729" s="364">
        <v>92007.25</v>
      </c>
      <c r="AE729" s="364">
        <v>92007.25</v>
      </c>
      <c r="AF729" s="362" t="s">
        <v>261</v>
      </c>
      <c r="AG729" s="362">
        <v>2.4009599999999999E-2</v>
      </c>
      <c r="AH729" s="364">
        <v>2209.06</v>
      </c>
      <c r="AI729" s="364">
        <v>2209.06</v>
      </c>
      <c r="AJ729" s="362" t="s">
        <v>262</v>
      </c>
      <c r="AK729" s="362" t="s">
        <v>263</v>
      </c>
      <c r="AL729" s="361" t="s">
        <v>264</v>
      </c>
      <c r="AM729" s="362">
        <v>58203</v>
      </c>
      <c r="AN729" s="362">
        <v>72635</v>
      </c>
      <c r="AO729" s="361" t="s">
        <v>158</v>
      </c>
      <c r="AP729" s="361" t="s">
        <v>265</v>
      </c>
      <c r="AQ729" s="362" t="s">
        <v>834</v>
      </c>
      <c r="AR729" s="362" t="s">
        <v>508</v>
      </c>
      <c r="AS729" s="363" t="s">
        <v>849</v>
      </c>
      <c r="AT729" s="362" t="s">
        <v>245</v>
      </c>
      <c r="AU729" s="362" t="s">
        <v>850</v>
      </c>
      <c r="AV729" s="364" t="s">
        <v>851</v>
      </c>
      <c r="AW729" s="362" t="s">
        <v>852</v>
      </c>
      <c r="AX729" s="362" t="s">
        <v>897</v>
      </c>
      <c r="AY729" s="364" t="s">
        <v>1918</v>
      </c>
      <c r="AZ729" s="362">
        <v>2052132</v>
      </c>
      <c r="BA729" s="362" t="s">
        <v>841</v>
      </c>
      <c r="BB729" s="362" t="s">
        <v>842</v>
      </c>
      <c r="BC729" s="362" t="s">
        <v>305</v>
      </c>
      <c r="BD729" s="362"/>
      <c r="BE729" s="363"/>
      <c r="BF729" s="362"/>
      <c r="BG729" s="364"/>
      <c r="BH729" s="362"/>
      <c r="BI729" s="362"/>
      <c r="BJ729" s="362"/>
      <c r="BK729" s="362"/>
      <c r="BL729" s="362"/>
      <c r="BM729" s="362"/>
      <c r="BN729" s="362"/>
      <c r="BO729" s="362"/>
      <c r="BP729" s="362"/>
      <c r="BQ729" s="362"/>
      <c r="BR729" s="362"/>
    </row>
    <row r="730" spans="1:70" ht="15.6">
      <c r="A730" s="361" t="s">
        <v>158</v>
      </c>
      <c r="B730" s="362" t="s">
        <v>2</v>
      </c>
      <c r="C730" s="362"/>
      <c r="D730" s="363" t="s">
        <v>243</v>
      </c>
      <c r="E730" s="363" t="s">
        <v>456</v>
      </c>
      <c r="F730" s="362" t="s">
        <v>245</v>
      </c>
      <c r="G730" s="362" t="s">
        <v>246</v>
      </c>
      <c r="H730" s="362" t="s">
        <v>247</v>
      </c>
      <c r="I730" s="362" t="s">
        <v>248</v>
      </c>
      <c r="J730" s="362" t="s">
        <v>249</v>
      </c>
      <c r="K730" s="362" t="s">
        <v>250</v>
      </c>
      <c r="L730" s="361" t="s">
        <v>298</v>
      </c>
      <c r="M730" s="362" t="s">
        <v>449</v>
      </c>
      <c r="N730" s="362" t="s">
        <v>1907</v>
      </c>
      <c r="O730" s="362" t="s">
        <v>832</v>
      </c>
      <c r="P730" s="362" t="s">
        <v>247</v>
      </c>
      <c r="Q730" s="361" t="s">
        <v>157</v>
      </c>
      <c r="R730" s="362" t="s">
        <v>252</v>
      </c>
      <c r="S730" s="362" t="s">
        <v>253</v>
      </c>
      <c r="T730" s="362">
        <v>61237129</v>
      </c>
      <c r="U730" s="362"/>
      <c r="V730" s="362"/>
      <c r="W730" s="363" t="s">
        <v>849</v>
      </c>
      <c r="X730" s="362" t="s">
        <v>278</v>
      </c>
      <c r="Y730" s="362" t="s">
        <v>256</v>
      </c>
      <c r="Z730" s="362" t="s">
        <v>279</v>
      </c>
      <c r="AA730" s="362"/>
      <c r="AB730" s="362" t="s">
        <v>280</v>
      </c>
      <c r="AC730" s="362" t="s">
        <v>281</v>
      </c>
      <c r="AD730" s="364">
        <v>0</v>
      </c>
      <c r="AE730" s="364">
        <v>106960.58</v>
      </c>
      <c r="AF730" s="362" t="s">
        <v>261</v>
      </c>
      <c r="AG730" s="362">
        <v>2.4009599999999999E-2</v>
      </c>
      <c r="AH730" s="364">
        <v>0</v>
      </c>
      <c r="AI730" s="364">
        <v>2568.08</v>
      </c>
      <c r="AJ730" s="362"/>
      <c r="AK730" s="362"/>
      <c r="AL730" s="361"/>
      <c r="AM730" s="362"/>
      <c r="AN730" s="362"/>
      <c r="AO730" s="361"/>
      <c r="AP730" s="361"/>
      <c r="AQ730" s="362" t="s">
        <v>282</v>
      </c>
      <c r="AR730" s="362"/>
      <c r="AS730" s="363"/>
      <c r="AT730" s="362"/>
      <c r="AU730" s="362"/>
      <c r="AV730" s="364"/>
      <c r="AW730" s="362"/>
      <c r="AX730" s="362"/>
      <c r="AY730" s="364"/>
      <c r="AZ730" s="362"/>
      <c r="BA730" s="362"/>
      <c r="BB730" s="362"/>
      <c r="BC730" s="362"/>
      <c r="BD730" s="362"/>
      <c r="BE730" s="363"/>
      <c r="BF730" s="362"/>
      <c r="BG730" s="364"/>
      <c r="BH730" s="362"/>
      <c r="BI730" s="362"/>
      <c r="BJ730" s="362"/>
      <c r="BK730" s="362"/>
      <c r="BL730" s="362"/>
      <c r="BM730" s="362"/>
      <c r="BN730" s="362"/>
      <c r="BO730" s="362"/>
      <c r="BP730" s="362"/>
      <c r="BQ730" s="362"/>
      <c r="BR730" s="362"/>
    </row>
    <row r="731" spans="1:70" ht="15.6">
      <c r="A731" s="361" t="s">
        <v>158</v>
      </c>
      <c r="B731" s="362" t="s">
        <v>2</v>
      </c>
      <c r="C731" s="362"/>
      <c r="D731" s="363" t="s">
        <v>243</v>
      </c>
      <c r="E731" s="363" t="s">
        <v>456</v>
      </c>
      <c r="F731" s="362" t="s">
        <v>245</v>
      </c>
      <c r="G731" s="362" t="s">
        <v>246</v>
      </c>
      <c r="H731" s="362" t="s">
        <v>247</v>
      </c>
      <c r="I731" s="362" t="s">
        <v>248</v>
      </c>
      <c r="J731" s="362" t="s">
        <v>249</v>
      </c>
      <c r="K731" s="362" t="s">
        <v>250</v>
      </c>
      <c r="L731" s="361" t="s">
        <v>298</v>
      </c>
      <c r="M731" s="362" t="s">
        <v>1919</v>
      </c>
      <c r="N731" s="362" t="s">
        <v>1920</v>
      </c>
      <c r="O731" s="362" t="s">
        <v>882</v>
      </c>
      <c r="P731" s="362" t="s">
        <v>247</v>
      </c>
      <c r="Q731" s="361" t="s">
        <v>157</v>
      </c>
      <c r="R731" s="362" t="s">
        <v>252</v>
      </c>
      <c r="S731" s="362" t="s">
        <v>457</v>
      </c>
      <c r="T731" s="362">
        <v>101934492</v>
      </c>
      <c r="U731" s="362" t="s">
        <v>883</v>
      </c>
      <c r="V731" s="362" t="s">
        <v>458</v>
      </c>
      <c r="W731" s="363" t="s">
        <v>884</v>
      </c>
      <c r="X731" s="362" t="s">
        <v>856</v>
      </c>
      <c r="Y731" s="362" t="s">
        <v>256</v>
      </c>
      <c r="Z731" s="362" t="s">
        <v>257</v>
      </c>
      <c r="AA731" s="362"/>
      <c r="AB731" s="362" t="s">
        <v>629</v>
      </c>
      <c r="AC731" s="362" t="s">
        <v>260</v>
      </c>
      <c r="AD731" s="364">
        <v>1187396.51</v>
      </c>
      <c r="AE731" s="364">
        <v>1187396.51</v>
      </c>
      <c r="AF731" s="362" t="s">
        <v>261</v>
      </c>
      <c r="AG731" s="362">
        <v>2.4096389999999999E-2</v>
      </c>
      <c r="AH731" s="364">
        <v>28611.97</v>
      </c>
      <c r="AI731" s="364">
        <v>28611.97</v>
      </c>
      <c r="AJ731" s="362" t="s">
        <v>262</v>
      </c>
      <c r="AK731" s="362" t="s">
        <v>263</v>
      </c>
      <c r="AL731" s="361" t="s">
        <v>264</v>
      </c>
      <c r="AM731" s="362">
        <v>58203</v>
      </c>
      <c r="AN731" s="362">
        <v>16005</v>
      </c>
      <c r="AO731" s="361" t="s">
        <v>158</v>
      </c>
      <c r="AP731" s="361" t="s">
        <v>265</v>
      </c>
      <c r="AQ731" s="362" t="s">
        <v>857</v>
      </c>
      <c r="AR731" s="362" t="s">
        <v>497</v>
      </c>
      <c r="AS731" s="363" t="s">
        <v>884</v>
      </c>
      <c r="AT731" s="362" t="s">
        <v>245</v>
      </c>
      <c r="AU731" s="362" t="s">
        <v>883</v>
      </c>
      <c r="AV731" s="364" t="s">
        <v>885</v>
      </c>
      <c r="AW731" s="362" t="s">
        <v>886</v>
      </c>
      <c r="AX731" s="362" t="s">
        <v>1921</v>
      </c>
      <c r="AY731" s="364" t="s">
        <v>1922</v>
      </c>
      <c r="AZ731" s="362">
        <v>1058892</v>
      </c>
      <c r="BA731" s="362" t="s">
        <v>889</v>
      </c>
      <c r="BB731" s="362" t="s">
        <v>890</v>
      </c>
      <c r="BC731" s="362" t="s">
        <v>804</v>
      </c>
      <c r="BD731" s="362" t="s">
        <v>891</v>
      </c>
      <c r="BE731" s="363" t="s">
        <v>675</v>
      </c>
      <c r="BF731" s="362" t="s">
        <v>261</v>
      </c>
      <c r="BG731" s="364" t="s">
        <v>885</v>
      </c>
      <c r="BH731" s="362"/>
      <c r="BI731" s="362"/>
      <c r="BJ731" s="362"/>
      <c r="BK731" s="362"/>
      <c r="BL731" s="362"/>
      <c r="BM731" s="362"/>
      <c r="BN731" s="362"/>
      <c r="BO731" s="362"/>
      <c r="BP731" s="362"/>
      <c r="BQ731" s="362"/>
      <c r="BR731" s="362"/>
    </row>
    <row r="732" spans="1:70" ht="15.6">
      <c r="A732" s="361" t="s">
        <v>158</v>
      </c>
      <c r="B732" s="362" t="s">
        <v>2</v>
      </c>
      <c r="C732" s="362"/>
      <c r="D732" s="363" t="s">
        <v>243</v>
      </c>
      <c r="E732" s="363" t="s">
        <v>456</v>
      </c>
      <c r="F732" s="362" t="s">
        <v>245</v>
      </c>
      <c r="G732" s="362" t="s">
        <v>246</v>
      </c>
      <c r="H732" s="362" t="s">
        <v>247</v>
      </c>
      <c r="I732" s="362" t="s">
        <v>248</v>
      </c>
      <c r="J732" s="362" t="s">
        <v>249</v>
      </c>
      <c r="K732" s="362" t="s">
        <v>250</v>
      </c>
      <c r="L732" s="361" t="s">
        <v>298</v>
      </c>
      <c r="M732" s="362" t="s">
        <v>1919</v>
      </c>
      <c r="N732" s="362" t="s">
        <v>1920</v>
      </c>
      <c r="O732" s="362" t="s">
        <v>882</v>
      </c>
      <c r="P732" s="362" t="s">
        <v>247</v>
      </c>
      <c r="Q732" s="361" t="s">
        <v>157</v>
      </c>
      <c r="R732" s="362" t="s">
        <v>252</v>
      </c>
      <c r="S732" s="362" t="s">
        <v>253</v>
      </c>
      <c r="T732" s="362">
        <v>61290319</v>
      </c>
      <c r="U732" s="362"/>
      <c r="V732" s="362"/>
      <c r="W732" s="363" t="s">
        <v>849</v>
      </c>
      <c r="X732" s="362" t="s">
        <v>892</v>
      </c>
      <c r="Y732" s="362" t="s">
        <v>256</v>
      </c>
      <c r="Z732" s="362" t="s">
        <v>257</v>
      </c>
      <c r="AA732" s="362" t="s">
        <v>258</v>
      </c>
      <c r="AB732" s="362" t="s">
        <v>259</v>
      </c>
      <c r="AC732" s="362" t="s">
        <v>260</v>
      </c>
      <c r="AD732" s="364">
        <v>340300</v>
      </c>
      <c r="AE732" s="364">
        <v>340300</v>
      </c>
      <c r="AF732" s="362" t="s">
        <v>261</v>
      </c>
      <c r="AG732" s="362">
        <v>2.4009599999999999E-2</v>
      </c>
      <c r="AH732" s="364">
        <v>8170.47</v>
      </c>
      <c r="AI732" s="364">
        <v>8170.47</v>
      </c>
      <c r="AJ732" s="362" t="s">
        <v>262</v>
      </c>
      <c r="AK732" s="362" t="s">
        <v>263</v>
      </c>
      <c r="AL732" s="361" t="s">
        <v>264</v>
      </c>
      <c r="AM732" s="362">
        <v>58203</v>
      </c>
      <c r="AN732" s="362">
        <v>71810</v>
      </c>
      <c r="AO732" s="361" t="s">
        <v>158</v>
      </c>
      <c r="AP732" s="361" t="s">
        <v>265</v>
      </c>
      <c r="AQ732" s="362" t="s">
        <v>893</v>
      </c>
      <c r="AR732" s="362" t="s">
        <v>508</v>
      </c>
      <c r="AS732" s="363" t="s">
        <v>849</v>
      </c>
      <c r="AT732" s="362" t="s">
        <v>245</v>
      </c>
      <c r="AU732" s="362" t="s">
        <v>894</v>
      </c>
      <c r="AV732" s="364" t="s">
        <v>895</v>
      </c>
      <c r="AW732" s="362" t="s">
        <v>896</v>
      </c>
      <c r="AX732" s="362" t="s">
        <v>1923</v>
      </c>
      <c r="AY732" s="364" t="s">
        <v>1924</v>
      </c>
      <c r="AZ732" s="362">
        <v>1058892</v>
      </c>
      <c r="BA732" s="362" t="s">
        <v>889</v>
      </c>
      <c r="BB732" s="362" t="s">
        <v>890</v>
      </c>
      <c r="BC732" s="362" t="s">
        <v>804</v>
      </c>
      <c r="BD732" s="362"/>
      <c r="BE732" s="363"/>
      <c r="BF732" s="362"/>
      <c r="BG732" s="364"/>
      <c r="BH732" s="362"/>
      <c r="BI732" s="362"/>
      <c r="BJ732" s="362"/>
      <c r="BK732" s="362"/>
      <c r="BL732" s="362"/>
      <c r="BM732" s="362"/>
      <c r="BN732" s="362"/>
      <c r="BO732" s="362"/>
      <c r="BP732" s="362"/>
      <c r="BQ732" s="362"/>
      <c r="BR732" s="362"/>
    </row>
    <row r="733" spans="1:70" ht="15.6">
      <c r="A733" s="361" t="s">
        <v>158</v>
      </c>
      <c r="B733" s="362" t="s">
        <v>2</v>
      </c>
      <c r="C733" s="362"/>
      <c r="D733" s="363" t="s">
        <v>243</v>
      </c>
      <c r="E733" s="363" t="s">
        <v>456</v>
      </c>
      <c r="F733" s="362" t="s">
        <v>245</v>
      </c>
      <c r="G733" s="362" t="s">
        <v>246</v>
      </c>
      <c r="H733" s="362" t="s">
        <v>247</v>
      </c>
      <c r="I733" s="362" t="s">
        <v>248</v>
      </c>
      <c r="J733" s="362" t="s">
        <v>249</v>
      </c>
      <c r="K733" s="362" t="s">
        <v>250</v>
      </c>
      <c r="L733" s="361" t="s">
        <v>298</v>
      </c>
      <c r="M733" s="362" t="s">
        <v>1919</v>
      </c>
      <c r="N733" s="362" t="s">
        <v>1920</v>
      </c>
      <c r="O733" s="362" t="s">
        <v>882</v>
      </c>
      <c r="P733" s="362" t="s">
        <v>247</v>
      </c>
      <c r="Q733" s="361" t="s">
        <v>157</v>
      </c>
      <c r="R733" s="362" t="s">
        <v>252</v>
      </c>
      <c r="S733" s="362" t="s">
        <v>253</v>
      </c>
      <c r="T733" s="362">
        <v>61290320</v>
      </c>
      <c r="U733" s="362"/>
      <c r="V733" s="362"/>
      <c r="W733" s="363" t="s">
        <v>849</v>
      </c>
      <c r="X733" s="362" t="s">
        <v>1812</v>
      </c>
      <c r="Y733" s="362" t="s">
        <v>256</v>
      </c>
      <c r="Z733" s="362" t="s">
        <v>257</v>
      </c>
      <c r="AA733" s="362" t="s">
        <v>258</v>
      </c>
      <c r="AB733" s="362" t="s">
        <v>259</v>
      </c>
      <c r="AC733" s="362" t="s">
        <v>260</v>
      </c>
      <c r="AD733" s="364">
        <v>10402.540000000001</v>
      </c>
      <c r="AE733" s="364">
        <v>10402.540000000001</v>
      </c>
      <c r="AF733" s="362" t="s">
        <v>261</v>
      </c>
      <c r="AG733" s="362">
        <v>2.4009599999999999E-2</v>
      </c>
      <c r="AH733" s="364">
        <v>249.76</v>
      </c>
      <c r="AI733" s="364">
        <v>249.76</v>
      </c>
      <c r="AJ733" s="362" t="s">
        <v>262</v>
      </c>
      <c r="AK733" s="362" t="s">
        <v>263</v>
      </c>
      <c r="AL733" s="361" t="s">
        <v>264</v>
      </c>
      <c r="AM733" s="362">
        <v>58203</v>
      </c>
      <c r="AN733" s="362">
        <v>72440</v>
      </c>
      <c r="AO733" s="361" t="s">
        <v>158</v>
      </c>
      <c r="AP733" s="361" t="s">
        <v>265</v>
      </c>
      <c r="AQ733" s="362" t="s">
        <v>1813</v>
      </c>
      <c r="AR733" s="362" t="s">
        <v>508</v>
      </c>
      <c r="AS733" s="363" t="s">
        <v>849</v>
      </c>
      <c r="AT733" s="362" t="s">
        <v>245</v>
      </c>
      <c r="AU733" s="362" t="s">
        <v>894</v>
      </c>
      <c r="AV733" s="364" t="s">
        <v>895</v>
      </c>
      <c r="AW733" s="362" t="s">
        <v>896</v>
      </c>
      <c r="AX733" s="362" t="s">
        <v>1925</v>
      </c>
      <c r="AY733" s="364" t="s">
        <v>1926</v>
      </c>
      <c r="AZ733" s="362">
        <v>1058892</v>
      </c>
      <c r="BA733" s="362" t="s">
        <v>889</v>
      </c>
      <c r="BB733" s="362" t="s">
        <v>890</v>
      </c>
      <c r="BC733" s="362" t="s">
        <v>804</v>
      </c>
      <c r="BD733" s="362"/>
      <c r="BE733" s="363"/>
      <c r="BF733" s="362"/>
      <c r="BG733" s="364"/>
      <c r="BH733" s="362"/>
      <c r="BI733" s="362"/>
      <c r="BJ733" s="362"/>
      <c r="BK733" s="362"/>
      <c r="BL733" s="362"/>
      <c r="BM733" s="362"/>
      <c r="BN733" s="362"/>
      <c r="BO733" s="362"/>
      <c r="BP733" s="362"/>
      <c r="BQ733" s="362"/>
      <c r="BR733" s="362"/>
    </row>
    <row r="734" spans="1:70" ht="15.6">
      <c r="A734" s="361" t="s">
        <v>158</v>
      </c>
      <c r="B734" s="362" t="s">
        <v>2</v>
      </c>
      <c r="C734" s="362"/>
      <c r="D734" s="363" t="s">
        <v>243</v>
      </c>
      <c r="E734" s="363" t="s">
        <v>456</v>
      </c>
      <c r="F734" s="362" t="s">
        <v>245</v>
      </c>
      <c r="G734" s="362" t="s">
        <v>246</v>
      </c>
      <c r="H734" s="362" t="s">
        <v>247</v>
      </c>
      <c r="I734" s="362" t="s">
        <v>248</v>
      </c>
      <c r="J734" s="362" t="s">
        <v>249</v>
      </c>
      <c r="K734" s="362" t="s">
        <v>250</v>
      </c>
      <c r="L734" s="361" t="s">
        <v>298</v>
      </c>
      <c r="M734" s="362" t="s">
        <v>1919</v>
      </c>
      <c r="N734" s="362" t="s">
        <v>1920</v>
      </c>
      <c r="O734" s="362" t="s">
        <v>882</v>
      </c>
      <c r="P734" s="362" t="s">
        <v>247</v>
      </c>
      <c r="Q734" s="361" t="s">
        <v>157</v>
      </c>
      <c r="R734" s="362" t="s">
        <v>252</v>
      </c>
      <c r="S734" s="362" t="s">
        <v>253</v>
      </c>
      <c r="T734" s="362">
        <v>61290321</v>
      </c>
      <c r="U734" s="362"/>
      <c r="V734" s="362"/>
      <c r="W734" s="363" t="s">
        <v>849</v>
      </c>
      <c r="X734" s="362" t="s">
        <v>833</v>
      </c>
      <c r="Y734" s="362" t="s">
        <v>256</v>
      </c>
      <c r="Z734" s="362" t="s">
        <v>257</v>
      </c>
      <c r="AA734" s="362" t="s">
        <v>258</v>
      </c>
      <c r="AB734" s="362" t="s">
        <v>259</v>
      </c>
      <c r="AC734" s="362" t="s">
        <v>260</v>
      </c>
      <c r="AD734" s="364">
        <v>265985.95</v>
      </c>
      <c r="AE734" s="364">
        <v>265985.95</v>
      </c>
      <c r="AF734" s="362" t="s">
        <v>261</v>
      </c>
      <c r="AG734" s="362">
        <v>2.4009599999999999E-2</v>
      </c>
      <c r="AH734" s="364">
        <v>6386.22</v>
      </c>
      <c r="AI734" s="364">
        <v>6386.22</v>
      </c>
      <c r="AJ734" s="362" t="s">
        <v>262</v>
      </c>
      <c r="AK734" s="362" t="s">
        <v>263</v>
      </c>
      <c r="AL734" s="361" t="s">
        <v>264</v>
      </c>
      <c r="AM734" s="362">
        <v>58203</v>
      </c>
      <c r="AN734" s="362">
        <v>72635</v>
      </c>
      <c r="AO734" s="361" t="s">
        <v>158</v>
      </c>
      <c r="AP734" s="361" t="s">
        <v>265</v>
      </c>
      <c r="AQ734" s="362" t="s">
        <v>834</v>
      </c>
      <c r="AR734" s="362" t="s">
        <v>508</v>
      </c>
      <c r="AS734" s="363" t="s">
        <v>849</v>
      </c>
      <c r="AT734" s="362" t="s">
        <v>245</v>
      </c>
      <c r="AU734" s="362" t="s">
        <v>894</v>
      </c>
      <c r="AV734" s="364" t="s">
        <v>895</v>
      </c>
      <c r="AW734" s="362" t="s">
        <v>896</v>
      </c>
      <c r="AX734" s="362" t="s">
        <v>1927</v>
      </c>
      <c r="AY734" s="364" t="s">
        <v>1928</v>
      </c>
      <c r="AZ734" s="362">
        <v>1058892</v>
      </c>
      <c r="BA734" s="362" t="s">
        <v>889</v>
      </c>
      <c r="BB734" s="362" t="s">
        <v>890</v>
      </c>
      <c r="BC734" s="362" t="s">
        <v>804</v>
      </c>
      <c r="BD734" s="362"/>
      <c r="BE734" s="363"/>
      <c r="BF734" s="362"/>
      <c r="BG734" s="364"/>
      <c r="BH734" s="362"/>
      <c r="BI734" s="362"/>
      <c r="BJ734" s="362"/>
      <c r="BK734" s="362"/>
      <c r="BL734" s="362"/>
      <c r="BM734" s="362"/>
      <c r="BN734" s="362"/>
      <c r="BO734" s="362"/>
      <c r="BP734" s="362"/>
      <c r="BQ734" s="362"/>
      <c r="BR734" s="362"/>
    </row>
    <row r="735" spans="1:70" ht="15.6">
      <c r="A735" s="361" t="s">
        <v>158</v>
      </c>
      <c r="B735" s="362" t="s">
        <v>2</v>
      </c>
      <c r="C735" s="362"/>
      <c r="D735" s="363" t="s">
        <v>243</v>
      </c>
      <c r="E735" s="363" t="s">
        <v>456</v>
      </c>
      <c r="F735" s="362" t="s">
        <v>245</v>
      </c>
      <c r="G735" s="362" t="s">
        <v>246</v>
      </c>
      <c r="H735" s="362" t="s">
        <v>247</v>
      </c>
      <c r="I735" s="362" t="s">
        <v>248</v>
      </c>
      <c r="J735" s="362" t="s">
        <v>249</v>
      </c>
      <c r="K735" s="362" t="s">
        <v>250</v>
      </c>
      <c r="L735" s="361" t="s">
        <v>298</v>
      </c>
      <c r="M735" s="362" t="s">
        <v>1919</v>
      </c>
      <c r="N735" s="362" t="s">
        <v>1920</v>
      </c>
      <c r="O735" s="362" t="s">
        <v>882</v>
      </c>
      <c r="P735" s="362" t="s">
        <v>247</v>
      </c>
      <c r="Q735" s="361" t="s">
        <v>157</v>
      </c>
      <c r="R735" s="362" t="s">
        <v>252</v>
      </c>
      <c r="S735" s="362" t="s">
        <v>253</v>
      </c>
      <c r="T735" s="362">
        <v>61290322</v>
      </c>
      <c r="U735" s="362"/>
      <c r="V735" s="362"/>
      <c r="W735" s="363" t="s">
        <v>849</v>
      </c>
      <c r="X735" s="362" t="s">
        <v>901</v>
      </c>
      <c r="Y735" s="362" t="s">
        <v>256</v>
      </c>
      <c r="Z735" s="362" t="s">
        <v>257</v>
      </c>
      <c r="AA735" s="362" t="s">
        <v>258</v>
      </c>
      <c r="AB735" s="362" t="s">
        <v>259</v>
      </c>
      <c r="AC735" s="362" t="s">
        <v>260</v>
      </c>
      <c r="AD735" s="364">
        <v>645685</v>
      </c>
      <c r="AE735" s="364">
        <v>645685</v>
      </c>
      <c r="AF735" s="362" t="s">
        <v>261</v>
      </c>
      <c r="AG735" s="362">
        <v>2.4009599999999999E-2</v>
      </c>
      <c r="AH735" s="364">
        <v>15502.64</v>
      </c>
      <c r="AI735" s="364">
        <v>15502.64</v>
      </c>
      <c r="AJ735" s="362" t="s">
        <v>262</v>
      </c>
      <c r="AK735" s="362" t="s">
        <v>263</v>
      </c>
      <c r="AL735" s="361" t="s">
        <v>264</v>
      </c>
      <c r="AM735" s="362">
        <v>58203</v>
      </c>
      <c r="AN735" s="362">
        <v>72210</v>
      </c>
      <c r="AO735" s="361" t="s">
        <v>158</v>
      </c>
      <c r="AP735" s="361" t="s">
        <v>265</v>
      </c>
      <c r="AQ735" s="362" t="s">
        <v>902</v>
      </c>
      <c r="AR735" s="362" t="s">
        <v>508</v>
      </c>
      <c r="AS735" s="363" t="s">
        <v>849</v>
      </c>
      <c r="AT735" s="362" t="s">
        <v>245</v>
      </c>
      <c r="AU735" s="362" t="s">
        <v>894</v>
      </c>
      <c r="AV735" s="364" t="s">
        <v>895</v>
      </c>
      <c r="AW735" s="362" t="s">
        <v>896</v>
      </c>
      <c r="AX735" s="362" t="s">
        <v>1929</v>
      </c>
      <c r="AY735" s="364" t="s">
        <v>1930</v>
      </c>
      <c r="AZ735" s="362">
        <v>1058892</v>
      </c>
      <c r="BA735" s="362" t="s">
        <v>889</v>
      </c>
      <c r="BB735" s="362" t="s">
        <v>890</v>
      </c>
      <c r="BC735" s="362" t="s">
        <v>804</v>
      </c>
      <c r="BD735" s="362"/>
      <c r="BE735" s="363"/>
      <c r="BF735" s="362"/>
      <c r="BG735" s="364"/>
      <c r="BH735" s="362"/>
      <c r="BI735" s="362"/>
      <c r="BJ735" s="362"/>
      <c r="BK735" s="362"/>
      <c r="BL735" s="362"/>
      <c r="BM735" s="362"/>
      <c r="BN735" s="362"/>
      <c r="BO735" s="362"/>
      <c r="BP735" s="362"/>
      <c r="BQ735" s="362"/>
      <c r="BR735" s="362"/>
    </row>
    <row r="736" spans="1:70" ht="15.6">
      <c r="A736" s="361" t="s">
        <v>158</v>
      </c>
      <c r="B736" s="362" t="s">
        <v>2</v>
      </c>
      <c r="C736" s="362"/>
      <c r="D736" s="363" t="s">
        <v>243</v>
      </c>
      <c r="E736" s="363" t="s">
        <v>456</v>
      </c>
      <c r="F736" s="362" t="s">
        <v>245</v>
      </c>
      <c r="G736" s="362" t="s">
        <v>246</v>
      </c>
      <c r="H736" s="362" t="s">
        <v>247</v>
      </c>
      <c r="I736" s="362" t="s">
        <v>248</v>
      </c>
      <c r="J736" s="362" t="s">
        <v>249</v>
      </c>
      <c r="K736" s="362" t="s">
        <v>250</v>
      </c>
      <c r="L736" s="361" t="s">
        <v>298</v>
      </c>
      <c r="M736" s="362" t="s">
        <v>1919</v>
      </c>
      <c r="N736" s="362" t="s">
        <v>1920</v>
      </c>
      <c r="O736" s="362" t="s">
        <v>882</v>
      </c>
      <c r="P736" s="362" t="s">
        <v>247</v>
      </c>
      <c r="Q736" s="361" t="s">
        <v>157</v>
      </c>
      <c r="R736" s="362" t="s">
        <v>252</v>
      </c>
      <c r="S736" s="362" t="s">
        <v>253</v>
      </c>
      <c r="T736" s="362">
        <v>61290323</v>
      </c>
      <c r="U736" s="362"/>
      <c r="V736" s="362"/>
      <c r="W736" s="363" t="s">
        <v>849</v>
      </c>
      <c r="X736" s="362" t="s">
        <v>905</v>
      </c>
      <c r="Y736" s="362" t="s">
        <v>256</v>
      </c>
      <c r="Z736" s="362" t="s">
        <v>257</v>
      </c>
      <c r="AA736" s="362" t="s">
        <v>258</v>
      </c>
      <c r="AB736" s="362" t="s">
        <v>259</v>
      </c>
      <c r="AC736" s="362" t="s">
        <v>260</v>
      </c>
      <c r="AD736" s="364">
        <v>40230</v>
      </c>
      <c r="AE736" s="364">
        <v>40230</v>
      </c>
      <c r="AF736" s="362" t="s">
        <v>261</v>
      </c>
      <c r="AG736" s="362">
        <v>2.4009599999999999E-2</v>
      </c>
      <c r="AH736" s="364">
        <v>965.91</v>
      </c>
      <c r="AI736" s="364">
        <v>965.91</v>
      </c>
      <c r="AJ736" s="362" t="s">
        <v>262</v>
      </c>
      <c r="AK736" s="362" t="s">
        <v>263</v>
      </c>
      <c r="AL736" s="361" t="s">
        <v>264</v>
      </c>
      <c r="AM736" s="362">
        <v>58203</v>
      </c>
      <c r="AN736" s="362">
        <v>72399</v>
      </c>
      <c r="AO736" s="361" t="s">
        <v>158</v>
      </c>
      <c r="AP736" s="361" t="s">
        <v>265</v>
      </c>
      <c r="AQ736" s="362" t="s">
        <v>906</v>
      </c>
      <c r="AR736" s="362" t="s">
        <v>508</v>
      </c>
      <c r="AS736" s="363" t="s">
        <v>849</v>
      </c>
      <c r="AT736" s="362" t="s">
        <v>245</v>
      </c>
      <c r="AU736" s="362" t="s">
        <v>894</v>
      </c>
      <c r="AV736" s="364" t="s">
        <v>895</v>
      </c>
      <c r="AW736" s="362" t="s">
        <v>896</v>
      </c>
      <c r="AX736" s="362" t="s">
        <v>1931</v>
      </c>
      <c r="AY736" s="364" t="s">
        <v>1932</v>
      </c>
      <c r="AZ736" s="362">
        <v>1058892</v>
      </c>
      <c r="BA736" s="362" t="s">
        <v>889</v>
      </c>
      <c r="BB736" s="362" t="s">
        <v>890</v>
      </c>
      <c r="BC736" s="362" t="s">
        <v>804</v>
      </c>
      <c r="BD736" s="362"/>
      <c r="BE736" s="363"/>
      <c r="BF736" s="362"/>
      <c r="BG736" s="364"/>
      <c r="BH736" s="362"/>
      <c r="BI736" s="362"/>
      <c r="BJ736" s="362"/>
      <c r="BK736" s="362"/>
      <c r="BL736" s="362"/>
      <c r="BM736" s="362"/>
      <c r="BN736" s="362"/>
      <c r="BO736" s="362"/>
      <c r="BP736" s="362"/>
      <c r="BQ736" s="362"/>
      <c r="BR736" s="362"/>
    </row>
    <row r="737" spans="1:70" ht="15.6">
      <c r="A737" s="361" t="s">
        <v>158</v>
      </c>
      <c r="B737" s="362" t="s">
        <v>2</v>
      </c>
      <c r="C737" s="362"/>
      <c r="D737" s="363" t="s">
        <v>243</v>
      </c>
      <c r="E737" s="363" t="s">
        <v>456</v>
      </c>
      <c r="F737" s="362" t="s">
        <v>245</v>
      </c>
      <c r="G737" s="362" t="s">
        <v>246</v>
      </c>
      <c r="H737" s="362" t="s">
        <v>247</v>
      </c>
      <c r="I737" s="362" t="s">
        <v>248</v>
      </c>
      <c r="J737" s="362" t="s">
        <v>249</v>
      </c>
      <c r="K737" s="362" t="s">
        <v>250</v>
      </c>
      <c r="L737" s="361" t="s">
        <v>298</v>
      </c>
      <c r="M737" s="362" t="s">
        <v>1919</v>
      </c>
      <c r="N737" s="362" t="s">
        <v>1920</v>
      </c>
      <c r="O737" s="362" t="s">
        <v>882</v>
      </c>
      <c r="P737" s="362" t="s">
        <v>247</v>
      </c>
      <c r="Q737" s="361" t="s">
        <v>157</v>
      </c>
      <c r="R737" s="362" t="s">
        <v>252</v>
      </c>
      <c r="S737" s="362" t="s">
        <v>253</v>
      </c>
      <c r="T737" s="362">
        <v>61326730</v>
      </c>
      <c r="U737" s="362"/>
      <c r="V737" s="362"/>
      <c r="W737" s="363" t="s">
        <v>517</v>
      </c>
      <c r="X737" s="362" t="s">
        <v>278</v>
      </c>
      <c r="Y737" s="362" t="s">
        <v>256</v>
      </c>
      <c r="Z737" s="362" t="s">
        <v>653</v>
      </c>
      <c r="AA737" s="362"/>
      <c r="AB737" s="362" t="s">
        <v>653</v>
      </c>
      <c r="AC737" s="362" t="s">
        <v>654</v>
      </c>
      <c r="AD737" s="364">
        <v>0</v>
      </c>
      <c r="AE737" s="364">
        <v>1240.2112</v>
      </c>
      <c r="AF737" s="362" t="s">
        <v>154</v>
      </c>
      <c r="AG737" s="362">
        <v>1</v>
      </c>
      <c r="AH737" s="364">
        <v>0</v>
      </c>
      <c r="AI737" s="364">
        <v>1240.2112</v>
      </c>
      <c r="AJ737" s="362" t="s">
        <v>262</v>
      </c>
      <c r="AK737" s="362" t="s">
        <v>263</v>
      </c>
      <c r="AL737" s="361" t="s">
        <v>264</v>
      </c>
      <c r="AM737" s="362">
        <v>58203</v>
      </c>
      <c r="AN737" s="362">
        <v>75105</v>
      </c>
      <c r="AO737" s="361" t="s">
        <v>158</v>
      </c>
      <c r="AP737" s="361" t="s">
        <v>265</v>
      </c>
      <c r="AQ737" s="362" t="s">
        <v>655</v>
      </c>
      <c r="AR737" s="362"/>
      <c r="AS737" s="363"/>
      <c r="AT737" s="362"/>
      <c r="AU737" s="362"/>
      <c r="AV737" s="364"/>
      <c r="AW737" s="362"/>
      <c r="AX737" s="362"/>
      <c r="AY737" s="364"/>
      <c r="AZ737" s="362"/>
      <c r="BA737" s="362"/>
      <c r="BB737" s="362"/>
      <c r="BC737" s="362"/>
      <c r="BD737" s="362"/>
      <c r="BE737" s="363"/>
      <c r="BF737" s="362"/>
      <c r="BG737" s="364"/>
      <c r="BH737" s="362"/>
      <c r="BI737" s="362"/>
      <c r="BJ737" s="362"/>
      <c r="BK737" s="362"/>
      <c r="BL737" s="362"/>
      <c r="BM737" s="362"/>
      <c r="BN737" s="362"/>
      <c r="BO737" s="362"/>
      <c r="BP737" s="362"/>
      <c r="BQ737" s="362"/>
      <c r="BR737" s="362"/>
    </row>
    <row r="738" spans="1:70" ht="15.6">
      <c r="A738" s="361" t="s">
        <v>158</v>
      </c>
      <c r="B738" s="362" t="s">
        <v>2</v>
      </c>
      <c r="C738" s="362"/>
      <c r="D738" s="363" t="s">
        <v>243</v>
      </c>
      <c r="E738" s="363" t="s">
        <v>456</v>
      </c>
      <c r="F738" s="362" t="s">
        <v>245</v>
      </c>
      <c r="G738" s="362" t="s">
        <v>246</v>
      </c>
      <c r="H738" s="362" t="s">
        <v>247</v>
      </c>
      <c r="I738" s="362" t="s">
        <v>248</v>
      </c>
      <c r="J738" s="362" t="s">
        <v>249</v>
      </c>
      <c r="K738" s="362" t="s">
        <v>250</v>
      </c>
      <c r="L738" s="361" t="s">
        <v>298</v>
      </c>
      <c r="M738" s="362" t="s">
        <v>1919</v>
      </c>
      <c r="N738" s="362" t="s">
        <v>1920</v>
      </c>
      <c r="O738" s="362" t="s">
        <v>882</v>
      </c>
      <c r="P738" s="362" t="s">
        <v>247</v>
      </c>
      <c r="Q738" s="361" t="s">
        <v>157</v>
      </c>
      <c r="R738" s="362" t="s">
        <v>252</v>
      </c>
      <c r="S738" s="362" t="s">
        <v>253</v>
      </c>
      <c r="T738" s="362">
        <v>61342670</v>
      </c>
      <c r="U738" s="362"/>
      <c r="V738" s="362"/>
      <c r="W738" s="363" t="s">
        <v>849</v>
      </c>
      <c r="X738" s="362" t="s">
        <v>278</v>
      </c>
      <c r="Y738" s="362" t="s">
        <v>256</v>
      </c>
      <c r="Z738" s="362" t="s">
        <v>279</v>
      </c>
      <c r="AA738" s="362"/>
      <c r="AB738" s="362" t="s">
        <v>280</v>
      </c>
      <c r="AC738" s="362" t="s">
        <v>281</v>
      </c>
      <c r="AD738" s="364">
        <v>0</v>
      </c>
      <c r="AE738" s="364">
        <v>52553.48</v>
      </c>
      <c r="AF738" s="362" t="s">
        <v>261</v>
      </c>
      <c r="AG738" s="362">
        <v>2.4009599999999999E-2</v>
      </c>
      <c r="AH738" s="364">
        <v>0</v>
      </c>
      <c r="AI738" s="364">
        <v>1261.79</v>
      </c>
      <c r="AJ738" s="362"/>
      <c r="AK738" s="362"/>
      <c r="AL738" s="361"/>
      <c r="AM738" s="362"/>
      <c r="AN738" s="362"/>
      <c r="AO738" s="361"/>
      <c r="AP738" s="361"/>
      <c r="AQ738" s="362" t="s">
        <v>282</v>
      </c>
      <c r="AR738" s="362"/>
      <c r="AS738" s="363"/>
      <c r="AT738" s="362"/>
      <c r="AU738" s="362"/>
      <c r="AV738" s="364"/>
      <c r="AW738" s="362"/>
      <c r="AX738" s="362"/>
      <c r="AY738" s="364"/>
      <c r="AZ738" s="362"/>
      <c r="BA738" s="362"/>
      <c r="BB738" s="362"/>
      <c r="BC738" s="362"/>
      <c r="BD738" s="362"/>
      <c r="BE738" s="363"/>
      <c r="BF738" s="362"/>
      <c r="BG738" s="364"/>
      <c r="BH738" s="362"/>
      <c r="BI738" s="362"/>
      <c r="BJ738" s="362"/>
      <c r="BK738" s="362"/>
      <c r="BL738" s="362"/>
      <c r="BM738" s="362"/>
      <c r="BN738" s="362"/>
      <c r="BO738" s="362"/>
      <c r="BP738" s="362"/>
      <c r="BQ738" s="362"/>
      <c r="BR738" s="362"/>
    </row>
    <row r="739" spans="1:70" ht="15.6">
      <c r="A739" s="361" t="s">
        <v>158</v>
      </c>
      <c r="B739" s="362" t="s">
        <v>2</v>
      </c>
      <c r="C739" s="362"/>
      <c r="D739" s="363" t="s">
        <v>243</v>
      </c>
      <c r="E739" s="363" t="s">
        <v>456</v>
      </c>
      <c r="F739" s="362" t="s">
        <v>245</v>
      </c>
      <c r="G739" s="362" t="s">
        <v>246</v>
      </c>
      <c r="H739" s="362" t="s">
        <v>247</v>
      </c>
      <c r="I739" s="362" t="s">
        <v>248</v>
      </c>
      <c r="J739" s="362" t="s">
        <v>249</v>
      </c>
      <c r="K739" s="362" t="s">
        <v>250</v>
      </c>
      <c r="L739" s="361" t="s">
        <v>298</v>
      </c>
      <c r="M739" s="362" t="s">
        <v>1933</v>
      </c>
      <c r="N739" s="362" t="s">
        <v>1934</v>
      </c>
      <c r="O739" s="362" t="s">
        <v>882</v>
      </c>
      <c r="P739" s="362" t="s">
        <v>247</v>
      </c>
      <c r="Q739" s="361" t="s">
        <v>157</v>
      </c>
      <c r="R739" s="362" t="s">
        <v>252</v>
      </c>
      <c r="S739" s="362" t="s">
        <v>457</v>
      </c>
      <c r="T739" s="362">
        <v>101934493</v>
      </c>
      <c r="U739" s="362" t="s">
        <v>883</v>
      </c>
      <c r="V739" s="362" t="s">
        <v>458</v>
      </c>
      <c r="W739" s="363" t="s">
        <v>884</v>
      </c>
      <c r="X739" s="362" t="s">
        <v>856</v>
      </c>
      <c r="Y739" s="362" t="s">
        <v>256</v>
      </c>
      <c r="Z739" s="362" t="s">
        <v>257</v>
      </c>
      <c r="AA739" s="362"/>
      <c r="AB739" s="362" t="s">
        <v>629</v>
      </c>
      <c r="AC739" s="362" t="s">
        <v>260</v>
      </c>
      <c r="AD739" s="364">
        <v>434683</v>
      </c>
      <c r="AE739" s="364">
        <v>434683</v>
      </c>
      <c r="AF739" s="362" t="s">
        <v>261</v>
      </c>
      <c r="AG739" s="362">
        <v>2.4096389999999999E-2</v>
      </c>
      <c r="AH739" s="364">
        <v>10474.290000000001</v>
      </c>
      <c r="AI739" s="364">
        <v>10474.290000000001</v>
      </c>
      <c r="AJ739" s="362" t="s">
        <v>262</v>
      </c>
      <c r="AK739" s="362" t="s">
        <v>263</v>
      </c>
      <c r="AL739" s="361" t="s">
        <v>264</v>
      </c>
      <c r="AM739" s="362">
        <v>58203</v>
      </c>
      <c r="AN739" s="362">
        <v>16005</v>
      </c>
      <c r="AO739" s="361" t="s">
        <v>158</v>
      </c>
      <c r="AP739" s="361" t="s">
        <v>265</v>
      </c>
      <c r="AQ739" s="362" t="s">
        <v>857</v>
      </c>
      <c r="AR739" s="362" t="s">
        <v>497</v>
      </c>
      <c r="AS739" s="363" t="s">
        <v>884</v>
      </c>
      <c r="AT739" s="362" t="s">
        <v>245</v>
      </c>
      <c r="AU739" s="362" t="s">
        <v>883</v>
      </c>
      <c r="AV739" s="364" t="s">
        <v>885</v>
      </c>
      <c r="AW739" s="362" t="s">
        <v>886</v>
      </c>
      <c r="AX739" s="362" t="s">
        <v>1935</v>
      </c>
      <c r="AY739" s="364" t="s">
        <v>1936</v>
      </c>
      <c r="AZ739" s="362">
        <v>1058892</v>
      </c>
      <c r="BA739" s="362" t="s">
        <v>889</v>
      </c>
      <c r="BB739" s="362" t="s">
        <v>890</v>
      </c>
      <c r="BC739" s="362" t="s">
        <v>804</v>
      </c>
      <c r="BD739" s="362" t="s">
        <v>891</v>
      </c>
      <c r="BE739" s="363" t="s">
        <v>675</v>
      </c>
      <c r="BF739" s="362" t="s">
        <v>261</v>
      </c>
      <c r="BG739" s="364" t="s">
        <v>885</v>
      </c>
      <c r="BH739" s="362"/>
      <c r="BI739" s="362"/>
      <c r="BJ739" s="362"/>
      <c r="BK739" s="362"/>
      <c r="BL739" s="362"/>
      <c r="BM739" s="362"/>
      <c r="BN739" s="362"/>
      <c r="BO739" s="362"/>
      <c r="BP739" s="362"/>
      <c r="BQ739" s="362"/>
      <c r="BR739" s="362"/>
    </row>
    <row r="740" spans="1:70" ht="15.6">
      <c r="A740" s="361" t="s">
        <v>158</v>
      </c>
      <c r="B740" s="362" t="s">
        <v>2</v>
      </c>
      <c r="C740" s="362"/>
      <c r="D740" s="363" t="s">
        <v>243</v>
      </c>
      <c r="E740" s="363" t="s">
        <v>456</v>
      </c>
      <c r="F740" s="362" t="s">
        <v>245</v>
      </c>
      <c r="G740" s="362" t="s">
        <v>246</v>
      </c>
      <c r="H740" s="362" t="s">
        <v>247</v>
      </c>
      <c r="I740" s="362" t="s">
        <v>248</v>
      </c>
      <c r="J740" s="362" t="s">
        <v>249</v>
      </c>
      <c r="K740" s="362" t="s">
        <v>250</v>
      </c>
      <c r="L740" s="361" t="s">
        <v>298</v>
      </c>
      <c r="M740" s="362" t="s">
        <v>1933</v>
      </c>
      <c r="N740" s="362" t="s">
        <v>1934</v>
      </c>
      <c r="O740" s="362" t="s">
        <v>882</v>
      </c>
      <c r="P740" s="362" t="s">
        <v>247</v>
      </c>
      <c r="Q740" s="361" t="s">
        <v>157</v>
      </c>
      <c r="R740" s="362" t="s">
        <v>252</v>
      </c>
      <c r="S740" s="362" t="s">
        <v>253</v>
      </c>
      <c r="T740" s="362">
        <v>61290324</v>
      </c>
      <c r="U740" s="362"/>
      <c r="V740" s="362"/>
      <c r="W740" s="363" t="s">
        <v>849</v>
      </c>
      <c r="X740" s="362" t="s">
        <v>892</v>
      </c>
      <c r="Y740" s="362" t="s">
        <v>256</v>
      </c>
      <c r="Z740" s="362" t="s">
        <v>257</v>
      </c>
      <c r="AA740" s="362" t="s">
        <v>258</v>
      </c>
      <c r="AB740" s="362" t="s">
        <v>259</v>
      </c>
      <c r="AC740" s="362" t="s">
        <v>260</v>
      </c>
      <c r="AD740" s="364">
        <v>228250</v>
      </c>
      <c r="AE740" s="364">
        <v>228250</v>
      </c>
      <c r="AF740" s="362" t="s">
        <v>261</v>
      </c>
      <c r="AG740" s="362">
        <v>2.4009599999999999E-2</v>
      </c>
      <c r="AH740" s="364">
        <v>5480.19</v>
      </c>
      <c r="AI740" s="364">
        <v>5480.19</v>
      </c>
      <c r="AJ740" s="362" t="s">
        <v>262</v>
      </c>
      <c r="AK740" s="362" t="s">
        <v>263</v>
      </c>
      <c r="AL740" s="361" t="s">
        <v>264</v>
      </c>
      <c r="AM740" s="362">
        <v>58203</v>
      </c>
      <c r="AN740" s="362">
        <v>71810</v>
      </c>
      <c r="AO740" s="361" t="s">
        <v>158</v>
      </c>
      <c r="AP740" s="361" t="s">
        <v>265</v>
      </c>
      <c r="AQ740" s="362" t="s">
        <v>893</v>
      </c>
      <c r="AR740" s="362" t="s">
        <v>508</v>
      </c>
      <c r="AS740" s="363" t="s">
        <v>849</v>
      </c>
      <c r="AT740" s="362" t="s">
        <v>245</v>
      </c>
      <c r="AU740" s="362" t="s">
        <v>894</v>
      </c>
      <c r="AV740" s="364" t="s">
        <v>895</v>
      </c>
      <c r="AW740" s="362" t="s">
        <v>896</v>
      </c>
      <c r="AX740" s="362" t="s">
        <v>1937</v>
      </c>
      <c r="AY740" s="364" t="s">
        <v>1938</v>
      </c>
      <c r="AZ740" s="362">
        <v>1058892</v>
      </c>
      <c r="BA740" s="362" t="s">
        <v>889</v>
      </c>
      <c r="BB740" s="362" t="s">
        <v>890</v>
      </c>
      <c r="BC740" s="362" t="s">
        <v>804</v>
      </c>
      <c r="BD740" s="362"/>
      <c r="BE740" s="363"/>
      <c r="BF740" s="362"/>
      <c r="BG740" s="364"/>
      <c r="BH740" s="362"/>
      <c r="BI740" s="362"/>
      <c r="BJ740" s="362"/>
      <c r="BK740" s="362"/>
      <c r="BL740" s="362"/>
      <c r="BM740" s="362"/>
      <c r="BN740" s="362"/>
      <c r="BO740" s="362"/>
      <c r="BP740" s="362"/>
      <c r="BQ740" s="362"/>
      <c r="BR740" s="362"/>
    </row>
    <row r="741" spans="1:70" ht="15.6">
      <c r="A741" s="361" t="s">
        <v>158</v>
      </c>
      <c r="B741" s="362" t="s">
        <v>2</v>
      </c>
      <c r="C741" s="362"/>
      <c r="D741" s="363" t="s">
        <v>243</v>
      </c>
      <c r="E741" s="363" t="s">
        <v>456</v>
      </c>
      <c r="F741" s="362" t="s">
        <v>245</v>
      </c>
      <c r="G741" s="362" t="s">
        <v>246</v>
      </c>
      <c r="H741" s="362" t="s">
        <v>247</v>
      </c>
      <c r="I741" s="362" t="s">
        <v>248</v>
      </c>
      <c r="J741" s="362" t="s">
        <v>249</v>
      </c>
      <c r="K741" s="362" t="s">
        <v>250</v>
      </c>
      <c r="L741" s="361" t="s">
        <v>298</v>
      </c>
      <c r="M741" s="362" t="s">
        <v>1933</v>
      </c>
      <c r="N741" s="362" t="s">
        <v>1934</v>
      </c>
      <c r="O741" s="362" t="s">
        <v>882</v>
      </c>
      <c r="P741" s="362" t="s">
        <v>247</v>
      </c>
      <c r="Q741" s="361" t="s">
        <v>157</v>
      </c>
      <c r="R741" s="362" t="s">
        <v>252</v>
      </c>
      <c r="S741" s="362" t="s">
        <v>253</v>
      </c>
      <c r="T741" s="362">
        <v>61290325</v>
      </c>
      <c r="U741" s="362"/>
      <c r="V741" s="362"/>
      <c r="W741" s="363" t="s">
        <v>849</v>
      </c>
      <c r="X741" s="362" t="s">
        <v>901</v>
      </c>
      <c r="Y741" s="362" t="s">
        <v>256</v>
      </c>
      <c r="Z741" s="362" t="s">
        <v>257</v>
      </c>
      <c r="AA741" s="362" t="s">
        <v>258</v>
      </c>
      <c r="AB741" s="362" t="s">
        <v>259</v>
      </c>
      <c r="AC741" s="362" t="s">
        <v>260</v>
      </c>
      <c r="AD741" s="364">
        <v>687787</v>
      </c>
      <c r="AE741" s="364">
        <v>687787</v>
      </c>
      <c r="AF741" s="362" t="s">
        <v>261</v>
      </c>
      <c r="AG741" s="362">
        <v>2.4009599999999999E-2</v>
      </c>
      <c r="AH741" s="364">
        <v>16513.490000000002</v>
      </c>
      <c r="AI741" s="364">
        <v>16513.490000000002</v>
      </c>
      <c r="AJ741" s="362" t="s">
        <v>262</v>
      </c>
      <c r="AK741" s="362" t="s">
        <v>263</v>
      </c>
      <c r="AL741" s="361" t="s">
        <v>264</v>
      </c>
      <c r="AM741" s="362">
        <v>58203</v>
      </c>
      <c r="AN741" s="362">
        <v>72210</v>
      </c>
      <c r="AO741" s="361" t="s">
        <v>158</v>
      </c>
      <c r="AP741" s="361" t="s">
        <v>265</v>
      </c>
      <c r="AQ741" s="362" t="s">
        <v>902</v>
      </c>
      <c r="AR741" s="362" t="s">
        <v>508</v>
      </c>
      <c r="AS741" s="363" t="s">
        <v>849</v>
      </c>
      <c r="AT741" s="362" t="s">
        <v>245</v>
      </c>
      <c r="AU741" s="362" t="s">
        <v>894</v>
      </c>
      <c r="AV741" s="364" t="s">
        <v>895</v>
      </c>
      <c r="AW741" s="362" t="s">
        <v>896</v>
      </c>
      <c r="AX741" s="362" t="s">
        <v>1939</v>
      </c>
      <c r="AY741" s="364" t="s">
        <v>1940</v>
      </c>
      <c r="AZ741" s="362">
        <v>1058892</v>
      </c>
      <c r="BA741" s="362" t="s">
        <v>889</v>
      </c>
      <c r="BB741" s="362" t="s">
        <v>890</v>
      </c>
      <c r="BC741" s="362" t="s">
        <v>804</v>
      </c>
      <c r="BD741" s="362"/>
      <c r="BE741" s="363"/>
      <c r="BF741" s="362"/>
      <c r="BG741" s="364"/>
      <c r="BH741" s="362"/>
      <c r="BI741" s="362"/>
      <c r="BJ741" s="362"/>
      <c r="BK741" s="362"/>
      <c r="BL741" s="362"/>
      <c r="BM741" s="362"/>
      <c r="BN741" s="362"/>
      <c r="BO741" s="362"/>
      <c r="BP741" s="362"/>
      <c r="BQ741" s="362"/>
      <c r="BR741" s="362"/>
    </row>
    <row r="742" spans="1:70" ht="15.6">
      <c r="A742" s="361" t="s">
        <v>158</v>
      </c>
      <c r="B742" s="362" t="s">
        <v>2</v>
      </c>
      <c r="C742" s="362"/>
      <c r="D742" s="363" t="s">
        <v>243</v>
      </c>
      <c r="E742" s="363" t="s">
        <v>456</v>
      </c>
      <c r="F742" s="362" t="s">
        <v>245</v>
      </c>
      <c r="G742" s="362" t="s">
        <v>246</v>
      </c>
      <c r="H742" s="362" t="s">
        <v>247</v>
      </c>
      <c r="I742" s="362" t="s">
        <v>248</v>
      </c>
      <c r="J742" s="362" t="s">
        <v>249</v>
      </c>
      <c r="K742" s="362" t="s">
        <v>250</v>
      </c>
      <c r="L742" s="361" t="s">
        <v>298</v>
      </c>
      <c r="M742" s="362" t="s">
        <v>1933</v>
      </c>
      <c r="N742" s="362" t="s">
        <v>1934</v>
      </c>
      <c r="O742" s="362" t="s">
        <v>882</v>
      </c>
      <c r="P742" s="362" t="s">
        <v>247</v>
      </c>
      <c r="Q742" s="361" t="s">
        <v>157</v>
      </c>
      <c r="R742" s="362" t="s">
        <v>252</v>
      </c>
      <c r="S742" s="362" t="s">
        <v>253</v>
      </c>
      <c r="T742" s="362">
        <v>61290326</v>
      </c>
      <c r="U742" s="362"/>
      <c r="V742" s="362"/>
      <c r="W742" s="363" t="s">
        <v>849</v>
      </c>
      <c r="X742" s="362" t="s">
        <v>905</v>
      </c>
      <c r="Y742" s="362" t="s">
        <v>256</v>
      </c>
      <c r="Z742" s="362" t="s">
        <v>257</v>
      </c>
      <c r="AA742" s="362" t="s">
        <v>258</v>
      </c>
      <c r="AB742" s="362" t="s">
        <v>259</v>
      </c>
      <c r="AC742" s="362" t="s">
        <v>260</v>
      </c>
      <c r="AD742" s="364">
        <v>101780</v>
      </c>
      <c r="AE742" s="364">
        <v>101780</v>
      </c>
      <c r="AF742" s="362" t="s">
        <v>261</v>
      </c>
      <c r="AG742" s="362">
        <v>2.4009599999999999E-2</v>
      </c>
      <c r="AH742" s="364">
        <v>2443.6999999999998</v>
      </c>
      <c r="AI742" s="364">
        <v>2443.6999999999998</v>
      </c>
      <c r="AJ742" s="362" t="s">
        <v>262</v>
      </c>
      <c r="AK742" s="362" t="s">
        <v>263</v>
      </c>
      <c r="AL742" s="361" t="s">
        <v>264</v>
      </c>
      <c r="AM742" s="362">
        <v>58203</v>
      </c>
      <c r="AN742" s="362">
        <v>72399</v>
      </c>
      <c r="AO742" s="361" t="s">
        <v>158</v>
      </c>
      <c r="AP742" s="361" t="s">
        <v>265</v>
      </c>
      <c r="AQ742" s="362" t="s">
        <v>906</v>
      </c>
      <c r="AR742" s="362" t="s">
        <v>508</v>
      </c>
      <c r="AS742" s="363" t="s">
        <v>849</v>
      </c>
      <c r="AT742" s="362" t="s">
        <v>245</v>
      </c>
      <c r="AU742" s="362" t="s">
        <v>894</v>
      </c>
      <c r="AV742" s="364" t="s">
        <v>895</v>
      </c>
      <c r="AW742" s="362" t="s">
        <v>896</v>
      </c>
      <c r="AX742" s="362" t="s">
        <v>1941</v>
      </c>
      <c r="AY742" s="364" t="s">
        <v>1942</v>
      </c>
      <c r="AZ742" s="362">
        <v>1058892</v>
      </c>
      <c r="BA742" s="362" t="s">
        <v>889</v>
      </c>
      <c r="BB742" s="362" t="s">
        <v>890</v>
      </c>
      <c r="BC742" s="362" t="s">
        <v>804</v>
      </c>
      <c r="BD742" s="362"/>
      <c r="BE742" s="363"/>
      <c r="BF742" s="362"/>
      <c r="BG742" s="364"/>
      <c r="BH742" s="362"/>
      <c r="BI742" s="362"/>
      <c r="BJ742" s="362"/>
      <c r="BK742" s="362"/>
      <c r="BL742" s="362"/>
      <c r="BM742" s="362"/>
      <c r="BN742" s="362"/>
      <c r="BO742" s="362"/>
      <c r="BP742" s="362"/>
      <c r="BQ742" s="362"/>
      <c r="BR742" s="362"/>
    </row>
    <row r="743" spans="1:70" ht="15.6">
      <c r="A743" s="361" t="s">
        <v>158</v>
      </c>
      <c r="B743" s="362" t="s">
        <v>2</v>
      </c>
      <c r="C743" s="362"/>
      <c r="D743" s="363" t="s">
        <v>243</v>
      </c>
      <c r="E743" s="363" t="s">
        <v>456</v>
      </c>
      <c r="F743" s="362" t="s">
        <v>245</v>
      </c>
      <c r="G743" s="362" t="s">
        <v>246</v>
      </c>
      <c r="H743" s="362" t="s">
        <v>247</v>
      </c>
      <c r="I743" s="362" t="s">
        <v>248</v>
      </c>
      <c r="J743" s="362" t="s">
        <v>249</v>
      </c>
      <c r="K743" s="362" t="s">
        <v>250</v>
      </c>
      <c r="L743" s="361" t="s">
        <v>298</v>
      </c>
      <c r="M743" s="362" t="s">
        <v>1933</v>
      </c>
      <c r="N743" s="362" t="s">
        <v>1934</v>
      </c>
      <c r="O743" s="362" t="s">
        <v>882</v>
      </c>
      <c r="P743" s="362" t="s">
        <v>247</v>
      </c>
      <c r="Q743" s="361" t="s">
        <v>157</v>
      </c>
      <c r="R743" s="362" t="s">
        <v>252</v>
      </c>
      <c r="S743" s="362" t="s">
        <v>253</v>
      </c>
      <c r="T743" s="362">
        <v>61326735</v>
      </c>
      <c r="U743" s="362"/>
      <c r="V743" s="362"/>
      <c r="W743" s="363" t="s">
        <v>517</v>
      </c>
      <c r="X743" s="362" t="s">
        <v>278</v>
      </c>
      <c r="Y743" s="362" t="s">
        <v>256</v>
      </c>
      <c r="Z743" s="362" t="s">
        <v>653</v>
      </c>
      <c r="AA743" s="362"/>
      <c r="AB743" s="362" t="s">
        <v>653</v>
      </c>
      <c r="AC743" s="362" t="s">
        <v>654</v>
      </c>
      <c r="AD743" s="364">
        <v>0</v>
      </c>
      <c r="AE743" s="364">
        <v>1321.0791999999999</v>
      </c>
      <c r="AF743" s="362" t="s">
        <v>154</v>
      </c>
      <c r="AG743" s="362">
        <v>1</v>
      </c>
      <c r="AH743" s="364">
        <v>0</v>
      </c>
      <c r="AI743" s="364">
        <v>1321.0791999999999</v>
      </c>
      <c r="AJ743" s="362" t="s">
        <v>262</v>
      </c>
      <c r="AK743" s="362" t="s">
        <v>263</v>
      </c>
      <c r="AL743" s="361" t="s">
        <v>264</v>
      </c>
      <c r="AM743" s="362">
        <v>58203</v>
      </c>
      <c r="AN743" s="362">
        <v>75105</v>
      </c>
      <c r="AO743" s="361" t="s">
        <v>158</v>
      </c>
      <c r="AP743" s="361" t="s">
        <v>265</v>
      </c>
      <c r="AQ743" s="362" t="s">
        <v>655</v>
      </c>
      <c r="AR743" s="362"/>
      <c r="AS743" s="363"/>
      <c r="AT743" s="362"/>
      <c r="AU743" s="362"/>
      <c r="AV743" s="364"/>
      <c r="AW743" s="362"/>
      <c r="AX743" s="362"/>
      <c r="AY743" s="364"/>
      <c r="AZ743" s="362"/>
      <c r="BA743" s="362"/>
      <c r="BB743" s="362"/>
      <c r="BC743" s="362"/>
      <c r="BD743" s="362"/>
      <c r="BE743" s="363"/>
      <c r="BF743" s="362"/>
      <c r="BG743" s="364"/>
      <c r="BH743" s="362"/>
      <c r="BI743" s="362"/>
      <c r="BJ743" s="362"/>
      <c r="BK743" s="362"/>
      <c r="BL743" s="362"/>
      <c r="BM743" s="362"/>
      <c r="BN743" s="362"/>
      <c r="BO743" s="362"/>
      <c r="BP743" s="362"/>
      <c r="BQ743" s="362"/>
      <c r="BR743" s="362"/>
    </row>
    <row r="744" spans="1:70" ht="15.6">
      <c r="A744" s="361" t="s">
        <v>158</v>
      </c>
      <c r="B744" s="362" t="s">
        <v>2</v>
      </c>
      <c r="C744" s="362"/>
      <c r="D744" s="363" t="s">
        <v>243</v>
      </c>
      <c r="E744" s="363" t="s">
        <v>456</v>
      </c>
      <c r="F744" s="362" t="s">
        <v>245</v>
      </c>
      <c r="G744" s="362" t="s">
        <v>246</v>
      </c>
      <c r="H744" s="362" t="s">
        <v>247</v>
      </c>
      <c r="I744" s="362" t="s">
        <v>248</v>
      </c>
      <c r="J744" s="362" t="s">
        <v>249</v>
      </c>
      <c r="K744" s="362" t="s">
        <v>250</v>
      </c>
      <c r="L744" s="361" t="s">
        <v>298</v>
      </c>
      <c r="M744" s="362" t="s">
        <v>1933</v>
      </c>
      <c r="N744" s="362" t="s">
        <v>1934</v>
      </c>
      <c r="O744" s="362" t="s">
        <v>882</v>
      </c>
      <c r="P744" s="362" t="s">
        <v>247</v>
      </c>
      <c r="Q744" s="361" t="s">
        <v>157</v>
      </c>
      <c r="R744" s="362" t="s">
        <v>252</v>
      </c>
      <c r="S744" s="362" t="s">
        <v>253</v>
      </c>
      <c r="T744" s="362">
        <v>61342671</v>
      </c>
      <c r="U744" s="362"/>
      <c r="V744" s="362"/>
      <c r="W744" s="363" t="s">
        <v>849</v>
      </c>
      <c r="X744" s="362" t="s">
        <v>278</v>
      </c>
      <c r="Y744" s="362" t="s">
        <v>256</v>
      </c>
      <c r="Z744" s="362" t="s">
        <v>279</v>
      </c>
      <c r="AA744" s="362"/>
      <c r="AB744" s="362" t="s">
        <v>280</v>
      </c>
      <c r="AC744" s="362" t="s">
        <v>281</v>
      </c>
      <c r="AD744" s="364">
        <v>0</v>
      </c>
      <c r="AE744" s="364">
        <v>26402.400000000001</v>
      </c>
      <c r="AF744" s="362" t="s">
        <v>261</v>
      </c>
      <c r="AG744" s="362">
        <v>2.4009599999999999E-2</v>
      </c>
      <c r="AH744" s="364">
        <v>0</v>
      </c>
      <c r="AI744" s="364">
        <v>633.91</v>
      </c>
      <c r="AJ744" s="362"/>
      <c r="AK744" s="362"/>
      <c r="AL744" s="361"/>
      <c r="AM744" s="362"/>
      <c r="AN744" s="362"/>
      <c r="AO744" s="361"/>
      <c r="AP744" s="361"/>
      <c r="AQ744" s="362" t="s">
        <v>282</v>
      </c>
      <c r="AR744" s="362"/>
      <c r="AS744" s="363"/>
      <c r="AT744" s="362"/>
      <c r="AU744" s="362"/>
      <c r="AV744" s="364"/>
      <c r="AW744" s="362"/>
      <c r="AX744" s="362"/>
      <c r="AY744" s="364"/>
      <c r="AZ744" s="362"/>
      <c r="BA744" s="362"/>
      <c r="BB744" s="362"/>
      <c r="BC744" s="362"/>
      <c r="BD744" s="362"/>
      <c r="BE744" s="363"/>
      <c r="BF744" s="362"/>
      <c r="BG744" s="364"/>
      <c r="BH744" s="362"/>
      <c r="BI744" s="362"/>
      <c r="BJ744" s="362"/>
      <c r="BK744" s="362"/>
      <c r="BL744" s="362"/>
      <c r="BM744" s="362"/>
      <c r="BN744" s="362"/>
      <c r="BO744" s="362"/>
      <c r="BP744" s="362"/>
      <c r="BQ744" s="362"/>
      <c r="BR744" s="362"/>
    </row>
  </sheetData>
  <autoFilter ref="A3:BR744" xr:uid="{1B4F6133-D917-4857-A255-B9A36D6265C2}"/>
  <mergeCells count="9">
    <mergeCell ref="AT2:BG2"/>
    <mergeCell ref="BH2:BL2"/>
    <mergeCell ref="BM2:BR2"/>
    <mergeCell ref="A2:K2"/>
    <mergeCell ref="L2:P2"/>
    <mergeCell ref="Q2:R2"/>
    <mergeCell ref="S2:AC2"/>
    <mergeCell ref="AD2:AI2"/>
    <mergeCell ref="AJ2:AS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42D6E-C340-437E-BD7A-D4823DDD86E6}">
  <dimension ref="B2:C30"/>
  <sheetViews>
    <sheetView topLeftCell="A2" workbookViewId="0">
      <selection activeCell="I35" sqref="I35"/>
    </sheetView>
  </sheetViews>
  <sheetFormatPr defaultColWidth="8.69921875" defaultRowHeight="14.4"/>
  <cols>
    <col min="1" max="1" width="8.69921875" style="313"/>
    <col min="2" max="2" width="13.19921875" style="313" bestFit="1" customWidth="1"/>
    <col min="3" max="16384" width="8.69921875" style="313"/>
  </cols>
  <sheetData>
    <row r="2" spans="2:3">
      <c r="B2" s="347" t="s">
        <v>436</v>
      </c>
    </row>
    <row r="4" spans="2:3">
      <c r="B4" s="313" t="s">
        <v>186</v>
      </c>
      <c r="C4" s="313" t="s">
        <v>185</v>
      </c>
    </row>
    <row r="5" spans="2:3" ht="15.6">
      <c r="B5" s="353" t="s">
        <v>27</v>
      </c>
      <c r="C5" s="313" t="s">
        <v>144</v>
      </c>
    </row>
    <row r="6" spans="2:3" ht="15.6">
      <c r="B6" s="353" t="s">
        <v>32</v>
      </c>
      <c r="C6" s="313" t="s">
        <v>144</v>
      </c>
    </row>
    <row r="7" spans="2:3" ht="15.6">
      <c r="B7" s="353" t="s">
        <v>37</v>
      </c>
      <c r="C7" s="313" t="s">
        <v>144</v>
      </c>
    </row>
    <row r="8" spans="2:3" ht="15.6">
      <c r="B8" s="353" t="s">
        <v>40</v>
      </c>
      <c r="C8" s="313" t="s">
        <v>144</v>
      </c>
    </row>
    <row r="9" spans="2:3" ht="15.6">
      <c r="B9" s="353" t="s">
        <v>42</v>
      </c>
      <c r="C9" s="313" t="s">
        <v>144</v>
      </c>
    </row>
    <row r="10" spans="2:3" ht="15.6">
      <c r="B10" s="353" t="s">
        <v>49</v>
      </c>
      <c r="C10" s="313" t="s">
        <v>145</v>
      </c>
    </row>
    <row r="11" spans="2:3" ht="15.6">
      <c r="B11" s="353" t="s">
        <v>52</v>
      </c>
      <c r="C11" s="313" t="s">
        <v>145</v>
      </c>
    </row>
    <row r="12" spans="2:3" ht="15.6">
      <c r="B12" s="353" t="s">
        <v>58</v>
      </c>
      <c r="C12" s="313" t="s">
        <v>145</v>
      </c>
    </row>
    <row r="13" spans="2:3" ht="15.6">
      <c r="B13" s="353" t="s">
        <v>60</v>
      </c>
      <c r="C13" s="313" t="s">
        <v>145</v>
      </c>
    </row>
    <row r="14" spans="2:3" ht="15.6">
      <c r="B14" s="353" t="s">
        <v>65</v>
      </c>
      <c r="C14" s="313" t="s">
        <v>145</v>
      </c>
    </row>
    <row r="15" spans="2:3" ht="15.6">
      <c r="B15" s="353" t="s">
        <v>67</v>
      </c>
      <c r="C15" s="313" t="s">
        <v>145</v>
      </c>
    </row>
    <row r="16" spans="2:3" ht="15.6">
      <c r="B16" s="353" t="s">
        <v>73</v>
      </c>
      <c r="C16" s="313" t="s">
        <v>146</v>
      </c>
    </row>
    <row r="17" spans="2:3" ht="15.6">
      <c r="B17" s="353" t="s">
        <v>75</v>
      </c>
      <c r="C17" s="313" t="s">
        <v>146</v>
      </c>
    </row>
    <row r="18" spans="2:3" ht="15.6">
      <c r="B18" s="353" t="s">
        <v>77</v>
      </c>
      <c r="C18" s="313" t="s">
        <v>146</v>
      </c>
    </row>
    <row r="19" spans="2:3" ht="15.6">
      <c r="B19" s="353" t="s">
        <v>80</v>
      </c>
      <c r="C19" s="313" t="s">
        <v>146</v>
      </c>
    </row>
    <row r="20" spans="2:3" ht="15.6">
      <c r="B20" s="353" t="s">
        <v>82</v>
      </c>
      <c r="C20" s="313" t="s">
        <v>146</v>
      </c>
    </row>
    <row r="21" spans="2:3" ht="15.6">
      <c r="B21" s="353" t="s">
        <v>85</v>
      </c>
      <c r="C21" s="313" t="s">
        <v>146</v>
      </c>
    </row>
    <row r="22" spans="2:3" ht="15.6">
      <c r="B22" s="353" t="s">
        <v>89</v>
      </c>
      <c r="C22" s="313" t="s">
        <v>147</v>
      </c>
    </row>
    <row r="23" spans="2:3" ht="15.6">
      <c r="B23" s="353" t="s">
        <v>120</v>
      </c>
      <c r="C23" s="313" t="s">
        <v>147</v>
      </c>
    </row>
    <row r="24" spans="2:3" ht="15.6">
      <c r="B24" s="353" t="s">
        <v>447</v>
      </c>
      <c r="C24" s="313" t="s">
        <v>145</v>
      </c>
    </row>
    <row r="25" spans="2:3" ht="15.6">
      <c r="B25" s="353" t="s">
        <v>448</v>
      </c>
      <c r="C25" s="313" t="s">
        <v>145</v>
      </c>
    </row>
    <row r="26" spans="2:3" ht="15.6">
      <c r="B26" s="353" t="s">
        <v>449</v>
      </c>
      <c r="C26" s="313" t="s">
        <v>146</v>
      </c>
    </row>
    <row r="27" spans="2:3" ht="15.6">
      <c r="B27" s="353" t="s">
        <v>880</v>
      </c>
      <c r="C27" s="313" t="s">
        <v>145</v>
      </c>
    </row>
    <row r="28" spans="2:3" ht="15.6">
      <c r="B28" s="353" t="s">
        <v>1919</v>
      </c>
      <c r="C28" s="313" t="s">
        <v>146</v>
      </c>
    </row>
    <row r="29" spans="2:3" ht="15.6">
      <c r="B29" s="353" t="s">
        <v>1933</v>
      </c>
      <c r="C29" s="313" t="s">
        <v>146</v>
      </c>
    </row>
    <row r="30" spans="2:3">
      <c r="B30" s="313">
        <v>0</v>
      </c>
      <c r="C30" s="313" t="s">
        <v>437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32E0E-56CD-4905-9C4C-38DA1D6E118D}">
  <dimension ref="B2:C5"/>
  <sheetViews>
    <sheetView workbookViewId="0">
      <selection activeCell="K32" sqref="K32"/>
    </sheetView>
  </sheetViews>
  <sheetFormatPr defaultColWidth="8.69921875" defaultRowHeight="14.4"/>
  <cols>
    <col min="1" max="1" width="8.69921875" style="313"/>
    <col min="2" max="2" width="16.796875" style="313" bestFit="1" customWidth="1"/>
    <col min="3" max="3" width="12.5" style="313" bestFit="1" customWidth="1"/>
    <col min="4" max="16384" width="8.69921875" style="313"/>
  </cols>
  <sheetData>
    <row r="2" spans="2:3">
      <c r="B2" s="352" t="s">
        <v>441</v>
      </c>
      <c r="C2" s="352" t="s">
        <v>442</v>
      </c>
    </row>
    <row r="3" spans="2:3">
      <c r="B3" s="343" t="s">
        <v>443</v>
      </c>
      <c r="C3" s="313" t="s">
        <v>147</v>
      </c>
    </row>
    <row r="4" spans="2:3">
      <c r="B4" s="343" t="s">
        <v>444</v>
      </c>
      <c r="C4" s="313" t="s">
        <v>445</v>
      </c>
    </row>
    <row r="5" spans="2:3">
      <c r="B5" s="343" t="s">
        <v>446</v>
      </c>
      <c r="C5" s="313" t="s">
        <v>445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A18BD-6394-44D4-B50F-1045458ADE79}">
  <dimension ref="A1:B8"/>
  <sheetViews>
    <sheetView workbookViewId="0">
      <selection activeCell="A7" sqref="A7"/>
    </sheetView>
  </sheetViews>
  <sheetFormatPr defaultColWidth="8.59765625" defaultRowHeight="13.2"/>
  <cols>
    <col min="1" max="1" width="10.3984375" style="348" customWidth="1"/>
    <col min="2" max="2" width="14.19921875" style="348" customWidth="1"/>
    <col min="3" max="16384" width="8.59765625" style="348"/>
  </cols>
  <sheetData>
    <row r="1" spans="1:2">
      <c r="A1" s="347" t="s">
        <v>438</v>
      </c>
    </row>
    <row r="3" spans="1:2" ht="27" customHeight="1">
      <c r="A3" s="349" t="s">
        <v>439</v>
      </c>
      <c r="B3" s="350" t="s">
        <v>440</v>
      </c>
    </row>
    <row r="4" spans="1:2" ht="15.6">
      <c r="A4" s="365">
        <v>75105</v>
      </c>
      <c r="B4" s="351" t="s">
        <v>151</v>
      </c>
    </row>
    <row r="5" spans="1:2" ht="14.4">
      <c r="A5" s="357">
        <v>75110</v>
      </c>
      <c r="B5" s="351" t="s">
        <v>151</v>
      </c>
    </row>
    <row r="6" spans="1:2" ht="14.4">
      <c r="A6" s="357">
        <v>75115</v>
      </c>
      <c r="B6" s="351" t="s">
        <v>151</v>
      </c>
    </row>
    <row r="7" spans="1:2" ht="15.6">
      <c r="A7" s="365">
        <v>64397</v>
      </c>
      <c r="B7" s="351" t="s">
        <v>149</v>
      </c>
    </row>
    <row r="8" spans="1:2" ht="14.4">
      <c r="A8" s="357">
        <v>74596</v>
      </c>
      <c r="B8" s="35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1376B-FE7E-4194-A4E3-2A8D38AE3777}">
  <dimension ref="A1:X103"/>
  <sheetViews>
    <sheetView showGridLines="0" zoomScale="70" zoomScaleNormal="70" workbookViewId="0">
      <pane xSplit="3" ySplit="7" topLeftCell="O68" activePane="bottomRight" state="frozen"/>
      <selection pane="topRight" activeCell="D1" sqref="D1"/>
      <selection pane="bottomLeft" activeCell="A7" sqref="A7"/>
      <selection pane="bottomRight" activeCell="Q81" sqref="Q81"/>
    </sheetView>
  </sheetViews>
  <sheetFormatPr defaultColWidth="10.8984375" defaultRowHeight="13.8" outlineLevelCol="1"/>
  <cols>
    <col min="1" max="1" width="19.3984375" style="1" bestFit="1" customWidth="1"/>
    <col min="2" max="2" width="23.09765625" style="23" customWidth="1"/>
    <col min="3" max="3" width="50.3984375" style="11" customWidth="1"/>
    <col min="4" max="4" width="2.59765625" style="11" customWidth="1"/>
    <col min="5" max="5" width="3.09765625" style="11" customWidth="1"/>
    <col min="6" max="6" width="3.3984375" style="11" customWidth="1"/>
    <col min="7" max="7" width="2.8984375" style="11" customWidth="1"/>
    <col min="8" max="8" width="15.09765625" style="12" customWidth="1"/>
    <col min="9" max="9" width="17.59765625" style="12" bestFit="1" customWidth="1"/>
    <col min="10" max="10" width="13.09765625" style="12" customWidth="1"/>
    <col min="11" max="11" width="2.8984375" style="12" customWidth="1"/>
    <col min="12" max="12" width="13.59765625" style="4" hidden="1" customWidth="1" outlineLevel="1"/>
    <col min="13" max="13" width="15.59765625" style="4" hidden="1" customWidth="1" outlineLevel="1"/>
    <col min="14" max="14" width="16.8984375" style="4" hidden="1" customWidth="1" outlineLevel="1"/>
    <col min="15" max="15" width="39.09765625" style="5" bestFit="1" customWidth="1" collapsed="1"/>
    <col min="16" max="16" width="16.8984375" style="6" bestFit="1" customWidth="1"/>
    <col min="17" max="17" width="15.59765625" style="7" customWidth="1"/>
    <col min="18" max="18" width="2.09765625" style="8" customWidth="1"/>
    <col min="19" max="19" width="10.5" style="9" customWidth="1" outlineLevel="1"/>
    <col min="20" max="20" width="12.19921875" style="7" bestFit="1" customWidth="1"/>
    <col min="21" max="22" width="15.59765625" style="7" customWidth="1"/>
    <col min="23" max="23" width="14.09765625" style="8" bestFit="1" customWidth="1"/>
    <col min="24" max="24" width="11.59765625" style="8" bestFit="1" customWidth="1"/>
    <col min="25" max="16384" width="10.8984375" style="8"/>
  </cols>
  <sheetData>
    <row r="1" spans="1:22" ht="17.399999999999999">
      <c r="B1" s="407" t="s">
        <v>0</v>
      </c>
      <c r="C1" s="407"/>
      <c r="D1" s="2"/>
      <c r="E1" s="2"/>
      <c r="F1" s="2"/>
      <c r="G1" s="2"/>
      <c r="H1" s="3"/>
      <c r="I1" s="3"/>
      <c r="J1" s="3"/>
      <c r="K1" s="3"/>
    </row>
    <row r="2" spans="1:22" ht="17.399999999999999">
      <c r="B2" s="10" t="s">
        <v>1</v>
      </c>
    </row>
    <row r="3" spans="1:22" ht="18">
      <c r="B3" s="10" t="s">
        <v>2</v>
      </c>
      <c r="C3" s="10"/>
      <c r="D3" s="10"/>
      <c r="E3" s="10"/>
      <c r="F3" s="10"/>
      <c r="G3" s="10"/>
      <c r="H3" s="3"/>
      <c r="I3" s="3"/>
      <c r="J3" s="3"/>
      <c r="K3" s="3"/>
      <c r="L3" s="13"/>
      <c r="M3" s="13"/>
      <c r="N3" s="13"/>
    </row>
    <row r="4" spans="1:22" ht="18">
      <c r="B4" s="10" t="s">
        <v>3</v>
      </c>
      <c r="C4" s="14"/>
      <c r="D4" s="14"/>
      <c r="E4" s="14"/>
      <c r="F4" s="14"/>
      <c r="G4" s="14"/>
      <c r="H4" s="15"/>
      <c r="I4" s="15"/>
      <c r="J4" s="15"/>
      <c r="K4" s="15"/>
      <c r="L4" s="13"/>
      <c r="M4" s="13"/>
      <c r="N4" s="13"/>
    </row>
    <row r="5" spans="1:22" s="22" customFormat="1" ht="15.9" customHeight="1" thickBot="1">
      <c r="A5" s="1"/>
      <c r="B5" s="10"/>
      <c r="C5" s="11"/>
      <c r="D5" s="11"/>
      <c r="E5" s="11"/>
      <c r="F5" s="11"/>
      <c r="G5" s="11"/>
      <c r="H5" s="12"/>
      <c r="I5" s="12"/>
      <c r="J5" s="12"/>
      <c r="K5" s="12"/>
      <c r="L5" s="16"/>
      <c r="M5" s="16"/>
      <c r="N5" s="16"/>
      <c r="O5" s="17"/>
      <c r="P5" s="18" t="s">
        <v>4</v>
      </c>
      <c r="Q5" s="19">
        <v>0.95</v>
      </c>
      <c r="R5" s="20"/>
      <c r="S5" s="9"/>
      <c r="T5" s="21"/>
      <c r="U5" s="19">
        <v>0.95</v>
      </c>
      <c r="V5" s="19">
        <v>0.95</v>
      </c>
    </row>
    <row r="6" spans="1:22" ht="14.4">
      <c r="C6" s="24"/>
      <c r="D6" s="408" t="s">
        <v>5</v>
      </c>
      <c r="E6" s="408"/>
      <c r="F6" s="408"/>
      <c r="G6" s="408"/>
      <c r="H6" s="409" t="s">
        <v>6</v>
      </c>
      <c r="I6" s="410"/>
      <c r="J6" s="411"/>
      <c r="K6" s="25"/>
      <c r="L6" s="412" t="s">
        <v>7</v>
      </c>
      <c r="M6" s="413"/>
      <c r="N6" s="413"/>
      <c r="O6" s="413"/>
      <c r="P6" s="414"/>
    </row>
    <row r="7" spans="1:22" s="40" customFormat="1" ht="43.2">
      <c r="A7" s="26" t="s">
        <v>8</v>
      </c>
      <c r="B7" s="27" t="s">
        <v>9</v>
      </c>
      <c r="C7" s="28" t="s">
        <v>10</v>
      </c>
      <c r="D7" s="29" t="s">
        <v>11</v>
      </c>
      <c r="E7" s="29" t="s">
        <v>12</v>
      </c>
      <c r="F7" s="29" t="s">
        <v>13</v>
      </c>
      <c r="G7" s="29" t="s">
        <v>14</v>
      </c>
      <c r="H7" s="30" t="s">
        <v>15</v>
      </c>
      <c r="I7" s="31" t="s">
        <v>16</v>
      </c>
      <c r="J7" s="31" t="s">
        <v>17</v>
      </c>
      <c r="K7" s="32"/>
      <c r="L7" s="30" t="s">
        <v>18</v>
      </c>
      <c r="M7" s="31" t="s">
        <v>19</v>
      </c>
      <c r="N7" s="33" t="s">
        <v>20</v>
      </c>
      <c r="O7" s="34" t="s">
        <v>21</v>
      </c>
      <c r="P7" s="35" t="s">
        <v>22</v>
      </c>
      <c r="Q7" s="36" t="s">
        <v>23</v>
      </c>
      <c r="R7" s="37"/>
      <c r="S7" s="38" t="s">
        <v>24</v>
      </c>
      <c r="T7" s="39"/>
      <c r="U7" s="36" t="s">
        <v>23</v>
      </c>
      <c r="V7" s="36" t="s">
        <v>23</v>
      </c>
    </row>
    <row r="8" spans="1:22" ht="27.6" customHeight="1">
      <c r="A8" s="41"/>
      <c r="B8" s="415" t="s">
        <v>25</v>
      </c>
      <c r="C8" s="42" t="s">
        <v>26</v>
      </c>
      <c r="D8" s="43"/>
      <c r="E8" s="43"/>
      <c r="F8" s="43"/>
      <c r="G8" s="43"/>
      <c r="H8" s="44"/>
      <c r="I8" s="44"/>
      <c r="J8" s="45"/>
      <c r="K8" s="45"/>
      <c r="L8" s="46"/>
      <c r="M8" s="47"/>
      <c r="N8" s="47"/>
      <c r="O8" s="48"/>
      <c r="P8" s="49"/>
      <c r="Q8" s="50"/>
      <c r="R8" s="51"/>
      <c r="S8" s="52"/>
      <c r="U8" s="50"/>
      <c r="V8" s="50"/>
    </row>
    <row r="9" spans="1:22">
      <c r="A9" s="418" t="s">
        <v>27</v>
      </c>
      <c r="B9" s="416"/>
      <c r="C9" s="420" t="s">
        <v>28</v>
      </c>
      <c r="D9" s="53"/>
      <c r="E9" s="53"/>
      <c r="F9" s="53"/>
      <c r="G9" s="54" t="s">
        <v>29</v>
      </c>
      <c r="H9" s="55"/>
      <c r="I9" s="55">
        <v>15000</v>
      </c>
      <c r="J9" s="55"/>
      <c r="K9" s="422"/>
      <c r="L9" s="55"/>
      <c r="M9" s="55">
        <f t="shared" ref="M9:M14" si="0">I9*$Q$5</f>
        <v>14250</v>
      </c>
      <c r="N9" s="56"/>
      <c r="O9" s="57" t="s">
        <v>30</v>
      </c>
      <c r="P9" s="425">
        <f>SUM(L9:N10)</f>
        <v>28500</v>
      </c>
      <c r="Q9" s="429">
        <f>P9/$Q$5</f>
        <v>30000</v>
      </c>
      <c r="R9" s="58"/>
      <c r="S9" s="430">
        <f>SUM(H9:J10)-Q9</f>
        <v>0</v>
      </c>
      <c r="U9" s="429">
        <f>Q9*1.08</f>
        <v>32400.000000000004</v>
      </c>
      <c r="V9" s="429">
        <f>Q9*0.08</f>
        <v>2400</v>
      </c>
    </row>
    <row r="10" spans="1:22">
      <c r="A10" s="419"/>
      <c r="B10" s="416"/>
      <c r="C10" s="421"/>
      <c r="D10" s="53"/>
      <c r="E10" s="53"/>
      <c r="F10" s="53"/>
      <c r="G10" s="54" t="s">
        <v>29</v>
      </c>
      <c r="H10" s="55"/>
      <c r="I10" s="55">
        <v>15000</v>
      </c>
      <c r="J10" s="55"/>
      <c r="K10" s="423"/>
      <c r="L10" s="55"/>
      <c r="M10" s="55">
        <f t="shared" si="0"/>
        <v>14250</v>
      </c>
      <c r="N10" s="56"/>
      <c r="O10" s="57" t="s">
        <v>31</v>
      </c>
      <c r="P10" s="426"/>
      <c r="Q10" s="429"/>
      <c r="R10" s="1"/>
      <c r="S10" s="430"/>
      <c r="U10" s="429"/>
      <c r="V10" s="429"/>
    </row>
    <row r="11" spans="1:22">
      <c r="A11" s="431" t="s">
        <v>32</v>
      </c>
      <c r="B11" s="416"/>
      <c r="C11" s="434" t="s">
        <v>33</v>
      </c>
      <c r="D11" s="59"/>
      <c r="E11" s="59"/>
      <c r="F11" s="59"/>
      <c r="G11" s="60" t="s">
        <v>29</v>
      </c>
      <c r="H11" s="55"/>
      <c r="I11" s="55">
        <v>25000</v>
      </c>
      <c r="J11" s="55"/>
      <c r="K11" s="423"/>
      <c r="L11" s="55"/>
      <c r="M11" s="55">
        <f t="shared" si="0"/>
        <v>23750</v>
      </c>
      <c r="N11" s="55"/>
      <c r="O11" s="57" t="s">
        <v>34</v>
      </c>
      <c r="P11" s="425">
        <f>SUM(L11:N14)</f>
        <v>71250</v>
      </c>
      <c r="Q11" s="429">
        <f>P11/$Q$5</f>
        <v>75000</v>
      </c>
      <c r="R11" s="58"/>
      <c r="S11" s="430">
        <f>SUM(H11:J14)-Q11</f>
        <v>0</v>
      </c>
      <c r="U11" s="422">
        <f>Q11*1.08</f>
        <v>81000</v>
      </c>
      <c r="V11" s="422">
        <v>75000</v>
      </c>
    </row>
    <row r="12" spans="1:22">
      <c r="A12" s="432"/>
      <c r="B12" s="416"/>
      <c r="C12" s="435"/>
      <c r="D12" s="59"/>
      <c r="E12" s="59"/>
      <c r="F12" s="59"/>
      <c r="G12" s="60" t="s">
        <v>29</v>
      </c>
      <c r="H12" s="55"/>
      <c r="I12" s="55">
        <v>30000</v>
      </c>
      <c r="J12" s="55"/>
      <c r="K12" s="423"/>
      <c r="L12" s="55"/>
      <c r="M12" s="55">
        <f t="shared" si="0"/>
        <v>28500</v>
      </c>
      <c r="N12" s="55"/>
      <c r="O12" s="61" t="s">
        <v>35</v>
      </c>
      <c r="P12" s="437"/>
      <c r="Q12" s="429"/>
      <c r="R12" s="58"/>
      <c r="S12" s="430"/>
      <c r="U12" s="423"/>
      <c r="V12" s="423"/>
    </row>
    <row r="13" spans="1:22">
      <c r="A13" s="432"/>
      <c r="B13" s="416"/>
      <c r="C13" s="435"/>
      <c r="D13" s="59"/>
      <c r="E13" s="59"/>
      <c r="F13" s="59"/>
      <c r="G13" s="60" t="s">
        <v>29</v>
      </c>
      <c r="H13" s="55"/>
      <c r="I13" s="55">
        <v>10000</v>
      </c>
      <c r="J13" s="55"/>
      <c r="K13" s="423"/>
      <c r="L13" s="56"/>
      <c r="M13" s="55">
        <f t="shared" si="0"/>
        <v>9500</v>
      </c>
      <c r="N13" s="55"/>
      <c r="O13" s="62" t="s">
        <v>31</v>
      </c>
      <c r="P13" s="437"/>
      <c r="Q13" s="429"/>
      <c r="R13" s="58"/>
      <c r="S13" s="430"/>
      <c r="U13" s="423"/>
      <c r="V13" s="423"/>
    </row>
    <row r="14" spans="1:22">
      <c r="A14" s="433"/>
      <c r="B14" s="416"/>
      <c r="C14" s="436"/>
      <c r="D14" s="59"/>
      <c r="E14" s="59"/>
      <c r="F14" s="59"/>
      <c r="G14" s="60" t="s">
        <v>29</v>
      </c>
      <c r="H14" s="55"/>
      <c r="I14" s="55">
        <v>10000</v>
      </c>
      <c r="J14" s="55"/>
      <c r="K14" s="424"/>
      <c r="L14" s="55"/>
      <c r="M14" s="55">
        <f t="shared" si="0"/>
        <v>9500</v>
      </c>
      <c r="N14" s="55"/>
      <c r="O14" s="57" t="s">
        <v>30</v>
      </c>
      <c r="P14" s="426"/>
      <c r="Q14" s="429"/>
      <c r="R14" s="58"/>
      <c r="S14" s="430"/>
      <c r="U14" s="424"/>
      <c r="V14" s="424"/>
    </row>
    <row r="15" spans="1:22">
      <c r="A15" s="41"/>
      <c r="B15" s="416"/>
      <c r="C15" s="42" t="s">
        <v>36</v>
      </c>
      <c r="D15" s="43"/>
      <c r="E15" s="43"/>
      <c r="F15" s="43"/>
      <c r="G15" s="43"/>
      <c r="H15" s="45"/>
      <c r="I15" s="45"/>
      <c r="J15" s="63"/>
      <c r="K15" s="63"/>
      <c r="L15" s="64"/>
      <c r="M15" s="65"/>
      <c r="N15" s="65"/>
      <c r="O15" s="66"/>
      <c r="P15" s="49"/>
      <c r="Q15" s="50"/>
      <c r="R15" s="51"/>
      <c r="S15" s="67"/>
      <c r="U15" s="50"/>
      <c r="V15" s="50"/>
    </row>
    <row r="16" spans="1:22">
      <c r="A16" s="418" t="s">
        <v>37</v>
      </c>
      <c r="B16" s="416"/>
      <c r="C16" s="420" t="s">
        <v>38</v>
      </c>
      <c r="D16" s="53"/>
      <c r="E16" s="53"/>
      <c r="F16" s="53"/>
      <c r="G16" s="54" t="s">
        <v>29</v>
      </c>
      <c r="H16" s="55">
        <v>2000</v>
      </c>
      <c r="I16" s="55">
        <v>15000</v>
      </c>
      <c r="J16" s="68"/>
      <c r="K16" s="69"/>
      <c r="L16" s="55">
        <f>H16*$Q$5</f>
        <v>1900</v>
      </c>
      <c r="M16" s="55">
        <f>I16*$Q$5</f>
        <v>14250</v>
      </c>
      <c r="N16" s="55"/>
      <c r="O16" s="57" t="s">
        <v>31</v>
      </c>
      <c r="P16" s="425">
        <f>SUM(L16:N18)</f>
        <v>29450</v>
      </c>
      <c r="Q16" s="429">
        <f>P16/$Q$5</f>
        <v>31000</v>
      </c>
      <c r="R16" s="58"/>
      <c r="S16" s="430">
        <f>SUM(H16:J18)-Q16</f>
        <v>0</v>
      </c>
      <c r="U16" s="429">
        <f>Q16*1.08</f>
        <v>33480</v>
      </c>
      <c r="V16" s="429">
        <f>T16/$Q$5</f>
        <v>0</v>
      </c>
    </row>
    <row r="17" spans="1:22">
      <c r="A17" s="438"/>
      <c r="B17" s="416"/>
      <c r="C17" s="439"/>
      <c r="D17" s="53"/>
      <c r="E17" s="53"/>
      <c r="F17" s="53"/>
      <c r="G17" s="54" t="s">
        <v>29</v>
      </c>
      <c r="H17" s="55"/>
      <c r="I17" s="55">
        <v>4000</v>
      </c>
      <c r="J17" s="70"/>
      <c r="K17" s="71"/>
      <c r="L17" s="55"/>
      <c r="M17" s="55">
        <f>I17*$Q$5</f>
        <v>3800</v>
      </c>
      <c r="N17" s="55"/>
      <c r="O17" s="57" t="s">
        <v>30</v>
      </c>
      <c r="P17" s="437"/>
      <c r="Q17" s="429"/>
      <c r="R17" s="1"/>
      <c r="S17" s="430"/>
      <c r="U17" s="429"/>
      <c r="V17" s="429"/>
    </row>
    <row r="18" spans="1:22">
      <c r="A18" s="438"/>
      <c r="B18" s="416"/>
      <c r="C18" s="439"/>
      <c r="D18" s="53"/>
      <c r="E18" s="53"/>
      <c r="F18" s="53"/>
      <c r="G18" s="54" t="s">
        <v>29</v>
      </c>
      <c r="H18" s="55"/>
      <c r="I18" s="55">
        <v>10000</v>
      </c>
      <c r="J18" s="72"/>
      <c r="K18" s="73"/>
      <c r="L18" s="55"/>
      <c r="M18" s="55">
        <f>I18*$Q$5</f>
        <v>9500</v>
      </c>
      <c r="N18" s="55"/>
      <c r="O18" s="57" t="s">
        <v>39</v>
      </c>
      <c r="P18" s="426"/>
      <c r="Q18" s="429"/>
      <c r="R18" s="1"/>
      <c r="S18" s="430"/>
      <c r="U18" s="429"/>
      <c r="V18" s="429"/>
    </row>
    <row r="19" spans="1:22">
      <c r="A19" s="427" t="s">
        <v>40</v>
      </c>
      <c r="B19" s="416"/>
      <c r="C19" s="428" t="s">
        <v>41</v>
      </c>
      <c r="D19" s="53"/>
      <c r="E19" s="53"/>
      <c r="F19" s="53"/>
      <c r="G19" s="54" t="s">
        <v>29</v>
      </c>
      <c r="H19" s="55"/>
      <c r="I19" s="55">
        <v>5000</v>
      </c>
      <c r="J19" s="68"/>
      <c r="K19" s="74"/>
      <c r="L19" s="75"/>
      <c r="M19" s="55">
        <f>I19*$Q$5</f>
        <v>4750</v>
      </c>
      <c r="N19" s="55"/>
      <c r="O19" s="57" t="s">
        <v>30</v>
      </c>
      <c r="P19" s="425">
        <f>SUM(L19:N20)</f>
        <v>70300</v>
      </c>
      <c r="Q19" s="429">
        <f>P19/$Q$5</f>
        <v>74000</v>
      </c>
      <c r="R19" s="58"/>
      <c r="S19" s="430">
        <f>SUM(H19:J20)-Q19</f>
        <v>0</v>
      </c>
      <c r="U19" s="429">
        <f>Q19*1.08</f>
        <v>79920</v>
      </c>
      <c r="V19" s="429">
        <f>T19/$Q$5</f>
        <v>0</v>
      </c>
    </row>
    <row r="20" spans="1:22">
      <c r="A20" s="427"/>
      <c r="B20" s="416"/>
      <c r="C20" s="428"/>
      <c r="D20" s="53"/>
      <c r="E20" s="53"/>
      <c r="F20" s="53"/>
      <c r="G20" s="54" t="s">
        <v>29</v>
      </c>
      <c r="H20" s="55"/>
      <c r="I20" s="55">
        <v>69000</v>
      </c>
      <c r="J20" s="72"/>
      <c r="K20" s="76"/>
      <c r="L20" s="75"/>
      <c r="M20" s="55">
        <f>I20*$Q$5</f>
        <v>65550</v>
      </c>
      <c r="N20" s="55"/>
      <c r="O20" s="57" t="s">
        <v>34</v>
      </c>
      <c r="P20" s="426"/>
      <c r="Q20" s="429"/>
      <c r="R20" s="1"/>
      <c r="S20" s="430"/>
      <c r="U20" s="429"/>
      <c r="V20" s="429"/>
    </row>
    <row r="21" spans="1:22">
      <c r="A21" s="427" t="s">
        <v>42</v>
      </c>
      <c r="B21" s="416"/>
      <c r="C21" s="428" t="s">
        <v>43</v>
      </c>
      <c r="D21" s="53"/>
      <c r="E21" s="53"/>
      <c r="F21" s="53"/>
      <c r="G21" s="54" t="s">
        <v>29</v>
      </c>
      <c r="H21" s="55"/>
      <c r="I21" s="55">
        <v>23000</v>
      </c>
      <c r="J21" s="68"/>
      <c r="K21" s="74"/>
      <c r="L21" s="75"/>
      <c r="M21" s="55">
        <f>I21*$Q$5</f>
        <v>21850</v>
      </c>
      <c r="N21" s="55"/>
      <c r="O21" s="61" t="s">
        <v>35</v>
      </c>
      <c r="P21" s="425">
        <f>SUM(L21:N24)</f>
        <v>99750</v>
      </c>
      <c r="Q21" s="429">
        <f>P21/$Q$5</f>
        <v>105000</v>
      </c>
      <c r="R21" s="58"/>
      <c r="S21" s="430">
        <f>SUM(H21:J24)-Q21</f>
        <v>0</v>
      </c>
      <c r="U21" s="429">
        <v>32400.000000000004</v>
      </c>
      <c r="V21" s="429">
        <f>T21/$Q$5</f>
        <v>0</v>
      </c>
    </row>
    <row r="22" spans="1:22">
      <c r="A22" s="427"/>
      <c r="B22" s="416"/>
      <c r="C22" s="428"/>
      <c r="D22" s="53"/>
      <c r="E22" s="53"/>
      <c r="F22" s="53"/>
      <c r="G22" s="54" t="s">
        <v>29</v>
      </c>
      <c r="H22" s="55"/>
      <c r="I22" s="55">
        <v>60000</v>
      </c>
      <c r="J22" s="70"/>
      <c r="K22" s="77"/>
      <c r="L22" s="75"/>
      <c r="M22" s="55">
        <f t="shared" ref="M22:M24" si="1">I22*$Q$5</f>
        <v>57000</v>
      </c>
      <c r="N22" s="55"/>
      <c r="O22" s="57" t="s">
        <v>31</v>
      </c>
      <c r="P22" s="437"/>
      <c r="Q22" s="429"/>
      <c r="R22" s="1"/>
      <c r="S22" s="430"/>
      <c r="U22" s="429"/>
      <c r="V22" s="429"/>
    </row>
    <row r="23" spans="1:22">
      <c r="A23" s="427"/>
      <c r="B23" s="416"/>
      <c r="C23" s="428"/>
      <c r="D23" s="53"/>
      <c r="E23" s="53"/>
      <c r="F23" s="53"/>
      <c r="G23" s="54" t="s">
        <v>29</v>
      </c>
      <c r="H23" s="55"/>
      <c r="I23" s="55">
        <v>5000</v>
      </c>
      <c r="J23" s="70"/>
      <c r="K23" s="77"/>
      <c r="L23" s="75"/>
      <c r="M23" s="55">
        <f t="shared" si="1"/>
        <v>4750</v>
      </c>
      <c r="N23" s="55"/>
      <c r="O23" s="57" t="s">
        <v>30</v>
      </c>
      <c r="P23" s="437"/>
      <c r="Q23" s="429"/>
      <c r="R23" s="1"/>
      <c r="S23" s="430"/>
      <c r="U23" s="429"/>
      <c r="V23" s="429"/>
    </row>
    <row r="24" spans="1:22" ht="27.6">
      <c r="A24" s="427"/>
      <c r="B24" s="417"/>
      <c r="C24" s="428"/>
      <c r="D24" s="53"/>
      <c r="E24" s="53"/>
      <c r="F24" s="53"/>
      <c r="G24" s="54" t="s">
        <v>29</v>
      </c>
      <c r="H24" s="55"/>
      <c r="I24" s="55">
        <v>17000</v>
      </c>
      <c r="J24" s="72"/>
      <c r="K24" s="76"/>
      <c r="L24" s="75"/>
      <c r="M24" s="55">
        <f t="shared" si="1"/>
        <v>16150</v>
      </c>
      <c r="N24" s="55"/>
      <c r="O24" s="57" t="s">
        <v>44</v>
      </c>
      <c r="P24" s="437"/>
      <c r="Q24" s="429"/>
      <c r="R24" s="1"/>
      <c r="S24" s="430"/>
      <c r="U24" s="429"/>
      <c r="V24" s="429"/>
    </row>
    <row r="25" spans="1:22">
      <c r="A25" s="78"/>
      <c r="B25" s="79" t="s">
        <v>45</v>
      </c>
      <c r="C25" s="80"/>
      <c r="D25" s="60"/>
      <c r="E25" s="60"/>
      <c r="F25" s="60"/>
      <c r="G25" s="60"/>
      <c r="H25" s="81">
        <f>SUM(H9:H24)</f>
        <v>2000</v>
      </c>
      <c r="I25" s="82">
        <f>SUM(I9:I24)</f>
        <v>313000</v>
      </c>
      <c r="J25" s="82">
        <f>SUM(J9:J24)</f>
        <v>0</v>
      </c>
      <c r="K25" s="81"/>
      <c r="L25" s="81">
        <f>SUM(L9:L24)</f>
        <v>1900</v>
      </c>
      <c r="M25" s="82">
        <f>SUM(M9:M24)</f>
        <v>297350</v>
      </c>
      <c r="N25" s="82">
        <f>SUM(N9:N24)</f>
        <v>0</v>
      </c>
      <c r="O25" s="83"/>
      <c r="P25" s="84">
        <f>SUM(L25:N25)</f>
        <v>299250</v>
      </c>
      <c r="Q25" s="85">
        <f>P25/$Q$5</f>
        <v>315000</v>
      </c>
      <c r="R25" s="86" t="s">
        <v>46</v>
      </c>
      <c r="S25" s="87"/>
      <c r="T25" s="7">
        <v>317000</v>
      </c>
      <c r="U25" s="85">
        <f>S25/$Q$5</f>
        <v>0</v>
      </c>
      <c r="V25" s="85">
        <f>T25/$Q$5</f>
        <v>333684.21052631579</v>
      </c>
    </row>
    <row r="26" spans="1:22" ht="13.65" customHeight="1">
      <c r="A26" s="88"/>
      <c r="B26" s="415" t="s">
        <v>47</v>
      </c>
      <c r="C26" s="89" t="s">
        <v>48</v>
      </c>
      <c r="D26" s="90"/>
      <c r="E26" s="90"/>
      <c r="F26" s="90"/>
      <c r="G26" s="90"/>
      <c r="H26" s="91"/>
      <c r="I26" s="91"/>
      <c r="J26" s="91"/>
      <c r="K26" s="91"/>
      <c r="L26" s="92"/>
      <c r="M26" s="92"/>
      <c r="N26" s="92"/>
      <c r="O26" s="90"/>
      <c r="P26" s="93"/>
      <c r="Q26" s="50"/>
      <c r="R26" s="51"/>
      <c r="S26" s="94"/>
      <c r="U26" s="50"/>
      <c r="V26" s="50"/>
    </row>
    <row r="27" spans="1:22">
      <c r="A27" s="427" t="s">
        <v>49</v>
      </c>
      <c r="B27" s="416"/>
      <c r="C27" s="434" t="s">
        <v>50</v>
      </c>
      <c r="D27" s="59"/>
      <c r="E27" s="59"/>
      <c r="F27" s="59"/>
      <c r="G27" s="60" t="s">
        <v>29</v>
      </c>
      <c r="H27" s="55">
        <v>5000</v>
      </c>
      <c r="I27" s="55"/>
      <c r="J27" s="95"/>
      <c r="K27" s="96"/>
      <c r="L27" s="55">
        <f>H27*$Q$5</f>
        <v>4750</v>
      </c>
      <c r="M27" s="55">
        <f>I27*$Q$5</f>
        <v>0</v>
      </c>
      <c r="N27" s="56"/>
      <c r="O27" s="57" t="s">
        <v>39</v>
      </c>
      <c r="P27" s="425">
        <f>SUM(L27:N30)</f>
        <v>39900</v>
      </c>
      <c r="Q27" s="429">
        <f>P27/$Q$5</f>
        <v>42000</v>
      </c>
      <c r="R27" s="58"/>
      <c r="S27" s="430">
        <f>SUM(H27:J30)-Q27</f>
        <v>0</v>
      </c>
      <c r="U27" s="429">
        <f>S27/$Q$5</f>
        <v>0</v>
      </c>
      <c r="V27" s="429">
        <f>T27/$Q$5</f>
        <v>0</v>
      </c>
    </row>
    <row r="28" spans="1:22">
      <c r="A28" s="427"/>
      <c r="B28" s="416"/>
      <c r="C28" s="435"/>
      <c r="D28" s="59"/>
      <c r="E28" s="59"/>
      <c r="F28" s="59"/>
      <c r="G28" s="60" t="s">
        <v>29</v>
      </c>
      <c r="H28" s="55"/>
      <c r="I28" s="55">
        <v>2000</v>
      </c>
      <c r="J28" s="95"/>
      <c r="K28" s="96"/>
      <c r="L28" s="55">
        <f t="shared" ref="L28:M36" si="2">H28*$Q$5</f>
        <v>0</v>
      </c>
      <c r="M28" s="55">
        <f t="shared" si="2"/>
        <v>1900</v>
      </c>
      <c r="N28" s="56"/>
      <c r="O28" s="57" t="s">
        <v>51</v>
      </c>
      <c r="P28" s="437"/>
      <c r="Q28" s="429"/>
      <c r="R28" s="1"/>
      <c r="S28" s="430"/>
      <c r="U28" s="429"/>
      <c r="V28" s="429"/>
    </row>
    <row r="29" spans="1:22">
      <c r="A29" s="427"/>
      <c r="B29" s="416"/>
      <c r="C29" s="435"/>
      <c r="D29" s="59"/>
      <c r="E29" s="59"/>
      <c r="F29" s="59"/>
      <c r="G29" s="60" t="s">
        <v>29</v>
      </c>
      <c r="H29" s="55"/>
      <c r="I29" s="55">
        <v>10000</v>
      </c>
      <c r="J29" s="95"/>
      <c r="K29" s="96"/>
      <c r="L29" s="55">
        <f t="shared" si="2"/>
        <v>0</v>
      </c>
      <c r="M29" s="55">
        <f t="shared" si="2"/>
        <v>9500</v>
      </c>
      <c r="N29" s="56"/>
      <c r="O29" s="62" t="s">
        <v>31</v>
      </c>
      <c r="P29" s="437"/>
      <c r="Q29" s="429"/>
      <c r="R29" s="1"/>
      <c r="S29" s="430"/>
      <c r="U29" s="429"/>
      <c r="V29" s="429"/>
    </row>
    <row r="30" spans="1:22">
      <c r="A30" s="427"/>
      <c r="B30" s="416"/>
      <c r="C30" s="435"/>
      <c r="D30" s="59"/>
      <c r="E30" s="59"/>
      <c r="F30" s="59"/>
      <c r="G30" s="60" t="s">
        <v>29</v>
      </c>
      <c r="H30" s="55"/>
      <c r="I30" s="55">
        <v>25000</v>
      </c>
      <c r="J30" s="95"/>
      <c r="K30" s="96"/>
      <c r="L30" s="55">
        <f t="shared" si="2"/>
        <v>0</v>
      </c>
      <c r="M30" s="55">
        <f t="shared" si="2"/>
        <v>23750</v>
      </c>
      <c r="N30" s="56"/>
      <c r="O30" s="97" t="s">
        <v>34</v>
      </c>
      <c r="P30" s="437"/>
      <c r="Q30" s="429"/>
      <c r="R30" s="1"/>
      <c r="S30" s="430"/>
      <c r="U30" s="429"/>
      <c r="V30" s="429"/>
    </row>
    <row r="31" spans="1:22">
      <c r="A31" s="418" t="s">
        <v>52</v>
      </c>
      <c r="B31" s="416"/>
      <c r="C31" s="420" t="s">
        <v>53</v>
      </c>
      <c r="D31" s="53"/>
      <c r="E31" s="53"/>
      <c r="F31" s="53"/>
      <c r="G31" s="54" t="s">
        <v>29</v>
      </c>
      <c r="H31" s="55"/>
      <c r="I31" s="55">
        <v>1000</v>
      </c>
      <c r="J31" s="98"/>
      <c r="K31" s="99"/>
      <c r="L31" s="55">
        <f t="shared" si="2"/>
        <v>0</v>
      </c>
      <c r="M31" s="55">
        <f>I31*$Q$5</f>
        <v>950</v>
      </c>
      <c r="N31" s="55">
        <f>J31*$Q$5</f>
        <v>0</v>
      </c>
      <c r="O31" s="97" t="s">
        <v>51</v>
      </c>
      <c r="P31" s="440">
        <f>SUM(L31:N36)</f>
        <v>116850</v>
      </c>
      <c r="Q31" s="429">
        <f>P31/$Q$5</f>
        <v>123000</v>
      </c>
      <c r="R31" s="58"/>
      <c r="S31" s="430">
        <f>SUM(H31:J36)-Q31</f>
        <v>0</v>
      </c>
      <c r="U31" s="429">
        <f>S31/$Q$5</f>
        <v>0</v>
      </c>
      <c r="V31" s="429">
        <f>T31/$Q$5</f>
        <v>0</v>
      </c>
    </row>
    <row r="32" spans="1:22">
      <c r="A32" s="438"/>
      <c r="B32" s="416"/>
      <c r="C32" s="439"/>
      <c r="D32" s="53"/>
      <c r="E32" s="53"/>
      <c r="F32" s="53"/>
      <c r="G32" s="54" t="s">
        <v>29</v>
      </c>
      <c r="H32" s="55"/>
      <c r="I32" s="55">
        <v>5000</v>
      </c>
      <c r="J32" s="98">
        <v>4000</v>
      </c>
      <c r="K32" s="99"/>
      <c r="L32" s="55">
        <f t="shared" si="2"/>
        <v>0</v>
      </c>
      <c r="M32" s="55">
        <f>I32*$Q$5</f>
        <v>4750</v>
      </c>
      <c r="N32" s="55">
        <f t="shared" ref="N32:N36" si="3">J32*$Q$5</f>
        <v>3800</v>
      </c>
      <c r="O32" s="62" t="s">
        <v>31</v>
      </c>
      <c r="P32" s="440"/>
      <c r="Q32" s="429"/>
      <c r="R32" s="1"/>
      <c r="S32" s="430"/>
      <c r="U32" s="429"/>
      <c r="V32" s="429"/>
    </row>
    <row r="33" spans="1:22">
      <c r="A33" s="438"/>
      <c r="B33" s="416"/>
      <c r="C33" s="439"/>
      <c r="D33" s="53"/>
      <c r="E33" s="53"/>
      <c r="F33" s="53"/>
      <c r="G33" s="54" t="s">
        <v>29</v>
      </c>
      <c r="H33" s="55">
        <v>10500</v>
      </c>
      <c r="I33" s="55">
        <v>10000</v>
      </c>
      <c r="J33" s="98"/>
      <c r="K33" s="99"/>
      <c r="L33" s="55">
        <f t="shared" si="2"/>
        <v>9975</v>
      </c>
      <c r="M33" s="55">
        <f>I33*$Q$5</f>
        <v>9500</v>
      </c>
      <c r="N33" s="55">
        <f t="shared" si="3"/>
        <v>0</v>
      </c>
      <c r="O33" s="97" t="s">
        <v>34</v>
      </c>
      <c r="P33" s="440"/>
      <c r="Q33" s="429"/>
      <c r="R33" s="1"/>
      <c r="S33" s="430"/>
      <c r="U33" s="429"/>
      <c r="V33" s="429"/>
    </row>
    <row r="34" spans="1:22">
      <c r="A34" s="438"/>
      <c r="B34" s="416"/>
      <c r="C34" s="439"/>
      <c r="D34" s="53"/>
      <c r="E34" s="53"/>
      <c r="F34" s="53"/>
      <c r="G34" s="54" t="s">
        <v>29</v>
      </c>
      <c r="H34" s="55"/>
      <c r="I34" s="55">
        <v>5000</v>
      </c>
      <c r="J34" s="98">
        <v>4000</v>
      </c>
      <c r="K34" s="99"/>
      <c r="L34" s="55">
        <f t="shared" si="2"/>
        <v>0</v>
      </c>
      <c r="M34" s="55">
        <f t="shared" si="2"/>
        <v>4750</v>
      </c>
      <c r="N34" s="55">
        <f t="shared" si="3"/>
        <v>3800</v>
      </c>
      <c r="O34" s="100" t="s">
        <v>54</v>
      </c>
      <c r="P34" s="440"/>
      <c r="Q34" s="429"/>
      <c r="R34" s="1"/>
      <c r="S34" s="430"/>
      <c r="U34" s="429"/>
      <c r="V34" s="429"/>
    </row>
    <row r="35" spans="1:22">
      <c r="A35" s="438"/>
      <c r="B35" s="416"/>
      <c r="C35" s="439"/>
      <c r="D35" s="53"/>
      <c r="E35" s="53"/>
      <c r="F35" s="53"/>
      <c r="G35" s="54" t="s">
        <v>29</v>
      </c>
      <c r="H35" s="55"/>
      <c r="I35" s="55">
        <v>20000</v>
      </c>
      <c r="J35" s="98"/>
      <c r="K35" s="99"/>
      <c r="L35" s="55">
        <f t="shared" si="2"/>
        <v>0</v>
      </c>
      <c r="M35" s="55">
        <f t="shared" si="2"/>
        <v>19000</v>
      </c>
      <c r="N35" s="55">
        <f t="shared" si="3"/>
        <v>0</v>
      </c>
      <c r="O35" s="101" t="s">
        <v>55</v>
      </c>
      <c r="P35" s="441"/>
      <c r="Q35" s="429"/>
      <c r="R35" s="1"/>
      <c r="S35" s="430"/>
      <c r="U35" s="429"/>
      <c r="V35" s="429"/>
    </row>
    <row r="36" spans="1:22">
      <c r="A36" s="438"/>
      <c r="B36" s="416"/>
      <c r="C36" s="439"/>
      <c r="D36" s="53"/>
      <c r="E36" s="53"/>
      <c r="F36" s="53"/>
      <c r="G36" s="54" t="s">
        <v>29</v>
      </c>
      <c r="H36" s="55">
        <v>8500</v>
      </c>
      <c r="I36" s="55">
        <v>51000</v>
      </c>
      <c r="J36" s="98">
        <v>4000</v>
      </c>
      <c r="K36" s="99"/>
      <c r="L36" s="55">
        <f t="shared" si="2"/>
        <v>8075</v>
      </c>
      <c r="M36" s="55">
        <f t="shared" si="2"/>
        <v>48450</v>
      </c>
      <c r="N36" s="55">
        <f t="shared" si="3"/>
        <v>3800</v>
      </c>
      <c r="O36" s="102" t="s">
        <v>56</v>
      </c>
      <c r="P36" s="440"/>
      <c r="Q36" s="429"/>
      <c r="R36" s="1"/>
      <c r="S36" s="430"/>
      <c r="U36" s="429"/>
      <c r="V36" s="429"/>
    </row>
    <row r="37" spans="1:22" ht="13.65" customHeight="1">
      <c r="A37" s="103"/>
      <c r="B37" s="416"/>
      <c r="C37" s="104" t="s">
        <v>57</v>
      </c>
      <c r="D37" s="105"/>
      <c r="E37" s="105"/>
      <c r="F37" s="105"/>
      <c r="G37" s="105"/>
      <c r="H37" s="106"/>
      <c r="I37" s="106"/>
      <c r="J37" s="106"/>
      <c r="K37" s="106"/>
      <c r="L37" s="107"/>
      <c r="M37" s="107"/>
      <c r="N37" s="107"/>
      <c r="O37" s="105"/>
      <c r="P37" s="108"/>
      <c r="Q37" s="50"/>
      <c r="R37" s="51"/>
      <c r="S37" s="94"/>
      <c r="U37" s="50"/>
      <c r="V37" s="50"/>
    </row>
    <row r="38" spans="1:22">
      <c r="A38" s="443" t="s">
        <v>58</v>
      </c>
      <c r="B38" s="416"/>
      <c r="C38" s="445" t="s">
        <v>59</v>
      </c>
      <c r="D38" s="59"/>
      <c r="E38" s="59"/>
      <c r="F38" s="59"/>
      <c r="G38" s="60" t="s">
        <v>29</v>
      </c>
      <c r="I38" s="55">
        <v>3000</v>
      </c>
      <c r="K38" s="96"/>
      <c r="L38" s="55">
        <f>H38*$Q$5</f>
        <v>0</v>
      </c>
      <c r="M38" s="55">
        <f>I38*$Q$5</f>
        <v>2850</v>
      </c>
      <c r="O38" s="109" t="s">
        <v>51</v>
      </c>
      <c r="P38" s="425">
        <f>SUM(L38:N41)</f>
        <v>141550</v>
      </c>
      <c r="Q38" s="429">
        <f>P38/$Q$5</f>
        <v>149000</v>
      </c>
      <c r="R38" s="58"/>
      <c r="S38" s="430">
        <f>SUM(H38:J41)-Q38</f>
        <v>0</v>
      </c>
      <c r="U38" s="429">
        <f>S38/$Q$5</f>
        <v>0</v>
      </c>
      <c r="V38" s="429">
        <f>T38/$Q$5</f>
        <v>0</v>
      </c>
    </row>
    <row r="39" spans="1:22">
      <c r="A39" s="444"/>
      <c r="B39" s="416"/>
      <c r="C39" s="446"/>
      <c r="D39" s="59"/>
      <c r="E39" s="59"/>
      <c r="F39" s="59"/>
      <c r="G39" s="60" t="s">
        <v>29</v>
      </c>
      <c r="H39" s="55">
        <v>11000</v>
      </c>
      <c r="I39" s="55">
        <v>30000</v>
      </c>
      <c r="J39" s="95">
        <v>11000</v>
      </c>
      <c r="K39" s="96"/>
      <c r="L39" s="55">
        <f>H39*$Q$5</f>
        <v>10450</v>
      </c>
      <c r="M39" s="55">
        <f t="shared" ref="M39:N41" si="4">I39*$Q$5</f>
        <v>28500</v>
      </c>
      <c r="N39" s="55">
        <f>J39*$Q$5</f>
        <v>10450</v>
      </c>
      <c r="O39" s="110" t="s">
        <v>34</v>
      </c>
      <c r="P39" s="437"/>
      <c r="Q39" s="429"/>
      <c r="R39" s="1"/>
      <c r="S39" s="430"/>
      <c r="U39" s="429"/>
      <c r="V39" s="429"/>
    </row>
    <row r="40" spans="1:22">
      <c r="A40" s="444"/>
      <c r="B40" s="416"/>
      <c r="C40" s="446"/>
      <c r="D40" s="59"/>
      <c r="E40" s="59"/>
      <c r="F40" s="59"/>
      <c r="G40" s="60" t="s">
        <v>29</v>
      </c>
      <c r="H40" s="55"/>
      <c r="I40" s="55">
        <v>67000</v>
      </c>
      <c r="J40" s="95"/>
      <c r="K40" s="96"/>
      <c r="L40" s="55">
        <f t="shared" ref="L40:L41" si="5">H40*$Q$5</f>
        <v>0</v>
      </c>
      <c r="M40" s="55">
        <f t="shared" si="4"/>
        <v>63650</v>
      </c>
      <c r="N40" s="55">
        <f t="shared" si="4"/>
        <v>0</v>
      </c>
      <c r="O40" s="111" t="s">
        <v>55</v>
      </c>
      <c r="P40" s="447"/>
      <c r="Q40" s="429"/>
      <c r="R40" s="1"/>
      <c r="S40" s="430"/>
      <c r="U40" s="429"/>
      <c r="V40" s="429"/>
    </row>
    <row r="41" spans="1:22">
      <c r="A41" s="444"/>
      <c r="B41" s="416"/>
      <c r="C41" s="446"/>
      <c r="D41" s="59"/>
      <c r="E41" s="59"/>
      <c r="F41" s="59"/>
      <c r="G41" s="60" t="s">
        <v>29</v>
      </c>
      <c r="H41" s="55"/>
      <c r="I41" s="55">
        <v>27000</v>
      </c>
      <c r="J41" s="95"/>
      <c r="K41" s="112"/>
      <c r="L41" s="55">
        <f t="shared" si="5"/>
        <v>0</v>
      </c>
      <c r="M41" s="75">
        <f t="shared" si="4"/>
        <v>25650</v>
      </c>
      <c r="N41" s="55">
        <f t="shared" si="4"/>
        <v>0</v>
      </c>
      <c r="O41" s="111" t="s">
        <v>35</v>
      </c>
      <c r="P41" s="447"/>
      <c r="Q41" s="429"/>
      <c r="R41" s="1"/>
      <c r="S41" s="430"/>
      <c r="U41" s="429"/>
      <c r="V41" s="429"/>
    </row>
    <row r="42" spans="1:22" ht="27.6">
      <c r="A42" s="113" t="s">
        <v>60</v>
      </c>
      <c r="B42" s="416"/>
      <c r="C42" s="114" t="s">
        <v>61</v>
      </c>
      <c r="D42" s="59"/>
      <c r="E42" s="59"/>
      <c r="F42" s="59"/>
      <c r="G42" s="60" t="s">
        <v>29</v>
      </c>
      <c r="H42" s="72">
        <v>5000</v>
      </c>
      <c r="I42" s="72">
        <v>26000</v>
      </c>
      <c r="J42" s="96"/>
      <c r="K42" s="115"/>
      <c r="L42" s="116">
        <f>H42*$Q$5</f>
        <v>4750</v>
      </c>
      <c r="M42" s="117">
        <f>I42*$Q$5</f>
        <v>24700</v>
      </c>
      <c r="N42" s="118"/>
      <c r="O42" s="119" t="s">
        <v>34</v>
      </c>
      <c r="P42" s="120">
        <f>SUM(L42:N42)</f>
        <v>29450</v>
      </c>
      <c r="Q42" s="55">
        <f>P42/$Q$5</f>
        <v>31000</v>
      </c>
      <c r="R42" s="121"/>
      <c r="S42" s="122">
        <f>SUM(H42:J42)-Q42</f>
        <v>0</v>
      </c>
      <c r="U42" s="55">
        <f>S42/$Q$5</f>
        <v>0</v>
      </c>
      <c r="V42" s="55">
        <f>T42/$Q$5</f>
        <v>0</v>
      </c>
    </row>
    <row r="43" spans="1:22">
      <c r="A43" s="123" t="s">
        <v>62</v>
      </c>
      <c r="B43" s="416"/>
      <c r="C43" s="124" t="s">
        <v>63</v>
      </c>
      <c r="D43" s="53"/>
      <c r="E43" s="53"/>
      <c r="F43" s="53"/>
      <c r="G43" s="54" t="s">
        <v>29</v>
      </c>
      <c r="H43" s="56"/>
      <c r="I43" s="56">
        <v>32000</v>
      </c>
      <c r="J43" s="99"/>
      <c r="K43" s="125"/>
      <c r="L43" s="56"/>
      <c r="M43" s="126">
        <f>I43*$Q$5</f>
        <v>30400</v>
      </c>
      <c r="N43" s="127"/>
      <c r="O43" s="128" t="s">
        <v>35</v>
      </c>
      <c r="P43" s="120">
        <f>SUM(L43:N43)</f>
        <v>30400</v>
      </c>
      <c r="Q43" s="56">
        <f>P43/$Q$5</f>
        <v>32000</v>
      </c>
      <c r="R43" s="58"/>
      <c r="S43" s="122">
        <f>SUM(H43:J43)-Q43</f>
        <v>0</v>
      </c>
      <c r="U43" s="56">
        <f>S43/$Q$5</f>
        <v>0</v>
      </c>
      <c r="V43" s="56">
        <f>T43/$Q$5</f>
        <v>0</v>
      </c>
    </row>
    <row r="44" spans="1:22">
      <c r="A44" s="129"/>
      <c r="B44" s="416"/>
      <c r="C44" s="130" t="s">
        <v>64</v>
      </c>
      <c r="D44" s="131"/>
      <c r="E44" s="131"/>
      <c r="F44" s="131"/>
      <c r="G44" s="131"/>
      <c r="H44" s="132"/>
      <c r="I44" s="132"/>
      <c r="J44" s="132"/>
      <c r="K44" s="133"/>
      <c r="L44" s="50"/>
      <c r="M44" s="134"/>
      <c r="N44" s="50"/>
      <c r="O44" s="135"/>
      <c r="P44" s="136"/>
      <c r="Q44" s="50"/>
      <c r="R44" s="51"/>
      <c r="S44" s="137"/>
      <c r="U44" s="50"/>
      <c r="V44" s="50"/>
    </row>
    <row r="45" spans="1:22" ht="41.4">
      <c r="A45" s="138" t="s">
        <v>65</v>
      </c>
      <c r="B45" s="416"/>
      <c r="C45" s="139" t="s">
        <v>66</v>
      </c>
      <c r="D45" s="53"/>
      <c r="E45" s="53"/>
      <c r="F45" s="53"/>
      <c r="G45" s="54" t="s">
        <v>29</v>
      </c>
      <c r="H45" s="56"/>
      <c r="I45" s="140">
        <v>3000</v>
      </c>
      <c r="J45" s="140"/>
      <c r="K45" s="140"/>
      <c r="L45" s="77"/>
      <c r="M45" s="71">
        <f>I45*$Q$5</f>
        <v>2850</v>
      </c>
      <c r="N45" s="69"/>
      <c r="O45" s="141" t="s">
        <v>51</v>
      </c>
      <c r="P45" s="142">
        <f>SUM(L45:N45)</f>
        <v>2850</v>
      </c>
      <c r="Q45" s="56">
        <f>P45/$Q$5</f>
        <v>3000</v>
      </c>
      <c r="R45" s="58"/>
      <c r="S45" s="122">
        <f>SUM(H45:J45)-Q45</f>
        <v>0</v>
      </c>
      <c r="U45" s="56">
        <f>S45/$Q$5</f>
        <v>0</v>
      </c>
      <c r="V45" s="56">
        <f>T45/$Q$5</f>
        <v>0</v>
      </c>
    </row>
    <row r="46" spans="1:22">
      <c r="A46" s="418" t="s">
        <v>67</v>
      </c>
      <c r="B46" s="416"/>
      <c r="C46" s="420" t="s">
        <v>68</v>
      </c>
      <c r="D46" s="53"/>
      <c r="E46" s="53"/>
      <c r="F46" s="53"/>
      <c r="G46" s="54" t="s">
        <v>29</v>
      </c>
      <c r="H46" s="55">
        <v>1000</v>
      </c>
      <c r="I46" s="55">
        <v>0</v>
      </c>
      <c r="J46" s="99"/>
      <c r="K46" s="99"/>
      <c r="L46" s="55">
        <f>H46*$Q$5</f>
        <v>950</v>
      </c>
      <c r="M46" s="55">
        <f>I46*$Q$5</f>
        <v>0</v>
      </c>
      <c r="N46" s="55"/>
      <c r="O46" s="143" t="s">
        <v>51</v>
      </c>
      <c r="P46" s="442">
        <f>SUM(L46:N50)</f>
        <v>70300</v>
      </c>
      <c r="Q46" s="429">
        <f>P46/$Q$5</f>
        <v>74000</v>
      </c>
      <c r="R46" s="58"/>
      <c r="S46" s="430">
        <f>SUM(H46:J50)-Q46</f>
        <v>0</v>
      </c>
      <c r="U46" s="429">
        <f>S46/$Q$5</f>
        <v>0</v>
      </c>
      <c r="V46" s="429">
        <f>T46/$Q$5</f>
        <v>0</v>
      </c>
    </row>
    <row r="47" spans="1:22">
      <c r="A47" s="438"/>
      <c r="B47" s="416"/>
      <c r="C47" s="439"/>
      <c r="D47" s="53"/>
      <c r="E47" s="53"/>
      <c r="F47" s="53"/>
      <c r="G47" s="54" t="s">
        <v>29</v>
      </c>
      <c r="H47" s="55">
        <v>20000</v>
      </c>
      <c r="I47" s="55">
        <v>4000</v>
      </c>
      <c r="J47" s="99"/>
      <c r="K47" s="99"/>
      <c r="L47" s="55">
        <f t="shared" ref="L47:M50" si="6">H47*$Q$5</f>
        <v>19000</v>
      </c>
      <c r="M47" s="55">
        <f t="shared" si="6"/>
        <v>3800</v>
      </c>
      <c r="N47" s="55"/>
      <c r="O47" s="143" t="s">
        <v>34</v>
      </c>
      <c r="P47" s="442"/>
      <c r="Q47" s="429"/>
      <c r="R47" s="1"/>
      <c r="S47" s="430"/>
      <c r="U47" s="429"/>
      <c r="V47" s="429"/>
    </row>
    <row r="48" spans="1:22">
      <c r="A48" s="438"/>
      <c r="B48" s="416"/>
      <c r="C48" s="439"/>
      <c r="D48" s="53"/>
      <c r="E48" s="53"/>
      <c r="F48" s="53"/>
      <c r="G48" s="54" t="s">
        <v>29</v>
      </c>
      <c r="H48" s="55">
        <v>5000</v>
      </c>
      <c r="I48" s="55">
        <v>20000</v>
      </c>
      <c r="J48" s="99"/>
      <c r="K48" s="99"/>
      <c r="L48" s="55">
        <f t="shared" si="6"/>
        <v>4750</v>
      </c>
      <c r="M48" s="55">
        <f t="shared" si="6"/>
        <v>19000</v>
      </c>
      <c r="N48" s="55"/>
      <c r="O48" s="144" t="s">
        <v>35</v>
      </c>
      <c r="P48" s="442"/>
      <c r="Q48" s="429"/>
      <c r="R48" s="1"/>
      <c r="S48" s="430"/>
      <c r="U48" s="429"/>
      <c r="V48" s="429"/>
    </row>
    <row r="49" spans="1:22">
      <c r="A49" s="438"/>
      <c r="B49" s="416"/>
      <c r="C49" s="439"/>
      <c r="D49" s="53"/>
      <c r="E49" s="53"/>
      <c r="F49" s="53"/>
      <c r="G49" s="54" t="s">
        <v>29</v>
      </c>
      <c r="H49" s="55">
        <v>2000</v>
      </c>
      <c r="I49" s="55">
        <v>5000</v>
      </c>
      <c r="J49" s="99"/>
      <c r="K49" s="99"/>
      <c r="L49" s="55">
        <f t="shared" si="6"/>
        <v>1900</v>
      </c>
      <c r="M49" s="55">
        <f t="shared" si="6"/>
        <v>4750</v>
      </c>
      <c r="N49" s="55"/>
      <c r="O49" s="145" t="s">
        <v>54</v>
      </c>
      <c r="P49" s="442"/>
      <c r="Q49" s="429"/>
      <c r="R49" s="1"/>
      <c r="S49" s="430"/>
      <c r="U49" s="429"/>
      <c r="V49" s="429"/>
    </row>
    <row r="50" spans="1:22" ht="27.6">
      <c r="A50" s="438"/>
      <c r="B50" s="417"/>
      <c r="C50" s="439"/>
      <c r="D50" s="53"/>
      <c r="E50" s="53"/>
      <c r="F50" s="53"/>
      <c r="G50" s="54" t="s">
        <v>29</v>
      </c>
      <c r="H50" s="55"/>
      <c r="I50" s="55">
        <v>17000</v>
      </c>
      <c r="J50" s="99"/>
      <c r="K50" s="99"/>
      <c r="L50" s="55">
        <f t="shared" si="6"/>
        <v>0</v>
      </c>
      <c r="M50" s="55">
        <f t="shared" si="6"/>
        <v>16150</v>
      </c>
      <c r="N50" s="55"/>
      <c r="O50" s="143" t="s">
        <v>69</v>
      </c>
      <c r="P50" s="442"/>
      <c r="Q50" s="429"/>
      <c r="R50" s="1"/>
      <c r="S50" s="430"/>
      <c r="U50" s="429"/>
      <c r="V50" s="429"/>
    </row>
    <row r="51" spans="1:22">
      <c r="A51" s="146"/>
      <c r="B51" s="79" t="s">
        <v>70</v>
      </c>
      <c r="C51" s="147"/>
      <c r="D51" s="148"/>
      <c r="E51" s="148"/>
      <c r="F51" s="148"/>
      <c r="G51" s="149"/>
      <c r="H51" s="150">
        <f>SUM(H27:H50)</f>
        <v>68000</v>
      </c>
      <c r="I51" s="151">
        <f>SUM(I27:I50)</f>
        <v>363000</v>
      </c>
      <c r="J51" s="151">
        <f>SUM(J27:J50)</f>
        <v>23000</v>
      </c>
      <c r="K51" s="150"/>
      <c r="L51" s="150">
        <f>SUM(L27:L50)</f>
        <v>64600</v>
      </c>
      <c r="M51" s="151">
        <f>SUM(M27:M50)</f>
        <v>344850</v>
      </c>
      <c r="N51" s="151">
        <f>SUM(N27:N50)</f>
        <v>21850</v>
      </c>
      <c r="O51" s="152"/>
      <c r="P51" s="153">
        <f>SUM(L51:N51)</f>
        <v>431300</v>
      </c>
      <c r="Q51" s="154">
        <f>P51/$Q$5</f>
        <v>454000</v>
      </c>
      <c r="R51" s="51"/>
      <c r="S51" s="155"/>
      <c r="T51" s="7">
        <v>431000</v>
      </c>
      <c r="U51" s="154">
        <f>S51/$Q$5</f>
        <v>0</v>
      </c>
      <c r="V51" s="154">
        <f>T51/$Q$5</f>
        <v>453684.21052631579</v>
      </c>
    </row>
    <row r="52" spans="1:22">
      <c r="A52" s="88"/>
      <c r="B52" s="415" t="s">
        <v>71</v>
      </c>
      <c r="C52" s="156" t="s">
        <v>72</v>
      </c>
      <c r="D52" s="156"/>
      <c r="E52" s="156"/>
      <c r="F52" s="156"/>
      <c r="G52" s="156"/>
      <c r="H52" s="157"/>
      <c r="I52" s="157"/>
      <c r="J52" s="157"/>
      <c r="K52" s="157"/>
      <c r="L52" s="158"/>
      <c r="M52" s="158"/>
      <c r="N52" s="158"/>
      <c r="O52" s="156"/>
      <c r="P52" s="159"/>
      <c r="Q52" s="50"/>
      <c r="R52" s="51"/>
      <c r="S52" s="137"/>
      <c r="U52" s="50"/>
      <c r="V52" s="50"/>
    </row>
    <row r="53" spans="1:22">
      <c r="A53" s="431" t="s">
        <v>73</v>
      </c>
      <c r="B53" s="416"/>
      <c r="C53" s="434" t="s">
        <v>74</v>
      </c>
      <c r="D53" s="59"/>
      <c r="E53" s="59"/>
      <c r="F53" s="59"/>
      <c r="G53" s="60" t="s">
        <v>29</v>
      </c>
      <c r="H53" s="55">
        <v>2000</v>
      </c>
      <c r="I53" s="55"/>
      <c r="J53" s="95"/>
      <c r="K53" s="96"/>
      <c r="L53" s="55">
        <f>H53*$Q$5</f>
        <v>1900</v>
      </c>
      <c r="M53" s="55">
        <f>I53*$Q$5</f>
        <v>0</v>
      </c>
      <c r="N53" s="55"/>
      <c r="O53" s="109" t="s">
        <v>51</v>
      </c>
      <c r="P53" s="425">
        <f>SUM(L53:N55)</f>
        <v>11400</v>
      </c>
      <c r="Q53" s="429">
        <f>P53/$Q$5</f>
        <v>12000</v>
      </c>
      <c r="R53" s="58"/>
      <c r="S53" s="430">
        <f>SUM(H53:J55)-Q53</f>
        <v>0</v>
      </c>
      <c r="U53" s="429">
        <f>S53/$Q$5</f>
        <v>0</v>
      </c>
      <c r="V53" s="429">
        <f>T53/$Q$5</f>
        <v>0</v>
      </c>
    </row>
    <row r="54" spans="1:22">
      <c r="A54" s="432"/>
      <c r="B54" s="416"/>
      <c r="C54" s="435"/>
      <c r="D54" s="59"/>
      <c r="E54" s="59"/>
      <c r="F54" s="59"/>
      <c r="G54" s="60" t="s">
        <v>29</v>
      </c>
      <c r="H54" s="55"/>
      <c r="I54" s="55">
        <v>3000</v>
      </c>
      <c r="J54" s="95"/>
      <c r="K54" s="96"/>
      <c r="L54" s="55">
        <f t="shared" ref="L54:M55" si="7">H54*$Q$5</f>
        <v>0</v>
      </c>
      <c r="M54" s="55">
        <f t="shared" si="7"/>
        <v>2850</v>
      </c>
      <c r="N54" s="55"/>
      <c r="O54" s="160" t="s">
        <v>31</v>
      </c>
      <c r="P54" s="437"/>
      <c r="Q54" s="429"/>
      <c r="R54" s="1"/>
      <c r="S54" s="430"/>
      <c r="U54" s="429"/>
      <c r="V54" s="429"/>
    </row>
    <row r="55" spans="1:22">
      <c r="A55" s="432"/>
      <c r="B55" s="416"/>
      <c r="C55" s="435"/>
      <c r="D55" s="59"/>
      <c r="E55" s="59"/>
      <c r="F55" s="59"/>
      <c r="G55" s="60" t="s">
        <v>29</v>
      </c>
      <c r="H55" s="55"/>
      <c r="I55" s="55">
        <v>7000</v>
      </c>
      <c r="J55" s="95"/>
      <c r="K55" s="96"/>
      <c r="L55" s="55">
        <f t="shared" si="7"/>
        <v>0</v>
      </c>
      <c r="M55" s="55">
        <f t="shared" si="7"/>
        <v>6650</v>
      </c>
      <c r="N55" s="55"/>
      <c r="O55" s="161" t="s">
        <v>34</v>
      </c>
      <c r="P55" s="437"/>
      <c r="Q55" s="429"/>
      <c r="R55" s="1"/>
      <c r="S55" s="430"/>
      <c r="U55" s="429"/>
      <c r="V55" s="429"/>
    </row>
    <row r="56" spans="1:22">
      <c r="A56" s="418" t="s">
        <v>75</v>
      </c>
      <c r="B56" s="416"/>
      <c r="C56" s="420" t="s">
        <v>76</v>
      </c>
      <c r="D56" s="53"/>
      <c r="E56" s="53"/>
      <c r="F56" s="53"/>
      <c r="G56" s="54" t="s">
        <v>29</v>
      </c>
      <c r="I56" s="55">
        <v>5000</v>
      </c>
      <c r="J56" s="98"/>
      <c r="K56" s="99"/>
      <c r="M56" s="55">
        <f>I56*$Q$5</f>
        <v>4750</v>
      </c>
      <c r="N56" s="55"/>
      <c r="O56" s="160" t="s">
        <v>31</v>
      </c>
      <c r="P56" s="429">
        <f>SUM(L56:N58)</f>
        <v>20900</v>
      </c>
      <c r="Q56" s="429">
        <f>P56/$Q$5</f>
        <v>22000</v>
      </c>
      <c r="R56" s="58"/>
      <c r="S56" s="430">
        <f>SUM(H56:J58)-Q56</f>
        <v>0</v>
      </c>
      <c r="U56" s="429">
        <f>S56/$Q$5</f>
        <v>0</v>
      </c>
      <c r="V56" s="429">
        <f>T56/$Q$5</f>
        <v>0</v>
      </c>
    </row>
    <row r="57" spans="1:22">
      <c r="A57" s="438"/>
      <c r="B57" s="416"/>
      <c r="C57" s="439"/>
      <c r="D57" s="53"/>
      <c r="E57" s="53"/>
      <c r="F57" s="53"/>
      <c r="G57" s="54" t="s">
        <v>29</v>
      </c>
      <c r="H57" s="55">
        <v>6000</v>
      </c>
      <c r="I57" s="55">
        <v>10000</v>
      </c>
      <c r="J57" s="98"/>
      <c r="K57" s="99"/>
      <c r="L57" s="55">
        <f>H57*$Q$5</f>
        <v>5700</v>
      </c>
      <c r="M57" s="55">
        <f t="shared" ref="M57:M58" si="8">I57*$Q$5</f>
        <v>9500</v>
      </c>
      <c r="N57" s="55"/>
      <c r="O57" s="161" t="s">
        <v>34</v>
      </c>
      <c r="P57" s="429"/>
      <c r="Q57" s="429"/>
      <c r="R57" s="1"/>
      <c r="S57" s="430"/>
      <c r="U57" s="429"/>
      <c r="V57" s="429"/>
    </row>
    <row r="58" spans="1:22">
      <c r="A58" s="438"/>
      <c r="B58" s="416"/>
      <c r="C58" s="439"/>
      <c r="D58" s="53"/>
      <c r="E58" s="53"/>
      <c r="F58" s="53"/>
      <c r="G58" s="54" t="s">
        <v>29</v>
      </c>
      <c r="H58" s="55"/>
      <c r="I58" s="55">
        <v>1000</v>
      </c>
      <c r="J58" s="98"/>
      <c r="K58" s="99"/>
      <c r="L58" s="55">
        <f t="shared" ref="L58" si="9">H58*$Q$5</f>
        <v>0</v>
      </c>
      <c r="M58" s="55">
        <f t="shared" si="8"/>
        <v>950</v>
      </c>
      <c r="N58" s="55"/>
      <c r="O58" s="162" t="s">
        <v>54</v>
      </c>
      <c r="P58" s="429"/>
      <c r="Q58" s="429"/>
      <c r="R58" s="1"/>
      <c r="S58" s="430"/>
      <c r="U58" s="429"/>
      <c r="V58" s="429"/>
    </row>
    <row r="59" spans="1:22">
      <c r="A59" s="163" t="s">
        <v>77</v>
      </c>
      <c r="B59" s="416"/>
      <c r="C59" s="164" t="s">
        <v>78</v>
      </c>
      <c r="D59" s="53"/>
      <c r="E59" s="53"/>
      <c r="F59" s="53"/>
      <c r="G59" s="54" t="s">
        <v>29</v>
      </c>
      <c r="H59" s="55">
        <v>6000</v>
      </c>
      <c r="I59" s="55">
        <v>10000</v>
      </c>
      <c r="J59" s="99"/>
      <c r="K59" s="99"/>
      <c r="L59" s="55">
        <f>H59*$Q$5</f>
        <v>5700</v>
      </c>
      <c r="M59" s="55">
        <f>I59*$Q$5</f>
        <v>9500</v>
      </c>
      <c r="N59" s="56"/>
      <c r="O59" s="165" t="s">
        <v>35</v>
      </c>
      <c r="P59" s="166">
        <f>SUM(L59:N59)</f>
        <v>15200</v>
      </c>
      <c r="Q59" s="166">
        <f>P59/$Q$5</f>
        <v>16000</v>
      </c>
      <c r="R59" s="167"/>
      <c r="S59" s="122">
        <f>SUM(H59:J59)-Q59</f>
        <v>0</v>
      </c>
      <c r="U59" s="166">
        <f>S59/$Q$5</f>
        <v>0</v>
      </c>
      <c r="V59" s="166">
        <f>T59/$Q$5</f>
        <v>0</v>
      </c>
    </row>
    <row r="60" spans="1:22">
      <c r="A60" s="103"/>
      <c r="B60" s="416"/>
      <c r="C60" s="104" t="s">
        <v>79</v>
      </c>
      <c r="D60" s="104"/>
      <c r="E60" s="104"/>
      <c r="F60" s="104"/>
      <c r="G60" s="104"/>
      <c r="H60" s="168"/>
      <c r="I60" s="168"/>
      <c r="J60" s="168"/>
      <c r="K60" s="168"/>
      <c r="L60" s="169"/>
      <c r="M60" s="169"/>
      <c r="N60" s="169"/>
      <c r="O60" s="104"/>
      <c r="P60" s="170"/>
      <c r="Q60" s="50"/>
      <c r="R60" s="51"/>
      <c r="S60" s="137"/>
      <c r="U60" s="50"/>
      <c r="V60" s="50"/>
    </row>
    <row r="61" spans="1:22">
      <c r="A61" s="443" t="s">
        <v>80</v>
      </c>
      <c r="B61" s="416"/>
      <c r="C61" s="445" t="s">
        <v>81</v>
      </c>
      <c r="D61" s="59"/>
      <c r="E61" s="59"/>
      <c r="F61" s="59"/>
      <c r="G61" s="60" t="s">
        <v>29</v>
      </c>
      <c r="H61" s="55"/>
      <c r="I61" s="55">
        <v>2000</v>
      </c>
      <c r="J61" s="95"/>
      <c r="K61" s="96"/>
      <c r="L61" s="55"/>
      <c r="M61" s="55">
        <f>I61*$Q$5</f>
        <v>1900</v>
      </c>
      <c r="N61" s="56"/>
      <c r="O61" s="97" t="s">
        <v>51</v>
      </c>
      <c r="P61" s="429">
        <f>SUM(L61:N63)</f>
        <v>19950</v>
      </c>
      <c r="Q61" s="429">
        <f>P61/$Q$5</f>
        <v>21000</v>
      </c>
      <c r="R61" s="58"/>
      <c r="S61" s="430">
        <f>SUM(H61:J63)-Q61</f>
        <v>0</v>
      </c>
      <c r="U61" s="429">
        <f>S61/$Q$5</f>
        <v>0</v>
      </c>
      <c r="V61" s="429">
        <f>T61/$Q$5</f>
        <v>0</v>
      </c>
    </row>
    <row r="62" spans="1:22">
      <c r="A62" s="444"/>
      <c r="B62" s="416"/>
      <c r="C62" s="446"/>
      <c r="D62" s="59"/>
      <c r="E62" s="59"/>
      <c r="F62" s="59"/>
      <c r="G62" s="60" t="s">
        <v>29</v>
      </c>
      <c r="H62" s="55"/>
      <c r="I62" s="55">
        <v>15000</v>
      </c>
      <c r="J62" s="95"/>
      <c r="K62" s="96"/>
      <c r="L62" s="55"/>
      <c r="M62" s="55">
        <f>I62*$Q$5</f>
        <v>14250</v>
      </c>
      <c r="N62" s="56"/>
      <c r="O62" s="97" t="s">
        <v>34</v>
      </c>
      <c r="P62" s="429"/>
      <c r="Q62" s="429"/>
      <c r="R62" s="1"/>
      <c r="S62" s="430"/>
      <c r="U62" s="429"/>
      <c r="V62" s="429"/>
    </row>
    <row r="63" spans="1:22">
      <c r="A63" s="444"/>
      <c r="B63" s="416"/>
      <c r="C63" s="446"/>
      <c r="D63" s="59"/>
      <c r="E63" s="59"/>
      <c r="F63" s="59"/>
      <c r="G63" s="60" t="s">
        <v>29</v>
      </c>
      <c r="H63" s="55"/>
      <c r="I63" s="55">
        <v>4000</v>
      </c>
      <c r="J63" s="95"/>
      <c r="K63" s="96"/>
      <c r="L63" s="55"/>
      <c r="M63" s="55">
        <f>I63*$Q$5</f>
        <v>3800</v>
      </c>
      <c r="N63" s="56"/>
      <c r="O63" s="160" t="s">
        <v>31</v>
      </c>
      <c r="P63" s="429"/>
      <c r="Q63" s="429"/>
      <c r="R63" s="1"/>
      <c r="S63" s="430"/>
      <c r="U63" s="429"/>
      <c r="V63" s="429"/>
    </row>
    <row r="64" spans="1:22">
      <c r="A64" s="443" t="s">
        <v>82</v>
      </c>
      <c r="B64" s="416"/>
      <c r="C64" s="445" t="s">
        <v>83</v>
      </c>
      <c r="D64" s="59"/>
      <c r="E64" s="59"/>
      <c r="F64" s="59"/>
      <c r="G64" s="60" t="s">
        <v>29</v>
      </c>
      <c r="I64" s="55"/>
      <c r="J64" s="95">
        <v>9000</v>
      </c>
      <c r="K64" s="96"/>
      <c r="M64" s="171">
        <f>I64*$Q$5</f>
        <v>0</v>
      </c>
      <c r="N64" s="171">
        <f>J64*$Q$5</f>
        <v>8550</v>
      </c>
      <c r="O64" s="172" t="s">
        <v>54</v>
      </c>
      <c r="P64" s="441">
        <f>SUM(L64:N67)</f>
        <v>208650.4</v>
      </c>
      <c r="Q64" s="429">
        <f>P64/$Q$5</f>
        <v>219632</v>
      </c>
      <c r="R64" s="58"/>
      <c r="S64" s="430">
        <f>SUM(H64:J67)-Q64</f>
        <v>0</v>
      </c>
      <c r="U64" s="429">
        <f>S64/$Q$5</f>
        <v>0</v>
      </c>
      <c r="V64" s="429">
        <f>T64/$Q$5</f>
        <v>0</v>
      </c>
    </row>
    <row r="65" spans="1:24">
      <c r="A65" s="444"/>
      <c r="B65" s="416"/>
      <c r="C65" s="446"/>
      <c r="D65" s="59"/>
      <c r="E65" s="59"/>
      <c r="F65" s="59"/>
      <c r="G65" s="60" t="s">
        <v>29</v>
      </c>
      <c r="H65" s="55">
        <v>11000</v>
      </c>
      <c r="I65" s="55"/>
      <c r="J65" s="95">
        <v>10000</v>
      </c>
      <c r="K65" s="96"/>
      <c r="L65" s="171">
        <f>H65*$Q$5</f>
        <v>10450</v>
      </c>
      <c r="M65" s="171">
        <f t="shared" ref="M65:N67" si="10">I65*$Q$5</f>
        <v>0</v>
      </c>
      <c r="N65" s="171">
        <f t="shared" si="10"/>
        <v>9500</v>
      </c>
      <c r="O65" s="173" t="s">
        <v>35</v>
      </c>
      <c r="P65" s="441"/>
      <c r="Q65" s="429"/>
      <c r="R65" s="1"/>
      <c r="S65" s="430"/>
      <c r="U65" s="429"/>
      <c r="V65" s="429"/>
    </row>
    <row r="66" spans="1:24" ht="17.399999999999999" customHeight="1">
      <c r="A66" s="444"/>
      <c r="B66" s="416"/>
      <c r="C66" s="446"/>
      <c r="D66" s="59"/>
      <c r="E66" s="59"/>
      <c r="F66" s="59"/>
      <c r="G66" s="60" t="s">
        <v>29</v>
      </c>
      <c r="H66" s="55"/>
      <c r="I66" s="55">
        <v>19632</v>
      </c>
      <c r="J66" s="95">
        <v>5000</v>
      </c>
      <c r="K66" s="96"/>
      <c r="L66" s="171"/>
      <c r="M66" s="171">
        <f t="shared" si="10"/>
        <v>18650.399999999998</v>
      </c>
      <c r="N66" s="171">
        <f t="shared" si="10"/>
        <v>4750</v>
      </c>
      <c r="O66" s="174" t="s">
        <v>84</v>
      </c>
      <c r="P66" s="441"/>
      <c r="Q66" s="429"/>
      <c r="R66" s="1"/>
      <c r="S66" s="430"/>
      <c r="U66" s="429"/>
      <c r="V66" s="429"/>
    </row>
    <row r="67" spans="1:24">
      <c r="A67" s="444"/>
      <c r="B67" s="416"/>
      <c r="C67" s="446"/>
      <c r="D67" s="59"/>
      <c r="E67" s="59"/>
      <c r="F67" s="59"/>
      <c r="G67" s="60" t="s">
        <v>29</v>
      </c>
      <c r="H67" s="55"/>
      <c r="I67" s="55">
        <v>165000</v>
      </c>
      <c r="J67" s="95"/>
      <c r="K67" s="96"/>
      <c r="L67" s="171"/>
      <c r="M67" s="171">
        <f t="shared" si="10"/>
        <v>156750</v>
      </c>
      <c r="N67" s="171"/>
      <c r="O67" s="174" t="s">
        <v>55</v>
      </c>
      <c r="P67" s="454"/>
      <c r="Q67" s="429"/>
      <c r="R67" s="1"/>
      <c r="S67" s="430"/>
      <c r="U67" s="429"/>
      <c r="V67" s="429"/>
    </row>
    <row r="68" spans="1:24" ht="27.6">
      <c r="A68" s="123" t="s">
        <v>85</v>
      </c>
      <c r="B68" s="416"/>
      <c r="C68" s="175" t="s">
        <v>86</v>
      </c>
      <c r="D68" s="53"/>
      <c r="E68" s="53"/>
      <c r="F68" s="53"/>
      <c r="G68" s="54" t="s">
        <v>29</v>
      </c>
      <c r="H68" s="73">
        <f>15000/$Q$5-15789.47</f>
        <v>3.6842105273535708E-3</v>
      </c>
      <c r="I68" s="73">
        <v>53000</v>
      </c>
      <c r="J68" s="176"/>
      <c r="K68" s="99"/>
      <c r="L68" s="177"/>
      <c r="M68" s="178">
        <f>I68*$Q$5</f>
        <v>50350</v>
      </c>
      <c r="N68" s="73"/>
      <c r="O68" s="179" t="s">
        <v>35</v>
      </c>
      <c r="P68" s="180">
        <f>SUM(L68:N68)</f>
        <v>50350</v>
      </c>
      <c r="Q68" s="56">
        <f>P68/$Q$5</f>
        <v>53000</v>
      </c>
      <c r="R68" s="58"/>
      <c r="S68" s="122">
        <f>SUM(H68:J68)-Q68</f>
        <v>3.6842105255345814E-3</v>
      </c>
      <c r="U68" s="56">
        <f t="shared" ref="U68:V71" si="11">S68/$Q$5</f>
        <v>3.8781163426679804E-3</v>
      </c>
      <c r="V68" s="56">
        <f t="shared" si="11"/>
        <v>0</v>
      </c>
    </row>
    <row r="69" spans="1:24">
      <c r="A69" s="78"/>
      <c r="B69" s="79" t="s">
        <v>87</v>
      </c>
      <c r="C69" s="80"/>
      <c r="D69" s="80"/>
      <c r="E69" s="80"/>
      <c r="F69" s="80"/>
      <c r="G69" s="80"/>
      <c r="H69" s="181">
        <f>SUM(H53:H68)</f>
        <v>25000.003684210526</v>
      </c>
      <c r="I69" s="182">
        <f>SUM(I53:I68)</f>
        <v>294632</v>
      </c>
      <c r="J69" s="182">
        <f>SUM(J53:J68)</f>
        <v>24000</v>
      </c>
      <c r="K69" s="150"/>
      <c r="L69" s="181">
        <f>SUM(L53:L68)</f>
        <v>23750</v>
      </c>
      <c r="M69" s="182">
        <f>SUM(M53:M68)</f>
        <v>279900.40000000002</v>
      </c>
      <c r="N69" s="182">
        <f>SUM(N53:N68)</f>
        <v>22800</v>
      </c>
      <c r="O69" s="183"/>
      <c r="P69" s="153">
        <f>SUM(L69:N69)</f>
        <v>326450.40000000002</v>
      </c>
      <c r="Q69" s="154">
        <f>P69/$Q$5</f>
        <v>343632.00000000006</v>
      </c>
      <c r="R69" s="51"/>
      <c r="S69" s="155"/>
      <c r="T69" s="7">
        <v>319632</v>
      </c>
      <c r="U69" s="154">
        <f t="shared" si="11"/>
        <v>0</v>
      </c>
      <c r="V69" s="154">
        <f t="shared" si="11"/>
        <v>336454.73684210528</v>
      </c>
    </row>
    <row r="70" spans="1:24" ht="15.6">
      <c r="A70" s="184"/>
      <c r="B70" s="185" t="s">
        <v>88</v>
      </c>
      <c r="C70" s="186"/>
      <c r="D70" s="186"/>
      <c r="E70" s="186"/>
      <c r="F70" s="186"/>
      <c r="G70" s="186"/>
      <c r="H70" s="187">
        <f>SUM(H25,H51,H69)</f>
        <v>95000.003684210533</v>
      </c>
      <c r="I70" s="188">
        <f>SUM(I25,I51,I69)</f>
        <v>970632</v>
      </c>
      <c r="J70" s="188">
        <f>SUM(J25,J51,J69)</f>
        <v>47000</v>
      </c>
      <c r="K70" s="187"/>
      <c r="L70" s="187">
        <f>SUM(L25,L51,L69)</f>
        <v>90250</v>
      </c>
      <c r="M70" s="188">
        <f>SUM(M25,M51,M69)</f>
        <v>922100.4</v>
      </c>
      <c r="N70" s="188">
        <f>SUM(N25,N51,N69)</f>
        <v>44650</v>
      </c>
      <c r="O70" s="186"/>
      <c r="P70" s="189">
        <f>SUM(P25,P51,P69)</f>
        <v>1057000.3999999999</v>
      </c>
      <c r="Q70" s="190">
        <f>P70/$Q$5</f>
        <v>1112632</v>
      </c>
      <c r="R70" s="191"/>
      <c r="S70" s="192"/>
      <c r="T70" s="7">
        <f>T69+T51+T25</f>
        <v>1067632</v>
      </c>
      <c r="U70" s="190">
        <f t="shared" si="11"/>
        <v>0</v>
      </c>
      <c r="V70" s="190">
        <f t="shared" si="11"/>
        <v>1123823.1578947369</v>
      </c>
    </row>
    <row r="71" spans="1:24" s="205" customFormat="1" ht="27.6">
      <c r="A71" s="193" t="s">
        <v>89</v>
      </c>
      <c r="B71" s="194" t="s">
        <v>90</v>
      </c>
      <c r="C71" s="195" t="s">
        <v>91</v>
      </c>
      <c r="D71" s="196"/>
      <c r="E71" s="196"/>
      <c r="F71" s="196"/>
      <c r="G71" s="196" t="s">
        <v>92</v>
      </c>
      <c r="H71" s="197">
        <f>SUM(H73:H85)</f>
        <v>22396.410473684213</v>
      </c>
      <c r="I71" s="197">
        <f>SUM(I73:I85)</f>
        <v>251539.22160000002</v>
      </c>
      <c r="J71" s="197">
        <f>SUM(J73:J85)</f>
        <v>5271.9400000000005</v>
      </c>
      <c r="K71" s="198"/>
      <c r="L71" s="199">
        <f>H71*$Q$5</f>
        <v>21276.589950000001</v>
      </c>
      <c r="M71" s="199">
        <f>I71*$Q$5</f>
        <v>238962.26052000001</v>
      </c>
      <c r="N71" s="199">
        <f>J71*$Q$5</f>
        <v>5008.3429999999998</v>
      </c>
      <c r="O71" s="200" t="s">
        <v>93</v>
      </c>
      <c r="P71" s="201">
        <f>L71+M71+N71</f>
        <v>265247.19347</v>
      </c>
      <c r="Q71" s="197">
        <f>P71/$Q$5</f>
        <v>279207.57207368425</v>
      </c>
      <c r="R71" s="202"/>
      <c r="S71" s="203"/>
      <c r="T71" s="204"/>
      <c r="U71" s="197">
        <f t="shared" si="11"/>
        <v>0</v>
      </c>
      <c r="V71" s="197">
        <f t="shared" si="11"/>
        <v>0</v>
      </c>
    </row>
    <row r="72" spans="1:24" s="205" customFormat="1">
      <c r="A72" s="193"/>
      <c r="B72" s="206"/>
      <c r="C72" s="207" t="s">
        <v>94</v>
      </c>
      <c r="D72" s="196"/>
      <c r="E72" s="196"/>
      <c r="F72" s="196"/>
      <c r="G72" s="196"/>
      <c r="H72" s="208"/>
      <c r="I72" s="208"/>
      <c r="J72" s="208"/>
      <c r="K72" s="208"/>
      <c r="L72" s="209"/>
      <c r="M72" s="210"/>
      <c r="N72" s="211"/>
      <c r="O72" s="207" t="s">
        <v>94</v>
      </c>
      <c r="P72" s="212"/>
      <c r="Q72" s="213"/>
      <c r="R72" s="202"/>
      <c r="S72" s="214"/>
      <c r="T72" s="204"/>
      <c r="U72" s="213"/>
      <c r="V72" s="213"/>
    </row>
    <row r="73" spans="1:24" s="205" customFormat="1">
      <c r="A73" s="193"/>
      <c r="B73" s="206"/>
      <c r="C73" s="215" t="s">
        <v>95</v>
      </c>
      <c r="D73" s="196"/>
      <c r="E73" s="196"/>
      <c r="F73" s="196"/>
      <c r="G73" s="196" t="s">
        <v>92</v>
      </c>
      <c r="H73" s="216">
        <f>'[2]MC Projections'!C2</f>
        <v>4295</v>
      </c>
      <c r="I73" s="216">
        <f>'[2]MC Projections'!D2+'[2]MC Projections'!H2</f>
        <v>41588.080000000002</v>
      </c>
      <c r="J73" s="216">
        <f>'[2]MC Projections'!E2</f>
        <v>2147</v>
      </c>
      <c r="K73" s="208"/>
      <c r="L73" s="217">
        <f>H73*$Q$5</f>
        <v>4080.25</v>
      </c>
      <c r="M73" s="217">
        <f>I73*$Q$5</f>
        <v>39508.675999999999</v>
      </c>
      <c r="N73" s="217">
        <f>J73*$Q$5</f>
        <v>2039.6499999999999</v>
      </c>
      <c r="O73" s="215" t="s">
        <v>96</v>
      </c>
      <c r="P73" s="212">
        <f t="shared" ref="P73:P84" si="12">SUM(L73:N73)</f>
        <v>45628.576000000001</v>
      </c>
      <c r="Q73" s="213">
        <f>P73/$Q$5</f>
        <v>48030.080000000002</v>
      </c>
      <c r="R73" s="202"/>
      <c r="S73" s="448">
        <f>SUM(H73:J85)-Q71</f>
        <v>0</v>
      </c>
      <c r="T73" s="204"/>
      <c r="U73" s="213">
        <f>S73/$Q$5</f>
        <v>0</v>
      </c>
      <c r="V73" s="213">
        <f>T73/$Q$5</f>
        <v>0</v>
      </c>
    </row>
    <row r="74" spans="1:24" s="205" customFormat="1">
      <c r="A74" s="193"/>
      <c r="B74" s="206"/>
      <c r="C74" s="215" t="s">
        <v>97</v>
      </c>
      <c r="D74" s="196"/>
      <c r="E74" s="196"/>
      <c r="F74" s="196"/>
      <c r="G74" s="196" t="s">
        <v>92</v>
      </c>
      <c r="H74" s="216">
        <f>'[2]MC Projections'!C3</f>
        <v>3999.52</v>
      </c>
      <c r="I74" s="216">
        <f>'[2]MC Projections'!D3+'[2]MC Projections'!H3</f>
        <v>30000</v>
      </c>
      <c r="J74" s="216">
        <f>'[2]MC Projections'!E3</f>
        <v>0</v>
      </c>
      <c r="K74" s="208"/>
      <c r="L74" s="217">
        <f t="shared" ref="L74:N85" si="13">H74*$Q$5</f>
        <v>3799.5439999999999</v>
      </c>
      <c r="M74" s="217">
        <f t="shared" si="13"/>
        <v>28500</v>
      </c>
      <c r="N74" s="217">
        <f t="shared" si="13"/>
        <v>0</v>
      </c>
      <c r="O74" s="215" t="s">
        <v>98</v>
      </c>
      <c r="P74" s="212">
        <f t="shared" si="12"/>
        <v>32299.544000000002</v>
      </c>
      <c r="Q74" s="213">
        <f>P74/$Q$5</f>
        <v>33999.520000000004</v>
      </c>
      <c r="R74" s="202"/>
      <c r="S74" s="449"/>
      <c r="T74" s="204"/>
      <c r="U74" s="213">
        <f>S74/$Q$5</f>
        <v>0</v>
      </c>
      <c r="V74" s="213">
        <f>T74/$Q$5</f>
        <v>0</v>
      </c>
    </row>
    <row r="75" spans="1:24" s="205" customFormat="1">
      <c r="A75" s="193"/>
      <c r="B75" s="206"/>
      <c r="C75" s="215" t="s">
        <v>99</v>
      </c>
      <c r="D75" s="196"/>
      <c r="E75" s="196"/>
      <c r="F75" s="196"/>
      <c r="G75" s="196" t="s">
        <v>92</v>
      </c>
      <c r="H75" s="216">
        <f>'[2]MC Projections'!C4</f>
        <v>4000</v>
      </c>
      <c r="I75" s="216">
        <f>'[2]MC Projections'!D4+'[2]MC Projections'!H4</f>
        <v>30000</v>
      </c>
      <c r="J75" s="216">
        <f>'[2]MC Projections'!E4</f>
        <v>0</v>
      </c>
      <c r="K75" s="208"/>
      <c r="L75" s="217">
        <f t="shared" si="13"/>
        <v>3800</v>
      </c>
      <c r="M75" s="217">
        <f t="shared" si="13"/>
        <v>28500</v>
      </c>
      <c r="N75" s="217">
        <f t="shared" si="13"/>
        <v>0</v>
      </c>
      <c r="O75" s="215" t="s">
        <v>100</v>
      </c>
      <c r="P75" s="212">
        <f t="shared" si="12"/>
        <v>32300</v>
      </c>
      <c r="Q75" s="213">
        <f t="shared" ref="Q75:Q84" si="14">P75/$Q$5</f>
        <v>34000</v>
      </c>
      <c r="R75" s="202"/>
      <c r="S75" s="449"/>
      <c r="T75" s="204"/>
      <c r="U75" s="213">
        <f t="shared" ref="U75:V85" si="15">S75/$Q$5</f>
        <v>0</v>
      </c>
      <c r="V75" s="213">
        <f t="shared" si="15"/>
        <v>0</v>
      </c>
    </row>
    <row r="76" spans="1:24" s="205" customFormat="1">
      <c r="A76" s="193"/>
      <c r="B76" s="206"/>
      <c r="C76" s="215" t="s">
        <v>101</v>
      </c>
      <c r="D76" s="196"/>
      <c r="E76" s="196"/>
      <c r="F76" s="196"/>
      <c r="G76" s="196" t="s">
        <v>92</v>
      </c>
      <c r="H76" s="216">
        <f>'[2]MC Projections'!C5</f>
        <v>5000</v>
      </c>
      <c r="I76" s="216">
        <f>'[2]MC Projections'!D5+'[2]MC Projections'!H5</f>
        <v>22500</v>
      </c>
      <c r="J76" s="216">
        <f>'[2]MC Projections'!E5</f>
        <v>0</v>
      </c>
      <c r="K76" s="208"/>
      <c r="L76" s="217">
        <f t="shared" si="13"/>
        <v>4750</v>
      </c>
      <c r="M76" s="217">
        <f t="shared" si="13"/>
        <v>21375</v>
      </c>
      <c r="N76" s="217">
        <f t="shared" si="13"/>
        <v>0</v>
      </c>
      <c r="O76" s="215" t="s">
        <v>102</v>
      </c>
      <c r="P76" s="212">
        <f t="shared" si="12"/>
        <v>26125</v>
      </c>
      <c r="Q76" s="213">
        <f t="shared" si="14"/>
        <v>27500</v>
      </c>
      <c r="R76" s="202"/>
      <c r="S76" s="449"/>
      <c r="T76" s="204"/>
      <c r="U76" s="213">
        <f t="shared" si="15"/>
        <v>0</v>
      </c>
      <c r="V76" s="213">
        <f t="shared" si="15"/>
        <v>0</v>
      </c>
      <c r="W76" s="218"/>
      <c r="X76" s="218">
        <f>V76-W76</f>
        <v>0</v>
      </c>
    </row>
    <row r="77" spans="1:24" s="205" customFormat="1">
      <c r="A77" s="193"/>
      <c r="B77" s="206"/>
      <c r="C77" s="215" t="s">
        <v>103</v>
      </c>
      <c r="D77" s="196"/>
      <c r="E77" s="196"/>
      <c r="F77" s="196"/>
      <c r="G77" s="196" t="s">
        <v>92</v>
      </c>
      <c r="H77" s="216">
        <f>'[2]MC Projections'!C6</f>
        <v>0</v>
      </c>
      <c r="I77" s="216">
        <f>'[2]MC Projections'!D6+'[2]MC Projections'!H6</f>
        <v>5000</v>
      </c>
      <c r="J77" s="216">
        <f>'[2]MC Projections'!E6</f>
        <v>0</v>
      </c>
      <c r="K77" s="208"/>
      <c r="L77" s="217">
        <f t="shared" si="13"/>
        <v>0</v>
      </c>
      <c r="M77" s="217">
        <f t="shared" si="13"/>
        <v>4750</v>
      </c>
      <c r="N77" s="217">
        <f t="shared" si="13"/>
        <v>0</v>
      </c>
      <c r="O77" s="215" t="s">
        <v>104</v>
      </c>
      <c r="P77" s="212">
        <f t="shared" si="12"/>
        <v>4750</v>
      </c>
      <c r="Q77" s="213">
        <f t="shared" si="14"/>
        <v>5000</v>
      </c>
      <c r="R77" s="202"/>
      <c r="S77" s="449"/>
      <c r="T77" s="204"/>
      <c r="U77" s="213">
        <f t="shared" si="15"/>
        <v>0</v>
      </c>
      <c r="V77" s="213">
        <f t="shared" si="15"/>
        <v>0</v>
      </c>
      <c r="X77" s="218"/>
    </row>
    <row r="78" spans="1:24" s="205" customFormat="1">
      <c r="A78" s="193"/>
      <c r="B78" s="206"/>
      <c r="C78" s="215" t="s">
        <v>105</v>
      </c>
      <c r="D78" s="196"/>
      <c r="E78" s="196"/>
      <c r="F78" s="196"/>
      <c r="G78" s="196" t="s">
        <v>92</v>
      </c>
      <c r="H78" s="216">
        <f>'[2]MC Projections'!C7</f>
        <v>0</v>
      </c>
      <c r="I78" s="216">
        <f>'[2]MC Projections'!D7+'[2]MC Projections'!H7</f>
        <v>20000</v>
      </c>
      <c r="J78" s="216">
        <f>'[2]MC Projections'!E7</f>
        <v>0</v>
      </c>
      <c r="K78" s="208"/>
      <c r="L78" s="217">
        <f t="shared" si="13"/>
        <v>0</v>
      </c>
      <c r="M78" s="217">
        <f t="shared" si="13"/>
        <v>19000</v>
      </c>
      <c r="N78" s="217">
        <f t="shared" si="13"/>
        <v>0</v>
      </c>
      <c r="O78" s="215" t="s">
        <v>35</v>
      </c>
      <c r="P78" s="212">
        <f t="shared" si="12"/>
        <v>19000</v>
      </c>
      <c r="Q78" s="213">
        <f t="shared" si="14"/>
        <v>20000</v>
      </c>
      <c r="R78" s="202"/>
      <c r="S78" s="449"/>
      <c r="T78" s="204"/>
      <c r="U78" s="213">
        <f t="shared" si="15"/>
        <v>0</v>
      </c>
      <c r="V78" s="213">
        <f t="shared" si="15"/>
        <v>0</v>
      </c>
    </row>
    <row r="79" spans="1:24" s="205" customFormat="1">
      <c r="A79" s="193"/>
      <c r="B79" s="206"/>
      <c r="C79" s="215" t="s">
        <v>106</v>
      </c>
      <c r="D79" s="196"/>
      <c r="E79" s="196"/>
      <c r="F79" s="196"/>
      <c r="G79" s="196" t="s">
        <v>92</v>
      </c>
      <c r="H79" s="216">
        <f>'[2]MC Projections'!C8</f>
        <v>0</v>
      </c>
      <c r="I79" s="216">
        <f>'[2]MC Projections'!D8+'[2]MC Projections'!H8</f>
        <v>5000</v>
      </c>
      <c r="J79" s="216">
        <f>'[2]MC Projections'!E8</f>
        <v>0</v>
      </c>
      <c r="K79" s="208"/>
      <c r="L79" s="217">
        <f t="shared" si="13"/>
        <v>0</v>
      </c>
      <c r="M79" s="217">
        <f t="shared" si="13"/>
        <v>4750</v>
      </c>
      <c r="N79" s="217">
        <f t="shared" si="13"/>
        <v>0</v>
      </c>
      <c r="O79" s="215" t="s">
        <v>107</v>
      </c>
      <c r="P79" s="212">
        <f t="shared" si="12"/>
        <v>4750</v>
      </c>
      <c r="Q79" s="213">
        <f t="shared" si="14"/>
        <v>5000</v>
      </c>
      <c r="R79" s="202"/>
      <c r="S79" s="449"/>
      <c r="T79" s="204"/>
      <c r="U79" s="213">
        <f t="shared" si="15"/>
        <v>0</v>
      </c>
      <c r="V79" s="213">
        <f t="shared" si="15"/>
        <v>0</v>
      </c>
    </row>
    <row r="80" spans="1:24" s="205" customFormat="1" ht="27.6">
      <c r="A80" s="193"/>
      <c r="B80" s="206"/>
      <c r="C80" s="215" t="s">
        <v>108</v>
      </c>
      <c r="D80" s="196"/>
      <c r="E80" s="196"/>
      <c r="F80" s="196"/>
      <c r="G80" s="196" t="s">
        <v>92</v>
      </c>
      <c r="H80" s="216">
        <f>'[2]MC Projections'!C9</f>
        <v>300</v>
      </c>
      <c r="I80" s="216">
        <f>'[2]MC Projections'!D9+'[2]MC Projections'!H9</f>
        <v>24650</v>
      </c>
      <c r="J80" s="216">
        <f>'[2]MC Projections'!E9</f>
        <v>300</v>
      </c>
      <c r="K80" s="208"/>
      <c r="L80" s="217">
        <f t="shared" si="13"/>
        <v>285</v>
      </c>
      <c r="M80" s="217">
        <f t="shared" si="13"/>
        <v>23417.5</v>
      </c>
      <c r="N80" s="217">
        <f t="shared" si="13"/>
        <v>285</v>
      </c>
      <c r="O80" s="215" t="s">
        <v>109</v>
      </c>
      <c r="P80" s="212">
        <f t="shared" si="12"/>
        <v>23987.5</v>
      </c>
      <c r="Q80" s="213">
        <f t="shared" si="14"/>
        <v>25250</v>
      </c>
      <c r="R80" s="202"/>
      <c r="S80" s="449"/>
      <c r="T80" s="204"/>
      <c r="U80" s="213">
        <f t="shared" si="15"/>
        <v>0</v>
      </c>
      <c r="V80" s="213">
        <f t="shared" si="15"/>
        <v>0</v>
      </c>
    </row>
    <row r="81" spans="1:22" s="205" customFormat="1" ht="27.6">
      <c r="A81" s="193"/>
      <c r="B81" s="206"/>
      <c r="C81" s="215" t="s">
        <v>110</v>
      </c>
      <c r="D81" s="196"/>
      <c r="E81" s="196"/>
      <c r="F81" s="196"/>
      <c r="G81" s="196" t="s">
        <v>92</v>
      </c>
      <c r="H81" s="216">
        <f>'[2]MC Projections'!C10</f>
        <v>300</v>
      </c>
      <c r="I81" s="216">
        <f>'[2]MC Projections'!D10+'[2]MC Projections'!H10</f>
        <v>4650</v>
      </c>
      <c r="J81" s="216">
        <f>'[2]MC Projections'!E10</f>
        <v>300</v>
      </c>
      <c r="K81" s="208"/>
      <c r="L81" s="217">
        <f t="shared" si="13"/>
        <v>285</v>
      </c>
      <c r="M81" s="217">
        <f t="shared" si="13"/>
        <v>4417.5</v>
      </c>
      <c r="N81" s="217">
        <f t="shared" si="13"/>
        <v>285</v>
      </c>
      <c r="O81" s="215" t="s">
        <v>111</v>
      </c>
      <c r="P81" s="212">
        <f t="shared" si="12"/>
        <v>4987.5</v>
      </c>
      <c r="Q81" s="213">
        <f t="shared" si="14"/>
        <v>5250</v>
      </c>
      <c r="R81" s="202"/>
      <c r="S81" s="449"/>
      <c r="T81" s="204"/>
      <c r="U81" s="213">
        <f t="shared" si="15"/>
        <v>0</v>
      </c>
      <c r="V81" s="213">
        <f t="shared" si="15"/>
        <v>0</v>
      </c>
    </row>
    <row r="82" spans="1:22" s="205" customFormat="1">
      <c r="A82" s="193"/>
      <c r="B82" s="206"/>
      <c r="C82" s="215" t="s">
        <v>112</v>
      </c>
      <c r="D82" s="196"/>
      <c r="E82" s="196"/>
      <c r="F82" s="196"/>
      <c r="G82" s="196" t="s">
        <v>92</v>
      </c>
      <c r="H82" s="216">
        <f>'[2]MC Projections'!C11</f>
        <v>1000</v>
      </c>
      <c r="I82" s="216">
        <f>'[2]MC Projections'!D11+'[2]MC Projections'!H11</f>
        <v>33187</v>
      </c>
      <c r="J82" s="216">
        <f>'[2]MC Projections'!E11</f>
        <v>1000</v>
      </c>
      <c r="K82" s="208"/>
      <c r="L82" s="217">
        <f t="shared" si="13"/>
        <v>950</v>
      </c>
      <c r="M82" s="217">
        <f t="shared" si="13"/>
        <v>31527.649999999998</v>
      </c>
      <c r="N82" s="217">
        <f t="shared" si="13"/>
        <v>950</v>
      </c>
      <c r="O82" s="215" t="s">
        <v>113</v>
      </c>
      <c r="P82" s="212">
        <f t="shared" si="12"/>
        <v>33427.649999999994</v>
      </c>
      <c r="Q82" s="213">
        <f t="shared" si="14"/>
        <v>35186.999999999993</v>
      </c>
      <c r="R82" s="202"/>
      <c r="S82" s="449"/>
      <c r="T82" s="204"/>
      <c r="U82" s="213">
        <f t="shared" si="15"/>
        <v>0</v>
      </c>
      <c r="V82" s="213">
        <f t="shared" si="15"/>
        <v>0</v>
      </c>
    </row>
    <row r="83" spans="1:22" s="205" customFormat="1">
      <c r="A83" s="193"/>
      <c r="B83" s="206"/>
      <c r="C83" s="215" t="s">
        <v>114</v>
      </c>
      <c r="D83" s="196"/>
      <c r="E83" s="196"/>
      <c r="F83" s="196"/>
      <c r="G83" s="196" t="s">
        <v>92</v>
      </c>
      <c r="H83" s="216">
        <f>'[2]MC Projections'!C12</f>
        <v>1000</v>
      </c>
      <c r="I83" s="216">
        <f>'[2]MC Projections'!D12+'[2]MC Projections'!H12</f>
        <v>10000</v>
      </c>
      <c r="J83" s="216">
        <f>'[2]MC Projections'!E12</f>
        <v>0</v>
      </c>
      <c r="K83" s="208"/>
      <c r="L83" s="217">
        <f t="shared" si="13"/>
        <v>950</v>
      </c>
      <c r="M83" s="217">
        <f t="shared" si="13"/>
        <v>9500</v>
      </c>
      <c r="N83" s="217">
        <f t="shared" si="13"/>
        <v>0</v>
      </c>
      <c r="O83" s="215" t="s">
        <v>115</v>
      </c>
      <c r="P83" s="212">
        <f t="shared" si="12"/>
        <v>10450</v>
      </c>
      <c r="Q83" s="213">
        <f t="shared" si="14"/>
        <v>11000</v>
      </c>
      <c r="R83" s="202"/>
      <c r="S83" s="449"/>
      <c r="T83" s="204"/>
      <c r="U83" s="213">
        <f t="shared" si="15"/>
        <v>0</v>
      </c>
      <c r="V83" s="213">
        <f t="shared" si="15"/>
        <v>0</v>
      </c>
    </row>
    <row r="84" spans="1:22" s="205" customFormat="1">
      <c r="A84" s="193"/>
      <c r="B84" s="206"/>
      <c r="C84" s="215" t="s">
        <v>116</v>
      </c>
      <c r="D84" s="196"/>
      <c r="E84" s="196"/>
      <c r="F84" s="196"/>
      <c r="G84" s="196" t="s">
        <v>92</v>
      </c>
      <c r="H84" s="216">
        <f>'[2]MC Projections'!C13</f>
        <v>200</v>
      </c>
      <c r="I84" s="216">
        <f>'[2]MC Projections'!D13+'[2]MC Projections'!H13</f>
        <v>1000</v>
      </c>
      <c r="J84" s="216">
        <f>'[2]MC Projections'!E13</f>
        <v>500</v>
      </c>
      <c r="K84" s="208"/>
      <c r="L84" s="217">
        <f t="shared" si="13"/>
        <v>190</v>
      </c>
      <c r="M84" s="217">
        <f t="shared" si="13"/>
        <v>950</v>
      </c>
      <c r="N84" s="217">
        <f t="shared" si="13"/>
        <v>475</v>
      </c>
      <c r="O84" s="215" t="s">
        <v>117</v>
      </c>
      <c r="P84" s="212">
        <f t="shared" si="12"/>
        <v>1615</v>
      </c>
      <c r="Q84" s="213">
        <f t="shared" si="14"/>
        <v>1700</v>
      </c>
      <c r="R84" s="202"/>
      <c r="S84" s="450"/>
      <c r="T84" s="204"/>
      <c r="U84" s="213">
        <f t="shared" si="15"/>
        <v>0</v>
      </c>
      <c r="V84" s="213">
        <f t="shared" si="15"/>
        <v>0</v>
      </c>
    </row>
    <row r="85" spans="1:22" s="205" customFormat="1">
      <c r="A85" s="193"/>
      <c r="B85" s="206"/>
      <c r="C85" s="215" t="s">
        <v>118</v>
      </c>
      <c r="D85" s="196"/>
      <c r="E85" s="196"/>
      <c r="F85" s="196"/>
      <c r="G85" s="196"/>
      <c r="H85" s="216">
        <f>SUM(H73:H84,H70)*0.02</f>
        <v>2301.890473684211</v>
      </c>
      <c r="I85" s="216">
        <f>SUM(I73:I84,I70)*0.02</f>
        <v>23964.141600000003</v>
      </c>
      <c r="J85" s="216">
        <f>SUM(J73:J84,J70)*0.02</f>
        <v>1024.94</v>
      </c>
      <c r="K85" s="208"/>
      <c r="L85" s="217">
        <f t="shared" si="13"/>
        <v>2186.7959500000002</v>
      </c>
      <c r="M85" s="217">
        <f>I85*$Q$5</f>
        <v>22765.934520000003</v>
      </c>
      <c r="N85" s="217">
        <f t="shared" si="13"/>
        <v>973.69299999999998</v>
      </c>
      <c r="O85" s="215" t="s">
        <v>119</v>
      </c>
      <c r="P85" s="212">
        <f>SUM(L85:N85)</f>
        <v>25926.423470000002</v>
      </c>
      <c r="Q85" s="213">
        <f>P85/$Q$5</f>
        <v>27290.972073684214</v>
      </c>
      <c r="R85" s="202"/>
      <c r="S85" s="219"/>
      <c r="T85" s="204"/>
      <c r="U85" s="213">
        <f t="shared" si="15"/>
        <v>0</v>
      </c>
      <c r="V85" s="213">
        <f t="shared" si="15"/>
        <v>0</v>
      </c>
    </row>
    <row r="86" spans="1:22">
      <c r="A86" s="451" t="s">
        <v>120</v>
      </c>
      <c r="B86" s="452" t="s">
        <v>121</v>
      </c>
      <c r="C86" s="220" t="s">
        <v>122</v>
      </c>
      <c r="D86" s="221"/>
      <c r="E86" s="221"/>
      <c r="F86" s="221"/>
      <c r="G86" s="222" t="s">
        <v>92</v>
      </c>
      <c r="H86" s="223">
        <f>SUM(H25,H51,H69,H71)*4%*0.7</f>
        <v>3287.0995964210524</v>
      </c>
      <c r="I86" s="224">
        <f>SUM(I25,I51,I69,I71)*4%*0.7+0.02</f>
        <v>34220.814204799994</v>
      </c>
      <c r="J86" s="224">
        <f>SUM(J25,J51,J69,J71)*4%*0.7</f>
        <v>1463.6143200000001</v>
      </c>
      <c r="K86" s="223"/>
      <c r="L86" s="223">
        <f>SUM(L25,L51,L69,L71)*4%*0.7</f>
        <v>3122.7445185999995</v>
      </c>
      <c r="M86" s="224">
        <f>SUM(M25,M51,M69,M71)*4%*0.7</f>
        <v>32509.754494559995</v>
      </c>
      <c r="N86" s="224">
        <f>SUM(N25,N51,N69,N71)*4%*0.7</f>
        <v>1390.4336040000001</v>
      </c>
      <c r="O86" s="225" t="s">
        <v>122</v>
      </c>
      <c r="P86" s="226">
        <f>SUM(P25,P51,P69,P71)*4%</f>
        <v>52889.9037388</v>
      </c>
      <c r="Q86" s="227">
        <f>P86/$Q$5+0.02</f>
        <v>55673.602882947365</v>
      </c>
      <c r="R86" s="228"/>
      <c r="S86" s="229">
        <f>SUM(H86:J87)-Q86</f>
        <v>1.4736840967088938E-4</v>
      </c>
      <c r="U86" s="227">
        <f>S86/$Q$5+0.02</f>
        <v>2.015512464175883E-2</v>
      </c>
      <c r="V86" s="227">
        <f>T86/$Q$5+0.02</f>
        <v>0.02</v>
      </c>
    </row>
    <row r="87" spans="1:22">
      <c r="A87" s="451"/>
      <c r="B87" s="453"/>
      <c r="C87" s="220" t="s">
        <v>123</v>
      </c>
      <c r="D87" s="221"/>
      <c r="E87" s="221"/>
      <c r="F87" s="221"/>
      <c r="G87" s="222" t="s">
        <v>92</v>
      </c>
      <c r="H87" s="223">
        <f>SUM(H25,H51,H69,H71)*4%*0.3</f>
        <v>1408.7569698947368</v>
      </c>
      <c r="I87" s="224">
        <f>SUM(I25,I51,I69,I71)*4%*0.3</f>
        <v>14666.054659199999</v>
      </c>
      <c r="J87" s="224">
        <f>SUM(J25,J51,J69,J71)*4%*0.3</f>
        <v>627.26328000000001</v>
      </c>
      <c r="K87" s="223"/>
      <c r="L87" s="223">
        <f>SUM(L25,L51,L69,L71)*4%*0.3</f>
        <v>1338.3190794</v>
      </c>
      <c r="M87" s="224">
        <f>SUM(M25,M51,M69,M71)*4%*0.3</f>
        <v>13932.751926239998</v>
      </c>
      <c r="N87" s="224">
        <f>SUM(N25,N51,N69,N71)*4%*0.3</f>
        <v>595.90011600000003</v>
      </c>
      <c r="O87" s="230"/>
      <c r="P87" s="226"/>
      <c r="Q87" s="227"/>
      <c r="R87" s="228"/>
      <c r="S87" s="229"/>
      <c r="U87" s="227"/>
      <c r="V87" s="227"/>
    </row>
    <row r="88" spans="1:22">
      <c r="A88" s="231"/>
      <c r="B88" s="232" t="s">
        <v>124</v>
      </c>
      <c r="C88" s="233" t="s">
        <v>125</v>
      </c>
      <c r="D88" s="234"/>
      <c r="E88" s="234"/>
      <c r="F88" s="234"/>
      <c r="G88" s="235" t="s">
        <v>92</v>
      </c>
      <c r="H88" s="223">
        <f>SUM(H25,H51,H69,H71,H86,H87)*8%</f>
        <v>9767.3816579368413</v>
      </c>
      <c r="I88" s="224">
        <f>SUM(I25,I51,I69,I71,I86,I87)*8%</f>
        <v>101684.64723711999</v>
      </c>
      <c r="J88" s="224">
        <f>SUM(J25,J51,J69,J71,J86,J87)*8%</f>
        <v>4349.0254080000004</v>
      </c>
      <c r="K88" s="223"/>
      <c r="L88" s="223">
        <f>SUM(L25,L51,L69,L71,L86,L87)*8%</f>
        <v>9279.0122838399984</v>
      </c>
      <c r="M88" s="224">
        <f>SUM(M25,M51,M69,M71,M86,M87)*8%</f>
        <v>96600.413355263998</v>
      </c>
      <c r="N88" s="224">
        <f>SUM(N25,N51,N69,N71,N86,N87)*8%</f>
        <v>4131.5741375999996</v>
      </c>
      <c r="O88" s="236" t="s">
        <v>125</v>
      </c>
      <c r="P88" s="226">
        <f>SUM(P25,P51,P69,P71,P86)*8%</f>
        <v>110010.999776704</v>
      </c>
      <c r="Q88" s="227">
        <f>P88/$Q$5</f>
        <v>115801.05239653053</v>
      </c>
      <c r="R88" s="228"/>
      <c r="S88" s="229">
        <f>SUM(H88:J88)-Q88</f>
        <v>1.906526304082945E-3</v>
      </c>
      <c r="U88" s="227">
        <f>S88/$Q$5</f>
        <v>2.0068697937715213E-3</v>
      </c>
      <c r="V88" s="227">
        <f>T88/$Q$5</f>
        <v>0</v>
      </c>
    </row>
    <row r="89" spans="1:22" ht="15.6">
      <c r="B89" s="237" t="s">
        <v>126</v>
      </c>
      <c r="C89" s="238"/>
      <c r="D89" s="239"/>
      <c r="E89" s="239"/>
      <c r="F89" s="239"/>
      <c r="G89" s="239"/>
      <c r="H89" s="240">
        <f>H71+H86+H87+H88</f>
        <v>36859.648697936842</v>
      </c>
      <c r="I89" s="241">
        <f>I71+I86+I87+I88</f>
        <v>402110.73770111997</v>
      </c>
      <c r="J89" s="241">
        <f>J71+J86+J87+J88</f>
        <v>11711.843008000002</v>
      </c>
      <c r="K89" s="240"/>
      <c r="L89" s="240">
        <f>L71+L86+L87+L88</f>
        <v>35016.66583184</v>
      </c>
      <c r="M89" s="241">
        <f>M71+M86+M87+M88</f>
        <v>382005.18029606401</v>
      </c>
      <c r="N89" s="241">
        <f>N71+N86+N87+N88</f>
        <v>11126.2508576</v>
      </c>
      <c r="O89" s="242"/>
      <c r="P89" s="243">
        <f>SUM(P73:P88)</f>
        <v>428148.09698550403</v>
      </c>
      <c r="Q89" s="243">
        <f>SUM(Q73:Q88)</f>
        <v>450682.22735316207</v>
      </c>
      <c r="R89" s="244"/>
      <c r="S89" s="245">
        <f>SUM(H89:J89)-Q89</f>
        <v>2.0538947428576648E-3</v>
      </c>
      <c r="U89" s="243">
        <f>SUM(U73:U88)</f>
        <v>2.2161994435530352E-2</v>
      </c>
      <c r="V89" s="243">
        <f>SUM(V73:V88)</f>
        <v>0.02</v>
      </c>
    </row>
    <row r="90" spans="1:22" ht="16.8">
      <c r="B90" s="246" t="s">
        <v>127</v>
      </c>
      <c r="C90" s="247"/>
      <c r="D90" s="248"/>
      <c r="E90" s="248"/>
      <c r="F90" s="248"/>
      <c r="G90" s="248"/>
      <c r="H90" s="249">
        <f>H70+H89</f>
        <v>131859.65238214738</v>
      </c>
      <c r="I90" s="250">
        <f>I70+I89</f>
        <v>1372742.7377011199</v>
      </c>
      <c r="J90" s="250">
        <f>J70+J89</f>
        <v>58711.843008000003</v>
      </c>
      <c r="K90" s="249"/>
      <c r="L90" s="249">
        <f>L70+L89</f>
        <v>125266.66583184</v>
      </c>
      <c r="M90" s="250">
        <f>M70+M89</f>
        <v>1304105.580296064</v>
      </c>
      <c r="N90" s="250">
        <f>N70+N89</f>
        <v>55776.250857599996</v>
      </c>
      <c r="O90" s="251"/>
      <c r="P90" s="252">
        <f>P70+P89</f>
        <v>1485148.4969855039</v>
      </c>
      <c r="Q90" s="252">
        <f>Q70+Q89</f>
        <v>1563314.2273531621</v>
      </c>
      <c r="R90" s="253"/>
      <c r="S90" s="254">
        <f>SUM(H90:J90)-Q90</f>
        <v>5.738105159252882E-3</v>
      </c>
      <c r="T90" s="7">
        <f>Q90-Q88</f>
        <v>1447513.1749566316</v>
      </c>
      <c r="U90" s="252">
        <f>U70+U89</f>
        <v>2.2161994435530352E-2</v>
      </c>
      <c r="V90" s="252">
        <f>V70+V89</f>
        <v>1123823.1778947369</v>
      </c>
    </row>
    <row r="91" spans="1:22">
      <c r="B91" s="79"/>
      <c r="C91" s="255"/>
      <c r="D91" s="256"/>
      <c r="E91" s="256"/>
      <c r="F91" s="256"/>
      <c r="G91" s="256"/>
      <c r="H91" s="257"/>
      <c r="I91" s="257"/>
      <c r="J91" s="257"/>
      <c r="K91" s="257"/>
      <c r="L91" s="258"/>
      <c r="M91" s="258"/>
      <c r="N91" s="258"/>
      <c r="O91" s="259"/>
      <c r="P91" s="260"/>
      <c r="Q91" s="261"/>
      <c r="R91" s="262"/>
      <c r="S91" s="263"/>
      <c r="U91" s="261"/>
      <c r="V91" s="261"/>
    </row>
    <row r="92" spans="1:22" ht="16.8">
      <c r="B92" s="264" t="s">
        <v>128</v>
      </c>
      <c r="C92" s="265"/>
      <c r="D92" s="266"/>
      <c r="E92" s="266"/>
      <c r="F92" s="266"/>
      <c r="G92" s="266"/>
      <c r="H92" s="267"/>
      <c r="I92" s="268"/>
      <c r="J92" s="268"/>
      <c r="K92" s="268"/>
      <c r="L92" s="267">
        <f>P92</f>
        <v>14851.484969855039</v>
      </c>
      <c r="M92" s="269"/>
      <c r="N92" s="269"/>
      <c r="O92" s="270"/>
      <c r="P92" s="271">
        <f>P90*1%</f>
        <v>14851.484969855039</v>
      </c>
      <c r="Q92" s="272">
        <f>P92/$Q$5</f>
        <v>15633.142073531621</v>
      </c>
      <c r="R92" s="273"/>
      <c r="S92" s="274"/>
      <c r="U92" s="272">
        <f>S92/$Q$5</f>
        <v>0</v>
      </c>
      <c r="V92" s="272">
        <f>T92/$Q$5</f>
        <v>0</v>
      </c>
    </row>
    <row r="93" spans="1:22" s="286" customFormat="1" ht="17.399999999999999">
      <c r="A93" s="275"/>
      <c r="B93" s="276" t="s">
        <v>129</v>
      </c>
      <c r="C93" s="277"/>
      <c r="D93" s="278"/>
      <c r="E93" s="278"/>
      <c r="F93" s="278"/>
      <c r="G93" s="278"/>
      <c r="H93" s="279">
        <f t="shared" ref="H93:N93" si="16">H90+H92</f>
        <v>131859.65238214738</v>
      </c>
      <c r="I93" s="280">
        <f t="shared" si="16"/>
        <v>1372742.7377011199</v>
      </c>
      <c r="J93" s="280">
        <f t="shared" si="16"/>
        <v>58711.843008000003</v>
      </c>
      <c r="K93" s="279"/>
      <c r="L93" s="279">
        <f t="shared" si="16"/>
        <v>140118.15080169504</v>
      </c>
      <c r="M93" s="280">
        <f t="shared" si="16"/>
        <v>1304105.580296064</v>
      </c>
      <c r="N93" s="280">
        <f t="shared" si="16"/>
        <v>55776.250857599996</v>
      </c>
      <c r="O93" s="281"/>
      <c r="P93" s="282">
        <f>P90+P92</f>
        <v>1499999.981955359</v>
      </c>
      <c r="Q93" s="283">
        <f>P93/$Q$5</f>
        <v>1578947.3494266937</v>
      </c>
      <c r="R93" s="284"/>
      <c r="S93" s="254"/>
      <c r="T93" s="285"/>
      <c r="U93" s="283">
        <f>S93/$Q$5</f>
        <v>0</v>
      </c>
      <c r="V93" s="283">
        <f>T93/$Q$5</f>
        <v>0</v>
      </c>
    </row>
    <row r="94" spans="1:22" ht="17.399999999999999">
      <c r="B94" s="287"/>
      <c r="L94" s="12"/>
      <c r="M94" s="12"/>
      <c r="N94" s="12"/>
      <c r="O94" s="288"/>
    </row>
    <row r="95" spans="1:22">
      <c r="B95" s="287"/>
      <c r="Q95" s="7">
        <v>1563314.23</v>
      </c>
      <c r="U95" s="7">
        <v>1563314.23</v>
      </c>
      <c r="V95" s="7">
        <v>1563314.23</v>
      </c>
    </row>
    <row r="96" spans="1:22">
      <c r="B96" s="287"/>
      <c r="Q96" s="7">
        <f>Q90-Q95</f>
        <v>-2.6468378491699696E-3</v>
      </c>
      <c r="U96" s="7">
        <f>U90-U95</f>
        <v>-1563314.2078380056</v>
      </c>
      <c r="V96" s="7">
        <f>V90-V95</f>
        <v>-439491.05210526311</v>
      </c>
    </row>
    <row r="97" spans="2:2">
      <c r="B97" s="287"/>
    </row>
    <row r="98" spans="2:2">
      <c r="B98" s="287"/>
    </row>
    <row r="99" spans="2:2">
      <c r="B99" s="287"/>
    </row>
    <row r="100" spans="2:2">
      <c r="B100" s="287"/>
    </row>
    <row r="101" spans="2:2">
      <c r="B101" s="287"/>
    </row>
    <row r="102" spans="2:2">
      <c r="B102" s="287"/>
    </row>
    <row r="103" spans="2:2">
      <c r="B103" s="287"/>
    </row>
  </sheetData>
  <autoFilter ref="B7:P93" xr:uid="{00000000-0009-0000-0000-000000000000}"/>
  <mergeCells count="102">
    <mergeCell ref="S73:S84"/>
    <mergeCell ref="A86:A87"/>
    <mergeCell ref="B86:B87"/>
    <mergeCell ref="S61:S63"/>
    <mergeCell ref="U61:U63"/>
    <mergeCell ref="V61:V63"/>
    <mergeCell ref="A64:A67"/>
    <mergeCell ref="C64:C67"/>
    <mergeCell ref="P64:P67"/>
    <mergeCell ref="Q64:Q67"/>
    <mergeCell ref="S64:S67"/>
    <mergeCell ref="U64:U67"/>
    <mergeCell ref="V64:V67"/>
    <mergeCell ref="U53:U55"/>
    <mergeCell ref="V53:V55"/>
    <mergeCell ref="A56:A58"/>
    <mergeCell ref="C56:C58"/>
    <mergeCell ref="P56:P58"/>
    <mergeCell ref="Q56:Q58"/>
    <mergeCell ref="S56:S58"/>
    <mergeCell ref="U56:U58"/>
    <mergeCell ref="V56:V58"/>
    <mergeCell ref="B52:B68"/>
    <mergeCell ref="A53:A55"/>
    <mergeCell ref="C53:C55"/>
    <mergeCell ref="P53:P55"/>
    <mergeCell ref="Q53:Q55"/>
    <mergeCell ref="S53:S55"/>
    <mergeCell ref="A61:A63"/>
    <mergeCell ref="C61:C63"/>
    <mergeCell ref="P61:P63"/>
    <mergeCell ref="Q61:Q63"/>
    <mergeCell ref="C46:C50"/>
    <mergeCell ref="P46:P50"/>
    <mergeCell ref="Q46:Q50"/>
    <mergeCell ref="S46:S50"/>
    <mergeCell ref="U46:U50"/>
    <mergeCell ref="V46:V50"/>
    <mergeCell ref="A38:A41"/>
    <mergeCell ref="C38:C41"/>
    <mergeCell ref="P38:P41"/>
    <mergeCell ref="Q38:Q41"/>
    <mergeCell ref="S38:S41"/>
    <mergeCell ref="U38:U41"/>
    <mergeCell ref="C31:C36"/>
    <mergeCell ref="P31:P36"/>
    <mergeCell ref="Q31:Q36"/>
    <mergeCell ref="S31:S36"/>
    <mergeCell ref="U31:U36"/>
    <mergeCell ref="V31:V36"/>
    <mergeCell ref="V21:V24"/>
    <mergeCell ref="B26:B50"/>
    <mergeCell ref="A27:A30"/>
    <mergeCell ref="C27:C30"/>
    <mergeCell ref="P27:P30"/>
    <mergeCell ref="Q27:Q30"/>
    <mergeCell ref="S27:S30"/>
    <mergeCell ref="U27:U30"/>
    <mergeCell ref="V27:V30"/>
    <mergeCell ref="A31:A36"/>
    <mergeCell ref="A21:A24"/>
    <mergeCell ref="C21:C24"/>
    <mergeCell ref="P21:P24"/>
    <mergeCell ref="Q21:Q24"/>
    <mergeCell ref="S21:S24"/>
    <mergeCell ref="U21:U24"/>
    <mergeCell ref="V38:V41"/>
    <mergeCell ref="A46:A50"/>
    <mergeCell ref="Q19:Q20"/>
    <mergeCell ref="S19:S20"/>
    <mergeCell ref="U19:U20"/>
    <mergeCell ref="V19:V20"/>
    <mergeCell ref="V11:V14"/>
    <mergeCell ref="A16:A18"/>
    <mergeCell ref="C16:C18"/>
    <mergeCell ref="P16:P18"/>
    <mergeCell ref="Q16:Q18"/>
    <mergeCell ref="S16:S18"/>
    <mergeCell ref="U16:U18"/>
    <mergeCell ref="V16:V18"/>
    <mergeCell ref="Q9:Q10"/>
    <mergeCell ref="S9:S10"/>
    <mergeCell ref="U9:U10"/>
    <mergeCell ref="V9:V10"/>
    <mergeCell ref="A11:A14"/>
    <mergeCell ref="C11:C14"/>
    <mergeCell ref="P11:P14"/>
    <mergeCell ref="Q11:Q14"/>
    <mergeCell ref="S11:S14"/>
    <mergeCell ref="U11:U14"/>
    <mergeCell ref="B1:C1"/>
    <mergeCell ref="D6:G6"/>
    <mergeCell ref="H6:J6"/>
    <mergeCell ref="L6:P6"/>
    <mergeCell ref="B8:B24"/>
    <mergeCell ref="A9:A10"/>
    <mergeCell ref="C9:C10"/>
    <mergeCell ref="K9:K14"/>
    <mergeCell ref="P9:P10"/>
    <mergeCell ref="A19:A20"/>
    <mergeCell ref="C19:C20"/>
    <mergeCell ref="P19:P20"/>
  </mergeCells>
  <pageMargins left="0.7" right="0.7" top="0.75" bottom="0.75" header="0.3" footer="0.3"/>
  <pageSetup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55F732436BD414ABE4F9007290F88BC" ma:contentTypeVersion="29" ma:contentTypeDescription="Create a new document." ma:contentTypeScope="" ma:versionID="7756ab31655b06bf8e0fcba8adbbff5c">
  <xsd:schema xmlns:xsd="http://www.w3.org/2001/XMLSchema" xmlns:xs="http://www.w3.org/2001/XMLSchema" xmlns:p="http://schemas.microsoft.com/office/2006/metadata/properties" xmlns:ns2="d9cf0e28-81d2-4dc7-8b10-820d80ed680d" xmlns:ns3="e91d5986-7c29-4ed1-8a54-b8fb378ed474" targetNamespace="http://schemas.microsoft.com/office/2006/metadata/properties" ma:root="true" ma:fieldsID="27b71a969902f2a26b14ce6b28c5feb5" ns2:_="" ns3:_="">
    <xsd:import namespace="d9cf0e28-81d2-4dc7-8b10-820d80ed680d"/>
    <xsd:import namespace="e91d5986-7c29-4ed1-8a54-b8fb378ed474"/>
    <xsd:element name="properties">
      <xsd:complexType>
        <xsd:sequence>
          <xsd:element name="documentManagement">
            <xsd:complexType>
              <xsd:all>
                <xsd:element ref="ns2:DocumentCategory" minOccurs="0"/>
                <xsd:element ref="ns2:DocumentType" minOccurs="0"/>
                <xsd:element ref="ns2:FileClassificationMode" minOccurs="0"/>
                <xsd:element ref="ns2:FileNameDescription" minOccurs="0"/>
                <xsd:element ref="ns2:ProjectNumber" minOccurs="0"/>
                <xsd:element ref="ns2:OperatingUnit" minOccurs="0"/>
                <xsd:element ref="ns2:Language" minOccurs="0"/>
                <xsd:element ref="ns2:FunctionalArea" minOccurs="0"/>
                <xsd:element ref="ns2:OutputNumber" minOccurs="0"/>
                <xsd:element ref="ns2:DocumentStatus" minOccurs="0"/>
                <xsd:element ref="ns2:DocCoverageStartDate" minOccurs="0"/>
                <xsd:element ref="ns2:DocCoverageEndDate" minOccurs="0"/>
                <xsd:element ref="ns2:FocusArea" minOccurs="0"/>
                <xsd:element ref="ns2:AuthorName" minOccurs="0"/>
                <xsd:element ref="ns2:OfficeCountry" minOccurs="0"/>
                <xsd:element ref="ns2:MediaServiceMetadata" minOccurs="0"/>
                <xsd:element ref="ns2:MediaServiceFastMetadata"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cf0e28-81d2-4dc7-8b10-820d80ed680d" elementFormDefault="qualified">
    <xsd:import namespace="http://schemas.microsoft.com/office/2006/documentManagement/types"/>
    <xsd:import namespace="http://schemas.microsoft.com/office/infopath/2007/PartnerControls"/>
    <xsd:element name="DocumentCategory" ma:index="8" nillable="true" ma:displayName="DocumentCategory" ma:format="Dropdown" ma:internalName="DocumentCategory">
      <xsd:simpleType>
        <xsd:restriction base="dms:Text">
          <xsd:maxLength value="255"/>
        </xsd:restriction>
      </xsd:simpleType>
    </xsd:element>
    <xsd:element name="DocumentType" ma:index="9" nillable="true" ma:displayName="DocumentType" ma:format="Dropdown" ma:indexed="true" ma:internalName="DocumentType">
      <xsd:simpleType>
        <xsd:restriction base="dms:Text">
          <xsd:maxLength value="255"/>
        </xsd:restriction>
      </xsd:simpleType>
    </xsd:element>
    <xsd:element name="FileClassificationMode" ma:index="10" nillable="true" ma:displayName="FileClassificationMode" ma:format="Dropdown" ma:indexed="true" ma:internalName="FileClassificationMode">
      <xsd:simpleType>
        <xsd:restriction base="dms:Text">
          <xsd:maxLength value="255"/>
        </xsd:restriction>
      </xsd:simpleType>
    </xsd:element>
    <xsd:element name="FileNameDescription" ma:index="11" nillable="true" ma:displayName="FileNameDescription" ma:format="Dropdown" ma:indexed="true" ma:internalName="FileNameDescription">
      <xsd:simpleType>
        <xsd:restriction base="dms:Text">
          <xsd:maxLength value="255"/>
        </xsd:restriction>
      </xsd:simpleType>
    </xsd:element>
    <xsd:element name="ProjectNumber" ma:index="12" nillable="true" ma:displayName="ProjectNumber" ma:format="Dropdown" ma:indexed="true" ma:internalName="ProjectNumber">
      <xsd:simpleType>
        <xsd:restriction base="dms:Text">
          <xsd:maxLength value="255"/>
        </xsd:restriction>
      </xsd:simpleType>
    </xsd:element>
    <xsd:element name="OperatingUnit" ma:index="13" nillable="true" ma:displayName="OperatingUnit" ma:format="Dropdown" ma:indexed="true" ma:internalName="OperatingUnit">
      <xsd:simpleType>
        <xsd:restriction base="dms:Text">
          <xsd:maxLength value="255"/>
        </xsd:restriction>
      </xsd:simpleType>
    </xsd:element>
    <xsd:element name="Language" ma:index="14" nillable="true" ma:displayName="Language" ma:format="Dropdown" ma:internalName="Language">
      <xsd:simpleType>
        <xsd:restriction base="dms:Text">
          <xsd:maxLength value="255"/>
        </xsd:restriction>
      </xsd:simpleType>
    </xsd:element>
    <xsd:element name="FunctionalArea" ma:index="15" nillable="true" ma:displayName="FunctionalArea" ma:format="Dropdown" ma:internalName="FunctionalArea">
      <xsd:simpleType>
        <xsd:restriction base="dms:Text">
          <xsd:maxLength value="255"/>
        </xsd:restriction>
      </xsd:simpleType>
    </xsd:element>
    <xsd:element name="OutputNumber" ma:index="16" nillable="true" ma:displayName="OutputNumber" ma:format="Dropdown" ma:indexed="true" ma:internalName="OutputNumber">
      <xsd:simpleType>
        <xsd:restriction base="dms:Text">
          <xsd:maxLength value="255"/>
        </xsd:restriction>
      </xsd:simpleType>
    </xsd:element>
    <xsd:element name="DocumentStatus" ma:index="17" nillable="true" ma:displayName="DocumentStatus" ma:format="Dropdown" ma:internalName="DocumentStatus">
      <xsd:simpleType>
        <xsd:restriction base="dms:Text">
          <xsd:maxLength value="255"/>
        </xsd:restriction>
      </xsd:simpleType>
    </xsd:element>
    <xsd:element name="DocCoverageStartDate" ma:index="18" nillable="true" ma:displayName="DocCoverageStartDate" ma:default="[today]" ma:format="DateOnly" ma:indexed="true" ma:internalName="DocCoverageStartDate">
      <xsd:simpleType>
        <xsd:restriction base="dms:DateTime"/>
      </xsd:simpleType>
    </xsd:element>
    <xsd:element name="DocCoverageEndDate" ma:index="19" nillable="true" ma:displayName="DocCoverageEndDate" ma:format="DateOnly" ma:internalName="DocCoverageEndDate">
      <xsd:simpleType>
        <xsd:restriction base="dms:DateTime"/>
      </xsd:simpleType>
    </xsd:element>
    <xsd:element name="FocusArea" ma:index="20" nillable="true" ma:displayName="FocusArea" ma:format="Dropdown" ma:internalName="FocusArea">
      <xsd:simpleType>
        <xsd:restriction base="dms:Text">
          <xsd:maxLength value="255"/>
        </xsd:restriction>
      </xsd:simpleType>
    </xsd:element>
    <xsd:element name="AuthorName" ma:index="21" nillable="true" ma:displayName="AuthorName" ma:format="Dropdown" ma:indexed="true" ma:internalName="AuthorName">
      <xsd:simpleType>
        <xsd:restriction base="dms:Text">
          <xsd:maxLength value="255"/>
        </xsd:restriction>
      </xsd:simpleType>
    </xsd:element>
    <xsd:element name="OfficeCountry" ma:index="22" nillable="true" ma:displayName="OfficeCountry" ma:format="Dropdown" ma:indexed="true" ma:internalName="OfficeCountry">
      <xsd:simpleType>
        <xsd:restriction base="dms:Text">
          <xsd:maxLength value="255"/>
        </xsd:restriction>
      </xsd:simpleType>
    </xsd:element>
    <xsd:element name="MediaServiceMetadata" ma:index="23" nillable="true" ma:displayName="MediaServiceMetadata" ma:hidden="true" ma:internalName="MediaServiceMetadata" ma:readOnly="true">
      <xsd:simpleType>
        <xsd:restriction base="dms:Note"/>
      </xsd:simpleType>
    </xsd:element>
    <xsd:element name="MediaServiceFastMetadata" ma:index="24" nillable="true" ma:displayName="MediaServiceFastMetadata" ma:hidden="true" ma:internalName="MediaServiceFastMetadata" ma:readOnly="true">
      <xsd:simpleType>
        <xsd:restriction base="dms:Note"/>
      </xsd:simpleType>
    </xsd:element>
    <xsd:element name="MediaLengthInSeconds" ma:index="25" nillable="true" ma:displayName="MediaLengthInSeconds" ma:hidden="true" ma:internalName="MediaLengthInSeconds" ma:readOnly="true">
      <xsd:simpleType>
        <xsd:restriction base="dms:Unknown"/>
      </xsd:simpleType>
    </xsd:element>
    <xsd:element name="lcf76f155ced4ddcb4097134ff3c332f" ma:index="27" nillable="true" ma:taxonomy="true" ma:internalName="lcf76f155ced4ddcb4097134ff3c332f" ma:taxonomyFieldName="MediaServiceImageTags" ma:displayName="Image Tags" ma:readOnly="false" ma:fieldId="{5cf76f15-5ced-4ddc-b409-7134ff3c332f}" ma:taxonomyMulti="true" ma:sspId="f8ebb0a5-c57d-4c3a-bec7-8a38252dd05c" ma:termSetId="09814cd3-568e-fe90-9814-8d621ff8fb84" ma:anchorId="fba54fb3-c3e1-fe81-a776-ca4b69148c4d" ma:open="true" ma:isKeyword="false">
      <xsd:complexType>
        <xsd:sequence>
          <xsd:element ref="pc:Terms" minOccurs="0" maxOccurs="1"/>
        </xsd:sequence>
      </xsd:complexType>
    </xsd:element>
    <xsd:element name="MediaServiceGenerationTime" ma:index="29" nillable="true" ma:displayName="MediaServiceGenerationTime" ma:hidden="true" ma:internalName="MediaServiceGenerationTime" ma:readOnly="true">
      <xsd:simpleType>
        <xsd:restriction base="dms:Text"/>
      </xsd:simpleType>
    </xsd:element>
    <xsd:element name="MediaServiceEventHashCode" ma:index="30" nillable="true" ma:displayName="MediaServiceEventHashCode" ma:hidden="true" ma:internalName="MediaServiceEventHashCode"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DateTaken" ma:index="32" nillable="true" ma:displayName="MediaServiceDateTaken" ma:hidden="true" ma:indexed="true" ma:internalName="MediaServiceDateTaken" ma:readOnly="true">
      <xsd:simpleType>
        <xsd:restriction base="dms:Text"/>
      </xsd:simpleType>
    </xsd:element>
    <xsd:element name="MediaServiceObjectDetectorVersions" ma:index="33" nillable="true" ma:displayName="MediaServiceObjectDetectorVersions" ma:hidden="true" ma:indexed="true" ma:internalName="MediaServiceObjectDetectorVersions" ma:readOnly="true">
      <xsd:simpleType>
        <xsd:restriction base="dms:Text"/>
      </xsd:simpleType>
    </xsd:element>
    <xsd:element name="MediaServiceLocation" ma:index="34" nillable="true" ma:displayName="Location" ma:indexed="true" ma:internalName="MediaServiceLocation" ma:readOnly="true">
      <xsd:simpleType>
        <xsd:restriction base="dms:Text"/>
      </xsd:simpleType>
    </xsd:element>
    <xsd:element name="MediaServiceSearchProperties" ma:index="3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91d5986-7c29-4ed1-8a54-b8fb378ed474" elementFormDefault="qualified">
    <xsd:import namespace="http://schemas.microsoft.com/office/2006/documentManagement/types"/>
    <xsd:import namespace="http://schemas.microsoft.com/office/infopath/2007/PartnerControls"/>
    <xsd:element name="TaxCatchAll" ma:index="28" nillable="true" ma:displayName="Taxonomy Catch All Column" ma:hidden="true" ma:list="{89ecd518-8760-4857-902e-5583cb61199f}" ma:internalName="TaxCatchAll" ma:showField="CatchAllData" ma:web="e91d5986-7c29-4ed1-8a54-b8fb378ed4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9cf0e28-81d2-4dc7-8b10-820d80ed680d">
      <Terms xmlns="http://schemas.microsoft.com/office/infopath/2007/PartnerControls"/>
    </lcf76f155ced4ddcb4097134ff3c332f>
    <TaxCatchAll xmlns="e91d5986-7c29-4ed1-8a54-b8fb378ed474" xsi:nil="true"/>
    <OfficeCountry xmlns="d9cf0e28-81d2-4dc7-8b10-820d80ed680d">B0582 - Ukraine - Kiev</OfficeCountry>
    <DocumentStatus xmlns="d9cf0e28-81d2-4dc7-8b10-820d80ed680d">Approved</DocumentStatus>
    <DocCoverageEndDate xmlns="d9cf0e28-81d2-4dc7-8b10-820d80ed680d">2024-12-31T05:00:00+00:00</DocCoverageEndDate>
    <FunctionalArea xmlns="d9cf0e28-81d2-4dc7-8b10-820d80ed680d" xsi:nil="true"/>
    <FileNameDescription xmlns="d9cf0e28-81d2-4dc7-8b10-820d80ed680d">Interim financial report</FileNameDescription>
    <ProjectNumber xmlns="d9cf0e28-81d2-4dc7-8b10-820d80ed680d">01001136</ProjectNumber>
    <DocumentType xmlns="d9cf0e28-81d2-4dc7-8b10-820d80ed680d">Donor Report</DocumentType>
    <Language xmlns="d9cf0e28-81d2-4dc7-8b10-820d80ed680d">English</Language>
    <AuthorName xmlns="d9cf0e28-81d2-4dc7-8b10-820d80ed680d">UNDP</AuthorName>
    <DocumentCategory xmlns="d9cf0e28-81d2-4dc7-8b10-820d80ed680d">Project</DocumentCategory>
    <OperatingUnit xmlns="d9cf0e28-81d2-4dc7-8b10-820d80ed680d">UNDP-UKR</OperatingUnit>
    <FocusArea xmlns="d9cf0e28-81d2-4dc7-8b10-820d80ed680d" xsi:nil="true"/>
    <DocCoverageStartDate xmlns="d9cf0e28-81d2-4dc7-8b10-820d80ed680d">2024-01-01T05:00:00+00:00</DocCoverageStartDate>
    <FileClassificationMode xmlns="d9cf0e28-81d2-4dc7-8b10-820d80ed680d">Public</FileClassificationMode>
    <OutputNumber xmlns="d9cf0e28-81d2-4dc7-8b10-820d80ed680d" xsi:nil="true"/>
  </documentManagement>
</p:properties>
</file>

<file path=customXml/itemProps1.xml><?xml version="1.0" encoding="utf-8"?>
<ds:datastoreItem xmlns:ds="http://schemas.openxmlformats.org/officeDocument/2006/customXml" ds:itemID="{D06B0C26-E3D5-45B2-B84A-ADB6054C438A}"/>
</file>

<file path=customXml/itemProps2.xml><?xml version="1.0" encoding="utf-8"?>
<ds:datastoreItem xmlns:ds="http://schemas.openxmlformats.org/officeDocument/2006/customXml" ds:itemID="{B9EF5E52-62B9-48F0-8993-30D07C01715E}"/>
</file>

<file path=customXml/itemProps3.xml><?xml version="1.0" encoding="utf-8"?>
<ds:datastoreItem xmlns:ds="http://schemas.openxmlformats.org/officeDocument/2006/customXml" ds:itemID="{D1AA34D8-A99E-4C18-8FDA-9298F096C25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71</vt:i4>
      </vt:variant>
    </vt:vector>
  </HeadingPairs>
  <TitlesOfParts>
    <vt:vector size="83" baseType="lpstr">
      <vt:lpstr>Interim finreport</vt:lpstr>
      <vt:lpstr>IPSAS Comm</vt:lpstr>
      <vt:lpstr>IPSAS Commitment report</vt:lpstr>
      <vt:lpstr>AAA</vt:lpstr>
      <vt:lpstr>CPFR</vt:lpstr>
      <vt:lpstr>Pivot PTR</vt:lpstr>
      <vt:lpstr>Pivot AAA</vt:lpstr>
      <vt:lpstr>PTR</vt:lpstr>
      <vt:lpstr>Mapping Activities to outputs</vt:lpstr>
      <vt:lpstr>Specific mapping</vt:lpstr>
      <vt:lpstr>Cost Type</vt:lpstr>
      <vt:lpstr>Detailed budget</vt:lpstr>
      <vt:lpstr>XDO_?XDOFIELD1?</vt:lpstr>
      <vt:lpstr>XDO_?XDOFIELD10?</vt:lpstr>
      <vt:lpstr>XDO_?XDOFIELD11?</vt:lpstr>
      <vt:lpstr>XDO_?XDOFIELD12?</vt:lpstr>
      <vt:lpstr>XDO_?XDOFIELD13?</vt:lpstr>
      <vt:lpstr>XDO_?XDOFIELD14?</vt:lpstr>
      <vt:lpstr>XDO_?XDOFIELD15?</vt:lpstr>
      <vt:lpstr>XDO_?XDOFIELD16?</vt:lpstr>
      <vt:lpstr>XDO_?XDOFIELD17?</vt:lpstr>
      <vt:lpstr>XDO_?XDOFIELD18?</vt:lpstr>
      <vt:lpstr>XDO_?XDOFIELD19?</vt:lpstr>
      <vt:lpstr>XDO_?XDOFIELD2?</vt:lpstr>
      <vt:lpstr>XDO_?XDOFIELD20?</vt:lpstr>
      <vt:lpstr>XDO_?XDOFIELD21?</vt:lpstr>
      <vt:lpstr>XDO_?XDOFIELD22?</vt:lpstr>
      <vt:lpstr>XDO_?XDOFIELD23?</vt:lpstr>
      <vt:lpstr>XDO_?XDOFIELD24?</vt:lpstr>
      <vt:lpstr>XDO_?XDOFIELD25?</vt:lpstr>
      <vt:lpstr>XDO_?XDOFIELD26?</vt:lpstr>
      <vt:lpstr>XDO_?XDOFIELD27?</vt:lpstr>
      <vt:lpstr>XDO_?XDOFIELD28?</vt:lpstr>
      <vt:lpstr>XDO_?XDOFIELD29?</vt:lpstr>
      <vt:lpstr>XDO_?XDOFIELD3?</vt:lpstr>
      <vt:lpstr>PTR!XDO_?XDOFIELD30?</vt:lpstr>
      <vt:lpstr>XDO_?XDOFIELD31?</vt:lpstr>
      <vt:lpstr>XDO_?XDOFIELD32?</vt:lpstr>
      <vt:lpstr>XDO_?XDOFIELD33?</vt:lpstr>
      <vt:lpstr>XDO_?XDOFIELD34?</vt:lpstr>
      <vt:lpstr>XDO_?XDOFIELD35?</vt:lpstr>
      <vt:lpstr>XDO_?XDOFIELD36?</vt:lpstr>
      <vt:lpstr>XDO_?XDOFIELD37?</vt:lpstr>
      <vt:lpstr>XDO_?XDOFIELD38?</vt:lpstr>
      <vt:lpstr>XDO_?XDOFIELD39?</vt:lpstr>
      <vt:lpstr>XDO_?XDOFIELD4?</vt:lpstr>
      <vt:lpstr>XDO_?XDOFIELD40?</vt:lpstr>
      <vt:lpstr>XDO_?XDOFIELD41?</vt:lpstr>
      <vt:lpstr>XDO_?XDOFIELD42?</vt:lpstr>
      <vt:lpstr>XDO_?XDOFIELD43?</vt:lpstr>
      <vt:lpstr>XDO_?XDOFIELD44?</vt:lpstr>
      <vt:lpstr>XDO_?XDOFIELD45?</vt:lpstr>
      <vt:lpstr>XDO_?XDOFIELD46?</vt:lpstr>
      <vt:lpstr>XDO_?XDOFIELD47?</vt:lpstr>
      <vt:lpstr>XDO_?XDOFIELD48?</vt:lpstr>
      <vt:lpstr>XDO_?XDOFIELD49?</vt:lpstr>
      <vt:lpstr>XDO_?XDOFIELD5?</vt:lpstr>
      <vt:lpstr>XDO_?XDOFIELD50?</vt:lpstr>
      <vt:lpstr>XDO_?XDOFIELD51?</vt:lpstr>
      <vt:lpstr>XDO_?XDOFIELD52?</vt:lpstr>
      <vt:lpstr>XDO_?XDOFIELD53?</vt:lpstr>
      <vt:lpstr>XDO_?XDOFIELD54?</vt:lpstr>
      <vt:lpstr>PTR!XDO_?XDOFIELD55?</vt:lpstr>
      <vt:lpstr>XDO_?XDOFIELD56?</vt:lpstr>
      <vt:lpstr>XDO_?XDOFIELD57?</vt:lpstr>
      <vt:lpstr>PTR!XDO_?XDOFIELD58?</vt:lpstr>
      <vt:lpstr>XDO_?XDOFIELD59?</vt:lpstr>
      <vt:lpstr>XDO_?XDOFIELD6?</vt:lpstr>
      <vt:lpstr>XDO_?XDOFIELD60?</vt:lpstr>
      <vt:lpstr>PTR!XDO_?XDOFIELD61?</vt:lpstr>
      <vt:lpstr>XDO_?XDOFIELD62?</vt:lpstr>
      <vt:lpstr>XDO_?XDOFIELD63?</vt:lpstr>
      <vt:lpstr>PTR!XDO_?XDOFIELD64?</vt:lpstr>
      <vt:lpstr>XDO_?XDOFIELD65?</vt:lpstr>
      <vt:lpstr>XDO_?XDOFIELD66?</vt:lpstr>
      <vt:lpstr>PTR!XDO_?XDOFIELD67?</vt:lpstr>
      <vt:lpstr>XDO_?XDOFIELD68?</vt:lpstr>
      <vt:lpstr>XDO_?XDOFIELD69?</vt:lpstr>
      <vt:lpstr>XDO_?XDOFIELD7?</vt:lpstr>
      <vt:lpstr>PTR!XDO_?XDOFIELD70?</vt:lpstr>
      <vt:lpstr>XDO_?XDOFIELD8?</vt:lpstr>
      <vt:lpstr>XDO_?XDOFIELD9?</vt:lpstr>
      <vt:lpstr>XDO_GROUP_?XDOG1?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Interim financial report</dc:title>
  <dc:creator>Yevgen Matiukha</dc:creator>
  <cp:lastModifiedBy>Anton Murakhtanov</cp:lastModifiedBy>
  <dcterms:created xsi:type="dcterms:W3CDTF">2024-02-22T12:49:39Z</dcterms:created>
  <dcterms:modified xsi:type="dcterms:W3CDTF">2025-02-11T14:49:36Z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0x010100155F732436BD414ABE4F9007290F88BC</vt:lpwstr>
  </property>
  <property fmtid="{D5CDD505-2E9C-101B-9397-08002B2CF9AE}" pid="3" name="MediaServiceImageTags">
    <vt:lpwstr/>
  </property>
</Properties>
</file>